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greatertzaneen-my.sharepoint.com/personal/siyakudumisa_tzaneen_gov_za/Documents/Documents/GTM Data/Budget and Reporting/2025.2026/Final Budget 2026 2027/Final Budget Pack 2026 2027/"/>
    </mc:Choice>
  </mc:AlternateContent>
  <xr:revisionPtr revIDLastSave="665" documentId="8_{132E4C11-DD6D-4617-B2BB-1C42025F02B2}" xr6:coauthVersionLast="47" xr6:coauthVersionMax="47" xr10:uidLastSave="{D68834BC-2B33-4D25-A667-D02D6E5168A0}"/>
  <bookViews>
    <workbookView xWindow="-108" yWindow="-108" windowWidth="23256" windowHeight="12456" firstSheet="1" activeTab="1" xr2:uid="{239FD7CC-D59D-437F-A007-3D5866BFBBEE}"/>
  </bookViews>
  <sheets>
    <sheet name="Budget Funding Test (2)" sheetId="18" state="hidden" r:id="rId1"/>
    <sheet name="Tariff Increases" sheetId="7" r:id="rId2"/>
    <sheet name="Grants" sheetId="1" r:id="rId3"/>
    <sheet name="Budget Funding Test_GTM" sheetId="12" r:id="rId4"/>
    <sheet name="Sheet1" sheetId="15" state="hidden" r:id="rId5"/>
    <sheet name="Draft Budget Detail_GTM" sheetId="14" state="hidden" r:id="rId6"/>
    <sheet name="Water Budget Detail" sheetId="16" state="hidden" r:id="rId7"/>
    <sheet name="INEP" sheetId="3" r:id="rId8"/>
    <sheet name="MDRG" sheetId="4" state="hidden" r:id="rId9"/>
    <sheet name="MIG" sheetId="2" r:id="rId10"/>
    <sheet name="OWN DRAFT" sheetId="10" state="hidden" r:id="rId11"/>
    <sheet name="OWN" sheetId="6" r:id="rId12"/>
    <sheet name="Funding Test_MDM" sheetId="17" r:id="rId13"/>
    <sheet name="OWN (3)" sheetId="13" state="hidden" r:id="rId14"/>
    <sheet name="Revised Budget " sheetId="11" state="hidden" r:id="rId15"/>
    <sheet name="OWN (2)" sheetId="9" state="hidden" r:id="rId16"/>
  </sheets>
  <externalReferences>
    <externalReference r:id="rId17"/>
    <externalReference r:id="rId18"/>
    <externalReference r:id="rId19"/>
    <externalReference r:id="rId20"/>
  </externalReferences>
  <definedNames>
    <definedName name="_xlnm._FilterDatabase" localSheetId="5" hidden="1">'Draft Budget Detail_GTM'!$A$1:$AP$2435</definedName>
    <definedName name="_xlnm._FilterDatabase" localSheetId="9" hidden="1">MIG!$A$3:$F$17</definedName>
    <definedName name="_xlnm._FilterDatabase" localSheetId="11" hidden="1">OWN!$A$3:$H$139</definedName>
    <definedName name="_xlnm._FilterDatabase" localSheetId="15" hidden="1">'OWN (2)'!$A$3:$F$88</definedName>
    <definedName name="_xlnm._FilterDatabase" localSheetId="13" hidden="1">'OWN (3)'!$A$3:$H$140</definedName>
    <definedName name="_xlnm._FilterDatabase" localSheetId="10" hidden="1">'OWN DRAFT'!$A$3:$F$122</definedName>
    <definedName name="_xlnm._FilterDatabase" localSheetId="6" hidden="1">'Water Budget Detail'!$A$1:$AK$129</definedName>
    <definedName name="date">[1]Instructions!$X$11</definedName>
    <definedName name="desc">'[1]Template names'!$B$27</definedName>
    <definedName name="Head1">'[1]Template names'!$B$2</definedName>
    <definedName name="Head2">'[1]Template names'!$B$3</definedName>
    <definedName name="head27">'[1]Template names'!$B$30</definedName>
    <definedName name="Head38">'[1]Template names'!$B$42</definedName>
    <definedName name="Head39">'[1]Template names'!$B$43</definedName>
    <definedName name="Head40">'[1]Template names'!$B$44</definedName>
    <definedName name="Head41">'[1]Template names'!$B$45</definedName>
    <definedName name="Head5">'[1]Template names'!$B$6</definedName>
    <definedName name="Head6">'[1]Template names'!$B$9</definedName>
    <definedName name="Head7">'[1]Template names'!$B$10</definedName>
    <definedName name="Head8">'[1]Template names'!$B$11</definedName>
    <definedName name="muni">'[1]Template names'!$B$73</definedName>
    <definedName name="_xlnm.Print_Area" localSheetId="9">MIG!$A$1:$F$18</definedName>
    <definedName name="S71D">'[1]Template names'!$B$81</definedName>
    <definedName name="Vdesc">'[1]Template names'!$B$29</definedName>
  </definedNames>
  <calcPr calcId="191029"/>
  <pivotCaches>
    <pivotCache cacheId="22" r:id="rId21"/>
    <pivotCache cacheId="23" r:id="rId22"/>
    <pivotCache cacheId="24" r:id="rId2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F10" i="17"/>
  <c r="E18" i="2"/>
  <c r="C18" i="2"/>
  <c r="D18" i="2"/>
  <c r="D49" i="12"/>
  <c r="E48" i="12"/>
  <c r="D48" i="12"/>
  <c r="C49" i="12"/>
  <c r="C48" i="12"/>
  <c r="E49" i="12"/>
  <c r="AL2443" i="14" l="1"/>
  <c r="G27" i="18" l="1"/>
  <c r="F27" i="18"/>
  <c r="G26" i="18"/>
  <c r="F26" i="18"/>
  <c r="G25" i="18"/>
  <c r="F25" i="18"/>
  <c r="G24" i="18"/>
  <c r="F24" i="18"/>
  <c r="G23" i="18"/>
  <c r="F23" i="18"/>
  <c r="G22" i="18"/>
  <c r="F22" i="18"/>
  <c r="G21" i="18"/>
  <c r="F21" i="18"/>
  <c r="G20" i="18"/>
  <c r="F20" i="18"/>
  <c r="G19" i="18"/>
  <c r="F19" i="18"/>
  <c r="G18" i="18"/>
  <c r="F18" i="18"/>
  <c r="G17" i="18"/>
  <c r="F17" i="18"/>
  <c r="G16" i="18"/>
  <c r="F16" i="18"/>
  <c r="G15" i="18"/>
  <c r="F15" i="18"/>
  <c r="G14" i="18"/>
  <c r="F14" i="18"/>
  <c r="G13" i="18"/>
  <c r="F13" i="18"/>
  <c r="G12" i="18"/>
  <c r="F12" i="18"/>
  <c r="G11" i="18"/>
  <c r="F11" i="18"/>
  <c r="G10" i="18"/>
  <c r="F10" i="18"/>
  <c r="G9" i="18"/>
  <c r="F9" i="18"/>
  <c r="G8" i="18"/>
  <c r="F8" i="18"/>
  <c r="G7" i="18"/>
  <c r="F7" i="18"/>
  <c r="G6" i="18"/>
  <c r="F6" i="18"/>
  <c r="G5" i="18"/>
  <c r="F5" i="18"/>
  <c r="G4" i="18"/>
  <c r="F4" i="18"/>
  <c r="D5" i="6" l="1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4" i="6"/>
  <c r="C129" i="16"/>
  <c r="C128" i="16"/>
  <c r="C127" i="16"/>
  <c r="C126" i="16"/>
  <c r="C125" i="16"/>
  <c r="C124" i="16"/>
  <c r="C123" i="16"/>
  <c r="C122" i="16"/>
  <c r="C121" i="16"/>
  <c r="C120" i="16"/>
  <c r="C119" i="16"/>
  <c r="C118" i="16"/>
  <c r="C117" i="16"/>
  <c r="C116" i="16"/>
  <c r="C115" i="16"/>
  <c r="C114" i="16"/>
  <c r="C113" i="16"/>
  <c r="C112" i="16"/>
  <c r="C111" i="16"/>
  <c r="C110" i="16"/>
  <c r="C109" i="16"/>
  <c r="C108" i="16"/>
  <c r="C107" i="16"/>
  <c r="C106" i="16"/>
  <c r="C105" i="16"/>
  <c r="C104" i="16"/>
  <c r="C103" i="16"/>
  <c r="C102" i="16"/>
  <c r="C101" i="16"/>
  <c r="C100" i="16"/>
  <c r="C99" i="16"/>
  <c r="C98" i="16"/>
  <c r="C97" i="16"/>
  <c r="C96" i="16"/>
  <c r="C95" i="16"/>
  <c r="C94" i="16"/>
  <c r="C93" i="16"/>
  <c r="C92" i="16"/>
  <c r="C91" i="16"/>
  <c r="C90" i="16"/>
  <c r="C89" i="16"/>
  <c r="C88" i="16"/>
  <c r="C87" i="16"/>
  <c r="C86" i="16"/>
  <c r="C85" i="16"/>
  <c r="C84" i="16"/>
  <c r="C83" i="16"/>
  <c r="C82" i="16"/>
  <c r="C81" i="16"/>
  <c r="C80" i="16"/>
  <c r="C79" i="16"/>
  <c r="C78" i="16"/>
  <c r="C77" i="16"/>
  <c r="C76" i="16"/>
  <c r="C75" i="16"/>
  <c r="C74" i="16"/>
  <c r="C73" i="16"/>
  <c r="C72" i="16"/>
  <c r="C71" i="16"/>
  <c r="C70" i="16"/>
  <c r="C69" i="16"/>
  <c r="C68" i="16"/>
  <c r="C67" i="16"/>
  <c r="C66" i="16"/>
  <c r="C65" i="16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" i="16"/>
  <c r="C3" i="16"/>
  <c r="C2" i="16"/>
  <c r="AI3" i="16"/>
  <c r="AJ3" i="16" s="1"/>
  <c r="AK3" i="16" s="1"/>
  <c r="AI128" i="16"/>
  <c r="AJ128" i="16" s="1"/>
  <c r="AK128" i="16" s="1"/>
  <c r="AI121" i="16"/>
  <c r="AJ121" i="16" s="1"/>
  <c r="AK121" i="16" s="1"/>
  <c r="AI119" i="16"/>
  <c r="AJ119" i="16" s="1"/>
  <c r="AK119" i="16" s="1"/>
  <c r="AI116" i="16"/>
  <c r="AI111" i="16"/>
  <c r="AJ111" i="16" s="1"/>
  <c r="AK111" i="16" s="1"/>
  <c r="AI107" i="16"/>
  <c r="AJ107" i="16" s="1"/>
  <c r="AK107" i="16" s="1"/>
  <c r="AI106" i="16"/>
  <c r="AJ106" i="16" s="1"/>
  <c r="AK106" i="16" s="1"/>
  <c r="AI105" i="16"/>
  <c r="AJ105" i="16" s="1"/>
  <c r="AK105" i="16" s="1"/>
  <c r="AI104" i="16"/>
  <c r="AJ104" i="16" s="1"/>
  <c r="AK104" i="16" s="1"/>
  <c r="AI88" i="16"/>
  <c r="AJ88" i="16" s="1"/>
  <c r="AK88" i="16" s="1"/>
  <c r="AI69" i="16"/>
  <c r="AJ69" i="16" s="1"/>
  <c r="AK69" i="16" s="1"/>
  <c r="AI67" i="16"/>
  <c r="AJ67" i="16" s="1"/>
  <c r="AK67" i="16" s="1"/>
  <c r="AI63" i="16"/>
  <c r="AJ63" i="16" s="1"/>
  <c r="AK63" i="16" s="1"/>
  <c r="AI57" i="16"/>
  <c r="AJ57" i="16" s="1"/>
  <c r="AK57" i="16" s="1"/>
  <c r="AI55" i="16"/>
  <c r="AJ55" i="16" s="1"/>
  <c r="AK55" i="16" s="1"/>
  <c r="AI54" i="16"/>
  <c r="AJ54" i="16" s="1"/>
  <c r="AK54" i="16" s="1"/>
  <c r="AI53" i="16"/>
  <c r="AJ53" i="16" s="1"/>
  <c r="AK53" i="16" s="1"/>
  <c r="AI52" i="16"/>
  <c r="AJ52" i="16" s="1"/>
  <c r="AK52" i="16" s="1"/>
  <c r="AI49" i="16"/>
  <c r="AJ49" i="16" s="1"/>
  <c r="AK49" i="16" s="1"/>
  <c r="AI48" i="16"/>
  <c r="AJ48" i="16" s="1"/>
  <c r="AK48" i="16" s="1"/>
  <c r="AI47" i="16"/>
  <c r="AJ47" i="16" s="1"/>
  <c r="AK47" i="16" s="1"/>
  <c r="AI31" i="16"/>
  <c r="AJ31" i="16" s="1"/>
  <c r="AK31" i="16" s="1"/>
  <c r="AI29" i="16"/>
  <c r="AJ29" i="16" s="1"/>
  <c r="AK29" i="16" s="1"/>
  <c r="AI28" i="16"/>
  <c r="AJ28" i="16" s="1"/>
  <c r="AK28" i="16" s="1"/>
  <c r="AI27" i="16"/>
  <c r="AJ27" i="16" s="1"/>
  <c r="AK27" i="16" s="1"/>
  <c r="AI26" i="16"/>
  <c r="AJ26" i="16" s="1"/>
  <c r="AK26" i="16" s="1"/>
  <c r="AI24" i="16"/>
  <c r="AJ24" i="16" s="1"/>
  <c r="AK24" i="16" s="1"/>
  <c r="AI5" i="16"/>
  <c r="AJ5" i="16" s="1"/>
  <c r="AK5" i="16" s="1"/>
  <c r="AI2" i="16"/>
  <c r="AI122" i="16"/>
  <c r="AJ122" i="16" s="1"/>
  <c r="AK122" i="16" s="1"/>
  <c r="AI120" i="16"/>
  <c r="AJ120" i="16" s="1"/>
  <c r="AK120" i="16" s="1"/>
  <c r="AI118" i="16"/>
  <c r="AJ118" i="16" s="1"/>
  <c r="AK118" i="16" s="1"/>
  <c r="AI117" i="16"/>
  <c r="AJ117" i="16" s="1"/>
  <c r="AK117" i="16" s="1"/>
  <c r="AI115" i="16"/>
  <c r="AJ115" i="16" s="1"/>
  <c r="AK115" i="16" s="1"/>
  <c r="AI114" i="16"/>
  <c r="AJ114" i="16" s="1"/>
  <c r="AK114" i="16" s="1"/>
  <c r="AI113" i="16"/>
  <c r="AJ113" i="16" s="1"/>
  <c r="AK113" i="16" s="1"/>
  <c r="AI112" i="16"/>
  <c r="AJ112" i="16" s="1"/>
  <c r="AK112" i="16" s="1"/>
  <c r="AI110" i="16"/>
  <c r="AJ110" i="16" s="1"/>
  <c r="AK110" i="16" s="1"/>
  <c r="AI109" i="16"/>
  <c r="AJ109" i="16" s="1"/>
  <c r="AK109" i="16" s="1"/>
  <c r="AI108" i="16"/>
  <c r="AJ108" i="16" s="1"/>
  <c r="AK108" i="16" s="1"/>
  <c r="AI103" i="16"/>
  <c r="AJ103" i="16" s="1"/>
  <c r="AK103" i="16" s="1"/>
  <c r="AI97" i="16"/>
  <c r="AJ97" i="16" s="1"/>
  <c r="AK97" i="16" s="1"/>
  <c r="AI87" i="16"/>
  <c r="AJ87" i="16" s="1"/>
  <c r="AK87" i="16" s="1"/>
  <c r="AI86" i="16"/>
  <c r="AJ86" i="16" s="1"/>
  <c r="AK86" i="16" s="1"/>
  <c r="AI83" i="16"/>
  <c r="AJ83" i="16" s="1"/>
  <c r="AK83" i="16" s="1"/>
  <c r="AI68" i="16"/>
  <c r="AJ68" i="16" s="1"/>
  <c r="AK68" i="16" s="1"/>
  <c r="AI66" i="16"/>
  <c r="AJ66" i="16" s="1"/>
  <c r="AK66" i="16" s="1"/>
  <c r="AI65" i="16"/>
  <c r="AJ65" i="16" s="1"/>
  <c r="AK65" i="16" s="1"/>
  <c r="AI64" i="16"/>
  <c r="AJ64" i="16" s="1"/>
  <c r="AK64" i="16" s="1"/>
  <c r="AI62" i="16"/>
  <c r="AJ62" i="16" s="1"/>
  <c r="AK62" i="16" s="1"/>
  <c r="AI61" i="16"/>
  <c r="AJ61" i="16" s="1"/>
  <c r="AK61" i="16" s="1"/>
  <c r="AI60" i="16"/>
  <c r="AJ60" i="16" s="1"/>
  <c r="AK60" i="16" s="1"/>
  <c r="AI59" i="16"/>
  <c r="AJ59" i="16" s="1"/>
  <c r="AK59" i="16" s="1"/>
  <c r="AI58" i="16"/>
  <c r="AJ58" i="16" s="1"/>
  <c r="AK58" i="16" s="1"/>
  <c r="AI56" i="16"/>
  <c r="AJ56" i="16" s="1"/>
  <c r="AK56" i="16" s="1"/>
  <c r="AI51" i="16"/>
  <c r="AJ51" i="16" s="1"/>
  <c r="AK51" i="16" s="1"/>
  <c r="AI50" i="16"/>
  <c r="AJ50" i="16" s="1"/>
  <c r="AK50" i="16" s="1"/>
  <c r="AI46" i="16"/>
  <c r="AJ46" i="16" s="1"/>
  <c r="AK46" i="16" s="1"/>
  <c r="AI45" i="16"/>
  <c r="AJ45" i="16" s="1"/>
  <c r="AK45" i="16" s="1"/>
  <c r="AI44" i="16"/>
  <c r="AJ44" i="16" s="1"/>
  <c r="AK44" i="16" s="1"/>
  <c r="AI43" i="16"/>
  <c r="AJ43" i="16" s="1"/>
  <c r="AK43" i="16" s="1"/>
  <c r="AI42" i="16"/>
  <c r="AJ42" i="16" s="1"/>
  <c r="AK42" i="16" s="1"/>
  <c r="AI41" i="16"/>
  <c r="AJ41" i="16" s="1"/>
  <c r="AK41" i="16" s="1"/>
  <c r="AI40" i="16"/>
  <c r="AJ40" i="16" s="1"/>
  <c r="AK40" i="16" s="1"/>
  <c r="AI39" i="16"/>
  <c r="AJ39" i="16" s="1"/>
  <c r="AK39" i="16" s="1"/>
  <c r="AI38" i="16"/>
  <c r="AJ38" i="16" s="1"/>
  <c r="AK38" i="16" s="1"/>
  <c r="AI37" i="16"/>
  <c r="AJ37" i="16" s="1"/>
  <c r="AK37" i="16" s="1"/>
  <c r="AI36" i="16"/>
  <c r="AJ36" i="16" s="1"/>
  <c r="AK36" i="16" s="1"/>
  <c r="AI35" i="16"/>
  <c r="AJ35" i="16" s="1"/>
  <c r="AK35" i="16" s="1"/>
  <c r="AI34" i="16"/>
  <c r="AJ34" i="16" s="1"/>
  <c r="AK34" i="16" s="1"/>
  <c r="AI33" i="16"/>
  <c r="AJ33" i="16" s="1"/>
  <c r="AK33" i="16" s="1"/>
  <c r="AI32" i="16"/>
  <c r="AJ32" i="16" s="1"/>
  <c r="AK32" i="16" s="1"/>
  <c r="AI30" i="16"/>
  <c r="AJ30" i="16" s="1"/>
  <c r="AK30" i="16" s="1"/>
  <c r="AI23" i="16"/>
  <c r="AJ23" i="16" s="1"/>
  <c r="AK23" i="16" s="1"/>
  <c r="AI16" i="16"/>
  <c r="AJ16" i="16" s="1"/>
  <c r="AK16" i="16" s="1"/>
  <c r="AI10" i="16"/>
  <c r="AJ10" i="16" s="1"/>
  <c r="AK10" i="16" s="1"/>
  <c r="AC131" i="16"/>
  <c r="AI71" i="16"/>
  <c r="AJ71" i="16" s="1"/>
  <c r="AK71" i="16" s="1"/>
  <c r="AI127" i="16"/>
  <c r="AJ127" i="16" s="1"/>
  <c r="AK127" i="16" s="1"/>
  <c r="AI123" i="16"/>
  <c r="AJ123" i="16" s="1"/>
  <c r="AK123" i="16" s="1"/>
  <c r="AJ129" i="16"/>
  <c r="AK129" i="16" s="1"/>
  <c r="AI126" i="16"/>
  <c r="AJ126" i="16" s="1"/>
  <c r="AK126" i="16" s="1"/>
  <c r="AI125" i="16"/>
  <c r="AJ125" i="16" s="1"/>
  <c r="AK125" i="16" s="1"/>
  <c r="AI124" i="16"/>
  <c r="AJ124" i="16" s="1"/>
  <c r="AK124" i="16" s="1"/>
  <c r="AJ116" i="16"/>
  <c r="AK116" i="16" s="1"/>
  <c r="AJ102" i="16"/>
  <c r="AK102" i="16" s="1"/>
  <c r="AJ101" i="16"/>
  <c r="AK101" i="16" s="1"/>
  <c r="AJ100" i="16"/>
  <c r="AK100" i="16" s="1"/>
  <c r="AJ99" i="16"/>
  <c r="AK99" i="16" s="1"/>
  <c r="AJ98" i="16"/>
  <c r="AK98" i="16" s="1"/>
  <c r="AJ96" i="16"/>
  <c r="AK96" i="16" s="1"/>
  <c r="AJ95" i="16"/>
  <c r="AK95" i="16" s="1"/>
  <c r="AJ94" i="16"/>
  <c r="AK94" i="16" s="1"/>
  <c r="AJ93" i="16"/>
  <c r="AK93" i="16" s="1"/>
  <c r="AJ92" i="16"/>
  <c r="AK92" i="16" s="1"/>
  <c r="AJ91" i="16"/>
  <c r="AK91" i="16" s="1"/>
  <c r="AJ90" i="16"/>
  <c r="AK90" i="16" s="1"/>
  <c r="AJ89" i="16"/>
  <c r="AK89" i="16" s="1"/>
  <c r="AJ85" i="16"/>
  <c r="AK85" i="16" s="1"/>
  <c r="AJ84" i="16"/>
  <c r="AK84" i="16" s="1"/>
  <c r="AJ82" i="16"/>
  <c r="AK82" i="16" s="1"/>
  <c r="AJ80" i="16"/>
  <c r="AK80" i="16" s="1"/>
  <c r="AJ79" i="16"/>
  <c r="AK79" i="16" s="1"/>
  <c r="AJ78" i="16"/>
  <c r="AK78" i="16" s="1"/>
  <c r="AJ77" i="16"/>
  <c r="AK77" i="16" s="1"/>
  <c r="AJ76" i="16"/>
  <c r="AK76" i="16" s="1"/>
  <c r="AJ75" i="16"/>
  <c r="AK75" i="16" s="1"/>
  <c r="AJ74" i="16"/>
  <c r="AK74" i="16" s="1"/>
  <c r="AJ73" i="16"/>
  <c r="AK73" i="16" s="1"/>
  <c r="AJ72" i="16"/>
  <c r="AK72" i="16" s="1"/>
  <c r="AI70" i="16"/>
  <c r="AJ70" i="16" s="1"/>
  <c r="AK70" i="16" s="1"/>
  <c r="AI25" i="16"/>
  <c r="AJ25" i="16" s="1"/>
  <c r="AK25" i="16" s="1"/>
  <c r="AJ22" i="16"/>
  <c r="AK22" i="16" s="1"/>
  <c r="AJ19" i="16"/>
  <c r="AK19" i="16" s="1"/>
  <c r="AJ18" i="16"/>
  <c r="AK18" i="16" s="1"/>
  <c r="AJ17" i="16"/>
  <c r="AK17" i="16" s="1"/>
  <c r="AJ15" i="16"/>
  <c r="AK15" i="16" s="1"/>
  <c r="AJ14" i="16"/>
  <c r="AK14" i="16" s="1"/>
  <c r="AJ13" i="16"/>
  <c r="AK13" i="16" s="1"/>
  <c r="AJ12" i="16"/>
  <c r="AK12" i="16" s="1"/>
  <c r="AJ11" i="16"/>
  <c r="AK11" i="16" s="1"/>
  <c r="AJ9" i="16"/>
  <c r="AK9" i="16" s="1"/>
  <c r="AJ8" i="16"/>
  <c r="AK8" i="16" s="1"/>
  <c r="AJ7" i="16"/>
  <c r="AK7" i="16" s="1"/>
  <c r="AJ6" i="16"/>
  <c r="AK6" i="16" s="1"/>
  <c r="AI4" i="16"/>
  <c r="AJ4" i="16" s="1"/>
  <c r="AK4" i="16" s="1"/>
  <c r="AJ81" i="16"/>
  <c r="AK81" i="16" s="1"/>
  <c r="AJ21" i="16"/>
  <c r="AK21" i="16" s="1"/>
  <c r="AJ20" i="16"/>
  <c r="AK20" i="16" s="1"/>
  <c r="F7" i="17"/>
  <c r="G7" i="17" s="1"/>
  <c r="H7" i="17" s="1"/>
  <c r="F6" i="17"/>
  <c r="G6" i="17" s="1"/>
  <c r="H6" i="17" s="1"/>
  <c r="F4" i="17"/>
  <c r="G4" i="17" s="1"/>
  <c r="H4" i="17" s="1"/>
  <c r="G10" i="17"/>
  <c r="H10" i="17" s="1"/>
  <c r="F9" i="17"/>
  <c r="G9" i="17" s="1"/>
  <c r="H9" i="17" s="1"/>
  <c r="F8" i="17"/>
  <c r="G8" i="17" s="1"/>
  <c r="H8" i="17" s="1"/>
  <c r="G5" i="17"/>
  <c r="H5" i="17" s="1"/>
  <c r="E5" i="17"/>
  <c r="E6" i="17"/>
  <c r="E7" i="17"/>
  <c r="E8" i="17"/>
  <c r="E9" i="17"/>
  <c r="E10" i="17"/>
  <c r="E11" i="17"/>
  <c r="E4" i="17"/>
  <c r="AI131" i="16" l="1"/>
  <c r="AI133" i="16" s="1"/>
  <c r="AJ2" i="16"/>
  <c r="H11" i="17"/>
  <c r="F11" i="17"/>
  <c r="G11" i="17"/>
  <c r="AK2" i="16" l="1"/>
  <c r="AK131" i="16" s="1"/>
  <c r="AJ131" i="16"/>
  <c r="C9" i="3" l="1"/>
  <c r="D9" i="3"/>
  <c r="D12" i="3" s="1"/>
  <c r="E71" i="6" l="1"/>
  <c r="AG58" i="14"/>
  <c r="AG13" i="14"/>
  <c r="AG15" i="14"/>
  <c r="AG26" i="14"/>
  <c r="AG2" i="14"/>
  <c r="AG4" i="14"/>
  <c r="AG3" i="14"/>
  <c r="AG166" i="14"/>
  <c r="C39" i="12"/>
  <c r="AG566" i="14"/>
  <c r="F141" i="6"/>
  <c r="D39" i="12" s="1"/>
  <c r="G141" i="6"/>
  <c r="E39" i="12" s="1"/>
  <c r="AH2427" i="14" l="1"/>
  <c r="AI2427" i="14" s="1"/>
  <c r="AF2427" i="14"/>
  <c r="AH2426" i="14"/>
  <c r="AI2426" i="14" s="1"/>
  <c r="AF2426" i="14"/>
  <c r="AH2425" i="14"/>
  <c r="AI2425" i="14" s="1"/>
  <c r="AF2425" i="14"/>
  <c r="AH2424" i="14"/>
  <c r="AI2424" i="14" s="1"/>
  <c r="AF2424" i="14"/>
  <c r="AH2423" i="14"/>
  <c r="AI2423" i="14" s="1"/>
  <c r="AF2423" i="14"/>
  <c r="AH2422" i="14"/>
  <c r="AI2422" i="14" s="1"/>
  <c r="AF2422" i="14"/>
  <c r="AH2421" i="14"/>
  <c r="AI2421" i="14" s="1"/>
  <c r="AF2421" i="14"/>
  <c r="AH2420" i="14"/>
  <c r="AI2420" i="14" s="1"/>
  <c r="AF2420" i="14"/>
  <c r="AH2419" i="14"/>
  <c r="AI2419" i="14" s="1"/>
  <c r="AF2419" i="14"/>
  <c r="AH2418" i="14"/>
  <c r="AI2418" i="14" s="1"/>
  <c r="AF2418" i="14"/>
  <c r="AH2417" i="14"/>
  <c r="AI2417" i="14" s="1"/>
  <c r="AF2417" i="14"/>
  <c r="AH2416" i="14"/>
  <c r="AI2416" i="14" s="1"/>
  <c r="AF2416" i="14"/>
  <c r="AH2415" i="14"/>
  <c r="AI2415" i="14" s="1"/>
  <c r="AF2415" i="14"/>
  <c r="AH2414" i="14"/>
  <c r="AI2414" i="14" s="1"/>
  <c r="AF2414" i="14"/>
  <c r="AH2401" i="14"/>
  <c r="AI2401" i="14" s="1"/>
  <c r="AF2401" i="14"/>
  <c r="AH2400" i="14"/>
  <c r="AI2400" i="14" s="1"/>
  <c r="AF2400" i="14"/>
  <c r="AH2399" i="14"/>
  <c r="AI2399" i="14" s="1"/>
  <c r="AF2399" i="14"/>
  <c r="AH2398" i="14"/>
  <c r="AI2398" i="14" s="1"/>
  <c r="AF2398" i="14"/>
  <c r="AH2397" i="14"/>
  <c r="AI2397" i="14" s="1"/>
  <c r="AF2397" i="14"/>
  <c r="AH2395" i="14"/>
  <c r="AI2395" i="14" s="1"/>
  <c r="AF2395" i="14"/>
  <c r="AH2394" i="14"/>
  <c r="AI2394" i="14" s="1"/>
  <c r="AF2394" i="14"/>
  <c r="AH2393" i="14"/>
  <c r="AI2393" i="14" s="1"/>
  <c r="AF2393" i="14"/>
  <c r="AH2392" i="14"/>
  <c r="AI2392" i="14" s="1"/>
  <c r="AF2392" i="14"/>
  <c r="AH2391" i="14"/>
  <c r="AI2391" i="14" s="1"/>
  <c r="AF2391" i="14"/>
  <c r="AH2390" i="14"/>
  <c r="AI2390" i="14" s="1"/>
  <c r="AF2390" i="14"/>
  <c r="AH2389" i="14"/>
  <c r="AI2389" i="14" s="1"/>
  <c r="AF2389" i="14"/>
  <c r="AH2328" i="14"/>
  <c r="AI2328" i="14" s="1"/>
  <c r="AF2328" i="14"/>
  <c r="AH2327" i="14"/>
  <c r="AI2327" i="14" s="1"/>
  <c r="AF2327" i="14"/>
  <c r="AH2407" i="14"/>
  <c r="AI2407" i="14" s="1"/>
  <c r="AF2407" i="14"/>
  <c r="AH2406" i="14"/>
  <c r="AI2406" i="14" s="1"/>
  <c r="AF2406" i="14"/>
  <c r="AH2405" i="14"/>
  <c r="AI2405" i="14" s="1"/>
  <c r="AF2405" i="14"/>
  <c r="AH2412" i="14"/>
  <c r="AI2412" i="14" s="1"/>
  <c r="AF2412" i="14"/>
  <c r="AH2413" i="14"/>
  <c r="AI2413" i="14" s="1"/>
  <c r="AF2413" i="14"/>
  <c r="AH2411" i="14"/>
  <c r="AI2411" i="14" s="1"/>
  <c r="AF2411" i="14"/>
  <c r="AH2410" i="14"/>
  <c r="AI2410" i="14" s="1"/>
  <c r="AF2410" i="14"/>
  <c r="AH2408" i="14"/>
  <c r="AI2408" i="14" s="1"/>
  <c r="AF2408" i="14"/>
  <c r="AH2403" i="14"/>
  <c r="AI2403" i="14" s="1"/>
  <c r="AF2403" i="14"/>
  <c r="AH2402" i="14"/>
  <c r="AI2402" i="14" s="1"/>
  <c r="AF2402" i="14"/>
  <c r="AH2434" i="14"/>
  <c r="AI2434" i="14" s="1"/>
  <c r="AF2434" i="14"/>
  <c r="AH2435" i="14"/>
  <c r="AI2435" i="14" s="1"/>
  <c r="AF2435" i="14"/>
  <c r="AH2432" i="14"/>
  <c r="AI2432" i="14" s="1"/>
  <c r="AF2432" i="14"/>
  <c r="AH2431" i="14"/>
  <c r="AI2431" i="14" s="1"/>
  <c r="AF2431" i="14"/>
  <c r="AH2430" i="14"/>
  <c r="AI2430" i="14" s="1"/>
  <c r="AF2430" i="14"/>
  <c r="AH2429" i="14"/>
  <c r="AI2429" i="14" s="1"/>
  <c r="AF2429" i="14"/>
  <c r="AB2429" i="14"/>
  <c r="AH2428" i="14"/>
  <c r="AI2428" i="14" s="1"/>
  <c r="AF2428" i="14"/>
  <c r="AM2388" i="14"/>
  <c r="AH2388" i="14"/>
  <c r="AF2388" i="14"/>
  <c r="AM2387" i="14"/>
  <c r="AH2387" i="14"/>
  <c r="AF2387" i="14"/>
  <c r="AM2386" i="14"/>
  <c r="AH2386" i="14"/>
  <c r="AF2386" i="14"/>
  <c r="AM2385" i="14"/>
  <c r="AH2385" i="14"/>
  <c r="AF2385" i="14"/>
  <c r="AM2384" i="14"/>
  <c r="AH2384" i="14"/>
  <c r="AF2384" i="14"/>
  <c r="AM2383" i="14"/>
  <c r="AH2383" i="14"/>
  <c r="AF2383" i="14"/>
  <c r="AM2382" i="14"/>
  <c r="AH2382" i="14"/>
  <c r="AF2382" i="14"/>
  <c r="AM2381" i="14"/>
  <c r="AH2381" i="14"/>
  <c r="AF2381" i="14"/>
  <c r="AM2380" i="14"/>
  <c r="AH2380" i="14"/>
  <c r="AF2380" i="14"/>
  <c r="AM2379" i="14"/>
  <c r="AH2379" i="14"/>
  <c r="AF2379" i="14"/>
  <c r="AM2378" i="14"/>
  <c r="AH2378" i="14"/>
  <c r="AF2378" i="14"/>
  <c r="AM2377" i="14"/>
  <c r="AH2377" i="14"/>
  <c r="AF2377" i="14"/>
  <c r="AM2376" i="14"/>
  <c r="AH2376" i="14"/>
  <c r="AF2376" i="14"/>
  <c r="AM2375" i="14"/>
  <c r="AH2375" i="14"/>
  <c r="AF2375" i="14"/>
  <c r="AM2374" i="14"/>
  <c r="AF2374" i="14"/>
  <c r="AM2373" i="14"/>
  <c r="AF2373" i="14"/>
  <c r="AM2372" i="14"/>
  <c r="AF2372" i="14"/>
  <c r="AM2371" i="14"/>
  <c r="AH2371" i="14"/>
  <c r="AF2371" i="14"/>
  <c r="AM2370" i="14"/>
  <c r="AH2370" i="14"/>
  <c r="AF2370" i="14"/>
  <c r="AM2369" i="14"/>
  <c r="AH2369" i="14"/>
  <c r="AF2369" i="14"/>
  <c r="AM2368" i="14"/>
  <c r="AH2368" i="14"/>
  <c r="AF2368" i="14"/>
  <c r="AM2367" i="14"/>
  <c r="AH2367" i="14"/>
  <c r="AF2367" i="14"/>
  <c r="AM2366" i="14"/>
  <c r="AH2366" i="14"/>
  <c r="AF2366" i="14"/>
  <c r="AM2365" i="14"/>
  <c r="AH2365" i="14"/>
  <c r="AF2365" i="14"/>
  <c r="AM2364" i="14"/>
  <c r="AH2364" i="14"/>
  <c r="AF2364" i="14"/>
  <c r="AM2363" i="14"/>
  <c r="AH2363" i="14"/>
  <c r="AF2363" i="14"/>
  <c r="AM2362" i="14"/>
  <c r="AF2362" i="14"/>
  <c r="AM2361" i="14"/>
  <c r="AH2361" i="14"/>
  <c r="AF2361" i="14"/>
  <c r="AM2360" i="14"/>
  <c r="AF2360" i="14"/>
  <c r="AM2359" i="14"/>
  <c r="AH2359" i="14"/>
  <c r="AF2359" i="14"/>
  <c r="AM2358" i="14"/>
  <c r="AH2358" i="14"/>
  <c r="AF2358" i="14"/>
  <c r="AM2357" i="14"/>
  <c r="AH2357" i="14"/>
  <c r="AF2357" i="14"/>
  <c r="AM2356" i="14"/>
  <c r="AH2356" i="14"/>
  <c r="AF2356" i="14"/>
  <c r="AM2355" i="14"/>
  <c r="AH2355" i="14"/>
  <c r="AF2355" i="14"/>
  <c r="AM2354" i="14"/>
  <c r="AH2354" i="14"/>
  <c r="AF2354" i="14"/>
  <c r="AM2353" i="14"/>
  <c r="AH2353" i="14"/>
  <c r="AF2353" i="14"/>
  <c r="AM2352" i="14"/>
  <c r="AH2352" i="14"/>
  <c r="AF2352" i="14"/>
  <c r="AM2351" i="14"/>
  <c r="AH2351" i="14"/>
  <c r="AF2351" i="14"/>
  <c r="AM2350" i="14"/>
  <c r="AH2350" i="14"/>
  <c r="AF2350" i="14"/>
  <c r="AM2349" i="14"/>
  <c r="AF2349" i="14"/>
  <c r="AM2348" i="14"/>
  <c r="AH2348" i="14"/>
  <c r="AF2348" i="14"/>
  <c r="AM2347" i="14"/>
  <c r="AH2347" i="14"/>
  <c r="AF2347" i="14"/>
  <c r="AM2346" i="14"/>
  <c r="AH2346" i="14"/>
  <c r="AF2346" i="14"/>
  <c r="AM2345" i="14"/>
  <c r="AH2345" i="14"/>
  <c r="AF2345" i="14"/>
  <c r="AM2344" i="14"/>
  <c r="AH2344" i="14"/>
  <c r="AF2344" i="14"/>
  <c r="AM2343" i="14"/>
  <c r="AH2343" i="14"/>
  <c r="AF2343" i="14"/>
  <c r="AM2342" i="14"/>
  <c r="AH2342" i="14"/>
  <c r="AF2342" i="14"/>
  <c r="AM2341" i="14"/>
  <c r="AH2341" i="14"/>
  <c r="AF2341" i="14"/>
  <c r="AM2340" i="14"/>
  <c r="AH2340" i="14"/>
  <c r="AF2340" i="14"/>
  <c r="AM2339" i="14"/>
  <c r="AH2339" i="14"/>
  <c r="AF2339" i="14"/>
  <c r="AM2338" i="14"/>
  <c r="AH2338" i="14"/>
  <c r="AF2338" i="14"/>
  <c r="AM2337" i="14"/>
  <c r="AH2337" i="14"/>
  <c r="AF2337" i="14"/>
  <c r="AM2336" i="14"/>
  <c r="AH2336" i="14"/>
  <c r="AF2336" i="14"/>
  <c r="AM2335" i="14"/>
  <c r="AH2335" i="14"/>
  <c r="AF2335" i="14"/>
  <c r="AM2334" i="14"/>
  <c r="AH2334" i="14"/>
  <c r="AF2334" i="14"/>
  <c r="AM2333" i="14"/>
  <c r="AH2333" i="14"/>
  <c r="AF2333" i="14"/>
  <c r="AM256" i="14"/>
  <c r="AH256" i="14"/>
  <c r="AF256" i="14"/>
  <c r="AM1378" i="14"/>
  <c r="AH1378" i="14"/>
  <c r="AF1378" i="14"/>
  <c r="AM1283" i="14"/>
  <c r="AH1283" i="14"/>
  <c r="AF1283" i="14"/>
  <c r="AM2329" i="14"/>
  <c r="AH2329" i="14"/>
  <c r="AF2329" i="14"/>
  <c r="AM1483" i="14"/>
  <c r="AH1483" i="14"/>
  <c r="AF1483" i="14"/>
  <c r="AM770" i="14"/>
  <c r="AH770" i="14"/>
  <c r="AF770" i="14"/>
  <c r="AM1281" i="14"/>
  <c r="AH1281" i="14"/>
  <c r="AF1281" i="14"/>
  <c r="AM2325" i="14"/>
  <c r="AH2325" i="14"/>
  <c r="AF2325" i="14"/>
  <c r="AM704" i="14"/>
  <c r="AH704" i="14"/>
  <c r="AF704" i="14"/>
  <c r="AM1914" i="14"/>
  <c r="AH1914" i="14"/>
  <c r="AF1914" i="14"/>
  <c r="AM1338" i="14"/>
  <c r="AH1338" i="14"/>
  <c r="AF1338" i="14"/>
  <c r="AM2159" i="14"/>
  <c r="AH2159" i="14"/>
  <c r="AF2159" i="14"/>
  <c r="AM1344" i="14"/>
  <c r="AH1344" i="14"/>
  <c r="AF1344" i="14"/>
  <c r="AM2319" i="14"/>
  <c r="AH2319" i="14"/>
  <c r="AF2319" i="14"/>
  <c r="AM2158" i="14"/>
  <c r="AH2158" i="14"/>
  <c r="AF2158" i="14"/>
  <c r="AM1280" i="14"/>
  <c r="AH1280" i="14"/>
  <c r="AF1280" i="14"/>
  <c r="AM1910" i="14"/>
  <c r="AH1910" i="14"/>
  <c r="AF1910" i="14"/>
  <c r="AM698" i="14"/>
  <c r="AH698" i="14"/>
  <c r="AF698" i="14"/>
  <c r="AM2157" i="14"/>
  <c r="AH2157" i="14"/>
  <c r="AF2157" i="14"/>
  <c r="AM2313" i="14"/>
  <c r="AH2313" i="14"/>
  <c r="AF2313" i="14"/>
  <c r="AM1337" i="14"/>
  <c r="AH1337" i="14"/>
  <c r="AF1337" i="14"/>
  <c r="AM1908" i="14"/>
  <c r="AH1908" i="14"/>
  <c r="AF1908" i="14"/>
  <c r="AM1278" i="14"/>
  <c r="AH1278" i="14"/>
  <c r="AF1278" i="14"/>
  <c r="AM697" i="14"/>
  <c r="AH697" i="14"/>
  <c r="AF697" i="14"/>
  <c r="AM2155" i="14"/>
  <c r="AH2155" i="14"/>
  <c r="AF2155" i="14"/>
  <c r="AM1904" i="14"/>
  <c r="AH1904" i="14"/>
  <c r="AF1904" i="14"/>
  <c r="AM696" i="14"/>
  <c r="AH696" i="14"/>
  <c r="AF696" i="14"/>
  <c r="AM2305" i="14"/>
  <c r="AH2305" i="14"/>
  <c r="AF2305" i="14"/>
  <c r="AM1343" i="14"/>
  <c r="AH1343" i="14"/>
  <c r="AF1343" i="14"/>
  <c r="AM1276" i="14"/>
  <c r="AH1276" i="14"/>
  <c r="AF1276" i="14"/>
  <c r="AM1478" i="14"/>
  <c r="AH1478" i="14"/>
  <c r="AF1478" i="14"/>
  <c r="AM1274" i="14"/>
  <c r="AH1274" i="14"/>
  <c r="AF1274" i="14"/>
  <c r="AM581" i="14"/>
  <c r="AH581" i="14"/>
  <c r="AF581" i="14"/>
  <c r="AM1377" i="14"/>
  <c r="AH1377" i="14"/>
  <c r="AF1377" i="14"/>
  <c r="AM2298" i="14"/>
  <c r="AH2298" i="14"/>
  <c r="AF2298" i="14"/>
  <c r="AM229" i="14"/>
  <c r="AH229" i="14"/>
  <c r="AF229" i="14"/>
  <c r="AM275" i="14"/>
  <c r="AH275" i="14"/>
  <c r="AF275" i="14"/>
  <c r="AM2295" i="14"/>
  <c r="AH2295" i="14"/>
  <c r="AF2295" i="14"/>
  <c r="AM606" i="14"/>
  <c r="AH606" i="14"/>
  <c r="AF606" i="14"/>
  <c r="AM70" i="14"/>
  <c r="AH70" i="14"/>
  <c r="AF70" i="14"/>
  <c r="AM235" i="14"/>
  <c r="AH235" i="14"/>
  <c r="AF235" i="14"/>
  <c r="AM113" i="14"/>
  <c r="AH113" i="14"/>
  <c r="AF113" i="14"/>
  <c r="AM2290" i="14"/>
  <c r="AH2290" i="14"/>
  <c r="AF2290" i="14"/>
  <c r="AM298" i="14"/>
  <c r="AH298" i="14"/>
  <c r="AF298" i="14"/>
  <c r="AM1762" i="14"/>
  <c r="AH1762" i="14"/>
  <c r="AF1762" i="14"/>
  <c r="AM2287" i="14"/>
  <c r="AH2287" i="14"/>
  <c r="AF2287" i="14"/>
  <c r="AM1574" i="14"/>
  <c r="AH1574" i="14"/>
  <c r="AF1574" i="14"/>
  <c r="AM2034" i="14"/>
  <c r="AH2034" i="14"/>
  <c r="AF2034" i="14"/>
  <c r="AM2288" i="14"/>
  <c r="AH2288" i="14"/>
  <c r="AF2288" i="14"/>
  <c r="AM2017" i="14"/>
  <c r="AH2017" i="14"/>
  <c r="AF2017" i="14"/>
  <c r="AM2282" i="14"/>
  <c r="AH2282" i="14"/>
  <c r="AF2282" i="14"/>
  <c r="AM2195" i="14"/>
  <c r="AH2195" i="14"/>
  <c r="AF2195" i="14"/>
  <c r="AM2231" i="14"/>
  <c r="AH2231" i="14"/>
  <c r="AF2231" i="14"/>
  <c r="AM2279" i="14"/>
  <c r="AH2279" i="14"/>
  <c r="AF2279" i="14"/>
  <c r="AM2278" i="14"/>
  <c r="AH2278" i="14"/>
  <c r="AF2278" i="14"/>
  <c r="AM2277" i="14"/>
  <c r="AH2277" i="14"/>
  <c r="AF2277" i="14"/>
  <c r="AM2276" i="14"/>
  <c r="AH2276" i="14"/>
  <c r="AF2276" i="14"/>
  <c r="AM2275" i="14"/>
  <c r="AH2275" i="14"/>
  <c r="AF2275" i="14"/>
  <c r="AM2274" i="14"/>
  <c r="AH2274" i="14"/>
  <c r="AF2274" i="14"/>
  <c r="AM2273" i="14"/>
  <c r="AF2273" i="14"/>
  <c r="AM2272" i="14"/>
  <c r="AH2272" i="14"/>
  <c r="AF2272" i="14"/>
  <c r="AM2271" i="14"/>
  <c r="AH2271" i="14"/>
  <c r="AF2271" i="14"/>
  <c r="AM2193" i="14"/>
  <c r="AH2193" i="14"/>
  <c r="AF2193" i="14"/>
  <c r="AM1760" i="14"/>
  <c r="AH1760" i="14"/>
  <c r="AF1760" i="14"/>
  <c r="AM2206" i="14"/>
  <c r="AH2206" i="14"/>
  <c r="AF2206" i="14"/>
  <c r="AM1792" i="14"/>
  <c r="AH1792" i="14"/>
  <c r="AF1792" i="14"/>
  <c r="AM2266" i="14"/>
  <c r="AH2266" i="14"/>
  <c r="AF2266" i="14"/>
  <c r="AM2310" i="14"/>
  <c r="AH2310" i="14"/>
  <c r="AF2310" i="14"/>
  <c r="AM2264" i="14"/>
  <c r="AH2264" i="14"/>
  <c r="AF2264" i="14"/>
  <c r="AM2071" i="14"/>
  <c r="AH2071" i="14"/>
  <c r="AF2071" i="14"/>
  <c r="AM1271" i="14"/>
  <c r="AH1271" i="14"/>
  <c r="AF1271" i="14"/>
  <c r="AM1475" i="14"/>
  <c r="AH1475" i="14"/>
  <c r="AF1475" i="14"/>
  <c r="AM1318" i="14"/>
  <c r="AH1318" i="14"/>
  <c r="AF1318" i="14"/>
  <c r="AM1594" i="14"/>
  <c r="AH1594" i="14"/>
  <c r="AF1594" i="14"/>
  <c r="AM1861" i="14"/>
  <c r="AH1861" i="14"/>
  <c r="AF1861" i="14"/>
  <c r="AM184" i="14"/>
  <c r="AH184" i="14"/>
  <c r="AF184" i="14"/>
  <c r="AM490" i="14"/>
  <c r="AH490" i="14"/>
  <c r="AF490" i="14"/>
  <c r="AM2255" i="14"/>
  <c r="AH2255" i="14"/>
  <c r="AF2255" i="14"/>
  <c r="AM1857" i="14"/>
  <c r="AH1857" i="14"/>
  <c r="AF1857" i="14"/>
  <c r="AM183" i="14"/>
  <c r="AH183" i="14"/>
  <c r="AF183" i="14"/>
  <c r="AM489" i="14"/>
  <c r="AH489" i="14"/>
  <c r="AF489" i="14"/>
  <c r="AM2251" i="14"/>
  <c r="AH2251" i="14"/>
  <c r="AF2251" i="14"/>
  <c r="AM1896" i="14"/>
  <c r="AH1896" i="14"/>
  <c r="AF1896" i="14"/>
  <c r="AM2249" i="14"/>
  <c r="AH2249" i="14"/>
  <c r="AF2249" i="14"/>
  <c r="AM1532" i="14"/>
  <c r="AH1532" i="14"/>
  <c r="AF1532" i="14"/>
  <c r="AM176" i="14"/>
  <c r="AH176" i="14"/>
  <c r="AF176" i="14"/>
  <c r="AM1856" i="14"/>
  <c r="AH1856" i="14"/>
  <c r="AF1856" i="14"/>
  <c r="AM2245" i="14"/>
  <c r="AH2245" i="14"/>
  <c r="AF2245" i="14"/>
  <c r="AM488" i="14"/>
  <c r="AH488" i="14"/>
  <c r="AF488" i="14"/>
  <c r="AM2243" i="14"/>
  <c r="AH2243" i="14"/>
  <c r="AF2243" i="14"/>
  <c r="AM243" i="14"/>
  <c r="AH243" i="14"/>
  <c r="AF243" i="14"/>
  <c r="AM1269" i="14"/>
  <c r="AH1269" i="14"/>
  <c r="AF1269" i="14"/>
  <c r="AM639" i="14"/>
  <c r="AH639" i="14"/>
  <c r="AF639" i="14"/>
  <c r="AM1518" i="14"/>
  <c r="AH1518" i="14"/>
  <c r="AF1518" i="14"/>
  <c r="AM1485" i="14"/>
  <c r="AH1485" i="14"/>
  <c r="AF1485" i="14"/>
  <c r="AM2051" i="14"/>
  <c r="AH2051" i="14"/>
  <c r="AF2051" i="14"/>
  <c r="AM1333" i="14"/>
  <c r="AH1333" i="14"/>
  <c r="AF1333" i="14"/>
  <c r="AM695" i="14"/>
  <c r="AH695" i="14"/>
  <c r="AF695" i="14"/>
  <c r="AM1267" i="14"/>
  <c r="AH1267" i="14"/>
  <c r="AF1267" i="14"/>
  <c r="AM2152" i="14"/>
  <c r="AH2152" i="14"/>
  <c r="AF2152" i="14"/>
  <c r="AM2232" i="14"/>
  <c r="AH2232" i="14"/>
  <c r="AF2232" i="14"/>
  <c r="AM694" i="14"/>
  <c r="AH694" i="14"/>
  <c r="AF694" i="14"/>
  <c r="AM1330" i="14"/>
  <c r="AH1330" i="14"/>
  <c r="AF1330" i="14"/>
  <c r="AM2047" i="14"/>
  <c r="AH2047" i="14"/>
  <c r="AF2047" i="14"/>
  <c r="AM2151" i="14"/>
  <c r="AH2151" i="14"/>
  <c r="AF2151" i="14"/>
  <c r="AM1265" i="14"/>
  <c r="AH1265" i="14"/>
  <c r="AF1265" i="14"/>
  <c r="AM2226" i="14"/>
  <c r="AH2226" i="14"/>
  <c r="AF2226" i="14"/>
  <c r="AM2044" i="14"/>
  <c r="AH2044" i="14"/>
  <c r="AF2044" i="14"/>
  <c r="AM1263" i="14"/>
  <c r="AH1263" i="14"/>
  <c r="AF1263" i="14"/>
  <c r="AM1342" i="14"/>
  <c r="AH1342" i="14"/>
  <c r="AF1342" i="14"/>
  <c r="AM690" i="14"/>
  <c r="AH690" i="14"/>
  <c r="AF690" i="14"/>
  <c r="AM2149" i="14"/>
  <c r="AH2149" i="14"/>
  <c r="AF2149" i="14"/>
  <c r="AM2220" i="14"/>
  <c r="AH2220" i="14"/>
  <c r="AF2220" i="14"/>
  <c r="AM1341" i="14"/>
  <c r="AH1341" i="14"/>
  <c r="AF1341" i="14"/>
  <c r="AM2041" i="14"/>
  <c r="AH2041" i="14"/>
  <c r="AF2041" i="14"/>
  <c r="AM1261" i="14"/>
  <c r="AH1261" i="14"/>
  <c r="AF1261" i="14"/>
  <c r="AM2216" i="14"/>
  <c r="AH2216" i="14"/>
  <c r="AF2216" i="14"/>
  <c r="AM693" i="14"/>
  <c r="AH693" i="14"/>
  <c r="AF693" i="14"/>
  <c r="AM2147" i="14"/>
  <c r="AH2147" i="14"/>
  <c r="AF2147" i="14"/>
  <c r="AM1759" i="14"/>
  <c r="AH1759" i="14"/>
  <c r="AF1759" i="14"/>
  <c r="AM1919" i="14"/>
  <c r="AH1919" i="14"/>
  <c r="AF1919" i="14"/>
  <c r="AM2211" i="14"/>
  <c r="AH2211" i="14"/>
  <c r="AF2211" i="14"/>
  <c r="AM2236" i="14"/>
  <c r="AH2236" i="14"/>
  <c r="AF2236" i="14"/>
  <c r="AM2269" i="14"/>
  <c r="AH2269" i="14"/>
  <c r="AF2269" i="14"/>
  <c r="AM1455" i="14"/>
  <c r="AH1455" i="14"/>
  <c r="AF1455" i="14"/>
  <c r="AM175" i="14"/>
  <c r="AH175" i="14"/>
  <c r="AF175" i="14"/>
  <c r="AM1852" i="14"/>
  <c r="AH1852" i="14"/>
  <c r="AF1852" i="14"/>
  <c r="AM477" i="14"/>
  <c r="AH477" i="14"/>
  <c r="AF477" i="14"/>
  <c r="AM2204" i="14"/>
  <c r="AH2204" i="14"/>
  <c r="AF2204" i="14"/>
  <c r="AM2203" i="14"/>
  <c r="AH2203" i="14"/>
  <c r="AF2203" i="14"/>
  <c r="AM1534" i="14"/>
  <c r="AH1534" i="14"/>
  <c r="AF1534" i="14"/>
  <c r="AM2145" i="14"/>
  <c r="AH2145" i="14"/>
  <c r="AF2145" i="14"/>
  <c r="AM845" i="14"/>
  <c r="AH845" i="14"/>
  <c r="AF845" i="14"/>
  <c r="AM889" i="14"/>
  <c r="AH889" i="14"/>
  <c r="AF889" i="14"/>
  <c r="AM1825" i="14"/>
  <c r="AH1825" i="14"/>
  <c r="AF1825" i="14"/>
  <c r="AM2197" i="14"/>
  <c r="AH2197" i="14"/>
  <c r="AF2197" i="14"/>
  <c r="AM1260" i="14"/>
  <c r="AH1260" i="14"/>
  <c r="AF1260" i="14"/>
  <c r="AM1815" i="14"/>
  <c r="AH1815" i="14"/>
  <c r="AF1815" i="14"/>
  <c r="AM2194" i="14"/>
  <c r="AH2194" i="14"/>
  <c r="AF2194" i="14"/>
  <c r="AM361" i="14"/>
  <c r="AH361" i="14"/>
  <c r="AF361" i="14"/>
  <c r="AM1671" i="14"/>
  <c r="AH1671" i="14"/>
  <c r="AF1671" i="14"/>
  <c r="AM124" i="14"/>
  <c r="AH124" i="14"/>
  <c r="AF124" i="14"/>
  <c r="AM803" i="14"/>
  <c r="AH803" i="14"/>
  <c r="AF803" i="14"/>
  <c r="AM1258" i="14"/>
  <c r="AH1258" i="14"/>
  <c r="AF1258" i="14"/>
  <c r="AM2262" i="14"/>
  <c r="AH2262" i="14"/>
  <c r="AF2262" i="14"/>
  <c r="AM463" i="14"/>
  <c r="AH463" i="14"/>
  <c r="AF463" i="14"/>
  <c r="AM2186" i="14"/>
  <c r="AH2186" i="14"/>
  <c r="AF2186" i="14"/>
  <c r="AM174" i="14"/>
  <c r="AH174" i="14"/>
  <c r="AF174" i="14"/>
  <c r="AM158" i="14"/>
  <c r="AH158" i="14"/>
  <c r="AF158" i="14"/>
  <c r="AM2183" i="14"/>
  <c r="AH2183" i="14"/>
  <c r="AF2183" i="14"/>
  <c r="AM462" i="14"/>
  <c r="AH462" i="14"/>
  <c r="AF462" i="14"/>
  <c r="AM2260" i="14"/>
  <c r="AH2260" i="14"/>
  <c r="AF2260" i="14"/>
  <c r="AM1255" i="14"/>
  <c r="AH1255" i="14"/>
  <c r="AF1255" i="14"/>
  <c r="AM801" i="14"/>
  <c r="AH801" i="14"/>
  <c r="AF801" i="14"/>
  <c r="AM1376" i="14"/>
  <c r="AH1376" i="14"/>
  <c r="AF1376" i="14"/>
  <c r="AM769" i="14"/>
  <c r="AH769" i="14"/>
  <c r="AF769" i="14"/>
  <c r="AM1474" i="14"/>
  <c r="AH1474" i="14"/>
  <c r="AF1474" i="14"/>
  <c r="AM261" i="14"/>
  <c r="AH261" i="14"/>
  <c r="AF261" i="14"/>
  <c r="AM1253" i="14"/>
  <c r="AH1253" i="14"/>
  <c r="AF1253" i="14"/>
  <c r="AM2173" i="14"/>
  <c r="AH2173" i="14"/>
  <c r="AF2173" i="14"/>
  <c r="AM157" i="14"/>
  <c r="AH157" i="14"/>
  <c r="AF157" i="14"/>
  <c r="AM461" i="14"/>
  <c r="AH461" i="14"/>
  <c r="AF461" i="14"/>
  <c r="AM2170" i="14"/>
  <c r="AH2170" i="14"/>
  <c r="AF2170" i="14"/>
  <c r="AM1849" i="14"/>
  <c r="AH1849" i="14"/>
  <c r="AF1849" i="14"/>
  <c r="AM117" i="14"/>
  <c r="AH117" i="14"/>
  <c r="AF117" i="14"/>
  <c r="AM2167" i="14"/>
  <c r="AH2167" i="14"/>
  <c r="AF2167" i="14"/>
  <c r="AM269" i="14"/>
  <c r="AH269" i="14"/>
  <c r="AF269" i="14"/>
  <c r="AM1845" i="14"/>
  <c r="AH1845" i="14"/>
  <c r="AF1845" i="14"/>
  <c r="AM2309" i="14"/>
  <c r="AH2309" i="14"/>
  <c r="AF2309" i="14"/>
  <c r="AM1252" i="14"/>
  <c r="AH1252" i="14"/>
  <c r="AF1252" i="14"/>
  <c r="AM2162" i="14"/>
  <c r="AH2162" i="14"/>
  <c r="AF2162" i="14"/>
  <c r="AM1328" i="14"/>
  <c r="AH1328" i="14"/>
  <c r="AF1328" i="14"/>
  <c r="AM1844" i="14"/>
  <c r="AH1844" i="14"/>
  <c r="AF1844" i="14"/>
  <c r="AM2143" i="14"/>
  <c r="AH2143" i="14"/>
  <c r="AF2143" i="14"/>
  <c r="AM692" i="14"/>
  <c r="AH692" i="14"/>
  <c r="AF692" i="14"/>
  <c r="AM2141" i="14"/>
  <c r="AH2141" i="14"/>
  <c r="AF2141" i="14"/>
  <c r="AM1339" i="14"/>
  <c r="AH1339" i="14"/>
  <c r="AF1339" i="14"/>
  <c r="AM1250" i="14"/>
  <c r="AH1250" i="14"/>
  <c r="AF1250" i="14"/>
  <c r="AM2154" i="14"/>
  <c r="AH2154" i="14"/>
  <c r="AF2154" i="14"/>
  <c r="AM1841" i="14"/>
  <c r="AH1841" i="14"/>
  <c r="AF1841" i="14"/>
  <c r="AM691" i="14"/>
  <c r="AH691" i="14"/>
  <c r="AF691" i="14"/>
  <c r="AM888" i="14"/>
  <c r="AH888" i="14"/>
  <c r="AF888" i="14"/>
  <c r="AM1257" i="14"/>
  <c r="AH1257" i="14"/>
  <c r="AF1257" i="14"/>
  <c r="AM1962" i="14"/>
  <c r="AH1962" i="14"/>
  <c r="AF1962" i="14"/>
  <c r="AM1576" i="14"/>
  <c r="AH1576" i="14"/>
  <c r="AF1576" i="14"/>
  <c r="AM584" i="14"/>
  <c r="AH584" i="14"/>
  <c r="AF584" i="14"/>
  <c r="AM2146" i="14"/>
  <c r="AH2146" i="14"/>
  <c r="AF2146" i="14"/>
  <c r="AM583" i="14"/>
  <c r="AH583" i="14"/>
  <c r="AF583" i="14"/>
  <c r="AM2144" i="14"/>
  <c r="AH2144" i="14"/>
  <c r="AF2144" i="14"/>
  <c r="AM887" i="14"/>
  <c r="AH887" i="14"/>
  <c r="AF887" i="14"/>
  <c r="AM1256" i="14"/>
  <c r="AH1256" i="14"/>
  <c r="AF1256" i="14"/>
  <c r="AM1911" i="14"/>
  <c r="AH1911" i="14"/>
  <c r="AF1911" i="14"/>
  <c r="AM1892" i="14"/>
  <c r="AH1892" i="14"/>
  <c r="AF1892" i="14"/>
  <c r="AM2139" i="14"/>
  <c r="AH2139" i="14"/>
  <c r="AF2139" i="14"/>
  <c r="AM2241" i="14"/>
  <c r="AH2241" i="14"/>
  <c r="AF2241" i="14"/>
  <c r="AM2252" i="14"/>
  <c r="AH2252" i="14"/>
  <c r="AF2252" i="14"/>
  <c r="AM2224" i="14"/>
  <c r="AH2224" i="14"/>
  <c r="AF2224" i="14"/>
  <c r="AM2135" i="14"/>
  <c r="AH2135" i="14"/>
  <c r="AF2135" i="14"/>
  <c r="AM2250" i="14"/>
  <c r="AH2250" i="14"/>
  <c r="AF2250" i="14"/>
  <c r="AM148" i="14"/>
  <c r="AH148" i="14"/>
  <c r="AF148" i="14"/>
  <c r="AM2132" i="14"/>
  <c r="AH2132" i="14"/>
  <c r="AF2132" i="14"/>
  <c r="AM722" i="14"/>
  <c r="AH722" i="14"/>
  <c r="AF722" i="14"/>
  <c r="AM428" i="14"/>
  <c r="AH428" i="14"/>
  <c r="AF428" i="14"/>
  <c r="AM1247" i="14"/>
  <c r="AH1247" i="14"/>
  <c r="AF1247" i="14"/>
  <c r="AM2308" i="14"/>
  <c r="AH2308" i="14"/>
  <c r="AF2308" i="14"/>
  <c r="AM2323" i="14"/>
  <c r="AH2323" i="14"/>
  <c r="AF2323" i="14"/>
  <c r="AM2321" i="14"/>
  <c r="AH2321" i="14"/>
  <c r="AF2321" i="14"/>
  <c r="AM1756" i="14"/>
  <c r="AH1756" i="14"/>
  <c r="AF1756" i="14"/>
  <c r="AM2124" i="14"/>
  <c r="AH2124" i="14"/>
  <c r="AF2124" i="14"/>
  <c r="AM2312" i="14"/>
  <c r="AH2312" i="14"/>
  <c r="AF2312" i="14"/>
  <c r="AM2306" i="14"/>
  <c r="AH2306" i="14"/>
  <c r="AF2306" i="14"/>
  <c r="AM1587" i="14"/>
  <c r="AH1587" i="14"/>
  <c r="AF1587" i="14"/>
  <c r="AM1560" i="14"/>
  <c r="AH1560" i="14"/>
  <c r="AF1560" i="14"/>
  <c r="AM1605" i="14"/>
  <c r="AH1605" i="14"/>
  <c r="AF1605" i="14"/>
  <c r="AM1921" i="14"/>
  <c r="AH1921" i="14"/>
  <c r="AF1921" i="14"/>
  <c r="AM1684" i="14"/>
  <c r="AH1684" i="14"/>
  <c r="AF1684" i="14"/>
  <c r="AM2116" i="14"/>
  <c r="AH2116" i="14"/>
  <c r="AF2116" i="14"/>
  <c r="AM1599" i="14"/>
  <c r="AH1599" i="14"/>
  <c r="AF1599" i="14"/>
  <c r="AM1246" i="14"/>
  <c r="AH1246" i="14"/>
  <c r="AF1246" i="14"/>
  <c r="AM872" i="14"/>
  <c r="AH872" i="14"/>
  <c r="AF872" i="14"/>
  <c r="AM2112" i="14"/>
  <c r="AH2112" i="14"/>
  <c r="AF2112" i="14"/>
  <c r="AM1244" i="14"/>
  <c r="AH1244" i="14"/>
  <c r="AF1244" i="14"/>
  <c r="AM1681" i="14"/>
  <c r="AH1681" i="14"/>
  <c r="AF1681" i="14"/>
  <c r="AM1597" i="14"/>
  <c r="AH1597" i="14"/>
  <c r="AF1597" i="14"/>
  <c r="AM871" i="14"/>
  <c r="AH871" i="14"/>
  <c r="AF871" i="14"/>
  <c r="AM1927" i="14"/>
  <c r="AH1927" i="14"/>
  <c r="AF1927" i="14"/>
  <c r="AM1317" i="14"/>
  <c r="AH1317" i="14"/>
  <c r="AF1317" i="14"/>
  <c r="AM1678" i="14"/>
  <c r="AH1678" i="14"/>
  <c r="AF1678" i="14"/>
  <c r="AM1242" i="14"/>
  <c r="AH1242" i="14"/>
  <c r="AF1242" i="14"/>
  <c r="AM1917" i="14"/>
  <c r="AH1917" i="14"/>
  <c r="AF1917" i="14"/>
  <c r="AM684" i="14"/>
  <c r="AH684" i="14"/>
  <c r="AF684" i="14"/>
  <c r="AM2101" i="14"/>
  <c r="AH2101" i="14"/>
  <c r="AF2101" i="14"/>
  <c r="AM713" i="14"/>
  <c r="AH713" i="14"/>
  <c r="AF713" i="14"/>
  <c r="AM1229" i="14"/>
  <c r="AH1229" i="14"/>
  <c r="AF1229" i="14"/>
  <c r="AM1251" i="14"/>
  <c r="AH1251" i="14"/>
  <c r="AF1251" i="14"/>
  <c r="AM1373" i="14"/>
  <c r="AH1373" i="14"/>
  <c r="AF1373" i="14"/>
  <c r="AM2096" i="14"/>
  <c r="AH2096" i="14"/>
  <c r="AF2096" i="14"/>
  <c r="AM2303" i="14"/>
  <c r="AH2303" i="14"/>
  <c r="AF2303" i="14"/>
  <c r="AM1353" i="14"/>
  <c r="AH1353" i="14"/>
  <c r="AF1353" i="14"/>
  <c r="AM1249" i="14"/>
  <c r="AH1249" i="14"/>
  <c r="AF1249" i="14"/>
  <c r="AM1225" i="14"/>
  <c r="AH1225" i="14"/>
  <c r="AF1225" i="14"/>
  <c r="AM2301" i="14"/>
  <c r="AH2301" i="14"/>
  <c r="AF2301" i="14"/>
  <c r="AM712" i="14"/>
  <c r="AH712" i="14"/>
  <c r="AF712" i="14"/>
  <c r="AM2089" i="14"/>
  <c r="AH2089" i="14"/>
  <c r="AF2089" i="14"/>
  <c r="AM2088" i="14"/>
  <c r="AH2088" i="14"/>
  <c r="AF2088" i="14"/>
  <c r="AM1513" i="14"/>
  <c r="AH1513" i="14"/>
  <c r="AF1513" i="14"/>
  <c r="AM1222" i="14"/>
  <c r="AH1222" i="14"/>
  <c r="AF1222" i="14"/>
  <c r="AM1221" i="14"/>
  <c r="AH1221" i="14"/>
  <c r="AF1221" i="14"/>
  <c r="AM1510" i="14"/>
  <c r="AH1510" i="14"/>
  <c r="AF1510" i="14"/>
  <c r="AM2083" i="14"/>
  <c r="AH2083" i="14"/>
  <c r="AF2083" i="14"/>
  <c r="AM1509" i="14"/>
  <c r="AH1509" i="14"/>
  <c r="AF1509" i="14"/>
  <c r="AM1198" i="14"/>
  <c r="AH1198" i="14"/>
  <c r="AF1198" i="14"/>
  <c r="AM1193" i="14"/>
  <c r="AH1193" i="14"/>
  <c r="AF1193" i="14"/>
  <c r="AM1499" i="14"/>
  <c r="AH1499" i="14"/>
  <c r="AF1499" i="14"/>
  <c r="AM1352" i="14"/>
  <c r="AH1352" i="14"/>
  <c r="AF1352" i="14"/>
  <c r="AM1839" i="14"/>
  <c r="AH1839" i="14"/>
  <c r="AF1839" i="14"/>
  <c r="AM2299" i="14"/>
  <c r="AH2299" i="14"/>
  <c r="AF2299" i="14"/>
  <c r="AM711" i="14"/>
  <c r="AH711" i="14"/>
  <c r="AF711" i="14"/>
  <c r="AM1192" i="14"/>
  <c r="AH1192" i="14"/>
  <c r="AF1192" i="14"/>
  <c r="AM2073" i="14"/>
  <c r="AH2073" i="14"/>
  <c r="AF2073" i="14"/>
  <c r="AM1191" i="14"/>
  <c r="AH1191" i="14"/>
  <c r="AF1191" i="14"/>
  <c r="AM1272" i="14"/>
  <c r="AH1272" i="14"/>
  <c r="AF1272" i="14"/>
  <c r="AM1500" i="14"/>
  <c r="AH1500" i="14"/>
  <c r="AF1500" i="14"/>
  <c r="AM598" i="14"/>
  <c r="AH598" i="14"/>
  <c r="AF598" i="14"/>
  <c r="AM2068" i="14"/>
  <c r="AH2068" i="14"/>
  <c r="AF2068" i="14"/>
  <c r="AM2138" i="14"/>
  <c r="AH2138" i="14"/>
  <c r="AF2138" i="14"/>
  <c r="AM1190" i="14"/>
  <c r="AH1190" i="14"/>
  <c r="AF1190" i="14"/>
  <c r="AM1273" i="14"/>
  <c r="AH1273" i="14"/>
  <c r="AF1273" i="14"/>
  <c r="AM1721" i="14"/>
  <c r="AH1721" i="14"/>
  <c r="AF1721" i="14"/>
  <c r="AM2063" i="14"/>
  <c r="AH2063" i="14"/>
  <c r="AF2063" i="14"/>
  <c r="AM1302" i="14"/>
  <c r="AH1302" i="14"/>
  <c r="AF1302" i="14"/>
  <c r="AM2136" i="14"/>
  <c r="AH2136" i="14"/>
  <c r="AF2136" i="14"/>
  <c r="AM1270" i="14"/>
  <c r="AH1270" i="14"/>
  <c r="AF1270" i="14"/>
  <c r="AM2133" i="14"/>
  <c r="AH2133" i="14"/>
  <c r="AF2133" i="14"/>
  <c r="AM1498" i="14"/>
  <c r="AH1498" i="14"/>
  <c r="AF1498" i="14"/>
  <c r="AM2057" i="14"/>
  <c r="AH2057" i="14"/>
  <c r="AF2057" i="14"/>
  <c r="AM1178" i="14"/>
  <c r="AH1178" i="14"/>
  <c r="AF1178" i="14"/>
  <c r="AM592" i="14"/>
  <c r="AH592" i="14"/>
  <c r="AF592" i="14"/>
  <c r="AM2054" i="14"/>
  <c r="AH2054" i="14"/>
  <c r="AF2054" i="14"/>
  <c r="AM2129" i="14"/>
  <c r="AH2129" i="14"/>
  <c r="AF2129" i="14"/>
  <c r="AM2109" i="14"/>
  <c r="AH2109" i="14"/>
  <c r="AF2109" i="14"/>
  <c r="AM1718" i="14"/>
  <c r="AH1718" i="14"/>
  <c r="AF1718" i="14"/>
  <c r="AM1299" i="14"/>
  <c r="AH1299" i="14"/>
  <c r="AF1299" i="14"/>
  <c r="AM1177" i="14"/>
  <c r="AH1177" i="14"/>
  <c r="AF1177" i="14"/>
  <c r="AM2048" i="14"/>
  <c r="AH2048" i="14"/>
  <c r="AF2048" i="14"/>
  <c r="AM563" i="14"/>
  <c r="AH563" i="14"/>
  <c r="AF563" i="14"/>
  <c r="AM227" i="14"/>
  <c r="AH227" i="14"/>
  <c r="AF227" i="14"/>
  <c r="AM1515" i="14"/>
  <c r="AH1515" i="14"/>
  <c r="AF1515" i="14"/>
  <c r="AM1314" i="14"/>
  <c r="AH1314" i="14"/>
  <c r="AF1314" i="14"/>
  <c r="AM1170" i="14"/>
  <c r="AH1170" i="14"/>
  <c r="AF1170" i="14"/>
  <c r="AM226" i="14"/>
  <c r="AH226" i="14"/>
  <c r="AF226" i="14"/>
  <c r="AM561" i="14"/>
  <c r="AH561" i="14"/>
  <c r="AF561" i="14"/>
  <c r="AM1169" i="14"/>
  <c r="AH1169" i="14"/>
  <c r="AF1169" i="14"/>
  <c r="AM1311" i="14"/>
  <c r="AH1311" i="14"/>
  <c r="AF1311" i="14"/>
  <c r="AM2038" i="14"/>
  <c r="AH2038" i="14"/>
  <c r="AF2038" i="14"/>
  <c r="AM1523" i="14"/>
  <c r="AH1523" i="14"/>
  <c r="AF1523" i="14"/>
  <c r="AM2036" i="14"/>
  <c r="AH2036" i="14"/>
  <c r="AF2036" i="14"/>
  <c r="AM1168" i="14"/>
  <c r="AH1168" i="14"/>
  <c r="AF1168" i="14"/>
  <c r="AM1310" i="14"/>
  <c r="AH1310" i="14"/>
  <c r="AF1310" i="14"/>
  <c r="AM1528" i="14"/>
  <c r="AH1528" i="14"/>
  <c r="AF1528" i="14"/>
  <c r="AM560" i="14"/>
  <c r="AH560" i="14"/>
  <c r="AF560" i="14"/>
  <c r="AM225" i="14"/>
  <c r="AH225" i="14"/>
  <c r="AF225" i="14"/>
  <c r="AM271" i="14"/>
  <c r="AH271" i="14"/>
  <c r="AF271" i="14"/>
  <c r="AM1308" i="14"/>
  <c r="AH1308" i="14"/>
  <c r="AF1308" i="14"/>
  <c r="AM1167" i="14"/>
  <c r="AH1167" i="14"/>
  <c r="AF1167" i="14"/>
  <c r="AM1540" i="14"/>
  <c r="AH1540" i="14"/>
  <c r="AF1540" i="14"/>
  <c r="AM118" i="14"/>
  <c r="AH118" i="14"/>
  <c r="AF118" i="14"/>
  <c r="AM2025" i="14"/>
  <c r="AH2025" i="14"/>
  <c r="AF2025" i="14"/>
  <c r="AM1166" i="14"/>
  <c r="AH1166" i="14"/>
  <c r="AF1166" i="14"/>
  <c r="AM2023" i="14"/>
  <c r="AH2023" i="14"/>
  <c r="AF2023" i="14"/>
  <c r="AM1306" i="14"/>
  <c r="AH1306" i="14"/>
  <c r="AF1306" i="14"/>
  <c r="AM1537" i="14"/>
  <c r="AH1537" i="14"/>
  <c r="AF1537" i="14"/>
  <c r="AM723" i="14"/>
  <c r="AH723" i="14"/>
  <c r="AF723" i="14"/>
  <c r="AM252" i="14"/>
  <c r="AH252" i="14"/>
  <c r="AF252" i="14"/>
  <c r="AM968" i="14"/>
  <c r="AH968" i="14"/>
  <c r="AF968" i="14"/>
  <c r="AM1303" i="14"/>
  <c r="AH1303" i="14"/>
  <c r="AF1303" i="14"/>
  <c r="AM1492" i="14"/>
  <c r="AH1492" i="14"/>
  <c r="AF1492" i="14"/>
  <c r="AM325" i="14"/>
  <c r="AH325" i="14"/>
  <c r="AF325" i="14"/>
  <c r="AM2014" i="14"/>
  <c r="AH2014" i="14"/>
  <c r="AF2014" i="14"/>
  <c r="AM1155" i="14"/>
  <c r="AH1155" i="14"/>
  <c r="AF1155" i="14"/>
  <c r="AM2012" i="14"/>
  <c r="AH2012" i="14"/>
  <c r="AF2012" i="14"/>
  <c r="AM957" i="14"/>
  <c r="AH957" i="14"/>
  <c r="AF957" i="14"/>
  <c r="AM1301" i="14"/>
  <c r="AH1301" i="14"/>
  <c r="AF1301" i="14"/>
  <c r="AM1473" i="14"/>
  <c r="AH1473" i="14"/>
  <c r="AF1473" i="14"/>
  <c r="AM324" i="14"/>
  <c r="AH324" i="14"/>
  <c r="AF324" i="14"/>
  <c r="AM1143" i="14"/>
  <c r="AH1143" i="14"/>
  <c r="AF1143" i="14"/>
  <c r="AM1141" i="14"/>
  <c r="AH1141" i="14"/>
  <c r="AF1141" i="14"/>
  <c r="AM1490" i="14"/>
  <c r="AH1490" i="14"/>
  <c r="AF1490" i="14"/>
  <c r="AM534" i="14"/>
  <c r="AH534" i="14"/>
  <c r="AF534" i="14"/>
  <c r="AM2003" i="14"/>
  <c r="AH2003" i="14"/>
  <c r="AF2003" i="14"/>
  <c r="AM224" i="14"/>
  <c r="AH224" i="14"/>
  <c r="AF224" i="14"/>
  <c r="AM1300" i="14"/>
  <c r="AH1300" i="14"/>
  <c r="AF1300" i="14"/>
  <c r="AM2000" i="14"/>
  <c r="AH2000" i="14"/>
  <c r="AF2000" i="14"/>
  <c r="AM422" i="14"/>
  <c r="AH422" i="14"/>
  <c r="AF422" i="14"/>
  <c r="AM1298" i="14"/>
  <c r="AH1298" i="14"/>
  <c r="AF1298" i="14"/>
  <c r="AM1504" i="14"/>
  <c r="AH1504" i="14"/>
  <c r="AF1504" i="14"/>
  <c r="AM130" i="14"/>
  <c r="AH130" i="14"/>
  <c r="AF130" i="14"/>
  <c r="AM1139" i="14"/>
  <c r="AH1139" i="14"/>
  <c r="AF1139" i="14"/>
  <c r="AM776" i="14"/>
  <c r="AH776" i="14"/>
  <c r="AF776" i="14"/>
  <c r="AM805" i="14"/>
  <c r="AH805" i="14"/>
  <c r="AF805" i="14"/>
  <c r="AM1992" i="14"/>
  <c r="AH1992" i="14"/>
  <c r="AF1992" i="14"/>
  <c r="AM262" i="14"/>
  <c r="AH262" i="14"/>
  <c r="AF262" i="14"/>
  <c r="AM1275" i="14"/>
  <c r="AH1275" i="14"/>
  <c r="AF1275" i="14"/>
  <c r="AM1138" i="14"/>
  <c r="AH1138" i="14"/>
  <c r="AF1138" i="14"/>
  <c r="AM1988" i="14"/>
  <c r="AH1988" i="14"/>
  <c r="AF1988" i="14"/>
  <c r="AM1137" i="14"/>
  <c r="AH1137" i="14"/>
  <c r="AF1137" i="14"/>
  <c r="AM1571" i="14"/>
  <c r="AH1571" i="14"/>
  <c r="AF1571" i="14"/>
  <c r="AM1805" i="14"/>
  <c r="AH1805" i="14"/>
  <c r="AF1805" i="14"/>
  <c r="AM854" i="14"/>
  <c r="AH854" i="14"/>
  <c r="AF854" i="14"/>
  <c r="AM265" i="14"/>
  <c r="AH265" i="14"/>
  <c r="AF265" i="14"/>
  <c r="AM1171" i="14"/>
  <c r="AH1171" i="14"/>
  <c r="AF1171" i="14"/>
  <c r="AM1136" i="14"/>
  <c r="AH1136" i="14"/>
  <c r="AF1136" i="14"/>
  <c r="AM1290" i="14"/>
  <c r="AH1290" i="14"/>
  <c r="AF1290" i="14"/>
  <c r="AM1789" i="14"/>
  <c r="AH1789" i="14"/>
  <c r="AF1789" i="14"/>
  <c r="AM523" i="14"/>
  <c r="AH523" i="14"/>
  <c r="AF523" i="14"/>
  <c r="AM1977" i="14"/>
  <c r="AH1977" i="14"/>
  <c r="AF1977" i="14"/>
  <c r="AM1134" i="14"/>
  <c r="AH1134" i="14"/>
  <c r="AF1134" i="14"/>
  <c r="AM1975" i="14"/>
  <c r="AH1975" i="14"/>
  <c r="AF1975" i="14"/>
  <c r="AM1424" i="14"/>
  <c r="AH1424" i="14"/>
  <c r="AF1424" i="14"/>
  <c r="AM1788" i="14"/>
  <c r="AH1788" i="14"/>
  <c r="AF1788" i="14"/>
  <c r="AM855" i="14"/>
  <c r="AH855" i="14"/>
  <c r="AF855" i="14"/>
  <c r="AM264" i="14"/>
  <c r="AH264" i="14"/>
  <c r="AF264" i="14"/>
  <c r="AM811" i="14"/>
  <c r="AH811" i="14"/>
  <c r="AF811" i="14"/>
  <c r="AM1786" i="14"/>
  <c r="AH1786" i="14"/>
  <c r="AF1786" i="14"/>
  <c r="AM1673" i="14"/>
  <c r="AH1673" i="14"/>
  <c r="AF1673" i="14"/>
  <c r="AM263" i="14"/>
  <c r="AH263" i="14"/>
  <c r="AF263" i="14"/>
  <c r="AM1133" i="14"/>
  <c r="AH1133" i="14"/>
  <c r="AF1133" i="14"/>
  <c r="AM1965" i="14"/>
  <c r="AH1965" i="14"/>
  <c r="AF1965" i="14"/>
  <c r="AM522" i="14"/>
  <c r="AH522" i="14"/>
  <c r="AF522" i="14"/>
  <c r="AM1164" i="14"/>
  <c r="AH1164" i="14"/>
  <c r="AF1164" i="14"/>
  <c r="AM1766" i="14"/>
  <c r="AH1766" i="14"/>
  <c r="AF1766" i="14"/>
  <c r="AM1672" i="14"/>
  <c r="AH1672" i="14"/>
  <c r="AF1672" i="14"/>
  <c r="AM1132" i="14"/>
  <c r="AH1132" i="14"/>
  <c r="AF1132" i="14"/>
  <c r="AM1959" i="14"/>
  <c r="AH1959" i="14"/>
  <c r="AF1959" i="14"/>
  <c r="AM1445" i="14"/>
  <c r="AH1445" i="14"/>
  <c r="AF1445" i="14"/>
  <c r="AM1130" i="14"/>
  <c r="AH1130" i="14"/>
  <c r="AF1130" i="14"/>
  <c r="AM898" i="14"/>
  <c r="AH898" i="14"/>
  <c r="AF898" i="14"/>
  <c r="AM1727" i="14"/>
  <c r="AH1727" i="14"/>
  <c r="AF1727" i="14"/>
  <c r="AM315" i="14"/>
  <c r="AH315" i="14"/>
  <c r="AF315" i="14"/>
  <c r="AM1953" i="14"/>
  <c r="AH1953" i="14"/>
  <c r="AF1953" i="14"/>
  <c r="AM1129" i="14"/>
  <c r="AH1129" i="14"/>
  <c r="AF1129" i="14"/>
  <c r="AM1785" i="14"/>
  <c r="AH1785" i="14"/>
  <c r="AF1785" i="14"/>
  <c r="AM1669" i="14"/>
  <c r="AH1669" i="14"/>
  <c r="AF1669" i="14"/>
  <c r="AM886" i="14"/>
  <c r="AH886" i="14"/>
  <c r="AF886" i="14"/>
  <c r="AM1948" i="14"/>
  <c r="AH1948" i="14"/>
  <c r="AF1948" i="14"/>
  <c r="AM308" i="14"/>
  <c r="AH308" i="14"/>
  <c r="AF308" i="14"/>
  <c r="AM1127" i="14"/>
  <c r="AH1127" i="14"/>
  <c r="AF1127" i="14"/>
  <c r="AM1961" i="14"/>
  <c r="AH1961" i="14"/>
  <c r="AF1961" i="14"/>
  <c r="AM2128" i="14"/>
  <c r="AH2128" i="14"/>
  <c r="AF2128" i="14"/>
  <c r="AM1943" i="14"/>
  <c r="AH1943" i="14"/>
  <c r="AF1943" i="14"/>
  <c r="AM1268" i="14"/>
  <c r="AH1268" i="14"/>
  <c r="AF1268" i="14"/>
  <c r="AM591" i="14"/>
  <c r="AH591" i="14"/>
  <c r="AF591" i="14"/>
  <c r="AM1125" i="14"/>
  <c r="AH1125" i="14"/>
  <c r="AF1125" i="14"/>
  <c r="AM1939" i="14"/>
  <c r="AH1939" i="14"/>
  <c r="AF1939" i="14"/>
  <c r="AM1958" i="14"/>
  <c r="AH1958" i="14"/>
  <c r="AF1958" i="14"/>
  <c r="AM2126" i="14"/>
  <c r="AH2126" i="14"/>
  <c r="AF2126" i="14"/>
  <c r="AM1266" i="14"/>
  <c r="AH1266" i="14"/>
  <c r="AF1266" i="14"/>
  <c r="AM590" i="14"/>
  <c r="AH590" i="14"/>
  <c r="AF590" i="14"/>
  <c r="AM1163" i="14"/>
  <c r="AH1163" i="14"/>
  <c r="AF1163" i="14"/>
  <c r="AM1933" i="14"/>
  <c r="AH1933" i="14"/>
  <c r="AF1933" i="14"/>
  <c r="AM1813" i="14"/>
  <c r="AH1813" i="14"/>
  <c r="AF1813" i="14"/>
  <c r="AM517" i="14"/>
  <c r="AH517" i="14"/>
  <c r="AF517" i="14"/>
  <c r="AM2125" i="14"/>
  <c r="AH2125" i="14"/>
  <c r="AF2125" i="14"/>
  <c r="AM1124" i="14"/>
  <c r="AH1124" i="14"/>
  <c r="AF1124" i="14"/>
  <c r="AM505" i="14"/>
  <c r="AH505" i="14"/>
  <c r="AF505" i="14"/>
  <c r="AM2122" i="14"/>
  <c r="AH2122" i="14"/>
  <c r="AF2122" i="14"/>
  <c r="AM1810" i="14"/>
  <c r="AH1810" i="14"/>
  <c r="AF1810" i="14"/>
  <c r="AM1162" i="14"/>
  <c r="AH1162" i="14"/>
  <c r="AF1162" i="14"/>
  <c r="AM1924" i="14"/>
  <c r="AH1924" i="14"/>
  <c r="AF1924" i="14"/>
  <c r="AM1123" i="14"/>
  <c r="AH1123" i="14"/>
  <c r="AF1123" i="14"/>
  <c r="AM2121" i="14"/>
  <c r="AH2121" i="14"/>
  <c r="AF2121" i="14"/>
  <c r="AM513" i="14"/>
  <c r="AH513" i="14"/>
  <c r="AF513" i="14"/>
  <c r="AM1161" i="14"/>
  <c r="AH1161" i="14"/>
  <c r="AF1161" i="14"/>
  <c r="AM1808" i="14"/>
  <c r="AH1808" i="14"/>
  <c r="AF1808" i="14"/>
  <c r="AM1918" i="14"/>
  <c r="AH1918" i="14"/>
  <c r="AF1918" i="14"/>
  <c r="AM1120" i="14"/>
  <c r="AH1120" i="14"/>
  <c r="AF1120" i="14"/>
  <c r="AM767" i="14"/>
  <c r="AH767" i="14"/>
  <c r="AF767" i="14"/>
  <c r="AM1408" i="14"/>
  <c r="AH1408" i="14"/>
  <c r="AF1408" i="14"/>
  <c r="AM1495" i="14"/>
  <c r="AH1495" i="14"/>
  <c r="AF1495" i="14"/>
  <c r="AM2120" i="14"/>
  <c r="AH2120" i="14"/>
  <c r="AF2120" i="14"/>
  <c r="AM1912" i="14"/>
  <c r="AH1912" i="14"/>
  <c r="AF1912" i="14"/>
  <c r="AM1119" i="14"/>
  <c r="AH1119" i="14"/>
  <c r="AF1119" i="14"/>
  <c r="AM1286" i="14"/>
  <c r="AH1286" i="14"/>
  <c r="AF1286" i="14"/>
  <c r="AM2119" i="14"/>
  <c r="AH2119" i="14"/>
  <c r="AF2119" i="14"/>
  <c r="AM1806" i="14"/>
  <c r="AH1806" i="14"/>
  <c r="AF1806" i="14"/>
  <c r="AM1907" i="14"/>
  <c r="AH1907" i="14"/>
  <c r="AF1907" i="14"/>
  <c r="AM653" i="14"/>
  <c r="AH653" i="14"/>
  <c r="AF653" i="14"/>
  <c r="AM1118" i="14"/>
  <c r="AH1118" i="14"/>
  <c r="AF1118" i="14"/>
  <c r="AM1107" i="14"/>
  <c r="AH1107" i="14"/>
  <c r="AF1107" i="14"/>
  <c r="AM1117" i="14"/>
  <c r="AH1117" i="14"/>
  <c r="AF1117" i="14"/>
  <c r="AM2118" i="14"/>
  <c r="AH2118" i="14"/>
  <c r="AF2118" i="14"/>
  <c r="AM449" i="14"/>
  <c r="AH449" i="14"/>
  <c r="AF449" i="14"/>
  <c r="AM1803" i="14"/>
  <c r="AH1803" i="14"/>
  <c r="AF1803" i="14"/>
  <c r="AM1899" i="14"/>
  <c r="AH1899" i="14"/>
  <c r="AF1899" i="14"/>
  <c r="AM1122" i="14"/>
  <c r="AH1122" i="14"/>
  <c r="AF1122" i="14"/>
  <c r="AM1116" i="14"/>
  <c r="AH1116" i="14"/>
  <c r="AF1116" i="14"/>
  <c r="AM1799" i="14"/>
  <c r="AH1799" i="14"/>
  <c r="AF1799" i="14"/>
  <c r="AM2114" i="14"/>
  <c r="AH2114" i="14"/>
  <c r="AF2114" i="14"/>
  <c r="AM1894" i="14"/>
  <c r="AH1894" i="14"/>
  <c r="AF1894" i="14"/>
  <c r="AM478" i="14"/>
  <c r="AH478" i="14"/>
  <c r="AF478" i="14"/>
  <c r="AM1796" i="14"/>
  <c r="AH1796" i="14"/>
  <c r="AF1796" i="14"/>
  <c r="AM667" i="14"/>
  <c r="AH667" i="14"/>
  <c r="AF667" i="14"/>
  <c r="AM1279" i="14"/>
  <c r="AH1279" i="14"/>
  <c r="AF1279" i="14"/>
  <c r="AM2113" i="14"/>
  <c r="AH2113" i="14"/>
  <c r="AF2113" i="14"/>
  <c r="AM1115" i="14"/>
  <c r="AH1115" i="14"/>
  <c r="AF1115" i="14"/>
  <c r="AM1887" i="14"/>
  <c r="AH1887" i="14"/>
  <c r="AF1887" i="14"/>
  <c r="AM1114" i="14"/>
  <c r="AH1114" i="14"/>
  <c r="AF1114" i="14"/>
  <c r="AM1698" i="14"/>
  <c r="AH1698" i="14"/>
  <c r="AF1698" i="14"/>
  <c r="AM1884" i="14"/>
  <c r="AH1884" i="14"/>
  <c r="AF1884" i="14"/>
  <c r="AM1795" i="14"/>
  <c r="AH1795" i="14"/>
  <c r="AF1795" i="14"/>
  <c r="AM2111" i="14"/>
  <c r="AH2111" i="14"/>
  <c r="AF2111" i="14"/>
  <c r="AM896" i="14"/>
  <c r="AH896" i="14"/>
  <c r="AF896" i="14"/>
  <c r="AM2108" i="14"/>
  <c r="AH2108" i="14"/>
  <c r="AF2108" i="14"/>
  <c r="AM1791" i="14"/>
  <c r="AH1791" i="14"/>
  <c r="AF1791" i="14"/>
  <c r="AM666" i="14"/>
  <c r="AH666" i="14"/>
  <c r="AF666" i="14"/>
  <c r="AM1284" i="14"/>
  <c r="AH1284" i="14"/>
  <c r="AF1284" i="14"/>
  <c r="AM1876" i="14"/>
  <c r="AH1876" i="14"/>
  <c r="AF1876" i="14"/>
  <c r="AM1112" i="14"/>
  <c r="AH1112" i="14"/>
  <c r="AF1112" i="14"/>
  <c r="AM2107" i="14"/>
  <c r="AH2107" i="14"/>
  <c r="AF2107" i="14"/>
  <c r="AM895" i="14"/>
  <c r="AH895" i="14"/>
  <c r="AF895" i="14"/>
  <c r="AM1872" i="14"/>
  <c r="AH1872" i="14"/>
  <c r="AF1872" i="14"/>
  <c r="AM1790" i="14"/>
  <c r="AH1790" i="14"/>
  <c r="AF1790" i="14"/>
  <c r="AM1703" i="14"/>
  <c r="AH1703" i="14"/>
  <c r="AF1703" i="14"/>
  <c r="AM1108" i="14"/>
  <c r="AH1108" i="14"/>
  <c r="AF1108" i="14"/>
  <c r="AM2142" i="14"/>
  <c r="AH2142" i="14"/>
  <c r="AF2142" i="14"/>
  <c r="AM2098" i="14"/>
  <c r="AH2098" i="14"/>
  <c r="AF2098" i="14"/>
  <c r="AM1615" i="14"/>
  <c r="AH1615" i="14"/>
  <c r="AF1615" i="14"/>
  <c r="AM1754" i="14"/>
  <c r="AH1754" i="14"/>
  <c r="AF1754" i="14"/>
  <c r="AM1864" i="14"/>
  <c r="AH1864" i="14"/>
  <c r="AF1864" i="14"/>
  <c r="AM2235" i="14"/>
  <c r="AH2235" i="14"/>
  <c r="AF2235" i="14"/>
  <c r="AM707" i="14"/>
  <c r="AH707" i="14"/>
  <c r="AF707" i="14"/>
  <c r="AM2140" i="14"/>
  <c r="AH2140" i="14"/>
  <c r="AF2140" i="14"/>
  <c r="AM1860" i="14"/>
  <c r="AH1860" i="14"/>
  <c r="AF1860" i="14"/>
  <c r="AM1753" i="14"/>
  <c r="AH1753" i="14"/>
  <c r="AF1753" i="14"/>
  <c r="AM2257" i="14"/>
  <c r="AH2257" i="14"/>
  <c r="AF2257" i="14"/>
  <c r="AM1345" i="14"/>
  <c r="AH1345" i="14"/>
  <c r="AF1345" i="14"/>
  <c r="AM800" i="14"/>
  <c r="AH800" i="14"/>
  <c r="AF800" i="14"/>
  <c r="AM1855" i="14"/>
  <c r="AH1855" i="14"/>
  <c r="AF1855" i="14"/>
  <c r="AM147" i="14"/>
  <c r="AH147" i="14"/>
  <c r="AF147" i="14"/>
  <c r="AM1086" i="14"/>
  <c r="AH1086" i="14"/>
  <c r="AF1086" i="14"/>
  <c r="AM427" i="14"/>
  <c r="AH427" i="14"/>
  <c r="AF427" i="14"/>
  <c r="AM2297" i="14"/>
  <c r="AH2297" i="14"/>
  <c r="AF2297" i="14"/>
  <c r="AM142" i="14"/>
  <c r="AH142" i="14"/>
  <c r="AF142" i="14"/>
  <c r="AM788" i="14"/>
  <c r="AH788" i="14"/>
  <c r="AF788" i="14"/>
  <c r="AM1848" i="14"/>
  <c r="AH1848" i="14"/>
  <c r="AF1848" i="14"/>
  <c r="AM1085" i="14"/>
  <c r="AH1085" i="14"/>
  <c r="AF1085" i="14"/>
  <c r="AM2296" i="14"/>
  <c r="AH2296" i="14"/>
  <c r="AF2296" i="14"/>
  <c r="AM426" i="14"/>
  <c r="AH426" i="14"/>
  <c r="AF426" i="14"/>
  <c r="AM2283" i="14"/>
  <c r="AH2283" i="14"/>
  <c r="AF2283" i="14"/>
  <c r="AM1843" i="14"/>
  <c r="AH1843" i="14"/>
  <c r="AF1843" i="14"/>
  <c r="AM1548" i="14"/>
  <c r="AH1548" i="14"/>
  <c r="AF1548" i="14"/>
  <c r="AM2004" i="14"/>
  <c r="AH2004" i="14"/>
  <c r="AF2004" i="14"/>
  <c r="AM2222" i="14"/>
  <c r="AH2222" i="14"/>
  <c r="AF2222" i="14"/>
  <c r="AM2094" i="14"/>
  <c r="AH2094" i="14"/>
  <c r="AF2094" i="14"/>
  <c r="AM2281" i="14"/>
  <c r="AH2281" i="14"/>
  <c r="AF2281" i="14"/>
  <c r="AM1837" i="14"/>
  <c r="AH1837" i="14"/>
  <c r="AF1837" i="14"/>
  <c r="AM1604" i="14"/>
  <c r="AH1604" i="14"/>
  <c r="AF1604" i="14"/>
  <c r="AM2093" i="14"/>
  <c r="AH2093" i="14"/>
  <c r="AF2093" i="14"/>
  <c r="AM2270" i="14"/>
  <c r="AH2270" i="14"/>
  <c r="AF2270" i="14"/>
  <c r="AM1602" i="14"/>
  <c r="AH1602" i="14"/>
  <c r="AF1602" i="14"/>
  <c r="AM1832" i="14"/>
  <c r="AH1832" i="14"/>
  <c r="AF1832" i="14"/>
  <c r="AM2268" i="14"/>
  <c r="AH2268" i="14"/>
  <c r="AF2268" i="14"/>
  <c r="AM2078" i="14"/>
  <c r="AH2078" i="14"/>
  <c r="AF2078" i="14"/>
  <c r="AM1829" i="14"/>
  <c r="AH1829" i="14"/>
  <c r="AF1829" i="14"/>
  <c r="AM1601" i="14"/>
  <c r="AH1601" i="14"/>
  <c r="AF1601" i="14"/>
  <c r="AM2263" i="14"/>
  <c r="AH2263" i="14"/>
  <c r="AF2263" i="14"/>
  <c r="AM1598" i="14"/>
  <c r="AH1598" i="14"/>
  <c r="AF1598" i="14"/>
  <c r="AM2077" i="14"/>
  <c r="AH2077" i="14"/>
  <c r="AF2077" i="14"/>
  <c r="AM1824" i="14"/>
  <c r="AH1824" i="14"/>
  <c r="AF1824" i="14"/>
  <c r="AM1823" i="14"/>
  <c r="AH1823" i="14"/>
  <c r="AF1823" i="14"/>
  <c r="AM1822" i="14"/>
  <c r="AH1822" i="14"/>
  <c r="AF1822" i="14"/>
  <c r="AM1821" i="14"/>
  <c r="AH1821" i="14"/>
  <c r="AF1821" i="14"/>
  <c r="AM1820" i="14"/>
  <c r="AH1820" i="14"/>
  <c r="AF1820" i="14"/>
  <c r="AM1819" i="14"/>
  <c r="AH1819" i="14"/>
  <c r="AF1819" i="14"/>
  <c r="AM1818" i="14"/>
  <c r="AH1818" i="14"/>
  <c r="AF1818" i="14"/>
  <c r="AM2221" i="14"/>
  <c r="AH2221" i="14"/>
  <c r="AF2221" i="14"/>
  <c r="AM1816" i="14"/>
  <c r="AH1816" i="14"/>
  <c r="AF1816" i="14"/>
  <c r="AM2246" i="14"/>
  <c r="AH2246" i="14"/>
  <c r="AF2246" i="14"/>
  <c r="AM762" i="14"/>
  <c r="AH762" i="14"/>
  <c r="AF762" i="14"/>
  <c r="AM1404" i="14"/>
  <c r="AH1404" i="14"/>
  <c r="AF1404" i="14"/>
  <c r="AM1812" i="14"/>
  <c r="AH1812" i="14"/>
  <c r="AF1812" i="14"/>
  <c r="AM1750" i="14"/>
  <c r="AH1750" i="14"/>
  <c r="AF1750" i="14"/>
  <c r="AM2105" i="14"/>
  <c r="AH2105" i="14"/>
  <c r="AF2105" i="14"/>
  <c r="AM2253" i="14"/>
  <c r="AH2253" i="14"/>
  <c r="AF2253" i="14"/>
  <c r="AM2244" i="14"/>
  <c r="AH2244" i="14"/>
  <c r="AF2244" i="14"/>
  <c r="AM1941" i="14"/>
  <c r="AH1941" i="14"/>
  <c r="AF1941" i="14"/>
  <c r="AM2261" i="14"/>
  <c r="AH2261" i="14"/>
  <c r="AF2261" i="14"/>
  <c r="AM2217" i="14"/>
  <c r="AH2217" i="14"/>
  <c r="AF2217" i="14"/>
  <c r="AM1804" i="14"/>
  <c r="AH1804" i="14"/>
  <c r="AF1804" i="14"/>
  <c r="AM1048" i="14"/>
  <c r="AH1048" i="14"/>
  <c r="AF1048" i="14"/>
  <c r="AM1814" i="14"/>
  <c r="AH1814" i="14"/>
  <c r="AF1814" i="14"/>
  <c r="AM1078" i="14"/>
  <c r="AH1078" i="14"/>
  <c r="AF1078" i="14"/>
  <c r="AM437" i="14"/>
  <c r="AH437" i="14"/>
  <c r="AF437" i="14"/>
  <c r="AM1668" i="14"/>
  <c r="AH1668" i="14"/>
  <c r="AF1668" i="14"/>
  <c r="AM1798" i="14"/>
  <c r="AH1798" i="14"/>
  <c r="AF1798" i="14"/>
  <c r="AM436" i="14"/>
  <c r="AH436" i="14"/>
  <c r="AF436" i="14"/>
  <c r="AM1047" i="14"/>
  <c r="AH1047" i="14"/>
  <c r="AF1047" i="14"/>
  <c r="AM1663" i="14"/>
  <c r="AH1663" i="14"/>
  <c r="AF1663" i="14"/>
  <c r="AM1794" i="14"/>
  <c r="AH1794" i="14"/>
  <c r="AF1794" i="14"/>
  <c r="AM1063" i="14"/>
  <c r="AH1063" i="14"/>
  <c r="AF1063" i="14"/>
  <c r="AM1763" i="14"/>
  <c r="AH1763" i="14"/>
  <c r="AF1763" i="14"/>
  <c r="AM1658" i="14"/>
  <c r="AH1658" i="14"/>
  <c r="AF1658" i="14"/>
  <c r="AM1046" i="14"/>
  <c r="AH1046" i="14"/>
  <c r="AF1046" i="14"/>
  <c r="AM435" i="14"/>
  <c r="AH435" i="14"/>
  <c r="AF435" i="14"/>
  <c r="AM1059" i="14"/>
  <c r="AH1059" i="14"/>
  <c r="AF1059" i="14"/>
  <c r="AM1787" i="14"/>
  <c r="AH1787" i="14"/>
  <c r="AF1787" i="14"/>
  <c r="AM1768" i="14"/>
  <c r="AH1768" i="14"/>
  <c r="AF1768" i="14"/>
  <c r="AM434" i="14"/>
  <c r="AH434" i="14"/>
  <c r="AF434" i="14"/>
  <c r="AM1032" i="14"/>
  <c r="AH1032" i="14"/>
  <c r="AF1032" i="14"/>
  <c r="AM1655" i="14"/>
  <c r="AH1655" i="14"/>
  <c r="AF1655" i="14"/>
  <c r="AM1782" i="14"/>
  <c r="AH1782" i="14"/>
  <c r="AF1782" i="14"/>
  <c r="AM1054" i="14"/>
  <c r="AH1054" i="14"/>
  <c r="AF1054" i="14"/>
  <c r="AM1781" i="14"/>
  <c r="AH1781" i="14"/>
  <c r="AF1781" i="14"/>
  <c r="AM1779" i="14"/>
  <c r="AH1779" i="14"/>
  <c r="AF1779" i="14"/>
  <c r="AM1053" i="14"/>
  <c r="AH1053" i="14"/>
  <c r="AF1053" i="14"/>
  <c r="AM1654" i="14"/>
  <c r="AH1654" i="14"/>
  <c r="AF1654" i="14"/>
  <c r="AM1811" i="14"/>
  <c r="AH1811" i="14"/>
  <c r="AF1811" i="14"/>
  <c r="AM433" i="14"/>
  <c r="AH433" i="14"/>
  <c r="AF433" i="14"/>
  <c r="AM1020" i="14"/>
  <c r="AH1020" i="14"/>
  <c r="AF1020" i="14"/>
  <c r="AM515" i="14"/>
  <c r="AH515" i="14"/>
  <c r="AF515" i="14"/>
  <c r="AM1809" i="14"/>
  <c r="AH1809" i="14"/>
  <c r="AF1809" i="14"/>
  <c r="AM1771" i="14"/>
  <c r="AH1771" i="14"/>
  <c r="AF1771" i="14"/>
  <c r="AM1651" i="14"/>
  <c r="AH1651" i="14"/>
  <c r="AF1651" i="14"/>
  <c r="AM1050" i="14"/>
  <c r="AH1050" i="14"/>
  <c r="AF1050" i="14"/>
  <c r="AM194" i="14"/>
  <c r="AH194" i="14"/>
  <c r="AF194" i="14"/>
  <c r="AM1767" i="14"/>
  <c r="AH1767" i="14"/>
  <c r="AF1767" i="14"/>
  <c r="AM1045" i="14"/>
  <c r="AH1045" i="14"/>
  <c r="AF1045" i="14"/>
  <c r="AM638" i="14"/>
  <c r="AH638" i="14"/>
  <c r="AF638" i="14"/>
  <c r="AM1647" i="14"/>
  <c r="AH1647" i="14"/>
  <c r="AF1647" i="14"/>
  <c r="AM242" i="14"/>
  <c r="AH242" i="14"/>
  <c r="AF242" i="14"/>
  <c r="AM1780" i="14"/>
  <c r="AH1780" i="14"/>
  <c r="AF1780" i="14"/>
  <c r="AM532" i="14"/>
  <c r="AH532" i="14"/>
  <c r="AF532" i="14"/>
  <c r="AM1778" i="14"/>
  <c r="AH1778" i="14"/>
  <c r="AF1778" i="14"/>
  <c r="AM1034" i="14"/>
  <c r="AH1034" i="14"/>
  <c r="AF1034" i="14"/>
  <c r="AM1643" i="14"/>
  <c r="AH1643" i="14"/>
  <c r="AF1643" i="14"/>
  <c r="AM1757" i="14"/>
  <c r="AH1757" i="14"/>
  <c r="AF1757" i="14"/>
  <c r="AM223" i="14"/>
  <c r="AH223" i="14"/>
  <c r="AF223" i="14"/>
  <c r="AM1755" i="14"/>
  <c r="AH1755" i="14"/>
  <c r="AF1755" i="14"/>
  <c r="AM1025" i="14"/>
  <c r="AH1025" i="14"/>
  <c r="AF1025" i="14"/>
  <c r="AM413" i="14"/>
  <c r="AH413" i="14"/>
  <c r="AF413" i="14"/>
  <c r="AM1570" i="14"/>
  <c r="AH1570" i="14"/>
  <c r="AF1570" i="14"/>
  <c r="AM1019" i="14"/>
  <c r="AH1019" i="14"/>
  <c r="AF1019" i="14"/>
  <c r="AM1776" i="14"/>
  <c r="AH1776" i="14"/>
  <c r="AF1776" i="14"/>
  <c r="AM1749" i="14"/>
  <c r="AH1749" i="14"/>
  <c r="AF1749" i="14"/>
  <c r="AM2104" i="14"/>
  <c r="AH2104" i="14"/>
  <c r="AF2104" i="14"/>
  <c r="AM1262" i="14"/>
  <c r="AH1262" i="14"/>
  <c r="AF1262" i="14"/>
  <c r="AM1956" i="14"/>
  <c r="AH1956" i="14"/>
  <c r="AF1956" i="14"/>
  <c r="AM589" i="14"/>
  <c r="AH589" i="14"/>
  <c r="AF589" i="14"/>
  <c r="AM1017" i="14"/>
  <c r="AH1017" i="14"/>
  <c r="AF1017" i="14"/>
  <c r="AM1743" i="14"/>
  <c r="AH1743" i="14"/>
  <c r="AF1743" i="14"/>
  <c r="AM2190" i="14"/>
  <c r="AH2190" i="14"/>
  <c r="AF2190" i="14"/>
  <c r="AM1695" i="14"/>
  <c r="AH1695" i="14"/>
  <c r="AF1695" i="14"/>
  <c r="AM1748" i="14"/>
  <c r="AH1748" i="14"/>
  <c r="AF1748" i="14"/>
  <c r="AM2153" i="14"/>
  <c r="AH2153" i="14"/>
  <c r="AF2153" i="14"/>
  <c r="AM2234" i="14"/>
  <c r="AH2234" i="14"/>
  <c r="AF2234" i="14"/>
  <c r="AM885" i="14"/>
  <c r="AH885" i="14"/>
  <c r="AF885" i="14"/>
  <c r="AM1960" i="14"/>
  <c r="AH1960" i="14"/>
  <c r="AF1960" i="14"/>
  <c r="AM1905" i="14"/>
  <c r="AH1905" i="14"/>
  <c r="AF1905" i="14"/>
  <c r="AM1734" i="14"/>
  <c r="AH1734" i="14"/>
  <c r="AF1734" i="14"/>
  <c r="AM2237" i="14"/>
  <c r="AH2237" i="14"/>
  <c r="AF2237" i="14"/>
  <c r="AM2286" i="14"/>
  <c r="AH2286" i="14"/>
  <c r="AF2286" i="14"/>
  <c r="AM1568" i="14"/>
  <c r="AH1568" i="14"/>
  <c r="AF1568" i="14"/>
  <c r="AM1745" i="14"/>
  <c r="AH1745" i="14"/>
  <c r="AF1745" i="14"/>
  <c r="AM1011" i="14"/>
  <c r="AH1011" i="14"/>
  <c r="AF1011" i="14"/>
  <c r="AM1728" i="14"/>
  <c r="AH1728" i="14"/>
  <c r="AF1728" i="14"/>
  <c r="AM443" i="14"/>
  <c r="AH443" i="14"/>
  <c r="AF443" i="14"/>
  <c r="AM1106" i="14"/>
  <c r="AH1106" i="14"/>
  <c r="AF1106" i="14"/>
  <c r="AM1784" i="14"/>
  <c r="AH1784" i="14"/>
  <c r="AF1784" i="14"/>
  <c r="AM2103" i="14"/>
  <c r="AH2103" i="14"/>
  <c r="AF2103" i="14"/>
  <c r="AM318" i="14"/>
  <c r="AH318" i="14"/>
  <c r="AF318" i="14"/>
  <c r="AM1722" i="14"/>
  <c r="AH1722" i="14"/>
  <c r="AF1722" i="14"/>
  <c r="AM913" i="14"/>
  <c r="AH913" i="14"/>
  <c r="AF913" i="14"/>
  <c r="AM2102" i="14"/>
  <c r="AH2102" i="14"/>
  <c r="AF2102" i="14"/>
  <c r="AM1001" i="14"/>
  <c r="AH1001" i="14"/>
  <c r="AF1001" i="14"/>
  <c r="AM1783" i="14"/>
  <c r="AH1783" i="14"/>
  <c r="AF1783" i="14"/>
  <c r="AM995" i="14"/>
  <c r="AH995" i="14"/>
  <c r="AF995" i="14"/>
  <c r="AM2100" i="14"/>
  <c r="AH2100" i="14"/>
  <c r="AF2100" i="14"/>
  <c r="AM1160" i="14"/>
  <c r="AH1160" i="14"/>
  <c r="AF1160" i="14"/>
  <c r="AM1777" i="14"/>
  <c r="AH1777" i="14"/>
  <c r="AF1777" i="14"/>
  <c r="AM1713" i="14"/>
  <c r="AH1713" i="14"/>
  <c r="AF1713" i="14"/>
  <c r="AM512" i="14"/>
  <c r="AH512" i="14"/>
  <c r="AF512" i="14"/>
  <c r="AM468" i="14"/>
  <c r="AH468" i="14"/>
  <c r="AF468" i="14"/>
  <c r="AM1774" i="14"/>
  <c r="AH1774" i="14"/>
  <c r="AF1774" i="14"/>
  <c r="AM2099" i="14"/>
  <c r="AH2099" i="14"/>
  <c r="AF2099" i="14"/>
  <c r="AM982" i="14"/>
  <c r="AH982" i="14"/>
  <c r="AF982" i="14"/>
  <c r="AM1707" i="14"/>
  <c r="AH1707" i="14"/>
  <c r="AF1707" i="14"/>
  <c r="AM1110" i="14"/>
  <c r="AH1110" i="14"/>
  <c r="AF1110" i="14"/>
  <c r="AM665" i="14"/>
  <c r="AH665" i="14"/>
  <c r="AF665" i="14"/>
  <c r="AM1277" i="14"/>
  <c r="AH1277" i="14"/>
  <c r="AF1277" i="14"/>
  <c r="AM1773" i="14"/>
  <c r="AH1773" i="14"/>
  <c r="AF1773" i="14"/>
  <c r="AM2095" i="14"/>
  <c r="AH2095" i="14"/>
  <c r="AF2095" i="14"/>
  <c r="AM1701" i="14"/>
  <c r="AH1701" i="14"/>
  <c r="AF1701" i="14"/>
  <c r="AM977" i="14"/>
  <c r="AH977" i="14"/>
  <c r="AF977" i="14"/>
  <c r="AM1699" i="14"/>
  <c r="AH1699" i="14"/>
  <c r="AF1699" i="14"/>
  <c r="AM1282" i="14"/>
  <c r="AH1282" i="14"/>
  <c r="AF1282" i="14"/>
  <c r="AM1770" i="14"/>
  <c r="AH1770" i="14"/>
  <c r="AF1770" i="14"/>
  <c r="AM967" i="14"/>
  <c r="AH967" i="14"/>
  <c r="AF967" i="14"/>
  <c r="AM2092" i="14"/>
  <c r="AH2092" i="14"/>
  <c r="AF2092" i="14"/>
  <c r="AM662" i="14"/>
  <c r="AH662" i="14"/>
  <c r="AF662" i="14"/>
  <c r="AM966" i="14"/>
  <c r="AH966" i="14"/>
  <c r="AF966" i="14"/>
  <c r="AM2091" i="14"/>
  <c r="AH2091" i="14"/>
  <c r="AF2091" i="14"/>
  <c r="AM465" i="14"/>
  <c r="AH465" i="14"/>
  <c r="AF465" i="14"/>
  <c r="AM1121" i="14"/>
  <c r="AH1121" i="14"/>
  <c r="AF1121" i="14"/>
  <c r="AM1689" i="14"/>
  <c r="AH1689" i="14"/>
  <c r="AF1689" i="14"/>
  <c r="AM1765" i="14"/>
  <c r="AH1765" i="14"/>
  <c r="AF1765" i="14"/>
  <c r="AM1429" i="14"/>
  <c r="AH1429" i="14"/>
  <c r="AF1429" i="14"/>
  <c r="AM2090" i="14"/>
  <c r="AH2090" i="14"/>
  <c r="AF2090" i="14"/>
  <c r="AM1764" i="14"/>
  <c r="AH1764" i="14"/>
  <c r="AF1764" i="14"/>
  <c r="AM1898" i="14"/>
  <c r="AH1898" i="14"/>
  <c r="AF1898" i="14"/>
  <c r="AM1744" i="14"/>
  <c r="AH1744" i="14"/>
  <c r="AF1744" i="14"/>
  <c r="AM1682" i="14"/>
  <c r="AH1682" i="14"/>
  <c r="AF1682" i="14"/>
  <c r="AM1636" i="14"/>
  <c r="AH1636" i="14"/>
  <c r="AF1636" i="14"/>
  <c r="AM1741" i="14"/>
  <c r="AH1741" i="14"/>
  <c r="AF1741" i="14"/>
  <c r="AM894" i="14"/>
  <c r="AH894" i="14"/>
  <c r="AF894" i="14"/>
  <c r="AM1761" i="14"/>
  <c r="AH1761" i="14"/>
  <c r="AF1761" i="14"/>
  <c r="AM1677" i="14"/>
  <c r="AH1677" i="14"/>
  <c r="AF1677" i="14"/>
  <c r="AM2087" i="14"/>
  <c r="AH2087" i="14"/>
  <c r="AF2087" i="14"/>
  <c r="AM453" i="14"/>
  <c r="AH453" i="14"/>
  <c r="AF453" i="14"/>
  <c r="AM965" i="14"/>
  <c r="AH965" i="14"/>
  <c r="AF965" i="14"/>
  <c r="AM1758" i="14"/>
  <c r="AH1758" i="14"/>
  <c r="AF1758" i="14"/>
  <c r="AM1113" i="14"/>
  <c r="AH1113" i="14"/>
  <c r="AF1113" i="14"/>
  <c r="AM2086" i="14"/>
  <c r="AH2086" i="14"/>
  <c r="AF2086" i="14"/>
  <c r="AM1670" i="14"/>
  <c r="AH1670" i="14"/>
  <c r="AF1670" i="14"/>
  <c r="AM1554" i="14"/>
  <c r="AH1554" i="14"/>
  <c r="AF1554" i="14"/>
  <c r="AM1491" i="14"/>
  <c r="AH1491" i="14"/>
  <c r="AF1491" i="14"/>
  <c r="AM847" i="14"/>
  <c r="AH847" i="14"/>
  <c r="AF847" i="14"/>
  <c r="AM1702" i="14"/>
  <c r="AH1702" i="14"/>
  <c r="AF1702" i="14"/>
  <c r="AM1665" i="14"/>
  <c r="AH1665" i="14"/>
  <c r="AF1665" i="14"/>
  <c r="AM2085" i="14"/>
  <c r="AH2085" i="14"/>
  <c r="AF2085" i="14"/>
  <c r="AM1533" i="14"/>
  <c r="AH1533" i="14"/>
  <c r="AF1533" i="14"/>
  <c r="AM837" i="14"/>
  <c r="AH837" i="14"/>
  <c r="AF837" i="14"/>
  <c r="AM884" i="14"/>
  <c r="AH884" i="14"/>
  <c r="AF884" i="14"/>
  <c r="AM2084" i="14"/>
  <c r="AH2084" i="14"/>
  <c r="AF2084" i="14"/>
  <c r="AM1659" i="14"/>
  <c r="AH1659" i="14"/>
  <c r="AF1659" i="14"/>
  <c r="AM1752" i="14"/>
  <c r="AH1752" i="14"/>
  <c r="AF1752" i="14"/>
  <c r="AM1817" i="14"/>
  <c r="AH1817" i="14"/>
  <c r="AF1817" i="14"/>
  <c r="AM1656" i="14"/>
  <c r="AH1656" i="14"/>
  <c r="AF1656" i="14"/>
  <c r="AM2187" i="14"/>
  <c r="AH2187" i="14"/>
  <c r="AF2187" i="14"/>
  <c r="AM2229" i="14"/>
  <c r="AH2229" i="14"/>
  <c r="AF2229" i="14"/>
  <c r="AM883" i="14"/>
  <c r="AH883" i="14"/>
  <c r="AF883" i="14"/>
  <c r="AM1957" i="14"/>
  <c r="AH1957" i="14"/>
  <c r="AF1957" i="14"/>
  <c r="AM2182" i="14"/>
  <c r="AH2182" i="14"/>
  <c r="AF2182" i="14"/>
  <c r="AM1650" i="14"/>
  <c r="AH1650" i="14"/>
  <c r="AF1650" i="14"/>
  <c r="AM2215" i="14"/>
  <c r="AH2215" i="14"/>
  <c r="AF2215" i="14"/>
  <c r="AM2214" i="14"/>
  <c r="AH2214" i="14"/>
  <c r="AF2214" i="14"/>
  <c r="AM2307" i="14"/>
  <c r="AH2307" i="14"/>
  <c r="AF2307" i="14"/>
  <c r="AM1646" i="14"/>
  <c r="AH1646" i="14"/>
  <c r="AF1646" i="14"/>
  <c r="AM1645" i="14"/>
  <c r="AH1645" i="14"/>
  <c r="AF1645" i="14"/>
  <c r="AM1740" i="14"/>
  <c r="AH1740" i="14"/>
  <c r="AF1740" i="14"/>
  <c r="AM2039" i="14"/>
  <c r="AH2039" i="14"/>
  <c r="AF2039" i="14"/>
  <c r="AM1926" i="14"/>
  <c r="AH1926" i="14"/>
  <c r="AF1926" i="14"/>
  <c r="AM2284" i="14"/>
  <c r="AH2284" i="14"/>
  <c r="AF2284" i="14"/>
  <c r="AM1463" i="14"/>
  <c r="AH1463" i="14"/>
  <c r="AF1463" i="14"/>
  <c r="AM1925" i="14"/>
  <c r="AH1925" i="14"/>
  <c r="AF1925" i="14"/>
  <c r="AM2280" i="14"/>
  <c r="AH2280" i="14"/>
  <c r="AF2280" i="14"/>
  <c r="AM1637" i="14"/>
  <c r="AH1637" i="14"/>
  <c r="AF1637" i="14"/>
  <c r="AM2137" i="14"/>
  <c r="AH2137" i="14"/>
  <c r="AF2137" i="14"/>
  <c r="AM1738" i="14"/>
  <c r="AH1738" i="14"/>
  <c r="AF1738" i="14"/>
  <c r="AM1460" i="14"/>
  <c r="AH1460" i="14"/>
  <c r="AF1460" i="14"/>
  <c r="AM2213" i="14"/>
  <c r="AH2213" i="14"/>
  <c r="AF2213" i="14"/>
  <c r="AM2179" i="14"/>
  <c r="AH2179" i="14"/>
  <c r="AF2179" i="14"/>
  <c r="AM1631" i="14"/>
  <c r="AH1631" i="14"/>
  <c r="AF1631" i="14"/>
  <c r="AM2177" i="14"/>
  <c r="AH2177" i="14"/>
  <c r="AF2177" i="14"/>
  <c r="AM2209" i="14"/>
  <c r="AH2209" i="14"/>
  <c r="AF2209" i="14"/>
  <c r="AM1628" i="14"/>
  <c r="AH1628" i="14"/>
  <c r="AF1628" i="14"/>
  <c r="AM2208" i="14"/>
  <c r="AH2208" i="14"/>
  <c r="AF2208" i="14"/>
  <c r="AM2176" i="14"/>
  <c r="AH2176" i="14"/>
  <c r="AF2176" i="14"/>
  <c r="AM1625" i="14"/>
  <c r="AH1625" i="14"/>
  <c r="AF1625" i="14"/>
  <c r="AM1517" i="14"/>
  <c r="AH1517" i="14"/>
  <c r="AF1517" i="14"/>
  <c r="AM1826" i="14"/>
  <c r="AH1826" i="14"/>
  <c r="AF1826" i="14"/>
  <c r="AM2171" i="14"/>
  <c r="AH2171" i="14"/>
  <c r="AF2171" i="14"/>
  <c r="AM1621" i="14"/>
  <c r="AH1621" i="14"/>
  <c r="AF1621" i="14"/>
  <c r="AM1620" i="14"/>
  <c r="AH1620" i="14"/>
  <c r="AF1620" i="14"/>
  <c r="AM1619" i="14"/>
  <c r="AH1619" i="14"/>
  <c r="AF1619" i="14"/>
  <c r="AM2311" i="14"/>
  <c r="AH2311" i="14"/>
  <c r="AF2311" i="14"/>
  <c r="AM2174" i="14"/>
  <c r="AH2174" i="14"/>
  <c r="AF2174" i="14"/>
  <c r="AM1616" i="14"/>
  <c r="AH1616" i="14"/>
  <c r="AF1616" i="14"/>
  <c r="AM2207" i="14"/>
  <c r="AH2207" i="14"/>
  <c r="AF2207" i="14"/>
  <c r="AM2106" i="14"/>
  <c r="AH2106" i="14"/>
  <c r="AF2106" i="14"/>
  <c r="AM1613" i="14"/>
  <c r="AH1613" i="14"/>
  <c r="AF1613" i="14"/>
  <c r="AM2201" i="14"/>
  <c r="AH2201" i="14"/>
  <c r="AF2201" i="14"/>
  <c r="AM2240" i="14"/>
  <c r="AH2240" i="14"/>
  <c r="AF2240" i="14"/>
  <c r="AM2200" i="14"/>
  <c r="AH2200" i="14"/>
  <c r="AF2200" i="14"/>
  <c r="AM2169" i="14"/>
  <c r="AH2169" i="14"/>
  <c r="AF2169" i="14"/>
  <c r="AM1608" i="14"/>
  <c r="AH1608" i="14"/>
  <c r="AF1608" i="14"/>
  <c r="AM2166" i="14"/>
  <c r="AH2166" i="14"/>
  <c r="AF2166" i="14"/>
  <c r="AM1606" i="14"/>
  <c r="AH1606" i="14"/>
  <c r="AF1606" i="14"/>
  <c r="AM2199" i="14"/>
  <c r="AH2199" i="14"/>
  <c r="AF2199" i="14"/>
  <c r="AM1486" i="14"/>
  <c r="AH1486" i="14"/>
  <c r="AF1486" i="14"/>
  <c r="AM1603" i="14"/>
  <c r="AH1603" i="14"/>
  <c r="AF1603" i="14"/>
  <c r="AM964" i="14"/>
  <c r="AH964" i="14"/>
  <c r="AF964" i="14"/>
  <c r="AM228" i="14"/>
  <c r="AH228" i="14"/>
  <c r="AF228" i="14"/>
  <c r="AM593" i="14"/>
  <c r="AH593" i="14"/>
  <c r="AF593" i="14"/>
  <c r="AM1471" i="14"/>
  <c r="AH1471" i="14"/>
  <c r="AF1471" i="14"/>
  <c r="AM259" i="14"/>
  <c r="AH259" i="14"/>
  <c r="AF259" i="14"/>
  <c r="AM1470" i="14"/>
  <c r="AH1470" i="14"/>
  <c r="AF1470" i="14"/>
  <c r="AM963" i="14"/>
  <c r="AH963" i="14"/>
  <c r="AF963" i="14"/>
  <c r="AM768" i="14"/>
  <c r="AH768" i="14"/>
  <c r="AF768" i="14"/>
  <c r="AM1375" i="14"/>
  <c r="AH1375" i="14"/>
  <c r="AF1375" i="14"/>
  <c r="AM1593" i="14"/>
  <c r="AH1593" i="14"/>
  <c r="AF1593" i="14"/>
  <c r="AM1370" i="14"/>
  <c r="AH1370" i="14"/>
  <c r="AF1370" i="14"/>
  <c r="AM962" i="14"/>
  <c r="AH962" i="14"/>
  <c r="AF962" i="14"/>
  <c r="AM751" i="14"/>
  <c r="AH751" i="14"/>
  <c r="AF751" i="14"/>
  <c r="AM1464" i="14"/>
  <c r="AH1464" i="14"/>
  <c r="AF1464" i="14"/>
  <c r="AM1588" i="14"/>
  <c r="AH1588" i="14"/>
  <c r="AF1588" i="14"/>
  <c r="AM258" i="14"/>
  <c r="AH258" i="14"/>
  <c r="AF258" i="14"/>
  <c r="AM255" i="14"/>
  <c r="AH255" i="14"/>
  <c r="AF255" i="14"/>
  <c r="AM1461" i="14"/>
  <c r="AH1461" i="14"/>
  <c r="AF1461" i="14"/>
  <c r="AM749" i="14"/>
  <c r="AH749" i="14"/>
  <c r="AF749" i="14"/>
  <c r="AM961" i="14"/>
  <c r="AH961" i="14"/>
  <c r="AF961" i="14"/>
  <c r="AM1349" i="14"/>
  <c r="AH1349" i="14"/>
  <c r="AF1349" i="14"/>
  <c r="AM1581" i="14"/>
  <c r="AH1581" i="14"/>
  <c r="AF1581" i="14"/>
  <c r="AM1369" i="14"/>
  <c r="AH1369" i="14"/>
  <c r="AF1369" i="14"/>
  <c r="AM960" i="14"/>
  <c r="AH960" i="14"/>
  <c r="AF960" i="14"/>
  <c r="AM1458" i="14"/>
  <c r="AH1458" i="14"/>
  <c r="AF1458" i="14"/>
  <c r="AM1577" i="14"/>
  <c r="AH1577" i="14"/>
  <c r="AF1577" i="14"/>
  <c r="AM731" i="14"/>
  <c r="AH731" i="14"/>
  <c r="AF731" i="14"/>
  <c r="AM254" i="14"/>
  <c r="AH254" i="14"/>
  <c r="AF254" i="14"/>
  <c r="AM257" i="14"/>
  <c r="AH257" i="14"/>
  <c r="AF257" i="14"/>
  <c r="AM1372" i="14"/>
  <c r="AH1372" i="14"/>
  <c r="AF1372" i="14"/>
  <c r="AM959" i="14"/>
  <c r="AH959" i="14"/>
  <c r="AF959" i="14"/>
  <c r="AM1456" i="14"/>
  <c r="AH1456" i="14"/>
  <c r="AF1456" i="14"/>
  <c r="AM730" i="14"/>
  <c r="AH730" i="14"/>
  <c r="AF730" i="14"/>
  <c r="AM1569" i="14"/>
  <c r="AH1569" i="14"/>
  <c r="AF1569" i="14"/>
  <c r="AM1452" i="14"/>
  <c r="AH1452" i="14"/>
  <c r="AF1452" i="14"/>
  <c r="AM253" i="14"/>
  <c r="AH253" i="14"/>
  <c r="AF253" i="14"/>
  <c r="AM727" i="14"/>
  <c r="AH727" i="14"/>
  <c r="AF727" i="14"/>
  <c r="AM958" i="14"/>
  <c r="AH958" i="14"/>
  <c r="AF958" i="14"/>
  <c r="AM1371" i="14"/>
  <c r="AH1371" i="14"/>
  <c r="AF1371" i="14"/>
  <c r="AM1563" i="14"/>
  <c r="AH1563" i="14"/>
  <c r="AF1563" i="14"/>
  <c r="AM1562" i="14"/>
  <c r="AH1562" i="14"/>
  <c r="AF1562" i="14"/>
  <c r="AM2165" i="14"/>
  <c r="AH2165" i="14"/>
  <c r="AF2165" i="14"/>
  <c r="AM2196" i="14"/>
  <c r="AH2196" i="14"/>
  <c r="AF2196" i="14"/>
  <c r="AM2192" i="14"/>
  <c r="AH2192" i="14"/>
  <c r="AF2192" i="14"/>
  <c r="AM2304" i="14"/>
  <c r="AH2304" i="14"/>
  <c r="AF2304" i="14"/>
  <c r="AM1557" i="14"/>
  <c r="AH1557" i="14"/>
  <c r="AF1557" i="14"/>
  <c r="AM2191" i="14"/>
  <c r="AH2191" i="14"/>
  <c r="AF2191" i="14"/>
  <c r="AM1555" i="14"/>
  <c r="AH1555" i="14"/>
  <c r="AF1555" i="14"/>
  <c r="AM2161" i="14"/>
  <c r="AH2161" i="14"/>
  <c r="AF2161" i="14"/>
  <c r="AM1435" i="14"/>
  <c r="AH1435" i="14"/>
  <c r="AF1435" i="14"/>
  <c r="AM1547" i="14"/>
  <c r="AH1547" i="14"/>
  <c r="AF1547" i="14"/>
  <c r="AM1551" i="14"/>
  <c r="AH1551" i="14"/>
  <c r="AF1551" i="14"/>
  <c r="AM1922" i="14"/>
  <c r="AH1922" i="14"/>
  <c r="AF1922" i="14"/>
  <c r="AM784" i="14"/>
  <c r="AH784" i="14"/>
  <c r="AF784" i="14"/>
  <c r="AM880" i="14"/>
  <c r="AH880" i="14"/>
  <c r="AF880" i="14"/>
  <c r="AM1545" i="14"/>
  <c r="AH1545" i="14"/>
  <c r="AF1545" i="14"/>
  <c r="AM879" i="14"/>
  <c r="AH879" i="14"/>
  <c r="AF879" i="14"/>
  <c r="AM1434" i="14"/>
  <c r="AH1434" i="14"/>
  <c r="AF1434" i="14"/>
  <c r="AM783" i="14"/>
  <c r="AH783" i="14"/>
  <c r="AF783" i="14"/>
  <c r="AM1543" i="14"/>
  <c r="AH1543" i="14"/>
  <c r="AF1543" i="14"/>
  <c r="AM1951" i="14"/>
  <c r="AH1951" i="14"/>
  <c r="AF1951" i="14"/>
  <c r="AM782" i="14"/>
  <c r="AH782" i="14"/>
  <c r="AF782" i="14"/>
  <c r="AM956" i="14"/>
  <c r="AH956" i="14"/>
  <c r="AF956" i="14"/>
  <c r="AM1426" i="14"/>
  <c r="AH1426" i="14"/>
  <c r="AF1426" i="14"/>
  <c r="AM1538" i="14"/>
  <c r="AH1538" i="14"/>
  <c r="AF1538" i="14"/>
  <c r="AM1923" i="14"/>
  <c r="AH1923" i="14"/>
  <c r="AF1923" i="14"/>
  <c r="AM1751" i="14"/>
  <c r="AH1751" i="14"/>
  <c r="AF1751" i="14"/>
  <c r="AM1535" i="14"/>
  <c r="AH1535" i="14"/>
  <c r="AF1535" i="14"/>
  <c r="AM1351" i="14"/>
  <c r="AH1351" i="14"/>
  <c r="AF1351" i="14"/>
  <c r="AM1838" i="14"/>
  <c r="AH1838" i="14"/>
  <c r="AF1838" i="14"/>
  <c r="AM2294" i="14"/>
  <c r="AH2294" i="14"/>
  <c r="AF2294" i="14"/>
  <c r="AM942" i="14"/>
  <c r="AH942" i="14"/>
  <c r="AF942" i="14"/>
  <c r="AM710" i="14"/>
  <c r="AH710" i="14"/>
  <c r="AF710" i="14"/>
  <c r="AM2302" i="14"/>
  <c r="AH2302" i="14"/>
  <c r="AF2302" i="14"/>
  <c r="AM2061" i="14"/>
  <c r="AH2061" i="14"/>
  <c r="AF2061" i="14"/>
  <c r="AM1527" i="14"/>
  <c r="AH1527" i="14"/>
  <c r="AF1527" i="14"/>
  <c r="AM1633" i="14"/>
  <c r="AH1633" i="14"/>
  <c r="AF1633" i="14"/>
  <c r="AM2300" i="14"/>
  <c r="AH2300" i="14"/>
  <c r="AF2300" i="14"/>
  <c r="AM1524" i="14"/>
  <c r="AH1524" i="14"/>
  <c r="AF1524" i="14"/>
  <c r="AM2189" i="14"/>
  <c r="AH2189" i="14"/>
  <c r="AF2189" i="14"/>
  <c r="AM1522" i="14"/>
  <c r="AH1522" i="14"/>
  <c r="AF1522" i="14"/>
  <c r="AM2292" i="14"/>
  <c r="AH2292" i="14"/>
  <c r="AF2292" i="14"/>
  <c r="AM2059" i="14"/>
  <c r="AH2059" i="14"/>
  <c r="AF2059" i="14"/>
  <c r="AM260" i="14"/>
  <c r="AH260" i="14"/>
  <c r="AF260" i="14"/>
  <c r="AM1642" i="14"/>
  <c r="AH1642" i="14"/>
  <c r="AF1642" i="14"/>
  <c r="AM1737" i="14"/>
  <c r="AH1737" i="14"/>
  <c r="AF1737" i="14"/>
  <c r="AM1482" i="14"/>
  <c r="AH1482" i="14"/>
  <c r="AF1482" i="14"/>
  <c r="AM116" i="14"/>
  <c r="AH116" i="14"/>
  <c r="AF116" i="14"/>
  <c r="AM1514" i="14"/>
  <c r="AH1514" i="14"/>
  <c r="AF1514" i="14"/>
  <c r="AM2082" i="14"/>
  <c r="AH2082" i="14"/>
  <c r="AF2082" i="14"/>
  <c r="AM1264" i="14"/>
  <c r="AH1264" i="14"/>
  <c r="AF1264" i="14"/>
  <c r="AM2148" i="14"/>
  <c r="AH2148" i="14"/>
  <c r="AF2148" i="14"/>
  <c r="AM935" i="14"/>
  <c r="AH935" i="14"/>
  <c r="AF935" i="14"/>
  <c r="AM588" i="14"/>
  <c r="AH588" i="14"/>
  <c r="AF588" i="14"/>
  <c r="AM1508" i="14"/>
  <c r="AH1508" i="14"/>
  <c r="AF1508" i="14"/>
  <c r="AM832" i="14"/>
  <c r="AH832" i="14"/>
  <c r="AF832" i="14"/>
  <c r="AM1506" i="14"/>
  <c r="AH1506" i="14"/>
  <c r="AF1506" i="14"/>
  <c r="AM1747" i="14"/>
  <c r="AH1747" i="14"/>
  <c r="AF1747" i="14"/>
  <c r="AM932" i="14"/>
  <c r="AH932" i="14"/>
  <c r="AF932" i="14"/>
  <c r="AM2081" i="14"/>
  <c r="AH2081" i="14"/>
  <c r="AF2081" i="14"/>
  <c r="AM1521" i="14"/>
  <c r="AH1521" i="14"/>
  <c r="AF1521" i="14"/>
  <c r="AM1501" i="14"/>
  <c r="AH1501" i="14"/>
  <c r="AF1501" i="14"/>
  <c r="AM1529" i="14"/>
  <c r="AH1529" i="14"/>
  <c r="AF1529" i="14"/>
  <c r="AM2080" i="14"/>
  <c r="AH2080" i="14"/>
  <c r="AF2080" i="14"/>
  <c r="AM1746" i="14"/>
  <c r="AH1746" i="14"/>
  <c r="AF1746" i="14"/>
  <c r="AM828" i="14"/>
  <c r="AH828" i="14"/>
  <c r="AF828" i="14"/>
  <c r="AM931" i="14"/>
  <c r="AH931" i="14"/>
  <c r="AF931" i="14"/>
  <c r="AM1525" i="14"/>
  <c r="AH1525" i="14"/>
  <c r="AF1525" i="14"/>
  <c r="AM2079" i="14"/>
  <c r="AH2079" i="14"/>
  <c r="AF2079" i="14"/>
  <c r="AM1493" i="14"/>
  <c r="AH1493" i="14"/>
  <c r="AF1493" i="14"/>
  <c r="AM930" i="14"/>
  <c r="AH930" i="14"/>
  <c r="AF930" i="14"/>
  <c r="AM1742" i="14"/>
  <c r="AH1742" i="14"/>
  <c r="AF1742" i="14"/>
  <c r="AM822" i="14"/>
  <c r="AH822" i="14"/>
  <c r="AF822" i="14"/>
  <c r="AM1489" i="14"/>
  <c r="AH1489" i="14"/>
  <c r="AF1489" i="14"/>
  <c r="AM1739" i="14"/>
  <c r="AH1739" i="14"/>
  <c r="AF1739" i="14"/>
  <c r="AM1715" i="14"/>
  <c r="AH1715" i="14"/>
  <c r="AF1715" i="14"/>
  <c r="AM929" i="14"/>
  <c r="AH929" i="14"/>
  <c r="AF929" i="14"/>
  <c r="AM2076" i="14"/>
  <c r="AH2076" i="14"/>
  <c r="AF2076" i="14"/>
  <c r="AM1295" i="14"/>
  <c r="AH1295" i="14"/>
  <c r="AF1295" i="14"/>
  <c r="AM1259" i="14"/>
  <c r="AH1259" i="14"/>
  <c r="AF1259" i="14"/>
  <c r="AM587" i="14"/>
  <c r="AH587" i="14"/>
  <c r="AF587" i="14"/>
  <c r="AM1481" i="14"/>
  <c r="AH1481" i="14"/>
  <c r="AF1481" i="14"/>
  <c r="AM2075" i="14"/>
  <c r="AH2075" i="14"/>
  <c r="AF2075" i="14"/>
  <c r="AM928" i="14"/>
  <c r="AH928" i="14"/>
  <c r="AF928" i="14"/>
  <c r="AM1733" i="14"/>
  <c r="AH1733" i="14"/>
  <c r="AF1733" i="14"/>
  <c r="AM1477" i="14"/>
  <c r="AH1477" i="14"/>
  <c r="AF1477" i="14"/>
  <c r="AM927" i="14"/>
  <c r="AH927" i="14"/>
  <c r="AF927" i="14"/>
  <c r="AM1731" i="14"/>
  <c r="AH1731" i="14"/>
  <c r="AF1731" i="14"/>
  <c r="AM1243" i="14"/>
  <c r="AH1243" i="14"/>
  <c r="AF1243" i="14"/>
  <c r="AM525" i="14"/>
  <c r="AH525" i="14"/>
  <c r="AF525" i="14"/>
  <c r="AM2074" i="14"/>
  <c r="AH2074" i="14"/>
  <c r="AF2074" i="14"/>
  <c r="AM1639" i="14"/>
  <c r="AH1639" i="14"/>
  <c r="AF1639" i="14"/>
  <c r="AM1867" i="14"/>
  <c r="AH1867" i="14"/>
  <c r="AF1867" i="14"/>
  <c r="AM2072" i="14"/>
  <c r="AH2072" i="14"/>
  <c r="AF2072" i="14"/>
  <c r="AM1396" i="14"/>
  <c r="AH1396" i="14"/>
  <c r="AF1396" i="14"/>
  <c r="AM1467" i="14"/>
  <c r="AH1467" i="14"/>
  <c r="AF1467" i="14"/>
  <c r="AM1736" i="14"/>
  <c r="AH1736" i="14"/>
  <c r="AF1736" i="14"/>
  <c r="AM1716" i="14"/>
  <c r="AH1716" i="14"/>
  <c r="AF1716" i="14"/>
  <c r="AM868" i="14"/>
  <c r="AH868" i="14"/>
  <c r="AF868" i="14"/>
  <c r="AM283" i="14"/>
  <c r="AH283" i="14"/>
  <c r="AF283" i="14"/>
  <c r="AM1462" i="14"/>
  <c r="AH1462" i="14"/>
  <c r="AF1462" i="14"/>
  <c r="AM1566" i="14"/>
  <c r="AH1566" i="14"/>
  <c r="AF1566" i="14"/>
  <c r="AM923" i="14"/>
  <c r="AH923" i="14"/>
  <c r="AF923" i="14"/>
  <c r="AM1459" i="14"/>
  <c r="AH1459" i="14"/>
  <c r="AF1459" i="14"/>
  <c r="AM1561" i="14"/>
  <c r="AH1561" i="14"/>
  <c r="AF1561" i="14"/>
  <c r="AM323" i="14"/>
  <c r="AH323" i="14"/>
  <c r="AF323" i="14"/>
  <c r="AM937" i="14"/>
  <c r="AH937" i="14"/>
  <c r="AF937" i="14"/>
  <c r="AM922" i="14"/>
  <c r="AH922" i="14"/>
  <c r="AF922" i="14"/>
  <c r="AM1696" i="14"/>
  <c r="AH1696" i="14"/>
  <c r="AF1696" i="14"/>
  <c r="AM1453" i="14"/>
  <c r="AH1453" i="14"/>
  <c r="AF1453" i="14"/>
  <c r="AM936" i="14"/>
  <c r="AH936" i="14"/>
  <c r="AF936" i="14"/>
  <c r="AM1558" i="14"/>
  <c r="AH1558" i="14"/>
  <c r="AF1558" i="14"/>
  <c r="AM921" i="14"/>
  <c r="AH921" i="14"/>
  <c r="AF921" i="14"/>
  <c r="AM1674" i="14"/>
  <c r="AH1674" i="14"/>
  <c r="AF1674" i="14"/>
  <c r="AM322" i="14"/>
  <c r="AH322" i="14"/>
  <c r="AF322" i="14"/>
  <c r="AM1700" i="14"/>
  <c r="AH1700" i="14"/>
  <c r="AF1700" i="14"/>
  <c r="AM1488" i="14"/>
  <c r="AH1488" i="14"/>
  <c r="AF1488" i="14"/>
  <c r="AM1519" i="14"/>
  <c r="AH1519" i="14"/>
  <c r="AF1519" i="14"/>
  <c r="AM2069" i="14"/>
  <c r="AH2069" i="14"/>
  <c r="AF2069" i="14"/>
  <c r="AM815" i="14"/>
  <c r="AH815" i="14"/>
  <c r="AF815" i="14"/>
  <c r="AM1442" i="14"/>
  <c r="AH1442" i="14"/>
  <c r="AF1442" i="14"/>
  <c r="AM1441" i="14"/>
  <c r="AH1441" i="14"/>
  <c r="AF1441" i="14"/>
  <c r="AM857" i="14"/>
  <c r="AH857" i="14"/>
  <c r="AF857" i="14"/>
  <c r="AM1726" i="14"/>
  <c r="AH1726" i="14"/>
  <c r="AF1726" i="14"/>
  <c r="AM1578" i="14"/>
  <c r="AH1578" i="14"/>
  <c r="AF1578" i="14"/>
  <c r="AM2067" i="14"/>
  <c r="AH2067" i="14"/>
  <c r="AF2067" i="14"/>
  <c r="AM920" i="14"/>
  <c r="AH920" i="14"/>
  <c r="AF920" i="14"/>
  <c r="AM1835" i="14"/>
  <c r="AH1835" i="14"/>
  <c r="AF1835" i="14"/>
  <c r="AM1296" i="14"/>
  <c r="AH1296" i="14"/>
  <c r="AF1296" i="14"/>
  <c r="AM1348" i="14"/>
  <c r="AH1348" i="14"/>
  <c r="AF1348" i="14"/>
  <c r="AM1526" i="14"/>
  <c r="AH1526" i="14"/>
  <c r="AF1526" i="14"/>
  <c r="AM919" i="14"/>
  <c r="AH919" i="14"/>
  <c r="AF919" i="14"/>
  <c r="AM1430" i="14"/>
  <c r="AH1430" i="14"/>
  <c r="AF1430" i="14"/>
  <c r="AM802" i="14"/>
  <c r="AH802" i="14"/>
  <c r="AF802" i="14"/>
  <c r="AM918" i="14"/>
  <c r="AH918" i="14"/>
  <c r="AF918" i="14"/>
  <c r="AM1443" i="14"/>
  <c r="AH1443" i="14"/>
  <c r="AF1443" i="14"/>
  <c r="AM1439" i="14"/>
  <c r="AH1439" i="14"/>
  <c r="AF1439" i="14"/>
  <c r="AM1425" i="14"/>
  <c r="AH1425" i="14"/>
  <c r="AF1425" i="14"/>
  <c r="AM1294" i="14"/>
  <c r="AH1294" i="14"/>
  <c r="AF1294" i="14"/>
  <c r="AM250" i="14"/>
  <c r="AH250" i="14"/>
  <c r="AF250" i="14"/>
  <c r="AM1248" i="14"/>
  <c r="AH1248" i="14"/>
  <c r="AF1248" i="14"/>
  <c r="AM917" i="14"/>
  <c r="AH917" i="14"/>
  <c r="AF917" i="14"/>
  <c r="AM781" i="14"/>
  <c r="AH781" i="14"/>
  <c r="AF781" i="14"/>
  <c r="AM115" i="14"/>
  <c r="AH115" i="14"/>
  <c r="AF115" i="14"/>
  <c r="AM1418" i="14"/>
  <c r="AH1418" i="14"/>
  <c r="AF1418" i="14"/>
  <c r="AM1417" i="14"/>
  <c r="AH1417" i="14"/>
  <c r="AF1417" i="14"/>
  <c r="AM1712" i="14"/>
  <c r="AH1712" i="14"/>
  <c r="AF1712" i="14"/>
  <c r="AM916" i="14"/>
  <c r="AH916" i="14"/>
  <c r="AF916" i="14"/>
  <c r="AM1423" i="14"/>
  <c r="AH1423" i="14"/>
  <c r="AF1423" i="14"/>
  <c r="AM360" i="14"/>
  <c r="AH360" i="14"/>
  <c r="AF360" i="14"/>
  <c r="AM127" i="14"/>
  <c r="AH127" i="14"/>
  <c r="AF127" i="14"/>
  <c r="AM914" i="14"/>
  <c r="AH914" i="14"/>
  <c r="AF914" i="14"/>
  <c r="AM1422" i="14"/>
  <c r="AH1422" i="14"/>
  <c r="AF1422" i="14"/>
  <c r="AM126" i="14"/>
  <c r="AH126" i="14"/>
  <c r="AF126" i="14"/>
  <c r="AM359" i="14"/>
  <c r="AH359" i="14"/>
  <c r="AF359" i="14"/>
  <c r="AM1407" i="14"/>
  <c r="AH1407" i="14"/>
  <c r="AF1407" i="14"/>
  <c r="AM1711" i="14"/>
  <c r="AH1711" i="14"/>
  <c r="AF1711" i="14"/>
  <c r="AM358" i="14"/>
  <c r="AH358" i="14"/>
  <c r="AF358" i="14"/>
  <c r="AM1414" i="14"/>
  <c r="AH1414" i="14"/>
  <c r="AF1414" i="14"/>
  <c r="AM904" i="14"/>
  <c r="AH904" i="14"/>
  <c r="AF904" i="14"/>
  <c r="AM1705" i="14"/>
  <c r="AH1705" i="14"/>
  <c r="AF1705" i="14"/>
  <c r="AM125" i="14"/>
  <c r="AH125" i="14"/>
  <c r="AF125" i="14"/>
  <c r="AM1400" i="14"/>
  <c r="AH1400" i="14"/>
  <c r="AF1400" i="14"/>
  <c r="AM1399" i="14"/>
  <c r="AH1399" i="14"/>
  <c r="AF1399" i="14"/>
  <c r="AM2188" i="14"/>
  <c r="AH2188" i="14"/>
  <c r="AF2188" i="14"/>
  <c r="AM2239" i="14"/>
  <c r="AH2239" i="14"/>
  <c r="AF2239" i="14"/>
  <c r="AM1735" i="14"/>
  <c r="AH1735" i="14"/>
  <c r="AF1735" i="14"/>
  <c r="AM1984" i="14"/>
  <c r="AH1984" i="14"/>
  <c r="AF1984" i="14"/>
  <c r="AM2233" i="14"/>
  <c r="AH2233" i="14"/>
  <c r="AF2233" i="14"/>
  <c r="AM2230" i="14"/>
  <c r="AH2230" i="14"/>
  <c r="AF2230" i="14"/>
  <c r="AM1392" i="14"/>
  <c r="AH1392" i="14"/>
  <c r="AF1392" i="14"/>
  <c r="AM1520" i="14"/>
  <c r="AH1520" i="14"/>
  <c r="AF1520" i="14"/>
  <c r="AM1390" i="14"/>
  <c r="AH1390" i="14"/>
  <c r="AF1390" i="14"/>
  <c r="AM2185" i="14"/>
  <c r="AH2185" i="14"/>
  <c r="AF2185" i="14"/>
  <c r="AM2160" i="14"/>
  <c r="AH2160" i="14"/>
  <c r="AF2160" i="14"/>
  <c r="AM2396" i="14"/>
  <c r="AH2396" i="14"/>
  <c r="AF2396" i="14"/>
  <c r="AM23" i="14"/>
  <c r="AH23" i="14"/>
  <c r="AF23" i="14"/>
  <c r="AM1385" i="14"/>
  <c r="AH1385" i="14"/>
  <c r="AF1385" i="14"/>
  <c r="AM1384" i="14"/>
  <c r="AH1384" i="14"/>
  <c r="AF1384" i="14"/>
  <c r="AM1383" i="14"/>
  <c r="AH1383" i="14"/>
  <c r="AF1383" i="14"/>
  <c r="AM161" i="14"/>
  <c r="AH161" i="14"/>
  <c r="AF161" i="14"/>
  <c r="AM1381" i="14"/>
  <c r="AH1381" i="14"/>
  <c r="AF1381" i="14"/>
  <c r="AM1380" i="14"/>
  <c r="AH1380" i="14"/>
  <c r="AF1380" i="14"/>
  <c r="AM1379" i="14"/>
  <c r="AH1379" i="14"/>
  <c r="AF1379" i="14"/>
  <c r="AM1906" i="14"/>
  <c r="AH1906" i="14"/>
  <c r="AF1906" i="14"/>
  <c r="AM1629" i="14"/>
  <c r="AH1629" i="14"/>
  <c r="AF1629" i="14"/>
  <c r="AM2055" i="14"/>
  <c r="AH2055" i="14"/>
  <c r="AF2055" i="14"/>
  <c r="AM2053" i="14"/>
  <c r="AH2053" i="14"/>
  <c r="AF2053" i="14"/>
  <c r="AM1374" i="14"/>
  <c r="AH1374" i="14"/>
  <c r="AF1374" i="14"/>
  <c r="AM1614" i="14"/>
  <c r="AH1614" i="14"/>
  <c r="AF1614" i="14"/>
  <c r="AM2040" i="14"/>
  <c r="AH2040" i="14"/>
  <c r="AF2040" i="14"/>
  <c r="AM890" i="14"/>
  <c r="AM1516" i="14"/>
  <c r="AH1516" i="14"/>
  <c r="AF1516" i="14"/>
  <c r="AM808" i="14"/>
  <c r="AH808" i="14"/>
  <c r="AF808" i="14"/>
  <c r="AM1368" i="14"/>
  <c r="AH1368" i="14"/>
  <c r="AF1368" i="14"/>
  <c r="AM1367" i="14"/>
  <c r="AH1367" i="14"/>
  <c r="AF1367" i="14"/>
  <c r="AM1366" i="14"/>
  <c r="AH1366" i="14"/>
  <c r="AF1366" i="14"/>
  <c r="AM1365" i="14"/>
  <c r="AH1365" i="14"/>
  <c r="AF1365" i="14"/>
  <c r="AM1364" i="14"/>
  <c r="AH1364" i="14"/>
  <c r="AF1364" i="14"/>
  <c r="AM1363" i="14"/>
  <c r="AH1363" i="14"/>
  <c r="AF1363" i="14"/>
  <c r="AM1362" i="14"/>
  <c r="AH1362" i="14"/>
  <c r="AF1362" i="14"/>
  <c r="AM1361" i="14"/>
  <c r="AH1361" i="14"/>
  <c r="AF1361" i="14"/>
  <c r="AM1398" i="14"/>
  <c r="AH1398" i="14"/>
  <c r="AF1398" i="14"/>
  <c r="AM1359" i="14"/>
  <c r="AH1359" i="14"/>
  <c r="AF1359" i="14"/>
  <c r="AM1358" i="14"/>
  <c r="AH1358" i="14"/>
  <c r="AF1358" i="14"/>
  <c r="AM1357" i="14"/>
  <c r="AH1357" i="14"/>
  <c r="AF1357" i="14"/>
  <c r="AM1356" i="14"/>
  <c r="AH1356" i="14"/>
  <c r="AF1356" i="14"/>
  <c r="AM1355" i="14"/>
  <c r="AH1355" i="14"/>
  <c r="AF1355" i="14"/>
  <c r="AM1354" i="14"/>
  <c r="AH1354" i="14"/>
  <c r="AF1354" i="14"/>
  <c r="AM25" i="14"/>
  <c r="AH25" i="14"/>
  <c r="AF25" i="14"/>
  <c r="AM2404" i="14"/>
  <c r="AH2404" i="14"/>
  <c r="AF2404" i="14"/>
  <c r="AM7" i="14"/>
  <c r="AH7" i="14"/>
  <c r="AF7" i="14"/>
  <c r="AM351" i="14"/>
  <c r="AH351" i="14"/>
  <c r="AF351" i="14"/>
  <c r="AM874" i="14"/>
  <c r="AH874" i="14"/>
  <c r="AF874" i="14"/>
  <c r="AM13" i="14"/>
  <c r="AH13" i="14"/>
  <c r="AF13" i="14"/>
  <c r="AM1915" i="14"/>
  <c r="AH1915" i="14"/>
  <c r="AF1915" i="14"/>
  <c r="AM216" i="14"/>
  <c r="AH216" i="14"/>
  <c r="AF216" i="14"/>
  <c r="AM455" i="14"/>
  <c r="AH455" i="14"/>
  <c r="AF455" i="14"/>
  <c r="AM145" i="14"/>
  <c r="AH145" i="14"/>
  <c r="AF145" i="14"/>
  <c r="AM232" i="14"/>
  <c r="AH232" i="14"/>
  <c r="AF232" i="14"/>
  <c r="AM446" i="14"/>
  <c r="AH446" i="14"/>
  <c r="AF446" i="14"/>
  <c r="AM221" i="14"/>
  <c r="AH221" i="14"/>
  <c r="AF221" i="14"/>
  <c r="AM1340" i="14"/>
  <c r="AH1340" i="14"/>
  <c r="AF1340" i="14"/>
  <c r="AM1879" i="14"/>
  <c r="AH1879" i="14"/>
  <c r="AF1879" i="14"/>
  <c r="AM425" i="14"/>
  <c r="AH425" i="14"/>
  <c r="AF425" i="14"/>
  <c r="AM1410" i="14"/>
  <c r="AH1410" i="14"/>
  <c r="AF1410" i="14"/>
  <c r="AM1336" i="14"/>
  <c r="AH1336" i="14"/>
  <c r="AF1336" i="14"/>
  <c r="AM1335" i="14"/>
  <c r="AH1335" i="14"/>
  <c r="AF1335" i="14"/>
  <c r="AM2037" i="14"/>
  <c r="AH2037" i="14"/>
  <c r="AF2037" i="14"/>
  <c r="AM6" i="14"/>
  <c r="AH6" i="14"/>
  <c r="AF6" i="14"/>
  <c r="AM1332" i="14"/>
  <c r="AF1332" i="14"/>
  <c r="AM1331" i="14"/>
  <c r="AF1331" i="14"/>
  <c r="AM431" i="14"/>
  <c r="AH431" i="14"/>
  <c r="AF431" i="14"/>
  <c r="AM804" i="14"/>
  <c r="AH804" i="14"/>
  <c r="AF804" i="14"/>
  <c r="AM1945" i="14"/>
  <c r="AH1945" i="14"/>
  <c r="AF1945" i="14"/>
  <c r="AM1930" i="14"/>
  <c r="AH1930" i="14"/>
  <c r="AF1930" i="14"/>
  <c r="AM1316" i="14"/>
  <c r="AH1316" i="14"/>
  <c r="AF1316" i="14"/>
  <c r="AM1305" i="14"/>
  <c r="AH1305" i="14"/>
  <c r="AF1305" i="14"/>
  <c r="AM1446" i="14"/>
  <c r="AH1446" i="14"/>
  <c r="AF1446" i="14"/>
  <c r="AM1432" i="14"/>
  <c r="AH1432" i="14"/>
  <c r="AF1432" i="14"/>
  <c r="AM1585" i="14"/>
  <c r="AH1585" i="14"/>
  <c r="AF1585" i="14"/>
  <c r="AM1694" i="14"/>
  <c r="AH1694" i="14"/>
  <c r="AF1694" i="14"/>
  <c r="AM699" i="14"/>
  <c r="AH699" i="14"/>
  <c r="AF699" i="14"/>
  <c r="AM1420" i="14"/>
  <c r="AH1420" i="14"/>
  <c r="AF1420" i="14"/>
  <c r="AM791" i="14"/>
  <c r="AH791" i="14"/>
  <c r="AF791" i="14"/>
  <c r="AM170" i="14"/>
  <c r="AH170" i="14"/>
  <c r="AF170" i="14"/>
  <c r="AM1084" i="14"/>
  <c r="AH1084" i="14"/>
  <c r="AF1084" i="14"/>
  <c r="AM1494" i="14"/>
  <c r="AH1494" i="14"/>
  <c r="AF1494" i="14"/>
  <c r="AM1949" i="14"/>
  <c r="AH1949" i="14"/>
  <c r="AF1949" i="14"/>
  <c r="AM1931" i="14"/>
  <c r="AH1931" i="14"/>
  <c r="AF1931" i="14"/>
  <c r="AM1893" i="14"/>
  <c r="AH1893" i="14"/>
  <c r="AF1893" i="14"/>
  <c r="AM1877" i="14"/>
  <c r="AH1877" i="14"/>
  <c r="AF1877" i="14"/>
  <c r="AM457" i="14"/>
  <c r="AH457" i="14"/>
  <c r="AF457" i="14"/>
  <c r="AM1293" i="14"/>
  <c r="AH1293" i="14"/>
  <c r="AF1293" i="14"/>
  <c r="AM1626" i="14"/>
  <c r="AH1626" i="14"/>
  <c r="AF1626" i="14"/>
  <c r="AM1719" i="14"/>
  <c r="AH1719" i="14"/>
  <c r="AF1719" i="14"/>
  <c r="AM2010" i="14"/>
  <c r="AH2010" i="14"/>
  <c r="AF2010" i="14"/>
  <c r="AM2042" i="14"/>
  <c r="AH2042" i="14"/>
  <c r="AF2042" i="14"/>
  <c r="AM1612" i="14"/>
  <c r="AH1612" i="14"/>
  <c r="AF1612" i="14"/>
  <c r="AM1405" i="14"/>
  <c r="AH1405" i="14"/>
  <c r="AF1405" i="14"/>
  <c r="AM1724" i="14"/>
  <c r="AH1724" i="14"/>
  <c r="AF1724" i="14"/>
  <c r="AM1632" i="14"/>
  <c r="AH1632" i="14"/>
  <c r="AF1632" i="14"/>
  <c r="AM1388" i="14"/>
  <c r="AH1388" i="14"/>
  <c r="AF1388" i="14"/>
  <c r="AM1801" i="14"/>
  <c r="AH1801" i="14"/>
  <c r="AF1801" i="14"/>
  <c r="AM1883" i="14"/>
  <c r="AH1883" i="14"/>
  <c r="AF1883" i="14"/>
  <c r="AM1480" i="14"/>
  <c r="AH1480" i="14"/>
  <c r="AF1480" i="14"/>
  <c r="AM1451" i="14"/>
  <c r="AH1451" i="14"/>
  <c r="AF1451" i="14"/>
  <c r="AM1649" i="14"/>
  <c r="AH1649" i="14"/>
  <c r="AF1649" i="14"/>
  <c r="AM1382" i="14"/>
  <c r="AH1382" i="14"/>
  <c r="AF1382" i="14"/>
  <c r="AM1586" i="14"/>
  <c r="AH1586" i="14"/>
  <c r="AF1586" i="14"/>
  <c r="AM700" i="14"/>
  <c r="AH700" i="14"/>
  <c r="AF700" i="14"/>
  <c r="AM1289" i="14"/>
  <c r="AH1289" i="14"/>
  <c r="AF1289" i="14"/>
  <c r="AM448" i="14"/>
  <c r="AH448" i="14"/>
  <c r="AF448" i="14"/>
  <c r="AM878" i="14"/>
  <c r="AH878" i="14"/>
  <c r="AF878" i="14"/>
  <c r="AM2198" i="14"/>
  <c r="AH2198" i="14"/>
  <c r="AF2198" i="14"/>
  <c r="AM2259" i="14"/>
  <c r="AH2259" i="14"/>
  <c r="AF2259" i="14"/>
  <c r="AM356" i="14"/>
  <c r="AH356" i="14"/>
  <c r="AF356" i="14"/>
  <c r="AM814" i="14"/>
  <c r="AH814" i="14"/>
  <c r="AF814" i="14"/>
  <c r="AM421" i="14"/>
  <c r="AH421" i="14"/>
  <c r="AF421" i="14"/>
  <c r="AM798" i="14"/>
  <c r="AH798" i="14"/>
  <c r="AF798" i="14"/>
  <c r="AM685" i="14"/>
  <c r="AH685" i="14"/>
  <c r="AF685" i="14"/>
  <c r="AM1457" i="14"/>
  <c r="AH1457" i="14"/>
  <c r="AF1457" i="14"/>
  <c r="AM74" i="14"/>
  <c r="AH74" i="14"/>
  <c r="AF74" i="14"/>
  <c r="AM299" i="14"/>
  <c r="AH299" i="14"/>
  <c r="AF299" i="14"/>
  <c r="AM2049" i="14"/>
  <c r="AH2049" i="14"/>
  <c r="AF2049" i="14"/>
  <c r="AM2030" i="14"/>
  <c r="AH2030" i="14"/>
  <c r="AF2030" i="14"/>
  <c r="AM1412" i="14"/>
  <c r="AH1412" i="14"/>
  <c r="AF1412" i="14"/>
  <c r="AM519" i="14"/>
  <c r="AH519" i="14"/>
  <c r="AF519" i="14"/>
  <c r="AM893" i="14"/>
  <c r="AH893" i="14"/>
  <c r="AF893" i="14"/>
  <c r="AM342" i="14"/>
  <c r="AH342" i="14"/>
  <c r="AF342" i="14"/>
  <c r="AM479" i="14"/>
  <c r="AH479" i="14"/>
  <c r="AF479" i="14"/>
  <c r="AM794" i="14"/>
  <c r="AH794" i="14"/>
  <c r="AF794" i="14"/>
  <c r="AM1502" i="14"/>
  <c r="AH1502" i="14"/>
  <c r="AF1502" i="14"/>
  <c r="AM1657" i="14"/>
  <c r="AH1657" i="14"/>
  <c r="AF1657" i="14"/>
  <c r="AM1630" i="14"/>
  <c r="AH1630" i="14"/>
  <c r="AF1630" i="14"/>
  <c r="AM1723" i="14"/>
  <c r="AH1723" i="14"/>
  <c r="AF1723" i="14"/>
  <c r="AM1885" i="14"/>
  <c r="AH1885" i="14"/>
  <c r="AF1885" i="14"/>
  <c r="AM1901" i="14"/>
  <c r="AH1901" i="14"/>
  <c r="AF1901" i="14"/>
  <c r="AM1553" i="14"/>
  <c r="AH1553" i="14"/>
  <c r="AF1553" i="14"/>
  <c r="AM1667" i="14"/>
  <c r="AH1667" i="14"/>
  <c r="AF1667" i="14"/>
  <c r="AM1963" i="14"/>
  <c r="AH1963" i="14"/>
  <c r="AF1963" i="14"/>
  <c r="AM1940" i="14"/>
  <c r="AH1940" i="14"/>
  <c r="AF1940" i="14"/>
  <c r="AM1891" i="14"/>
  <c r="AH1891" i="14"/>
  <c r="AF1891" i="14"/>
  <c r="AM1347" i="14"/>
  <c r="AH1347" i="14"/>
  <c r="AF1347" i="14"/>
  <c r="AM1497" i="14"/>
  <c r="AH1497" i="14"/>
  <c r="AF1497" i="14"/>
  <c r="AM1589" i="14"/>
  <c r="AH1589" i="14"/>
  <c r="AF1589" i="14"/>
  <c r="AM1584" i="14"/>
  <c r="AH1584" i="14"/>
  <c r="AF1584" i="14"/>
  <c r="AM1693" i="14"/>
  <c r="AH1693" i="14"/>
  <c r="AF1693" i="14"/>
  <c r="AM1611" i="14"/>
  <c r="AH1611" i="14"/>
  <c r="AF1611" i="14"/>
  <c r="AM1679" i="14"/>
  <c r="AH1679" i="14"/>
  <c r="AF1679" i="14"/>
  <c r="AM1676" i="14"/>
  <c r="AH1676" i="14"/>
  <c r="AF1676" i="14"/>
  <c r="AM2020" i="14"/>
  <c r="AH2020" i="14"/>
  <c r="AF2020" i="14"/>
  <c r="AM1334" i="14"/>
  <c r="AH1334" i="14"/>
  <c r="AF1334" i="14"/>
  <c r="AM705" i="14"/>
  <c r="AH705" i="14"/>
  <c r="AF705" i="14"/>
  <c r="AM1609" i="14"/>
  <c r="AH1609" i="14"/>
  <c r="AF1609" i="14"/>
  <c r="AM1627" i="14"/>
  <c r="AH1627" i="14"/>
  <c r="AF1627" i="14"/>
  <c r="AM1591" i="14"/>
  <c r="AH1591" i="14"/>
  <c r="AF1591" i="14"/>
  <c r="AM1387" i="14"/>
  <c r="AH1387" i="14"/>
  <c r="AF1387" i="14"/>
  <c r="AM391" i="14"/>
  <c r="AH391" i="14"/>
  <c r="AF391" i="14"/>
  <c r="AM564" i="14"/>
  <c r="AH564" i="14"/>
  <c r="AF564" i="14"/>
  <c r="AM1567" i="14"/>
  <c r="AH1567" i="14"/>
  <c r="AF1567" i="14"/>
  <c r="AM1241" i="14"/>
  <c r="AH1241" i="14"/>
  <c r="AF1241" i="14"/>
  <c r="AM1240" i="14"/>
  <c r="AH1240" i="14"/>
  <c r="AF1240" i="14"/>
  <c r="AM1239" i="14"/>
  <c r="AH1239" i="14"/>
  <c r="AF1239" i="14"/>
  <c r="AM1238" i="14"/>
  <c r="AH1238" i="14"/>
  <c r="AF1238" i="14"/>
  <c r="AM1237" i="14"/>
  <c r="AH1237" i="14"/>
  <c r="AF1237" i="14"/>
  <c r="AM1236" i="14"/>
  <c r="AH1236" i="14"/>
  <c r="AF1236" i="14"/>
  <c r="AM1235" i="14"/>
  <c r="AH1235" i="14"/>
  <c r="AF1235" i="14"/>
  <c r="AM1234" i="14"/>
  <c r="AH1234" i="14"/>
  <c r="AF1234" i="14"/>
  <c r="AM1233" i="14"/>
  <c r="AH1233" i="14"/>
  <c r="AF1233" i="14"/>
  <c r="AM1232" i="14"/>
  <c r="AH1232" i="14"/>
  <c r="AF1232" i="14"/>
  <c r="AM1231" i="14"/>
  <c r="AH1231" i="14"/>
  <c r="AF1231" i="14"/>
  <c r="AM1230" i="14"/>
  <c r="AH1230" i="14"/>
  <c r="AF1230" i="14"/>
  <c r="AM251" i="14"/>
  <c r="AH251" i="14"/>
  <c r="AF251" i="14"/>
  <c r="AM1228" i="14"/>
  <c r="AH1228" i="14"/>
  <c r="AF1228" i="14"/>
  <c r="AM1227" i="14"/>
  <c r="AH1227" i="14"/>
  <c r="AF1227" i="14"/>
  <c r="AM1226" i="14"/>
  <c r="AH1226" i="14"/>
  <c r="AF1226" i="14"/>
  <c r="AM688" i="14"/>
  <c r="AH688" i="14"/>
  <c r="AF688" i="14"/>
  <c r="AM1224" i="14"/>
  <c r="AH1224" i="14"/>
  <c r="AF1224" i="14"/>
  <c r="AM1223" i="14"/>
  <c r="AH1223" i="14"/>
  <c r="AF1223" i="14"/>
  <c r="AM1307" i="14"/>
  <c r="AH1307" i="14"/>
  <c r="AF1307" i="14"/>
  <c r="AM305" i="14"/>
  <c r="AH305" i="14"/>
  <c r="AF305" i="14"/>
  <c r="AM1220" i="14"/>
  <c r="AH1220" i="14"/>
  <c r="AF1220" i="14"/>
  <c r="AM1219" i="14"/>
  <c r="AH1219" i="14"/>
  <c r="AF1219" i="14"/>
  <c r="AM1218" i="14"/>
  <c r="AH1218" i="14"/>
  <c r="AF1218" i="14"/>
  <c r="AM1217" i="14"/>
  <c r="AH1217" i="14"/>
  <c r="AF1217" i="14"/>
  <c r="AM1216" i="14"/>
  <c r="AH1216" i="14"/>
  <c r="AF1216" i="14"/>
  <c r="AM1215" i="14"/>
  <c r="AH1215" i="14"/>
  <c r="AF1215" i="14"/>
  <c r="AM1214" i="14"/>
  <c r="AH1214" i="14"/>
  <c r="AF1214" i="14"/>
  <c r="AM1213" i="14"/>
  <c r="AH1213" i="14"/>
  <c r="AF1213" i="14"/>
  <c r="AM1212" i="14"/>
  <c r="AH1212" i="14"/>
  <c r="AF1212" i="14"/>
  <c r="AM1211" i="14"/>
  <c r="AH1211" i="14"/>
  <c r="AF1211" i="14"/>
  <c r="AM1210" i="14"/>
  <c r="AH1210" i="14"/>
  <c r="AF1210" i="14"/>
  <c r="AM1209" i="14"/>
  <c r="AH1209" i="14"/>
  <c r="AF1209" i="14"/>
  <c r="AM1208" i="14"/>
  <c r="AH1208" i="14"/>
  <c r="AF1208" i="14"/>
  <c r="AM1207" i="14"/>
  <c r="AH1207" i="14"/>
  <c r="AE1207" i="14"/>
  <c r="AF1207" i="14" s="1"/>
  <c r="AM1206" i="14"/>
  <c r="AH1206" i="14"/>
  <c r="AF1206" i="14"/>
  <c r="AM1205" i="14"/>
  <c r="AH1205" i="14"/>
  <c r="AF1205" i="14"/>
  <c r="AM1204" i="14"/>
  <c r="AH1204" i="14"/>
  <c r="AF1204" i="14"/>
  <c r="AM1203" i="14"/>
  <c r="AH1203" i="14"/>
  <c r="AF1203" i="14"/>
  <c r="AM1202" i="14"/>
  <c r="AH1202" i="14"/>
  <c r="AF1202" i="14"/>
  <c r="AM1201" i="14"/>
  <c r="AH1201" i="14"/>
  <c r="AF1201" i="14"/>
  <c r="AM1200" i="14"/>
  <c r="AH1200" i="14"/>
  <c r="AF1200" i="14"/>
  <c r="AM1199" i="14"/>
  <c r="AH1199" i="14"/>
  <c r="AF1199" i="14"/>
  <c r="AM575" i="14"/>
  <c r="AH575" i="14"/>
  <c r="AF575" i="14"/>
  <c r="AM1197" i="14"/>
  <c r="AH1197" i="14"/>
  <c r="AF1197" i="14"/>
  <c r="AM1196" i="14"/>
  <c r="AH1196" i="14"/>
  <c r="AF1196" i="14"/>
  <c r="AM122" i="14"/>
  <c r="AH122" i="14"/>
  <c r="AF122" i="14"/>
  <c r="AM1194" i="14"/>
  <c r="AH1194" i="14"/>
  <c r="AF1194" i="14"/>
  <c r="AM743" i="14"/>
  <c r="AH743" i="14"/>
  <c r="AF743" i="14"/>
  <c r="AM193" i="14"/>
  <c r="AH193" i="14"/>
  <c r="AF193" i="14"/>
  <c r="AM1360" i="14"/>
  <c r="AH1360" i="14"/>
  <c r="AF1360" i="14"/>
  <c r="AM317" i="14"/>
  <c r="AM1189" i="14"/>
  <c r="AH1189" i="14"/>
  <c r="AF1189" i="14"/>
  <c r="AM1188" i="14"/>
  <c r="AH1188" i="14"/>
  <c r="AF1188" i="14"/>
  <c r="AM1187" i="14"/>
  <c r="AH1187" i="14"/>
  <c r="AF1187" i="14"/>
  <c r="AM1186" i="14"/>
  <c r="AH1186" i="14"/>
  <c r="AF1186" i="14"/>
  <c r="AM1185" i="14"/>
  <c r="AH1185" i="14"/>
  <c r="AF1185" i="14"/>
  <c r="AM1184" i="14"/>
  <c r="AH1184" i="14"/>
  <c r="AF1184" i="14"/>
  <c r="AM1183" i="14"/>
  <c r="AH1183" i="14"/>
  <c r="AF1183" i="14"/>
  <c r="AM1182" i="14"/>
  <c r="AH1182" i="14"/>
  <c r="AF1182" i="14"/>
  <c r="AM1181" i="14"/>
  <c r="AH1181" i="14"/>
  <c r="AF1181" i="14"/>
  <c r="AM1180" i="14"/>
  <c r="AH1180" i="14"/>
  <c r="AF1180" i="14"/>
  <c r="AM1179" i="14"/>
  <c r="AH1179" i="14"/>
  <c r="AF1179" i="14"/>
  <c r="AM341" i="14"/>
  <c r="AH341" i="14"/>
  <c r="AF341" i="14"/>
  <c r="AM486" i="14"/>
  <c r="AH486" i="14"/>
  <c r="AF486" i="14"/>
  <c r="AM1176" i="14"/>
  <c r="AH1176" i="14"/>
  <c r="AF1176" i="14"/>
  <c r="AM1175" i="14"/>
  <c r="AH1175" i="14"/>
  <c r="AF1175" i="14"/>
  <c r="AM1174" i="14"/>
  <c r="AH1174" i="14"/>
  <c r="AF1174" i="14"/>
  <c r="AM1173" i="14"/>
  <c r="AH1173" i="14"/>
  <c r="AF1173" i="14"/>
  <c r="AM2070" i="14"/>
  <c r="AH2070" i="14"/>
  <c r="AF2070" i="14"/>
  <c r="AM1195" i="14"/>
  <c r="AH1195" i="14"/>
  <c r="AF1195" i="14"/>
  <c r="AM1966" i="14"/>
  <c r="AH1966" i="14"/>
  <c r="AF1966" i="14"/>
  <c r="AM732" i="14"/>
  <c r="AH732" i="14"/>
  <c r="AF732" i="14"/>
  <c r="AM2238" i="14"/>
  <c r="AH2238" i="14"/>
  <c r="AF2238" i="14"/>
  <c r="AM2062" i="14"/>
  <c r="AH2062" i="14"/>
  <c r="AF2062" i="14"/>
  <c r="AM1903" i="14"/>
  <c r="AH1903" i="14"/>
  <c r="AF1903" i="14"/>
  <c r="AM1165" i="14"/>
  <c r="AH1165" i="14"/>
  <c r="AF1165" i="14"/>
  <c r="AM302" i="14"/>
  <c r="AH302" i="14"/>
  <c r="AF302" i="14"/>
  <c r="AM430" i="14"/>
  <c r="AH430" i="14"/>
  <c r="AF430" i="14"/>
  <c r="AM1324" i="14"/>
  <c r="AH1324" i="14"/>
  <c r="AF1324" i="14"/>
  <c r="AM9" i="14"/>
  <c r="AH9" i="14"/>
  <c r="AF9" i="14"/>
  <c r="AM2316" i="14"/>
  <c r="AH2316" i="14"/>
  <c r="AF2316" i="14"/>
  <c r="AM1159" i="14"/>
  <c r="AH1159" i="14"/>
  <c r="AF1159" i="14"/>
  <c r="AM1158" i="14"/>
  <c r="AH1158" i="14"/>
  <c r="AF1158" i="14"/>
  <c r="AM1157" i="14"/>
  <c r="AH1157" i="14"/>
  <c r="AF1157" i="14"/>
  <c r="AM123" i="14"/>
  <c r="AH123" i="14"/>
  <c r="AF123" i="14"/>
  <c r="AM774" i="14"/>
  <c r="AH774" i="14"/>
  <c r="AF774" i="14"/>
  <c r="AM1154" i="14"/>
  <c r="AH1154" i="14"/>
  <c r="AF1154" i="14"/>
  <c r="AM1153" i="14"/>
  <c r="AH1153" i="14"/>
  <c r="AF1153" i="14"/>
  <c r="AM1152" i="14"/>
  <c r="AH1152" i="14"/>
  <c r="AF1152" i="14"/>
  <c r="AM1151" i="14"/>
  <c r="AH1151" i="14"/>
  <c r="AF1151" i="14"/>
  <c r="AM1150" i="14"/>
  <c r="AH1150" i="14"/>
  <c r="AF1150" i="14"/>
  <c r="AM1149" i="14"/>
  <c r="AH1149" i="14"/>
  <c r="AF1149" i="14"/>
  <c r="AM1148" i="14"/>
  <c r="AH1148" i="14"/>
  <c r="AF1148" i="14"/>
  <c r="AM1147" i="14"/>
  <c r="AH1147" i="14"/>
  <c r="AF1147" i="14"/>
  <c r="AM1146" i="14"/>
  <c r="AH1146" i="14"/>
  <c r="AF1146" i="14"/>
  <c r="AM1145" i="14"/>
  <c r="AH1145" i="14"/>
  <c r="AF1145" i="14"/>
  <c r="AM1144" i="14"/>
  <c r="AH1144" i="14"/>
  <c r="AF1144" i="14"/>
  <c r="AM852" i="14"/>
  <c r="AH852" i="14"/>
  <c r="AF852" i="14"/>
  <c r="E852" i="14"/>
  <c r="AM1142" i="14"/>
  <c r="AH1142" i="14"/>
  <c r="AF1142" i="14"/>
  <c r="AM1800" i="14"/>
  <c r="AH1800" i="14"/>
  <c r="AF1800" i="14"/>
  <c r="AM866" i="14"/>
  <c r="AH866" i="14"/>
  <c r="AF866" i="14"/>
  <c r="AM864" i="14"/>
  <c r="E864" i="14"/>
  <c r="AM1916" i="14"/>
  <c r="AH1916" i="14"/>
  <c r="AF1916" i="14"/>
  <c r="AM1935" i="14"/>
  <c r="AH1935" i="14"/>
  <c r="AF1935" i="14"/>
  <c r="AM813" i="14"/>
  <c r="AH813" i="14"/>
  <c r="AF813" i="14"/>
  <c r="AM2223" i="14"/>
  <c r="AH2223" i="14"/>
  <c r="AF2223" i="14"/>
  <c r="AM1889" i="14"/>
  <c r="AH1889" i="14"/>
  <c r="AF1889" i="14"/>
  <c r="AM1546" i="14"/>
  <c r="AH1546" i="14"/>
  <c r="AF1546" i="14"/>
  <c r="AM1530" i="14"/>
  <c r="AH1530" i="14"/>
  <c r="AF1530" i="14"/>
  <c r="AM64" i="14"/>
  <c r="AH64" i="14"/>
  <c r="AF64" i="14"/>
  <c r="AM204" i="14"/>
  <c r="E204" i="14"/>
  <c r="AM1732" i="14"/>
  <c r="AH1732" i="14"/>
  <c r="AF1732" i="14"/>
  <c r="AM1128" i="14"/>
  <c r="AH1128" i="14"/>
  <c r="AF1128" i="14"/>
  <c r="AM1436" i="14"/>
  <c r="AH1436" i="14"/>
  <c r="AF1436" i="14"/>
  <c r="AM1126" i="14"/>
  <c r="AH1126" i="14"/>
  <c r="AF1126" i="14"/>
  <c r="AM503" i="14"/>
  <c r="AH503" i="14"/>
  <c r="AF503" i="14"/>
  <c r="AM1833" i="14"/>
  <c r="AH1833" i="14"/>
  <c r="AF1833" i="14"/>
  <c r="AM1797" i="14"/>
  <c r="AH1797" i="14"/>
  <c r="AF1797" i="14"/>
  <c r="AM1974" i="14"/>
  <c r="AH1974" i="14"/>
  <c r="AF1974" i="14"/>
  <c r="AM24" i="14"/>
  <c r="AH24" i="14"/>
  <c r="AF24" i="14"/>
  <c r="AM1596" i="14"/>
  <c r="AH1596" i="14"/>
  <c r="AF1596" i="14"/>
  <c r="AM2035" i="14"/>
  <c r="AH2035" i="14"/>
  <c r="AF2035" i="14"/>
  <c r="AM231" i="14"/>
  <c r="AH231" i="14"/>
  <c r="AF231" i="14"/>
  <c r="AM1406" i="14"/>
  <c r="AH1406" i="14"/>
  <c r="AF1406" i="14"/>
  <c r="AM765" i="14"/>
  <c r="AH765" i="14"/>
  <c r="AF765" i="14"/>
  <c r="AM2318" i="14"/>
  <c r="AH2318" i="14"/>
  <c r="AF2318" i="14"/>
  <c r="AM708" i="14"/>
  <c r="AH708" i="14"/>
  <c r="AF708" i="14"/>
  <c r="AM1109" i="14"/>
  <c r="AH1109" i="14"/>
  <c r="AF1109" i="14"/>
  <c r="AM1828" i="14"/>
  <c r="AH1828" i="14"/>
  <c r="AF1828" i="14"/>
  <c r="AM1111" i="14"/>
  <c r="AH1111" i="14"/>
  <c r="AF1111" i="14"/>
  <c r="AM1972" i="14"/>
  <c r="AH1972" i="14"/>
  <c r="AF1972" i="14"/>
  <c r="AM2130" i="14"/>
  <c r="AH2130" i="14"/>
  <c r="AF2130" i="14"/>
  <c r="AM222" i="14"/>
  <c r="AH222" i="14"/>
  <c r="AF222" i="14"/>
  <c r="AM1970" i="14"/>
  <c r="AH1970" i="14"/>
  <c r="AF1970" i="14"/>
  <c r="AM160" i="14"/>
  <c r="AH160" i="14"/>
  <c r="AF160" i="14"/>
  <c r="AM1105" i="14"/>
  <c r="AH1105" i="14"/>
  <c r="AF1105" i="14"/>
  <c r="AM1104" i="14"/>
  <c r="AH1104" i="14"/>
  <c r="AF1104" i="14"/>
  <c r="AM1103" i="14"/>
  <c r="AH1103" i="14"/>
  <c r="AF1103" i="14"/>
  <c r="AM1102" i="14"/>
  <c r="AH1102" i="14"/>
  <c r="AF1102" i="14"/>
  <c r="AM1101" i="14"/>
  <c r="AH1101" i="14"/>
  <c r="AF1101" i="14"/>
  <c r="AM1100" i="14"/>
  <c r="AH1100" i="14"/>
  <c r="AF1100" i="14"/>
  <c r="AM1099" i="14"/>
  <c r="AH1099" i="14"/>
  <c r="AF1099" i="14"/>
  <c r="AM1098" i="14"/>
  <c r="AH1098" i="14"/>
  <c r="AF1098" i="14"/>
  <c r="AM1097" i="14"/>
  <c r="AH1097" i="14"/>
  <c r="AF1097" i="14"/>
  <c r="AM1096" i="14"/>
  <c r="AH1096" i="14"/>
  <c r="AF1096" i="14"/>
  <c r="AM1095" i="14"/>
  <c r="AH1095" i="14"/>
  <c r="AF1095" i="14"/>
  <c r="AM1094" i="14"/>
  <c r="AH1094" i="14"/>
  <c r="AF1094" i="14"/>
  <c r="AM1093" i="14"/>
  <c r="AH1093" i="14"/>
  <c r="AF1093" i="14"/>
  <c r="AM1092" i="14"/>
  <c r="AH1092" i="14"/>
  <c r="AF1092" i="14"/>
  <c r="AM1091" i="14"/>
  <c r="AH1091" i="14"/>
  <c r="AF1091" i="14"/>
  <c r="AM1090" i="14"/>
  <c r="AH1090" i="14"/>
  <c r="AF1090" i="14"/>
  <c r="AM1089" i="14"/>
  <c r="AH1089" i="14"/>
  <c r="AF1089" i="14"/>
  <c r="AM1088" i="14"/>
  <c r="AH1088" i="14"/>
  <c r="AF1088" i="14"/>
  <c r="AM1087" i="14"/>
  <c r="AH1087" i="14"/>
  <c r="AF1087" i="14"/>
  <c r="AM877" i="14"/>
  <c r="AH877" i="14"/>
  <c r="AF877" i="14"/>
  <c r="AM1297" i="14"/>
  <c r="AH1297" i="14"/>
  <c r="AF1297" i="14"/>
  <c r="E1297" i="14"/>
  <c r="AM1920" i="14"/>
  <c r="AH1920" i="14"/>
  <c r="AF1920" i="14"/>
  <c r="AM1830" i="14"/>
  <c r="AH1830" i="14"/>
  <c r="AF1830" i="14"/>
  <c r="AM1082" i="14"/>
  <c r="AH1082" i="14"/>
  <c r="AF1082" i="14"/>
  <c r="AM1081" i="14"/>
  <c r="AH1081" i="14"/>
  <c r="AF1081" i="14"/>
  <c r="AM1080" i="14"/>
  <c r="AH1080" i="14"/>
  <c r="AF1080" i="14"/>
  <c r="AM1079" i="14"/>
  <c r="AH1079" i="14"/>
  <c r="AF1079" i="14"/>
  <c r="AM809" i="14"/>
  <c r="AH809" i="14"/>
  <c r="AF809" i="14"/>
  <c r="AM1077" i="14"/>
  <c r="AH1077" i="14"/>
  <c r="AF1077" i="14"/>
  <c r="AM1076" i="14"/>
  <c r="AH1076" i="14"/>
  <c r="AF1076" i="14"/>
  <c r="AM1075" i="14"/>
  <c r="AH1075" i="14"/>
  <c r="AF1075" i="14"/>
  <c r="AM1074" i="14"/>
  <c r="AH1074" i="14"/>
  <c r="AF1074" i="14"/>
  <c r="AM1073" i="14"/>
  <c r="AH1073" i="14"/>
  <c r="AF1073" i="14"/>
  <c r="AM1072" i="14"/>
  <c r="AH1072" i="14"/>
  <c r="AF1072" i="14"/>
  <c r="AM1071" i="14"/>
  <c r="AH1071" i="14"/>
  <c r="AF1071" i="14"/>
  <c r="AM1070" i="14"/>
  <c r="AH1070" i="14"/>
  <c r="AF1070" i="14"/>
  <c r="AM1069" i="14"/>
  <c r="AH1069" i="14"/>
  <c r="AF1069" i="14"/>
  <c r="AM1068" i="14"/>
  <c r="AH1068" i="14"/>
  <c r="AF1068" i="14"/>
  <c r="AM1067" i="14"/>
  <c r="AH1067" i="14"/>
  <c r="AF1067" i="14"/>
  <c r="AM1066" i="14"/>
  <c r="AH1066" i="14"/>
  <c r="AF1066" i="14"/>
  <c r="AM1065" i="14"/>
  <c r="AH1065" i="14"/>
  <c r="AF1065" i="14"/>
  <c r="AM1064" i="14"/>
  <c r="AH1064" i="14"/>
  <c r="AF1064" i="14"/>
  <c r="AM682" i="14"/>
  <c r="AH682" i="14"/>
  <c r="AF682" i="14"/>
  <c r="E682" i="14"/>
  <c r="AM1062" i="14"/>
  <c r="AH1062" i="14"/>
  <c r="AF1062" i="14"/>
  <c r="AM1061" i="14"/>
  <c r="AH1061" i="14"/>
  <c r="AF1061" i="14"/>
  <c r="AM1060" i="14"/>
  <c r="AH1060" i="14"/>
  <c r="AF1060" i="14"/>
  <c r="AM602" i="14"/>
  <c r="AH602" i="14"/>
  <c r="AF602" i="14"/>
  <c r="AM1058" i="14"/>
  <c r="AH1058" i="14"/>
  <c r="AF1058" i="14"/>
  <c r="AM1057" i="14"/>
  <c r="AH1057" i="14"/>
  <c r="AF1057" i="14"/>
  <c r="AM1056" i="14"/>
  <c r="AH1056" i="14"/>
  <c r="AF1056" i="14"/>
  <c r="AM1055" i="14"/>
  <c r="AH1055" i="14"/>
  <c r="AF1055" i="14"/>
  <c r="AM795" i="14"/>
  <c r="AH795" i="14"/>
  <c r="AF795" i="14"/>
  <c r="AM1329" i="14"/>
  <c r="AH1329" i="14"/>
  <c r="AF1329" i="14"/>
  <c r="AM1052" i="14"/>
  <c r="AH1052" i="14"/>
  <c r="AF1052" i="14"/>
  <c r="AM1051" i="14"/>
  <c r="AH1051" i="14"/>
  <c r="AF1051" i="14"/>
  <c r="AM313" i="14"/>
  <c r="AH313" i="14"/>
  <c r="AF313" i="14"/>
  <c r="AM2011" i="14"/>
  <c r="AH2011" i="14"/>
  <c r="AF2011" i="14"/>
  <c r="AM2001" i="14"/>
  <c r="AH2001" i="14"/>
  <c r="AF2001" i="14"/>
  <c r="AM2219" i="14"/>
  <c r="AH2219" i="14"/>
  <c r="AF2219" i="14"/>
  <c r="AM2065" i="14"/>
  <c r="AH2065" i="14"/>
  <c r="AF2065" i="14"/>
  <c r="AM1465" i="14"/>
  <c r="AH1465" i="14"/>
  <c r="AF1465" i="14"/>
  <c r="AM1044" i="14"/>
  <c r="AH1044" i="14"/>
  <c r="AF1044" i="14"/>
  <c r="AM1043" i="14"/>
  <c r="AH1043" i="14"/>
  <c r="AF1043" i="14"/>
  <c r="AM1042" i="14"/>
  <c r="AH1042" i="14"/>
  <c r="AF1042" i="14"/>
  <c r="AM1041" i="14"/>
  <c r="AH1041" i="14"/>
  <c r="AF1041" i="14"/>
  <c r="AM1040" i="14"/>
  <c r="AH1040" i="14"/>
  <c r="AF1040" i="14"/>
  <c r="AM1039" i="14"/>
  <c r="AH1039" i="14"/>
  <c r="AF1039" i="14"/>
  <c r="AM1038" i="14"/>
  <c r="AH1038" i="14"/>
  <c r="AF1038" i="14"/>
  <c r="AM1037" i="14"/>
  <c r="AH1037" i="14"/>
  <c r="AF1037" i="14"/>
  <c r="AM1036" i="14"/>
  <c r="AH1036" i="14"/>
  <c r="AF1036" i="14"/>
  <c r="AM1035" i="14"/>
  <c r="AH1035" i="14"/>
  <c r="AF1035" i="14"/>
  <c r="AM1447" i="14"/>
  <c r="AH1447" i="14"/>
  <c r="AF1447" i="14"/>
  <c r="E1447" i="14"/>
  <c r="AM1033" i="14"/>
  <c r="AH1033" i="14"/>
  <c r="AF1033" i="14"/>
  <c r="AM2218" i="14"/>
  <c r="AH2218" i="14"/>
  <c r="AF2218" i="14"/>
  <c r="AM1031" i="14"/>
  <c r="AH1031" i="14"/>
  <c r="AF1031" i="14"/>
  <c r="AM1030" i="14"/>
  <c r="AH1030" i="14"/>
  <c r="AF1030" i="14"/>
  <c r="AM1029" i="14"/>
  <c r="AH1029" i="14"/>
  <c r="AF1029" i="14"/>
  <c r="AM1028" i="14"/>
  <c r="AH1028" i="14"/>
  <c r="AF1028" i="14"/>
  <c r="AM1027" i="14"/>
  <c r="AH1027" i="14"/>
  <c r="AF1027" i="14"/>
  <c r="AM1026" i="14"/>
  <c r="AH1026" i="14"/>
  <c r="AF1026" i="14"/>
  <c r="AM535" i="14"/>
  <c r="AH535" i="14"/>
  <c r="AF535" i="14"/>
  <c r="E535" i="14"/>
  <c r="AM1024" i="14"/>
  <c r="AH1024" i="14"/>
  <c r="AF1024" i="14"/>
  <c r="AM1023" i="14"/>
  <c r="AH1023" i="14"/>
  <c r="AF1023" i="14"/>
  <c r="AM1022" i="14"/>
  <c r="AH1022" i="14"/>
  <c r="AF1022" i="14"/>
  <c r="AM1021" i="14"/>
  <c r="AH1021" i="14"/>
  <c r="AF1021" i="14"/>
  <c r="AM1346" i="14"/>
  <c r="AH1346" i="14"/>
  <c r="AF1346" i="14"/>
  <c r="AM610" i="14"/>
  <c r="AH610" i="14"/>
  <c r="AF610" i="14"/>
  <c r="AM1018" i="14"/>
  <c r="AH1018" i="14"/>
  <c r="AF1018" i="14"/>
  <c r="AM528" i="14"/>
  <c r="AH528" i="14"/>
  <c r="AF528" i="14"/>
  <c r="AM1016" i="14"/>
  <c r="AH1016" i="14"/>
  <c r="AF1016" i="14"/>
  <c r="AM1015" i="14"/>
  <c r="AH1015" i="14"/>
  <c r="AF1015" i="14"/>
  <c r="AM1014" i="14"/>
  <c r="AH1014" i="14"/>
  <c r="AF1014" i="14"/>
  <c r="AM1013" i="14"/>
  <c r="AH1013" i="14"/>
  <c r="AF1013" i="14"/>
  <c r="AM1012" i="14"/>
  <c r="AH1012" i="14"/>
  <c r="AF1012" i="14"/>
  <c r="AM530" i="14"/>
  <c r="AH530" i="14"/>
  <c r="AF530" i="14"/>
  <c r="E530" i="14"/>
  <c r="AM1010" i="14"/>
  <c r="AH1010" i="14"/>
  <c r="AF1010" i="14"/>
  <c r="AM1009" i="14"/>
  <c r="AH1009" i="14"/>
  <c r="AF1009" i="14"/>
  <c r="AM1008" i="14"/>
  <c r="AH1008" i="14"/>
  <c r="AF1008" i="14"/>
  <c r="AM1007" i="14"/>
  <c r="AH1007" i="14"/>
  <c r="AF1007" i="14"/>
  <c r="AM1006" i="14"/>
  <c r="AH1006" i="14"/>
  <c r="AF1006" i="14"/>
  <c r="AM1005" i="14"/>
  <c r="AH1005" i="14"/>
  <c r="AF1005" i="14"/>
  <c r="AM1004" i="14"/>
  <c r="AH1004" i="14"/>
  <c r="AF1004" i="14"/>
  <c r="AM2018" i="14"/>
  <c r="AH2018" i="14"/>
  <c r="AF2018" i="14"/>
  <c r="AM1002" i="14"/>
  <c r="AH1002" i="14"/>
  <c r="AF1002" i="14"/>
  <c r="AM300" i="14"/>
  <c r="AH300" i="14"/>
  <c r="AF300" i="14"/>
  <c r="AM1000" i="14"/>
  <c r="AH1000" i="14"/>
  <c r="AF1000" i="14"/>
  <c r="AM999" i="14"/>
  <c r="AH999" i="14"/>
  <c r="AF999" i="14"/>
  <c r="AM998" i="14"/>
  <c r="AH998" i="14"/>
  <c r="AF998" i="14"/>
  <c r="AM997" i="14"/>
  <c r="AH997" i="14"/>
  <c r="AF997" i="14"/>
  <c r="AM996" i="14"/>
  <c r="AH996" i="14"/>
  <c r="AF996" i="14"/>
  <c r="AM304" i="14"/>
  <c r="AH304" i="14"/>
  <c r="AF304" i="14"/>
  <c r="E304" i="14"/>
  <c r="AM994" i="14"/>
  <c r="AH994" i="14"/>
  <c r="AF994" i="14"/>
  <c r="AM993" i="14"/>
  <c r="AH993" i="14"/>
  <c r="AF993" i="14"/>
  <c r="AM992" i="14"/>
  <c r="AH992" i="14"/>
  <c r="AF992" i="14"/>
  <c r="AM991" i="14"/>
  <c r="AH991" i="14"/>
  <c r="AF991" i="14"/>
  <c r="AM990" i="14"/>
  <c r="AH990" i="14"/>
  <c r="AF990" i="14"/>
  <c r="AM989" i="14"/>
  <c r="AH989" i="14"/>
  <c r="AF989" i="14"/>
  <c r="AM988" i="14"/>
  <c r="AH988" i="14"/>
  <c r="AF988" i="14"/>
  <c r="AM987" i="14"/>
  <c r="AH987" i="14"/>
  <c r="AF987" i="14"/>
  <c r="AM986" i="14"/>
  <c r="AH986" i="14"/>
  <c r="AF986" i="14"/>
  <c r="AM985" i="14"/>
  <c r="AH985" i="14"/>
  <c r="AF985" i="14"/>
  <c r="AM984" i="14"/>
  <c r="AH984" i="14"/>
  <c r="AF984" i="14"/>
  <c r="AM983" i="14"/>
  <c r="AH983" i="14"/>
  <c r="AF983" i="14"/>
  <c r="AM1419" i="14"/>
  <c r="AH1419" i="14"/>
  <c r="AF1419" i="14"/>
  <c r="AM981" i="14"/>
  <c r="AH981" i="14"/>
  <c r="AF981" i="14"/>
  <c r="AM980" i="14"/>
  <c r="AH980" i="14"/>
  <c r="AF980" i="14"/>
  <c r="AM979" i="14"/>
  <c r="AH979" i="14"/>
  <c r="AF979" i="14"/>
  <c r="AM978" i="14"/>
  <c r="AH978" i="14"/>
  <c r="AF978" i="14"/>
  <c r="AM310" i="14"/>
  <c r="AH310" i="14"/>
  <c r="AF310" i="14"/>
  <c r="E310" i="14"/>
  <c r="AM976" i="14"/>
  <c r="AH976" i="14"/>
  <c r="AF976" i="14"/>
  <c r="AM975" i="14"/>
  <c r="AH975" i="14"/>
  <c r="AF975" i="14"/>
  <c r="AM974" i="14"/>
  <c r="AH974" i="14"/>
  <c r="AF974" i="14"/>
  <c r="AM973" i="14"/>
  <c r="AH973" i="14"/>
  <c r="AF973" i="14"/>
  <c r="AM972" i="14"/>
  <c r="AH972" i="14"/>
  <c r="AF972" i="14"/>
  <c r="AM971" i="14"/>
  <c r="AH971" i="14"/>
  <c r="AF971" i="14"/>
  <c r="AM970" i="14"/>
  <c r="AH970" i="14"/>
  <c r="AF970" i="14"/>
  <c r="AM969" i="14"/>
  <c r="AH969" i="14"/>
  <c r="AF969" i="14"/>
  <c r="AM2131" i="14"/>
  <c r="AH2131" i="14"/>
  <c r="AF2131" i="14"/>
  <c r="AM1888" i="14"/>
  <c r="AH1888" i="14"/>
  <c r="AF1888" i="14"/>
  <c r="AM1469" i="14"/>
  <c r="AH1469" i="14"/>
  <c r="AF1469" i="14"/>
  <c r="E1469" i="14"/>
  <c r="AM870" i="14"/>
  <c r="E870" i="14"/>
  <c r="AM2293" i="14"/>
  <c r="AH2293" i="14"/>
  <c r="AF2293" i="14"/>
  <c r="AM892" i="14"/>
  <c r="AH892" i="14"/>
  <c r="AF892" i="14"/>
  <c r="AM715" i="14"/>
  <c r="AH715" i="14"/>
  <c r="AF715" i="14"/>
  <c r="AM2033" i="14"/>
  <c r="AH2033" i="14"/>
  <c r="AF2033" i="14"/>
  <c r="AM2050" i="14"/>
  <c r="AH2050" i="14"/>
  <c r="AF2050" i="14"/>
  <c r="AM66" i="14"/>
  <c r="AH66" i="14"/>
  <c r="AF66" i="14"/>
  <c r="AM2031" i="14"/>
  <c r="AH2031" i="14"/>
  <c r="AF2031" i="14"/>
  <c r="AM68" i="14"/>
  <c r="AH68" i="14"/>
  <c r="AF68" i="14"/>
  <c r="AM1411" i="14"/>
  <c r="AH1411" i="14"/>
  <c r="AF1411" i="14"/>
  <c r="AM955" i="14"/>
  <c r="AH955" i="14"/>
  <c r="AF955" i="14"/>
  <c r="AM954" i="14"/>
  <c r="AH954" i="14"/>
  <c r="AF954" i="14"/>
  <c r="AM953" i="14"/>
  <c r="AH953" i="14"/>
  <c r="AF953" i="14"/>
  <c r="AM952" i="14"/>
  <c r="AH952" i="14"/>
  <c r="AF952" i="14"/>
  <c r="AM951" i="14"/>
  <c r="AH951" i="14"/>
  <c r="AF951" i="14"/>
  <c r="AM950" i="14"/>
  <c r="AH950" i="14"/>
  <c r="AF950" i="14"/>
  <c r="AM949" i="14"/>
  <c r="AH949" i="14"/>
  <c r="AF949" i="14"/>
  <c r="AM948" i="14"/>
  <c r="AH948" i="14"/>
  <c r="AF948" i="14"/>
  <c r="AM947" i="14"/>
  <c r="AH947" i="14"/>
  <c r="AF947" i="14"/>
  <c r="AM946" i="14"/>
  <c r="AH946" i="14"/>
  <c r="AF946" i="14"/>
  <c r="AM945" i="14"/>
  <c r="AH945" i="14"/>
  <c r="AF945" i="14"/>
  <c r="AM944" i="14"/>
  <c r="AH944" i="14"/>
  <c r="AF944" i="14"/>
  <c r="AM943" i="14"/>
  <c r="AH943" i="14"/>
  <c r="AF943" i="14"/>
  <c r="AM1431" i="14"/>
  <c r="AH1431" i="14"/>
  <c r="AF1431" i="14"/>
  <c r="E1431" i="14"/>
  <c r="AM941" i="14"/>
  <c r="AH941" i="14"/>
  <c r="AF941" i="14"/>
  <c r="AM940" i="14"/>
  <c r="AH940" i="14"/>
  <c r="AF940" i="14"/>
  <c r="AM939" i="14"/>
  <c r="AH939" i="14"/>
  <c r="AF939" i="14"/>
  <c r="AM938" i="14"/>
  <c r="AH938" i="14"/>
  <c r="AF938" i="14"/>
  <c r="AM1622" i="14"/>
  <c r="AH1622" i="14"/>
  <c r="AF1622" i="14"/>
  <c r="AM1288" i="14"/>
  <c r="AH1288" i="14"/>
  <c r="AF1288" i="14"/>
  <c r="AM1433" i="14"/>
  <c r="AH1433" i="14"/>
  <c r="AF1433" i="14"/>
  <c r="AM2150" i="14"/>
  <c r="AH2150" i="14"/>
  <c r="AF2150" i="14"/>
  <c r="AM319" i="14"/>
  <c r="AH319" i="14"/>
  <c r="AF319" i="14"/>
  <c r="AM2028" i="14"/>
  <c r="AH2028" i="14"/>
  <c r="AF2028" i="14"/>
  <c r="AM1886" i="14"/>
  <c r="AH1886" i="14"/>
  <c r="AF1886" i="14"/>
  <c r="AM729" i="14"/>
  <c r="AH729" i="14"/>
  <c r="AF729" i="14"/>
  <c r="AM49" i="14"/>
  <c r="AH49" i="14"/>
  <c r="AF49" i="14"/>
  <c r="AM439" i="14"/>
  <c r="AH439" i="14"/>
  <c r="AF439" i="14"/>
  <c r="AM17" i="14"/>
  <c r="AH17" i="14"/>
  <c r="AF17" i="14"/>
  <c r="AM527" i="14"/>
  <c r="AH527" i="14"/>
  <c r="AF527" i="14"/>
  <c r="AM925" i="14"/>
  <c r="AH925" i="14"/>
  <c r="AF925" i="14"/>
  <c r="AM924" i="14"/>
  <c r="AH924" i="14"/>
  <c r="AF924" i="14"/>
  <c r="AM1624" i="14"/>
  <c r="AH1624" i="14"/>
  <c r="AF1624" i="14"/>
  <c r="AM1909" i="14"/>
  <c r="AH1909" i="14"/>
  <c r="AF1909" i="14"/>
  <c r="AM1401" i="14"/>
  <c r="AH1401" i="14"/>
  <c r="AF1401" i="14"/>
  <c r="AM2180" i="14"/>
  <c r="AH2180" i="14"/>
  <c r="AF2180" i="14"/>
  <c r="AM487" i="14"/>
  <c r="E487" i="14"/>
  <c r="AM1403" i="14"/>
  <c r="AH1403" i="14"/>
  <c r="AF1403" i="14"/>
  <c r="AM2027" i="14"/>
  <c r="AH2027" i="14"/>
  <c r="AF2027" i="14"/>
  <c r="AM1691" i="14"/>
  <c r="AH1691" i="14"/>
  <c r="AF1691" i="14"/>
  <c r="AM521" i="14"/>
  <c r="AH521" i="14"/>
  <c r="AF521" i="14"/>
  <c r="AM1542" i="14"/>
  <c r="AH1542" i="14"/>
  <c r="AF1542" i="14"/>
  <c r="AM2032" i="14"/>
  <c r="AH2032" i="14"/>
  <c r="AF2032" i="14"/>
  <c r="AM912" i="14"/>
  <c r="AH912" i="14"/>
  <c r="AF912" i="14"/>
  <c r="AM911" i="14"/>
  <c r="AH911" i="14"/>
  <c r="AF911" i="14"/>
  <c r="AM910" i="14"/>
  <c r="AH910" i="14"/>
  <c r="AF910" i="14"/>
  <c r="AM909" i="14"/>
  <c r="AH909" i="14"/>
  <c r="AF909" i="14"/>
  <c r="AM908" i="14"/>
  <c r="AH908" i="14"/>
  <c r="AF908" i="14"/>
  <c r="AM907" i="14"/>
  <c r="AH907" i="14"/>
  <c r="AF907" i="14"/>
  <c r="AM906" i="14"/>
  <c r="AH906" i="14"/>
  <c r="AF906" i="14"/>
  <c r="AM905" i="14"/>
  <c r="AH905" i="14"/>
  <c r="AF905" i="14"/>
  <c r="AM849" i="14"/>
  <c r="AH849" i="14"/>
  <c r="AF849" i="14"/>
  <c r="E849" i="14"/>
  <c r="AM903" i="14"/>
  <c r="AH903" i="14"/>
  <c r="AF903" i="14"/>
  <c r="AM902" i="14"/>
  <c r="AH902" i="14"/>
  <c r="AF902" i="14"/>
  <c r="AM901" i="14"/>
  <c r="AH901" i="14"/>
  <c r="AF901" i="14"/>
  <c r="AM900" i="14"/>
  <c r="AH900" i="14"/>
  <c r="AF900" i="14"/>
  <c r="AM899" i="14"/>
  <c r="AH899" i="14"/>
  <c r="AF899" i="14"/>
  <c r="AM1156" i="14"/>
  <c r="AH1156" i="14"/>
  <c r="AF1156" i="14"/>
  <c r="AM1895" i="14"/>
  <c r="AH1895" i="14"/>
  <c r="AF1895" i="14"/>
  <c r="AM481" i="14"/>
  <c r="AH481" i="14"/>
  <c r="AF481" i="14"/>
  <c r="AM2026" i="14"/>
  <c r="AH2026" i="14"/>
  <c r="AF2026" i="14"/>
  <c r="AM1882" i="14"/>
  <c r="AH1882" i="14"/>
  <c r="AF1882" i="14"/>
  <c r="AM386" i="14"/>
  <c r="AH386" i="14"/>
  <c r="AF386" i="14"/>
  <c r="AM1544" i="14"/>
  <c r="AH1544" i="14"/>
  <c r="AF1544" i="14"/>
  <c r="AM92" i="14"/>
  <c r="E92" i="14"/>
  <c r="AM2265" i="14"/>
  <c r="AH2265" i="14"/>
  <c r="AF2265" i="14"/>
  <c r="AM1881" i="14"/>
  <c r="AH1881" i="14"/>
  <c r="AF1881" i="14"/>
  <c r="AM1807" i="14"/>
  <c r="AH1807" i="14"/>
  <c r="AF1807" i="14"/>
  <c r="AM2024" i="14"/>
  <c r="AH2024" i="14"/>
  <c r="AF2024" i="14"/>
  <c r="AM703" i="14"/>
  <c r="AH703" i="14"/>
  <c r="AF703" i="14"/>
  <c r="AM686" i="14"/>
  <c r="E686" i="14"/>
  <c r="AM1730" i="14"/>
  <c r="AH1730" i="14"/>
  <c r="AF1730" i="14"/>
  <c r="AM876" i="14"/>
  <c r="AH876" i="14"/>
  <c r="AF876" i="14"/>
  <c r="AM882" i="14"/>
  <c r="AH882" i="14"/>
  <c r="AF882" i="14"/>
  <c r="AM1685" i="14"/>
  <c r="AH1685" i="14"/>
  <c r="AF1685" i="14"/>
  <c r="AM790" i="14"/>
  <c r="AH790" i="14"/>
  <c r="AF790" i="14"/>
  <c r="AM1648" i="14"/>
  <c r="AH1648" i="14"/>
  <c r="AF1648" i="14"/>
  <c r="AM779" i="14"/>
  <c r="E779" i="14"/>
  <c r="AM1880" i="14"/>
  <c r="AH1880" i="14"/>
  <c r="AF1880" i="14"/>
  <c r="AM2045" i="14"/>
  <c r="AH2045" i="14"/>
  <c r="AF2045" i="14"/>
  <c r="AM94" i="14"/>
  <c r="AH94" i="14"/>
  <c r="AF94" i="14"/>
  <c r="AM2021" i="14"/>
  <c r="AH2021" i="14"/>
  <c r="AF2021" i="14"/>
  <c r="AM1623" i="14"/>
  <c r="AH1623" i="14"/>
  <c r="AF1623" i="14"/>
  <c r="AM2019" i="14"/>
  <c r="AH2019" i="14"/>
  <c r="AF2019" i="14"/>
  <c r="AM792" i="14"/>
  <c r="AH792" i="14"/>
  <c r="AF792" i="14"/>
  <c r="AM1315" i="14"/>
  <c r="E1315" i="14"/>
  <c r="AM1531" i="14"/>
  <c r="AH1531" i="14"/>
  <c r="AF1531" i="14"/>
  <c r="AM934" i="14"/>
  <c r="AH934" i="14"/>
  <c r="AF934" i="14"/>
  <c r="AM867" i="14"/>
  <c r="AH867" i="14"/>
  <c r="AF867" i="14"/>
  <c r="AM441" i="14"/>
  <c r="AH441" i="14"/>
  <c r="AF441" i="14"/>
  <c r="AM2322" i="14"/>
  <c r="AH2322" i="14"/>
  <c r="AF2322" i="14"/>
  <c r="AM600" i="14"/>
  <c r="AH600" i="14"/>
  <c r="AF600" i="14"/>
  <c r="AM2016" i="14"/>
  <c r="AH2016" i="14"/>
  <c r="AF2016" i="14"/>
  <c r="AM69" i="14"/>
  <c r="AH69" i="14"/>
  <c r="AF69" i="14"/>
  <c r="AM760" i="14"/>
  <c r="AH760" i="14"/>
  <c r="AF760" i="14"/>
  <c r="AM76" i="14"/>
  <c r="AH76" i="14"/>
  <c r="AF76" i="14"/>
  <c r="AM797" i="14"/>
  <c r="E797" i="14"/>
  <c r="AM1802" i="14"/>
  <c r="AH1802" i="14"/>
  <c r="AF1802" i="14"/>
  <c r="AM863" i="14"/>
  <c r="AH863" i="14"/>
  <c r="AF863" i="14"/>
  <c r="AM856" i="14"/>
  <c r="AH856" i="14"/>
  <c r="AF856" i="14"/>
  <c r="AM1397" i="14"/>
  <c r="AH1397" i="14"/>
  <c r="AF1397" i="14"/>
  <c r="AM2212" i="14"/>
  <c r="AH2212" i="14"/>
  <c r="AF2212" i="14"/>
  <c r="AM585" i="14"/>
  <c r="E585" i="14"/>
  <c r="AM452" i="14"/>
  <c r="AH452" i="14"/>
  <c r="AF452" i="14"/>
  <c r="AM1662" i="14"/>
  <c r="AH1662" i="14"/>
  <c r="AF1662" i="14"/>
  <c r="AM2015" i="14"/>
  <c r="AH2015" i="14"/>
  <c r="AF2015" i="14"/>
  <c r="AM384" i="14"/>
  <c r="AH384" i="14"/>
  <c r="AF384" i="14"/>
  <c r="AM846" i="14"/>
  <c r="AH846" i="14"/>
  <c r="AF846" i="14"/>
  <c r="AM605" i="14"/>
  <c r="AH605" i="14"/>
  <c r="AF605" i="14"/>
  <c r="AM2332" i="14"/>
  <c r="AH2332" i="14"/>
  <c r="AF2332" i="14"/>
  <c r="AM1897" i="14"/>
  <c r="AH1897" i="14"/>
  <c r="AF1897" i="14"/>
  <c r="AM844" i="14"/>
  <c r="AH844" i="14"/>
  <c r="AF844" i="14"/>
  <c r="AM843" i="14"/>
  <c r="AH843" i="14"/>
  <c r="AF843" i="14"/>
  <c r="AM842" i="14"/>
  <c r="AH842" i="14"/>
  <c r="AF842" i="14"/>
  <c r="AM841" i="14"/>
  <c r="AH841" i="14"/>
  <c r="AF841" i="14"/>
  <c r="AM840" i="14"/>
  <c r="AH840" i="14"/>
  <c r="AF840" i="14"/>
  <c r="AM839" i="14"/>
  <c r="AH839" i="14"/>
  <c r="AF839" i="14"/>
  <c r="AM838" i="14"/>
  <c r="AH838" i="14"/>
  <c r="AF838" i="14"/>
  <c r="AM777" i="14"/>
  <c r="AH777" i="14"/>
  <c r="AF777" i="14"/>
  <c r="AM836" i="14"/>
  <c r="AH836" i="14"/>
  <c r="AF836" i="14"/>
  <c r="AM835" i="14"/>
  <c r="AH835" i="14"/>
  <c r="AF835" i="14"/>
  <c r="AM834" i="14"/>
  <c r="AH834" i="14"/>
  <c r="AF834" i="14"/>
  <c r="AM833" i="14"/>
  <c r="AH833" i="14"/>
  <c r="AF833" i="14"/>
  <c r="AM778" i="14"/>
  <c r="AH778" i="14"/>
  <c r="AF778" i="14"/>
  <c r="E778" i="14"/>
  <c r="AM831" i="14"/>
  <c r="AH831" i="14"/>
  <c r="AF831" i="14"/>
  <c r="AM830" i="14"/>
  <c r="AH830" i="14"/>
  <c r="AF830" i="14"/>
  <c r="AM829" i="14"/>
  <c r="AH829" i="14"/>
  <c r="AF829" i="14"/>
  <c r="AM1304" i="14"/>
  <c r="AH1304" i="14"/>
  <c r="AF1304" i="14"/>
  <c r="AM827" i="14"/>
  <c r="AH827" i="14"/>
  <c r="AF827" i="14"/>
  <c r="AM826" i="14"/>
  <c r="AH826" i="14"/>
  <c r="AF826" i="14"/>
  <c r="AM825" i="14"/>
  <c r="AH825" i="14"/>
  <c r="AF825" i="14"/>
  <c r="AM824" i="14"/>
  <c r="AH824" i="14"/>
  <c r="AF824" i="14"/>
  <c r="AM823" i="14"/>
  <c r="AH823" i="14"/>
  <c r="AF823" i="14"/>
  <c r="AM1389" i="14"/>
  <c r="AH1389" i="14"/>
  <c r="AF1389" i="14"/>
  <c r="E1389" i="14"/>
  <c r="AM821" i="14"/>
  <c r="AH821" i="14"/>
  <c r="AF821" i="14"/>
  <c r="AM820" i="14"/>
  <c r="AH820" i="14"/>
  <c r="AF820" i="14"/>
  <c r="AM819" i="14"/>
  <c r="AH819" i="14"/>
  <c r="AF819" i="14"/>
  <c r="AM818" i="14"/>
  <c r="AH818" i="14"/>
  <c r="AF818" i="14"/>
  <c r="AM748" i="14"/>
  <c r="E748" i="14"/>
  <c r="AM637" i="14"/>
  <c r="AH637" i="14"/>
  <c r="AF637" i="14"/>
  <c r="AM2175" i="14"/>
  <c r="AH2175" i="14"/>
  <c r="AF2175" i="14"/>
  <c r="AM529" i="14"/>
  <c r="AH529" i="14"/>
  <c r="AF529" i="14"/>
  <c r="AM2013" i="14"/>
  <c r="AH2013" i="14"/>
  <c r="AF2013" i="14"/>
  <c r="AM316" i="14"/>
  <c r="AH316" i="14"/>
  <c r="AF316" i="14"/>
  <c r="AM21" i="14"/>
  <c r="AH21" i="14"/>
  <c r="AF21" i="14"/>
  <c r="AM14" i="14"/>
  <c r="AH14" i="14"/>
  <c r="AF14" i="14"/>
  <c r="AM18" i="14"/>
  <c r="AH18" i="14"/>
  <c r="AF18" i="14"/>
  <c r="AM1573" i="14"/>
  <c r="AH1573" i="14"/>
  <c r="AF1573" i="14"/>
  <c r="AM1287" i="14"/>
  <c r="E1287" i="14"/>
  <c r="AM1913" i="14"/>
  <c r="AH1913" i="14"/>
  <c r="AF1913" i="14"/>
  <c r="AM248" i="14"/>
  <c r="AH248" i="14"/>
  <c r="AF248" i="14"/>
  <c r="AM789" i="14"/>
  <c r="AH789" i="14"/>
  <c r="AF789" i="14"/>
  <c r="AM1512" i="14"/>
  <c r="AH1512" i="14"/>
  <c r="AF1512" i="14"/>
  <c r="AM2009" i="14"/>
  <c r="AH2009" i="14"/>
  <c r="AF2009" i="14"/>
  <c r="AM1697" i="14"/>
  <c r="AH1697" i="14"/>
  <c r="AF1697" i="14"/>
  <c r="AM2156" i="14"/>
  <c r="AH2156" i="14"/>
  <c r="AF2156" i="14"/>
  <c r="AM2008" i="14"/>
  <c r="AH2008" i="14"/>
  <c r="AF2008" i="14"/>
  <c r="AM1428" i="14"/>
  <c r="AH1428" i="14"/>
  <c r="AF1428" i="14"/>
  <c r="AM1638" i="14"/>
  <c r="AH1638" i="14"/>
  <c r="AF1638" i="14"/>
  <c r="AM1950" i="14"/>
  <c r="AH1950" i="14"/>
  <c r="AF1950" i="14"/>
  <c r="AM1427" i="14"/>
  <c r="AH1427" i="14"/>
  <c r="AF1427" i="14"/>
  <c r="AM702" i="14"/>
  <c r="AH702" i="14"/>
  <c r="AF702" i="14"/>
  <c r="AM444" i="14"/>
  <c r="AH444" i="14"/>
  <c r="AF444" i="14"/>
  <c r="AM1327" i="14"/>
  <c r="AH1327" i="14"/>
  <c r="AF1327" i="14"/>
  <c r="AM562" i="14"/>
  <c r="AH562" i="14"/>
  <c r="AF562" i="14"/>
  <c r="AM274" i="14"/>
  <c r="E274" i="14"/>
  <c r="AM1775" i="14"/>
  <c r="AH1775" i="14"/>
  <c r="AF1775" i="14"/>
  <c r="AM1980" i="14"/>
  <c r="AH1980" i="14"/>
  <c r="AF1980" i="14"/>
  <c r="AM109" i="14"/>
  <c r="AH109" i="14"/>
  <c r="AF109" i="14"/>
  <c r="AM1416" i="14"/>
  <c r="AH1416" i="14"/>
  <c r="AF1416" i="14"/>
  <c r="AM785" i="14"/>
  <c r="AH785" i="14"/>
  <c r="AF785" i="14"/>
  <c r="AM764" i="14"/>
  <c r="AH764" i="14"/>
  <c r="AF764" i="14"/>
  <c r="AM2007" i="14"/>
  <c r="AH2007" i="14"/>
  <c r="AF2007" i="14"/>
  <c r="AM586" i="14"/>
  <c r="AH586" i="14"/>
  <c r="AF586" i="14"/>
  <c r="AM862" i="14"/>
  <c r="AH862" i="14"/>
  <c r="AF862" i="14"/>
  <c r="AM1583" i="14"/>
  <c r="AH1583" i="14"/>
  <c r="AF1583" i="14"/>
  <c r="AM1634" i="14"/>
  <c r="AH1634" i="14"/>
  <c r="AF1634" i="14"/>
  <c r="AM1952" i="14"/>
  <c r="AH1952" i="14"/>
  <c r="AF1952" i="14"/>
  <c r="AM504" i="14"/>
  <c r="E504" i="14"/>
  <c r="AM187" i="14"/>
  <c r="AH187" i="14"/>
  <c r="AF187" i="14"/>
  <c r="AM761" i="14"/>
  <c r="AH761" i="14"/>
  <c r="AF761" i="14"/>
  <c r="AM382" i="14"/>
  <c r="AH382" i="14"/>
  <c r="AF382" i="14"/>
  <c r="AM773" i="14"/>
  <c r="AH773" i="14"/>
  <c r="AF773" i="14"/>
  <c r="AM772" i="14"/>
  <c r="AH772" i="14"/>
  <c r="AF772" i="14"/>
  <c r="AM771" i="14"/>
  <c r="AH771" i="14"/>
  <c r="AF771" i="14"/>
  <c r="AM1254" i="14"/>
  <c r="AH1254" i="14"/>
  <c r="AF1254" i="14"/>
  <c r="AM1539" i="14"/>
  <c r="AH1539" i="14"/>
  <c r="AF1539" i="14"/>
  <c r="AM1140" i="14"/>
  <c r="AH1140" i="14"/>
  <c r="AF1140" i="14"/>
  <c r="AM249" i="14"/>
  <c r="AH249" i="14"/>
  <c r="AF249" i="14"/>
  <c r="AM2046" i="14"/>
  <c r="AH2046" i="14"/>
  <c r="AF2046" i="14"/>
  <c r="AM114" i="14"/>
  <c r="AH114" i="14"/>
  <c r="AF114" i="14"/>
  <c r="AM1875" i="14"/>
  <c r="AH1875" i="14"/>
  <c r="AF1875" i="14"/>
  <c r="AM2006" i="14"/>
  <c r="AH2006" i="14"/>
  <c r="AF2006" i="14"/>
  <c r="AM73" i="14"/>
  <c r="AH73" i="14"/>
  <c r="AF73" i="14"/>
  <c r="AM1675" i="14"/>
  <c r="AH1675" i="14"/>
  <c r="AF1675" i="14"/>
  <c r="AM485" i="14"/>
  <c r="E485" i="14"/>
  <c r="AM759" i="14"/>
  <c r="AH759" i="14"/>
  <c r="AF759" i="14"/>
  <c r="AM758" i="14"/>
  <c r="AH758" i="14"/>
  <c r="AF758" i="14"/>
  <c r="AM757" i="14"/>
  <c r="AH757" i="14"/>
  <c r="AF757" i="14"/>
  <c r="AM756" i="14"/>
  <c r="AH756" i="14"/>
  <c r="AF756" i="14"/>
  <c r="AM755" i="14"/>
  <c r="AH755" i="14"/>
  <c r="AF755" i="14"/>
  <c r="AM754" i="14"/>
  <c r="AH754" i="14"/>
  <c r="AF754" i="14"/>
  <c r="AM753" i="14"/>
  <c r="AH753" i="14"/>
  <c r="AF753" i="14"/>
  <c r="AM752" i="14"/>
  <c r="AH752" i="14"/>
  <c r="AF752" i="14"/>
  <c r="AM2127" i="14"/>
  <c r="AH2127" i="14"/>
  <c r="AF2127" i="14"/>
  <c r="AM750" i="14"/>
  <c r="AH750" i="14"/>
  <c r="AF750" i="14"/>
  <c r="AM1003" i="14"/>
  <c r="AH1003" i="14"/>
  <c r="AF1003" i="14"/>
  <c r="AM120" i="14"/>
  <c r="AH120" i="14"/>
  <c r="AF120" i="14"/>
  <c r="AM747" i="14"/>
  <c r="AH747" i="14"/>
  <c r="AF747" i="14"/>
  <c r="AM669" i="14"/>
  <c r="AH669" i="14"/>
  <c r="AF669" i="14"/>
  <c r="E669" i="14"/>
  <c r="AM745" i="14"/>
  <c r="AH745" i="14"/>
  <c r="AF745" i="14"/>
  <c r="AM744" i="14"/>
  <c r="AH744" i="14"/>
  <c r="AF744" i="14"/>
  <c r="AM1550" i="14"/>
  <c r="AH1550" i="14"/>
  <c r="AF1550" i="14"/>
  <c r="AM742" i="14"/>
  <c r="AH742" i="14"/>
  <c r="AF742" i="14"/>
  <c r="AM741" i="14"/>
  <c r="AH741" i="14"/>
  <c r="AF741" i="14"/>
  <c r="AM740" i="14"/>
  <c r="AH740" i="14"/>
  <c r="AF740" i="14"/>
  <c r="AM739" i="14"/>
  <c r="AH739" i="14"/>
  <c r="AF739" i="14"/>
  <c r="AM738" i="14"/>
  <c r="AH738" i="14"/>
  <c r="AF738" i="14"/>
  <c r="AM737" i="14"/>
  <c r="AH737" i="14"/>
  <c r="AF737" i="14"/>
  <c r="AM736" i="14"/>
  <c r="AH736" i="14"/>
  <c r="AF736" i="14"/>
  <c r="AM735" i="14"/>
  <c r="AH735" i="14"/>
  <c r="AF735" i="14"/>
  <c r="AM734" i="14"/>
  <c r="AH734" i="14"/>
  <c r="AF734" i="14"/>
  <c r="AM733" i="14"/>
  <c r="AH733" i="14"/>
  <c r="AF733" i="14"/>
  <c r="AM550" i="14"/>
  <c r="AH550" i="14"/>
  <c r="AF550" i="14"/>
  <c r="AM1968" i="14"/>
  <c r="AH1968" i="14"/>
  <c r="AF1968" i="14"/>
  <c r="AM93" i="14"/>
  <c r="AH93" i="14"/>
  <c r="AF93" i="14"/>
  <c r="AM1946" i="14"/>
  <c r="AH1946" i="14"/>
  <c r="AF1946" i="14"/>
  <c r="AM155" i="14"/>
  <c r="AH155" i="14"/>
  <c r="AF155" i="14"/>
  <c r="AM1322" i="14"/>
  <c r="AH1322" i="14"/>
  <c r="AF1322" i="14"/>
  <c r="AM526" i="14"/>
  <c r="AH526" i="14"/>
  <c r="AF526" i="14"/>
  <c r="AM1291" i="14"/>
  <c r="AH1291" i="14"/>
  <c r="AF1291" i="14"/>
  <c r="AM1874" i="14"/>
  <c r="AH1874" i="14"/>
  <c r="AF1874" i="14"/>
  <c r="AM1994" i="14"/>
  <c r="AH1994" i="14"/>
  <c r="AF1994" i="14"/>
  <c r="AM2320" i="14"/>
  <c r="AH2320" i="14"/>
  <c r="AF2320" i="14"/>
  <c r="AM721" i="14"/>
  <c r="AH721" i="14"/>
  <c r="AF721" i="14"/>
  <c r="AM720" i="14"/>
  <c r="AH720" i="14"/>
  <c r="AF720" i="14"/>
  <c r="AM719" i="14"/>
  <c r="AH719" i="14"/>
  <c r="AF719" i="14"/>
  <c r="AM718" i="14"/>
  <c r="AH718" i="14"/>
  <c r="AF718" i="14"/>
  <c r="AM717" i="14"/>
  <c r="AH717" i="14"/>
  <c r="AF717" i="14"/>
  <c r="AM2005" i="14"/>
  <c r="AH2005" i="14"/>
  <c r="AF2005" i="14"/>
  <c r="AM280" i="14"/>
  <c r="AH280" i="14"/>
  <c r="AF280" i="14"/>
  <c r="AM1969" i="14"/>
  <c r="AH1969" i="14"/>
  <c r="AF1969" i="14"/>
  <c r="AM1575" i="14"/>
  <c r="AH1575" i="14"/>
  <c r="AF1575" i="14"/>
  <c r="AM238" i="14"/>
  <c r="E238" i="14"/>
  <c r="AM2317" i="14"/>
  <c r="AH2317" i="14"/>
  <c r="AF2317" i="14"/>
  <c r="AM1556" i="14"/>
  <c r="AH1556" i="14"/>
  <c r="AF1556" i="14"/>
  <c r="AM1640" i="14"/>
  <c r="AH1640" i="14"/>
  <c r="AF1640" i="14"/>
  <c r="AM873" i="14"/>
  <c r="AH873" i="14"/>
  <c r="AF873" i="14"/>
  <c r="AM239" i="14"/>
  <c r="AH239" i="14"/>
  <c r="AF239" i="14"/>
  <c r="AM26" i="14"/>
  <c r="AH26" i="14"/>
  <c r="AF26" i="14"/>
  <c r="AM1834" i="14"/>
  <c r="AH1834" i="14"/>
  <c r="AF1834" i="14"/>
  <c r="AM266" i="14"/>
  <c r="AH266" i="14"/>
  <c r="AF266" i="14"/>
  <c r="AM2285" i="14"/>
  <c r="AH2285" i="14"/>
  <c r="AF2285" i="14"/>
  <c r="AM1710" i="14"/>
  <c r="AH1710" i="14"/>
  <c r="AF1710" i="14"/>
  <c r="AM701" i="14"/>
  <c r="AH701" i="14"/>
  <c r="AF701" i="14"/>
  <c r="AM1292" i="14"/>
  <c r="AH1292" i="14"/>
  <c r="AF1292" i="14"/>
  <c r="AM881" i="14"/>
  <c r="AH881" i="14"/>
  <c r="AF881" i="14"/>
  <c r="AM1729" i="14"/>
  <c r="AH1729" i="14"/>
  <c r="AF1729" i="14"/>
  <c r="AM1944" i="14"/>
  <c r="AH1944" i="14"/>
  <c r="AF1944" i="14"/>
  <c r="AM247" i="14"/>
  <c r="E247" i="14"/>
  <c r="AM1873" i="14"/>
  <c r="AH1873" i="14"/>
  <c r="AF1873" i="14"/>
  <c r="AM1709" i="14"/>
  <c r="AH1709" i="14"/>
  <c r="AF1709" i="14"/>
  <c r="AM2291" i="14"/>
  <c r="AH2291" i="14"/>
  <c r="AF2291" i="14"/>
  <c r="AM763" i="14"/>
  <c r="AH763" i="14"/>
  <c r="AF763" i="14"/>
  <c r="AM1937" i="14"/>
  <c r="AH1937" i="14"/>
  <c r="AF1937" i="14"/>
  <c r="AM1869" i="14"/>
  <c r="AH1869" i="14"/>
  <c r="AF1869" i="14"/>
  <c r="AM241" i="14"/>
  <c r="AH241" i="14"/>
  <c r="AF241" i="14"/>
  <c r="AM1541" i="14"/>
  <c r="AH1541" i="14"/>
  <c r="AF1541" i="14"/>
  <c r="AM687" i="14"/>
  <c r="AH687" i="14"/>
  <c r="AF687" i="14"/>
  <c r="AM88" i="14"/>
  <c r="AH88" i="14"/>
  <c r="AF88" i="14"/>
  <c r="AM1871" i="14"/>
  <c r="AH1871" i="14"/>
  <c r="AF1871" i="14"/>
  <c r="AM2002" i="14"/>
  <c r="AH2002" i="14"/>
  <c r="AF2002" i="14"/>
  <c r="AM630" i="14"/>
  <c r="AH630" i="14"/>
  <c r="AF630" i="14"/>
  <c r="AM2163" i="14"/>
  <c r="AH2163" i="14"/>
  <c r="AF2163" i="14"/>
  <c r="AM607" i="14"/>
  <c r="E607" i="14"/>
  <c r="AM327" i="14"/>
  <c r="AH327" i="14"/>
  <c r="AF327" i="14"/>
  <c r="AM1866" i="14"/>
  <c r="AH1866" i="14"/>
  <c r="AF1866" i="14"/>
  <c r="AM678" i="14"/>
  <c r="AH678" i="14"/>
  <c r="AF678" i="14"/>
  <c r="AM677" i="14"/>
  <c r="AH677" i="14"/>
  <c r="AF677" i="14"/>
  <c r="AM676" i="14"/>
  <c r="AH676" i="14"/>
  <c r="AF676" i="14"/>
  <c r="AM675" i="14"/>
  <c r="AH675" i="14"/>
  <c r="AF675" i="14"/>
  <c r="AM674" i="14"/>
  <c r="AH674" i="14"/>
  <c r="AF674" i="14"/>
  <c r="AM673" i="14"/>
  <c r="AH673" i="14"/>
  <c r="AF673" i="14"/>
  <c r="AM672" i="14"/>
  <c r="AH672" i="14"/>
  <c r="AF672" i="14"/>
  <c r="AM671" i="14"/>
  <c r="AH671" i="14"/>
  <c r="AF671" i="14"/>
  <c r="AM670" i="14"/>
  <c r="AH670" i="14"/>
  <c r="AF670" i="14"/>
  <c r="AM1437" i="14"/>
  <c r="AH1437" i="14"/>
  <c r="AF1437" i="14"/>
  <c r="E1437" i="14"/>
  <c r="AM668" i="14"/>
  <c r="AH668" i="14"/>
  <c r="AF668" i="14"/>
  <c r="AM1444" i="14"/>
  <c r="AH1444" i="14"/>
  <c r="AF1444" i="14"/>
  <c r="AM1865" i="14"/>
  <c r="AH1865" i="14"/>
  <c r="AF1865" i="14"/>
  <c r="AM728" i="14"/>
  <c r="AH728" i="14"/>
  <c r="AF728" i="14"/>
  <c r="AM664" i="14"/>
  <c r="AH664" i="14"/>
  <c r="AF664" i="14"/>
  <c r="AM663" i="14"/>
  <c r="AH663" i="14"/>
  <c r="AF663" i="14"/>
  <c r="AM195" i="14"/>
  <c r="AH195" i="14"/>
  <c r="AF195" i="14"/>
  <c r="E195" i="14"/>
  <c r="AM661" i="14"/>
  <c r="AH661" i="14"/>
  <c r="AF661" i="14"/>
  <c r="AM660" i="14"/>
  <c r="AH660" i="14"/>
  <c r="AF660" i="14"/>
  <c r="AM659" i="14"/>
  <c r="AH659" i="14"/>
  <c r="AF659" i="14"/>
  <c r="AM658" i="14"/>
  <c r="AH658" i="14"/>
  <c r="AF658" i="14"/>
  <c r="AM657" i="14"/>
  <c r="AH657" i="14"/>
  <c r="AF657" i="14"/>
  <c r="AM656" i="14"/>
  <c r="AH656" i="14"/>
  <c r="AF656" i="14"/>
  <c r="AM655" i="14"/>
  <c r="AH655" i="14"/>
  <c r="AF655" i="14"/>
  <c r="AM654" i="14"/>
  <c r="AH654" i="14"/>
  <c r="AF654" i="14"/>
  <c r="AM131" i="14"/>
  <c r="AH131" i="14"/>
  <c r="AF131" i="14"/>
  <c r="AM652" i="14"/>
  <c r="AH652" i="14"/>
  <c r="AF652" i="14"/>
  <c r="AM651" i="14"/>
  <c r="AH651" i="14"/>
  <c r="AF651" i="14"/>
  <c r="AM650" i="14"/>
  <c r="AH650" i="14"/>
  <c r="AF650" i="14"/>
  <c r="AM649" i="14"/>
  <c r="AH649" i="14"/>
  <c r="AF649" i="14"/>
  <c r="AM648" i="14"/>
  <c r="AH648" i="14"/>
  <c r="AF648" i="14"/>
  <c r="AM647" i="14"/>
  <c r="AH647" i="14"/>
  <c r="AF647" i="14"/>
  <c r="AM646" i="14"/>
  <c r="AH646" i="14"/>
  <c r="AF646" i="14"/>
  <c r="AM645" i="14"/>
  <c r="AH645" i="14"/>
  <c r="AF645" i="14"/>
  <c r="AM644" i="14"/>
  <c r="AH644" i="14"/>
  <c r="AF644" i="14"/>
  <c r="AM643" i="14"/>
  <c r="AH643" i="14"/>
  <c r="AF643" i="14"/>
  <c r="AM642" i="14"/>
  <c r="AH642" i="14"/>
  <c r="AF642" i="14"/>
  <c r="AM641" i="14"/>
  <c r="AH641" i="14"/>
  <c r="AF641" i="14"/>
  <c r="AM640" i="14"/>
  <c r="AH640" i="14"/>
  <c r="AF640" i="14"/>
  <c r="AM1395" i="14"/>
  <c r="AH1395" i="14"/>
  <c r="AF1395" i="14"/>
  <c r="AM22" i="14"/>
  <c r="AH22" i="14"/>
  <c r="AF22" i="14"/>
  <c r="AM278" i="14"/>
  <c r="AH278" i="14"/>
  <c r="AF278" i="14"/>
  <c r="AM636" i="14"/>
  <c r="AH636" i="14"/>
  <c r="AF636" i="14"/>
  <c r="AM1652" i="14"/>
  <c r="AH1652" i="14"/>
  <c r="AF1652" i="14"/>
  <c r="AM634" i="14"/>
  <c r="AH634" i="14"/>
  <c r="AF634" i="14"/>
  <c r="AM633" i="14"/>
  <c r="AH633" i="14"/>
  <c r="AF633" i="14"/>
  <c r="AM632" i="14"/>
  <c r="AH632" i="14"/>
  <c r="AF632" i="14"/>
  <c r="AM631" i="14"/>
  <c r="AH631" i="14"/>
  <c r="AF631" i="14"/>
  <c r="AM853" i="14"/>
  <c r="AH853" i="14"/>
  <c r="AF853" i="14"/>
  <c r="AM629" i="14"/>
  <c r="AH629" i="14"/>
  <c r="AF629" i="14"/>
  <c r="AM628" i="14"/>
  <c r="AH628" i="14"/>
  <c r="AF628" i="14"/>
  <c r="AM627" i="14"/>
  <c r="AH627" i="14"/>
  <c r="AF627" i="14"/>
  <c r="AM626" i="14"/>
  <c r="AH626" i="14"/>
  <c r="AF626" i="14"/>
  <c r="AM625" i="14"/>
  <c r="AH625" i="14"/>
  <c r="AF625" i="14"/>
  <c r="AM624" i="14"/>
  <c r="AH624" i="14"/>
  <c r="AF624" i="14"/>
  <c r="AM1309" i="14"/>
  <c r="AH1309" i="14"/>
  <c r="AF1309" i="14"/>
  <c r="E1309" i="14"/>
  <c r="AM622" i="14"/>
  <c r="AH622" i="14"/>
  <c r="AF622" i="14"/>
  <c r="AM621" i="14"/>
  <c r="AH621" i="14"/>
  <c r="AF621" i="14"/>
  <c r="AM620" i="14"/>
  <c r="AH620" i="14"/>
  <c r="AF620" i="14"/>
  <c r="AM619" i="14"/>
  <c r="AH619" i="14"/>
  <c r="AF619" i="14"/>
  <c r="AM618" i="14"/>
  <c r="AH618" i="14"/>
  <c r="AF618" i="14"/>
  <c r="AM617" i="14"/>
  <c r="AH617" i="14"/>
  <c r="AF617" i="14"/>
  <c r="AM192" i="14"/>
  <c r="AH192" i="14"/>
  <c r="AF192" i="14"/>
  <c r="AM615" i="14"/>
  <c r="AH615" i="14"/>
  <c r="AF615" i="14"/>
  <c r="AM614" i="14"/>
  <c r="AH614" i="14"/>
  <c r="AF614" i="14"/>
  <c r="AM613" i="14"/>
  <c r="AH613" i="14"/>
  <c r="AF613" i="14"/>
  <c r="AM612" i="14"/>
  <c r="AH612" i="14"/>
  <c r="AF612" i="14"/>
  <c r="AM611" i="14"/>
  <c r="AH611" i="14"/>
  <c r="AF611" i="14"/>
  <c r="AM65" i="14"/>
  <c r="AH65" i="14"/>
  <c r="AF65" i="14"/>
  <c r="AM609" i="14"/>
  <c r="AH609" i="14"/>
  <c r="AF609" i="14"/>
  <c r="AM608" i="14"/>
  <c r="AH608" i="14"/>
  <c r="AF608" i="14"/>
  <c r="AM1793" i="14"/>
  <c r="AH1793" i="14"/>
  <c r="AF1793" i="14"/>
  <c r="AM279" i="14"/>
  <c r="AH279" i="14"/>
  <c r="AF279" i="14"/>
  <c r="E279" i="14"/>
  <c r="AM582" i="14"/>
  <c r="AH582" i="14"/>
  <c r="AF582" i="14"/>
  <c r="AM604" i="14"/>
  <c r="AH604" i="14"/>
  <c r="AF604" i="14"/>
  <c r="AM603" i="14"/>
  <c r="AH603" i="14"/>
  <c r="AF603" i="14"/>
  <c r="AM218" i="14"/>
  <c r="E218" i="14"/>
  <c r="AM601" i="14"/>
  <c r="AH601" i="14"/>
  <c r="AF601" i="14"/>
  <c r="AM1402" i="14"/>
  <c r="AH1402" i="14"/>
  <c r="AF1402" i="14"/>
  <c r="AM1350" i="14"/>
  <c r="AH1350" i="14"/>
  <c r="AF1350" i="14"/>
  <c r="AM861" i="14"/>
  <c r="AH861" i="14"/>
  <c r="AF861" i="14"/>
  <c r="AM597" i="14"/>
  <c r="AH597" i="14"/>
  <c r="AF597" i="14"/>
  <c r="AM596" i="14"/>
  <c r="AH596" i="14"/>
  <c r="AF596" i="14"/>
  <c r="AM595" i="14"/>
  <c r="AH595" i="14"/>
  <c r="AF595" i="14"/>
  <c r="AM217" i="14"/>
  <c r="AH217" i="14"/>
  <c r="AF217" i="14"/>
  <c r="AM706" i="14"/>
  <c r="AH706" i="14"/>
  <c r="AF706" i="14"/>
  <c r="AM1468" i="14"/>
  <c r="AH1468" i="14"/>
  <c r="AF1468" i="14"/>
  <c r="AM817" i="14"/>
  <c r="AH817" i="14"/>
  <c r="AF817" i="14"/>
  <c r="AM848" i="14"/>
  <c r="E848" i="14"/>
  <c r="AM1997" i="14"/>
  <c r="AH1997" i="14"/>
  <c r="AF1997" i="14"/>
  <c r="AM623" i="14"/>
  <c r="AH623" i="14"/>
  <c r="AF623" i="14"/>
  <c r="AM858" i="14"/>
  <c r="E858" i="14"/>
  <c r="AM1863" i="14"/>
  <c r="AH1863" i="14"/>
  <c r="AF1863" i="14"/>
  <c r="AM2267" i="14"/>
  <c r="AH2267" i="14"/>
  <c r="AF2267" i="14"/>
  <c r="AM1996" i="14"/>
  <c r="AH1996" i="14"/>
  <c r="AF1996" i="14"/>
  <c r="AM1325" i="14"/>
  <c r="AH1325" i="14"/>
  <c r="AF1325" i="14"/>
  <c r="AM312" i="14"/>
  <c r="AH312" i="14"/>
  <c r="AF312" i="14"/>
  <c r="AM1552" i="14"/>
  <c r="AH1552" i="14"/>
  <c r="AF1552" i="14"/>
  <c r="AM580" i="14"/>
  <c r="AH580" i="14"/>
  <c r="AF580" i="14"/>
  <c r="AM579" i="14"/>
  <c r="AH579" i="14"/>
  <c r="AF579" i="14"/>
  <c r="AM578" i="14"/>
  <c r="AH578" i="14"/>
  <c r="AF578" i="14"/>
  <c r="AM577" i="14"/>
  <c r="AH577" i="14"/>
  <c r="AF577" i="14"/>
  <c r="AM576" i="14"/>
  <c r="AH576" i="14"/>
  <c r="AF576" i="14"/>
  <c r="AM716" i="14"/>
  <c r="AH716" i="14"/>
  <c r="AF716" i="14"/>
  <c r="AM574" i="14"/>
  <c r="AH574" i="14"/>
  <c r="AF574" i="14"/>
  <c r="AM573" i="14"/>
  <c r="AH573" i="14"/>
  <c r="AF573" i="14"/>
  <c r="AM572" i="14"/>
  <c r="AH572" i="14"/>
  <c r="AF572" i="14"/>
  <c r="AM571" i="14"/>
  <c r="AH571" i="14"/>
  <c r="AF571" i="14"/>
  <c r="AM570" i="14"/>
  <c r="AH570" i="14"/>
  <c r="AF570" i="14"/>
  <c r="AM681" i="14"/>
  <c r="AH681" i="14"/>
  <c r="AF681" i="14"/>
  <c r="E681" i="14"/>
  <c r="AM568" i="14"/>
  <c r="AH568" i="14"/>
  <c r="AF568" i="14"/>
  <c r="AM567" i="14"/>
  <c r="AH567" i="14"/>
  <c r="AF567" i="14"/>
  <c r="AM566" i="14"/>
  <c r="AH566" i="14"/>
  <c r="AF566" i="14"/>
  <c r="AM1394" i="14"/>
  <c r="AH1394" i="14"/>
  <c r="AF1394" i="14"/>
  <c r="AM1936" i="14"/>
  <c r="AH1936" i="14"/>
  <c r="AF1936" i="14"/>
  <c r="AM220" i="14"/>
  <c r="AH220" i="14"/>
  <c r="AF220" i="14"/>
  <c r="AM237" i="14"/>
  <c r="AH237" i="14"/>
  <c r="AF237" i="14"/>
  <c r="AM270" i="14"/>
  <c r="AH270" i="14"/>
  <c r="AF270" i="14"/>
  <c r="AM1595" i="14"/>
  <c r="AH1595" i="14"/>
  <c r="AF1595" i="14"/>
  <c r="AM559" i="14"/>
  <c r="AH559" i="14"/>
  <c r="AF559" i="14"/>
  <c r="AM558" i="14"/>
  <c r="AH558" i="14"/>
  <c r="AF558" i="14"/>
  <c r="AM557" i="14"/>
  <c r="AH557" i="14"/>
  <c r="AF557" i="14"/>
  <c r="AM556" i="14"/>
  <c r="AH556" i="14"/>
  <c r="AF556" i="14"/>
  <c r="AM555" i="14"/>
  <c r="AH555" i="14"/>
  <c r="AF555" i="14"/>
  <c r="AM554" i="14"/>
  <c r="AH554" i="14"/>
  <c r="AF554" i="14"/>
  <c r="AM553" i="14"/>
  <c r="AH553" i="14"/>
  <c r="AF553" i="14"/>
  <c r="AM552" i="14"/>
  <c r="AH552" i="14"/>
  <c r="AF552" i="14"/>
  <c r="AM551" i="14"/>
  <c r="AH551" i="14"/>
  <c r="AF551" i="14"/>
  <c r="AM780" i="14"/>
  <c r="AH780" i="14"/>
  <c r="AF780" i="14"/>
  <c r="E780" i="14"/>
  <c r="AM549" i="14"/>
  <c r="AH549" i="14"/>
  <c r="AF549" i="14"/>
  <c r="AM548" i="14"/>
  <c r="AH548" i="14"/>
  <c r="AF548" i="14"/>
  <c r="AM547" i="14"/>
  <c r="AH547" i="14"/>
  <c r="AF547" i="14"/>
  <c r="AM746" i="14"/>
  <c r="AH746" i="14"/>
  <c r="AF746" i="14"/>
  <c r="AM545" i="14"/>
  <c r="AH545" i="14"/>
  <c r="AF545" i="14"/>
  <c r="AM544" i="14"/>
  <c r="AH544" i="14"/>
  <c r="AF544" i="14"/>
  <c r="AM543" i="14"/>
  <c r="AH543" i="14"/>
  <c r="AF543" i="14"/>
  <c r="AM542" i="14"/>
  <c r="AH542" i="14"/>
  <c r="AF542" i="14"/>
  <c r="AM541" i="14"/>
  <c r="AH541" i="14"/>
  <c r="AF541" i="14"/>
  <c r="AM540" i="14"/>
  <c r="AH540" i="14"/>
  <c r="AF540" i="14"/>
  <c r="AM539" i="14"/>
  <c r="AH539" i="14"/>
  <c r="AF539" i="14"/>
  <c r="AM538" i="14"/>
  <c r="AH538" i="14"/>
  <c r="AF538" i="14"/>
  <c r="AM537" i="14"/>
  <c r="AH537" i="14"/>
  <c r="AF537" i="14"/>
  <c r="AM536" i="14"/>
  <c r="AH536" i="14"/>
  <c r="AF536" i="14"/>
  <c r="AM1312" i="14"/>
  <c r="AH1312" i="14"/>
  <c r="AF1312" i="14"/>
  <c r="E1312" i="14"/>
  <c r="AM1487" i="14"/>
  <c r="AH1487" i="14"/>
  <c r="AF1487" i="14"/>
  <c r="AM533" i="14"/>
  <c r="AH533" i="14"/>
  <c r="AF533" i="14"/>
  <c r="AM1245" i="14"/>
  <c r="AH1245" i="14"/>
  <c r="AF1245" i="14"/>
  <c r="AM2172" i="14"/>
  <c r="AH2172" i="14"/>
  <c r="AF2172" i="14"/>
  <c r="AM153" i="14"/>
  <c r="E153" i="14"/>
  <c r="AM793" i="14"/>
  <c r="AH793" i="14"/>
  <c r="AF793" i="14"/>
  <c r="AM1479" i="14"/>
  <c r="AH1479" i="14"/>
  <c r="AF1479" i="14"/>
  <c r="AM67" i="14"/>
  <c r="AH67" i="14"/>
  <c r="AF67" i="14"/>
  <c r="AM1683" i="14"/>
  <c r="AH1683" i="14"/>
  <c r="AF1683" i="14"/>
  <c r="AM1862" i="14"/>
  <c r="AH1862" i="14"/>
  <c r="AF1862" i="14"/>
  <c r="AM1660" i="14"/>
  <c r="AH1660" i="14"/>
  <c r="AF1660" i="14"/>
  <c r="AM897" i="14"/>
  <c r="AH897" i="14"/>
  <c r="AF897" i="14"/>
  <c r="AM1580" i="14"/>
  <c r="AH1580" i="14"/>
  <c r="AF1580" i="14"/>
  <c r="AM516" i="14"/>
  <c r="AH516" i="14"/>
  <c r="AF516" i="14"/>
  <c r="AM1326" i="14"/>
  <c r="AH1326" i="14"/>
  <c r="AF1326" i="14"/>
  <c r="AM1590" i="14"/>
  <c r="AH1590" i="14"/>
  <c r="AF1590" i="14"/>
  <c r="AM518" i="14"/>
  <c r="AH518" i="14"/>
  <c r="AF518" i="14"/>
  <c r="AM2228" i="14"/>
  <c r="AH2228" i="14"/>
  <c r="AF2228" i="14"/>
  <c r="AM2134" i="14"/>
  <c r="AH2134" i="14"/>
  <c r="AF2134" i="14"/>
  <c r="AM1878" i="14"/>
  <c r="AH1878" i="14"/>
  <c r="AF1878" i="14"/>
  <c r="AM1607" i="14"/>
  <c r="AH1607" i="14"/>
  <c r="AF1607" i="14"/>
  <c r="AM1971" i="14"/>
  <c r="AH1971" i="14"/>
  <c r="AF1971" i="14"/>
  <c r="AM45" i="14"/>
  <c r="AH45" i="14"/>
  <c r="AF45" i="14"/>
  <c r="AM511" i="14"/>
  <c r="AH511" i="14"/>
  <c r="AF511" i="14"/>
  <c r="AM510" i="14"/>
  <c r="AH510" i="14"/>
  <c r="AF510" i="14"/>
  <c r="AM509" i="14"/>
  <c r="AH509" i="14"/>
  <c r="AF509" i="14"/>
  <c r="AM508" i="14"/>
  <c r="AH508" i="14"/>
  <c r="AF508" i="14"/>
  <c r="AM507" i="14"/>
  <c r="AH507" i="14"/>
  <c r="AF507" i="14"/>
  <c r="AM506" i="14"/>
  <c r="AH506" i="14"/>
  <c r="AF506" i="14"/>
  <c r="AM451" i="14"/>
  <c r="AH451" i="14"/>
  <c r="AF451" i="14"/>
  <c r="AM1692" i="14"/>
  <c r="AH1692" i="14"/>
  <c r="AF1692" i="14"/>
  <c r="AM447" i="14"/>
  <c r="AH447" i="14"/>
  <c r="AF447" i="14"/>
  <c r="E447" i="14"/>
  <c r="AM502" i="14"/>
  <c r="AH502" i="14"/>
  <c r="AF502" i="14"/>
  <c r="AM501" i="14"/>
  <c r="AH501" i="14"/>
  <c r="AF501" i="14"/>
  <c r="AM500" i="14"/>
  <c r="AH500" i="14"/>
  <c r="AF500" i="14"/>
  <c r="AM499" i="14"/>
  <c r="AH499" i="14"/>
  <c r="AF499" i="14"/>
  <c r="AM498" i="14"/>
  <c r="AH498" i="14"/>
  <c r="AF498" i="14"/>
  <c r="AM497" i="14"/>
  <c r="AH497" i="14"/>
  <c r="AF497" i="14"/>
  <c r="AM496" i="14"/>
  <c r="AH496" i="14"/>
  <c r="AF496" i="14"/>
  <c r="AM495" i="14"/>
  <c r="AH495" i="14"/>
  <c r="AF495" i="14"/>
  <c r="AM494" i="14"/>
  <c r="AH494" i="14"/>
  <c r="AF494" i="14"/>
  <c r="AM493" i="14"/>
  <c r="AH493" i="14"/>
  <c r="AF493" i="14"/>
  <c r="AM492" i="14"/>
  <c r="AH492" i="14"/>
  <c r="AF492" i="14"/>
  <c r="AM491" i="14"/>
  <c r="AH491" i="14"/>
  <c r="AF491" i="14"/>
  <c r="AM2029" i="14"/>
  <c r="AH2029" i="14"/>
  <c r="AF2029" i="14"/>
  <c r="AM1511" i="14"/>
  <c r="AH1511" i="14"/>
  <c r="AF1511" i="14"/>
  <c r="AM2064" i="14"/>
  <c r="AH2064" i="14"/>
  <c r="AF2064" i="14"/>
  <c r="AM15" i="14"/>
  <c r="AH15" i="14"/>
  <c r="AF15" i="14"/>
  <c r="AM44" i="14"/>
  <c r="AH44" i="14"/>
  <c r="AF44" i="14"/>
  <c r="AM1902" i="14"/>
  <c r="AH1902" i="14"/>
  <c r="AF1902" i="14"/>
  <c r="AM1496" i="14"/>
  <c r="AH1496" i="14"/>
  <c r="AF1496" i="14"/>
  <c r="AM891" i="14"/>
  <c r="AH891" i="14"/>
  <c r="AF891" i="14"/>
  <c r="AM1995" i="14"/>
  <c r="AH1995" i="14"/>
  <c r="AF1995" i="14"/>
  <c r="AM635" i="14"/>
  <c r="AH635" i="14"/>
  <c r="AF635" i="14"/>
  <c r="AM531" i="14"/>
  <c r="E531" i="14"/>
  <c r="AM1859" i="14"/>
  <c r="AH1859" i="14"/>
  <c r="AF1859" i="14"/>
  <c r="AM41" i="14"/>
  <c r="AH41" i="14"/>
  <c r="AF41" i="14"/>
  <c r="AM1413" i="14"/>
  <c r="AH1413" i="14"/>
  <c r="AF1413" i="14"/>
  <c r="AM476" i="14"/>
  <c r="AH476" i="14"/>
  <c r="AF476" i="14"/>
  <c r="AM475" i="14"/>
  <c r="AH475" i="14"/>
  <c r="AF475" i="14"/>
  <c r="AM474" i="14"/>
  <c r="AH474" i="14"/>
  <c r="AF474" i="14"/>
  <c r="AM473" i="14"/>
  <c r="AH473" i="14"/>
  <c r="AF473" i="14"/>
  <c r="AM472" i="14"/>
  <c r="AH472" i="14"/>
  <c r="AF472" i="14"/>
  <c r="AM471" i="14"/>
  <c r="AH471" i="14"/>
  <c r="AF471" i="14"/>
  <c r="AM470" i="14"/>
  <c r="AH470" i="14"/>
  <c r="AF470" i="14"/>
  <c r="AM469" i="14"/>
  <c r="AH469" i="14"/>
  <c r="AF469" i="14"/>
  <c r="AM683" i="14"/>
  <c r="AH683" i="14"/>
  <c r="AF683" i="14"/>
  <c r="E683" i="14"/>
  <c r="AM467" i="14"/>
  <c r="AH467" i="14"/>
  <c r="AF467" i="14"/>
  <c r="AM466" i="14"/>
  <c r="AH466" i="14"/>
  <c r="AF466" i="14"/>
  <c r="AM616" i="14"/>
  <c r="AH616" i="14"/>
  <c r="AF616" i="14"/>
  <c r="AM464" i="14"/>
  <c r="AH464" i="14"/>
  <c r="AF464" i="14"/>
  <c r="AM1827" i="14"/>
  <c r="AH1827" i="14"/>
  <c r="AF1827" i="14"/>
  <c r="AM1131" i="14"/>
  <c r="AH1131" i="14"/>
  <c r="AF1131" i="14"/>
  <c r="AM1704" i="14"/>
  <c r="AH1704" i="14"/>
  <c r="AF1704" i="14"/>
  <c r="AM460" i="14"/>
  <c r="AH460" i="14"/>
  <c r="AF460" i="14"/>
  <c r="AM865" i="14"/>
  <c r="AH865" i="14"/>
  <c r="AF865" i="14"/>
  <c r="AM458" i="14"/>
  <c r="AH458" i="14"/>
  <c r="AF458" i="14"/>
  <c r="AM2258" i="14"/>
  <c r="AH2258" i="14"/>
  <c r="AF2258" i="14"/>
  <c r="AM456" i="14"/>
  <c r="AH456" i="14"/>
  <c r="AF456" i="14"/>
  <c r="AM1505" i="14"/>
  <c r="AH1505" i="14"/>
  <c r="AF1505" i="14"/>
  <c r="AM454" i="14"/>
  <c r="AH454" i="14"/>
  <c r="AF454" i="14"/>
  <c r="AM860" i="14"/>
  <c r="AH860" i="14"/>
  <c r="AF860" i="14"/>
  <c r="AM546" i="14"/>
  <c r="E546" i="14"/>
  <c r="AM1454" i="14"/>
  <c r="AH1454" i="14"/>
  <c r="AF1454" i="14"/>
  <c r="AM2331" i="14"/>
  <c r="AH2331" i="14"/>
  <c r="AF2331" i="14"/>
  <c r="AM1993" i="14"/>
  <c r="AH1993" i="14"/>
  <c r="AF1993" i="14"/>
  <c r="AM1135" i="14"/>
  <c r="AH1135" i="14"/>
  <c r="AF1135" i="14"/>
  <c r="AM1641" i="14"/>
  <c r="AH1641" i="14"/>
  <c r="AF1641" i="14"/>
  <c r="AM165" i="14"/>
  <c r="AH165" i="14"/>
  <c r="AF165" i="14"/>
  <c r="AM445" i="14"/>
  <c r="AH445" i="14"/>
  <c r="AF445" i="14"/>
  <c r="AM152" i="14"/>
  <c r="AH152" i="14"/>
  <c r="AF152" i="14"/>
  <c r="AM314" i="14"/>
  <c r="AH314" i="14"/>
  <c r="AF314" i="14"/>
  <c r="AM30" i="14"/>
  <c r="AH30" i="14"/>
  <c r="AF30" i="14"/>
  <c r="AM933" i="14"/>
  <c r="AH933" i="14"/>
  <c r="AF933" i="14"/>
  <c r="AM440" i="14"/>
  <c r="AH440" i="14"/>
  <c r="AF440" i="14"/>
  <c r="AM326" i="14"/>
  <c r="E326" i="14"/>
  <c r="AM1928" i="14"/>
  <c r="AH1928" i="14"/>
  <c r="AF1928" i="14"/>
  <c r="AM859" i="14"/>
  <c r="AH859" i="14"/>
  <c r="AF859" i="14"/>
  <c r="AM1858" i="14"/>
  <c r="AH1858" i="14"/>
  <c r="AF1858" i="14"/>
  <c r="AM2324" i="14"/>
  <c r="AH2324" i="14"/>
  <c r="AF2324" i="14"/>
  <c r="AM2066" i="14"/>
  <c r="AH2066" i="14"/>
  <c r="AF2066" i="14"/>
  <c r="AM1991" i="14"/>
  <c r="AH1991" i="14"/>
  <c r="AF1991" i="14"/>
  <c r="AM169" i="14"/>
  <c r="AH169" i="14"/>
  <c r="AF169" i="14"/>
  <c r="AM2" i="14"/>
  <c r="AH2" i="14"/>
  <c r="AF2" i="14"/>
  <c r="AM1900" i="14"/>
  <c r="AH1900" i="14"/>
  <c r="AF1900" i="14"/>
  <c r="AM514" i="14"/>
  <c r="AH514" i="14"/>
  <c r="AF514" i="14"/>
  <c r="AM796" i="14"/>
  <c r="AH796" i="14"/>
  <c r="AF796" i="14"/>
  <c r="AM91" i="14"/>
  <c r="AH91" i="14"/>
  <c r="AF91" i="14"/>
  <c r="AM1938" i="14"/>
  <c r="AH1938" i="14"/>
  <c r="AF1938" i="14"/>
  <c r="AM2205" i="14"/>
  <c r="AH2205" i="14"/>
  <c r="AF2205" i="14"/>
  <c r="AM424" i="14"/>
  <c r="AH424" i="14"/>
  <c r="AF424" i="14"/>
  <c r="AM1986" i="14"/>
  <c r="AH1986" i="14"/>
  <c r="AF1986" i="14"/>
  <c r="AM2256" i="14"/>
  <c r="AH2256" i="14"/>
  <c r="AF2256" i="14"/>
  <c r="AM1600" i="14"/>
  <c r="AH1600" i="14"/>
  <c r="AF1600" i="14"/>
  <c r="AM10" i="14"/>
  <c r="AH10" i="14"/>
  <c r="AF10" i="14"/>
  <c r="AM419" i="14"/>
  <c r="AH419" i="14"/>
  <c r="AF419" i="14"/>
  <c r="AM418" i="14"/>
  <c r="AH418" i="14"/>
  <c r="AF418" i="14"/>
  <c r="AM417" i="14"/>
  <c r="AH417" i="14"/>
  <c r="AF417" i="14"/>
  <c r="AM416" i="14"/>
  <c r="AH416" i="14"/>
  <c r="AF416" i="14"/>
  <c r="AM415" i="14"/>
  <c r="AH415" i="14"/>
  <c r="AF415" i="14"/>
  <c r="AM414" i="14"/>
  <c r="AH414" i="14"/>
  <c r="AF414" i="14"/>
  <c r="AM1391" i="14"/>
  <c r="AH1391" i="14"/>
  <c r="AF1391" i="14"/>
  <c r="AM412" i="14"/>
  <c r="AH412" i="14"/>
  <c r="AF412" i="14"/>
  <c r="AM411" i="14"/>
  <c r="AH411" i="14"/>
  <c r="AF411" i="14"/>
  <c r="AM410" i="14"/>
  <c r="AH410" i="14"/>
  <c r="AF410" i="14"/>
  <c r="AM409" i="14"/>
  <c r="AH409" i="14"/>
  <c r="AF409" i="14"/>
  <c r="AM408" i="14"/>
  <c r="AH408" i="14"/>
  <c r="AF408" i="14"/>
  <c r="AM407" i="14"/>
  <c r="AH407" i="14"/>
  <c r="AF407" i="14"/>
  <c r="AM406" i="14"/>
  <c r="AH406" i="14"/>
  <c r="AF406" i="14"/>
  <c r="AM405" i="14"/>
  <c r="AH405" i="14"/>
  <c r="AF405" i="14"/>
  <c r="AM404" i="14"/>
  <c r="AH404" i="14"/>
  <c r="AF404" i="14"/>
  <c r="AM403" i="14"/>
  <c r="AH403" i="14"/>
  <c r="AF403" i="14"/>
  <c r="AM402" i="14"/>
  <c r="AH402" i="14"/>
  <c r="AF402" i="14"/>
  <c r="AM401" i="14"/>
  <c r="AH401" i="14"/>
  <c r="AF401" i="14"/>
  <c r="AM2022" i="14"/>
  <c r="AH2022" i="14"/>
  <c r="AF2022" i="14"/>
  <c r="AM399" i="14"/>
  <c r="AH399" i="14"/>
  <c r="AF399" i="14"/>
  <c r="AM398" i="14"/>
  <c r="AH398" i="14"/>
  <c r="AF398" i="14"/>
  <c r="AM397" i="14"/>
  <c r="AH397" i="14"/>
  <c r="AF397" i="14"/>
  <c r="AM396" i="14"/>
  <c r="AH396" i="14"/>
  <c r="AF396" i="14"/>
  <c r="AM395" i="14"/>
  <c r="AH395" i="14"/>
  <c r="AF395" i="14"/>
  <c r="AM394" i="14"/>
  <c r="AH394" i="14"/>
  <c r="AF394" i="14"/>
  <c r="AM393" i="14"/>
  <c r="AH393" i="14"/>
  <c r="AF393" i="14"/>
  <c r="AM392" i="14"/>
  <c r="AH392" i="14"/>
  <c r="AF392" i="14"/>
  <c r="AM726" i="14"/>
  <c r="AH726" i="14"/>
  <c r="AF726" i="14"/>
  <c r="E726" i="14"/>
  <c r="AM390" i="14"/>
  <c r="AH390" i="14"/>
  <c r="AF390" i="14"/>
  <c r="AM389" i="14"/>
  <c r="AH389" i="14"/>
  <c r="AF389" i="14"/>
  <c r="AM388" i="14"/>
  <c r="AH388" i="14"/>
  <c r="AF388" i="14"/>
  <c r="AM387" i="14"/>
  <c r="AH387" i="14"/>
  <c r="AF387" i="14"/>
  <c r="AM680" i="14"/>
  <c r="AH680" i="14"/>
  <c r="AF680" i="14"/>
  <c r="AM385" i="14"/>
  <c r="AH385" i="14"/>
  <c r="AF385" i="14"/>
  <c r="AM1319" i="14"/>
  <c r="AH1319" i="14"/>
  <c r="AF1319" i="14"/>
  <c r="E1319" i="14"/>
  <c r="AM383" i="14"/>
  <c r="AH383" i="14"/>
  <c r="AF383" i="14"/>
  <c r="AM1472" i="14"/>
  <c r="AH1472" i="14"/>
  <c r="AF1472" i="14"/>
  <c r="AM381" i="14"/>
  <c r="AH381" i="14"/>
  <c r="AF381" i="14"/>
  <c r="AM380" i="14"/>
  <c r="AH380" i="14"/>
  <c r="AF380" i="14"/>
  <c r="AM379" i="14"/>
  <c r="AH379" i="14"/>
  <c r="AF379" i="14"/>
  <c r="AM378" i="14"/>
  <c r="AH378" i="14"/>
  <c r="AF378" i="14"/>
  <c r="AM377" i="14"/>
  <c r="AH377" i="14"/>
  <c r="AF377" i="14"/>
  <c r="AM376" i="14"/>
  <c r="AH376" i="14"/>
  <c r="AF376" i="14"/>
  <c r="AM375" i="14"/>
  <c r="AH375" i="14"/>
  <c r="AF375" i="14"/>
  <c r="AM374" i="14"/>
  <c r="AH374" i="14"/>
  <c r="AF374" i="14"/>
  <c r="AM373" i="14"/>
  <c r="AH373" i="14"/>
  <c r="AF373" i="14"/>
  <c r="AM372" i="14"/>
  <c r="AH372" i="14"/>
  <c r="AF372" i="14"/>
  <c r="AM371" i="14"/>
  <c r="AH371" i="14"/>
  <c r="AF371" i="14"/>
  <c r="AM370" i="14"/>
  <c r="AH370" i="14"/>
  <c r="AF370" i="14"/>
  <c r="AM369" i="14"/>
  <c r="AH369" i="14"/>
  <c r="AF369" i="14"/>
  <c r="AM368" i="14"/>
  <c r="AH368" i="14"/>
  <c r="AF368" i="14"/>
  <c r="AM367" i="14"/>
  <c r="AH367" i="14"/>
  <c r="AF367" i="14"/>
  <c r="AM366" i="14"/>
  <c r="AH366" i="14"/>
  <c r="AF366" i="14"/>
  <c r="AM812" i="14"/>
  <c r="AH812" i="14"/>
  <c r="AF812" i="14"/>
  <c r="AM364" i="14"/>
  <c r="AH364" i="14"/>
  <c r="AF364" i="14"/>
  <c r="AM363" i="14"/>
  <c r="AH363" i="14"/>
  <c r="AF363" i="14"/>
  <c r="AM362" i="14"/>
  <c r="AH362" i="14"/>
  <c r="AF362" i="14"/>
  <c r="AM1172" i="14"/>
  <c r="AH1172" i="14"/>
  <c r="AF1172" i="14"/>
  <c r="AM2117" i="14"/>
  <c r="AH2117" i="14"/>
  <c r="AF2117" i="14"/>
  <c r="AM2110" i="14"/>
  <c r="AH2110" i="14"/>
  <c r="AF2110" i="14"/>
  <c r="AM1536" i="14"/>
  <c r="AH1536" i="14"/>
  <c r="AF1536" i="14"/>
  <c r="AM357" i="14"/>
  <c r="AH357" i="14"/>
  <c r="AF357" i="14"/>
  <c r="AM1999" i="14"/>
  <c r="AH1999" i="14"/>
  <c r="AF1999" i="14"/>
  <c r="AM355" i="14"/>
  <c r="AH355" i="14"/>
  <c r="AF355" i="14"/>
  <c r="AM354" i="14"/>
  <c r="AH354" i="14"/>
  <c r="AF354" i="14"/>
  <c r="AM353" i="14"/>
  <c r="AH353" i="14"/>
  <c r="AF353" i="14"/>
  <c r="AM352" i="14"/>
  <c r="AH352" i="14"/>
  <c r="AF352" i="14"/>
  <c r="AM2247" i="14"/>
  <c r="AH2247" i="14"/>
  <c r="AF2247" i="14"/>
  <c r="AM350" i="14"/>
  <c r="AH350" i="14"/>
  <c r="AF350" i="14"/>
  <c r="AM349" i="14"/>
  <c r="AH349" i="14"/>
  <c r="AF349" i="14"/>
  <c r="AM348" i="14"/>
  <c r="AH348" i="14"/>
  <c r="AF348" i="14"/>
  <c r="AM347" i="14"/>
  <c r="AH347" i="14"/>
  <c r="AF347" i="14"/>
  <c r="AM346" i="14"/>
  <c r="AH346" i="14"/>
  <c r="AF346" i="14"/>
  <c r="AM345" i="14"/>
  <c r="AH345" i="14"/>
  <c r="AF345" i="14"/>
  <c r="AM344" i="14"/>
  <c r="AH344" i="14"/>
  <c r="AF344" i="14"/>
  <c r="AM343" i="14"/>
  <c r="AH343" i="14"/>
  <c r="AF343" i="14"/>
  <c r="AM1083" i="14"/>
  <c r="AH1083" i="14"/>
  <c r="AF1083" i="14"/>
  <c r="AM679" i="14"/>
  <c r="AH679" i="14"/>
  <c r="AF679" i="14"/>
  <c r="E679" i="14"/>
  <c r="AM340" i="14"/>
  <c r="AH340" i="14"/>
  <c r="AF340" i="14"/>
  <c r="AM339" i="14"/>
  <c r="AH339" i="14"/>
  <c r="AF339" i="14"/>
  <c r="AM338" i="14"/>
  <c r="AH338" i="14"/>
  <c r="AF338" i="14"/>
  <c r="AM337" i="14"/>
  <c r="AH337" i="14"/>
  <c r="AF337" i="14"/>
  <c r="AM336" i="14"/>
  <c r="AH336" i="14"/>
  <c r="AF336" i="14"/>
  <c r="AM335" i="14"/>
  <c r="AH335" i="14"/>
  <c r="AF335" i="14"/>
  <c r="AM334" i="14"/>
  <c r="AH334" i="14"/>
  <c r="AF334" i="14"/>
  <c r="AM724" i="14"/>
  <c r="AH724" i="14"/>
  <c r="AF724" i="14"/>
  <c r="E724" i="14"/>
  <c r="AM332" i="14"/>
  <c r="AH332" i="14"/>
  <c r="AF332" i="14"/>
  <c r="AM331" i="14"/>
  <c r="AH331" i="14"/>
  <c r="AF331" i="14"/>
  <c r="AM330" i="14"/>
  <c r="AH330" i="14"/>
  <c r="AF330" i="14"/>
  <c r="AM725" i="14"/>
  <c r="AH725" i="14"/>
  <c r="AF725" i="14"/>
  <c r="AM328" i="14"/>
  <c r="AH328" i="14"/>
  <c r="AF328" i="14"/>
  <c r="AM1449" i="14"/>
  <c r="AH1449" i="14"/>
  <c r="AF1449" i="14"/>
  <c r="AM2181" i="14"/>
  <c r="AH2181" i="14"/>
  <c r="AF2181" i="14"/>
  <c r="AM2242" i="14"/>
  <c r="AH2242" i="14"/>
  <c r="AF2242" i="14"/>
  <c r="AM1854" i="14"/>
  <c r="AH1854" i="14"/>
  <c r="AF1854" i="14"/>
  <c r="AM1666" i="14"/>
  <c r="AH1666" i="14"/>
  <c r="AF1666" i="14"/>
  <c r="AM1687" i="14"/>
  <c r="AH1687" i="14"/>
  <c r="AF1687" i="14"/>
  <c r="AM1725" i="14"/>
  <c r="AH1725" i="14"/>
  <c r="AF1725" i="14"/>
  <c r="AM150" i="14"/>
  <c r="AH150" i="14"/>
  <c r="AF150" i="14"/>
  <c r="AM1320" i="14"/>
  <c r="AH1320" i="14"/>
  <c r="AF1320" i="14"/>
  <c r="AM1582" i="14"/>
  <c r="AH1582" i="14"/>
  <c r="AF1582" i="14"/>
  <c r="AM128" i="14"/>
  <c r="AH128" i="14"/>
  <c r="AF128" i="14"/>
  <c r="AM766" i="14"/>
  <c r="E766" i="14"/>
  <c r="AM483" i="14"/>
  <c r="AH483" i="14"/>
  <c r="AF483" i="14"/>
  <c r="AM1592" i="14"/>
  <c r="AH1592" i="14"/>
  <c r="AF1592" i="14"/>
  <c r="AM1610" i="14"/>
  <c r="AH1610" i="14"/>
  <c r="AF1610" i="14"/>
  <c r="AM2314" i="14"/>
  <c r="AH2314" i="14"/>
  <c r="AF2314" i="14"/>
  <c r="AM1686" i="14"/>
  <c r="AH1686" i="14"/>
  <c r="AF1686" i="14"/>
  <c r="AM267" i="14"/>
  <c r="AH267" i="14"/>
  <c r="AF267" i="14"/>
  <c r="AM2315" i="14"/>
  <c r="AH2315" i="14"/>
  <c r="AF2315" i="14"/>
  <c r="AM1989" i="14"/>
  <c r="AH1989" i="14"/>
  <c r="AF1989" i="14"/>
  <c r="AM307" i="14"/>
  <c r="AH307" i="14"/>
  <c r="AF307" i="14"/>
  <c r="AM306" i="14"/>
  <c r="AH306" i="14"/>
  <c r="AF306" i="14"/>
  <c r="AM1661" i="14"/>
  <c r="AH1661" i="14"/>
  <c r="AF1661" i="14"/>
  <c r="AM1772" i="14"/>
  <c r="AH1772" i="14"/>
  <c r="AF1772" i="14"/>
  <c r="AM303" i="14"/>
  <c r="AH303" i="14"/>
  <c r="AF303" i="14"/>
  <c r="AM4" i="14"/>
  <c r="AH4" i="14"/>
  <c r="AF4" i="14"/>
  <c r="AM301" i="14"/>
  <c r="AH301" i="14"/>
  <c r="AF301" i="14"/>
  <c r="AM38" i="14"/>
  <c r="AH38" i="14"/>
  <c r="AF38" i="14"/>
  <c r="AM1831" i="14"/>
  <c r="AH1831" i="14"/>
  <c r="AF1831" i="14"/>
  <c r="AM1942" i="14"/>
  <c r="AH1942" i="14"/>
  <c r="AF1942" i="14"/>
  <c r="AM297" i="14"/>
  <c r="AH297" i="14"/>
  <c r="AF297" i="14"/>
  <c r="AM296" i="14"/>
  <c r="AH296" i="14"/>
  <c r="AF296" i="14"/>
  <c r="AM295" i="14"/>
  <c r="AH295" i="14"/>
  <c r="AF295" i="14"/>
  <c r="AM294" i="14"/>
  <c r="AH294" i="14"/>
  <c r="AF294" i="14"/>
  <c r="AM293" i="14"/>
  <c r="AH293" i="14"/>
  <c r="AF293" i="14"/>
  <c r="AM292" i="14"/>
  <c r="AH292" i="14"/>
  <c r="AF292" i="14"/>
  <c r="AM291" i="14"/>
  <c r="AH291" i="14"/>
  <c r="AF291" i="14"/>
  <c r="AM290" i="14"/>
  <c r="AH290" i="14"/>
  <c r="AF290" i="14"/>
  <c r="AM289" i="14"/>
  <c r="AH289" i="14"/>
  <c r="AF289" i="14"/>
  <c r="AM288" i="14"/>
  <c r="AH288" i="14"/>
  <c r="AF288" i="14"/>
  <c r="AM287" i="14"/>
  <c r="AH287" i="14"/>
  <c r="AF287" i="14"/>
  <c r="AM286" i="14"/>
  <c r="AH286" i="14"/>
  <c r="AF286" i="14"/>
  <c r="AM285" i="14"/>
  <c r="AH285" i="14"/>
  <c r="AF285" i="14"/>
  <c r="AM284" i="14"/>
  <c r="AH284" i="14"/>
  <c r="AF284" i="14"/>
  <c r="AM1450" i="14"/>
  <c r="AH1450" i="14"/>
  <c r="AF1450" i="14"/>
  <c r="AM282" i="14"/>
  <c r="AH282" i="14"/>
  <c r="AF282" i="14"/>
  <c r="AM1967" i="14"/>
  <c r="AH1967" i="14"/>
  <c r="AF1967" i="14"/>
  <c r="AM1549" i="14"/>
  <c r="AH1549" i="14"/>
  <c r="AF1549" i="14"/>
  <c r="AM2330" i="14"/>
  <c r="AH2330" i="14"/>
  <c r="AF2330" i="14"/>
  <c r="AM569" i="14"/>
  <c r="AH569" i="14"/>
  <c r="AF569" i="14"/>
  <c r="AM1853" i="14"/>
  <c r="AH1853" i="14"/>
  <c r="AF1853" i="14"/>
  <c r="AM851" i="14"/>
  <c r="AH851" i="14"/>
  <c r="AF851" i="14"/>
  <c r="AM1476" i="14"/>
  <c r="AH1476" i="14"/>
  <c r="AF1476" i="14"/>
  <c r="AM482" i="14"/>
  <c r="E482" i="14"/>
  <c r="AM273" i="14"/>
  <c r="AH273" i="14"/>
  <c r="AF273" i="14"/>
  <c r="AM272" i="14"/>
  <c r="AH272" i="14"/>
  <c r="AF272" i="14"/>
  <c r="AM62" i="14"/>
  <c r="AH62" i="14"/>
  <c r="AF62" i="14"/>
  <c r="AM2060" i="14"/>
  <c r="AH2060" i="14"/>
  <c r="AF2060" i="14"/>
  <c r="AM1049" i="14"/>
  <c r="AH1049" i="14"/>
  <c r="AF1049" i="14"/>
  <c r="AM432" i="14"/>
  <c r="AH432" i="14"/>
  <c r="AF432" i="14"/>
  <c r="AM320" i="14"/>
  <c r="AH320" i="14"/>
  <c r="AF320" i="14"/>
  <c r="AM850" i="14"/>
  <c r="E850" i="14"/>
  <c r="AM2164" i="14"/>
  <c r="AH2164" i="14"/>
  <c r="AF2164" i="14"/>
  <c r="AM1987" i="14"/>
  <c r="AH1987" i="14"/>
  <c r="AF1987" i="14"/>
  <c r="AM1851" i="14"/>
  <c r="AH1851" i="14"/>
  <c r="AF1851" i="14"/>
  <c r="AM1559" i="14"/>
  <c r="AH1559" i="14"/>
  <c r="AF1559" i="14"/>
  <c r="AM442" i="14"/>
  <c r="AH442" i="14"/>
  <c r="AF442" i="14"/>
  <c r="AM119" i="14"/>
  <c r="AH119" i="14"/>
  <c r="AF119" i="14"/>
  <c r="AM1680" i="14"/>
  <c r="AH1680" i="14"/>
  <c r="AF1680" i="14"/>
  <c r="AM1484" i="14"/>
  <c r="AH1484" i="14"/>
  <c r="AF1484" i="14"/>
  <c r="AM1929" i="14"/>
  <c r="AH1929" i="14"/>
  <c r="AF1929" i="14"/>
  <c r="AM1644" i="14"/>
  <c r="AH1644" i="14"/>
  <c r="AF1644" i="14"/>
  <c r="AM329" i="14"/>
  <c r="E329" i="14"/>
  <c r="AM2168" i="14"/>
  <c r="AH2168" i="14"/>
  <c r="AF2168" i="14"/>
  <c r="AM1564" i="14"/>
  <c r="AH1564" i="14"/>
  <c r="AF1564" i="14"/>
  <c r="AM775" i="14"/>
  <c r="AH775" i="14"/>
  <c r="AF775" i="14"/>
  <c r="AM1503" i="14"/>
  <c r="AH1503" i="14"/>
  <c r="AF1503" i="14"/>
  <c r="AM1870" i="14"/>
  <c r="AH1870" i="14"/>
  <c r="AF1870" i="14"/>
  <c r="AM807" i="14"/>
  <c r="AH807" i="14"/>
  <c r="AF807" i="14"/>
  <c r="AM277" i="14"/>
  <c r="E277" i="14"/>
  <c r="AM1653" i="14"/>
  <c r="AH1653" i="14"/>
  <c r="AF1653" i="14"/>
  <c r="AM246" i="14"/>
  <c r="AH246" i="14"/>
  <c r="AF246" i="14"/>
  <c r="AM714" i="14"/>
  <c r="AH714" i="14"/>
  <c r="AF714" i="14"/>
  <c r="AM244" i="14"/>
  <c r="AH244" i="14"/>
  <c r="AF244" i="14"/>
  <c r="AM1985" i="14"/>
  <c r="AH1985" i="14"/>
  <c r="AF1985" i="14"/>
  <c r="AM1850" i="14"/>
  <c r="AH1850" i="14"/>
  <c r="AF1850" i="14"/>
  <c r="AM1983" i="14"/>
  <c r="AH1983" i="14"/>
  <c r="AF1983" i="14"/>
  <c r="AM188" i="14"/>
  <c r="AH188" i="14"/>
  <c r="AF188" i="14"/>
  <c r="AM149" i="14"/>
  <c r="AH149" i="14"/>
  <c r="AF149" i="14"/>
  <c r="AM112" i="14"/>
  <c r="AH112" i="14"/>
  <c r="AF112" i="14"/>
  <c r="AM219" i="14"/>
  <c r="AH219" i="14"/>
  <c r="AF219" i="14"/>
  <c r="AM11" i="14"/>
  <c r="AH11" i="14"/>
  <c r="AF11" i="14"/>
  <c r="AM75" i="14"/>
  <c r="AH75" i="14"/>
  <c r="AF75" i="14"/>
  <c r="AM281" i="14"/>
  <c r="AH281" i="14"/>
  <c r="AF281" i="14"/>
  <c r="AM199" i="14"/>
  <c r="AH199" i="14"/>
  <c r="AF199" i="14"/>
  <c r="AM926" i="14"/>
  <c r="AH926" i="14"/>
  <c r="AF926" i="14"/>
  <c r="AM154" i="14"/>
  <c r="AH154" i="14"/>
  <c r="AF154" i="14"/>
  <c r="AM2056" i="14"/>
  <c r="AH2056" i="14"/>
  <c r="AF2056" i="14"/>
  <c r="AM1664" i="14"/>
  <c r="AH1664" i="14"/>
  <c r="AF1664" i="14"/>
  <c r="AM1440" i="14"/>
  <c r="AH1440" i="14"/>
  <c r="AF1440" i="14"/>
  <c r="AM99" i="14"/>
  <c r="AH99" i="14"/>
  <c r="AF99" i="14"/>
  <c r="AM1717" i="14"/>
  <c r="AH1717" i="14"/>
  <c r="AF1717" i="14"/>
  <c r="AM1981" i="14"/>
  <c r="AH1981" i="14"/>
  <c r="AF1981" i="14"/>
  <c r="AM1507" i="14"/>
  <c r="AH1507" i="14"/>
  <c r="AF1507" i="14"/>
  <c r="AM450" i="14"/>
  <c r="AH450" i="14"/>
  <c r="AF450" i="14"/>
  <c r="AM121" i="14"/>
  <c r="E121" i="14"/>
  <c r="AM1990" i="14"/>
  <c r="AH1990" i="14"/>
  <c r="AF1990" i="14"/>
  <c r="AM321" i="14"/>
  <c r="AH321" i="14"/>
  <c r="AF321" i="14"/>
  <c r="AM1932" i="14"/>
  <c r="AH1932" i="14"/>
  <c r="AF1932" i="14"/>
  <c r="AM1415" i="14"/>
  <c r="AH1415" i="14"/>
  <c r="AF1415" i="14"/>
  <c r="E1415" i="14"/>
  <c r="AM2058" i="14"/>
  <c r="AH2058" i="14"/>
  <c r="AF2058" i="14"/>
  <c r="AM1714" i="14"/>
  <c r="AH1714" i="14"/>
  <c r="AF1714" i="14"/>
  <c r="AM215" i="14"/>
  <c r="AH215" i="14"/>
  <c r="AF215" i="14"/>
  <c r="AM214" i="14"/>
  <c r="AH214" i="14"/>
  <c r="AF214" i="14"/>
  <c r="AM213" i="14"/>
  <c r="AH213" i="14"/>
  <c r="AF213" i="14"/>
  <c r="AM212" i="14"/>
  <c r="AH212" i="14"/>
  <c r="AF212" i="14"/>
  <c r="AM211" i="14"/>
  <c r="AH211" i="14"/>
  <c r="AF211" i="14"/>
  <c r="AM210" i="14"/>
  <c r="AH210" i="14"/>
  <c r="AF210" i="14"/>
  <c r="AM209" i="14"/>
  <c r="AH209" i="14"/>
  <c r="AF209" i="14"/>
  <c r="AM208" i="14"/>
  <c r="AH208" i="14"/>
  <c r="AF208" i="14"/>
  <c r="AM207" i="14"/>
  <c r="AH207" i="14"/>
  <c r="AF207" i="14"/>
  <c r="AM206" i="14"/>
  <c r="AH206" i="14"/>
  <c r="AF206" i="14"/>
  <c r="AM205" i="14"/>
  <c r="AH205" i="14"/>
  <c r="AF205" i="14"/>
  <c r="AM869" i="14"/>
  <c r="AH869" i="14"/>
  <c r="AF869" i="14"/>
  <c r="E869" i="14"/>
  <c r="AM203" i="14"/>
  <c r="AH203" i="14"/>
  <c r="AF203" i="14"/>
  <c r="AM202" i="14"/>
  <c r="AH202" i="14"/>
  <c r="AF202" i="14"/>
  <c r="AM201" i="14"/>
  <c r="AH201" i="14"/>
  <c r="AF201" i="14"/>
  <c r="AM1847" i="14"/>
  <c r="AH1847" i="14"/>
  <c r="AF1847" i="14"/>
  <c r="AM1979" i="14"/>
  <c r="AH1979" i="14"/>
  <c r="AF1979" i="14"/>
  <c r="AM156" i="14"/>
  <c r="AH156" i="14"/>
  <c r="AF156" i="14"/>
  <c r="AM1955" i="14"/>
  <c r="AH1955" i="14"/>
  <c r="AF1955" i="14"/>
  <c r="AM240" i="14"/>
  <c r="E240" i="14"/>
  <c r="AM2184" i="14"/>
  <c r="AH2184" i="14"/>
  <c r="AF2184" i="14"/>
  <c r="AM709" i="14"/>
  <c r="AH709" i="14"/>
  <c r="AF709" i="14"/>
  <c r="AM16" i="14"/>
  <c r="AH16" i="14"/>
  <c r="AF16" i="14"/>
  <c r="AM197" i="14"/>
  <c r="AH197" i="14"/>
  <c r="AF197" i="14"/>
  <c r="E197" i="14"/>
  <c r="AM191" i="14"/>
  <c r="AH191" i="14"/>
  <c r="AF191" i="14"/>
  <c r="AM190" i="14"/>
  <c r="AH190" i="14"/>
  <c r="AF190" i="14"/>
  <c r="AM189" i="14"/>
  <c r="AH189" i="14"/>
  <c r="AF189" i="14"/>
  <c r="AM480" i="14"/>
  <c r="AH480" i="14"/>
  <c r="AF480" i="14"/>
  <c r="AM1438" i="14"/>
  <c r="AH1438" i="14"/>
  <c r="AF1438" i="14"/>
  <c r="AM186" i="14"/>
  <c r="AH186" i="14"/>
  <c r="AF186" i="14"/>
  <c r="AM185" i="14"/>
  <c r="AH185" i="14"/>
  <c r="AF185" i="14"/>
  <c r="AM233" i="14"/>
  <c r="AH233" i="14"/>
  <c r="AF233" i="14"/>
  <c r="AM129" i="14"/>
  <c r="E129" i="14"/>
  <c r="AM182" i="14"/>
  <c r="AH182" i="14"/>
  <c r="AF182" i="14"/>
  <c r="AM181" i="14"/>
  <c r="AH181" i="14"/>
  <c r="AF181" i="14"/>
  <c r="AM180" i="14"/>
  <c r="AH180" i="14"/>
  <c r="AF180" i="14"/>
  <c r="AM179" i="14"/>
  <c r="AH179" i="14"/>
  <c r="AF179" i="14"/>
  <c r="AM178" i="14"/>
  <c r="AH178" i="14"/>
  <c r="AF178" i="14"/>
  <c r="AM177" i="14"/>
  <c r="AH177" i="14"/>
  <c r="AF177" i="14"/>
  <c r="AM1635" i="14"/>
  <c r="AH1635" i="14"/>
  <c r="AF1635" i="14"/>
  <c r="AM1708" i="14"/>
  <c r="AH1708" i="14"/>
  <c r="AF1708" i="14"/>
  <c r="AM245" i="14"/>
  <c r="AH245" i="14"/>
  <c r="AF245" i="14"/>
  <c r="AM173" i="14"/>
  <c r="AH173" i="14"/>
  <c r="AF173" i="14"/>
  <c r="AM172" i="14"/>
  <c r="AH172" i="14"/>
  <c r="AF172" i="14"/>
  <c r="AM171" i="14"/>
  <c r="AH171" i="14"/>
  <c r="AF171" i="14"/>
  <c r="AM46" i="14"/>
  <c r="AH46" i="14"/>
  <c r="AF46" i="14"/>
  <c r="AM787" i="14"/>
  <c r="AH787" i="14"/>
  <c r="AF787" i="14"/>
  <c r="AM168" i="14"/>
  <c r="AH168" i="14"/>
  <c r="AF168" i="14"/>
  <c r="AM420" i="14"/>
  <c r="AH420" i="14"/>
  <c r="AF420" i="14"/>
  <c r="AM166" i="14"/>
  <c r="AH166" i="14"/>
  <c r="AF166" i="14"/>
  <c r="AM1690" i="14"/>
  <c r="AH1690" i="14"/>
  <c r="AF1690" i="14"/>
  <c r="AM164" i="14"/>
  <c r="AH164" i="14"/>
  <c r="AF164" i="14"/>
  <c r="AM163" i="14"/>
  <c r="AH163" i="14"/>
  <c r="AF163" i="14"/>
  <c r="AM162" i="14"/>
  <c r="AH162" i="14"/>
  <c r="AF162" i="14"/>
  <c r="AM2115" i="14"/>
  <c r="AH2115" i="14"/>
  <c r="AF2115" i="14"/>
  <c r="AM2254" i="14"/>
  <c r="AH2254" i="14"/>
  <c r="AF2254" i="14"/>
  <c r="AM159" i="14"/>
  <c r="AH159" i="14"/>
  <c r="AF159" i="14"/>
  <c r="AM1579" i="14"/>
  <c r="AH1579" i="14"/>
  <c r="AF1579" i="14"/>
  <c r="AM2227" i="14"/>
  <c r="AH2227" i="14"/>
  <c r="AF2227" i="14"/>
  <c r="AM19" i="14"/>
  <c r="AH19" i="14"/>
  <c r="AF19" i="14"/>
  <c r="AM1846" i="14"/>
  <c r="AH1846" i="14"/>
  <c r="AF1846" i="14"/>
  <c r="AM1842" i="14"/>
  <c r="AH1842" i="14"/>
  <c r="AF1842" i="14"/>
  <c r="AM58" i="14"/>
  <c r="AH58" i="14"/>
  <c r="AF58" i="14"/>
  <c r="AM1466" i="14"/>
  <c r="AH1466" i="14"/>
  <c r="AF1466" i="14"/>
  <c r="AM151" i="14"/>
  <c r="AH151" i="14"/>
  <c r="AF151" i="14"/>
  <c r="AM276" i="14"/>
  <c r="AH276" i="14"/>
  <c r="AF276" i="14"/>
  <c r="AM524" i="14"/>
  <c r="AH524" i="14"/>
  <c r="AF524" i="14"/>
  <c r="AM786" i="14"/>
  <c r="E786" i="14"/>
  <c r="AM2248" i="14"/>
  <c r="AH2248" i="14"/>
  <c r="AF2248" i="14"/>
  <c r="AM146" i="14"/>
  <c r="AH146" i="14"/>
  <c r="AF146" i="14"/>
  <c r="AM400" i="14"/>
  <c r="AH400" i="14"/>
  <c r="AF400" i="14"/>
  <c r="AM144" i="14"/>
  <c r="AH144" i="14"/>
  <c r="AF144" i="14"/>
  <c r="AM143" i="14"/>
  <c r="AH143" i="14"/>
  <c r="AF143" i="14"/>
  <c r="AM816" i="14"/>
  <c r="AH816" i="14"/>
  <c r="AF816" i="14"/>
  <c r="AM141" i="14"/>
  <c r="AH141" i="14"/>
  <c r="AF141" i="14"/>
  <c r="AM140" i="14"/>
  <c r="AH140" i="14"/>
  <c r="AF140" i="14"/>
  <c r="AM139" i="14"/>
  <c r="AH139" i="14"/>
  <c r="AF139" i="14"/>
  <c r="AM138" i="14"/>
  <c r="AH138" i="14"/>
  <c r="AF138" i="14"/>
  <c r="AM137" i="14"/>
  <c r="AH137" i="14"/>
  <c r="AF137" i="14"/>
  <c r="AM136" i="14"/>
  <c r="AH136" i="14"/>
  <c r="AF136" i="14"/>
  <c r="AM135" i="14"/>
  <c r="AH135" i="14"/>
  <c r="AF135" i="14"/>
  <c r="AM134" i="14"/>
  <c r="AH134" i="14"/>
  <c r="AF134" i="14"/>
  <c r="AM133" i="14"/>
  <c r="AH133" i="14"/>
  <c r="AF133" i="14"/>
  <c r="AM132" i="14"/>
  <c r="AH132" i="14"/>
  <c r="AF132" i="14"/>
  <c r="AM1321" i="14"/>
  <c r="E1321" i="14"/>
  <c r="AM689" i="14"/>
  <c r="AH689" i="14"/>
  <c r="AF689" i="14"/>
  <c r="AM1964" i="14"/>
  <c r="AH1964" i="14"/>
  <c r="AF1964" i="14"/>
  <c r="AM1978" i="14"/>
  <c r="AH1978" i="14"/>
  <c r="AF1978" i="14"/>
  <c r="AM1954" i="14"/>
  <c r="AH1954" i="14"/>
  <c r="AF1954" i="14"/>
  <c r="AM1617" i="14"/>
  <c r="AH1617" i="14"/>
  <c r="AF1617" i="14"/>
  <c r="AM810" i="14"/>
  <c r="AH810" i="14"/>
  <c r="AF810" i="14"/>
  <c r="AM2043" i="14"/>
  <c r="AH2043" i="14"/>
  <c r="AF2043" i="14"/>
  <c r="AM2202" i="14"/>
  <c r="AH2202" i="14"/>
  <c r="AF2202" i="14"/>
  <c r="AM268" i="14"/>
  <c r="AH268" i="14"/>
  <c r="AF268" i="14"/>
  <c r="AM1448" i="14"/>
  <c r="AH1448" i="14"/>
  <c r="AF1448" i="14"/>
  <c r="AM1572" i="14"/>
  <c r="AH1572" i="14"/>
  <c r="AF1572" i="14"/>
  <c r="AM236" i="14"/>
  <c r="AH236" i="14"/>
  <c r="AF236" i="14"/>
  <c r="AM196" i="14"/>
  <c r="AH196" i="14"/>
  <c r="AF196" i="14"/>
  <c r="AM1565" i="14"/>
  <c r="AH1565" i="14"/>
  <c r="AF1565" i="14"/>
  <c r="AM1313" i="14"/>
  <c r="E1313" i="14"/>
  <c r="AM2178" i="14"/>
  <c r="AH2178" i="14"/>
  <c r="AF2178" i="14"/>
  <c r="AM309" i="14"/>
  <c r="AH309" i="14"/>
  <c r="AF309" i="14"/>
  <c r="AM1840" i="14"/>
  <c r="AH1840" i="14"/>
  <c r="AF1840" i="14"/>
  <c r="AM63" i="14"/>
  <c r="AH63" i="14"/>
  <c r="AF63" i="14"/>
  <c r="AM111" i="14"/>
  <c r="AH111" i="14"/>
  <c r="AF111" i="14"/>
  <c r="AM110" i="14"/>
  <c r="AH110" i="14"/>
  <c r="AF110" i="14"/>
  <c r="AM1998" i="14"/>
  <c r="AH1998" i="14"/>
  <c r="AF1998" i="14"/>
  <c r="AM108" i="14"/>
  <c r="AH108" i="14"/>
  <c r="AF108" i="14"/>
  <c r="AM565" i="14"/>
  <c r="AH565" i="14"/>
  <c r="AF565" i="14"/>
  <c r="AM106" i="14"/>
  <c r="AH106" i="14"/>
  <c r="AF106" i="14"/>
  <c r="AM105" i="14"/>
  <c r="AH105" i="14"/>
  <c r="AF105" i="14"/>
  <c r="AM104" i="14"/>
  <c r="AH104" i="14"/>
  <c r="AF104" i="14"/>
  <c r="AM103" i="14"/>
  <c r="AH103" i="14"/>
  <c r="AF103" i="14"/>
  <c r="AM102" i="14"/>
  <c r="AH102" i="14"/>
  <c r="AF102" i="14"/>
  <c r="AM101" i="14"/>
  <c r="AH101" i="14"/>
  <c r="AF101" i="14"/>
  <c r="AM100" i="14"/>
  <c r="AH100" i="14"/>
  <c r="AF100" i="14"/>
  <c r="AM200" i="14"/>
  <c r="AH200" i="14"/>
  <c r="AF200" i="14"/>
  <c r="E200" i="14"/>
  <c r="AM98" i="14"/>
  <c r="AH98" i="14"/>
  <c r="AF98" i="14"/>
  <c r="AM97" i="14"/>
  <c r="AH97" i="14"/>
  <c r="AF97" i="14"/>
  <c r="AM96" i="14"/>
  <c r="AH96" i="14"/>
  <c r="AF96" i="14"/>
  <c r="AM95" i="14"/>
  <c r="AH95" i="14"/>
  <c r="AF95" i="14"/>
  <c r="AM230" i="14"/>
  <c r="AH230" i="14"/>
  <c r="AF230" i="14"/>
  <c r="AM1934" i="14"/>
  <c r="AH1934" i="14"/>
  <c r="AF1934" i="14"/>
  <c r="AM234" i="14"/>
  <c r="AH234" i="14"/>
  <c r="AF234" i="14"/>
  <c r="AM2097" i="14"/>
  <c r="AH2097" i="14"/>
  <c r="AF2097" i="14"/>
  <c r="AM90" i="14"/>
  <c r="AH90" i="14"/>
  <c r="AF90" i="14"/>
  <c r="AM89" i="14"/>
  <c r="AH89" i="14"/>
  <c r="AF89" i="14"/>
  <c r="AM1409" i="14"/>
  <c r="AH1409" i="14"/>
  <c r="AF1409" i="14"/>
  <c r="AM87" i="14"/>
  <c r="AH87" i="14"/>
  <c r="AF87" i="14"/>
  <c r="AM86" i="14"/>
  <c r="AH86" i="14"/>
  <c r="AF86" i="14"/>
  <c r="AM799" i="14"/>
  <c r="AH799" i="14"/>
  <c r="AF799" i="14"/>
  <c r="E799" i="14"/>
  <c r="AM84" i="14"/>
  <c r="AH84" i="14"/>
  <c r="AF84" i="14"/>
  <c r="AM83" i="14"/>
  <c r="AH83" i="14"/>
  <c r="AF83" i="14"/>
  <c r="AM82" i="14"/>
  <c r="AH82" i="14"/>
  <c r="AF82" i="14"/>
  <c r="AM81" i="14"/>
  <c r="AH81" i="14"/>
  <c r="AF81" i="14"/>
  <c r="AM80" i="14"/>
  <c r="AH80" i="14"/>
  <c r="AF80" i="14"/>
  <c r="AM79" i="14"/>
  <c r="AH79" i="14"/>
  <c r="AF79" i="14"/>
  <c r="AM78" i="14"/>
  <c r="AH78" i="14"/>
  <c r="AF78" i="14"/>
  <c r="AM77" i="14"/>
  <c r="AH77" i="14"/>
  <c r="AF77" i="14"/>
  <c r="AM198" i="14"/>
  <c r="E198" i="14"/>
  <c r="AM167" i="14"/>
  <c r="AH167" i="14"/>
  <c r="AF167" i="14"/>
  <c r="AM1947" i="14"/>
  <c r="AH1947" i="14"/>
  <c r="AF1947" i="14"/>
  <c r="AM1976" i="14"/>
  <c r="AH1976" i="14"/>
  <c r="AF1976" i="14"/>
  <c r="AM365" i="14"/>
  <c r="AH365" i="14"/>
  <c r="AF365" i="14"/>
  <c r="AM1421" i="14"/>
  <c r="AH1421" i="14"/>
  <c r="AF1421" i="14"/>
  <c r="AM1769" i="14"/>
  <c r="AH1769" i="14"/>
  <c r="AF1769" i="14"/>
  <c r="AM599" i="14"/>
  <c r="AH599" i="14"/>
  <c r="AF599" i="14"/>
  <c r="AM2289" i="14"/>
  <c r="AH2289" i="14"/>
  <c r="AF2289" i="14"/>
  <c r="AM2210" i="14"/>
  <c r="AH2210" i="14"/>
  <c r="AF2210" i="14"/>
  <c r="AM71" i="14"/>
  <c r="AH71" i="14"/>
  <c r="AF71" i="14"/>
  <c r="AM1706" i="14"/>
  <c r="AH1706" i="14"/>
  <c r="AF1706" i="14"/>
  <c r="AM915" i="14"/>
  <c r="AH915" i="14"/>
  <c r="AF915" i="14"/>
  <c r="AM12" i="14"/>
  <c r="AH12" i="14"/>
  <c r="AF12" i="14"/>
  <c r="AM2225" i="14"/>
  <c r="AH2225" i="14"/>
  <c r="AF2225" i="14"/>
  <c r="AM61" i="14"/>
  <c r="AH61" i="14"/>
  <c r="AF61" i="14"/>
  <c r="AM60" i="14"/>
  <c r="AH60" i="14"/>
  <c r="AF60" i="14"/>
  <c r="AM59" i="14"/>
  <c r="AH59" i="14"/>
  <c r="AF59" i="14"/>
  <c r="AM875" i="14"/>
  <c r="AH875" i="14"/>
  <c r="AF875" i="14"/>
  <c r="E875" i="14"/>
  <c r="AM57" i="14"/>
  <c r="AH57" i="14"/>
  <c r="AF57" i="14"/>
  <c r="AM56" i="14"/>
  <c r="AH56" i="14"/>
  <c r="AF56" i="14"/>
  <c r="AM55" i="14"/>
  <c r="AH55" i="14"/>
  <c r="AF55" i="14"/>
  <c r="AM54" i="14"/>
  <c r="AH54" i="14"/>
  <c r="AF54" i="14"/>
  <c r="AM53" i="14"/>
  <c r="AH53" i="14"/>
  <c r="AF53" i="14"/>
  <c r="AM52" i="14"/>
  <c r="AH52" i="14"/>
  <c r="AF52" i="14"/>
  <c r="AM51" i="14"/>
  <c r="AH51" i="14"/>
  <c r="AF51" i="14"/>
  <c r="AM50" i="14"/>
  <c r="AH50" i="14"/>
  <c r="AF50" i="14"/>
  <c r="AM1285" i="14"/>
  <c r="AH1285" i="14"/>
  <c r="AF1285" i="14"/>
  <c r="AM48" i="14"/>
  <c r="AH48" i="14"/>
  <c r="AF48" i="14"/>
  <c r="AM47" i="14"/>
  <c r="AH47" i="14"/>
  <c r="AF47" i="14"/>
  <c r="AM2123" i="14"/>
  <c r="AH2123" i="14"/>
  <c r="AF2123" i="14"/>
  <c r="AM20" i="14"/>
  <c r="AG20" i="14"/>
  <c r="AM72" i="14"/>
  <c r="AH72" i="14"/>
  <c r="AF72" i="14"/>
  <c r="AM43" i="14"/>
  <c r="AH43" i="14"/>
  <c r="AF43" i="14"/>
  <c r="AM42" i="14"/>
  <c r="AH42" i="14"/>
  <c r="AF42" i="14"/>
  <c r="AM438" i="14"/>
  <c r="AH438" i="14"/>
  <c r="AF438" i="14"/>
  <c r="AM40" i="14"/>
  <c r="AH40" i="14"/>
  <c r="AF40" i="14"/>
  <c r="AM39" i="14"/>
  <c r="AH39" i="14"/>
  <c r="AF39" i="14"/>
  <c r="AM333" i="14"/>
  <c r="AH333" i="14"/>
  <c r="AF333" i="14"/>
  <c r="E333" i="14"/>
  <c r="AM37" i="14"/>
  <c r="AH37" i="14"/>
  <c r="AF37" i="14"/>
  <c r="AM36" i="14"/>
  <c r="AH36" i="14"/>
  <c r="AF36" i="14"/>
  <c r="AM35" i="14"/>
  <c r="AH35" i="14"/>
  <c r="AF35" i="14"/>
  <c r="AM34" i="14"/>
  <c r="AH34" i="14"/>
  <c r="AF34" i="14"/>
  <c r="AM33" i="14"/>
  <c r="AH33" i="14"/>
  <c r="AF33" i="14"/>
  <c r="AM32" i="14"/>
  <c r="AH32" i="14"/>
  <c r="AF32" i="14"/>
  <c r="AM31" i="14"/>
  <c r="AH31" i="14"/>
  <c r="AF31" i="14"/>
  <c r="AM311" i="14"/>
  <c r="AH311" i="14"/>
  <c r="AF311" i="14"/>
  <c r="AM29" i="14"/>
  <c r="AH29" i="14"/>
  <c r="AF29" i="14"/>
  <c r="AM28" i="14"/>
  <c r="AH28" i="14"/>
  <c r="AF28" i="14"/>
  <c r="AM27" i="14"/>
  <c r="AH27" i="14"/>
  <c r="AF27" i="14"/>
  <c r="AM594" i="14"/>
  <c r="AH594" i="14"/>
  <c r="AF594" i="14"/>
  <c r="AM1386" i="14"/>
  <c r="AH1386" i="14"/>
  <c r="AF1386" i="14"/>
  <c r="AM1688" i="14"/>
  <c r="AH1688" i="14"/>
  <c r="AF1688" i="14"/>
  <c r="AM459" i="14"/>
  <c r="AH459" i="14"/>
  <c r="AF459" i="14"/>
  <c r="AM429" i="14"/>
  <c r="AH429" i="14"/>
  <c r="AF429" i="14"/>
  <c r="AM1890" i="14"/>
  <c r="AH1890" i="14"/>
  <c r="AF1890" i="14"/>
  <c r="AM1323" i="14"/>
  <c r="AH1323" i="14"/>
  <c r="AF1323" i="14"/>
  <c r="AM806" i="14"/>
  <c r="AH806" i="14"/>
  <c r="AF806" i="14"/>
  <c r="AM2326" i="14"/>
  <c r="AH2326" i="14"/>
  <c r="AF2326" i="14"/>
  <c r="AM85" i="14"/>
  <c r="AH85" i="14"/>
  <c r="AF85" i="14"/>
  <c r="AM1836" i="14"/>
  <c r="AH1836" i="14"/>
  <c r="AF1836" i="14"/>
  <c r="AM484" i="14"/>
  <c r="E484" i="14"/>
  <c r="AM107" i="14"/>
  <c r="AH107" i="14"/>
  <c r="AF107" i="14"/>
  <c r="AM1973" i="14"/>
  <c r="AH1973" i="14"/>
  <c r="AF1973" i="14"/>
  <c r="AM1720" i="14"/>
  <c r="AH1720" i="14"/>
  <c r="AF1720" i="14"/>
  <c r="AM2052" i="14"/>
  <c r="AH2052" i="14"/>
  <c r="AF2052" i="14"/>
  <c r="AM1868" i="14"/>
  <c r="AH1868" i="14"/>
  <c r="AF1868" i="14"/>
  <c r="AM520" i="14"/>
  <c r="AH520" i="14"/>
  <c r="AF520" i="14"/>
  <c r="AM8" i="14"/>
  <c r="AH8" i="14"/>
  <c r="AF8" i="14"/>
  <c r="AM1618" i="14"/>
  <c r="AH1618" i="14"/>
  <c r="AF1618" i="14"/>
  <c r="AM1393" i="14"/>
  <c r="AH1393" i="14"/>
  <c r="AF1393" i="14"/>
  <c r="AM5" i="14"/>
  <c r="AH5" i="14"/>
  <c r="AF5" i="14"/>
  <c r="AM3" i="14"/>
  <c r="AH3" i="14"/>
  <c r="AF3" i="14"/>
  <c r="AM1982" i="14"/>
  <c r="AH1982" i="14"/>
  <c r="AF1982" i="14"/>
  <c r="AM423" i="14"/>
  <c r="AH423" i="14"/>
  <c r="AF423" i="14"/>
  <c r="F143" i="13"/>
  <c r="F149" i="13" s="1"/>
  <c r="E143" i="13"/>
  <c r="E149" i="13" s="1"/>
  <c r="H140" i="13"/>
  <c r="H139" i="13"/>
  <c r="H138" i="13"/>
  <c r="H137" i="13"/>
  <c r="H136" i="13"/>
  <c r="H135" i="13"/>
  <c r="H134" i="13"/>
  <c r="H133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H117" i="13"/>
  <c r="H116" i="13"/>
  <c r="H115" i="13"/>
  <c r="H114" i="13"/>
  <c r="H113" i="13"/>
  <c r="H112" i="13"/>
  <c r="H111" i="13"/>
  <c r="H110" i="13"/>
  <c r="H109" i="13"/>
  <c r="H108" i="13"/>
  <c r="H107" i="13"/>
  <c r="H106" i="13"/>
  <c r="H105" i="13"/>
  <c r="H104" i="13"/>
  <c r="H103" i="13"/>
  <c r="H102" i="13"/>
  <c r="H101" i="13"/>
  <c r="H100" i="13"/>
  <c r="H99" i="13"/>
  <c r="H98" i="13"/>
  <c r="H97" i="13"/>
  <c r="H96" i="13"/>
  <c r="H95" i="13"/>
  <c r="H94" i="13"/>
  <c r="H93" i="13"/>
  <c r="H92" i="13"/>
  <c r="H91" i="13"/>
  <c r="H90" i="13"/>
  <c r="H89" i="13"/>
  <c r="H88" i="13"/>
  <c r="H87" i="13"/>
  <c r="H86" i="13"/>
  <c r="H85" i="13"/>
  <c r="H84" i="13"/>
  <c r="H83" i="13"/>
  <c r="H82" i="13"/>
  <c r="H81" i="13"/>
  <c r="H80" i="13"/>
  <c r="H79" i="13"/>
  <c r="H78" i="13"/>
  <c r="H77" i="13"/>
  <c r="H76" i="13"/>
  <c r="H75" i="13"/>
  <c r="H74" i="13"/>
  <c r="H73" i="13"/>
  <c r="H72" i="13"/>
  <c r="H71" i="13"/>
  <c r="H70" i="13"/>
  <c r="H69" i="13"/>
  <c r="H68" i="13"/>
  <c r="H67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D4" i="13"/>
  <c r="H4" i="13" s="1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4" i="12"/>
  <c r="E36" i="12"/>
  <c r="E46" i="12" s="1"/>
  <c r="E51" i="12" s="1"/>
  <c r="D36" i="12"/>
  <c r="D46" i="12" s="1"/>
  <c r="D51" i="12" s="1"/>
  <c r="C36" i="12"/>
  <c r="C46" i="12" s="1"/>
  <c r="C51" i="12" s="1"/>
  <c r="E33" i="12"/>
  <c r="E52" i="12" s="1"/>
  <c r="D33" i="12"/>
  <c r="D52" i="12" s="1"/>
  <c r="C33" i="12"/>
  <c r="C52" i="12" s="1"/>
  <c r="E32" i="12"/>
  <c r="D32" i="12"/>
  <c r="C32" i="12"/>
  <c r="E4" i="6"/>
  <c r="E141" i="6" s="1"/>
  <c r="C54" i="12" l="1"/>
  <c r="D54" i="12"/>
  <c r="E54" i="12"/>
  <c r="D143" i="13"/>
  <c r="D149" i="13" s="1"/>
  <c r="AH20" i="14"/>
  <c r="AI20" i="14" s="1"/>
  <c r="AI1535" i="14"/>
  <c r="AI408" i="14"/>
  <c r="AI412" i="14"/>
  <c r="AI416" i="14"/>
  <c r="AI10" i="14"/>
  <c r="AI424" i="14"/>
  <c r="AI796" i="14"/>
  <c r="AI169" i="14"/>
  <c r="AI1858" i="14"/>
  <c r="AI552" i="14"/>
  <c r="AI556" i="14"/>
  <c r="AI1595" i="14"/>
  <c r="AI1936" i="14"/>
  <c r="AI568" i="14"/>
  <c r="AI623" i="14"/>
  <c r="AI624" i="14"/>
  <c r="AI628" i="14"/>
  <c r="AI632" i="14"/>
  <c r="AI636" i="14"/>
  <c r="AI640" i="14"/>
  <c r="AI644" i="14"/>
  <c r="AI648" i="14"/>
  <c r="AI652" i="14"/>
  <c r="AI656" i="14"/>
  <c r="AI660" i="14"/>
  <c r="AI1292" i="14"/>
  <c r="AI266" i="14"/>
  <c r="AI873" i="14"/>
  <c r="AI120" i="14"/>
  <c r="AI752" i="14"/>
  <c r="AI756" i="14"/>
  <c r="AI444" i="14"/>
  <c r="AI1638" i="14"/>
  <c r="AI1697" i="14"/>
  <c r="AI248" i="14"/>
  <c r="AI833" i="14"/>
  <c r="AI777" i="14"/>
  <c r="AI841" i="14"/>
  <c r="AI1897" i="14"/>
  <c r="AI384" i="14"/>
  <c r="AI2021" i="14"/>
  <c r="AI2026" i="14"/>
  <c r="AI899" i="14"/>
  <c r="AI903" i="14"/>
  <c r="AI1624" i="14"/>
  <c r="AI17" i="14"/>
  <c r="AI1886" i="14"/>
  <c r="AI1433" i="14"/>
  <c r="AI939" i="14"/>
  <c r="AI998" i="14"/>
  <c r="AI1002" i="14"/>
  <c r="AI1006" i="14"/>
  <c r="AI1010" i="14"/>
  <c r="AI1037" i="14"/>
  <c r="AI1041" i="14"/>
  <c r="AI1465" i="14"/>
  <c r="AI2011" i="14"/>
  <c r="AI1329" i="14"/>
  <c r="AI1057" i="14"/>
  <c r="AI1061" i="14"/>
  <c r="AI1800" i="14"/>
  <c r="AI743" i="14"/>
  <c r="AI1197" i="14"/>
  <c r="AI1201" i="14"/>
  <c r="AI1205" i="14"/>
  <c r="AI1209" i="14"/>
  <c r="AI1213" i="14"/>
  <c r="AI1217" i="14"/>
  <c r="AI305" i="14"/>
  <c r="AI688" i="14"/>
  <c r="AI251" i="14"/>
  <c r="AI1233" i="14"/>
  <c r="AI1237" i="14"/>
  <c r="AI1241" i="14"/>
  <c r="AI1387" i="14"/>
  <c r="AI705" i="14"/>
  <c r="AI1679" i="14"/>
  <c r="AI1589" i="14"/>
  <c r="AI1940" i="14"/>
  <c r="AI1901" i="14"/>
  <c r="AI1657" i="14"/>
  <c r="AI342" i="14"/>
  <c r="AI2030" i="14"/>
  <c r="AI1457" i="14"/>
  <c r="AI814" i="14"/>
  <c r="AI878" i="14"/>
  <c r="AI1586" i="14"/>
  <c r="AI1480" i="14"/>
  <c r="AI1632" i="14"/>
  <c r="AI2042" i="14"/>
  <c r="AI1293" i="14"/>
  <c r="AI1931" i="14"/>
  <c r="AI170" i="14"/>
  <c r="AI1694" i="14"/>
  <c r="AI1305" i="14"/>
  <c r="AI804" i="14"/>
  <c r="AI1374" i="14"/>
  <c r="AI1906" i="14"/>
  <c r="AI161" i="14"/>
  <c r="AI23" i="14"/>
  <c r="AI1390" i="14"/>
  <c r="AI2233" i="14"/>
  <c r="AI2188" i="14"/>
  <c r="AI1705" i="14"/>
  <c r="AI1711" i="14"/>
  <c r="AI1422" i="14"/>
  <c r="AI1423" i="14"/>
  <c r="AI1418" i="14"/>
  <c r="AI1578" i="14"/>
  <c r="AI1488" i="14"/>
  <c r="AI921" i="14"/>
  <c r="AI1696" i="14"/>
  <c r="AI1561" i="14"/>
  <c r="AI1462" i="14"/>
  <c r="AI1736" i="14"/>
  <c r="AI1867" i="14"/>
  <c r="AI1243" i="14"/>
  <c r="AI1733" i="14"/>
  <c r="AI587" i="14"/>
  <c r="AI929" i="14"/>
  <c r="AI822" i="14"/>
  <c r="AI2079" i="14"/>
  <c r="AI1746" i="14"/>
  <c r="AI1521" i="14"/>
  <c r="AI1506" i="14"/>
  <c r="AI935" i="14"/>
  <c r="AI1514" i="14"/>
  <c r="AI1642" i="14"/>
  <c r="AI1522" i="14"/>
  <c r="AI1633" i="14"/>
  <c r="AI710" i="14"/>
  <c r="AI1351" i="14"/>
  <c r="AI1538" i="14"/>
  <c r="AI1951" i="14"/>
  <c r="AI879" i="14"/>
  <c r="AI1922" i="14"/>
  <c r="AI2161" i="14"/>
  <c r="AI2304" i="14"/>
  <c r="AI1562" i="14"/>
  <c r="AI727" i="14"/>
  <c r="AI730" i="14"/>
  <c r="AI257" i="14"/>
  <c r="AI1458" i="14"/>
  <c r="AI1349" i="14"/>
  <c r="AI255" i="14"/>
  <c r="AI751" i="14"/>
  <c r="AI1375" i="14"/>
  <c r="AI259" i="14"/>
  <c r="AI964" i="14"/>
  <c r="AI1606" i="14"/>
  <c r="AI2200" i="14"/>
  <c r="AI2106" i="14"/>
  <c r="AI2311" i="14"/>
  <c r="AI2171" i="14"/>
  <c r="AI2176" i="14"/>
  <c r="AI2177" i="14"/>
  <c r="AI1460" i="14"/>
  <c r="AI2280" i="14"/>
  <c r="AI1926" i="14"/>
  <c r="AI1646" i="14"/>
  <c r="AI1650" i="14"/>
  <c r="AI2229" i="14"/>
  <c r="AI1752" i="14"/>
  <c r="AI837" i="14"/>
  <c r="AI1702" i="14"/>
  <c r="AI1670" i="14"/>
  <c r="AI965" i="14"/>
  <c r="AI1761" i="14"/>
  <c r="AI1682" i="14"/>
  <c r="AI2090" i="14"/>
  <c r="AI1121" i="14"/>
  <c r="AI662" i="14"/>
  <c r="AI1282" i="14"/>
  <c r="AI2095" i="14"/>
  <c r="AI1110" i="14"/>
  <c r="AI1774" i="14"/>
  <c r="AI1777" i="14"/>
  <c r="AI1783" i="14"/>
  <c r="AI1722" i="14"/>
  <c r="AI1106" i="14"/>
  <c r="AI1745" i="14"/>
  <c r="AI1734" i="14"/>
  <c r="AI2234" i="14"/>
  <c r="AI2190" i="14"/>
  <c r="AI1956" i="14"/>
  <c r="AI1776" i="14"/>
  <c r="AI1025" i="14"/>
  <c r="AI1643" i="14"/>
  <c r="AI1780" i="14"/>
  <c r="AI1045" i="14"/>
  <c r="AI1651" i="14"/>
  <c r="AI1020" i="14"/>
  <c r="AI1053" i="14"/>
  <c r="AI1782" i="14"/>
  <c r="AI1768" i="14"/>
  <c r="AI1046" i="14"/>
  <c r="AI1794" i="14"/>
  <c r="AI1798" i="14"/>
  <c r="AI1814" i="14"/>
  <c r="AI2261" i="14"/>
  <c r="AI2105" i="14"/>
  <c r="AI762" i="14"/>
  <c r="AI1818" i="14"/>
  <c r="AI1822" i="14"/>
  <c r="AI1598" i="14"/>
  <c r="AI2078" i="14"/>
  <c r="AI2270" i="14"/>
  <c r="AI2281" i="14"/>
  <c r="AI1548" i="14"/>
  <c r="AI2296" i="14"/>
  <c r="AI142" i="14"/>
  <c r="AI147" i="14"/>
  <c r="AI2257" i="14"/>
  <c r="AI707" i="14"/>
  <c r="AI1615" i="14"/>
  <c r="AI1703" i="14"/>
  <c r="AI2107" i="14"/>
  <c r="AI666" i="14"/>
  <c r="AI2111" i="14"/>
  <c r="AI1114" i="14"/>
  <c r="AI1279" i="14"/>
  <c r="AI1894" i="14"/>
  <c r="AI1122" i="14"/>
  <c r="AI2118" i="14"/>
  <c r="AI653" i="14"/>
  <c r="AI1286" i="14"/>
  <c r="AI1495" i="14"/>
  <c r="AI1918" i="14"/>
  <c r="AI2121" i="14"/>
  <c r="AI1810" i="14"/>
  <c r="AI2125" i="14"/>
  <c r="AI1163" i="14"/>
  <c r="AI1958" i="14"/>
  <c r="AI1268" i="14"/>
  <c r="AI1127" i="14"/>
  <c r="AI1669" i="14"/>
  <c r="AI315" i="14"/>
  <c r="AI1445" i="14"/>
  <c r="AI1766" i="14"/>
  <c r="AI1133" i="14"/>
  <c r="AI811" i="14"/>
  <c r="AI1424" i="14"/>
  <c r="AI523" i="14"/>
  <c r="AI1171" i="14"/>
  <c r="AI1571" i="14"/>
  <c r="AI1275" i="14"/>
  <c r="AI776" i="14"/>
  <c r="AI1298" i="14"/>
  <c r="AI224" i="14"/>
  <c r="AI1141" i="14"/>
  <c r="AI1301" i="14"/>
  <c r="AI2014" i="14"/>
  <c r="AI968" i="14"/>
  <c r="AI1306" i="14"/>
  <c r="AI118" i="14"/>
  <c r="AI271" i="14"/>
  <c r="AI1310" i="14"/>
  <c r="AI2038" i="14"/>
  <c r="AI226" i="14"/>
  <c r="AI227" i="14"/>
  <c r="AI1299" i="14"/>
  <c r="AI2054" i="14"/>
  <c r="AI1498" i="14"/>
  <c r="AI1302" i="14"/>
  <c r="AI1190" i="14"/>
  <c r="AI1500" i="14"/>
  <c r="AI1192" i="14"/>
  <c r="AI1352" i="14"/>
  <c r="AI1509" i="14"/>
  <c r="AI1222" i="14"/>
  <c r="AI712" i="14"/>
  <c r="AI1353" i="14"/>
  <c r="AI1251" i="14"/>
  <c r="AI684" i="14"/>
  <c r="AI1317" i="14"/>
  <c r="AI1681" i="14"/>
  <c r="AI1246" i="14"/>
  <c r="AI1921" i="14"/>
  <c r="AI2306" i="14"/>
  <c r="AI2321" i="14"/>
  <c r="AI428" i="14"/>
  <c r="AI2250" i="14"/>
  <c r="AI2241" i="14"/>
  <c r="AI1256" i="14"/>
  <c r="AI2146" i="14"/>
  <c r="AI1257" i="14"/>
  <c r="AI2154" i="14"/>
  <c r="AI692" i="14"/>
  <c r="AI2162" i="14"/>
  <c r="AI269" i="14"/>
  <c r="AI2170" i="14"/>
  <c r="AI1253" i="14"/>
  <c r="AI1376" i="14"/>
  <c r="AI462" i="14"/>
  <c r="AI2186" i="14"/>
  <c r="AI803" i="14"/>
  <c r="AI2194" i="14"/>
  <c r="AI1825" i="14"/>
  <c r="AI1534" i="14"/>
  <c r="AI1852" i="14"/>
  <c r="AI2236" i="14"/>
  <c r="AI2147" i="14"/>
  <c r="AI2041" i="14"/>
  <c r="AI690" i="14"/>
  <c r="AI2226" i="14"/>
  <c r="AI1330" i="14"/>
  <c r="AI1267" i="14"/>
  <c r="AI1485" i="14"/>
  <c r="AI243" i="14"/>
  <c r="AI1856" i="14"/>
  <c r="AI1896" i="14"/>
  <c r="AI1857" i="14"/>
  <c r="AI1861" i="14"/>
  <c r="AI1271" i="14"/>
  <c r="AI2266" i="14"/>
  <c r="AI2193" i="14"/>
  <c r="AI200" i="14"/>
  <c r="AI103" i="14"/>
  <c r="AI565" i="14"/>
  <c r="AI111" i="14"/>
  <c r="AI2178" i="14"/>
  <c r="AI1466" i="14"/>
  <c r="AI19" i="14"/>
  <c r="AI2254" i="14"/>
  <c r="AI164" i="14"/>
  <c r="AI168" i="14"/>
  <c r="AI172" i="14"/>
  <c r="AI1635" i="14"/>
  <c r="AI180" i="14"/>
  <c r="AI197" i="14"/>
  <c r="AI869" i="14"/>
  <c r="AI208" i="14"/>
  <c r="AI212" i="14"/>
  <c r="AI1714" i="14"/>
  <c r="AI1507" i="14"/>
  <c r="AI1440" i="14"/>
  <c r="AI926" i="14"/>
  <c r="AI11" i="14"/>
  <c r="AI188" i="14"/>
  <c r="AI244" i="14"/>
  <c r="AI1049" i="14"/>
  <c r="AI273" i="14"/>
  <c r="AI679" i="14"/>
  <c r="AI345" i="14"/>
  <c r="AI349" i="14"/>
  <c r="AI353" i="14"/>
  <c r="AI357" i="14"/>
  <c r="AI1172" i="14"/>
  <c r="AI812" i="14"/>
  <c r="AI369" i="14"/>
  <c r="AI373" i="14"/>
  <c r="AI377" i="14"/>
  <c r="AI381" i="14"/>
  <c r="AI860" i="14"/>
  <c r="AI2258" i="14"/>
  <c r="AI1704" i="14"/>
  <c r="AI616" i="14"/>
  <c r="AI635" i="14"/>
  <c r="AI1902" i="14"/>
  <c r="AI1511" i="14"/>
  <c r="AI493" i="14"/>
  <c r="AI497" i="14"/>
  <c r="AI501" i="14"/>
  <c r="AI533" i="14"/>
  <c r="AI572" i="14"/>
  <c r="AI576" i="14"/>
  <c r="AI580" i="14"/>
  <c r="AI1996" i="14"/>
  <c r="AI582" i="14"/>
  <c r="AI664" i="14"/>
  <c r="AI668" i="14"/>
  <c r="AI2002" i="14"/>
  <c r="AI1541" i="14"/>
  <c r="AI763" i="14"/>
  <c r="AI862" i="14"/>
  <c r="AI785" i="14"/>
  <c r="AI1775" i="14"/>
  <c r="AI818" i="14"/>
  <c r="AI69" i="14"/>
  <c r="AI441" i="14"/>
  <c r="AI2024" i="14"/>
  <c r="AI907" i="14"/>
  <c r="AI911" i="14"/>
  <c r="AI521" i="14"/>
  <c r="AI943" i="14"/>
  <c r="AI947" i="14"/>
  <c r="AI951" i="14"/>
  <c r="AI955" i="14"/>
  <c r="AI66" i="14"/>
  <c r="AI892" i="14"/>
  <c r="AI1888" i="14"/>
  <c r="AI971" i="14"/>
  <c r="AI975" i="14"/>
  <c r="AI1014" i="14"/>
  <c r="AI1018" i="14"/>
  <c r="AI1022" i="14"/>
  <c r="AI1065" i="14"/>
  <c r="AI1069" i="14"/>
  <c r="AI1073" i="14"/>
  <c r="AI1077" i="14"/>
  <c r="AI1081" i="14"/>
  <c r="AI1546" i="14"/>
  <c r="AI1935" i="14"/>
  <c r="AI1145" i="14"/>
  <c r="AI1149" i="14"/>
  <c r="AI1153" i="14"/>
  <c r="AI1157" i="14"/>
  <c r="AI9" i="14"/>
  <c r="AI1165" i="14"/>
  <c r="AI732" i="14"/>
  <c r="AI1173" i="14"/>
  <c r="AI486" i="14"/>
  <c r="AI1181" i="14"/>
  <c r="AI1185" i="14"/>
  <c r="AI1189" i="14"/>
  <c r="AI2037" i="14"/>
  <c r="AI425" i="14"/>
  <c r="AI446" i="14"/>
  <c r="AI216" i="14"/>
  <c r="AI351" i="14"/>
  <c r="AI1354" i="14"/>
  <c r="AI1358" i="14"/>
  <c r="AI1362" i="14"/>
  <c r="AI1366" i="14"/>
  <c r="AI1516" i="14"/>
  <c r="AI2351" i="14"/>
  <c r="AI2355" i="14"/>
  <c r="AI2359" i="14"/>
  <c r="AI1836" i="14"/>
  <c r="AI1323" i="14"/>
  <c r="AI1688" i="14"/>
  <c r="AI28" i="14"/>
  <c r="AI32" i="14"/>
  <c r="AI36" i="14"/>
  <c r="AI48" i="14"/>
  <c r="AI52" i="14"/>
  <c r="AI56" i="14"/>
  <c r="AI80" i="14"/>
  <c r="AI84" i="14"/>
  <c r="AI132" i="14"/>
  <c r="AI136" i="14"/>
  <c r="AI140" i="14"/>
  <c r="AI144" i="14"/>
  <c r="AI321" i="14"/>
  <c r="AI442" i="14"/>
  <c r="AI2164" i="14"/>
  <c r="AI1582" i="14"/>
  <c r="AI1687" i="14"/>
  <c r="AI2181" i="14"/>
  <c r="AI330" i="14"/>
  <c r="AI385" i="14"/>
  <c r="AI389" i="14"/>
  <c r="AI933" i="14"/>
  <c r="AI445" i="14"/>
  <c r="AI1993" i="14"/>
  <c r="AI469" i="14"/>
  <c r="AI473" i="14"/>
  <c r="AI1413" i="14"/>
  <c r="AI451" i="14"/>
  <c r="AI509" i="14"/>
  <c r="AI1971" i="14"/>
  <c r="AI2228" i="14"/>
  <c r="AI516" i="14"/>
  <c r="AI1862" i="14"/>
  <c r="AI793" i="14"/>
  <c r="AI537" i="14"/>
  <c r="AI541" i="14"/>
  <c r="AI545" i="14"/>
  <c r="AI549" i="14"/>
  <c r="AI706" i="14"/>
  <c r="AI597" i="14"/>
  <c r="AI601" i="14"/>
  <c r="AI609" i="14"/>
  <c r="AI613" i="14"/>
  <c r="AI617" i="14"/>
  <c r="AI621" i="14"/>
  <c r="AI672" i="14"/>
  <c r="AI676" i="14"/>
  <c r="AI327" i="14"/>
  <c r="AI1575" i="14"/>
  <c r="AI717" i="14"/>
  <c r="AI721" i="14"/>
  <c r="AI1291" i="14"/>
  <c r="AI1946" i="14"/>
  <c r="AI733" i="14"/>
  <c r="AI737" i="14"/>
  <c r="AI741" i="14"/>
  <c r="AI745" i="14"/>
  <c r="AI1675" i="14"/>
  <c r="AI114" i="14"/>
  <c r="AI1539" i="14"/>
  <c r="AI773" i="14"/>
  <c r="AI14" i="14"/>
  <c r="AI529" i="14"/>
  <c r="AI1389" i="14"/>
  <c r="AI826" i="14"/>
  <c r="AI830" i="14"/>
  <c r="AI2212" i="14"/>
  <c r="AI1802" i="14"/>
  <c r="AI1648" i="14"/>
  <c r="AI876" i="14"/>
  <c r="AI979" i="14"/>
  <c r="AI983" i="14"/>
  <c r="AI987" i="14"/>
  <c r="AI991" i="14"/>
  <c r="AI1026" i="14"/>
  <c r="AI1030" i="14"/>
  <c r="AI1297" i="14"/>
  <c r="AI1089" i="14"/>
  <c r="AI1093" i="14"/>
  <c r="AI1097" i="14"/>
  <c r="AI1101" i="14"/>
  <c r="AI1105" i="14"/>
  <c r="AI2130" i="14"/>
  <c r="AI1109" i="14"/>
  <c r="AI1406" i="14"/>
  <c r="AI24" i="14"/>
  <c r="AI503" i="14"/>
  <c r="AI1732" i="14"/>
  <c r="AI2275" i="14"/>
  <c r="AI2279" i="14"/>
  <c r="AI2017" i="14"/>
  <c r="AI2287" i="14"/>
  <c r="AI113" i="14"/>
  <c r="AI2295" i="14"/>
  <c r="AI1377" i="14"/>
  <c r="AI1276" i="14"/>
  <c r="AI1904" i="14"/>
  <c r="AI1908" i="14"/>
  <c r="AI698" i="14"/>
  <c r="AI2319" i="14"/>
  <c r="AI1914" i="14"/>
  <c r="AI770" i="14"/>
  <c r="AI1378" i="14"/>
  <c r="AI2335" i="14"/>
  <c r="AI2339" i="14"/>
  <c r="AI2343" i="14"/>
  <c r="AI2347" i="14"/>
  <c r="AI2364" i="14"/>
  <c r="AI2368" i="14"/>
  <c r="AI2377" i="14"/>
  <c r="AI2381" i="14"/>
  <c r="AI2385" i="14"/>
  <c r="AI3" i="14"/>
  <c r="AI8" i="14"/>
  <c r="AI1720" i="14"/>
  <c r="AI40" i="14"/>
  <c r="AI72" i="14"/>
  <c r="AI60" i="14"/>
  <c r="AI915" i="14"/>
  <c r="AI2289" i="14"/>
  <c r="AI365" i="14"/>
  <c r="AI1409" i="14"/>
  <c r="AI234" i="14"/>
  <c r="AI96" i="14"/>
  <c r="AI1572" i="14"/>
  <c r="AI2043" i="14"/>
  <c r="AI1978" i="14"/>
  <c r="AI185" i="14"/>
  <c r="AI189" i="14"/>
  <c r="AI1955" i="14"/>
  <c r="AI201" i="14"/>
  <c r="AI807" i="14"/>
  <c r="AI1564" i="14"/>
  <c r="AI569" i="14"/>
  <c r="AI282" i="14"/>
  <c r="AI286" i="14"/>
  <c r="AI290" i="14"/>
  <c r="AI294" i="14"/>
  <c r="AI1942" i="14"/>
  <c r="AI4" i="14"/>
  <c r="AI306" i="14"/>
  <c r="AI267" i="14"/>
  <c r="AI1592" i="14"/>
  <c r="AI334" i="14"/>
  <c r="AI338" i="14"/>
  <c r="AI393" i="14"/>
  <c r="AI397" i="14"/>
  <c r="AI401" i="14"/>
  <c r="AI405" i="14"/>
  <c r="AI409" i="14"/>
  <c r="AI1391" i="14"/>
  <c r="AI417" i="14"/>
  <c r="AI1600" i="14"/>
  <c r="AI2205" i="14"/>
  <c r="AI514" i="14"/>
  <c r="AI1991" i="14"/>
  <c r="AI859" i="14"/>
  <c r="AI553" i="14"/>
  <c r="AI557" i="14"/>
  <c r="AI270" i="14"/>
  <c r="AI1394" i="14"/>
  <c r="AI1997" i="14"/>
  <c r="AI625" i="14"/>
  <c r="AI629" i="14"/>
  <c r="AI633" i="14"/>
  <c r="AI278" i="14"/>
  <c r="AI641" i="14"/>
  <c r="AI645" i="14"/>
  <c r="AI649" i="14"/>
  <c r="AI131" i="14"/>
  <c r="AI657" i="14"/>
  <c r="AI661" i="14"/>
  <c r="AI1944" i="14"/>
  <c r="AI701" i="14"/>
  <c r="AI1834" i="14"/>
  <c r="AI1640" i="14"/>
  <c r="AI1003" i="14"/>
  <c r="AI753" i="14"/>
  <c r="AI757" i="14"/>
  <c r="AI702" i="14"/>
  <c r="AI1428" i="14"/>
  <c r="AI2009" i="14"/>
  <c r="AI1913" i="14"/>
  <c r="AI834" i="14"/>
  <c r="AI838" i="14"/>
  <c r="AI842" i="14"/>
  <c r="AI2332" i="14"/>
  <c r="AI2015" i="14"/>
  <c r="AI792" i="14"/>
  <c r="AI94" i="14"/>
  <c r="AI1544" i="14"/>
  <c r="AI481" i="14"/>
  <c r="AI900" i="14"/>
  <c r="AI2180" i="14"/>
  <c r="AI924" i="14"/>
  <c r="AI439" i="14"/>
  <c r="AI2028" i="14"/>
  <c r="AI1288" i="14"/>
  <c r="AI940" i="14"/>
  <c r="AI304" i="14"/>
  <c r="AI999" i="14"/>
  <c r="AI2018" i="14"/>
  <c r="AI1007" i="14"/>
  <c r="AI1447" i="14"/>
  <c r="AI1038" i="14"/>
  <c r="AI1042" i="14"/>
  <c r="AI2065" i="14"/>
  <c r="AI313" i="14"/>
  <c r="AI795" i="14"/>
  <c r="AI1058" i="14"/>
  <c r="AI1062" i="14"/>
  <c r="AI1142" i="14"/>
  <c r="AI1194" i="14"/>
  <c r="AI575" i="14"/>
  <c r="AI1202" i="14"/>
  <c r="AI1206" i="14"/>
  <c r="AI1210" i="14"/>
  <c r="AI1214" i="14"/>
  <c r="AI1218" i="14"/>
  <c r="AI1307" i="14"/>
  <c r="AI1226" i="14"/>
  <c r="AI1230" i="14"/>
  <c r="AI1234" i="14"/>
  <c r="AI1238" i="14"/>
  <c r="AI1567" i="14"/>
  <c r="AI1591" i="14"/>
  <c r="AI1334" i="14"/>
  <c r="AI1611" i="14"/>
  <c r="AI1497" i="14"/>
  <c r="AI1963" i="14"/>
  <c r="AI1885" i="14"/>
  <c r="AI1502" i="14"/>
  <c r="AI893" i="14"/>
  <c r="AI2049" i="14"/>
  <c r="AI685" i="14"/>
  <c r="AI356" i="14"/>
  <c r="AI448" i="14"/>
  <c r="AI1382" i="14"/>
  <c r="AI1883" i="14"/>
  <c r="AI1724" i="14"/>
  <c r="AI2010" i="14"/>
  <c r="AI457" i="14"/>
  <c r="AI1949" i="14"/>
  <c r="AI791" i="14"/>
  <c r="AI1585" i="14"/>
  <c r="AI1316" i="14"/>
  <c r="AI431" i="14"/>
  <c r="AI2053" i="14"/>
  <c r="AI1379" i="14"/>
  <c r="AI1383" i="14"/>
  <c r="AI2396" i="14"/>
  <c r="AI1520" i="14"/>
  <c r="AI1984" i="14"/>
  <c r="AI1399" i="14"/>
  <c r="AI904" i="14"/>
  <c r="AI1407" i="14"/>
  <c r="AI914" i="14"/>
  <c r="AI916" i="14"/>
  <c r="AI115" i="14"/>
  <c r="AI250" i="14"/>
  <c r="AI1443" i="14"/>
  <c r="AI919" i="14"/>
  <c r="AI1835" i="14"/>
  <c r="AI1726" i="14"/>
  <c r="AI815" i="14"/>
  <c r="AI1700" i="14"/>
  <c r="AI1558" i="14"/>
  <c r="AI922" i="14"/>
  <c r="AI1459" i="14"/>
  <c r="AI283" i="14"/>
  <c r="AI1467" i="14"/>
  <c r="AI1639" i="14"/>
  <c r="AI1731" i="14"/>
  <c r="AI928" i="14"/>
  <c r="AI1259" i="14"/>
  <c r="AI1715" i="14"/>
  <c r="AI1742" i="14"/>
  <c r="AI1525" i="14"/>
  <c r="AI2080" i="14"/>
  <c r="AI2081" i="14"/>
  <c r="AI832" i="14"/>
  <c r="AI2148" i="14"/>
  <c r="AI116" i="14"/>
  <c r="AI260" i="14"/>
  <c r="AI2189" i="14"/>
  <c r="AI1527" i="14"/>
  <c r="AI1543" i="14"/>
  <c r="AI1426" i="14"/>
  <c r="AI942" i="14"/>
  <c r="AI404" i="14"/>
  <c r="AI1248" i="14"/>
  <c r="AI1663" i="14"/>
  <c r="AI293" i="14"/>
  <c r="AI1610" i="14"/>
  <c r="AI2022" i="14"/>
  <c r="AI1439" i="14"/>
  <c r="AI1787" i="14"/>
  <c r="AI1618" i="14"/>
  <c r="AI43" i="14"/>
  <c r="AI12" i="14"/>
  <c r="AI167" i="14"/>
  <c r="AI87" i="14"/>
  <c r="AI236" i="14"/>
  <c r="AI1853" i="14"/>
  <c r="AI285" i="14"/>
  <c r="AI297" i="14"/>
  <c r="AI2315" i="14"/>
  <c r="AI337" i="14"/>
  <c r="AI396" i="14"/>
  <c r="AI1430" i="14"/>
  <c r="AI1929" i="14"/>
  <c r="AI433" i="14"/>
  <c r="AI2052" i="14"/>
  <c r="AI2210" i="14"/>
  <c r="AI2097" i="14"/>
  <c r="AI1954" i="14"/>
  <c r="AI480" i="14"/>
  <c r="AI1847" i="14"/>
  <c r="AI775" i="14"/>
  <c r="AI289" i="14"/>
  <c r="AI1661" i="14"/>
  <c r="AI392" i="14"/>
  <c r="AI1296" i="14"/>
  <c r="AI1771" i="14"/>
  <c r="AI1982" i="14"/>
  <c r="AI39" i="14"/>
  <c r="AI59" i="14"/>
  <c r="AI1421" i="14"/>
  <c r="AI95" i="14"/>
  <c r="AI2202" i="14"/>
  <c r="AI233" i="14"/>
  <c r="AI1967" i="14"/>
  <c r="AI301" i="14"/>
  <c r="AI724" i="14"/>
  <c r="AI1442" i="14"/>
  <c r="AI1655" i="14"/>
  <c r="AI1545" i="14"/>
  <c r="AI1551" i="14"/>
  <c r="AI1555" i="14"/>
  <c r="AI2192" i="14"/>
  <c r="AI1563" i="14"/>
  <c r="AI253" i="14"/>
  <c r="AI1456" i="14"/>
  <c r="AI254" i="14"/>
  <c r="AI960" i="14"/>
  <c r="AI961" i="14"/>
  <c r="AI258" i="14"/>
  <c r="AI962" i="14"/>
  <c r="AI768" i="14"/>
  <c r="AI1471" i="14"/>
  <c r="AI1603" i="14"/>
  <c r="AI2166" i="14"/>
  <c r="AI2240" i="14"/>
  <c r="AI2207" i="14"/>
  <c r="AI1619" i="14"/>
  <c r="AI1826" i="14"/>
  <c r="AI2208" i="14"/>
  <c r="AI1631" i="14"/>
  <c r="AI1738" i="14"/>
  <c r="AI1925" i="14"/>
  <c r="AI2039" i="14"/>
  <c r="AI2307" i="14"/>
  <c r="AI2182" i="14"/>
  <c r="AI2187" i="14"/>
  <c r="AI1659" i="14"/>
  <c r="AI1533" i="14"/>
  <c r="AI847" i="14"/>
  <c r="AI2086" i="14"/>
  <c r="AI453" i="14"/>
  <c r="AI894" i="14"/>
  <c r="AI1744" i="14"/>
  <c r="AI1429" i="14"/>
  <c r="AI465" i="14"/>
  <c r="AI2092" i="14"/>
  <c r="AI1699" i="14"/>
  <c r="AI1773" i="14"/>
  <c r="AI1707" i="14"/>
  <c r="AI468" i="14"/>
  <c r="AI1160" i="14"/>
  <c r="AI1001" i="14"/>
  <c r="AI318" i="14"/>
  <c r="AI443" i="14"/>
  <c r="AI1568" i="14"/>
  <c r="AI1905" i="14"/>
  <c r="AI2153" i="14"/>
  <c r="AI1743" i="14"/>
  <c r="AI1262" i="14"/>
  <c r="AI1019" i="14"/>
  <c r="AI1755" i="14"/>
  <c r="AI1034" i="14"/>
  <c r="AI242" i="14"/>
  <c r="AI1767" i="14"/>
  <c r="AI1779" i="14"/>
  <c r="AI1658" i="14"/>
  <c r="AI1668" i="14"/>
  <c r="AI1048" i="14"/>
  <c r="AI1941" i="14"/>
  <c r="AI1750" i="14"/>
  <c r="AI2246" i="14"/>
  <c r="AI1819" i="14"/>
  <c r="AI1823" i="14"/>
  <c r="AI2263" i="14"/>
  <c r="AI2268" i="14"/>
  <c r="AI2093" i="14"/>
  <c r="AI2094" i="14"/>
  <c r="AI1843" i="14"/>
  <c r="AI1085" i="14"/>
  <c r="AI2297" i="14"/>
  <c r="AI1855" i="14"/>
  <c r="AI1753" i="14"/>
  <c r="AI2235" i="14"/>
  <c r="AI2098" i="14"/>
  <c r="AI1790" i="14"/>
  <c r="AI1112" i="14"/>
  <c r="AI1791" i="14"/>
  <c r="AI1795" i="14"/>
  <c r="AI1887" i="14"/>
  <c r="AI667" i="14"/>
  <c r="AI2114" i="14"/>
  <c r="AI1899" i="14"/>
  <c r="AI1117" i="14"/>
  <c r="AI1907" i="14"/>
  <c r="AI1119" i="14"/>
  <c r="AI1408" i="14"/>
  <c r="AI1808" i="14"/>
  <c r="AI1123" i="14"/>
  <c r="AI2122" i="14"/>
  <c r="AI517" i="14"/>
  <c r="AI590" i="14"/>
  <c r="AI1939" i="14"/>
  <c r="AI1943" i="14"/>
  <c r="AI308" i="14"/>
  <c r="AI1785" i="14"/>
  <c r="AI1727" i="14"/>
  <c r="AI1959" i="14"/>
  <c r="AI1164" i="14"/>
  <c r="AI263" i="14"/>
  <c r="AI264" i="14"/>
  <c r="AI1975" i="14"/>
  <c r="AI1789" i="14"/>
  <c r="AI265" i="14"/>
  <c r="AI1137" i="14"/>
  <c r="AI262" i="14"/>
  <c r="AI1139" i="14"/>
  <c r="AI422" i="14"/>
  <c r="AI2003" i="14"/>
  <c r="AI1143" i="14"/>
  <c r="AI957" i="14"/>
  <c r="AI325" i="14"/>
  <c r="AI252" i="14"/>
  <c r="AI2023" i="14"/>
  <c r="AI1540" i="14"/>
  <c r="AI1170" i="14"/>
  <c r="AI592" i="14"/>
  <c r="AI2133" i="14"/>
  <c r="AI2063" i="14"/>
  <c r="AI2138" i="14"/>
  <c r="AI1272" i="14"/>
  <c r="AI711" i="14"/>
  <c r="AI1499" i="14"/>
  <c r="AI2083" i="14"/>
  <c r="AI1513" i="14"/>
  <c r="AI2301" i="14"/>
  <c r="AI2303" i="14"/>
  <c r="AI1229" i="14"/>
  <c r="AI1917" i="14"/>
  <c r="AI1927" i="14"/>
  <c r="AI1244" i="14"/>
  <c r="AI1599" i="14"/>
  <c r="AI1605" i="14"/>
  <c r="AI2312" i="14"/>
  <c r="AI2323" i="14"/>
  <c r="AI722" i="14"/>
  <c r="AI2135" i="14"/>
  <c r="AI2139" i="14"/>
  <c r="AI887" i="14"/>
  <c r="AI584" i="14"/>
  <c r="AI888" i="14"/>
  <c r="AI1250" i="14"/>
  <c r="AI2143" i="14"/>
  <c r="AI1252" i="14"/>
  <c r="AI2167" i="14"/>
  <c r="AI461" i="14"/>
  <c r="AI261" i="14"/>
  <c r="AI801" i="14"/>
  <c r="AI2183" i="14"/>
  <c r="AI463" i="14"/>
  <c r="AI124" i="14"/>
  <c r="AI1815" i="14"/>
  <c r="AI889" i="14"/>
  <c r="AI2203" i="14"/>
  <c r="AI175" i="14"/>
  <c r="AI2211" i="14"/>
  <c r="AI693" i="14"/>
  <c r="AI1341" i="14"/>
  <c r="AI1342" i="14"/>
  <c r="AI1265" i="14"/>
  <c r="AI694" i="14"/>
  <c r="AI695" i="14"/>
  <c r="AI1518" i="14"/>
  <c r="AI2243" i="14"/>
  <c r="AI176" i="14"/>
  <c r="AI2251" i="14"/>
  <c r="AI2255" i="14"/>
  <c r="AI1594" i="14"/>
  <c r="AI2071" i="14"/>
  <c r="AI1792" i="14"/>
  <c r="AI2271" i="14"/>
  <c r="AI100" i="14"/>
  <c r="AI104" i="14"/>
  <c r="AI108" i="14"/>
  <c r="AI63" i="14"/>
  <c r="AI524" i="14"/>
  <c r="AI58" i="14"/>
  <c r="AI2227" i="14"/>
  <c r="AI2115" i="14"/>
  <c r="AI1690" i="14"/>
  <c r="AI787" i="14"/>
  <c r="AI173" i="14"/>
  <c r="AI177" i="14"/>
  <c r="AI181" i="14"/>
  <c r="AI16" i="14"/>
  <c r="AI205" i="14"/>
  <c r="AI209" i="14"/>
  <c r="AI213" i="14"/>
  <c r="AI2058" i="14"/>
  <c r="AI1981" i="14"/>
  <c r="AI1664" i="14"/>
  <c r="AI199" i="14"/>
  <c r="AI219" i="14"/>
  <c r="AI1983" i="14"/>
  <c r="AI714" i="14"/>
  <c r="AI2060" i="14"/>
  <c r="AI1083" i="14"/>
  <c r="AI346" i="14"/>
  <c r="AI350" i="14"/>
  <c r="AI1536" i="14"/>
  <c r="AI362" i="14"/>
  <c r="AI366" i="14"/>
  <c r="AI370" i="14"/>
  <c r="AI374" i="14"/>
  <c r="AI1472" i="14"/>
  <c r="AI454" i="14"/>
  <c r="AI458" i="14"/>
  <c r="AI1131" i="14"/>
  <c r="AI466" i="14"/>
  <c r="AI1995" i="14"/>
  <c r="AI44" i="14"/>
  <c r="AI2029" i="14"/>
  <c r="AI494" i="14"/>
  <c r="AI498" i="14"/>
  <c r="AI502" i="14"/>
  <c r="AI1487" i="14"/>
  <c r="AI681" i="14"/>
  <c r="AI573" i="14"/>
  <c r="AI577" i="14"/>
  <c r="AI1552" i="14"/>
  <c r="AI2267" i="14"/>
  <c r="AI728" i="14"/>
  <c r="AI1871" i="14"/>
  <c r="AI241" i="14"/>
  <c r="AI2291" i="14"/>
  <c r="AI1952" i="14"/>
  <c r="AI586" i="14"/>
  <c r="AI819" i="14"/>
  <c r="AI2016" i="14"/>
  <c r="AI867" i="14"/>
  <c r="AI1807" i="14"/>
  <c r="AI849" i="14"/>
  <c r="AI908" i="14"/>
  <c r="AI912" i="14"/>
  <c r="AI1691" i="14"/>
  <c r="AI944" i="14"/>
  <c r="AI948" i="14"/>
  <c r="AI952" i="14"/>
  <c r="AI1411" i="14"/>
  <c r="AI2050" i="14"/>
  <c r="AI2293" i="14"/>
  <c r="AI2131" i="14"/>
  <c r="AI972" i="14"/>
  <c r="AI976" i="14"/>
  <c r="AI1015" i="14"/>
  <c r="AI610" i="14"/>
  <c r="AI1023" i="14"/>
  <c r="AI1066" i="14"/>
  <c r="AI1070" i="14"/>
  <c r="AI1074" i="14"/>
  <c r="AI809" i="14"/>
  <c r="AI1082" i="14"/>
  <c r="AI1889" i="14"/>
  <c r="AI1916" i="14"/>
  <c r="AI1146" i="14"/>
  <c r="AI1150" i="14"/>
  <c r="AI1154" i="14"/>
  <c r="AI1158" i="14"/>
  <c r="AI1324" i="14"/>
  <c r="AI1903" i="14"/>
  <c r="AI1966" i="14"/>
  <c r="AI1174" i="14"/>
  <c r="AI341" i="14"/>
  <c r="AI1182" i="14"/>
  <c r="AI1186" i="14"/>
  <c r="AI1335" i="14"/>
  <c r="AI1879" i="14"/>
  <c r="AI232" i="14"/>
  <c r="AI1915" i="14"/>
  <c r="AI7" i="14"/>
  <c r="AI1355" i="14"/>
  <c r="AI1363" i="14"/>
  <c r="AI1367" i="14"/>
  <c r="AI102" i="14"/>
  <c r="AI106" i="14"/>
  <c r="AI110" i="14"/>
  <c r="AI309" i="14"/>
  <c r="AI151" i="14"/>
  <c r="AI1846" i="14"/>
  <c r="AI159" i="14"/>
  <c r="AI163" i="14"/>
  <c r="AI420" i="14"/>
  <c r="AI171" i="14"/>
  <c r="AI1708" i="14"/>
  <c r="AI179" i="14"/>
  <c r="AI2184" i="14"/>
  <c r="AI207" i="14"/>
  <c r="AI211" i="14"/>
  <c r="AI215" i="14"/>
  <c r="AI450" i="14"/>
  <c r="AI99" i="14"/>
  <c r="AI154" i="14"/>
  <c r="AI75" i="14"/>
  <c r="AI149" i="14"/>
  <c r="AI1985" i="14"/>
  <c r="AI1653" i="14"/>
  <c r="AI432" i="14"/>
  <c r="AI272" i="14"/>
  <c r="AI344" i="14"/>
  <c r="AI348" i="14"/>
  <c r="AI352" i="14"/>
  <c r="AI1999" i="14"/>
  <c r="AI2117" i="14"/>
  <c r="AI364" i="14"/>
  <c r="AI368" i="14"/>
  <c r="AI372" i="14"/>
  <c r="AI376" i="14"/>
  <c r="AI380" i="14"/>
  <c r="AI456" i="14"/>
  <c r="AI460" i="14"/>
  <c r="AI464" i="14"/>
  <c r="AI1496" i="14"/>
  <c r="AI2064" i="14"/>
  <c r="AI492" i="14"/>
  <c r="AI496" i="14"/>
  <c r="AI500" i="14"/>
  <c r="AI1245" i="14"/>
  <c r="AI571" i="14"/>
  <c r="AI716" i="14"/>
  <c r="AI579" i="14"/>
  <c r="AI1325" i="14"/>
  <c r="AI604" i="14"/>
  <c r="AI663" i="14"/>
  <c r="AI1444" i="14"/>
  <c r="AI630" i="14"/>
  <c r="AI687" i="14"/>
  <c r="AI1937" i="14"/>
  <c r="AI1873" i="14"/>
  <c r="AI1583" i="14"/>
  <c r="AI764" i="14"/>
  <c r="AI1980" i="14"/>
  <c r="AI821" i="14"/>
  <c r="AI760" i="14"/>
  <c r="AI2322" i="14"/>
  <c r="AI1531" i="14"/>
  <c r="AI703" i="14"/>
  <c r="AI2265" i="14"/>
  <c r="AI906" i="14"/>
  <c r="AI910" i="14"/>
  <c r="AI1542" i="14"/>
  <c r="AI1403" i="14"/>
  <c r="AI1431" i="14"/>
  <c r="AI946" i="14"/>
  <c r="AI950" i="14"/>
  <c r="AI954" i="14"/>
  <c r="AI2031" i="14"/>
  <c r="AI715" i="14"/>
  <c r="AI1469" i="14"/>
  <c r="AI970" i="14"/>
  <c r="AI974" i="14"/>
  <c r="AI1013" i="14"/>
  <c r="AI528" i="14"/>
  <c r="AI1021" i="14"/>
  <c r="AI1064" i="14"/>
  <c r="AI1068" i="14"/>
  <c r="AI1072" i="14"/>
  <c r="AI1076" i="14"/>
  <c r="AI1080" i="14"/>
  <c r="AI1920" i="14"/>
  <c r="AI1530" i="14"/>
  <c r="AI813" i="14"/>
  <c r="AI1144" i="14"/>
  <c r="AI1148" i="14"/>
  <c r="AI1152" i="14"/>
  <c r="AI123" i="14"/>
  <c r="AI2316" i="14"/>
  <c r="AI302" i="14"/>
  <c r="AI2238" i="14"/>
  <c r="AI2070" i="14"/>
  <c r="AI1176" i="14"/>
  <c r="AI1180" i="14"/>
  <c r="AI1184" i="14"/>
  <c r="AI1188" i="14"/>
  <c r="AI6" i="14"/>
  <c r="AI1410" i="14"/>
  <c r="AI221" i="14"/>
  <c r="AI455" i="14"/>
  <c r="AI874" i="14"/>
  <c r="AI25" i="14"/>
  <c r="AI1357" i="14"/>
  <c r="AI1361" i="14"/>
  <c r="AI1365" i="14"/>
  <c r="AI808" i="14"/>
  <c r="AI2350" i="14"/>
  <c r="AI2354" i="14"/>
  <c r="AI2358" i="14"/>
  <c r="AI806" i="14"/>
  <c r="AI459" i="14"/>
  <c r="AI27" i="14"/>
  <c r="AI31" i="14"/>
  <c r="AI35" i="14"/>
  <c r="AI47" i="14"/>
  <c r="AI51" i="14"/>
  <c r="AI55" i="14"/>
  <c r="AI79" i="14"/>
  <c r="AI83" i="14"/>
  <c r="AI135" i="14"/>
  <c r="AI139" i="14"/>
  <c r="AI143" i="14"/>
  <c r="AI2248" i="14"/>
  <c r="AI1932" i="14"/>
  <c r="AI1644" i="14"/>
  <c r="AI119" i="14"/>
  <c r="AI1987" i="14"/>
  <c r="AI128" i="14"/>
  <c r="AI1725" i="14"/>
  <c r="AI2242" i="14"/>
  <c r="AI725" i="14"/>
  <c r="AI1319" i="14"/>
  <c r="AI388" i="14"/>
  <c r="AI440" i="14"/>
  <c r="AI152" i="14"/>
  <c r="AI1135" i="14"/>
  <c r="AI683" i="14"/>
  <c r="AI472" i="14"/>
  <c r="AI476" i="14"/>
  <c r="AI1692" i="14"/>
  <c r="AI508" i="14"/>
  <c r="AI45" i="14"/>
  <c r="AI2134" i="14"/>
  <c r="AI1326" i="14"/>
  <c r="AI1660" i="14"/>
  <c r="AI1479" i="14"/>
  <c r="AI536" i="14"/>
  <c r="AI540" i="14"/>
  <c r="AI544" i="14"/>
  <c r="AI548" i="14"/>
  <c r="AI1468" i="14"/>
  <c r="AI596" i="14"/>
  <c r="AI1402" i="14"/>
  <c r="AI608" i="14"/>
  <c r="AI612" i="14"/>
  <c r="AI192" i="14"/>
  <c r="AI620" i="14"/>
  <c r="AI671" i="14"/>
  <c r="AI675" i="14"/>
  <c r="AI1866" i="14"/>
  <c r="AI2005" i="14"/>
  <c r="AI720" i="14"/>
  <c r="AI1874" i="14"/>
  <c r="AI155" i="14"/>
  <c r="AI550" i="14"/>
  <c r="AI736" i="14"/>
  <c r="AI740" i="14"/>
  <c r="AI744" i="14"/>
  <c r="AI1875" i="14"/>
  <c r="AI1140" i="14"/>
  <c r="AI772" i="14"/>
  <c r="AI187" i="14"/>
  <c r="AI18" i="14"/>
  <c r="AI2013" i="14"/>
  <c r="AI825" i="14"/>
  <c r="AI829" i="14"/>
  <c r="AI863" i="14"/>
  <c r="AI882" i="14"/>
  <c r="AI978" i="14"/>
  <c r="AI1419" i="14"/>
  <c r="AI986" i="14"/>
  <c r="AI990" i="14"/>
  <c r="AI994" i="14"/>
  <c r="AI535" i="14"/>
  <c r="AI1029" i="14"/>
  <c r="AI1033" i="14"/>
  <c r="AI1088" i="14"/>
  <c r="AI1092" i="14"/>
  <c r="AI1096" i="14"/>
  <c r="AI1100" i="14"/>
  <c r="AI1104" i="14"/>
  <c r="AI222" i="14"/>
  <c r="AI1828" i="14"/>
  <c r="AI765" i="14"/>
  <c r="AI1596" i="14"/>
  <c r="AI1833" i="14"/>
  <c r="AI1128" i="14"/>
  <c r="AI2274" i="14"/>
  <c r="AI2278" i="14"/>
  <c r="AI2282" i="14"/>
  <c r="AI1574" i="14"/>
  <c r="AI2290" i="14"/>
  <c r="AI606" i="14"/>
  <c r="AI2298" i="14"/>
  <c r="AI1478" i="14"/>
  <c r="AI696" i="14"/>
  <c r="AI1278" i="14"/>
  <c r="AI2157" i="14"/>
  <c r="AI2158" i="14"/>
  <c r="AI1338" i="14"/>
  <c r="AI1281" i="14"/>
  <c r="AI1283" i="14"/>
  <c r="AI2334" i="14"/>
  <c r="AI2338" i="14"/>
  <c r="AI2342" i="14"/>
  <c r="AI2346" i="14"/>
  <c r="AI2363" i="14"/>
  <c r="AI2367" i="14"/>
  <c r="AI2371" i="14"/>
  <c r="AI2376" i="14"/>
  <c r="AI2380" i="14"/>
  <c r="AI2384" i="14"/>
  <c r="AI2388" i="14"/>
  <c r="AI1718" i="14"/>
  <c r="AI354" i="14"/>
  <c r="AI2356" i="14"/>
  <c r="AI33" i="14"/>
  <c r="AI1285" i="14"/>
  <c r="AI77" i="14"/>
  <c r="AI133" i="14"/>
  <c r="AI141" i="14"/>
  <c r="AI400" i="14"/>
  <c r="AI1990" i="14"/>
  <c r="AI1559" i="14"/>
  <c r="AI1320" i="14"/>
  <c r="AI1666" i="14"/>
  <c r="AI1449" i="14"/>
  <c r="AI331" i="14"/>
  <c r="AI680" i="14"/>
  <c r="AI390" i="14"/>
  <c r="AI30" i="14"/>
  <c r="AI165" i="14"/>
  <c r="AI2331" i="14"/>
  <c r="AI470" i="14"/>
  <c r="AI474" i="14"/>
  <c r="AI41" i="14"/>
  <c r="AI506" i="14"/>
  <c r="AI510" i="14"/>
  <c r="AI1607" i="14"/>
  <c r="AI518" i="14"/>
  <c r="AI1580" i="14"/>
  <c r="AI1683" i="14"/>
  <c r="AI538" i="14"/>
  <c r="AI542" i="14"/>
  <c r="AI746" i="14"/>
  <c r="AI217" i="14"/>
  <c r="AI861" i="14"/>
  <c r="AI279" i="14"/>
  <c r="AI65" i="14"/>
  <c r="AI614" i="14"/>
  <c r="AI618" i="14"/>
  <c r="AI622" i="14"/>
  <c r="AI1437" i="14"/>
  <c r="AI673" i="14"/>
  <c r="AI677" i="14"/>
  <c r="AI1969" i="14"/>
  <c r="AI718" i="14"/>
  <c r="AI2320" i="14"/>
  <c r="AI526" i="14"/>
  <c r="AI93" i="14"/>
  <c r="AI734" i="14"/>
  <c r="AI738" i="14"/>
  <c r="AI742" i="14"/>
  <c r="AI73" i="14"/>
  <c r="AI2046" i="14"/>
  <c r="AI1254" i="14"/>
  <c r="AI382" i="14"/>
  <c r="AI21" i="14"/>
  <c r="AI2175" i="14"/>
  <c r="AI823" i="14"/>
  <c r="AI827" i="14"/>
  <c r="AI831" i="14"/>
  <c r="AI1397" i="14"/>
  <c r="AI790" i="14"/>
  <c r="AI1730" i="14"/>
  <c r="AI980" i="14"/>
  <c r="AI984" i="14"/>
  <c r="AI988" i="14"/>
  <c r="AI992" i="14"/>
  <c r="AI1027" i="14"/>
  <c r="AI1031" i="14"/>
  <c r="AI877" i="14"/>
  <c r="AI1090" i="14"/>
  <c r="AI1094" i="14"/>
  <c r="AI1098" i="14"/>
  <c r="AI1102" i="14"/>
  <c r="AI160" i="14"/>
  <c r="AI1972" i="14"/>
  <c r="AI708" i="14"/>
  <c r="AI231" i="14"/>
  <c r="AI1974" i="14"/>
  <c r="AI1126" i="14"/>
  <c r="AI2276" i="14"/>
  <c r="AI2231" i="14"/>
  <c r="AI2288" i="14"/>
  <c r="AI1762" i="14"/>
  <c r="AI235" i="14"/>
  <c r="AI275" i="14"/>
  <c r="AI581" i="14"/>
  <c r="AI1343" i="14"/>
  <c r="AI2155" i="14"/>
  <c r="AI1337" i="14"/>
  <c r="AI1910" i="14"/>
  <c r="AI1344" i="14"/>
  <c r="AI704" i="14"/>
  <c r="AI1483" i="14"/>
  <c r="AI256" i="14"/>
  <c r="AI2336" i="14"/>
  <c r="AI2340" i="14"/>
  <c r="AI2344" i="14"/>
  <c r="AI2348" i="14"/>
  <c r="AI2365" i="14"/>
  <c r="AI2369" i="14"/>
  <c r="AI2378" i="14"/>
  <c r="AI2382" i="14"/>
  <c r="AI2386" i="14"/>
  <c r="AI563" i="14"/>
  <c r="AI530" i="14"/>
  <c r="AI1359" i="14"/>
  <c r="AI1890" i="14"/>
  <c r="AI37" i="14"/>
  <c r="AI57" i="14"/>
  <c r="AI81" i="14"/>
  <c r="AI1484" i="14"/>
  <c r="AI5" i="14"/>
  <c r="AI520" i="14"/>
  <c r="AI1973" i="14"/>
  <c r="AI438" i="14"/>
  <c r="AI61" i="14"/>
  <c r="AI1706" i="14"/>
  <c r="AI599" i="14"/>
  <c r="AI1976" i="14"/>
  <c r="AI799" i="14"/>
  <c r="AI89" i="14"/>
  <c r="AI1934" i="14"/>
  <c r="AI97" i="14"/>
  <c r="AI1565" i="14"/>
  <c r="AI1448" i="14"/>
  <c r="AI810" i="14"/>
  <c r="AI1964" i="14"/>
  <c r="AI186" i="14"/>
  <c r="AI190" i="14"/>
  <c r="AI156" i="14"/>
  <c r="AI202" i="14"/>
  <c r="AI1870" i="14"/>
  <c r="AI2168" i="14"/>
  <c r="AI1476" i="14"/>
  <c r="AI2330" i="14"/>
  <c r="AI1450" i="14"/>
  <c r="AI287" i="14"/>
  <c r="AI291" i="14"/>
  <c r="AI295" i="14"/>
  <c r="AI1831" i="14"/>
  <c r="AI303" i="14"/>
  <c r="AI307" i="14"/>
  <c r="AI1686" i="14"/>
  <c r="AI483" i="14"/>
  <c r="AI335" i="14"/>
  <c r="AI339" i="14"/>
  <c r="AI394" i="14"/>
  <c r="AI398" i="14"/>
  <c r="AI402" i="14"/>
  <c r="AI406" i="14"/>
  <c r="AI410" i="14"/>
  <c r="AI414" i="14"/>
  <c r="AI418" i="14"/>
  <c r="AI2256" i="14"/>
  <c r="AI1938" i="14"/>
  <c r="AI1900" i="14"/>
  <c r="AI2066" i="14"/>
  <c r="AI1928" i="14"/>
  <c r="AI780" i="14"/>
  <c r="AI554" i="14"/>
  <c r="AI558" i="14"/>
  <c r="AI237" i="14"/>
  <c r="AI566" i="14"/>
  <c r="AI626" i="14"/>
  <c r="AI853" i="14"/>
  <c r="AI634" i="14"/>
  <c r="AI22" i="14"/>
  <c r="AI642" i="14"/>
  <c r="AI646" i="14"/>
  <c r="AI650" i="14"/>
  <c r="AI654" i="14"/>
  <c r="AI658" i="14"/>
  <c r="AI1729" i="14"/>
  <c r="AI1710" i="14"/>
  <c r="AI26" i="14"/>
  <c r="AI1556" i="14"/>
  <c r="AI669" i="14"/>
  <c r="AI750" i="14"/>
  <c r="AI754" i="14"/>
  <c r="AI758" i="14"/>
  <c r="AI562" i="14"/>
  <c r="AI1427" i="14"/>
  <c r="AI2008" i="14"/>
  <c r="AI1512" i="14"/>
  <c r="AI835" i="14"/>
  <c r="AI839" i="14"/>
  <c r="AI843" i="14"/>
  <c r="AI605" i="14"/>
  <c r="AI1662" i="14"/>
  <c r="AI2019" i="14"/>
  <c r="AI2045" i="14"/>
  <c r="AI386" i="14"/>
  <c r="AI1895" i="14"/>
  <c r="AI901" i="14"/>
  <c r="AI1401" i="14"/>
  <c r="AI925" i="14"/>
  <c r="AI49" i="14"/>
  <c r="AI319" i="14"/>
  <c r="AI1622" i="14"/>
  <c r="AI941" i="14"/>
  <c r="AI996" i="14"/>
  <c r="AI1000" i="14"/>
  <c r="AI1004" i="14"/>
  <c r="AI1008" i="14"/>
  <c r="AI1035" i="14"/>
  <c r="AI1039" i="14"/>
  <c r="AI1043" i="14"/>
  <c r="AI2219" i="14"/>
  <c r="AI1051" i="14"/>
  <c r="AI1055" i="14"/>
  <c r="AI602" i="14"/>
  <c r="AI1360" i="14"/>
  <c r="AI122" i="14"/>
  <c r="AI1199" i="14"/>
  <c r="AI1203" i="14"/>
  <c r="AI1207" i="14"/>
  <c r="AI1211" i="14"/>
  <c r="AI1215" i="14"/>
  <c r="AI1219" i="14"/>
  <c r="AI1223" i="14"/>
  <c r="AI1227" i="14"/>
  <c r="AI1231" i="14"/>
  <c r="AI1235" i="14"/>
  <c r="AI1239" i="14"/>
  <c r="AI564" i="14"/>
  <c r="AI1627" i="14"/>
  <c r="AI2020" i="14"/>
  <c r="AI1693" i="14"/>
  <c r="AI1347" i="14"/>
  <c r="AI1667" i="14"/>
  <c r="AI1723" i="14"/>
  <c r="AI794" i="14"/>
  <c r="AI519" i="14"/>
  <c r="AI299" i="14"/>
  <c r="AI798" i="14"/>
  <c r="AI2259" i="14"/>
  <c r="AI1289" i="14"/>
  <c r="AI1649" i="14"/>
  <c r="AI1801" i="14"/>
  <c r="AI1405" i="14"/>
  <c r="AI1719" i="14"/>
  <c r="AI1877" i="14"/>
  <c r="AI1494" i="14"/>
  <c r="AI1420" i="14"/>
  <c r="AI1432" i="14"/>
  <c r="AI1930" i="14"/>
  <c r="AI2040" i="14"/>
  <c r="AI2055" i="14"/>
  <c r="AI1380" i="14"/>
  <c r="AI1384" i="14"/>
  <c r="AI2160" i="14"/>
  <c r="AI1392" i="14"/>
  <c r="AI1735" i="14"/>
  <c r="AI1400" i="14"/>
  <c r="AI1414" i="14"/>
  <c r="AI359" i="14"/>
  <c r="AI127" i="14"/>
  <c r="AI1712" i="14"/>
  <c r="AI781" i="14"/>
  <c r="AI1294" i="14"/>
  <c r="AI918" i="14"/>
  <c r="AI1526" i="14"/>
  <c r="AI920" i="14"/>
  <c r="AI857" i="14"/>
  <c r="AI2069" i="14"/>
  <c r="AI322" i="14"/>
  <c r="AI936" i="14"/>
  <c r="AI937" i="14"/>
  <c r="AI923" i="14"/>
  <c r="AI868" i="14"/>
  <c r="AI1396" i="14"/>
  <c r="AI2074" i="14"/>
  <c r="AI927" i="14"/>
  <c r="AI2075" i="14"/>
  <c r="AI1295" i="14"/>
  <c r="AI1739" i="14"/>
  <c r="AI930" i="14"/>
  <c r="AI931" i="14"/>
  <c r="AI1529" i="14"/>
  <c r="AI932" i="14"/>
  <c r="AI1508" i="14"/>
  <c r="AI1264" i="14"/>
  <c r="AI1482" i="14"/>
  <c r="AI2059" i="14"/>
  <c r="AI1524" i="14"/>
  <c r="AI2061" i="14"/>
  <c r="AI2294" i="14"/>
  <c r="AI1751" i="14"/>
  <c r="AI956" i="14"/>
  <c r="AI783" i="14"/>
  <c r="AI880" i="14"/>
  <c r="AI1547" i="14"/>
  <c r="AI2191" i="14"/>
  <c r="AI2196" i="14"/>
  <c r="AI1371" i="14"/>
  <c r="AI1452" i="14"/>
  <c r="AI959" i="14"/>
  <c r="AI731" i="14"/>
  <c r="AI1369" i="14"/>
  <c r="AI749" i="14"/>
  <c r="AI1588" i="14"/>
  <c r="AI1370" i="14"/>
  <c r="AI963" i="14"/>
  <c r="AI593" i="14"/>
  <c r="AI1486" i="14"/>
  <c r="AI1608" i="14"/>
  <c r="AI2201" i="14"/>
  <c r="AI1616" i="14"/>
  <c r="AI1620" i="14"/>
  <c r="AI1517" i="14"/>
  <c r="AI1628" i="14"/>
  <c r="AI2179" i="14"/>
  <c r="AI2137" i="14"/>
  <c r="AI1463" i="14"/>
  <c r="AI1740" i="14"/>
  <c r="AI2214" i="14"/>
  <c r="AI1957" i="14"/>
  <c r="AI1656" i="14"/>
  <c r="AI2084" i="14"/>
  <c r="AI2085" i="14"/>
  <c r="AI1491" i="14"/>
  <c r="AI1113" i="14"/>
  <c r="AI2087" i="14"/>
  <c r="AI1741" i="14"/>
  <c r="AI1898" i="14"/>
  <c r="AI1765" i="14"/>
  <c r="AI2091" i="14"/>
  <c r="AI967" i="14"/>
  <c r="AI977" i="14"/>
  <c r="AI1277" i="14"/>
  <c r="AI982" i="14"/>
  <c r="AI512" i="14"/>
  <c r="AI2100" i="14"/>
  <c r="AI2102" i="14"/>
  <c r="AI2103" i="14"/>
  <c r="AI1728" i="14"/>
  <c r="AI2286" i="14"/>
  <c r="AI1960" i="14"/>
  <c r="AI1748" i="14"/>
  <c r="AI1017" i="14"/>
  <c r="AI2104" i="14"/>
  <c r="AI1570" i="14"/>
  <c r="AI223" i="14"/>
  <c r="AI1778" i="14"/>
  <c r="AI1647" i="14"/>
  <c r="AI194" i="14"/>
  <c r="AI1809" i="14"/>
  <c r="AI1811" i="14"/>
  <c r="AI1781" i="14"/>
  <c r="AI1032" i="14"/>
  <c r="AI1059" i="14"/>
  <c r="AI1763" i="14"/>
  <c r="AI1047" i="14"/>
  <c r="AI437" i="14"/>
  <c r="AI1804" i="14"/>
  <c r="AI2244" i="14"/>
  <c r="AI1812" i="14"/>
  <c r="AI1816" i="14"/>
  <c r="AI1820" i="14"/>
  <c r="AI1824" i="14"/>
  <c r="AI1601" i="14"/>
  <c r="AI1832" i="14"/>
  <c r="AI1604" i="14"/>
  <c r="AI2222" i="14"/>
  <c r="AI2283" i="14"/>
  <c r="AI1848" i="14"/>
  <c r="AI427" i="14"/>
  <c r="AI800" i="14"/>
  <c r="AI1860" i="14"/>
  <c r="AI1864" i="14"/>
  <c r="AI2142" i="14"/>
  <c r="AI1872" i="14"/>
  <c r="AI1876" i="14"/>
  <c r="AI2108" i="14"/>
  <c r="AI1884" i="14"/>
  <c r="AI1115" i="14"/>
  <c r="AI1796" i="14"/>
  <c r="AI1799" i="14"/>
  <c r="AI1803" i="14"/>
  <c r="AI1107" i="14"/>
  <c r="AI1806" i="14"/>
  <c r="AI1912" i="14"/>
  <c r="AI767" i="14"/>
  <c r="AI1161" i="14"/>
  <c r="AI1924" i="14"/>
  <c r="AI505" i="14"/>
  <c r="AI1813" i="14"/>
  <c r="AI1266" i="14"/>
  <c r="AI1125" i="14"/>
  <c r="AI2128" i="14"/>
  <c r="AI1948" i="14"/>
  <c r="AI1129" i="14"/>
  <c r="AI898" i="14"/>
  <c r="AI1132" i="14"/>
  <c r="AI522" i="14"/>
  <c r="AI1673" i="14"/>
  <c r="AI855" i="14"/>
  <c r="AI1134" i="14"/>
  <c r="AI1290" i="14"/>
  <c r="AI854" i="14"/>
  <c r="AI1988" i="14"/>
  <c r="AI1992" i="14"/>
  <c r="AI130" i="14"/>
  <c r="AI2000" i="14"/>
  <c r="AI534" i="14"/>
  <c r="AI324" i="14"/>
  <c r="AI2012" i="14"/>
  <c r="AI1492" i="14"/>
  <c r="AI723" i="14"/>
  <c r="AI1166" i="14"/>
  <c r="AI1167" i="14"/>
  <c r="AI560" i="14"/>
  <c r="AI2036" i="14"/>
  <c r="AI1169" i="14"/>
  <c r="AI1314" i="14"/>
  <c r="AI2048" i="14"/>
  <c r="AI2109" i="14"/>
  <c r="AI1178" i="14"/>
  <c r="AI1270" i="14"/>
  <c r="AI1721" i="14"/>
  <c r="AI2068" i="14"/>
  <c r="AI1191" i="14"/>
  <c r="AI2299" i="14"/>
  <c r="AI1193" i="14"/>
  <c r="AI1510" i="14"/>
  <c r="AI2088" i="14"/>
  <c r="AI1225" i="14"/>
  <c r="AI2096" i="14"/>
  <c r="AI713" i="14"/>
  <c r="AI1242" i="14"/>
  <c r="AI871" i="14"/>
  <c r="AI2112" i="14"/>
  <c r="AI2116" i="14"/>
  <c r="AI1560" i="14"/>
  <c r="AI2124" i="14"/>
  <c r="AI2308" i="14"/>
  <c r="AI2132" i="14"/>
  <c r="AI2224" i="14"/>
  <c r="AI1892" i="14"/>
  <c r="AI2144" i="14"/>
  <c r="AI1576" i="14"/>
  <c r="AI691" i="14"/>
  <c r="AI1339" i="14"/>
  <c r="AI1844" i="14"/>
  <c r="AI2309" i="14"/>
  <c r="AI117" i="14"/>
  <c r="AI157" i="14"/>
  <c r="AI1474" i="14"/>
  <c r="AI1255" i="14"/>
  <c r="AI158" i="14"/>
  <c r="AI2262" i="14"/>
  <c r="AI1671" i="14"/>
  <c r="AI1260" i="14"/>
  <c r="AI845" i="14"/>
  <c r="AI2204" i="14"/>
  <c r="AI1455" i="14"/>
  <c r="AI1919" i="14"/>
  <c r="AI2216" i="14"/>
  <c r="AI2220" i="14"/>
  <c r="AI1263" i="14"/>
  <c r="AI2151" i="14"/>
  <c r="AI2232" i="14"/>
  <c r="AI1333" i="14"/>
  <c r="AI639" i="14"/>
  <c r="AI488" i="14"/>
  <c r="AI1532" i="14"/>
  <c r="AI489" i="14"/>
  <c r="AI490" i="14"/>
  <c r="AI1318" i="14"/>
  <c r="AI2264" i="14"/>
  <c r="AI2206" i="14"/>
  <c r="AI2272" i="14"/>
  <c r="AI2361" i="14"/>
  <c r="AI225" i="14"/>
  <c r="AI378" i="14"/>
  <c r="AI2352" i="14"/>
  <c r="AI1386" i="14"/>
  <c r="AI137" i="14"/>
  <c r="AI101" i="14"/>
  <c r="AI105" i="14"/>
  <c r="AI1998" i="14"/>
  <c r="AI1840" i="14"/>
  <c r="AI276" i="14"/>
  <c r="AI1842" i="14"/>
  <c r="AI1579" i="14"/>
  <c r="AI162" i="14"/>
  <c r="AI166" i="14"/>
  <c r="AI46" i="14"/>
  <c r="AI245" i="14"/>
  <c r="AI178" i="14"/>
  <c r="AI182" i="14"/>
  <c r="AI709" i="14"/>
  <c r="AI206" i="14"/>
  <c r="AI210" i="14"/>
  <c r="AI214" i="14"/>
  <c r="AI1717" i="14"/>
  <c r="AI2056" i="14"/>
  <c r="AI281" i="14"/>
  <c r="AI112" i="14"/>
  <c r="AI1850" i="14"/>
  <c r="AI246" i="14"/>
  <c r="AI320" i="14"/>
  <c r="AI62" i="14"/>
  <c r="AI343" i="14"/>
  <c r="AI347" i="14"/>
  <c r="AI2247" i="14"/>
  <c r="AI355" i="14"/>
  <c r="AI2110" i="14"/>
  <c r="AI363" i="14"/>
  <c r="AI367" i="14"/>
  <c r="AI371" i="14"/>
  <c r="AI375" i="14"/>
  <c r="AI379" i="14"/>
  <c r="AI383" i="14"/>
  <c r="AI1505" i="14"/>
  <c r="AI865" i="14"/>
  <c r="AI1827" i="14"/>
  <c r="AI467" i="14"/>
  <c r="AI891" i="14"/>
  <c r="AI15" i="14"/>
  <c r="AI491" i="14"/>
  <c r="AI495" i="14"/>
  <c r="AI499" i="14"/>
  <c r="AI2172" i="14"/>
  <c r="AI570" i="14"/>
  <c r="AI574" i="14"/>
  <c r="AI578" i="14"/>
  <c r="AI312" i="14"/>
  <c r="AI1863" i="14"/>
  <c r="AI603" i="14"/>
  <c r="AI195" i="14"/>
  <c r="AI1865" i="14"/>
  <c r="AI2163" i="14"/>
  <c r="AI88" i="14"/>
  <c r="AI1869" i="14"/>
  <c r="AI1709" i="14"/>
  <c r="AI1634" i="14"/>
  <c r="AI2007" i="14"/>
  <c r="AI109" i="14"/>
  <c r="AI820" i="14"/>
  <c r="AI76" i="14"/>
  <c r="AI600" i="14"/>
  <c r="AI934" i="14"/>
  <c r="AI1881" i="14"/>
  <c r="AI905" i="14"/>
  <c r="AI909" i="14"/>
  <c r="AI2032" i="14"/>
  <c r="AI2027" i="14"/>
  <c r="AI945" i="14"/>
  <c r="AI949" i="14"/>
  <c r="AI953" i="14"/>
  <c r="AI68" i="14"/>
  <c r="AI2033" i="14"/>
  <c r="AI969" i="14"/>
  <c r="AI973" i="14"/>
  <c r="AI1012" i="14"/>
  <c r="AI1016" i="14"/>
  <c r="AI1346" i="14"/>
  <c r="AI1024" i="14"/>
  <c r="AI682" i="14"/>
  <c r="AI1067" i="14"/>
  <c r="AI1071" i="14"/>
  <c r="AI1075" i="14"/>
  <c r="AI1079" i="14"/>
  <c r="AI1830" i="14"/>
  <c r="AI64" i="14"/>
  <c r="AI2223" i="14"/>
  <c r="AI852" i="14"/>
  <c r="AI1147" i="14"/>
  <c r="AI1151" i="14"/>
  <c r="AI774" i="14"/>
  <c r="AI1159" i="14"/>
  <c r="AI430" i="14"/>
  <c r="AI2062" i="14"/>
  <c r="AI1195" i="14"/>
  <c r="AI1175" i="14"/>
  <c r="AI1179" i="14"/>
  <c r="AI1183" i="14"/>
  <c r="AI1187" i="14"/>
  <c r="AI1336" i="14"/>
  <c r="AI1340" i="14"/>
  <c r="AI145" i="14"/>
  <c r="AI13" i="14"/>
  <c r="AI2404" i="14"/>
  <c r="AI1356" i="14"/>
  <c r="AI1398" i="14"/>
  <c r="AI1364" i="14"/>
  <c r="AI1368" i="14"/>
  <c r="AI2353" i="14"/>
  <c r="AI2357" i="14"/>
  <c r="AI1168" i="14"/>
  <c r="AI1416" i="14"/>
  <c r="AI85" i="14"/>
  <c r="AI29" i="14"/>
  <c r="AI53" i="14"/>
  <c r="AI2326" i="14"/>
  <c r="AI429" i="14"/>
  <c r="AI594" i="14"/>
  <c r="AI311" i="14"/>
  <c r="AI34" i="14"/>
  <c r="AI2123" i="14"/>
  <c r="AI50" i="14"/>
  <c r="AI54" i="14"/>
  <c r="AI78" i="14"/>
  <c r="AI82" i="14"/>
  <c r="AI134" i="14"/>
  <c r="AI138" i="14"/>
  <c r="AI816" i="14"/>
  <c r="AI146" i="14"/>
  <c r="AI1415" i="14"/>
  <c r="AI1680" i="14"/>
  <c r="AI1851" i="14"/>
  <c r="AI150" i="14"/>
  <c r="AI1854" i="14"/>
  <c r="AI328" i="14"/>
  <c r="AI332" i="14"/>
  <c r="AI387" i="14"/>
  <c r="AI314" i="14"/>
  <c r="AI1641" i="14"/>
  <c r="AI1454" i="14"/>
  <c r="AI471" i="14"/>
  <c r="AI475" i="14"/>
  <c r="AI1859" i="14"/>
  <c r="AI447" i="14"/>
  <c r="AI507" i="14"/>
  <c r="AI511" i="14"/>
  <c r="AI1878" i="14"/>
  <c r="AI1590" i="14"/>
  <c r="AI897" i="14"/>
  <c r="AI67" i="14"/>
  <c r="AI1312" i="14"/>
  <c r="AI539" i="14"/>
  <c r="AI543" i="14"/>
  <c r="AI547" i="14"/>
  <c r="AI817" i="14"/>
  <c r="AI595" i="14"/>
  <c r="AI1350" i="14"/>
  <c r="AI1793" i="14"/>
  <c r="AI611" i="14"/>
  <c r="AI615" i="14"/>
  <c r="AI619" i="14"/>
  <c r="AI670" i="14"/>
  <c r="AI674" i="14"/>
  <c r="AI678" i="14"/>
  <c r="AI280" i="14"/>
  <c r="AI719" i="14"/>
  <c r="AI1994" i="14"/>
  <c r="AI1322" i="14"/>
  <c r="AI1968" i="14"/>
  <c r="AI735" i="14"/>
  <c r="AI739" i="14"/>
  <c r="AI1550" i="14"/>
  <c r="AI2006" i="14"/>
  <c r="AI249" i="14"/>
  <c r="AI771" i="14"/>
  <c r="AI761" i="14"/>
  <c r="AI1573" i="14"/>
  <c r="AI316" i="14"/>
  <c r="AI637" i="14"/>
  <c r="AI824" i="14"/>
  <c r="AI1304" i="14"/>
  <c r="AI856" i="14"/>
  <c r="AI1685" i="14"/>
  <c r="AI310" i="14"/>
  <c r="AI981" i="14"/>
  <c r="AI985" i="14"/>
  <c r="AI989" i="14"/>
  <c r="AI993" i="14"/>
  <c r="AI1028" i="14"/>
  <c r="AI2218" i="14"/>
  <c r="AI1087" i="14"/>
  <c r="AI1091" i="14"/>
  <c r="AI1095" i="14"/>
  <c r="AI1099" i="14"/>
  <c r="AI1103" i="14"/>
  <c r="AI1970" i="14"/>
  <c r="AI1111" i="14"/>
  <c r="AI2318" i="14"/>
  <c r="AI2035" i="14"/>
  <c r="AI1797" i="14"/>
  <c r="AI1436" i="14"/>
  <c r="AI2277" i="14"/>
  <c r="AI2195" i="14"/>
  <c r="AI2034" i="14"/>
  <c r="AI298" i="14"/>
  <c r="AI70" i="14"/>
  <c r="AI229" i="14"/>
  <c r="AI1274" i="14"/>
  <c r="AI2305" i="14"/>
  <c r="AI697" i="14"/>
  <c r="AI2313" i="14"/>
  <c r="AI1280" i="14"/>
  <c r="AI2159" i="14"/>
  <c r="AI2325" i="14"/>
  <c r="AI2329" i="14"/>
  <c r="AI2333" i="14"/>
  <c r="AI2337" i="14"/>
  <c r="AI2341" i="14"/>
  <c r="AI2345" i="14"/>
  <c r="AI2366" i="14"/>
  <c r="AI2370" i="14"/>
  <c r="AI2375" i="14"/>
  <c r="AI2379" i="14"/>
  <c r="AI2383" i="14"/>
  <c r="AI2387" i="14"/>
  <c r="AI1311" i="14"/>
  <c r="AI423" i="14"/>
  <c r="AI1393" i="14"/>
  <c r="AI1868" i="14"/>
  <c r="AI107" i="14"/>
  <c r="AI333" i="14"/>
  <c r="AI42" i="14"/>
  <c r="AI875" i="14"/>
  <c r="AI2225" i="14"/>
  <c r="AI71" i="14"/>
  <c r="AI1769" i="14"/>
  <c r="AI1947" i="14"/>
  <c r="AI86" i="14"/>
  <c r="AI90" i="14"/>
  <c r="AI230" i="14"/>
  <c r="AI98" i="14"/>
  <c r="AI196" i="14"/>
  <c r="AI268" i="14"/>
  <c r="AI1617" i="14"/>
  <c r="AI689" i="14"/>
  <c r="AI1438" i="14"/>
  <c r="AI191" i="14"/>
  <c r="AI1979" i="14"/>
  <c r="AI203" i="14"/>
  <c r="AI1503" i="14"/>
  <c r="AI851" i="14"/>
  <c r="AI1549" i="14"/>
  <c r="AI284" i="14"/>
  <c r="AI288" i="14"/>
  <c r="AI292" i="14"/>
  <c r="AI296" i="14"/>
  <c r="AI38" i="14"/>
  <c r="AI1772" i="14"/>
  <c r="AI1989" i="14"/>
  <c r="AI2314" i="14"/>
  <c r="AI336" i="14"/>
  <c r="AI340" i="14"/>
  <c r="AI726" i="14"/>
  <c r="AI395" i="14"/>
  <c r="AI399" i="14"/>
  <c r="AI403" i="14"/>
  <c r="AI407" i="14"/>
  <c r="AI411" i="14"/>
  <c r="AI415" i="14"/>
  <c r="AI419" i="14"/>
  <c r="AI1986" i="14"/>
  <c r="AI91" i="14"/>
  <c r="AI2" i="14"/>
  <c r="AI2324" i="14"/>
  <c r="AI551" i="14"/>
  <c r="AI555" i="14"/>
  <c r="AI559" i="14"/>
  <c r="AI220" i="14"/>
  <c r="AI567" i="14"/>
  <c r="AI1309" i="14"/>
  <c r="AI627" i="14"/>
  <c r="AI631" i="14"/>
  <c r="AI1652" i="14"/>
  <c r="AI1395" i="14"/>
  <c r="AI643" i="14"/>
  <c r="AI647" i="14"/>
  <c r="AI651" i="14"/>
  <c r="AI655" i="14"/>
  <c r="AI659" i="14"/>
  <c r="AI881" i="14"/>
  <c r="AI2285" i="14"/>
  <c r="AI239" i="14"/>
  <c r="AI2317" i="14"/>
  <c r="AI747" i="14"/>
  <c r="AI2127" i="14"/>
  <c r="AI755" i="14"/>
  <c r="AI759" i="14"/>
  <c r="AI1327" i="14"/>
  <c r="AI1950" i="14"/>
  <c r="AI2156" i="14"/>
  <c r="AI789" i="14"/>
  <c r="AI778" i="14"/>
  <c r="AI836" i="14"/>
  <c r="AI840" i="14"/>
  <c r="AI844" i="14"/>
  <c r="AI846" i="14"/>
  <c r="AI452" i="14"/>
  <c r="AI1623" i="14"/>
  <c r="AI1880" i="14"/>
  <c r="AI1882" i="14"/>
  <c r="AI1156" i="14"/>
  <c r="AI902" i="14"/>
  <c r="AI1909" i="14"/>
  <c r="AI527" i="14"/>
  <c r="AI729" i="14"/>
  <c r="AI2150" i="14"/>
  <c r="AI938" i="14"/>
  <c r="AI997" i="14"/>
  <c r="AI300" i="14"/>
  <c r="AI1005" i="14"/>
  <c r="AI1009" i="14"/>
  <c r="AI1036" i="14"/>
  <c r="AI1040" i="14"/>
  <c r="AI1044" i="14"/>
  <c r="AI2001" i="14"/>
  <c r="AI1052" i="14"/>
  <c r="AI1056" i="14"/>
  <c r="AI1060" i="14"/>
  <c r="AI866" i="14"/>
  <c r="AI193" i="14"/>
  <c r="AI1196" i="14"/>
  <c r="AI1200" i="14"/>
  <c r="AI1204" i="14"/>
  <c r="AI1208" i="14"/>
  <c r="AI1212" i="14"/>
  <c r="AI1216" i="14"/>
  <c r="AI1220" i="14"/>
  <c r="AI1224" i="14"/>
  <c r="AI1228" i="14"/>
  <c r="AI1232" i="14"/>
  <c r="AI1236" i="14"/>
  <c r="AI1240" i="14"/>
  <c r="AI391" i="14"/>
  <c r="AI1609" i="14"/>
  <c r="AI1676" i="14"/>
  <c r="AI1584" i="14"/>
  <c r="AI1891" i="14"/>
  <c r="AI1553" i="14"/>
  <c r="AI1630" i="14"/>
  <c r="AI479" i="14"/>
  <c r="AI1412" i="14"/>
  <c r="AI74" i="14"/>
  <c r="AI421" i="14"/>
  <c r="AI2198" i="14"/>
  <c r="AI700" i="14"/>
  <c r="AI1451" i="14"/>
  <c r="AI1388" i="14"/>
  <c r="AI1612" i="14"/>
  <c r="AI1626" i="14"/>
  <c r="AI1893" i="14"/>
  <c r="AI1084" i="14"/>
  <c r="AI699" i="14"/>
  <c r="AI1446" i="14"/>
  <c r="AI1945" i="14"/>
  <c r="AI1614" i="14"/>
  <c r="AI1629" i="14"/>
  <c r="AI1381" i="14"/>
  <c r="AI1385" i="14"/>
  <c r="AI2185" i="14"/>
  <c r="AI2230" i="14"/>
  <c r="AI2239" i="14"/>
  <c r="AI125" i="14"/>
  <c r="AI358" i="14"/>
  <c r="AI126" i="14"/>
  <c r="AI360" i="14"/>
  <c r="AI1417" i="14"/>
  <c r="AI917" i="14"/>
  <c r="AI1425" i="14"/>
  <c r="AI802" i="14"/>
  <c r="AI1348" i="14"/>
  <c r="AI2067" i="14"/>
  <c r="AI1441" i="14"/>
  <c r="AI1519" i="14"/>
  <c r="AI1674" i="14"/>
  <c r="AI1453" i="14"/>
  <c r="AI323" i="14"/>
  <c r="AI1566" i="14"/>
  <c r="AI1716" i="14"/>
  <c r="AI2072" i="14"/>
  <c r="AI525" i="14"/>
  <c r="AI1477" i="14"/>
  <c r="AI1481" i="14"/>
  <c r="AI2076" i="14"/>
  <c r="AI1489" i="14"/>
  <c r="AI1493" i="14"/>
  <c r="AI828" i="14"/>
  <c r="AI1501" i="14"/>
  <c r="AI1747" i="14"/>
  <c r="AI588" i="14"/>
  <c r="AI2082" i="14"/>
  <c r="AI1737" i="14"/>
  <c r="AI2292" i="14"/>
  <c r="AI2300" i="14"/>
  <c r="AI2302" i="14"/>
  <c r="AI1838" i="14"/>
  <c r="AI1923" i="14"/>
  <c r="AI782" i="14"/>
  <c r="AI1434" i="14"/>
  <c r="AI784" i="14"/>
  <c r="AI1435" i="14"/>
  <c r="AI1557" i="14"/>
  <c r="AI2165" i="14"/>
  <c r="AI958" i="14"/>
  <c r="AI1569" i="14"/>
  <c r="AI1372" i="14"/>
  <c r="AI1577" i="14"/>
  <c r="AI1581" i="14"/>
  <c r="AI1461" i="14"/>
  <c r="AI1464" i="14"/>
  <c r="AI1593" i="14"/>
  <c r="AI1470" i="14"/>
  <c r="AI228" i="14"/>
  <c r="AI2199" i="14"/>
  <c r="AI2169" i="14"/>
  <c r="AI1613" i="14"/>
  <c r="AI2174" i="14"/>
  <c r="AI1621" i="14"/>
  <c r="AI1625" i="14"/>
  <c r="AI2209" i="14"/>
  <c r="AI2213" i="14"/>
  <c r="AI1637" i="14"/>
  <c r="AI2284" i="14"/>
  <c r="AI1645" i="14"/>
  <c r="AI2215" i="14"/>
  <c r="AI883" i="14"/>
  <c r="AI1817" i="14"/>
  <c r="AI884" i="14"/>
  <c r="AI1665" i="14"/>
  <c r="AI1554" i="14"/>
  <c r="AI1758" i="14"/>
  <c r="AI1677" i="14"/>
  <c r="AI1636" i="14"/>
  <c r="AI1764" i="14"/>
  <c r="AI1689" i="14"/>
  <c r="AI966" i="14"/>
  <c r="AI1770" i="14"/>
  <c r="AI1701" i="14"/>
  <c r="AI665" i="14"/>
  <c r="AI2099" i="14"/>
  <c r="AI1713" i="14"/>
  <c r="AI995" i="14"/>
  <c r="AI913" i="14"/>
  <c r="AI1784" i="14"/>
  <c r="AI1011" i="14"/>
  <c r="AI2237" i="14"/>
  <c r="AI885" i="14"/>
  <c r="AI1695" i="14"/>
  <c r="AI589" i="14"/>
  <c r="AI1749" i="14"/>
  <c r="AI413" i="14"/>
  <c r="AI1757" i="14"/>
  <c r="AI532" i="14"/>
  <c r="AI638" i="14"/>
  <c r="AI1050" i="14"/>
  <c r="AI515" i="14"/>
  <c r="AI1654" i="14"/>
  <c r="AI1054" i="14"/>
  <c r="AI434" i="14"/>
  <c r="AI435" i="14"/>
  <c r="AI1063" i="14"/>
  <c r="AI436" i="14"/>
  <c r="AI1078" i="14"/>
  <c r="AI2217" i="14"/>
  <c r="AI2253" i="14"/>
  <c r="AI1404" i="14"/>
  <c r="AI2221" i="14"/>
  <c r="AI1821" i="14"/>
  <c r="AI2077" i="14"/>
  <c r="AI1829" i="14"/>
  <c r="AI1602" i="14"/>
  <c r="AI1837" i="14"/>
  <c r="AI2004" i="14"/>
  <c r="AI426" i="14"/>
  <c r="AI788" i="14"/>
  <c r="AI1086" i="14"/>
  <c r="AI1345" i="14"/>
  <c r="AI2140" i="14"/>
  <c r="AI1754" i="14"/>
  <c r="AI1108" i="14"/>
  <c r="AI895" i="14"/>
  <c r="AI1284" i="14"/>
  <c r="AI896" i="14"/>
  <c r="AI1698" i="14"/>
  <c r="AI2113" i="14"/>
  <c r="AI478" i="14"/>
  <c r="AI1116" i="14"/>
  <c r="AI449" i="14"/>
  <c r="AI1118" i="14"/>
  <c r="AI2119" i="14"/>
  <c r="AI2120" i="14"/>
  <c r="AI1120" i="14"/>
  <c r="AI513" i="14"/>
  <c r="AI1162" i="14"/>
  <c r="AI1124" i="14"/>
  <c r="AI1933" i="14"/>
  <c r="AI2126" i="14"/>
  <c r="AI591" i="14"/>
  <c r="AI1961" i="14"/>
  <c r="AI886" i="14"/>
  <c r="AI1953" i="14"/>
  <c r="AI1130" i="14"/>
  <c r="AI1672" i="14"/>
  <c r="AI1965" i="14"/>
  <c r="AI1786" i="14"/>
  <c r="AI1788" i="14"/>
  <c r="AI1977" i="14"/>
  <c r="AI1136" i="14"/>
  <c r="AI1805" i="14"/>
  <c r="AI1138" i="14"/>
  <c r="AI805" i="14"/>
  <c r="AI1504" i="14"/>
  <c r="AI1300" i="14"/>
  <c r="AI1490" i="14"/>
  <c r="AI1473" i="14"/>
  <c r="AI1155" i="14"/>
  <c r="AI1303" i="14"/>
  <c r="AI1537" i="14"/>
  <c r="AI2025" i="14"/>
  <c r="AI1308" i="14"/>
  <c r="AI1528" i="14"/>
  <c r="AI1523" i="14"/>
  <c r="AI561" i="14"/>
  <c r="AI1515" i="14"/>
  <c r="AI1177" i="14"/>
  <c r="AI2129" i="14"/>
  <c r="AI2057" i="14"/>
  <c r="AI2136" i="14"/>
  <c r="AI1273" i="14"/>
  <c r="AI598" i="14"/>
  <c r="AI2073" i="14"/>
  <c r="AI1839" i="14"/>
  <c r="AI1198" i="14"/>
  <c r="AI1221" i="14"/>
  <c r="AI2089" i="14"/>
  <c r="AI1249" i="14"/>
  <c r="AI1373" i="14"/>
  <c r="AI2101" i="14"/>
  <c r="AI1678" i="14"/>
  <c r="AI1597" i="14"/>
  <c r="AI872" i="14"/>
  <c r="AI1684" i="14"/>
  <c r="AI1587" i="14"/>
  <c r="AI1756" i="14"/>
  <c r="AI1247" i="14"/>
  <c r="AI148" i="14"/>
  <c r="AI2252" i="14"/>
  <c r="AI1911" i="14"/>
  <c r="AI583" i="14"/>
  <c r="AI1962" i="14"/>
  <c r="AI1841" i="14"/>
  <c r="AI2141" i="14"/>
  <c r="AI1328" i="14"/>
  <c r="AI1845" i="14"/>
  <c r="AI1849" i="14"/>
  <c r="AI2173" i="14"/>
  <c r="AI769" i="14"/>
  <c r="AI2260" i="14"/>
  <c r="AI174" i="14"/>
  <c r="AI1258" i="14"/>
  <c r="AI361" i="14"/>
  <c r="AI2197" i="14"/>
  <c r="AI2145" i="14"/>
  <c r="AI477" i="14"/>
  <c r="AI2269" i="14"/>
  <c r="AI1759" i="14"/>
  <c r="AI1261" i="14"/>
  <c r="AI2149" i="14"/>
  <c r="AI2044" i="14"/>
  <c r="AI2047" i="14"/>
  <c r="AI2152" i="14"/>
  <c r="AI2051" i="14"/>
  <c r="AI1269" i="14"/>
  <c r="AI2245" i="14"/>
  <c r="AI2249" i="14"/>
  <c r="AI183" i="14"/>
  <c r="AI184" i="14"/>
  <c r="AI1475" i="14"/>
  <c r="AI2310" i="14"/>
  <c r="AI1760" i="14"/>
  <c r="AF20" i="14"/>
  <c r="AE2443" i="14"/>
  <c r="AD2429" i="14" s="1"/>
  <c r="E35" i="12"/>
  <c r="C35" i="12"/>
  <c r="C43" i="12" s="1"/>
  <c r="D35" i="12"/>
  <c r="D43" i="12" s="1"/>
  <c r="E43" i="12"/>
  <c r="AF92" i="14"/>
  <c r="AH92" i="14"/>
  <c r="E147" i="13"/>
  <c r="F147" i="13"/>
  <c r="D147" i="13" l="1"/>
  <c r="AI92" i="14"/>
  <c r="F91" i="11" l="1"/>
  <c r="D90" i="11"/>
  <c r="D89" i="11"/>
  <c r="D88" i="11"/>
  <c r="D87" i="11"/>
  <c r="E87" i="11"/>
  <c r="E88" i="11"/>
  <c r="E89" i="11"/>
  <c r="E90" i="11"/>
  <c r="D75" i="11"/>
  <c r="D76" i="11"/>
  <c r="D77" i="11"/>
  <c r="F74" i="11"/>
  <c r="D74" i="11" s="1"/>
  <c r="D64" i="11"/>
  <c r="D63" i="11"/>
  <c r="D22" i="11"/>
  <c r="E75" i="11"/>
  <c r="E76" i="11"/>
  <c r="E77" i="11"/>
  <c r="E73" i="11"/>
  <c r="E86" i="11"/>
  <c r="E64" i="11"/>
  <c r="E63" i="11"/>
  <c r="E31" i="11"/>
  <c r="E22" i="11"/>
  <c r="F33" i="11"/>
  <c r="E8" i="11"/>
  <c r="E9" i="11"/>
  <c r="E10" i="11"/>
  <c r="E11" i="11"/>
  <c r="E12" i="11"/>
  <c r="E7" i="11"/>
  <c r="F79" i="11" l="1"/>
  <c r="E74" i="11"/>
  <c r="D12" i="11"/>
  <c r="F14" i="11"/>
  <c r="D8" i="11" l="1"/>
  <c r="D9" i="11"/>
  <c r="D10" i="11"/>
  <c r="D11" i="11"/>
  <c r="D7" i="11"/>
  <c r="H91" i="11"/>
  <c r="D91" i="11"/>
  <c r="C91" i="11"/>
  <c r="D80" i="11"/>
  <c r="C78" i="11"/>
  <c r="L77" i="11"/>
  <c r="F72" i="11"/>
  <c r="H66" i="11"/>
  <c r="G66" i="11"/>
  <c r="F66" i="11"/>
  <c r="C66" i="11"/>
  <c r="D67" i="11"/>
  <c r="C50" i="11"/>
  <c r="F49" i="11"/>
  <c r="F48" i="11"/>
  <c r="F47" i="11"/>
  <c r="F46" i="11"/>
  <c r="F45" i="11"/>
  <c r="F44" i="11"/>
  <c r="F43" i="11"/>
  <c r="F42" i="11"/>
  <c r="F41" i="11"/>
  <c r="F40" i="11"/>
  <c r="F39" i="11"/>
  <c r="D34" i="11"/>
  <c r="C33" i="11"/>
  <c r="F25" i="11"/>
  <c r="C25" i="11"/>
  <c r="D26" i="11"/>
  <c r="F21" i="11"/>
  <c r="F20" i="11"/>
  <c r="C14" i="11"/>
  <c r="F6" i="11"/>
  <c r="F95" i="11" l="1"/>
  <c r="C95" i="11"/>
  <c r="F50" i="11"/>
  <c r="D15" i="11"/>
  <c r="D95" i="11" s="1"/>
  <c r="G72" i="11"/>
  <c r="F124" i="10" l="1"/>
  <c r="E124" i="10"/>
  <c r="D115" i="10"/>
  <c r="D107" i="10"/>
  <c r="D103" i="10"/>
  <c r="D102" i="10"/>
  <c r="D85" i="10"/>
  <c r="D70" i="10"/>
  <c r="D65" i="10"/>
  <c r="D45" i="10"/>
  <c r="D28" i="10"/>
  <c r="D124" i="10" l="1"/>
  <c r="D128" i="10" s="1"/>
  <c r="D11" i="1" l="1"/>
  <c r="C11" i="1"/>
  <c r="B11" i="1"/>
  <c r="F90" i="9" l="1"/>
  <c r="E90" i="9"/>
  <c r="D36" i="9"/>
  <c r="D90" i="9" s="1"/>
  <c r="B5" i="4" l="1"/>
  <c r="AG2409" i="14" l="1"/>
  <c r="AG2433" i="14"/>
  <c r="AG890" i="14"/>
  <c r="AG317" i="14"/>
  <c r="AG329" i="14"/>
  <c r="AG153" i="14"/>
  <c r="AG487" i="14"/>
  <c r="AG686" i="14"/>
  <c r="AG326" i="14"/>
  <c r="AG607" i="14"/>
  <c r="AG786" i="14"/>
  <c r="AG546" i="14"/>
  <c r="AG797" i="14"/>
  <c r="AG218" i="14"/>
  <c r="AG531" i="14"/>
  <c r="AG1287" i="14"/>
  <c r="AG204" i="14"/>
  <c r="AG748" i="14"/>
  <c r="AG864" i="14"/>
  <c r="AG870" i="14"/>
  <c r="AG238" i="14"/>
  <c r="AG129" i="14"/>
  <c r="AG766" i="14"/>
  <c r="AG485" i="14"/>
  <c r="AG858" i="14"/>
  <c r="AG1321" i="14"/>
  <c r="AG240" i="14"/>
  <c r="AG484" i="14"/>
  <c r="AG504" i="14"/>
  <c r="AG277" i="14"/>
  <c r="AG585" i="14"/>
  <c r="AG198" i="14"/>
  <c r="AG1313" i="14"/>
  <c r="AG779" i="14"/>
  <c r="AG482" i="14"/>
  <c r="AG274" i="14"/>
  <c r="AG247" i="14"/>
  <c r="AG848" i="14"/>
  <c r="AG850" i="14"/>
  <c r="AG1315" i="14"/>
  <c r="AG121" i="14"/>
  <c r="AG2437" i="14" s="1"/>
  <c r="AH2439" i="14" s="1"/>
  <c r="AG2443" i="14" l="1"/>
  <c r="AH274" i="14"/>
  <c r="AI274" i="14" s="1"/>
  <c r="AF274" i="14"/>
  <c r="AF485" i="14"/>
  <c r="AH485" i="14"/>
  <c r="AI485" i="14" s="1"/>
  <c r="AF546" i="14"/>
  <c r="AH546" i="14"/>
  <c r="AI546" i="14" s="1"/>
  <c r="AH482" i="14"/>
  <c r="AI482" i="14" s="1"/>
  <c r="AF482" i="14"/>
  <c r="AF766" i="14"/>
  <c r="AH766" i="14"/>
  <c r="AI766" i="14" s="1"/>
  <c r="AF786" i="14"/>
  <c r="AH786" i="14"/>
  <c r="AI786" i="14" s="1"/>
  <c r="AH779" i="14"/>
  <c r="AI779" i="14" s="1"/>
  <c r="AF779" i="14"/>
  <c r="AF129" i="14"/>
  <c r="AH129" i="14"/>
  <c r="AI129" i="14" s="1"/>
  <c r="AF607" i="14"/>
  <c r="AH607" i="14"/>
  <c r="AI607" i="14" s="1"/>
  <c r="AH1313" i="14"/>
  <c r="AI1313" i="14" s="1"/>
  <c r="AF1313" i="14"/>
  <c r="AF238" i="14"/>
  <c r="AH238" i="14"/>
  <c r="AI238" i="14" s="1"/>
  <c r="AH326" i="14"/>
  <c r="AI326" i="14" s="1"/>
  <c r="AF326" i="14"/>
  <c r="AH198" i="14"/>
  <c r="AI198" i="14" s="1"/>
  <c r="AF198" i="14"/>
  <c r="AF870" i="14"/>
  <c r="AH870" i="14"/>
  <c r="AI870" i="14" s="1"/>
  <c r="AF686" i="14"/>
  <c r="AH686" i="14"/>
  <c r="AI686" i="14" s="1"/>
  <c r="AF585" i="14"/>
  <c r="AH585" i="14"/>
  <c r="AI585" i="14" s="1"/>
  <c r="AF864" i="14"/>
  <c r="AH864" i="14"/>
  <c r="AI864" i="14" s="1"/>
  <c r="AH487" i="14"/>
  <c r="AI487" i="14" s="1"/>
  <c r="AF487" i="14"/>
  <c r="AH277" i="14"/>
  <c r="AI277" i="14" s="1"/>
  <c r="AF277" i="14"/>
  <c r="AH748" i="14"/>
  <c r="AI748" i="14" s="1"/>
  <c r="AF748" i="14"/>
  <c r="AF153" i="14"/>
  <c r="AH153" i="14"/>
  <c r="AI153" i="14" s="1"/>
  <c r="AF121" i="14"/>
  <c r="AH121" i="14"/>
  <c r="AI121" i="14" s="1"/>
  <c r="AH504" i="14"/>
  <c r="AI504" i="14" s="1"/>
  <c r="AF504" i="14"/>
  <c r="AH204" i="14"/>
  <c r="AI204" i="14" s="1"/>
  <c r="AF204" i="14"/>
  <c r="AH2433" i="14"/>
  <c r="AI2433" i="14" s="1"/>
  <c r="AF2433" i="14"/>
  <c r="AH329" i="14"/>
  <c r="AI329" i="14" s="1"/>
  <c r="AF329" i="14"/>
  <c r="AH1315" i="14"/>
  <c r="AI1315" i="14" s="1"/>
  <c r="AF1315" i="14"/>
  <c r="AH484" i="14"/>
  <c r="AI484" i="14" s="1"/>
  <c r="AF484" i="14"/>
  <c r="AH1287" i="14"/>
  <c r="AI1287" i="14" s="1"/>
  <c r="AF1287" i="14"/>
  <c r="AH317" i="14"/>
  <c r="AI317" i="14" s="1"/>
  <c r="AF317" i="14"/>
  <c r="AH850" i="14"/>
  <c r="AI850" i="14" s="1"/>
  <c r="AF850" i="14"/>
  <c r="AF240" i="14"/>
  <c r="AH240" i="14"/>
  <c r="AI240" i="14" s="1"/>
  <c r="AF531" i="14"/>
  <c r="AH531" i="14"/>
  <c r="AI531" i="14" s="1"/>
  <c r="AF890" i="14"/>
  <c r="AH890" i="14"/>
  <c r="AI890" i="14" s="1"/>
  <c r="AH848" i="14"/>
  <c r="AI848" i="14" s="1"/>
  <c r="AF848" i="14"/>
  <c r="AH1321" i="14"/>
  <c r="AI1321" i="14" s="1"/>
  <c r="AF1321" i="14"/>
  <c r="AH218" i="14"/>
  <c r="AI218" i="14" s="1"/>
  <c r="AF218" i="14"/>
  <c r="AF247" i="14"/>
  <c r="AH247" i="14"/>
  <c r="AI247" i="14" s="1"/>
  <c r="AH858" i="14"/>
  <c r="AI858" i="14" s="1"/>
  <c r="AF858" i="14"/>
  <c r="AF797" i="14"/>
  <c r="AH797" i="14"/>
  <c r="AI797" i="14" s="1"/>
  <c r="AF2409" i="14"/>
  <c r="AH2409" i="14"/>
  <c r="AI2409" i="14" s="1"/>
  <c r="AF2443" i="14" l="1"/>
  <c r="H94" i="11" l="1"/>
</calcChain>
</file>

<file path=xl/sharedStrings.xml><?xml version="1.0" encoding="utf-8"?>
<sst xmlns="http://schemas.openxmlformats.org/spreadsheetml/2006/main" count="47807" uniqueCount="2770">
  <si>
    <t>CATEGORY</t>
  </si>
  <si>
    <t xml:space="preserve">2026/2027
</t>
  </si>
  <si>
    <t xml:space="preserve">2027/2028
</t>
  </si>
  <si>
    <t>Property Rates</t>
  </si>
  <si>
    <t xml:space="preserve">Electricity     </t>
  </si>
  <si>
    <t>Refuse</t>
  </si>
  <si>
    <t>Water (Haenertsburg)</t>
  </si>
  <si>
    <t>Water (Other users)</t>
  </si>
  <si>
    <t>Sewerage</t>
  </si>
  <si>
    <t>GRANTS 2026/2027</t>
  </si>
  <si>
    <t>MUNICIPAL GRANTS FOR  2026/2027- 2028/2029</t>
  </si>
  <si>
    <t>Grant Description</t>
  </si>
  <si>
    <t xml:space="preserve">2026/2027
(R) </t>
  </si>
  <si>
    <t xml:space="preserve">2027/2028
(R) </t>
  </si>
  <si>
    <t xml:space="preserve">2028/2029
(R) </t>
  </si>
  <si>
    <t>EQUITABLE SHARE</t>
  </si>
  <si>
    <t>MIG</t>
  </si>
  <si>
    <t>FMG</t>
  </si>
  <si>
    <t>EPWP</t>
  </si>
  <si>
    <t>INEP</t>
  </si>
  <si>
    <t xml:space="preserve">EEDSM </t>
  </si>
  <si>
    <t>TOTAL</t>
  </si>
  <si>
    <t>Row Labels</t>
  </si>
  <si>
    <t>Expenditure/Bulk purchases - electricity</t>
  </si>
  <si>
    <t>Expenditure/Contracted services</t>
  </si>
  <si>
    <t>Expenditure/Depreciation and amortisation</t>
  </si>
  <si>
    <t>Expenditure/Employee related costs</t>
  </si>
  <si>
    <t>Expenditure/Interest</t>
  </si>
  <si>
    <t>Expenditure/Inventory consumed</t>
  </si>
  <si>
    <t>Expenditure/Operational costs</t>
  </si>
  <si>
    <t>Expenditure/Remuneration of councillors</t>
  </si>
  <si>
    <t>Expenditure/Transfers and subsidies</t>
  </si>
  <si>
    <t>Revenue/Exchange Revenue/Agency services</t>
  </si>
  <si>
    <t>Revenue/Exchange Revenue/Interest earned from Current and Non Current Assets</t>
  </si>
  <si>
    <t>Revenue/Exchange Revenue/Interest earned from Receivables</t>
  </si>
  <si>
    <t>Revenue/Exchange Revenue/Licence and permits</t>
  </si>
  <si>
    <t>Revenue/Exchange Revenue/Operational Revenue</t>
  </si>
  <si>
    <t>Revenue/Exchange Revenue/Rental from Fixed Assets</t>
  </si>
  <si>
    <t>Revenue/Exchange Revenue/Service charges - Electricity</t>
  </si>
  <si>
    <t>Revenue/Exchange Revenue/Service charges - Waste Management</t>
  </si>
  <si>
    <t>Revenue/Non-Exchange Revenue/Fines, penalties and forfeits</t>
  </si>
  <si>
    <t>Revenue/Non-Exchange Revenue/Interest</t>
  </si>
  <si>
    <t>Revenue/Non-Exchange Revenue/Property rates</t>
  </si>
  <si>
    <t>Revenue/Non-Exchange Revenue/Transfer and subsidies - Operational</t>
  </si>
  <si>
    <t>Revenue/Non-Exchange Revenue/Transfers and subsidies - capital (monetary allocations)</t>
  </si>
  <si>
    <t>Grand Total</t>
  </si>
  <si>
    <t>Surplus before Capex and Repayments of Borrowings</t>
  </si>
  <si>
    <t>MIG Capital Expenditure</t>
  </si>
  <si>
    <t>Service Contributions - Electrical</t>
  </si>
  <si>
    <t>Cash Backed Reserves</t>
  </si>
  <si>
    <t>CAPEX Own Funding Requests</t>
  </si>
  <si>
    <t>INEP - Capital</t>
  </si>
  <si>
    <t>MDRG - Capital</t>
  </si>
  <si>
    <t>Budgeted Surplus</t>
  </si>
  <si>
    <t>INEP PROJECTS 2026/2027</t>
  </si>
  <si>
    <t xml:space="preserve">No. </t>
  </si>
  <si>
    <t>Project  Name</t>
  </si>
  <si>
    <t>Number of Connections</t>
  </si>
  <si>
    <t xml:space="preserve">Original  Budget </t>
  </si>
  <si>
    <t>MDRG PROJECTS 2025/2026</t>
  </si>
  <si>
    <t>Project Name</t>
  </si>
  <si>
    <t xml:space="preserve"> 2025/2026 Original Budget
(R)</t>
  </si>
  <si>
    <t>MIG PROJECTS 2026/2027</t>
  </si>
  <si>
    <t>Funding sources</t>
  </si>
  <si>
    <t>Reasons for Variance from Draft to Final</t>
  </si>
  <si>
    <t>Upgrading of Nkowakowa Section B &amp; D Streets from Gravel to Paving</t>
  </si>
  <si>
    <t>Upgrading of Access Street from  Serutung to Malengenge from Gravel to Paving</t>
  </si>
  <si>
    <t>Name corrected from Molapisane to Molabosane</t>
  </si>
  <si>
    <t>Upgrading of Access Streets from Relela  Via Boke High School to Fobeni from gravel to Paving</t>
  </si>
  <si>
    <t>Upgrading of Access Streets from Shikwambana intersection to Sure Sure Brickyard from gravel to paving road</t>
  </si>
  <si>
    <t>PMU Management 
(5% of Total MIG)</t>
  </si>
  <si>
    <t>TOTAL MIG</t>
  </si>
  <si>
    <t>DRAFT OWN FUNDING PROJECTS 2025/2026</t>
  </si>
  <si>
    <t>Department</t>
  </si>
  <si>
    <t>Project Description</t>
  </si>
  <si>
    <t xml:space="preserve"> 2025/2026
(R) </t>
  </si>
  <si>
    <t>2027/2028
(R)</t>
  </si>
  <si>
    <t>BTO</t>
  </si>
  <si>
    <t>Purchase of Office Equipment</t>
  </si>
  <si>
    <t>Community Services</t>
  </si>
  <si>
    <t>Refurbishment of the Nkowankowa drop-off.</t>
  </si>
  <si>
    <t>Refurbishment of drop-off which entails fencing, roofing and installation of electricity and water</t>
  </si>
  <si>
    <t>Construction of communal drop-offs</t>
  </si>
  <si>
    <t>Construction of communal drop-offs in Morutji and N’wa Mitwa</t>
  </si>
  <si>
    <t>Refurbishment of Letsitele public toilets</t>
  </si>
  <si>
    <t>Refurbishment of Letsitele ablution facilities</t>
  </si>
  <si>
    <t xml:space="preserve">Bush cutters, blower, woodchipper </t>
  </si>
  <si>
    <t>CSD: Tzaneen Agatha cemetery</t>
  </si>
  <si>
    <t>Concrete verges for Agatha cemetery</t>
  </si>
  <si>
    <t>Swimming pool upgrade</t>
  </si>
  <si>
    <t>CSD: Beautification of all Tzaneen Entrances (Welcome to Tzaneen)</t>
  </si>
  <si>
    <t>Welcome to Tzaneen beautification Garden entrances</t>
  </si>
  <si>
    <t>Refurbishment of Dannie Joubert Street,Tzaneen CBD</t>
  </si>
  <si>
    <t>Refurbishment of Dannie Joubert Street</t>
  </si>
  <si>
    <t>Ride on Mawers: Julesburg stadium, Burgersdorp stadium, Lenyenye stadium, Nkowankowa stadium, Tzaneen side walks</t>
  </si>
  <si>
    <t xml:space="preserve"> Ride-on lawn mowers for stadium’s and side walks </t>
  </si>
  <si>
    <t>Combined speed and red-light camera enforcement </t>
  </si>
  <si>
    <t>Tzaneen CTM and Lifestyle Intercection  </t>
  </si>
  <si>
    <t>Speed Law Enforcement Camera</t>
  </si>
  <si>
    <t>Purchase of Speed Law Enforcement Camera</t>
  </si>
  <si>
    <t>Alcohol screeners for Traffic officers </t>
  </si>
  <si>
    <t>Alcohol breathe analyser x8 </t>
  </si>
  <si>
    <t>Replacement of old Handguns for Traffic Officers</t>
  </si>
  <si>
    <t>New firearms x 6</t>
  </si>
  <si>
    <t>Solar systems at Nkowa Testing stations </t>
  </si>
  <si>
    <t>Installation of Solar backup systems testing stations </t>
  </si>
  <si>
    <t>Workstation counters at all cashiers at main building Licensing and Satellite Testing Stations</t>
  </si>
  <si>
    <t>Installations of new workstation counters at all cashiers at main building and Satellite Testing Stations</t>
  </si>
  <si>
    <t>Replacement of traffic signs</t>
  </si>
  <si>
    <t>Replacement of old/ faded road signs </t>
  </si>
  <si>
    <t>Introduction of Paving Street names Markings</t>
  </si>
  <si>
    <t>Introduction of Paving Street Names Markings</t>
  </si>
  <si>
    <t>Corporate Services</t>
  </si>
  <si>
    <t>ICT Equipment</t>
  </si>
  <si>
    <t>Electrical Engineering</t>
  </si>
  <si>
    <t xml:space="preserve">Urban distribution networks </t>
  </si>
  <si>
    <t>Miniature substation Urban distribution networks in phases</t>
  </si>
  <si>
    <t>11 kV and 33 kV Auto reclosers X 4</t>
  </si>
  <si>
    <t>Replace 11 kV and 33 kV Auto reclosers per annum</t>
  </si>
  <si>
    <t>Monitoring system on GTM electrical network</t>
  </si>
  <si>
    <t>Install scada monitoring system on GTM electrical network</t>
  </si>
  <si>
    <t>11kv Feeder from Western sub to Industrial area</t>
  </si>
  <si>
    <t>New 11kv Feeder from Western sub to Industrial area</t>
  </si>
  <si>
    <t>Rebuild 66 kV wooden line from Tarentaalrand Main to Tzaneen (20km)  in Phases</t>
  </si>
  <si>
    <t>Rebuild 66 kV wooden line from Tzaneen to Tarentaalrand</t>
  </si>
  <si>
    <t>Skirving and Peace Streets replacement of  old switchgear with safe technologies</t>
  </si>
  <si>
    <t xml:space="preserve">Installation of new 11kv switchgear </t>
  </si>
  <si>
    <t>Tzaneen Main retrofitting old panels with safe technologies</t>
  </si>
  <si>
    <t>Procurement of Network planning software</t>
  </si>
  <si>
    <t>Installation of STATS meters Tzaneen Main, Letsitele Main, Western Sub, Rubbervale &amp; 33/11kV Substation in Phases</t>
  </si>
  <si>
    <t>Installing statistical metering system</t>
  </si>
  <si>
    <t xml:space="preserve">Installing of Quality of Supply recorders (Tarentaal Rand, Tzaneen Main, Letsitele Main, Henley, Waterbok, Middlekop, Politsi, Blacknoll, Letsitele Valley </t>
  </si>
  <si>
    <t>Installing of Quality of Supply recorders</t>
  </si>
  <si>
    <t xml:space="preserve">Refurbishment of protection systems and panels in Tarentaal rand </t>
  </si>
  <si>
    <t>Refurbishment of protection systems and panels in Main subs in phases</t>
  </si>
  <si>
    <t>Refurbishment of protection systems and panels in Tzaneen Main</t>
  </si>
  <si>
    <t>Refurbishment of protection systems and panels in Letsitele Main</t>
  </si>
  <si>
    <t>Refurbishment of obsolete protection systems and panels in Main subs in phases</t>
  </si>
  <si>
    <t>Replacement of Box Breakers at Letsitele Main Substation in Phases</t>
  </si>
  <si>
    <t>Replacement of Box type 33kV Breakers in Main Substations in phases</t>
  </si>
  <si>
    <t>Replacement of Box Breakers in Main Substations at Tzaneen Main in phases</t>
  </si>
  <si>
    <t xml:space="preserve">Replacement of 132Kv &amp; 66Kv Breakers at Tarentaal Main Substations in phases </t>
  </si>
  <si>
    <t>Replace oil type breakers with latest technology</t>
  </si>
  <si>
    <t>Replacement of 66Kv Current Transformers at Letsitele Main Substations in phases</t>
  </si>
  <si>
    <t>Replacement of old dilapidated current Transformers</t>
  </si>
  <si>
    <t>Replacement of 66Kv Isolators at Letsitele Main Substations in phases</t>
  </si>
  <si>
    <t>Replacement of old knife type Isolators</t>
  </si>
  <si>
    <t>Replace, Refurbish &amp; Upgrading of underground LV cables, metering kiosks (Tzaneen Town)</t>
  </si>
  <si>
    <t>Replace, Refurbish &amp; Upgrading of LV cables due to low voltage, metering kiosks and in phases</t>
  </si>
  <si>
    <t xml:space="preserve">Replacement of old metering boxes and meters </t>
  </si>
  <si>
    <t>Replacement of old metering boxes for SPU &amp; LPU as per NRS 057</t>
  </si>
  <si>
    <t xml:space="preserve">Maintenance Management tools &amp; system </t>
  </si>
  <si>
    <t>Maintenance management software</t>
  </si>
  <si>
    <t>Revenue Protection</t>
  </si>
  <si>
    <t>Implementationn of a Revenue Protection Program</t>
  </si>
  <si>
    <t>Streetlights (Tzaneen Town, Haernerstburg)</t>
  </si>
  <si>
    <t>Replair, Replace streetlights with the latest technology type</t>
  </si>
  <si>
    <t>Building of new 10 MVA, 66/11 kV Substation at Blackhills, Includes construction of 66kV line</t>
  </si>
  <si>
    <t>Build a New 66/11kV Substation with a 10MVA Trfr, includes a 66kV line</t>
  </si>
  <si>
    <t>Upgrading of Middlekop Substation from 2MVA to 5MVA</t>
  </si>
  <si>
    <t>Install a 2MVA transformer to increase capacity</t>
  </si>
  <si>
    <t>Install New 5MVA 66/11kV Transformer Letsitele Valley</t>
  </si>
  <si>
    <t>Install a new 5MVA transformer</t>
  </si>
  <si>
    <t>Rebuilding of Pusela 11 kv line (4.5km)</t>
  </si>
  <si>
    <t>Rebuilding of 11 kv lines</t>
  </si>
  <si>
    <t>Rebuilding of Letsitele Valley/Bindzulani 11 kv line (5km)</t>
  </si>
  <si>
    <t>Rebuilding of Hotel/Stanford Lake college 11 kv line (5km)</t>
  </si>
  <si>
    <t>Rebuilding of Tarentaalrand/Deerpark 11 kv line (5km)</t>
  </si>
  <si>
    <t>Rebuilding of La Cotte 11 kv line (5km)</t>
  </si>
  <si>
    <t>Installation of streetlights from R71 Voortrekker traffic light to Deerpark Traffic circle</t>
  </si>
  <si>
    <t>Rebuilding of Ebenezer    33 kv line (5km)</t>
  </si>
  <si>
    <t>Rebuilding of 33 kv lines</t>
  </si>
  <si>
    <t>Rebuilding of Grenshoek 11kV line (7.6km)</t>
  </si>
  <si>
    <t>Rebuilding of 11 kV lines</t>
  </si>
  <si>
    <t>Rebuilding of Valencia 11 kv line (11km)</t>
  </si>
  <si>
    <t>Rebuilding of Gravelotte/Rubbervale 11 kv line (8.5km)</t>
  </si>
  <si>
    <t>Rebuilding of Duiweskloof    33 kv line (5km)</t>
  </si>
  <si>
    <t>Rebuilding of Henely _Deeside 11 kv line (5km)</t>
  </si>
  <si>
    <t>Rebuilding of The Pleins T-off _ R10 11 kv line (6km)</t>
  </si>
  <si>
    <t>Electrical Infrastructure Fencing (60 x Mini sub) Tzaneen, Letsitele &amp; Haenerstburg</t>
  </si>
  <si>
    <t>Electrical Infrastructure</t>
  </si>
  <si>
    <t xml:space="preserve">Installation of Rooftop Solar PV Municipal Main Building  </t>
  </si>
  <si>
    <t>Installation of Rooftop Solar PV</t>
  </si>
  <si>
    <t xml:space="preserve">Capital Tools  </t>
  </si>
  <si>
    <t>Procure of Capital Tools</t>
  </si>
  <si>
    <t>10x Highmast</t>
  </si>
  <si>
    <t>Rebuilding of Manorvlei/broederstroomdrift 11 kv line (5km)</t>
  </si>
  <si>
    <t>Protection system upgrade Rubbervale Sub</t>
  </si>
  <si>
    <t>Protection system upgrade</t>
  </si>
  <si>
    <t>Upgrade the existing transformers to  a 5MVA at Waterbok sub</t>
  </si>
  <si>
    <t>upgrade the exixting transformers to  5MVA transformer</t>
  </si>
  <si>
    <t>Building of new 4 MVA, 33/11 kV Substation at Agatha (Meyers Rus T off Phase 1)</t>
  </si>
  <si>
    <t>11kV cables Tzaneen CBD in phases (Prison -Heritage)</t>
  </si>
  <si>
    <t>Installation of cable</t>
  </si>
  <si>
    <t>Rebuilding Politsi 11kV Line (4.83km)</t>
  </si>
  <si>
    <t>Rebuilding of Waterbok/Prieska 11 kv line (5km)</t>
  </si>
  <si>
    <t>Rebuilding of Grysapel 11 kv line (2.5km)</t>
  </si>
  <si>
    <t>Rebuilding of New Orleans 11 kv line (2km)</t>
  </si>
  <si>
    <t>Rebuilding Letaba 33kV Line (5.5km)</t>
  </si>
  <si>
    <t>Bush valley chickens  5MVA transformer at Tarentaal main sub</t>
  </si>
  <si>
    <t>Intall 5MVA transfirmer at Tarentaal main</t>
  </si>
  <si>
    <t>Gravelotte 11kv load transfer ( 5MVA Transformer and 11 KV line)</t>
  </si>
  <si>
    <t xml:space="preserve">Gravelotte 11kv load transfer </t>
  </si>
  <si>
    <t>Upgrading of LA-Cotte Substation to 5MVA</t>
  </si>
  <si>
    <t>Upgrading of Politsi Substation to 5MVA</t>
  </si>
  <si>
    <t>Eiland 33kV voltage regulator</t>
  </si>
  <si>
    <t>installation of 33kV  Voltage regulator</t>
  </si>
  <si>
    <t>SS3 retrofitting old panels with safe technologies</t>
  </si>
  <si>
    <t>Replace, Refurbish &amp; Upgrading of underground LV cables, metering kiosks (Haenerstburg Town)</t>
  </si>
  <si>
    <t>Rebuilding  Eiland   33kV Line (5.5km)</t>
  </si>
  <si>
    <t>Rebuilding  Rubbervale   33kV Line (5.5km)</t>
  </si>
  <si>
    <t>Replacement  of 33kV isolators at Letsitele main</t>
  </si>
  <si>
    <t>Installing of Power Factor Capacitors  Tarentaal T-off, The Pleins Henely, LaCotte, Waterbok</t>
  </si>
  <si>
    <t>Arc protection fo all indoor switchingg station ( Tzaneen main)</t>
  </si>
  <si>
    <t>Arc protection fo all indoor switchingg station</t>
  </si>
  <si>
    <t xml:space="preserve">solar lights at Nkowankowa Cemetery, Lenyenye Cemetery, </t>
  </si>
  <si>
    <t>installation of solar lights</t>
  </si>
  <si>
    <t>Replacement of 66 kV Breakers at Letsitele Main Substation in Phases</t>
  </si>
  <si>
    <t>Upgrading of blacknoll  11k V line in phases</t>
  </si>
  <si>
    <t>11kV dedicated line from Politsi to Northern timbers</t>
  </si>
  <si>
    <t>Upgrade the existing transformers to a 5MVA at Grenshoek sub</t>
  </si>
  <si>
    <t>installation of street lights from Adshade bridge to Prison</t>
  </si>
  <si>
    <t>Engineering Services</t>
  </si>
  <si>
    <t xml:space="preserve">Tzaneen Ext. 13 internal streets </t>
  </si>
  <si>
    <t>Upgrading of Tzaneen Ext. 13 internal streets from paving blocks to tar</t>
  </si>
  <si>
    <t>Plantation  Street in Tzaneen Old Industrial</t>
  </si>
  <si>
    <t>Rehabilitation of Plantation Street in Tzaneen Old Industrial</t>
  </si>
  <si>
    <t>1st Avenue Street in Tzaneen</t>
  </si>
  <si>
    <t>Rehabilitation of 1st Avenue Street in Tzaneen.</t>
  </si>
  <si>
    <t>3rd Avenue, Hospital, 2nd Avenue and Middle Streets in Tzaneen</t>
  </si>
  <si>
    <t>Rehabilitation on internal streets in Tzaneen (3rd Avenue, 2nd Avenue, Hospital and Middle Streets)</t>
  </si>
  <si>
    <t>Lenyenye Internal Streets (Main Street to Industrial Area, Stadium, Ithuseng to Main Street via Police Station)</t>
  </si>
  <si>
    <t>Rehabilitation of Lenyenye Internal Streets (Stadium, Ithuseng and Police Station Streets)</t>
  </si>
  <si>
    <t>Antimony and Plantina street in Tzaneen New Industrial</t>
  </si>
  <si>
    <t>Rehabilitation of Antimony and Plantina Streets in Tzaneen New Industrial</t>
  </si>
  <si>
    <t xml:space="preserve">Nkowankowa Internal Streets (Ntshunxeko, Ntwanano, Khanimambo, Basani and Chivirikane) </t>
  </si>
  <si>
    <t>Rehabilitation of Nkowankowa Internal Streets (Ntshunxeko, Ntwanano, Khanimambo, Basani and Chivirikane)</t>
  </si>
  <si>
    <t>Haenertsburg Internal Streets (Rissik, Rush, Mare and Kantoor)</t>
  </si>
  <si>
    <t>Rehabilitation of Internal Streets in Haenertsburg (Rissik, Rush, Mare and Kantoor)</t>
  </si>
  <si>
    <t>New sleeping quarters at Georges valley treatment plant</t>
  </si>
  <si>
    <t>Construction of Sleeping quarters and new kitchen</t>
  </si>
  <si>
    <t>New sleeping quarters at Nkowankowa plumbers’ workshop</t>
  </si>
  <si>
    <t>Airfield fencing</t>
  </si>
  <si>
    <t>New concrete palisade fencing</t>
  </si>
  <si>
    <r>
      <t xml:space="preserve">Voster street in Letsitele </t>
    </r>
    <r>
      <rPr>
        <sz val="11"/>
        <color theme="1"/>
        <rFont val="Aptos Narrow"/>
        <family val="2"/>
        <scheme val="minor"/>
      </rPr>
      <t>Annecke street in Letsitele</t>
    </r>
  </si>
  <si>
    <r>
      <t xml:space="preserve">Rehabilitation of </t>
    </r>
    <r>
      <rPr>
        <strike/>
        <sz val="11"/>
        <color theme="1"/>
        <rFont val="Aptos Narrow"/>
        <family val="2"/>
        <scheme val="minor"/>
      </rPr>
      <t>Voster</t>
    </r>
    <r>
      <rPr>
        <sz val="11"/>
        <color theme="1"/>
        <rFont val="Aptos Narrow"/>
        <family val="2"/>
        <scheme val="minor"/>
      </rPr>
      <t xml:space="preserve"> Annecke street in Letsitele</t>
    </r>
  </si>
  <si>
    <t>Petanenge Pedestrian Crossing Bridge</t>
  </si>
  <si>
    <t>Construction of Petanenge Pedestrian Crossing Bridge</t>
  </si>
  <si>
    <t>Speed Humps</t>
  </si>
  <si>
    <t>Construction of Speed Humps in Tzaneen Area</t>
  </si>
  <si>
    <t>Shiluvane and Mulati Library</t>
  </si>
  <si>
    <t>Carports and guardroom and painting, tiling and repairs to leaking roof</t>
  </si>
  <si>
    <t>Concrete palisade fence at Lenyenye Cemetery</t>
  </si>
  <si>
    <t>Erection of Concrete palisade fence at Lenyenye Cemetery</t>
  </si>
  <si>
    <t>Concrete palisade fence at Nkowankowa Cemetery</t>
  </si>
  <si>
    <t>Erection of Concrete palisade fence at Nkowankowa Cemetery</t>
  </si>
  <si>
    <t>Fencing at Old Tzaneen Cemetery</t>
  </si>
  <si>
    <t>Construction of new fence at Old Tzaneen Cemetery</t>
  </si>
  <si>
    <t>Toilet block and change rooms in Parks Workstation</t>
  </si>
  <si>
    <t>New ablution block and change rooms at Parks workstation</t>
  </si>
  <si>
    <t xml:space="preserve">Upgrading of civic centre building/Old </t>
  </si>
  <si>
    <t>Lenyenye Stadium Rehabilitation</t>
  </si>
  <si>
    <t>Rehabilitation of Lenyenye Stadium</t>
  </si>
  <si>
    <t>Extension of civic centre building</t>
  </si>
  <si>
    <t>Nkowankowa Clubhouse</t>
  </si>
  <si>
    <t>Renovation of Nkowankowa Clubhouse</t>
  </si>
  <si>
    <t>Extension of Parks Ablution</t>
  </si>
  <si>
    <t>Kitchen at Parks workstation in Tzaneen</t>
  </si>
  <si>
    <t>Construction of New Kitchen at Parks workstation at Tzaneen</t>
  </si>
  <si>
    <t>Parking lot at Nkowankowa Sport Centre</t>
  </si>
  <si>
    <t>Construction of Parking lot at Nkowankowa Sports Centre</t>
  </si>
  <si>
    <t>Installation for smoke detectors in municipal buildings</t>
  </si>
  <si>
    <t>Installation of smoke detectors in Civic Centre and sub-offices</t>
  </si>
  <si>
    <t>PED</t>
  </si>
  <si>
    <t>Township Establishments</t>
  </si>
  <si>
    <t>Office of the MM</t>
  </si>
  <si>
    <t>Purchase of Chief Whip's Vehicle</t>
  </si>
  <si>
    <t>DRAFT OWN FUNDING PROJECTS 2026/2027</t>
  </si>
  <si>
    <t>Provision for new employees. Amount increased by R800 000</t>
  </si>
  <si>
    <t>Extension of Cement Store at Stores Tzaneen for redundant assets</t>
  </si>
  <si>
    <t>Extension of Cement Store at Stores Tzaneen for redundant assets - 104 square meters</t>
  </si>
  <si>
    <t>Construction of new ablution block in Letsitele Library</t>
  </si>
  <si>
    <t>Workstation counters at all cashiers at main building Licensing</t>
  </si>
  <si>
    <t>Installations of new workstation counters at all cashiers at main building</t>
  </si>
  <si>
    <t xml:space="preserve">Replacement of old/ faded road signs </t>
  </si>
  <si>
    <t>Desktop</t>
  </si>
  <si>
    <t>Connections (Consumer Contribution)</t>
  </si>
  <si>
    <t>New Electricity Connections (Consumer Contribution)</t>
  </si>
  <si>
    <t>Installation of 11x Highmast at ( Ward 6,10,19,20,22 23,25,30,31,33 &amp; 34)</t>
  </si>
  <si>
    <t>Runnymede Sport Facility Phase 2</t>
  </si>
  <si>
    <t>Construction of Runnymede Sport Facility Phase 2</t>
  </si>
  <si>
    <t>R71 Roundabout</t>
  </si>
  <si>
    <t>Construction of R71 Roundabout</t>
  </si>
  <si>
    <t>Streets in Letsitele</t>
  </si>
  <si>
    <t>Rehabilitation of Streets in Letsitele</t>
  </si>
  <si>
    <t>Former Voster Street</t>
  </si>
  <si>
    <t>G.I.S. (Procurement of Equipment)</t>
  </si>
  <si>
    <t>DRAFT BUDGET REQUESTS 2026/2027</t>
  </si>
  <si>
    <t>COMMUNITY SERVICES (2026/2027 FINANCIAL YEAR)</t>
  </si>
  <si>
    <t>DEPARTMENT/DIVISION</t>
  </si>
  <si>
    <t>DESCRIPTION</t>
  </si>
  <si>
    <t>2026/2027 BUDGET</t>
  </si>
  <si>
    <t>Requested from Department</t>
  </si>
  <si>
    <t>% Diff</t>
  </si>
  <si>
    <t>REVISED BUDGET AS REQUESTED BY DEPARTMENTS</t>
  </si>
  <si>
    <t>REASONS FOR THE ADJUSTMENT</t>
  </si>
  <si>
    <t>REVISED ADJUSTMENT VALUES AS DISCUSSED WITH MANAGEMENT</t>
  </si>
  <si>
    <t>Administration Transport,safety and security</t>
  </si>
  <si>
    <t>Contracted services</t>
  </si>
  <si>
    <t>Sports_Art and Culture</t>
  </si>
  <si>
    <t>Materials and Supplies - PPE</t>
  </si>
  <si>
    <t>Additional PPE for Parks</t>
  </si>
  <si>
    <t>Waste Management</t>
  </si>
  <si>
    <t>PPE For Waste Division</t>
  </si>
  <si>
    <t>Licensing</t>
  </si>
  <si>
    <t>Traffic Uniform</t>
  </si>
  <si>
    <t>Security Services</t>
  </si>
  <si>
    <t>Contracted services - Security</t>
  </si>
  <si>
    <t>ELECTRICAL ENGINEERING SERVICES (2026/2027 FINANCIAL YEAR)</t>
  </si>
  <si>
    <t>Electrical Engineering Customer and Retail Serv.</t>
  </si>
  <si>
    <t>Overtime</t>
  </si>
  <si>
    <t>Municipal services</t>
  </si>
  <si>
    <t>Operations and Maintenance</t>
  </si>
  <si>
    <t>Materials and Supplies - Maintenance</t>
  </si>
  <si>
    <t>Disaster and theft expenditure</t>
  </si>
  <si>
    <t>PLANNING AND ECONOMIC DEVELOPMENT  (2026/2027 FINANCIAL YEAR)</t>
  </si>
  <si>
    <t>Property Valuation</t>
  </si>
  <si>
    <t>Contracted Services:Valuer and Assessors</t>
  </si>
  <si>
    <t>Supplementary Valuations and corrections</t>
  </si>
  <si>
    <t>CORPORATE SERVICES  (2017/2018 FINANCIAL YEAR)</t>
  </si>
  <si>
    <t>2017/2018 BUDGET</t>
  </si>
  <si>
    <t>REVISED BUDGET</t>
  </si>
  <si>
    <t>Information Technology</t>
  </si>
  <si>
    <t>Contracted Services</t>
  </si>
  <si>
    <t>Leases of photo copiers</t>
  </si>
  <si>
    <t>Telephone exchange Rent</t>
  </si>
  <si>
    <t>Human Resources</t>
  </si>
  <si>
    <t>Advertising Recruitment</t>
  </si>
  <si>
    <t>Subsistance &amp; Travel</t>
  </si>
  <si>
    <t>Occupational &amp; Health</t>
  </si>
  <si>
    <t>Printing &amp; Stationary</t>
  </si>
  <si>
    <t>Council Expenditure</t>
  </si>
  <si>
    <t>Legal Services</t>
  </si>
  <si>
    <t>Legal Fees</t>
  </si>
  <si>
    <t>Training</t>
  </si>
  <si>
    <t>Public Participation</t>
  </si>
  <si>
    <t>Protective Clothing</t>
  </si>
  <si>
    <t>ENGINEERING SERVICES (2026/2027 FINANCIAL YEAR)</t>
  </si>
  <si>
    <t>Building and fleet</t>
  </si>
  <si>
    <t>Material and Supplies</t>
  </si>
  <si>
    <t>Housing</t>
  </si>
  <si>
    <t>CAPITAL REQUESTS</t>
  </si>
  <si>
    <t>Engineering Serv.roads and stormwater</t>
  </si>
  <si>
    <t>Generator (Tzaneen Dam)</t>
  </si>
  <si>
    <t>Roads Mbambamencis</t>
  </si>
  <si>
    <t>5001002 / ROADS &amp; STORMWATER MANAGEMENT:Engineering Services</t>
  </si>
  <si>
    <t>Materials and Supplies - Gravel</t>
  </si>
  <si>
    <t>Roads maintenance - Disaster Response</t>
  </si>
  <si>
    <t>Materials and Supplies - Tarred</t>
  </si>
  <si>
    <t>MUNICIPAL MANAGER  (2026/2027 FINANCIAL YEAR)</t>
  </si>
  <si>
    <t>Disaster management</t>
  </si>
  <si>
    <t>Disaster Management</t>
  </si>
  <si>
    <t>CORPORATE SERVICES (2026/2027 FINANCIAL YEAR)</t>
  </si>
  <si>
    <t>4001004 / Human Resources:Corporate Services</t>
  </si>
  <si>
    <t>Additional Training Needs</t>
  </si>
  <si>
    <t>OWN FUNDING PROJECTS 2024/2025</t>
  </si>
  <si>
    <t xml:space="preserve"> 2024/2025
(R) </t>
  </si>
  <si>
    <t xml:space="preserve">2025/2026
(R) </t>
  </si>
  <si>
    <t>2026/2027
(R)</t>
  </si>
  <si>
    <t>Township Establishments (Tzaneen Ext 105, Portion 24 of Mohlaba’s Location and Novengilla)</t>
  </si>
  <si>
    <t>G.I.S(Procurement of equipment)</t>
  </si>
  <si>
    <t>Purchase of Land (Politsi ext. 1).</t>
  </si>
  <si>
    <t>Nkowakowa Internal streets (Tambo to Maxakeni Street)</t>
  </si>
  <si>
    <t>Rehabilitation of Nkowankowa Internal streets (Tambo to Maxakeni Road)</t>
  </si>
  <si>
    <t>Mogapeng Ring Road</t>
  </si>
  <si>
    <t>Rehabilitation of Mogapeng Ring Road</t>
  </si>
  <si>
    <t>Tzaneen Airfield Runway</t>
  </si>
  <si>
    <t>Rehabilitation of Tzaneen Airfield Runway</t>
  </si>
  <si>
    <t>Maribethema Pedestrian Crossing bridge</t>
  </si>
  <si>
    <t>Construction of Maribethema Pedestrian bridge</t>
  </si>
  <si>
    <t>Petanenge Pedestrian crossing bridge</t>
  </si>
  <si>
    <t>Construction of Petanenge pedestrian crossing bridge</t>
  </si>
  <si>
    <t xml:space="preserve">Patamedi Low level bridge </t>
  </si>
  <si>
    <t>Construction of Patamedi low level bridge</t>
  </si>
  <si>
    <t xml:space="preserve">Tlhabine Pedestrian Bridge </t>
  </si>
  <si>
    <t>Construction of Tlhabine pedestrian bridge</t>
  </si>
  <si>
    <t>Lephepane low level Bridge</t>
  </si>
  <si>
    <t>Construction of Lephepane Low level bridge</t>
  </si>
  <si>
    <t>Walk-behind Roller X 2</t>
  </si>
  <si>
    <t>Purchase of Walk-behind Roller X 2</t>
  </si>
  <si>
    <t>Nkowakowa offices (Old Home Affairs building)</t>
  </si>
  <si>
    <t>Renovation of Nkowakowa offices (Old Home Affairs buildin)</t>
  </si>
  <si>
    <t>Toilet block and change rooms in parks</t>
  </si>
  <si>
    <t>New ablution block and change rooms</t>
  </si>
  <si>
    <t>Shiluvane and Mulati library</t>
  </si>
  <si>
    <t>Carports and Guardroom and painting, tiling and repairs to leaking roof</t>
  </si>
  <si>
    <t>Public toilets in Tzaneen</t>
  </si>
  <si>
    <t>New floor tiles, painting, security gates</t>
  </si>
  <si>
    <t>New ablution block, offices and storage facility at Nkowakowa testing grounds</t>
  </si>
  <si>
    <t>Construction of New ablution facility 4X male and female toilet. Painting of existing wall, access gate and replacing tiles</t>
  </si>
  <si>
    <t>Ablution block in Sanlam centre taxi rank</t>
  </si>
  <si>
    <t>Construction of New ablution block</t>
  </si>
  <si>
    <t>New sleeping quarters at Letsitele water treatment works</t>
  </si>
  <si>
    <t>Archive storage at Tzaneen testing ground</t>
  </si>
  <si>
    <t xml:space="preserve">Construction of new archive storage </t>
  </si>
  <si>
    <t>Haenertzburg library sleeping quarters</t>
  </si>
  <si>
    <t>Construction of sleeping quarters and kitchen</t>
  </si>
  <si>
    <t>Ablution facility at Tzaneen Public Toilets</t>
  </si>
  <si>
    <t xml:space="preserve">Construction of ablution facility </t>
  </si>
  <si>
    <t>Civic center building</t>
  </si>
  <si>
    <t>Upgrading of civic centre building</t>
  </si>
  <si>
    <t xml:space="preserve">11 kV and 33 kV Auto reclosers per annum X4 (La_Cotte x 2, California x 1, </t>
  </si>
  <si>
    <t xml:space="preserve">Renewal Repairs and maintenance of Bulk meters and replace current transformers &amp; meter panel Tarentaalrand, </t>
  </si>
  <si>
    <t>Renewal Repairs and maintenance of Bulk meters</t>
  </si>
  <si>
    <t>Upgrading of Middlekop Substation from 2MVA to 4MVA</t>
  </si>
  <si>
    <t>Rebuilding of Taganashoek _ Quality 11 kv line (5km)</t>
  </si>
  <si>
    <t xml:space="preserve">Installation of 11kV Switchgear at Western sub </t>
  </si>
  <si>
    <t>Installation of Switchgear Western sub</t>
  </si>
  <si>
    <t>Installation of X – Ray Scanner Machines</t>
  </si>
  <si>
    <t xml:space="preserve">Restoration of Biometric Access Control </t>
  </si>
  <si>
    <t xml:space="preserve">Purchase of Law Enforcement Trailer </t>
  </si>
  <si>
    <t>Budget and Treasury</t>
  </si>
  <si>
    <t>Archive storage at Tzaneen licensing Main building </t>
  </si>
  <si>
    <t>Installation of archive storage (Zippels) </t>
  </si>
  <si>
    <t>Filing Cabinet for Records and Admin Division</t>
  </si>
  <si>
    <t>Loudhailing Bakkie</t>
  </si>
  <si>
    <t>Marketing and Communications Equipment</t>
  </si>
  <si>
    <t xml:space="preserve">Materials and Supplies - Consumable Domestic </t>
  </si>
  <si>
    <t xml:space="preserve">Cleaning Material </t>
  </si>
  <si>
    <t>EPWP Workers</t>
  </si>
  <si>
    <t>Operational Typical work- EPWP</t>
  </si>
  <si>
    <t>Security</t>
  </si>
  <si>
    <t>EPWP Operational Work</t>
  </si>
  <si>
    <t>Risk Management</t>
  </si>
  <si>
    <t xml:space="preserve">Strategic Support- Performance Management </t>
  </si>
  <si>
    <t>Due to new council and SDG programme</t>
  </si>
  <si>
    <t>Fire Proptection Association/ as per current year</t>
  </si>
  <si>
    <t>Professional Bodies, Membership and Subscription</t>
  </si>
  <si>
    <t>Materials and Supplies</t>
  </si>
  <si>
    <t>Municipal Services</t>
  </si>
  <si>
    <t>Seminars, Conferences, Workshops and Events</t>
  </si>
  <si>
    <t>outstanding invoice</t>
  </si>
  <si>
    <t>Storms and strong winds</t>
  </si>
  <si>
    <t xml:space="preserve">TOTAL ADDITIONAL FUND REQUIRED </t>
  </si>
  <si>
    <t>Increased cost of rental of machinery</t>
  </si>
  <si>
    <t>Municipal Newsletter</t>
  </si>
  <si>
    <t>5 Year Historical book</t>
  </si>
  <si>
    <t>Councillors farewell ceremony</t>
  </si>
  <si>
    <t>Advertising, Publicity and Marketing</t>
  </si>
  <si>
    <t xml:space="preserve">Machinery </t>
  </si>
  <si>
    <t>Networking and Security</t>
  </si>
  <si>
    <t>Media Communications</t>
  </si>
  <si>
    <t>Entertainment</t>
  </si>
  <si>
    <t>2026 2027 - Draft Budget Funding Test</t>
  </si>
  <si>
    <t>Sum of Current Year Budget - 2025 2026</t>
  </si>
  <si>
    <t>Sum of 2026 2027 Draft Budget</t>
  </si>
  <si>
    <t>Sum of 2027 2028</t>
  </si>
  <si>
    <t>Sum of 2028 2029</t>
  </si>
  <si>
    <t>Expenditure/Debt impairment</t>
  </si>
  <si>
    <t>Revenue/Exchange Revenue/Sale of Goods and Rendering of Services</t>
  </si>
  <si>
    <t>Total Expenditure</t>
  </si>
  <si>
    <t>Total Revenue</t>
  </si>
  <si>
    <t>Mariveni Community Hall</t>
  </si>
  <si>
    <t>Supply and Installation of 20 High Mast</t>
  </si>
  <si>
    <t>Archive storage at Tzaneen licensing Main building</t>
  </si>
  <si>
    <t>Installation of archive storage (Zippels)</t>
  </si>
  <si>
    <t>% Increase</t>
  </si>
  <si>
    <t>Construction of new archive storage</t>
  </si>
  <si>
    <t>Construction of ablution facility</t>
  </si>
  <si>
    <t>Patamedi Low level bridge</t>
  </si>
  <si>
    <t>Nkowankowa Sports Centre Guardhouse</t>
  </si>
  <si>
    <t>Tzaneen CTM and Lifestyle intersection</t>
  </si>
  <si>
    <t> </t>
  </si>
  <si>
    <t>Renewal Repairs and maintenance of Bulk meters and replace current transformers &amp; meter panel Tarentaalrand,</t>
  </si>
  <si>
    <t>Purchase of Electricity Meter Boxes</t>
  </si>
  <si>
    <t>Increase</t>
  </si>
  <si>
    <t>Project_Id</t>
  </si>
  <si>
    <t>PlanProjectItem_ID</t>
  </si>
  <si>
    <t>ProjectCode</t>
  </si>
  <si>
    <t>VOTE</t>
  </si>
  <si>
    <t>VOTE 2</t>
  </si>
  <si>
    <t>ProjectName</t>
  </si>
  <si>
    <t>ProjectDesc</t>
  </si>
  <si>
    <t>CapitalOperation</t>
  </si>
  <si>
    <t>CapitalOperationDesc</t>
  </si>
  <si>
    <t>ProjectStatus</t>
  </si>
  <si>
    <t>Department_ID</t>
  </si>
  <si>
    <t>DivisionID</t>
  </si>
  <si>
    <t>MuniClassification</t>
  </si>
  <si>
    <t>SCOAFunctionCode</t>
  </si>
  <si>
    <t>SCOAFunctionDesc</t>
  </si>
  <si>
    <t>SCOARegionCode</t>
  </si>
  <si>
    <t>SCOARegionDesc</t>
  </si>
  <si>
    <t>SCOACostingCode</t>
  </si>
  <si>
    <t>SCOACostingDesc</t>
  </si>
  <si>
    <t>ScoaProjectCode</t>
  </si>
  <si>
    <t>SCOAProjectDesc</t>
  </si>
  <si>
    <t>SCOAFundCode</t>
  </si>
  <si>
    <t>SCOAFundDesc</t>
  </si>
  <si>
    <t>SCOAItemCode</t>
  </si>
  <si>
    <t>SCOAItemDesc</t>
  </si>
  <si>
    <t>C4</t>
  </si>
  <si>
    <t>OriginalBudget</t>
  </si>
  <si>
    <t>Virement</t>
  </si>
  <si>
    <t>Adjustment</t>
  </si>
  <si>
    <t>Current Year Budget - 2025 2026</t>
  </si>
  <si>
    <t>Increase/Decrease</t>
  </si>
  <si>
    <t>2026 2027 Draft Budget</t>
  </si>
  <si>
    <t>2027 2028</t>
  </si>
  <si>
    <t>2028 2029</t>
  </si>
  <si>
    <t>Reserved</t>
  </si>
  <si>
    <t>Committed</t>
  </si>
  <si>
    <t>6 Months Actual</t>
  </si>
  <si>
    <t>12 Months Projection</t>
  </si>
  <si>
    <t>AvailableBudget</t>
  </si>
  <si>
    <t>% Spend</t>
  </si>
  <si>
    <t>Comment</t>
  </si>
  <si>
    <t>3 | _173_LIM333_MACHINERY &amp; EQUIPMENT</t>
  </si>
  <si>
    <t>_173_LIM333_MACHINERY &amp; EQUIPMENT</t>
  </si>
  <si>
    <t>Operational Expenditure</t>
  </si>
  <si>
    <t>Initiated</t>
  </si>
  <si>
    <t>7001 / Operations and Maintenance:Electrical Engineering</t>
  </si>
  <si>
    <t>FX002001001000000000000000000000000000</t>
  </si>
  <si>
    <t>Function:Energy Sources:Core Function:Electricity</t>
  </si>
  <si>
    <t>RX002003005001002004003003000000000000</t>
  </si>
  <si>
    <t>Regional:Regional Identifier:Local Government by Province:Limpopo:District Municipalities:DC33 Mopani:Municipalities:LIM333 Greater Tzaneen:Whole of the Municipality</t>
  </si>
  <si>
    <t>CO003000000000000000000000000000000000</t>
  </si>
  <si>
    <t>Costing:Default</t>
  </si>
  <si>
    <t>PO001002002001009000000000000000000000</t>
  </si>
  <si>
    <t>Operational:Maintenance:Non-infrastructure:Corrective Maintenance:Planned:Machinery and Equipment</t>
  </si>
  <si>
    <t>FD001001001008001000000000000000000000</t>
  </si>
  <si>
    <t>Fund:Operational:Revenue:General Revenue:Service Charges:Electricity</t>
  </si>
  <si>
    <t>IE007003000000000000000000000000000000</t>
  </si>
  <si>
    <t>Expenditure:Inventory Consumed:Materials and Supplies</t>
  </si>
  <si>
    <t>4 | _003_LIM333_FURNITURE &amp; OFFICE EQUIPMENT</t>
  </si>
  <si>
    <t>_003_LIM333_FURNITURE &amp; OFFICE EQUIPMENT</t>
  </si>
  <si>
    <t>4003001 / Media Communications:Corporate Services</t>
  </si>
  <si>
    <t>FX005001009000000000000000000000000000</t>
  </si>
  <si>
    <t>Function:Finance and Administration:Core Function:Marketing, Customer Relations, Publicity and Media Co-ordination</t>
  </si>
  <si>
    <t>PO001002002001005000000000000000000000</t>
  </si>
  <si>
    <t>Operational:Maintenance:Non-infrastructure:Corrective Maintenance:Planned:Furniture and Office Equipment</t>
  </si>
  <si>
    <t>FD001001001002000000000000000000000000</t>
  </si>
  <si>
    <t>Fund:Operational:Revenue:General Revenue:Equitable Share</t>
  </si>
  <si>
    <t>5 | _063_30000_LIM333_Maintenance Gravel Roads</t>
  </si>
  <si>
    <t>_063_30000_LIM333_Maintenance Gravel Roads</t>
  </si>
  <si>
    <t>FX012001004000000000000000000000000000</t>
  </si>
  <si>
    <t>Function:Road Transport:Core Function:Roads</t>
  </si>
  <si>
    <t>PO001001002001002001002000000000000000</t>
  </si>
  <si>
    <t>Operational:Maintenance:Infrastructure:Corrective Maintenance:Planned:Roads Infrastructure:Roads:Pavements</t>
  </si>
  <si>
    <t>6 | _153_30000_LIM333_Municipal Running Costs_DEPRECIATION_2018</t>
  </si>
  <si>
    <t>_153_30000_LIM333_Municipal Running Costs_DEPRECIATION_2018</t>
  </si>
  <si>
    <t>10003 / Disaster Management:Office of the Municipal Manager</t>
  </si>
  <si>
    <t>FX001002008000000000000000000000000000</t>
  </si>
  <si>
    <t>Function:Community and Social Services:Non-core Function:Disaster Management</t>
  </si>
  <si>
    <t>PO002000000000000000000000000000000000</t>
  </si>
  <si>
    <t>Operational:Municipal Running Cost</t>
  </si>
  <si>
    <t>FD001001001010000000000000000000000000</t>
  </si>
  <si>
    <t>Fund:Operational:Revenue:General Revenue:Operational Revenue</t>
  </si>
  <si>
    <t>IE004002002000000000000000000000000000</t>
  </si>
  <si>
    <t>Expenditure:Depreciation and Amortisation:Depreciation:Computer Equipment</t>
  </si>
  <si>
    <t>7 | _063_LIM333_MACHINERY &amp; EQUIPMENT</t>
  </si>
  <si>
    <t>_063_LIM333_MACHINERY &amp; EQUIPMENT</t>
  </si>
  <si>
    <t>9 | _057_LIM333_NON-CAPITAL TOOLS &amp; EQUIPMENT</t>
  </si>
  <si>
    <t>_057_LIM333_NON-CAPITAL TOOLS &amp; EQUIPMENT</t>
  </si>
  <si>
    <t>10006#10006001 / Office of the Mayor#Administration:Office of the Municipal Manager</t>
  </si>
  <si>
    <t>FX004001002000000000000000000000000000</t>
  </si>
  <si>
    <t>Function:Executive and Council:Core Function:Municipal Manager, Town Secretary and Chief Executive</t>
  </si>
  <si>
    <t>10 | _035_30000_LIM333_Municipal Running Costs_DEPRECIATION_2018</t>
  </si>
  <si>
    <t>_035_30000_LIM333_Municipal Running Costs_DEPRECIATION_2018</t>
  </si>
  <si>
    <t>3002 / Expenditure Management:Budget and Treasury</t>
  </si>
  <si>
    <t>FX005001004000000000000000000000000000</t>
  </si>
  <si>
    <t>Function:Finance and Administration:Core Function:Finance</t>
  </si>
  <si>
    <t>11 | _052_LIM333_CONSUMABLE DOMESTIC ITEMS</t>
  </si>
  <si>
    <t>_052_LIM333_CONSUMABLE DOMESTIC ITEMS</t>
  </si>
  <si>
    <t>4002002 / ADMINISTRATION HR &amp; CORP:Corporate Services</t>
  </si>
  <si>
    <t>FX005001001000000000000000000000000000</t>
  </si>
  <si>
    <t>Function:Finance and Administration:Core Function:Administrative and Corporate Support</t>
  </si>
  <si>
    <t>12 | _004_LIM333_NON-CAPITAL TOOLS &amp; EQUIPMENT</t>
  </si>
  <si>
    <t>_004_LIM333_NON-CAPITAL TOOLS &amp; EQUIPMENT</t>
  </si>
  <si>
    <t>10004 / Internal Audit:Office of the Municipal Manager</t>
  </si>
  <si>
    <t>FX008001001000000000000000000000000000</t>
  </si>
  <si>
    <t>Function:Internal Audit:Core Function:Governance Function</t>
  </si>
  <si>
    <t>13 | _062_LIM333_FURNITURE &amp; OFFICE EQUIPMENT</t>
  </si>
  <si>
    <t>_062_LIM333_FURNITURE &amp; OFFICE EQUIPMENT</t>
  </si>
  <si>
    <t>5001001 / ADMINISTRATION CIVIL ING.:Engineering Services</t>
  </si>
  <si>
    <t>14 | _056_30000_LIM333_Municipal Running Costs_GENERAL EXPENSES _ OTHER_2018</t>
  </si>
  <si>
    <t>_056_30000_LIM333_Municipal Running Costs_GENERAL EXPENSES _ OTHER_2018</t>
  </si>
  <si>
    <t>4002003 / CORPORATE SERVICES:Corporate Services</t>
  </si>
  <si>
    <t>IE010037002001000000000000000000000000</t>
  </si>
  <si>
    <t>Expenditure:Operational Cost:Registration Fees:Seminars, Conferences, Workshops and Events:National</t>
  </si>
  <si>
    <t>IE010015008000000000000000000000000000</t>
  </si>
  <si>
    <t>Expenditure:Operational Cost:Communication:Telephone, Fax, Telegraph and Telex</t>
  </si>
  <si>
    <t>IE010057001002000000000000000000000000</t>
  </si>
  <si>
    <t>Expenditure:Operational Cost:Travel and Subsistence:Domestic:Daily Allowance</t>
  </si>
  <si>
    <t>/078/1341</t>
  </si>
  <si>
    <t>IE010042000000000000000000000000000000</t>
  </si>
  <si>
    <t>Expenditure:Operational Cost:Professional Bodies, Membership and Subscription</t>
  </si>
  <si>
    <t>IE010023003000000000000000000000000000</t>
  </si>
  <si>
    <t>Expenditure:Operational Cost:Entertainment:Senior Management</t>
  </si>
  <si>
    <t>IE010068000000000000000000000000000000</t>
  </si>
  <si>
    <t>Expenditure:Operational Cost:Hire Charges</t>
  </si>
  <si>
    <t>IE010035000000000000000000000000000000</t>
  </si>
  <si>
    <t>Expenditure:Operational Cost:Municipal Services</t>
  </si>
  <si>
    <t>IE010015003000000000000000000000000000</t>
  </si>
  <si>
    <t>Expenditure:Operational Cost:Communication:Postage/Stamps/Franking Machines</t>
  </si>
  <si>
    <t>15 | _034_30000_LIM333_Municipal Running Costs_GENERAL EXPENSES _ OTHER_1_2018</t>
  </si>
  <si>
    <t>_034_30000_LIM333_Municipal Running Costs_GENERAL EXPENSES _ OTHER_1_2018</t>
  </si>
  <si>
    <t>3003 / Revenue Management:Budget and Treasury</t>
  </si>
  <si>
    <t>16 | _024_LIM333_NON-CAPITAL TOOLS &amp; EQUIPMENT</t>
  </si>
  <si>
    <t>_024_LIM333_NON-CAPITAL TOOLS &amp; EQUIPMENT</t>
  </si>
  <si>
    <t>2003004 / Property Valuation:Planning and Economic Development</t>
  </si>
  <si>
    <t>FX005001010000000000000000000000000000</t>
  </si>
  <si>
    <t>Function:Finance and Administration:Core Function:Property Services</t>
  </si>
  <si>
    <t>FD001001001009001002000000000000000000</t>
  </si>
  <si>
    <t>Fund:Operational:Revenue:General Revenue:Taxes:Property Rates:Levies</t>
  </si>
  <si>
    <t>18 | _037_LIM333_NON-CAPITAL TOOLS &amp; EQUIPMENT</t>
  </si>
  <si>
    <t>_037_LIM333_NON-CAPITAL TOOLS &amp; EQUIPMENT</t>
  </si>
  <si>
    <t>5004 / Building Control, Maintenance and Fleet Management:Engineering Services</t>
  </si>
  <si>
    <t>FX005001005000000000000000000000000000</t>
  </si>
  <si>
    <t>Function:Finance and Administration:Core Function:Fleet Management</t>
  </si>
  <si>
    <t>21 | _063_LIM333_RAILWAY SIDINGS</t>
  </si>
  <si>
    <t>_063_LIM333_RAILWAY SIDINGS</t>
  </si>
  <si>
    <t>PO001001002001005002001000000000000000</t>
  </si>
  <si>
    <t>Operational:Maintenance:Infrastructure:Corrective Maintenance:Planned:Rail Infrastructure:Rail Structures:Rail Bridges</t>
  </si>
  <si>
    <t>22 | _133_LIM333_CONSUMABLE DOMESTIC ITEMS</t>
  </si>
  <si>
    <t>_133_LIM333_CONSUMABLE DOMESTIC ITEMS</t>
  </si>
  <si>
    <t>6003001 / Rural Waste Management:Community Services</t>
  </si>
  <si>
    <t>FX014001003000000000000000000000000000</t>
  </si>
  <si>
    <t>Function:Waste Management:Core Function:Solid Waste Removal</t>
  </si>
  <si>
    <t>FD001001001008003000000000000000000000</t>
  </si>
  <si>
    <t>Fund:Operational:Revenue:General Revenue:Service Charges:Waste</t>
  </si>
  <si>
    <t>23 | _023_LIM333_CONSUMABLE DOMESTIC ITEMS</t>
  </si>
  <si>
    <t>_023_LIM333_CONSUMABLE DOMESTIC ITEMS</t>
  </si>
  <si>
    <t>24 | _144_LIM333_MACHINERY &amp; EQUIPMENT</t>
  </si>
  <si>
    <t>_144_LIM333_MACHINERY &amp; EQUIPMENT</t>
  </si>
  <si>
    <t>6007 / Safety and Security:Community Services</t>
  </si>
  <si>
    <t>FX011001003000000000000000000000000000</t>
  </si>
  <si>
    <t>Function:Public Safety:Core Function:Control of Public Nuisances</t>
  </si>
  <si>
    <t>26 | _053_10002_LIM333_Employee Related Cost Municipal Staff</t>
  </si>
  <si>
    <t>_053_10002_LIM333_Employee Related Cost Municipal Staff</t>
  </si>
  <si>
    <t>FX005001006000000000000000000000000000</t>
  </si>
  <si>
    <t>Function:Finance and Administration:Core Function:Human Resources</t>
  </si>
  <si>
    <t>IE005002001005009013000000000000000000</t>
  </si>
  <si>
    <t>Expenditure:Employee Related Cost:Municipal Staff:Salaries, Wages and Allowances:Allowances:Service Related Benefits:Leave Pay</t>
  </si>
  <si>
    <t>IE005002002004000000000000000000000000</t>
  </si>
  <si>
    <t>Expenditure:Employee Related Cost:Municipal Staff:Social Contributions:Medical</t>
  </si>
  <si>
    <t>IE005002002006000000000000000000000000</t>
  </si>
  <si>
    <t>Expenditure:Employee Related Cost:Municipal Staff:Social Contributions:Unemployment Insurance</t>
  </si>
  <si>
    <t>IE010047000000000000000000000000000000</t>
  </si>
  <si>
    <t>Expenditure:Operational Cost:Skills Development Fund Levy</t>
  </si>
  <si>
    <t>IE005002002003000000000000000000000000</t>
  </si>
  <si>
    <t>Expenditure:Employee Related Cost:Municipal Staff:Social Contributions:Group Life Insurance</t>
  </si>
  <si>
    <t>IE005002001001000000000000000000000000</t>
  </si>
  <si>
    <t>Expenditure:Employee Related Cost:Municipal Staff:Salaries, Wages and Allowances:Basic Salary and Wages</t>
  </si>
  <si>
    <t>IE005002003001004000000000000000000000</t>
  </si>
  <si>
    <t>Expenditure:Employee Related Cost:Municipal Staff:Post-retirement Benefit:Medical:Past Service Cost</t>
  </si>
  <si>
    <t>IE005002001003000000000000000000000000</t>
  </si>
  <si>
    <t>Expenditure:Employee Related Cost:Municipal Staff:Salaries, Wages and Allowances:Bonuses</t>
  </si>
  <si>
    <t>IE005002002002000000000000000000000000</t>
  </si>
  <si>
    <t>Expenditure:Employee Related Cost:Municipal Staff:Social Contributions:Bargaining Council</t>
  </si>
  <si>
    <t>IE005002002005000000000000000000000000</t>
  </si>
  <si>
    <t>Expenditure:Employee Related Cost:Municipal Staff:Social Contributions:Pension</t>
  </si>
  <si>
    <t>IE005002001005005005000000000000000000</t>
  </si>
  <si>
    <t>Expenditure:Employee Related Cost:Municipal Staff:Salaries, Wages and Allowances:Allowances:Housing Benefits and Incidental:Rental Subsidy</t>
  </si>
  <si>
    <t>/053/1027</t>
  </si>
  <si>
    <t>IE010062000000000000000000000000000000</t>
  </si>
  <si>
    <t>Expenditure:Operational Cost:Workmen's Compensation Fund</t>
  </si>
  <si>
    <t>IE005002001005001000000000000000000000</t>
  </si>
  <si>
    <t>Expenditure:Employee Related Cost:Municipal Staff:Salaries, Wages and Allowances:Allowances:Accommodation, Travel and Incidental</t>
  </si>
  <si>
    <t>IE005002001005003000000000000000000000</t>
  </si>
  <si>
    <t>Expenditure:Employee Related Cost:Municipal Staff:Salaries, Wages and Allowances:Allowances:Cellular and Telephone</t>
  </si>
  <si>
    <t>IE010001000000000000000000000000000000</t>
  </si>
  <si>
    <t>Expenditure:Operational Cost:Achievements and Awards</t>
  </si>
  <si>
    <t>IE005002001005009012003000000000000000</t>
  </si>
  <si>
    <t>Expenditure:Employee Related Cost:Municipal Staff:Salaries, Wages and Allowances:Allowances:Service Related Benefits:Overtime:Structured</t>
  </si>
  <si>
    <t>IE005002001005005003000000000000000000</t>
  </si>
  <si>
    <t>Expenditure:Employee Related Cost:Municipal Staff:Salaries, Wages and Allowances:Allowances:Housing Benefits and Incidental:Housing Benefits</t>
  </si>
  <si>
    <t>30 | _053_70000_LIM333_Operational  Typical Work Streams Capacity Building Training and Development ABET and Life Long Learning Programme_GENERAL EXPENSES _ OTHER_2018</t>
  </si>
  <si>
    <t>_053_70000_LIM333_Operational  Typical Work Streams Capacity Building Training and Development ABET and Life Long Learning Programme_GENERAL EXPENSES _ OTHER_2018</t>
  </si>
  <si>
    <t>PO003004001000000000000000000000000000</t>
  </si>
  <si>
    <t>Operational:Typical Work Streams:Capacity Building Training and Development:ABET and Life Long Learning Programme</t>
  </si>
  <si>
    <t>IE010009000000000000000000000000000000</t>
  </si>
  <si>
    <t>Expenditure:Operational Cost:Bursaries (Employees)</t>
  </si>
  <si>
    <t>32 | _005_LIM333_FURNITURE &amp; OFFICE EQUIPMENT</t>
  </si>
  <si>
    <t>_005_LIM333_FURNITURE &amp; OFFICE EQUIPMENT</t>
  </si>
  <si>
    <t>10005002 / Strategic Support#Performance Management:Office of the Municipal Manager</t>
  </si>
  <si>
    <t>FX010001002000000000000000000000000000</t>
  </si>
  <si>
    <t>Function:Planning and Development:Core Function:Corporate Wide Strategic Planning (IDPs, LEDs)</t>
  </si>
  <si>
    <t>35 | _005_10002_LIM333_Employee Related Cost Municipal Staff &amp; Senior Management_EMPLOYEE RELATED COSTS _ WAGES _ SALARIES_2018</t>
  </si>
  <si>
    <t>_005_10002_LIM333_Employee Related Cost Municipal Staff &amp; Senior Management_EMPLOYEE RELATED COSTS _ WAGES _ SALARIES_2018</t>
  </si>
  <si>
    <t>36 | _016_30000_LIM333_Municipal Running Costs_DEPRECIATION_2018</t>
  </si>
  <si>
    <t>_016_30000_LIM333_Municipal Running Costs_DEPRECIATION_2018</t>
  </si>
  <si>
    <t>IE004002003000000000000000000000000000</t>
  </si>
  <si>
    <t>Expenditure:Depreciation and Amortisation:Depreciation:Furniture and Office Equipment</t>
  </si>
  <si>
    <t>39 | _153_LIM333_FURNITURE &amp; OFFICE EQUIPMENT</t>
  </si>
  <si>
    <t>_153_LIM333_FURNITURE &amp; OFFICE EQUIPMENT</t>
  </si>
  <si>
    <t>41 | _058_30000_LIM333_Municipal Running Costs_GENERAL EXPENSES _ OTHER_2_2018</t>
  </si>
  <si>
    <t>_058_30000_LIM333_Municipal Running Costs_GENERAL EXPENSES _ OTHER_2_2018</t>
  </si>
  <si>
    <t>10001002 / Office of the Municipal Manager#Legal Services#Contract Management:Office of the Municipal Manager</t>
  </si>
  <si>
    <t>FX005001008000000000000000000000000000</t>
  </si>
  <si>
    <t>Function:Finance and Administration:Core Function:Legal Services</t>
  </si>
  <si>
    <t>42 | _036_LIM333_CONSUMABLE DOMESTIC ITEMS</t>
  </si>
  <si>
    <t>_036_LIM333_CONSUMABLE DOMESTIC ITEMS</t>
  </si>
  <si>
    <t>3006001 / Stores:Budget and Treasury</t>
  </si>
  <si>
    <t>FX005001002000000000000000000000000000</t>
  </si>
  <si>
    <t>Function:Finance and Administration:Core Function:Asset Management</t>
  </si>
  <si>
    <t>IE007001002000000000000000000000000000</t>
  </si>
  <si>
    <t>Expenditure:Inventory Consumed:Consumables:Zero Rated</t>
  </si>
  <si>
    <t>43 | _105_70000_LIM333_Operational  Typical Work Streams Functions and Events Recreational Functions_GENERAL EXPENSES _ OTHER_2018</t>
  </si>
  <si>
    <t>_105_70000_LIM333_Operational  Typical Work Streams Functions and Events Recreational Functions_GENERAL EXPENSES _ OTHER_2018</t>
  </si>
  <si>
    <t>6005002 / Sports, Art and Culture:Community Services</t>
  </si>
  <si>
    <t>FX013001003000000000000000000000000000</t>
  </si>
  <si>
    <t>Function:Sport and Recreation:Core Function:Recreational Facilities</t>
  </si>
  <si>
    <t>PO003017004000000000000000000000000000</t>
  </si>
  <si>
    <t>Operational:Typical Work Streams:Functions and Events:Recreational Functions</t>
  </si>
  <si>
    <t>IE010018000000000000000000000000000000</t>
  </si>
  <si>
    <t>Expenditure:Operational Cost:Deeds</t>
  </si>
  <si>
    <t>44 | _033_LIM333_COUNCIL-OWNED BUILDINGS</t>
  </si>
  <si>
    <t>_033_LIM333_COUNCIL-OWNED BUILDINGS</t>
  </si>
  <si>
    <t>3001 / Financial Services and Reporting:Budget and Treasury</t>
  </si>
  <si>
    <t>PO001002002001003001001001000000000000</t>
  </si>
  <si>
    <t>Operational:Maintenance:Non-infrastructure:Corrective Maintenance:Planned:Other Assets:Operational Buildings:Municipal Offices:Land</t>
  </si>
  <si>
    <t>47 | _032_LIM333_MACHINERY &amp; EQUIPMENT</t>
  </si>
  <si>
    <t>_032_LIM333_MACHINERY &amp; EQUIPMENT</t>
  </si>
  <si>
    <t>3007 / Administration Finance:Budget and Treasury</t>
  </si>
  <si>
    <t>48 | _105_30000_LIM333_Municipal Running Costs_GENERAL EXPENSES _ OTHER_2018</t>
  </si>
  <si>
    <t>_105_30000_LIM333_Municipal Running Costs_GENERAL EXPENSES _ OTHER_2018</t>
  </si>
  <si>
    <t>IE010033001000000000000000000000000000</t>
  </si>
  <si>
    <t>Expenditure:Operational Cost:Licences:Licence Agency Fees</t>
  </si>
  <si>
    <t>IE010058000000000000000000000000000000</t>
  </si>
  <si>
    <t>Expenditure:Operational Cost:Uniform and Protective Clothing</t>
  </si>
  <si>
    <t>IE010019000000000000000000000000000000</t>
  </si>
  <si>
    <t>Expenditure:Operational Cost:Drivers Licences and Permits</t>
  </si>
  <si>
    <t>49 | _037_10002_LIM333_Employee Related Cost Municipal Staff</t>
  </si>
  <si>
    <t>_037_10002_LIM333_Employee Related Cost Municipal Staff</t>
  </si>
  <si>
    <t>IE005002001005009008000000000000000000</t>
  </si>
  <si>
    <t>Expenditure:Employee Related Cost:Municipal Staff:Salaries, Wages and Allowances:Allowances:Service Related Benefits:Standby Allowance</t>
  </si>
  <si>
    <t>50 | _057_LIM333_CONSUMABLE DOMESTIC ITEMS</t>
  </si>
  <si>
    <t>_057_LIM333_CONSUMABLE DOMESTIC ITEMS</t>
  </si>
  <si>
    <t>53 | _034_30000_LIM333_Municipal Running Costs_COLLECTION COSTS_2018</t>
  </si>
  <si>
    <t>_034_30000_LIM333_Municipal Running Costs_COLLECTION COSTS_2018</t>
  </si>
  <si>
    <t>FD001001001004001002001000000000000000</t>
  </si>
  <si>
    <t>Fund:Operational:Revenue:General Revenue:Interest, Dividend and Rent on Land:Interest:Receivables:Electricity</t>
  </si>
  <si>
    <t>55 | _105_LIM333_NON-COUNCIL-OWNED ASSETS - CONTRACTORS</t>
  </si>
  <si>
    <t>_105_LIM333_NON-COUNCIL-OWNED ASSETS - CONTRACTORS</t>
  </si>
  <si>
    <t>PO001001002001001009000000000000000000</t>
  </si>
  <si>
    <t>Operational:Maintenance:Infrastructure:Corrective Maintenance:Planned:Electrical Infrastructure:Capital Spares</t>
  </si>
  <si>
    <t>59 | _014_70000_LIM333_Operational  Typical Work Streams Agricultural  Marketing_GENERAL EXPENSES _ OTHER_2018</t>
  </si>
  <si>
    <t>_014_70000_LIM333_Operational  Typical Work Streams Agricultural  Marketing_GENERAL EXPENSES _ OTHER_2018</t>
  </si>
  <si>
    <t>2001001 / Tourism and LED: SME:Planning and Economic Development</t>
  </si>
  <si>
    <t>PO003001002000000000000000000000000000</t>
  </si>
  <si>
    <t>Operational:Typical Work Streams:Agricultural:Marketing</t>
  </si>
  <si>
    <t>IE010002003000000000000000000000000000</t>
  </si>
  <si>
    <t>Expenditure:Operational Cost:Advertising, Publicity and Marketing:Corporate and Municipal Activities</t>
  </si>
  <si>
    <t>60 | _133_10002_LIM333_Employee Related Cost Municipal Staff &amp; Senior Management_EMPLOYEE RELATED COSTS _ SOCIAL CONTRIBUTIONS_2018</t>
  </si>
  <si>
    <t>_133_10002_LIM333_Employee Related Cost Municipal Staff &amp; Senior Management_EMPLOYEE RELATED COSTS _ SOCIAL CONTRIBUTIONS_2018</t>
  </si>
  <si>
    <t>62 | _034_LIM333_MACHINERY &amp; EQUIPMENT</t>
  </si>
  <si>
    <t>_034_LIM333_MACHINERY &amp; EQUIPMENT</t>
  </si>
  <si>
    <t>63 | _012_30000_LIM333_Municipal Running Costs_DEPRECIATION_2018</t>
  </si>
  <si>
    <t>_012_30000_LIM333_Municipal Running Costs_DEPRECIATION_2018</t>
  </si>
  <si>
    <t>2002001 / Town Planning Administration:Planning and Economic Development</t>
  </si>
  <si>
    <t>FX010001005000000000000000000000000000</t>
  </si>
  <si>
    <t>Function:Planning and Development:Core Function:Economic Development/Planning</t>
  </si>
  <si>
    <t>IE004002020001001000000000000000000000</t>
  </si>
  <si>
    <t>Expenditure:Depreciation and Amortisation:Depreciation:Other Assets:Operational Buildings:Municipal Offices</t>
  </si>
  <si>
    <t>64 | _015_30000_LIM333_Municipal Running Costs_DEPRECIATION_2018</t>
  </si>
  <si>
    <t>_015_30000_LIM333_Municipal Running Costs_DEPRECIATION_2018</t>
  </si>
  <si>
    <t>2002002 / Strategic Town Planning:Planning and Economic Development</t>
  </si>
  <si>
    <t>FX010001006000000000000000000000000000</t>
  </si>
  <si>
    <t>Function:Planning and Development:Core Function:Town Planning, Building Regulations and Enforcement, and City Engineer</t>
  </si>
  <si>
    <t>65 | _012_30000_LIM333_Municipal Running Costs_GENERAL EXPENSES _ OTHER_2018</t>
  </si>
  <si>
    <t>_012_30000_LIM333_Municipal Running Costs_GENERAL EXPENSES _ OTHER_2018</t>
  </si>
  <si>
    <t>67 | _054_70000_LIM333_Operational  Typical Work Streams AIDS/HIV</t>
  </si>
  <si>
    <t>_054_70000_LIM333_Operational  Typical Work Streams AIDS/HIV</t>
  </si>
  <si>
    <t>4002004 / OCCUPATIONAL HEALTH &amp; SAFETY:Corporate Services</t>
  </si>
  <si>
    <t>PO003002001000000000000000000000000000</t>
  </si>
  <si>
    <t>Operational:Typical Work Streams:AIDS/HIV, Tuberculosis and Cancer:Awareness and Information</t>
  </si>
  <si>
    <t>69 | _144_LIM333_TRAFFIC &amp; ROAD SIGNS</t>
  </si>
  <si>
    <t>_144_LIM333_TRAFFIC &amp; ROAD SIGNS</t>
  </si>
  <si>
    <t>PO001002002001010000000000000000000000</t>
  </si>
  <si>
    <t>Operational:Maintenance:Non-infrastructure:Corrective Maintenance:Planned:Transport Assets</t>
  </si>
  <si>
    <t>70 | _173_30000_LIM333_Municipal Running Costs_GENERAL EXPENSES _ OTHER_2018</t>
  </si>
  <si>
    <t>_173_30000_LIM333_Municipal Running Costs_GENERAL EXPENSES _ OTHER_2018</t>
  </si>
  <si>
    <t>72 | _140_LIM333_FURNITURE &amp; OFFICE EQUIPMENT</t>
  </si>
  <si>
    <t>_140_LIM333_FURNITURE &amp; OFFICE EQUIPMENT</t>
  </si>
  <si>
    <t>6002002 / Administration transport, safety, security:Community Services</t>
  </si>
  <si>
    <t>74 | _143_LIM333_MACHINERY &amp; EQUIPMENT</t>
  </si>
  <si>
    <t>_143_LIM333_MACHINERY &amp; EQUIPMENT</t>
  </si>
  <si>
    <t>6002001 / Licensing:Community Services</t>
  </si>
  <si>
    <t>76 | _052_30000_LIM333_Municipal Running Costs_GENERAL EXPENSES _ OTHER_2018</t>
  </si>
  <si>
    <t>_052_30000_LIM333_Municipal Running Costs_GENERAL EXPENSES _ OTHER_2018</t>
  </si>
  <si>
    <t>77 | _056_10001_LIM333_Employee Related Cost Senior Management &amp; Municipal staff_EMPLOYEE RELATED COSTS _ WAGES _ SALARIES_2018</t>
  </si>
  <si>
    <t>_056_10001_LIM333_Employee Related Cost Senior Management &amp; Municipal staff_EMPLOYEE RELATED COSTS _ WAGES _ SALARIES_2018</t>
  </si>
  <si>
    <t>79 | _036_LIM333_COUNCIL-OWNED BUILDINGS</t>
  </si>
  <si>
    <t>_036_LIM333_COUNCIL-OWNED BUILDINGS</t>
  </si>
  <si>
    <t>PO001002002001003001001002000000000000</t>
  </si>
  <si>
    <t>Operational:Maintenance:Non-infrastructure:Corrective Maintenance:Planned:Other Assets:Operational Buildings:Municipal Offices:Buildings</t>
  </si>
  <si>
    <t>80 | _112_30000_LIM333_Municipal Running Costs_DEPRECIATION_2018</t>
  </si>
  <si>
    <t>_112_30000_LIM333_Municipal Running Costs_DEPRECIATION_2018</t>
  </si>
  <si>
    <t>6003002 / Administration:Community Services</t>
  </si>
  <si>
    <t>81 | _058_30000_LIM333_Municipal Running Costs_GENERAL EXPENSES _ OTHER__1_2018</t>
  </si>
  <si>
    <t>_058_30000_LIM333_Municipal Running Costs_GENERAL EXPENSES _ OTHER__1_2018</t>
  </si>
  <si>
    <t>82 | _038_30000_LIM333_Municipal Running Costs_GENERAL EXPENSES _ OTHER_2018</t>
  </si>
  <si>
    <t>_038_30000_LIM333_Municipal Running Costs_GENERAL EXPENSES _ OTHER_2018</t>
  </si>
  <si>
    <t>4004002 / Networking and Security:Corporate Services</t>
  </si>
  <si>
    <t>FX005001007000000000000000000000000000</t>
  </si>
  <si>
    <t>Function:Finance and Administration:Core Function:Information Technology</t>
  </si>
  <si>
    <t>IE006002003001000000000000000000000000</t>
  </si>
  <si>
    <t>Expenditure:Interest, Dividends and Rent on Land:Interest Paid:Borrowings:Annuity Loans</t>
  </si>
  <si>
    <t>IE009008000000000000000000000000000000</t>
  </si>
  <si>
    <t>Expenditure:Operating Leases:Machinery and Equipment</t>
  </si>
  <si>
    <t>IE010014000000000000000000000000000000</t>
  </si>
  <si>
    <t>Expenditure:Operational Cost:Courier and Delivery Services</t>
  </si>
  <si>
    <t>83 | _034_30000_LIM333_Municipal Running Costs_DEPRECIATION_2018</t>
  </si>
  <si>
    <t>_034_30000_LIM333_Municipal Running Costs_DEPRECIATION_2018</t>
  </si>
  <si>
    <t>84 | 113_LIM333_FURNITURE &amp; OFFICE EQUIPMENT</t>
  </si>
  <si>
    <t>113_LIM333_FURNITURE &amp; OFFICE EQUIPMENT</t>
  </si>
  <si>
    <t>6006001 / Facility Cleaning:Community Services</t>
  </si>
  <si>
    <t>FX006001001000000000000000000000000000</t>
  </si>
  <si>
    <t>Function:Health:Core Function:Health Services</t>
  </si>
  <si>
    <t>85 | _032_LIM333_CONSUMABLE DOMESTIC ITEMS</t>
  </si>
  <si>
    <t>_032_LIM333_CONSUMABLE DOMESTIC ITEMS</t>
  </si>
  <si>
    <t>86 | _105_30000_LIM333_Municipal Running Costs_GRANTS _ SUBSIDIES PAID_UNCONDITIONAL_2018</t>
  </si>
  <si>
    <t>_105_30000_LIM333_Municipal Running Costs_GRANTS _ SUBSIDIES PAID_UNCONDITIONAL_2018</t>
  </si>
  <si>
    <t>IE011001002001002055000000000000000000</t>
  </si>
  <si>
    <t>Expenditure:Transfers and Subsidies:Capital:Monetary Allocations:Departmental Agencies and Accounts:Provincial Departmental Agencies:Sport Council</t>
  </si>
  <si>
    <t>IE011002002005016000000000000000000000</t>
  </si>
  <si>
    <t>Expenditure:Transfers and Subsidies:Operational:Monetary Allocations:Non-profit institutions:SPCA</t>
  </si>
  <si>
    <t>IE011002002005013000000000000000000000</t>
  </si>
  <si>
    <t>Expenditure:Transfers and Subsidies:Operational:Monetary Allocations:Non-profit institutions:Museums</t>
  </si>
  <si>
    <t>87 | _140_LIM333_CONSUMABLE DOMESTIC ITEMS</t>
  </si>
  <si>
    <t>_140_LIM333_CONSUMABLE DOMESTIC ITEMS</t>
  </si>
  <si>
    <t>375 | _140_30000_LIM333_Municipal Running Costs_CONTRACTED SERVICES_2018</t>
  </si>
  <si>
    <t>_140_30000_LIM333_Municipal Running Costs_CONTRACTED SERVICES_2018</t>
  </si>
  <si>
    <t>IE003001027000000000000000000000000000</t>
  </si>
  <si>
    <t>Expenditure:Contracted Services:Outsourced Services:Security Services</t>
  </si>
  <si>
    <t>89 | _037_LIM333_CONSUMABLE DOMESTIC ITEMS</t>
  </si>
  <si>
    <t>_037_LIM333_CONSUMABLE DOMESTIC ITEMS</t>
  </si>
  <si>
    <t>88 | _134_30000_LIM333_Municipal Running Costs_CONTRACTED SERVICES_2018</t>
  </si>
  <si>
    <t>_134_30000_LIM333_Municipal Running Costs_CONTRACTED SERVICES_2018</t>
  </si>
  <si>
    <t>6003003 / Pollution Control:Community Services</t>
  </si>
  <si>
    <t>FX014001004000000000000000000000000000</t>
  </si>
  <si>
    <t>Function:Waste Management:Core Function:Street Cleaning</t>
  </si>
  <si>
    <t>IE003001008000000000000000000000000000</t>
  </si>
  <si>
    <t>Expenditure:Contracted Services:Outsourced Services:Cleaning Services</t>
  </si>
  <si>
    <t>92 | 134_LIM333_NON-CAPITAL TOOLS &amp; EQUIPMENT</t>
  </si>
  <si>
    <t>134_LIM333_NON-CAPITAL TOOLS &amp; EQUIPMENT</t>
  </si>
  <si>
    <t>93 | _183_Meters</t>
  </si>
  <si>
    <t>_183_Meters</t>
  </si>
  <si>
    <t>7002 / Electrical Planning and Projects:Electrical Engineering</t>
  </si>
  <si>
    <t>PO001001002001001002004000000000000000</t>
  </si>
  <si>
    <t>Operational:Maintenance:Infrastructure:Corrective Maintenance:Planned:Electrical Infrastructure:HV Substations:Electrical Bulk Meters</t>
  </si>
  <si>
    <t>94 | _173_10001_LIM333_Employee Related Cost Senior Management &amp; municipal staff_EMPLOYEE RELATED COSTS _ SOCIAL CONTRIBUTIONS_2018</t>
  </si>
  <si>
    <t>_173_10001_LIM333_Employee Related Cost Senior Management &amp; municipal staff_EMPLOYEE RELATED COSTS _ SOCIAL CONTRIBUTIONS_2018</t>
  </si>
  <si>
    <t>95 | _162_30000_LIM333_Municipal Running Costs_GENERAL EXPENSES _ OTHER_2018</t>
  </si>
  <si>
    <t>_162_30000_LIM333_Municipal Running Costs_GENERAL EXPENSES _ OTHER_2018</t>
  </si>
  <si>
    <t>7003 / Customer and Retail Services:Electrical Engineering</t>
  </si>
  <si>
    <t>96 | _056_30000_LIM333_Municipal Running Costs_DEPRECIATION_2018</t>
  </si>
  <si>
    <t>_056_30000_LIM333_Municipal Running Costs_DEPRECIATION_2018</t>
  </si>
  <si>
    <t>97 | _038_10002_LIM333_Employee Related Cost Municipal Staff</t>
  </si>
  <si>
    <t>_038_10002_LIM333_Employee Related Cost Municipal Staff</t>
  </si>
  <si>
    <t>98 | _038_LIM333_CONSUMABLE DOMESTIC ITEMS</t>
  </si>
  <si>
    <t>_038_LIM333_CONSUMABLE DOMESTIC ITEMS</t>
  </si>
  <si>
    <t>101 | _035_LIM333_CONSUMABLE DOMESTIC ITEMS</t>
  </si>
  <si>
    <t>_035_LIM333_CONSUMABLE DOMESTIC ITEMS</t>
  </si>
  <si>
    <t>102 | _032_10002_LIM333_Employee Related Cost Municipal Staff</t>
  </si>
  <si>
    <t>_032_10002_LIM333_Employee Related Cost Municipal Staff</t>
  </si>
  <si>
    <t>104 | _053_LIM333_MACHINERY &amp; EQUIPMENT</t>
  </si>
  <si>
    <t>_053_LIM333_MACHINERY &amp; EQUIPMENT</t>
  </si>
  <si>
    <t>105 | _038_LIM333_NON-COUNCIL-OWNED ASSETS - CONTRACTORS</t>
  </si>
  <si>
    <t>_038_LIM333_NON-COUNCIL-OWNED ASSETS - CONTRACTORS</t>
  </si>
  <si>
    <t>PO001001002001001008003000000000000000</t>
  </si>
  <si>
    <t>Operational:Maintenance:Infrastructure:Corrective Maintenance:Planned:Electrical Infrastructure:LV Networks:Municipal Service Connections</t>
  </si>
  <si>
    <t>106 | 135_LIM333_MACHINERY &amp; EQUIPMENT</t>
  </si>
  <si>
    <t>135_LIM333_MACHINERY &amp; EQUIPMENT</t>
  </si>
  <si>
    <t>6003004 / Public Toilet Management:Community Services</t>
  </si>
  <si>
    <t>FX015001001000000000000000000000000000</t>
  </si>
  <si>
    <t>Function:Waste Water Management:Core Function:Public Toilets</t>
  </si>
  <si>
    <t>109 | _057_30000_LIM333_Municipal Running Costs_GENERAL EXPENSES _ OTHER_2018</t>
  </si>
  <si>
    <t>_057_30000_LIM333_Municipal Running Costs_GENERAL EXPENSES _ OTHER_2018</t>
  </si>
  <si>
    <t>IE010002005000000000000000000000000000</t>
  </si>
  <si>
    <t>Expenditure:Operational Cost:Advertising, Publicity and Marketing:Gifts and Promotional Items</t>
  </si>
  <si>
    <t>IE010023002000000000000000000000000000</t>
  </si>
  <si>
    <t>Expenditure:Operational Cost:Entertainment:Total for All Other Councillors</t>
  </si>
  <si>
    <t>IE010040000000000000000000000000000000</t>
  </si>
  <si>
    <t>Expenditure:Operational Cost:Office Decorations</t>
  </si>
  <si>
    <t>IE010067000000000000000000000000000000</t>
  </si>
  <si>
    <t>Expenditure:Operational Cost:Seating Allowance for Traditional Leaders</t>
  </si>
  <si>
    <t>111 | _063_LIM333_NON-CAPITAL TOOLS &amp; EQUIPMENT</t>
  </si>
  <si>
    <t>_063_LIM333_NON-CAPITAL TOOLS &amp; EQUIPMENT</t>
  </si>
  <si>
    <t>117 | _057_70000_LIM333_Operational  Typical Work Streams Communication and Public Participation Mayoral/Executive Mayor Campaigns_GENERAL EXPENSES _ OTHER_2018</t>
  </si>
  <si>
    <t>_057_70000_LIM333_Operational  Typical Work Streams Communication and Public Participation Mayoral/Executive Mayor Campaigns_GENERAL EXPENSES _ OTHER_2018</t>
  </si>
  <si>
    <t>PO003006004000000000000000000000000000</t>
  </si>
  <si>
    <t>Operational:Typical Work Streams:Communication and Public Participation:Mayoral/Executive Mayor Campaigns</t>
  </si>
  <si>
    <t>118 | 135_LIM333_CONSUMABLE DOMESTIC ITEMS</t>
  </si>
  <si>
    <t>135_LIM333_CONSUMABLE DOMESTIC ITEMS</t>
  </si>
  <si>
    <t>121 | 103_LIM333_COUNCIL-OWNED BUILDINGS</t>
  </si>
  <si>
    <t>103_LIM333_COUNCIL-OWNED BUILDINGS</t>
  </si>
  <si>
    <t>5005 / Housing:Engineering Services</t>
  </si>
  <si>
    <t>FX007001001000000000000000000000000000</t>
  </si>
  <si>
    <t>Function:Housing:Core Function:Housing</t>
  </si>
  <si>
    <t>PO001002001001003001001002000000000000</t>
  </si>
  <si>
    <t>Operational:Maintenance:Non-infrastructure:Preventative Maintenance:Interval Based:Other Assets:Operational Buildings:Municipal Offices:Buildings</t>
  </si>
  <si>
    <t>122 | _038_LIM333_NON-CAPITAL TOOLS &amp; EQUIPMENT</t>
  </si>
  <si>
    <t>_038_LIM333_NON-CAPITAL TOOLS &amp; EQUIPMENT</t>
  </si>
  <si>
    <t>123 | _053_30000_LIM333_Municipal Running Costs_GENERAL EXPENSES _ OTHER_2018</t>
  </si>
  <si>
    <t>_053_30000_LIM333_Municipal Running Costs_GENERAL EXPENSES _ OTHER_2018</t>
  </si>
  <si>
    <t>IE010002008000000000000000000000000000</t>
  </si>
  <si>
    <t>Expenditure:Operational Cost:Advertising, Publicity and Marketing:Staff Recruitment</t>
  </si>
  <si>
    <t>IE011002001004003012000000000000000000</t>
  </si>
  <si>
    <t>Expenditure:Transfers and Subsidies:Operational:Allocations In-kind:Households:Social Assistance:Social Relief</t>
  </si>
  <si>
    <t>290 | _133_30000_LIM333_Municipal Running Costs_CONTRACTED SERVICES_2018</t>
  </si>
  <si>
    <t>_133_30000_LIM333_Municipal Running Costs_CONTRACTED SERVICES_2018</t>
  </si>
  <si>
    <t>IE003001024000000000000000000000000000</t>
  </si>
  <si>
    <t>Expenditure:Contracted Services:Outsourced Services:Refuse Removal</t>
  </si>
  <si>
    <t>124 | _053_LIM333_FURNITURE &amp; OFFICE EQUIPMENT</t>
  </si>
  <si>
    <t>_053_LIM333_FURNITURE &amp; OFFICE EQUIPMENT</t>
  </si>
  <si>
    <t>127 | _134_30000_LIM333_Municipal Running Costs_GENERAL EXPENSES _ OTHER_2018</t>
  </si>
  <si>
    <t>_134_30000_LIM333_Municipal Running Costs_GENERAL EXPENSES _ OTHER_2018</t>
  </si>
  <si>
    <t>129 | _007_30000_LIM333_Municipal Running Costs_GENERAL EXPENSES _ OTHER_2018</t>
  </si>
  <si>
    <t>_007_30000_LIM333_Municipal Running Costs_GENERAL EXPENSES _ OTHER_2018</t>
  </si>
  <si>
    <t>10002 / Risk Management:Office of the Municipal Manager</t>
  </si>
  <si>
    <t>FX005001011000000000000000000000000000</t>
  </si>
  <si>
    <t>Function:Finance and Administration:Core Function:Risk Management</t>
  </si>
  <si>
    <t>132 | _123_LIM333_CONSUMABLE DOMESTIC ITEMS</t>
  </si>
  <si>
    <t>_123_LIM333_CONSUMABLE DOMESTIC ITEMS</t>
  </si>
  <si>
    <t>6004 / Libraries:Community Services</t>
  </si>
  <si>
    <t>FX001001006000000000000000000000000000</t>
  </si>
  <si>
    <t>Function:Community and Social Services:Core Function:Libraries and Archives</t>
  </si>
  <si>
    <t>136 | _005_LIM333_NON-CAPITAL TOOLS &amp; EQUIPMENT</t>
  </si>
  <si>
    <t>_005_LIM333_NON-CAPITAL TOOLS &amp; EQUIPMENT</t>
  </si>
  <si>
    <t>137 | 115_LIM333_FURNITURE &amp; OFFICE EQUIPMENT</t>
  </si>
  <si>
    <t>115_LIM333_FURNITURE &amp; OFFICE EQUIPMENT</t>
  </si>
  <si>
    <t>6006002 / Environmental Management:Community Services</t>
  </si>
  <si>
    <t>138 | _173_LIM333_DISTRIBUTION NETWORK - CONTRACTORS</t>
  </si>
  <si>
    <t>_173_LIM333_DISTRIBUTION NETWORK - CONTRACTORS</t>
  </si>
  <si>
    <t>PO001001002001001008004000000000000000</t>
  </si>
  <si>
    <t>Operational:Maintenance:Infrastructure:Corrective Maintenance:Planned:Electrical Infrastructure:LV Networks:Electricity Meters</t>
  </si>
  <si>
    <t>139 | _162_30000_LIM333_Municipal Running Costs_DEPRECIATION_2018</t>
  </si>
  <si>
    <t>_162_30000_LIM333_Municipal Running Costs_DEPRECIATION_2018</t>
  </si>
  <si>
    <t>IE004002012000000000000000000000000000</t>
  </si>
  <si>
    <t>Expenditure:Depreciation and Amortisation:Depreciation:Transport Assets</t>
  </si>
  <si>
    <t>140 | _123_30000_LIM333_Municipal Running Costs_GENERAL EXPENSES _ OTHER_2018</t>
  </si>
  <si>
    <t>_123_30000_LIM333_Municipal Running Costs_GENERAL EXPENSES _ OTHER_2018</t>
  </si>
  <si>
    <t>IE010041000000000000000000000000000000</t>
  </si>
  <si>
    <t>Expenditure:Operational Cost:Printing, Publications and Books</t>
  </si>
  <si>
    <t>141 | _023_30000_LIM333_Municipal Running Costs_GENERAL EXPENSES _ OTHER_2018</t>
  </si>
  <si>
    <t>_023_30000_LIM333_Municipal Running Costs_GENERAL EXPENSES _ OTHER_2018</t>
  </si>
  <si>
    <t>142 | _052_10001_LIM333_Employee Related Cost Senior Management &amp; Municipal staff_EMPLOYEE RELATED COSTS _ WAGES _ SALARIES_2018</t>
  </si>
  <si>
    <t>_052_10001_LIM333_Employee Related Cost Senior Management &amp; Municipal staff_EMPLOYEE RELATED COSTS _ WAGES _ SALARIES_2018</t>
  </si>
  <si>
    <t>4001005 / Employee Performance Management:Corporate Services</t>
  </si>
  <si>
    <t>IE005001005002004000000000000000000000</t>
  </si>
  <si>
    <t>Expenditure:Employee Related Cost:Senior Management:Designation:Social Contributions:Unemployment Insurance</t>
  </si>
  <si>
    <t>IE005001005001005007000000000000000000</t>
  </si>
  <si>
    <t>Expenditure:Employee Related Cost:Senior Management:Designation:Salaries and Allowances:Allowance:Accommodation, Travel and Incidental</t>
  </si>
  <si>
    <t>IE005001005001001000000000000000000000</t>
  </si>
  <si>
    <t>Expenditure:Employee Related Cost:Senior Management:Designation:Salaries and Allowances:Basic Salary</t>
  </si>
  <si>
    <t>IE005001003001005001000000000000000000</t>
  </si>
  <si>
    <t>Expenditure:Employee Related Cost:Senior Management:Designation:Salaries and Allowances:Allowance:Cellular and Telephone</t>
  </si>
  <si>
    <t>IE005001003002009000000000000000000000</t>
  </si>
  <si>
    <t>Expenditure:Employee Related Cost:Senior Management:Designation:Social Contributions:Bargaining Council</t>
  </si>
  <si>
    <t>IE005001005002003000000000000000000000</t>
  </si>
  <si>
    <t>Expenditure:Employee Related Cost:Senior Management:Designation:Social Contributions:Pension</t>
  </si>
  <si>
    <t>143 | _033_LIM333_NON-CAPITAL TOOLS &amp; EQUIPMENT</t>
  </si>
  <si>
    <t>_033_LIM333_NON-CAPITAL TOOLS &amp; EQUIPMENT</t>
  </si>
  <si>
    <t>144 | _036_LIM333_NON-CAPITAL TOOLS &amp; EQUIPMENT</t>
  </si>
  <si>
    <t>_036_LIM333_NON-CAPITAL TOOLS &amp; EQUIPMENT</t>
  </si>
  <si>
    <t>218 | _034_30000_LIM333_Municipal Running Costs_CONTRACTED SERVICES_2018</t>
  </si>
  <si>
    <t>_034_30000_LIM333_Municipal Running Costs_CONTRACTED SERVICES_2018</t>
  </si>
  <si>
    <t>IE003002001005000000000000000000000000</t>
  </si>
  <si>
    <t>Expenditure:Contracted Services:Consultants and Professional Services:Business and Advisory:Business and Financial Management</t>
  </si>
  <si>
    <t>146 | _183_30000_LIM333_Municipal Running Costs_DEPRECIATION_2018</t>
  </si>
  <si>
    <t>_183_30000_LIM333_Municipal Running Costs_DEPRECIATION_2018</t>
  </si>
  <si>
    <t>IE004002004003000000000000000000000000</t>
  </si>
  <si>
    <t>Expenditure:Depreciation and Amortisation:Depreciation:Electrical Infrastructure:HV Switching Station</t>
  </si>
  <si>
    <t>148 | _063_30000_LIM333_Maintenance Tarred Roads</t>
  </si>
  <si>
    <t>_063_30000_LIM333_Maintenance Tarred Roads</t>
  </si>
  <si>
    <t>153 | _062_30000_LIM333_Municipal Running Costs_DEPRECIATION_2018</t>
  </si>
  <si>
    <t>_062_30000_LIM333_Municipal Running Costs_DEPRECIATION_2018</t>
  </si>
  <si>
    <t>154 | _024_30000_LIM333_Municipal Running Costs_GENERAL EXPENSES _ OTHER_2018</t>
  </si>
  <si>
    <t>_024_30000_LIM333_Municipal Running Costs_GENERAL EXPENSES _ OTHER_2018</t>
  </si>
  <si>
    <t>157 | _038_30000_LIM333_Municipal Running Costs_DEPRECIATION_2018</t>
  </si>
  <si>
    <t>_038_30000_LIM333_Municipal Running Costs_DEPRECIATION_2018</t>
  </si>
  <si>
    <t>IE004001001002004000000000000000000000</t>
  </si>
  <si>
    <t>Expenditure:Depreciation and Amortisation:Amortisation:Intangible Assets:Licences and Rights:Computer Software and Applications</t>
  </si>
  <si>
    <t>158 | _003_30000_LIM333_Municipal Running Costs_GENERAL EXPENSES _ OTHER_2018</t>
  </si>
  <si>
    <t>_003_30000_LIM333_Municipal Running Costs_GENERAL EXPENSES _ OTHER_2018</t>
  </si>
  <si>
    <t>IE010002006000000000000000000000000000</t>
  </si>
  <si>
    <t>Expenditure:Operational Cost:Advertising, Publicity and Marketing:Municipal Newsletters</t>
  </si>
  <si>
    <t>161 | _173_LIM333_COUNCIL-OWNED BUILDINGS</t>
  </si>
  <si>
    <t>_173_LIM333_COUNCIL-OWNED BUILDINGS</t>
  </si>
  <si>
    <t>162 | _113_30000_LIM333_Municipal Running Costs_GENERAL EXPENSES _ OTHER_2018</t>
  </si>
  <si>
    <t>_113_30000_LIM333_Municipal Running Costs_GENERAL EXPENSES _ OTHER_2018</t>
  </si>
  <si>
    <t>163 | _015_10002_LIM333_Employee Related Cost Municipal Staff &amp; Senior Management_EMPLOYEE RELATED COSTS _ WAGES _ SALARIES_2018</t>
  </si>
  <si>
    <t>_015_10002_LIM333_Employee Related Cost Municipal Staff &amp; Senior Management_EMPLOYEE RELATED COSTS _ WAGES _ SALARIES_2018</t>
  </si>
  <si>
    <t>164 | _056_10002_LIM333_Employee Related Cost Municipal Staff</t>
  </si>
  <si>
    <t>_056_10002_LIM333_Employee Related Cost Municipal Staff</t>
  </si>
  <si>
    <t>165 | _143_LIM333_COUNCIL-OWNED LAND</t>
  </si>
  <si>
    <t>_143_LIM333_COUNCIL-OWNED LAND</t>
  </si>
  <si>
    <t>166 | _195_10001_LIM333_Employee Related Cost Senior Management &amp; Municipal staff_EMPLOYEE RELATED COSTS _ WAGES _ SALARIES_2018</t>
  </si>
  <si>
    <t>_195_10001_LIM333_Employee Related Cost Senior Management &amp; Municipal staff_EMPLOYEE RELATED COSTS _ WAGES _ SALARIES_2018</t>
  </si>
  <si>
    <t>5001003 / PROJECT MANAGEMENT:Engineering Services</t>
  </si>
  <si>
    <t>FD001002002005037000000000000000000000</t>
  </si>
  <si>
    <t>Fund:Operational:Transfers and Subsidies:Monetary Allocations:National Government:Municipal Infrastructure Grant</t>
  </si>
  <si>
    <t>167 | _005_30000_LIM333_Municipal Running Costs_DEPRECIATION_2018</t>
  </si>
  <si>
    <t>_005_30000_LIM333_Municipal Running Costs_DEPRECIATION_2018</t>
  </si>
  <si>
    <t>170 | _004_LIM333_CONSUMABLE DOMESTIC ITEMS</t>
  </si>
  <si>
    <t>_004_LIM333_CONSUMABLE DOMESTIC ITEMS</t>
  </si>
  <si>
    <t>171 | _016_30000_LIM333_Municipal Running Costs_INTEREST EXPENSE _ EXTERNAL BORROWINGS_2018</t>
  </si>
  <si>
    <t>_016_30000_LIM333_Municipal Running Costs_INTEREST EXPENSE _ EXTERNAL BORROWINGS_2018</t>
  </si>
  <si>
    <t>172 | _034_LIM333_CONSUMABLE DOMESTIC ITEMS</t>
  </si>
  <si>
    <t>_034_LIM333_CONSUMABLE DOMESTIC ITEMS</t>
  </si>
  <si>
    <t>173 | _144_LIM333_TRAFFIC LIGHTS</t>
  </si>
  <si>
    <t>_144_LIM333_TRAFFIC LIGHTS</t>
  </si>
  <si>
    <t>PO001001002001001008002000000000000000</t>
  </si>
  <si>
    <t>Operational:Maintenance:Infrastructure:Corrective Maintenance:Planned:Electrical Infrastructure:LV Networks:Public Lighting</t>
  </si>
  <si>
    <t>174 | _062_LIM333_MACHINERY &amp; EQUIPMENT</t>
  </si>
  <si>
    <t>_062_LIM333_MACHINERY &amp; EQUIPMENT</t>
  </si>
  <si>
    <t>176 | _053_LIM333_NON-CAPITAL TOOLS &amp; EQUIPMENT</t>
  </si>
  <si>
    <t>_053_LIM333_NON-CAPITAL TOOLS &amp; EQUIPMENT</t>
  </si>
  <si>
    <t>177 | _052_30000_LIM333_Municipal Running Costs_DEPRECIATION_2018</t>
  </si>
  <si>
    <t>_052_30000_LIM333_Municipal Running Costs_DEPRECIATION_2018</t>
  </si>
  <si>
    <t>IE004002011000000000000000000000000000</t>
  </si>
  <si>
    <t>Expenditure:Depreciation and Amortisation:Depreciation:Machinery and Equipment</t>
  </si>
  <si>
    <t>178 | _113_30000_LIM333_Municipal Running Costs_DEPRECIATION_2018</t>
  </si>
  <si>
    <t>_113_30000_LIM333_Municipal Running Costs_DEPRECIATION_2018</t>
  </si>
  <si>
    <t>181 | _115_70000_LIM333_Operational  Typical Work Streams Environmental Pollution Control_GENERAL EXPENSES _ OTHER_2018</t>
  </si>
  <si>
    <t>_115_70000_LIM333_Operational  Typical Work Streams Environmental Pollution Control_GENERAL EXPENSES _ OTHER_2018</t>
  </si>
  <si>
    <t>PO003015005000000000000000000000000000</t>
  </si>
  <si>
    <t>Operational:Typical Work Streams:Environmental:Pollution Control</t>
  </si>
  <si>
    <t>182 | _140_10001_LIM333_Employee Related Cost Senior Management &amp; Municipal staff_EMPLOYEE RELATED COSTS _ WAGES _ SALARIES_2018</t>
  </si>
  <si>
    <t>_140_10001_LIM333_Employee Related Cost Senior Management &amp; Municipal staff_EMPLOYEE RELATED COSTS _ WAGES _ SALARIES_2018</t>
  </si>
  <si>
    <t>IE005001007001001000000000000000000000</t>
  </si>
  <si>
    <t>IE005001007002004000000000000000000000</t>
  </si>
  <si>
    <t>IE005001007002003000000000000000000000</t>
  </si>
  <si>
    <t>IE005001013002009000000000000000000000</t>
  </si>
  <si>
    <t>IE005001007001005007000000000000000000</t>
  </si>
  <si>
    <t>183 | _036_10002_LIM333_Employee Related Cost Municipal Staff</t>
  </si>
  <si>
    <t>_036_10002_LIM333_Employee Related Cost Municipal Staff</t>
  </si>
  <si>
    <t>FD001001001006000000000000000000000000</t>
  </si>
  <si>
    <t>Fund:Operational:Revenue:General Revenue:Rental from Fixed Assets</t>
  </si>
  <si>
    <t>184 | _023_LIM333_FURNITURE &amp; OFFICE EQUIPMENT</t>
  </si>
  <si>
    <t>_023_LIM333_FURNITURE &amp; OFFICE EQUIPMENT</t>
  </si>
  <si>
    <t>188 | _032_10001_LIM333_Employee Related Cost Senior Management &amp; Municipal staff_EMPLOYEE RELATED COSTS _ WAGES _ SALARIES_2018</t>
  </si>
  <si>
    <t>_032_10001_LIM333_Employee Related Cost Senior Management &amp; Municipal staff_EMPLOYEE RELATED COSTS _ WAGES _ SALARIES_2018</t>
  </si>
  <si>
    <t>IE005001002001005007000000000000000000</t>
  </si>
  <si>
    <t>Expenditure:Employee Related Cost:Senior Management:Chief Financial Officer:Salaries and Allowances:Allowance:Accommodation, Travel and Incidental</t>
  </si>
  <si>
    <t>IE005001002001001000000000000000000000</t>
  </si>
  <si>
    <t>Expenditure:Employee Related Cost:Senior Management:Chief Financial Officer:Salaries and Allowances:Basic Salary</t>
  </si>
  <si>
    <t>IE005001002001005001000000000000000000</t>
  </si>
  <si>
    <t>Expenditure:Employee Related Cost:Senior Management:Chief Financial Officer:Salaries and Allowances:Allowance:Cellular and Telephone</t>
  </si>
  <si>
    <t>IE005001002002003000000000000000000000</t>
  </si>
  <si>
    <t>Expenditure:Employee Related Cost:Senior Management:Chief Financial Officer:Social Contributions:Pension</t>
  </si>
  <si>
    <t>IE005001002002004000000000000000000000</t>
  </si>
  <si>
    <t>Expenditure:Employee Related Cost:Senior Management:Chief Financial Officer:Social Contributions:Unemployment Insurance</t>
  </si>
  <si>
    <t>IE005001002002009000000000000000000000</t>
  </si>
  <si>
    <t>Expenditure:Employee Related Cost:Senior Management:Chief Financial Officer:Social Contributions:Bargaining Council</t>
  </si>
  <si>
    <t>189 | _033_30000_LIM333_Municipal Running Costs_DEPRECIATION_2018</t>
  </si>
  <si>
    <t>_033_30000_LIM333_Municipal Running Costs_DEPRECIATION_2018</t>
  </si>
  <si>
    <t>190 | _162_LIM333_DISTRIBUTION NETWORKS</t>
  </si>
  <si>
    <t>_162_LIM333_DISTRIBUTION NETWORKS</t>
  </si>
  <si>
    <t>192 | _153_LIM333_Non-Capital Tools and Equipment</t>
  </si>
  <si>
    <t>_153_LIM333_Non-Capital Tools and Equipment</t>
  </si>
  <si>
    <t>193 | _144_LIM333_FURNITURE &amp; OFFICE EQUIPMENT</t>
  </si>
  <si>
    <t>_144_LIM333_FURNITURE &amp; OFFICE EQUIPMENT</t>
  </si>
  <si>
    <t>194 | 183_LIM333_MACHINERY &amp; EQUIPMENT</t>
  </si>
  <si>
    <t>183_LIM333_MACHINERY &amp; EQUIPMENT</t>
  </si>
  <si>
    <t>195 | _115_30000_LIM333_Municipal Running Costs_DEPRECIATION_2018</t>
  </si>
  <si>
    <t>_115_30000_LIM333_Municipal Running Costs_DEPRECIATION_2018</t>
  </si>
  <si>
    <t>196 | _039_LIM333_CONSUMABLE DOMESTIC ITEMS</t>
  </si>
  <si>
    <t>_039_LIM333_CONSUMABLE DOMESTIC ITEMS</t>
  </si>
  <si>
    <t>3004 / Supply Chain Management:Budget and Treasury</t>
  </si>
  <si>
    <t>FX005001013000000000000000000000000000</t>
  </si>
  <si>
    <t>Function:Finance and Administration:Core Function:Supply Chain Management</t>
  </si>
  <si>
    <t>197 | _035_LIM333_FURNITURE &amp; OFFICE EQUIPMENT</t>
  </si>
  <si>
    <t>_035_LIM333_FURNITURE &amp; OFFICE EQUIPMENT</t>
  </si>
  <si>
    <t>199 | _054_LIM333_NON-CAPITAL TOOLS &amp; EQUIPMENT</t>
  </si>
  <si>
    <t>_054_LIM333_NON-CAPITAL TOOLS &amp; EQUIPMENT</t>
  </si>
  <si>
    <t>200 | _034_LIM333_NON-COUNCIL-OWNED ASSETS - CONTRACTORS</t>
  </si>
  <si>
    <t>_034_LIM333_NON-COUNCIL-OWNED ASSETS - CONTRACTORS</t>
  </si>
  <si>
    <t>206 | _063_LIM333_COUNCIL-OWNED BUILDINGS</t>
  </si>
  <si>
    <t>_063_LIM333_COUNCIL-OWNED BUILDINGS</t>
  </si>
  <si>
    <t>209 | _016_LIM333_NON-CAPITAL TOOLS &amp; EQUIPMENT</t>
  </si>
  <si>
    <t>_016_LIM333_NON-CAPITAL TOOLS &amp; EQUIPMENT</t>
  </si>
  <si>
    <t>214 | _173_Distribution Network Repair</t>
  </si>
  <si>
    <t>_173_Distribution Network Repair</t>
  </si>
  <si>
    <t>PO001001002001001003003000000000000000</t>
  </si>
  <si>
    <t>Operational:Maintenance:Infrastructure:Corrective Maintenance:Planned:Electrical Infrastructure:HV Switching Station:Electricity Bulk Meter</t>
  </si>
  <si>
    <t>216 | _105_LIM333_CONSUMABLE DOMESTIC ITEMS</t>
  </si>
  <si>
    <t>_105_LIM333_CONSUMABLE DOMESTIC ITEMS</t>
  </si>
  <si>
    <t>217 | _035_30000_LIM333_Municipal Running Costs_GENERAL EXPENSES _ OTHER_2018</t>
  </si>
  <si>
    <t>_035_30000_LIM333_Municipal Running Costs_GENERAL EXPENSES _ OTHER_2018</t>
  </si>
  <si>
    <t>IE010002001000000000000000000000000000</t>
  </si>
  <si>
    <t>Expenditure:Operational Cost:Advertising, Publicity and Marketing:Auctions</t>
  </si>
  <si>
    <t>IE006002007000000000000000000000000000</t>
  </si>
  <si>
    <t>Expenditure:Interest, Dividends and Rent on Land:Interest Paid:Overdue Accounts</t>
  </si>
  <si>
    <t>IE010005001000000000000000000000000000</t>
  </si>
  <si>
    <t>Expenditure:Operational Cost:Bank Charges, Facility and Card Fees:Bank Accounts</t>
  </si>
  <si>
    <t>IE003002001016000000000000000000000000</t>
  </si>
  <si>
    <t>Expenditure:Contracted Services:Consultants and Professional Services:Business and Advisory:Valuer and Assessors</t>
  </si>
  <si>
    <t>605 | CONTRACTED SERVICES - EPWP</t>
  </si>
  <si>
    <t>CONTRACTED SERVICES - EPWP</t>
  </si>
  <si>
    <t>IE003003027000000000000000000000000000</t>
  </si>
  <si>
    <t>Expenditure:Contracted Services:Contractors:Maintenance of Unspecified Assets</t>
  </si>
  <si>
    <t>219 | 195_LIM333_NON-CAPITAL TOOLS &amp; EQUIPMENT</t>
  </si>
  <si>
    <t>195_LIM333_NON-CAPITAL TOOLS &amp; EQUIPMENT</t>
  </si>
  <si>
    <t>220 | _036_30000_LIM333_Municipal Running Costs_GENERAL EXPENSES _ OTHER_2018</t>
  </si>
  <si>
    <t>_036_30000_LIM333_Municipal Running Costs_GENERAL EXPENSES _ OTHER_2018</t>
  </si>
  <si>
    <t>295 | _038_30000_LIM333_Municipal Running Costs_CONTRACTED SERVICES_2018</t>
  </si>
  <si>
    <t>_038_30000_LIM333_Municipal Running Costs_CONTRACTED SERVICES_2018</t>
  </si>
  <si>
    <t>IE003001005002000000000000000000000000</t>
  </si>
  <si>
    <t>Expenditure:Contracted Services:Outsourced Services:Business and Advisory:Business and Financial Management</t>
  </si>
  <si>
    <t>227 | _062_LIM333_NON-CAPITAL TOOLS &amp; EQUIPMENT</t>
  </si>
  <si>
    <t>_062_LIM333_NON-CAPITAL TOOLS &amp; EQUIPMENT</t>
  </si>
  <si>
    <t>230 | _004_30000_LIM333_Municipal Running Costs_DEPRECIATION_2018</t>
  </si>
  <si>
    <t>_004_30000_LIM333_Municipal Running Costs_DEPRECIATION_2018</t>
  </si>
  <si>
    <t>232 | _105_LIM333_DISTRIBUTION NETWORKS</t>
  </si>
  <si>
    <t>_105_LIM333_DISTRIBUTION NETWORKS</t>
  </si>
  <si>
    <t>233 | _133_30000_LIM333_Municipal Running Costs_DEPRECIATION_2018</t>
  </si>
  <si>
    <t>_133_30000_LIM333_Municipal Running Costs_DEPRECIATION_2018</t>
  </si>
  <si>
    <t>234 | _105_LIM333_COUNCIL-OWNED BUILDINGS</t>
  </si>
  <si>
    <t>_105_LIM333_COUNCIL-OWNED BUILDINGS</t>
  </si>
  <si>
    <t>236 | _144_30000_LIM333_Municipal Running Costs_DEPRECIATION_2018</t>
  </si>
  <si>
    <t>_144_30000_LIM333_Municipal Running Costs_DEPRECIATION_2018</t>
  </si>
  <si>
    <t>237 | _035_LIM333_NON-CAPITAL TOOLS &amp; EQUIPMENT</t>
  </si>
  <si>
    <t>_035_LIM333_NON-CAPITAL TOOLS &amp; EQUIPMENT</t>
  </si>
  <si>
    <t>242 | _003_LIM333_NON-CAPITAL TOOLS &amp; EQUIPMENT</t>
  </si>
  <si>
    <t>_003_LIM333_NON-CAPITAL TOOLS &amp; EQUIPMENT</t>
  </si>
  <si>
    <t>243 | _025_LIM333_NON-CAPITAL TOOLS &amp; EQUIPMENT</t>
  </si>
  <si>
    <t>_025_LIM333_NON-CAPITAL TOOLS &amp; EQUIPMENT</t>
  </si>
  <si>
    <t>245 | _016_10002_LIM333_Employee Related Cost Municipal Staff</t>
  </si>
  <si>
    <t>_016_10002_LIM333_Employee Related Cost Municipal Staff</t>
  </si>
  <si>
    <t>246 | _016_LIM333_CONSUMABLE DOMESTIC ITEMS</t>
  </si>
  <si>
    <t>_016_LIM333_CONSUMABLE DOMESTIC ITEMS</t>
  </si>
  <si>
    <t>248 | _033_30000_LIM333_Municipal Running Costs_GENERAL EXPENSES _ OTHER_2018</t>
  </si>
  <si>
    <t>_033_30000_LIM333_Municipal Running Costs_GENERAL EXPENSES _ OTHER_2018</t>
  </si>
  <si>
    <t>IE010029004000000000000000000000000000</t>
  </si>
  <si>
    <t>Expenditure:Operational Cost:Insurance Underwriting:Insurance Claims</t>
  </si>
  <si>
    <t>IE010029005000000000000000000000000000</t>
  </si>
  <si>
    <t>Expenditure:Operational Cost:Insurance Underwriting:Excess Payments</t>
  </si>
  <si>
    <t>IE010029007000000000000000000000000000</t>
  </si>
  <si>
    <t>Expenditure:Operational Cost:Insurance Underwriting:Premiums</t>
  </si>
  <si>
    <t>249 | _015_LIM333_NON-CAPITAL TOOLS &amp; EQUIPMENT</t>
  </si>
  <si>
    <t>_015_LIM333_NON-CAPITAL TOOLS &amp; EQUIPMENT</t>
  </si>
  <si>
    <t>250 | _024_LIM333_CONSUMABLE DOMESTIC ITEMS</t>
  </si>
  <si>
    <t>_024_LIM333_CONSUMABLE DOMESTIC ITEMS</t>
  </si>
  <si>
    <t>251 | _024_LIM333_FURNITURE &amp; OFFICE EQUIPMENT</t>
  </si>
  <si>
    <t>_024_LIM333_FURNITURE &amp; OFFICE EQUIPMENT</t>
  </si>
  <si>
    <t>252 | _162_10001_LIM333_Employee Related Cost Senior Management &amp; municipal staff_EMPLOYEE RELATED COSTS _ SOCIAL CONTRIBUTIONS_2018</t>
  </si>
  <si>
    <t>_162_10001_LIM333_Employee Related Cost Senior Management &amp; municipal staff_EMPLOYEE RELATED COSTS _ SOCIAL CONTRIBUTIONS_2018</t>
  </si>
  <si>
    <t>IE005001003002004000000000000000000000</t>
  </si>
  <si>
    <t>IE005001003002003000000000000000000000</t>
  </si>
  <si>
    <t>IE005001003001005007000000000000000000</t>
  </si>
  <si>
    <t>IE005001012002009000000000000000000000</t>
  </si>
  <si>
    <t>IE005001003001001000000000000000000000</t>
  </si>
  <si>
    <t>IE010012002000000000000000000000000000</t>
  </si>
  <si>
    <t>Expenditure:Operational Cost:Commission:Prepaid Electricity</t>
  </si>
  <si>
    <t>253 | _115_30000_LIM333_Municipal Running Costs_GENERAL EXPENSES _ OTHER_2_2018</t>
  </si>
  <si>
    <t>_115_30000_LIM333_Municipal Running Costs_GENERAL EXPENSES _ OTHER_2_2018</t>
  </si>
  <si>
    <t>255 | _002_LIM333_NON-CAPITAL TOOLS &amp; EQUIPMENT</t>
  </si>
  <si>
    <t>_002_LIM333_NON-CAPITAL TOOLS &amp; EQUIPMENT</t>
  </si>
  <si>
    <t>10007 / Office of the Municipal Manager#Administration:Office of the Municipal Manager</t>
  </si>
  <si>
    <t>256 | _034_LIM333_FURNITURE &amp; OFFICE EQUIPMENT</t>
  </si>
  <si>
    <t>_034_LIM333_FURNITURE &amp; OFFICE EQUIPMENT</t>
  </si>
  <si>
    <t>257 | 135_LIM333_COUNCIL-OWNED BUILDINGS</t>
  </si>
  <si>
    <t>135_LIM333_COUNCIL-OWNED BUILDINGS</t>
  </si>
  <si>
    <t>259 | _063_LIM333_CONSUMABLE DOMESTIC ITEMS</t>
  </si>
  <si>
    <t>_063_LIM333_CONSUMABLE DOMESTIC ITEMS</t>
  </si>
  <si>
    <t>261 | _143_30000_LIM333_Municipal Running Costs_DEPRECIATION_2018</t>
  </si>
  <si>
    <t>_143_30000_LIM333_Municipal Running Costs_DEPRECIATION_2018</t>
  </si>
  <si>
    <t>264 | 115_LIM333_NON-CAPITAL TOOLS &amp; EQUIPMENT</t>
  </si>
  <si>
    <t>115_LIM333_NON-CAPITAL TOOLS &amp; EQUIPMENT</t>
  </si>
  <si>
    <t>266 | _112_LIM333_FURNITURE &amp; OFFICE EQUIPMENT</t>
  </si>
  <si>
    <t>_112_LIM333_FURNITURE &amp; OFFICE EQUIPMENT</t>
  </si>
  <si>
    <t>269 | _105_LIM333_NON-CAPITAL TOOLS &amp; EQUIPMENT</t>
  </si>
  <si>
    <t>_105_LIM333_NON-CAPITAL TOOLS &amp; EQUIPMENT</t>
  </si>
  <si>
    <t>270 | _133_30000_LIM333_Municipal Running Costs_GENERAL EXPENSES _ OTHER_2018</t>
  </si>
  <si>
    <t>_133_30000_LIM333_Municipal Running Costs_GENERAL EXPENSES _ OTHER_2018</t>
  </si>
  <si>
    <t>273 | _123_LIM333_FURNITURE &amp; OFFICE EQUIPMENT</t>
  </si>
  <si>
    <t>_123_LIM333_FURNITURE &amp; OFFICE EQUIPMENT</t>
  </si>
  <si>
    <t>274 | _057_70000_LIM333_Operational  Typical Work Streams Community Development Burials_GRANTS _ SUBSIDIES PAID_UNCONDITIONAL_2018</t>
  </si>
  <si>
    <t>_057_70000_LIM333_Operational  Typical Work Streams Community Development Burials_GRANTS _ SUBSIDIES PAID_UNCONDITIONAL_2018</t>
  </si>
  <si>
    <t>PO003007013000000000000000000000000000</t>
  </si>
  <si>
    <t>Operational:Typical Work Streams:Community Development:Burials</t>
  </si>
  <si>
    <t>IE011002002006003010000000000000000000</t>
  </si>
  <si>
    <t>Expenditure:Transfers and Subsidies:Operational:Monetary Allocations:Private Enterprises:Other Transfers Private Enterprises:Mayors' Charity Fund</t>
  </si>
  <si>
    <t>277 | 134_LIM333_CONSUMABLE DOMESTIC ITEMS</t>
  </si>
  <si>
    <t>134_LIM333_CONSUMABLE DOMESTIC ITEMS</t>
  </si>
  <si>
    <t>278 | _135_10002_LIM333_Employee Related Cost Municipal Staff_EMPLOYEE RELATED COSTS _ SOCIAL CONTRIBUTIONS_2018</t>
  </si>
  <si>
    <t>_135_10002_LIM333_Employee Related Cost Municipal Staff_EMPLOYEE RELATED COSTS _ SOCIAL CONTRIBUTIONS_2018</t>
  </si>
  <si>
    <t>280 | _037_10001_LIM333_Employee Related Cost Senior Management &amp; Municipal staff_EMPLOYEE RELATED COSTS _ WAGES _ SALARIES_2018</t>
  </si>
  <si>
    <t>_037_10001_LIM333_Employee Related Cost Senior Management &amp; Municipal staff_EMPLOYEE RELATED COSTS _ WAGES _ SALARIES_2018</t>
  </si>
  <si>
    <t>285 | _004_10002_LIM333_Employee Related Cost Municipal Staff_EMPLOYEE RELATED COSTS _ WAGES _ SALARIES_2018</t>
  </si>
  <si>
    <t>_004_10002_LIM333_Employee Related Cost Municipal Staff_EMPLOYEE RELATED COSTS _ WAGES _ SALARIES_2018</t>
  </si>
  <si>
    <t>287 | _014_30000_LIM333_Municipal Running Costs_DEPRECIATION_2018</t>
  </si>
  <si>
    <t>_014_30000_LIM333_Municipal Running Costs_DEPRECIATION_2018</t>
  </si>
  <si>
    <t>288 | _034_LIM333_NON-CAPITAL TOOLS &amp; EQUIPMENT</t>
  </si>
  <si>
    <t>_034_LIM333_NON-CAPITAL TOOLS &amp; EQUIPMENT</t>
  </si>
  <si>
    <t>289 | _133_LIM333_COUNCIL-OWNED LAND</t>
  </si>
  <si>
    <t>_133_LIM333_COUNCIL-OWNED LAND</t>
  </si>
  <si>
    <t>6464 | _034_30000_LIM333_Municipal Running Costs_CONTRACTED SERVICES_2018_NERSA</t>
  </si>
  <si>
    <t>_034_30000_LIM333_Municipal Running Costs_CONTRACTED SERVICES_2018_NERSA</t>
  </si>
  <si>
    <t>PO003028003000000000000000000000000000</t>
  </si>
  <si>
    <t>Operational:Typical Work Streams:NERSA:  Customer Account Expenses:Meter Reading Expenses</t>
  </si>
  <si>
    <t>IE003001016000000000000000000000000000</t>
  </si>
  <si>
    <t>Expenditure:Contracted Services:Outsourced Services:Meter Management</t>
  </si>
  <si>
    <t>291 | 115_LIM333_CONSUMABLE DOMESTIC ITEMS</t>
  </si>
  <si>
    <t>115_LIM333_CONSUMABLE DOMESTIC ITEMS</t>
  </si>
  <si>
    <t>293 | _162_LIM333_MACHINERY &amp; EQUIPMENT</t>
  </si>
  <si>
    <t>_162_LIM333_MACHINERY &amp; EQUIPMENT</t>
  </si>
  <si>
    <t>294 | _115_70000_LIM333_Operational  Typical Work Streams Health and Welfare Food Sample Testing_GENERAL EXPENSES _ OTHER_2018</t>
  </si>
  <si>
    <t>_115_70000_LIM333_Operational  Typical Work Streams Health and Welfare Food Sample Testing_GENERAL EXPENSES _ OTHER_2018</t>
  </si>
  <si>
    <t>PO003019005000000000000000000000000000</t>
  </si>
  <si>
    <t>Operational:Typical Work Streams:Health and Welfare:Food Sample Testing</t>
  </si>
  <si>
    <t>535 | _105_30000_LIM333_Municipal Running Costs_CONTRACTED SERVICES_2018</t>
  </si>
  <si>
    <t>_105_30000_LIM333_Municipal Running Costs_CONTRACTED SERVICES_2018</t>
  </si>
  <si>
    <t>IE003002002008000000000000000000000000</t>
  </si>
  <si>
    <t>Expenditure:Contracted Services:Consultants and Professional Services:Infrastructure and Planning:Land and Quantity Surveyors</t>
  </si>
  <si>
    <t>299 | _014_10002_LIM333_Employee Related Cost Municipal Staff &amp; Senior Management_EMPLOYEE RELATED COSTS _ WAGES _ SALARIES_2018</t>
  </si>
  <si>
    <t>_014_10002_LIM333_Employee Related Cost Municipal Staff &amp; Senior Management_EMPLOYEE RELATED COSTS _ WAGES _ SALARIES_2018</t>
  </si>
  <si>
    <t>300 | _034_LIM333_GRANT - ESKOM EBSST</t>
  </si>
  <si>
    <t>_034_LIM333_GRANT - ESKOM EBSST</t>
  </si>
  <si>
    <t>IE011002002008003022000000000000000000</t>
  </si>
  <si>
    <t>Expenditure:Transfers and Subsidies:Operational:Monetary Allocations:Public Corporations:Other Transfers Public Corporations:ESKOM</t>
  </si>
  <si>
    <t>301 | _058_LIM333_NON-CAPITAL TOOLS &amp; EQUIPMENT</t>
  </si>
  <si>
    <t>_058_LIM333_NON-CAPITAL TOOLS &amp; EQUIPMENT</t>
  </si>
  <si>
    <t>302 | _062_30000_LIM333_Municipal Running Costs_GENERAL EXPENSES _ OTHER_2018</t>
  </si>
  <si>
    <t>_062_30000_LIM333_Municipal Running Costs_GENERAL EXPENSES _ OTHER_2018</t>
  </si>
  <si>
    <t>303 | _002_30000_LIM333_Municipal Running Costs_GENERAL EXPENSES _ OTHER_2018</t>
  </si>
  <si>
    <t>_002_30000_LIM333_Municipal Running Costs_GENERAL EXPENSES _ OTHER_2018</t>
  </si>
  <si>
    <t>304 | _105_LIM333_MACHINERY &amp; EQUIPMENT</t>
  </si>
  <si>
    <t>_105_LIM333_MACHINERY &amp; EQUIPMENT</t>
  </si>
  <si>
    <t>308 | _173_NON-CAPITAL TOOLS &amp; EQUIPMENT</t>
  </si>
  <si>
    <t>_173_NON-CAPITAL TOOLS &amp; EQUIPMENT</t>
  </si>
  <si>
    <t>309 | _183_10001_LIM333_Employee Related Cost Senior Management &amp; municipal staff_EMPLOYEE RELATED COSTS _ SOCIAL CONTRIBUTIONS_2018</t>
  </si>
  <si>
    <t>_183_10001_LIM333_Employee Related Cost Senior Management &amp; municipal staff_EMPLOYEE RELATED COSTS _ SOCIAL CONTRIBUTIONS_2018</t>
  </si>
  <si>
    <t>315 | _057_70000_LIM333_Operational  Typical Work Streams Community Development Disability _GENERAL EXPENSES _ OTHER_2018</t>
  </si>
  <si>
    <t>_057_70000_LIM333_Operational  Typical Work Streams Community Development Disability _GENERAL EXPENSES _ OTHER_2018</t>
  </si>
  <si>
    <t>PO003007004000000000000000000000000000</t>
  </si>
  <si>
    <t>Operational:Typical Work Streams:Community Development:Disability</t>
  </si>
  <si>
    <t>316 | _062_10001_LIM333_Employee Related Cost Senior Management &amp; Municipal staff_EMPLOYEE RELATED COSTS _ WAGES _ SALARIES_2018</t>
  </si>
  <si>
    <t>_062_10001_LIM333_Employee Related Cost Senior Management &amp; Municipal staff_EMPLOYEE RELATED COSTS _ WAGES _ SALARIES_2018</t>
  </si>
  <si>
    <t>IE005001007002009000000000000000000000</t>
  </si>
  <si>
    <t>IE005001004002003000000000000000000000</t>
  </si>
  <si>
    <t>IE005001006001001000000000000000000000</t>
  </si>
  <si>
    <t>IE005001006002004000000000000000000000</t>
  </si>
  <si>
    <t>317 | _063_LIM333_STORMWATER DRAINAGE &amp; BRIDGES</t>
  </si>
  <si>
    <t>_063_LIM333_STORMWATER DRAINAGE &amp; BRIDGES</t>
  </si>
  <si>
    <t>PO001001001002003001003000000000000000</t>
  </si>
  <si>
    <t>Operational:Maintenance:Infrastructure:Preventative Maintenance:Condition Based:Storm water Infrastructure:Drainage Collection:Drainage</t>
  </si>
  <si>
    <t>321 | 113_LIM333_CONSUMABLE DOMESTIC ITEMS</t>
  </si>
  <si>
    <t>113_LIM333_CONSUMABLE DOMESTIC ITEMS</t>
  </si>
  <si>
    <t>322 | _057_10002_LIM333_Employee Related Cost Municipal Staff</t>
  </si>
  <si>
    <t>_057_10002_LIM333_Employee Related Cost Municipal Staff</t>
  </si>
  <si>
    <t>FX004001001000000000000000000000000000</t>
  </si>
  <si>
    <t>Function:Executive and Council:Core Function:Mayor and Council</t>
  </si>
  <si>
    <t>530 | _057_10002_LIM333_Chief Whip</t>
  </si>
  <si>
    <t>_057_10002_LIM333_Chief Whip</t>
  </si>
  <si>
    <t>IE008002001006000000000000000000000000</t>
  </si>
  <si>
    <t>Expenditure:Remuneration of Councillors:Chief  Whip:Allowances and Service Related Benefits:Basic Salary</t>
  </si>
  <si>
    <t>IE008002001007000000000000000000000000</t>
  </si>
  <si>
    <t>Expenditure:Remuneration of Councillors:Chief  Whip:Allowances and Service Related Benefits:Cell phone Allowance</t>
  </si>
  <si>
    <t>IE008002001010000000000000000000000000</t>
  </si>
  <si>
    <t>Expenditure:Remuneration of Councillors:Chief  Whip:Allowances and Service Related Benefits:Motor Vehicle Allowance</t>
  </si>
  <si>
    <t>IE008005001006000000000000000000000000</t>
  </si>
  <si>
    <t>Expenditure:Remuneration of Councillors:Executive Committee/Mayoral Committee:Allowances and Service Related Benefits:Basic Salary</t>
  </si>
  <si>
    <t>IE008005001007000000000000000000000000</t>
  </si>
  <si>
    <t>Expenditure:Remuneration of Councillors:Executive Committee/Mayoral Committee:Allowances and Service Related Benefits:Cell phone Allowance</t>
  </si>
  <si>
    <t>IE008005001010000000000000000000000000</t>
  </si>
  <si>
    <t>Expenditure:Remuneration of Councillors:Executive Committee/Mayoral Committee:Allowances and Service Related Benefits:Motor Vehicle Allowance</t>
  </si>
  <si>
    <t>IE008003001006000000000000000000000000</t>
  </si>
  <si>
    <t>Expenditure:Remuneration of Councillors:Executive Mayor/Mayor:Allowances and Service Related Benefits:Basic Salary</t>
  </si>
  <si>
    <t>IE008003001007000000000000000000000000</t>
  </si>
  <si>
    <t>Expenditure:Remuneration of Councillors:Executive Mayor/Mayor:Allowances and Service Related Benefits:Cell phone Allowance</t>
  </si>
  <si>
    <t>IE008003001003000000000000000000000000</t>
  </si>
  <si>
    <t>Expenditure:Remuneration of Councillors:Executive Mayor/Mayor:Allowances and Service Related Benefits:Travelling Allowance</t>
  </si>
  <si>
    <t>IE008007001006000000000000000000000000</t>
  </si>
  <si>
    <t>Expenditure:Remuneration of Councillors:Section 79 committee chairperson:Allowances and Service Related Benefits:Basic Salary</t>
  </si>
  <si>
    <t>IE008007001007000000000000000000000000</t>
  </si>
  <si>
    <t>Expenditure:Remuneration of Councillors:Section 79 committee chairperson:Allowances and Service Related Benefits:Cell Phone Allowance</t>
  </si>
  <si>
    <t>IE008007001010000000000000000000000000</t>
  </si>
  <si>
    <t>Expenditure:Remuneration of Councillors:Section 79 committee chairperson:Allowances and Service Related Benefits:Motor Vehicle Allowance</t>
  </si>
  <si>
    <t>324 | _183_30000_LIM333_Municipal Running Costs_GENERAL EXPENSES _ OTHER_2018</t>
  </si>
  <si>
    <t>_183_30000_LIM333_Municipal Running Costs_GENERAL EXPENSES _ OTHER_2018</t>
  </si>
  <si>
    <t>325 | _058_10002_LIM333_Employee Related Cost Municipal Staff</t>
  </si>
  <si>
    <t>_058_10002_LIM333_Employee Related Cost Municipal Staff</t>
  </si>
  <si>
    <t>326 | _004_30000_LIM333_Municipal Running Costs_GENERAL EXPENSES _ OTHER_2018</t>
  </si>
  <si>
    <t>_004_30000_LIM333_Municipal Running Costs_GENERAL EXPENSES _ OTHER_2018</t>
  </si>
  <si>
    <t>8728 | Nuwe Voertuie</t>
  </si>
  <si>
    <t>Nuwe Voertuie</t>
  </si>
  <si>
    <t>IE003003040000000000000000000000000000</t>
  </si>
  <si>
    <t>Expenditure:Contracted Services:Contractors:Transportation</t>
  </si>
  <si>
    <t>327 | _144_30000_LIM333_Municipal Running Costs_GENERAL EXPENSES _ OTHER_2018</t>
  </si>
  <si>
    <t>_144_30000_LIM333_Municipal Running Costs_GENERAL EXPENSES _ OTHER_2018</t>
  </si>
  <si>
    <t>328 | 103_LIM333_CONSUMABLE DOMESTIC ITEMS</t>
  </si>
  <si>
    <t>103_LIM333_CONSUMABLE DOMESTIC ITEMS</t>
  </si>
  <si>
    <t>329 | _123_30000_LIM333_Municipal Running Costs_DEPRECIATION_2018</t>
  </si>
  <si>
    <t>_123_30000_LIM333_Municipal Running Costs_DEPRECIATION_2018</t>
  </si>
  <si>
    <t>330 | _133_LIM333_NON-CAPITAL TOOLS &amp; EQUIPMENT</t>
  </si>
  <si>
    <t>_133_LIM333_NON-CAPITAL TOOLS &amp; EQUIPMENT</t>
  </si>
  <si>
    <t>331 | _016_30000_LIM333_Municipal Running Costs_GENERAL EXPENSES _ OTHER_1_2018</t>
  </si>
  <si>
    <t>_016_30000_LIM333_Municipal Running Costs_GENERAL EXPENSES _ OTHER_1_2018</t>
  </si>
  <si>
    <t>337 | _140_LIM333_MACHINERY &amp; EQUIPMENT</t>
  </si>
  <si>
    <t>_140_LIM333_MACHINERY &amp; EQUIPMENT</t>
  </si>
  <si>
    <t>338 | _153_LIM333_DISASTER RELIEF</t>
  </si>
  <si>
    <t>_153_LIM333_DISASTER RELIEF</t>
  </si>
  <si>
    <t>PO003014003000000000000000000000000000</t>
  </si>
  <si>
    <t>Operational:Typical Work Streams:Emergency and Disaster Management:Disaster Relief</t>
  </si>
  <si>
    <t>341 | _123_70000_LIM333_Operational  Typical Work Streams Community Development Library Programmes_GENERAL EXPENSES _ OTHER_2018</t>
  </si>
  <si>
    <t>_123_70000_LIM333_Operational  Typical Work Streams Community Development Library Programmes_GENERAL EXPENSES _ OTHER_2018</t>
  </si>
  <si>
    <t>PO003007014000000000000000000000000000</t>
  </si>
  <si>
    <t>Operational:Typical Work Streams:Community Development:Library Programmes</t>
  </si>
  <si>
    <t>345 | _143_30000_LIM333_Municipal Running Costs_GENERAL EXPENSES _ OTHER_2018</t>
  </si>
  <si>
    <t>_143_30000_LIM333_Municipal Running Costs_GENERAL EXPENSES _ OTHER_2018</t>
  </si>
  <si>
    <t>347 | _183_30000_LIM333_Municipal Running Costs_INTEREST EXPENSE _ EXTERNAL BORROWINGS_2018</t>
  </si>
  <si>
    <t>_183_30000_LIM333_Municipal Running Costs_INTEREST EXPENSE _ EXTERNAL BORROWINGS_2018</t>
  </si>
  <si>
    <t>351 | _057_30000_LIM333_Municipal Running Costs_DEPRECIATION_2018</t>
  </si>
  <si>
    <t>_057_30000_LIM333_Municipal Running Costs_DEPRECIATION_2018</t>
  </si>
  <si>
    <t>352 | _039_LIM333_FURNITURE &amp; OFFICE EQUIPMENT</t>
  </si>
  <si>
    <t>_039_LIM333_FURNITURE &amp; OFFICE EQUIPMENT</t>
  </si>
  <si>
    <t>354 | _036_LIM333_MACHINERY &amp; EQUIPMENT</t>
  </si>
  <si>
    <t>_036_LIM333_MACHINERY &amp; EQUIPMENT</t>
  </si>
  <si>
    <t>362 | _112_30000_LIM333_Municipal Running Costs_GENERAL EXPENSES _ OTHER_2018</t>
  </si>
  <si>
    <t>_112_30000_LIM333_Municipal Running Costs_GENERAL EXPENSES _ OTHER_2018</t>
  </si>
  <si>
    <t>363 | _123_LIM333_NON-CAPITAL TOOLS &amp; EQUIPMENT</t>
  </si>
  <si>
    <t>_123_LIM333_NON-CAPITAL TOOLS &amp; EQUIPMENT</t>
  </si>
  <si>
    <t>364 | _140_30000_LIM333_Municipal Running Costs_GENERAL EXPENSES _ OTHER_2018_1</t>
  </si>
  <si>
    <t>_140_30000_LIM333_Municipal Running Costs_GENERAL EXPENSES _ OTHER_2018_1</t>
  </si>
  <si>
    <t>365 | _054_LIM333_CONSUMABLE DOMESTIC ITEMS</t>
  </si>
  <si>
    <t>_054_LIM333_CONSUMABLE DOMESTIC ITEMS</t>
  </si>
  <si>
    <t>366 | _052_LIM333_NON-CAPITAL TOOLS &amp; EQUIPMENT</t>
  </si>
  <si>
    <t>_052_LIM333_NON-CAPITAL TOOLS &amp; EQUIPMENT</t>
  </si>
  <si>
    <t>369 | _115_70000_LIM333_Operational  Typical Work Streams Environmental Air Quality Management_GENERAL EXPENSES _ OTHER_2018</t>
  </si>
  <si>
    <t>_115_70000_LIM333_Operational  Typical Work Streams Environmental Air Quality Management_GENERAL EXPENSES _ OTHER_2018</t>
  </si>
  <si>
    <t>PO003015001000000000000000000000000000</t>
  </si>
  <si>
    <t>Operational:Typical Work Streams:Environmental:Air Quality Management</t>
  </si>
  <si>
    <t>374 | _123_10002_LIM333_Employee Related Cost Municipal Staff_EMPLOYEE RELATED COSTS _ SOCIAL CONTRIBUTIONS_2018</t>
  </si>
  <si>
    <t>_123_10002_LIM333_Employee Related Cost Municipal Staff_EMPLOYEE RELATED COSTS _ SOCIAL CONTRIBUTIONS_2018</t>
  </si>
  <si>
    <t>IE005002001005006000000000000000000000</t>
  </si>
  <si>
    <t>Expenditure:Employee Related Cost:Municipal Staff:Salaries, Wages and Allowances:Allowances:Travel or Motor Vehicle</t>
  </si>
  <si>
    <t>399 | _016_30000_LIM333_Municipal Running Costs_GENERAL EXPENSES _ OTHER_2018</t>
  </si>
  <si>
    <t>_016_30000_LIM333_Municipal Running Costs_GENERAL EXPENSES _ OTHER_2018</t>
  </si>
  <si>
    <t>376 | _037_70000_LIM333_Operational  Typical Work Streams Asset Protection Vehicle Management System_GENERAL EXPENSES _ OTHER_2018</t>
  </si>
  <si>
    <t>_037_70000_LIM333_Operational  Typical Work Streams Asset Protection Vehicle Management System_GENERAL EXPENSES _ OTHER_2018</t>
  </si>
  <si>
    <t>PO003003001000000000000000000000000000</t>
  </si>
  <si>
    <t>Operational:Typical Work Streams:Asset Protection:Vehicle Management System</t>
  </si>
  <si>
    <t>378 | 103_LIM333_NON-CAPITAL TOOLS &amp; EQUIPMENT</t>
  </si>
  <si>
    <t>103_LIM333_NON-CAPITAL TOOLS &amp; EQUIPMENT</t>
  </si>
  <si>
    <t>379 | _105_30000_LIM333_Municipal Running Costs_DEPRECIATION_2018</t>
  </si>
  <si>
    <t>_105_30000_LIM333_Municipal Running Costs_DEPRECIATION_2018</t>
  </si>
  <si>
    <t>IE004002019024002000000000000000000000</t>
  </si>
  <si>
    <t>Expenditure:Depreciation and Amortisation:Depreciation:Community Assets:Sport and Recreation Facilities:Outdoor Facilities</t>
  </si>
  <si>
    <t>380 | _025_LIM333_FURNITURE &amp; OFFICE EQUIPMENT</t>
  </si>
  <si>
    <t>_025_LIM333_FURNITURE &amp; OFFICE EQUIPMENT</t>
  </si>
  <si>
    <t>382 | _173_30000_LIM333_Municipal Running Costs_DEPRECIATION_2018</t>
  </si>
  <si>
    <t>_173_30000_LIM333_Municipal Running Costs_DEPRECIATION_2018</t>
  </si>
  <si>
    <t>383 | _002_30000_LIM333_Municipal Running Costs_DEPRECIATION_2018</t>
  </si>
  <si>
    <t>_002_30000_LIM333_Municipal Running Costs_DEPRECIATION_2018</t>
  </si>
  <si>
    <t>IE004002020001010000000000000000000000</t>
  </si>
  <si>
    <t>Expenditure:Depreciation and Amortisation:Depreciation:Other Assets:Operational Buildings:Depots</t>
  </si>
  <si>
    <t>IE004002020001011000000000000000000000</t>
  </si>
  <si>
    <t>Expenditure:Depreciation and Amortisation:Depreciation:Other Assets:Operational Buildings:Capital Spares</t>
  </si>
  <si>
    <t>IE004002020001003000000000000000000000</t>
  </si>
  <si>
    <t>Expenditure:Depreciation and Amortisation:Depreciation:Other Assets:Operational Buildings:Building Plan Offices</t>
  </si>
  <si>
    <t>384 | _014_30000_LIM333_Municipal Running Costs_GENERAL EXPENSES _ OTHER_2018</t>
  </si>
  <si>
    <t>_014_30000_LIM333_Municipal Running Costs_GENERAL EXPENSES _ OTHER_2018</t>
  </si>
  <si>
    <t>385 | _143_LIM333_FURNITURE &amp; OFFICE EQUIPMENT</t>
  </si>
  <si>
    <t>_143_LIM333_FURNITURE &amp; OFFICE EQUIPMENT</t>
  </si>
  <si>
    <t>387 | 135_LIM333_NON-CAPITAL TOOLS &amp; EQUIPMENT</t>
  </si>
  <si>
    <t>135_LIM333_NON-CAPITAL TOOLS &amp; EQUIPMENT</t>
  </si>
  <si>
    <t>390 | _057_10002_LIM333_Speaker</t>
  </si>
  <si>
    <t>_057_10002_LIM333_Speaker</t>
  </si>
  <si>
    <t>IE008001001006000000000000000000000000</t>
  </si>
  <si>
    <t>Expenditure:Remuneration of Councillors:Speaker:Allowances and Service Related Benefits:Basic Salary</t>
  </si>
  <si>
    <t>IE008001001007000000000000000000000000</t>
  </si>
  <si>
    <t>Expenditure:Remuneration of Councillors:Speaker:Allowances and Service Related Benefits:Cell phone Allowance</t>
  </si>
  <si>
    <t>IE008001001010000000000000000000000000</t>
  </si>
  <si>
    <t>Expenditure:Remuneration of Councillors:Speaker:Allowances and Service Related Benefits:Motor Vehicle Allowance</t>
  </si>
  <si>
    <t>394 | _153_LIM333_CONFERENCE &amp; CONVENTION COST - DOMESTIC</t>
  </si>
  <si>
    <t>_153_LIM333_CONFERENCE &amp; CONVENTION COST - DOMESTIC</t>
  </si>
  <si>
    <t>397 | _057_70000_LIM333_Operational  Typical Work Streams Capacity Building Training and Development Capacity Building Councillors_GENERAL EXPENSES _ OTHER_2018</t>
  </si>
  <si>
    <t>_057_70000_LIM333_Operational  Typical Work Streams Capacity Building Training and Development Capacity Building Councillors_GENERAL EXPENSES _ OTHER_2018</t>
  </si>
  <si>
    <t>PO003004002000000000000000000000000000</t>
  </si>
  <si>
    <t>Operational:Typical Work Streams:Capacity Building Training and Development:Capacity Building Councillors</t>
  </si>
  <si>
    <t>398 | _173_LIM333_CONSUMABLE DOMESTIC ITEMS</t>
  </si>
  <si>
    <t>_173_LIM333_CONSUMABLE DOMESTIC ITEMS</t>
  </si>
  <si>
    <t>520 | _063_30000_LIM333_Municipal Running Costs_GENERAL EXPENSES _ OTHER_2018</t>
  </si>
  <si>
    <t>_063_30000_LIM333_Municipal Running Costs_GENERAL EXPENSES _ OTHER_2018</t>
  </si>
  <si>
    <t>400 | 183_LIM333_TRAFFIC LIGHTS</t>
  </si>
  <si>
    <t>183_LIM333_TRAFFIC LIGHTS</t>
  </si>
  <si>
    <t>401 | _035_LIM333_MACHINERY &amp; EQUIPMENT</t>
  </si>
  <si>
    <t>_035_LIM333_MACHINERY &amp; EQUIPMENT</t>
  </si>
  <si>
    <t>405 | _113_30000_LIM333_Municipal Running Costs_GENERAL EXPENSES _ OTHER_2_2018</t>
  </si>
  <si>
    <t>_113_30000_LIM333_Municipal Running Costs_GENERAL EXPENSES _ OTHER_2_2018</t>
  </si>
  <si>
    <t>406 | _034_30000_LIM333_Municipal Running Costs_GENERAL EXPENSES _ OTHER_2018</t>
  </si>
  <si>
    <t>_034_30000_LIM333_Municipal Running Costs_GENERAL EXPENSES _ OTHER_2018</t>
  </si>
  <si>
    <t>IE010013000000000000000000000000000000</t>
  </si>
  <si>
    <t>Expenditure:Operational Cost:Cost relating to the Sale of Houses</t>
  </si>
  <si>
    <t>408 | _036_LIM333_NON-COUNCIL-OWNED ASSETS - CONTRACTORS</t>
  </si>
  <si>
    <t>_036_LIM333_NON-COUNCIL-OWNED ASSETS - CONTRACTORS</t>
  </si>
  <si>
    <t>PO001001001002001008003000000000000000</t>
  </si>
  <si>
    <t>Operational:Maintenance:Infrastructure:Preventative Maintenance:Condition Based:Electrical Infrastructure:LV Networks:Municipal Service Connections</t>
  </si>
  <si>
    <t>411 | _144_LIM333_CONSUMABLE DOMESTIC ITEMS</t>
  </si>
  <si>
    <t>_144_LIM333_CONSUMABLE DOMESTIC ITEMS</t>
  </si>
  <si>
    <t>412 | _032_30000_LIM333_Municipal Running Costs_GENERAL EXPENSES _ OTHER_2018</t>
  </si>
  <si>
    <t>_032_30000_LIM333_Municipal Running Costs_GENERAL EXPENSES _ OTHER_2018</t>
  </si>
  <si>
    <t>IE010004000000000000000000000000000000</t>
  </si>
  <si>
    <t>Expenditure:Operational Cost:External Audit Fees</t>
  </si>
  <si>
    <t>415 | 183_LIM333_COUNCIL-OWNED BUILDINGS</t>
  </si>
  <si>
    <t>183_LIM333_COUNCIL-OWNED BUILDINGS</t>
  </si>
  <si>
    <t>416 | _195_30000_LIM333_Municipal Running Costs_GENERAL EXPENSES _ OTHER_2018</t>
  </si>
  <si>
    <t>_195_30000_LIM333_Municipal Running Costs_GENERAL EXPENSES _ OTHER_2018</t>
  </si>
  <si>
    <t>417 | _007_10002_LIM333_Employee Related Cost Municipal Staff</t>
  </si>
  <si>
    <t>_007_10002_LIM333_Employee Related Cost Municipal Staff</t>
  </si>
  <si>
    <t>418 | _033_10002_LIM333_Employee Related Cost Municipal Staff</t>
  </si>
  <si>
    <t>_033_10002_LIM333_Employee Related Cost Municipal Staff</t>
  </si>
  <si>
    <t>421 | _015_30000_LIM333_Municipal Running Costs_GENERAL EXPENSES _ OTHER_2018</t>
  </si>
  <si>
    <t>_015_30000_LIM333_Municipal Running Costs_GENERAL EXPENSES _ OTHER_2018</t>
  </si>
  <si>
    <t>422 | _039_LIM333_COUNCIL-OWNED BUILDINGS</t>
  </si>
  <si>
    <t>_039_LIM333_COUNCIL-OWNED BUILDINGS</t>
  </si>
  <si>
    <t>424 | _056_LIM333_NON-CAPITAL TOOLS &amp; EQUIPMENT</t>
  </si>
  <si>
    <t>_056_LIM333_NON-CAPITAL TOOLS &amp; EQUIPMENT</t>
  </si>
  <si>
    <t>425 | _003_30000_LIM333_Municipal Running Costs_DEPRECIATION_2018</t>
  </si>
  <si>
    <t>_003_30000_LIM333_Municipal Running Costs_DEPRECIATION_2018</t>
  </si>
  <si>
    <t>426 | _005_30000_LIM333_Municipal Running Costs_GENERAL EXPENSES _ OTHER_2018</t>
  </si>
  <si>
    <t>_005_30000_LIM333_Municipal Running Costs_GENERAL EXPENSES _ OTHER_2018</t>
  </si>
  <si>
    <t>427 | _033_LIM333_FURNITURE &amp; OFFICE EQUIPMENT</t>
  </si>
  <si>
    <t>_033_LIM333_FURNITURE &amp; OFFICE EQUIPMENT</t>
  </si>
  <si>
    <t>429 | 1_Entity_LIM333_Municipal Running Cost</t>
  </si>
  <si>
    <t>1_Entity_LIM333_Municipal Running Cost</t>
  </si>
  <si>
    <t>431 | _053_30000_LIM333_Municipal Running Costs_DEPRECIATION_2018</t>
  </si>
  <si>
    <t>_053_30000_LIM333_Municipal Running Costs_DEPRECIATION_2018</t>
  </si>
  <si>
    <t>432 | 103_LIM333_MACHINERY &amp; EQUIPMENT</t>
  </si>
  <si>
    <t>103_LIM333_MACHINERY &amp; EQUIPMENT</t>
  </si>
  <si>
    <t>433 | _058_30000_LIM333_Municipal Running Costs_GENERAL EXPENSES _ OTHER_2018</t>
  </si>
  <si>
    <t>_058_30000_LIM333_Municipal Running Costs_GENERAL EXPENSES _ OTHER_2018</t>
  </si>
  <si>
    <t>435 | _039_30000_LIM333_Municipal Running Costs_GENERAL EXPENSES _ OTHER_2018</t>
  </si>
  <si>
    <t>_039_30000_LIM333_Municipal Running Costs_GENERAL EXPENSES _ OTHER_2018</t>
  </si>
  <si>
    <t>438 | _037_30000_LIM333_Municipal Running Costs_DEPRECIATION_2018</t>
  </si>
  <si>
    <t>_037_30000_LIM333_Municipal Running Costs_DEPRECIATION_2018</t>
  </si>
  <si>
    <t>439 | _037_30000_LIM333_Municipal Running Costs_GENERAL EXPENSES _ OTHER_2018</t>
  </si>
  <si>
    <t>_037_30000_LIM333_Municipal Running Costs_GENERAL EXPENSES _ OTHER_2018</t>
  </si>
  <si>
    <t>IE010033002000000000000000000000000000</t>
  </si>
  <si>
    <t>Expenditure:Operational Cost:Licences:Motor Vehicle Licence and Registrations</t>
  </si>
  <si>
    <t>440 | _153_30000_LIM333_Municipal Running Costs_GENERAL EXPENSES _ OTHER_2018</t>
  </si>
  <si>
    <t>_153_30000_LIM333_Municipal Running Costs_GENERAL EXPENSES _ OTHER_2018</t>
  </si>
  <si>
    <t>441 | _143_LIM333_NON-CAPITAL TOOLS &amp; EQUIPMENT</t>
  </si>
  <si>
    <t>_143_LIM333_NON-CAPITAL TOOLS &amp; EQUIPMENT</t>
  </si>
  <si>
    <t>444 | _003_10002_LIM333_Employee Related Cost Municipal Staff</t>
  </si>
  <si>
    <t>_003_10002_LIM333_Employee Related Cost Municipal Staff</t>
  </si>
  <si>
    <t>445 | 103_LIM333_FURNITURE &amp; OFFICE EQUIPMENT</t>
  </si>
  <si>
    <t>103_LIM333_FURNITURE &amp; OFFICE EQUIPMENT</t>
  </si>
  <si>
    <t>447 | _115_30000_LIM333_Municipal Running Costs_GENERAL EXPENSES _ OTHER_2018</t>
  </si>
  <si>
    <t>_115_30000_LIM333_Municipal Running Costs_GENERAL EXPENSES _ OTHER_2018</t>
  </si>
  <si>
    <t>448 | _057_30000_LIM333_Municipal Running Costs_GRANTS _ SUBSIDIES PAID_UNCONDITIONAL_2018</t>
  </si>
  <si>
    <t>_057_30000_LIM333_Municipal Running Costs_GRANTS _ SUBSIDIES PAID_UNCONDITIONAL_2018</t>
  </si>
  <si>
    <t>IE011001002005005005000000000000000000</t>
  </si>
  <si>
    <t>Expenditure:Transfers and Subsidies:Capital:Monetary Allocations:Non-Profit Institutions:Public Schools:Business Arts South Africa</t>
  </si>
  <si>
    <t>449 | 183_LIM333_CONSUMABLE DOMESTIC ITEMS</t>
  </si>
  <si>
    <t>183_LIM333_CONSUMABLE DOMESTIC ITEMS</t>
  </si>
  <si>
    <t>450 | _006_30000_LIM333_Municipal Running Costs_GENERAL EXPENSES _ OTHER_2018</t>
  </si>
  <si>
    <t>_006_30000_LIM333_Municipal Running Costs_GENERAL EXPENSES _ OTHER_2018</t>
  </si>
  <si>
    <t>4002001 / PUBLIC PARTICIPATION &amp; PROJECT SUPPORT:Corporate Services</t>
  </si>
  <si>
    <t>IE010043000000000000000000000000000000</t>
  </si>
  <si>
    <t>Expenditure:Operational Cost:Ward Committees</t>
  </si>
  <si>
    <t>451 | _033_LIM333_CONSUMABLE DOMESTIC ITEMS</t>
  </si>
  <si>
    <t>_033_LIM333_CONSUMABLE DOMESTIC ITEMS</t>
  </si>
  <si>
    <t>453 | _053_70000_LIM333_Operational  Typical Work Streams Capacity Building Training and Development Workshops</t>
  </si>
  <si>
    <t>_053_70000_LIM333_Operational  Typical Work Streams Capacity Building Training and Development Workshops</t>
  </si>
  <si>
    <t>PO003004010000000000000000000000000000</t>
  </si>
  <si>
    <t>Operational:Typical Work Streams:Capacity Building Training and Development:Workshops, Seminars and Subject Matter Training</t>
  </si>
  <si>
    <t>454 | _143_LIM333_CONSUMABLE DOMESTIC ITEMS</t>
  </si>
  <si>
    <t>_143_LIM333_CONSUMABLE DOMESTIC ITEMS</t>
  </si>
  <si>
    <t>456 | _133_LIM333_MACHINERY &amp; EQUIPMENT</t>
  </si>
  <si>
    <t>_133_LIM333_MACHINERY &amp; EQUIPMENT</t>
  </si>
  <si>
    <t>457 | _012_10002_LIM333_Employee Related Cost Municipal Staff &amp; Senior Management_EMPLOYEE RELATED COSTS _ WAGES _ SALARIES_2018</t>
  </si>
  <si>
    <t>_012_10002_LIM333_Employee Related Cost Municipal Staff &amp; Senior Management_EMPLOYEE RELATED COSTS _ WAGES _ SALARIES_2018</t>
  </si>
  <si>
    <t>IE005001004001005007000000000000000000</t>
  </si>
  <si>
    <t>IE005001004001001000000000000000000000</t>
  </si>
  <si>
    <t>IE005001004002004000000000000000000000</t>
  </si>
  <si>
    <t>458 | _038_LIM333_COMPUTER EQUIPMENT &amp; SOFTWARE - CONTRACTORS</t>
  </si>
  <si>
    <t>_038_LIM333_COMPUTER EQUIPMENT &amp; SOFTWARE - CONTRACTORS</t>
  </si>
  <si>
    <t>PO001002002001004000000000000000000000</t>
  </si>
  <si>
    <t>Operational:Maintenance:Non-infrastructure:Corrective Maintenance:Planned:Computer Equipment</t>
  </si>
  <si>
    <t>461 | _140_30000_LIM333_Municipal Running Costs_GENERAL EXPENSES _ OTHER_2018</t>
  </si>
  <si>
    <t>_140_30000_LIM333_Municipal Running Costs_GENERAL EXPENSES _ OTHER_2018</t>
  </si>
  <si>
    <t>IE010057001003000000000000000000000000</t>
  </si>
  <si>
    <t>Expenditure:Operational Cost:Travel and Subsistence:Domestic:Food and Beverage (Served)</t>
  </si>
  <si>
    <t>462 | _052_10002_LIM333_Employee Related Cost Municipal Staff</t>
  </si>
  <si>
    <t>_052_10002_LIM333_Employee Related Cost Municipal Staff</t>
  </si>
  <si>
    <t>464 | _103_22605_LIM333_Operational  Maintenance Non-infrastructure Corrective Maintenance Planned Furniture and Office Equipment_REPAIRS AND MAINTENANCE_2018</t>
  </si>
  <si>
    <t>_103_22605_LIM333_Operational  Maintenance Non-infrastructure Corrective Maintenance Planned Furniture and Office Equipment_REPAIRS AND MAINTENANCE_2018</t>
  </si>
  <si>
    <t>466 | _153_LIM333_MACHINERY &amp; EQUIPMENT</t>
  </si>
  <si>
    <t>_153_LIM333_MACHINERY &amp; EQUIPMENT</t>
  </si>
  <si>
    <t>467 | _135_30000_LIM333_Municipal Running Costs_DEPRECIATION_2018</t>
  </si>
  <si>
    <t>_135_30000_LIM333_Municipal Running Costs_DEPRECIATION_2018</t>
  </si>
  <si>
    <t>IE004002006001000000000000000000000000</t>
  </si>
  <si>
    <t>Expenditure:Depreciation and Amortisation:Depreciation:Solid Waste Infrastructure:Landfill Sites</t>
  </si>
  <si>
    <t>IE004002006004000000000000000000000000</t>
  </si>
  <si>
    <t>Expenditure:Depreciation and Amortisation:Depreciation:Solid Waste Infrastructure:Waste Drop-off Points</t>
  </si>
  <si>
    <t>468 | _143_10001_LIM333_Employee Related Cost Senior Management &amp; Municipal staff_EMPLOYEE RELATED COSTS _ WAGES _ SALARIES_2018</t>
  </si>
  <si>
    <t>_143_10001_LIM333_Employee Related Cost Senior Management &amp; Municipal staff_EMPLOYEE RELATED COSTS _ WAGES _ SALARIES_2018</t>
  </si>
  <si>
    <t>469 | _034_10002_LIM333_Employee Related Cost Municipal Staff</t>
  </si>
  <si>
    <t>_034_10002_LIM333_Employee Related Cost Municipal Staff</t>
  </si>
  <si>
    <t>471 | 115_LIM333_MACHINERY &amp; EQUIPMENT</t>
  </si>
  <si>
    <t>115_LIM333_MACHINERY &amp; EQUIPMENT</t>
  </si>
  <si>
    <t>473 | _103_30000_LIM333_Municipal Running Costs_DEPRECIATION_2018</t>
  </si>
  <si>
    <t>_103_30000_LIM333_Municipal Running Costs_DEPRECIATION_2018</t>
  </si>
  <si>
    <t>476 | _035_10002_LIM333_Employee Related Cost Municipal Staff</t>
  </si>
  <si>
    <t>_035_10002_LIM333_Employee Related Cost Municipal Staff</t>
  </si>
  <si>
    <t>478 | _183_Distribution Network Repair</t>
  </si>
  <si>
    <t>_183_Distribution Network Repair</t>
  </si>
  <si>
    <t>481 | _133_LIM333_NON-COUNCIL-OWNED ASSETS - CONTRACTORS</t>
  </si>
  <si>
    <t>_133_LIM333_NON-COUNCIL-OWNED ASSETS - CONTRACTORS</t>
  </si>
  <si>
    <t>483 | _134_10002_LIM333_Employee Related Cost Municipal Staff &amp; Senior Management_EMPLOYEE RELATED COSTS _ SOCIAL CONTRIBUTIONS_2018</t>
  </si>
  <si>
    <t>_134_10002_LIM333_Employee Related Cost Municipal Staff &amp; Senior Management_EMPLOYEE RELATED COSTS _ SOCIAL CONTRIBUTIONS_2018</t>
  </si>
  <si>
    <t>484 | _032_LIM333_COUNCIL-OWNED BUILDINGS</t>
  </si>
  <si>
    <t>_032_LIM333_COUNCIL-OWNED BUILDINGS</t>
  </si>
  <si>
    <t>486 | _153_10002_LIM333_Employee Related Cost Municipal Staff_EMPLOYEE RELATED COSTS _ SOCIAL CONTRIBUTIONS_2018</t>
  </si>
  <si>
    <t>_153_10002_LIM333_Employee Related Cost Municipal Staff_EMPLOYEE RELATED COSTS _ SOCIAL CONTRIBUTIONS_2018</t>
  </si>
  <si>
    <t>488 | _063_LIM333_FURNITURE &amp; OFFICE EQUIPMENT</t>
  </si>
  <si>
    <t>_063_LIM333_FURNITURE &amp; OFFICE EQUIPMENT</t>
  </si>
  <si>
    <t>489 | 135_LIM333_FURNITURE &amp; OFFICE EQUIPMENT</t>
  </si>
  <si>
    <t>135_LIM333_FURNITURE &amp; OFFICE EQUIPMENT</t>
  </si>
  <si>
    <t>492 | _025_LIM333_MACHINERY &amp; EQUIPMENT</t>
  </si>
  <si>
    <t>_025_LIM333_MACHINERY &amp; EQUIPMENT</t>
  </si>
  <si>
    <t>493 | _036_LIM333_FURNITURE &amp; OFFICE EQUIPMENT</t>
  </si>
  <si>
    <t>_036_LIM333_FURNITURE &amp; OFFICE EQUIPMENT</t>
  </si>
  <si>
    <t>494 | _140_10001_LIM333_Employee Related Cost Senior Management &amp; Municipal Staff_EMPLOYEE RELATED COSTS _ SOCIAL CONTRIBUTIONS_2018</t>
  </si>
  <si>
    <t>_140_10001_LIM333_Employee Related Cost Senior Management &amp; Municipal Staff_EMPLOYEE RELATED COSTS _ SOCIAL CONTRIBUTIONS_2018</t>
  </si>
  <si>
    <t>495 | _015_30000_LIM333_Municipal Running Costs_CONTRACTED SERVICES_2018</t>
  </si>
  <si>
    <t>_015_30000_LIM333_Municipal Running Costs_CONTRACTED SERVICES_2018</t>
  </si>
  <si>
    <t>IE003002002010000000000000000000000000</t>
  </si>
  <si>
    <t>Expenditure:Contracted Services:Consultants and Professional Services:Infrastructure and Planning:Town Planner</t>
  </si>
  <si>
    <t>496 | _036_30000_LIM333_Municipal Running Costs_DEPRECIATION_2018</t>
  </si>
  <si>
    <t>_036_30000_LIM333_Municipal Running Costs_DEPRECIATION_2018</t>
  </si>
  <si>
    <t>497 | _016_30000_LIM333_Municipal Running Costs_GENERAL EXPENSES _ OTHER_2_2018</t>
  </si>
  <si>
    <t>_016_30000_LIM333_Municipal Running Costs_GENERAL EXPENSES _ OTHER_2_2018</t>
  </si>
  <si>
    <t>498 | _003_70000_LIM333_Operational  Typical Work Streams Communication and Public Participation Newsletters_GENERAL EXPENSES _ OTHER_2018</t>
  </si>
  <si>
    <t>_003_70000_LIM333_Operational  Typical Work Streams Communication and Public Participation Newsletters_GENERAL EXPENSES _ OTHER_2018</t>
  </si>
  <si>
    <t>PO003006005000000000000000000000000000</t>
  </si>
  <si>
    <t>Operational:Typical Work Streams:Communication and Public Participation:Newsletters</t>
  </si>
  <si>
    <t>499 | _115_10002_LIM333_Employee Related Cost Municipal Staff_EMPLOYEE RELATED COSTS _ SOCIAL CONTRIBUTIONS_2018_1</t>
  </si>
  <si>
    <t>_115_10002_LIM333_Employee Related Cost Municipal Staff_EMPLOYEE RELATED COSTS _ SOCIAL CONTRIBUTIONS_2018_1</t>
  </si>
  <si>
    <t>500 | _144_10001_LIM333_Employee Related Cost Senior Management &amp; Municipal Staff_EMPLOYEE RELATED COSTS _ SOCIAL CONTRIBUTIONS_2018</t>
  </si>
  <si>
    <t>_144_10001_LIM333_Employee Related Cost Senior Management &amp; Municipal Staff_EMPLOYEE RELATED COSTS _ SOCIAL CONTRIBUTIONS_2018</t>
  </si>
  <si>
    <t>502 | _036_LIM333_COUNCIL-OWNED LAND</t>
  </si>
  <si>
    <t>_036_LIM333_COUNCIL-OWNED LAND</t>
  </si>
  <si>
    <t>504 | _032_LIM333_NON-CAPITAL TOOLS &amp; EQUIPMENT</t>
  </si>
  <si>
    <t>_032_LIM333_NON-CAPITAL TOOLS &amp; EQUIPMENT</t>
  </si>
  <si>
    <t>505 | _002_10002_LIM333_Employee Related Cost Municipal Staff</t>
  </si>
  <si>
    <t>_002_10002_LIM333_Employee Related Cost Municipal Staff</t>
  </si>
  <si>
    <t>IE005001001001001000000000000000000000</t>
  </si>
  <si>
    <t>Expenditure:Employee Related Cost:Senior Management:Municipal Manager (MM):Salaries and Allowances:Basic Salary</t>
  </si>
  <si>
    <t>IE005001001001005007000000000000000000</t>
  </si>
  <si>
    <t>Expenditure:Employee Related Cost:Senior Management:Municipal Manager (MM):Salaries and Allowances:Allowance:Accommodation, Travel and Incidental</t>
  </si>
  <si>
    <t>IE005001001002009000000000000000000000</t>
  </si>
  <si>
    <t>Expenditure:Employee Related Cost:Senior Management:Municipal Manager (MM):Social Contributions:Bargaining Council</t>
  </si>
  <si>
    <t>IE005001001001005001000000000000000000</t>
  </si>
  <si>
    <t>Expenditure:Employee Related Cost:Senior Management:Municipal Manager (MM):Salaries and Allowances:Allowance:Cellular and Telephone</t>
  </si>
  <si>
    <t>IE005001001002003000000000000000000000</t>
  </si>
  <si>
    <t>Expenditure:Employee Related Cost:Senior Management:Municipal Manager (MM):Social Contributions:Pension</t>
  </si>
  <si>
    <t>IE005001001002004000000000000000000000</t>
  </si>
  <si>
    <t>Expenditure:Employee Related Cost:Senior Management:Municipal Manager (MM):Social Contributions:Unemployment Insurance</t>
  </si>
  <si>
    <t>IE005001001001003000000000000000000000</t>
  </si>
  <si>
    <t>Expenditure:Employee Related Cost:Senior Management:Municipal Manager (MM):Salaries and Allowances:Bonuses</t>
  </si>
  <si>
    <t>508 | _173_30000_LIM333_Municipal Running Costs_INTEREST EXPENSE _ EXTERNAL BORROWINGS_2018</t>
  </si>
  <si>
    <t>_173_30000_LIM333_Municipal Running Costs_INTEREST EXPENSE _ EXTERNAL BORROWINGS_2018</t>
  </si>
  <si>
    <t>509 | _140_LIM333_NON-CAPITAL TOOLS &amp; EQUIPMENT_1</t>
  </si>
  <si>
    <t>_140_LIM333_NON-CAPITAL TOOLS &amp; EQUIPMENT_1</t>
  </si>
  <si>
    <t>510 | _039_LIM333_NON-CAPITAL TOOLS &amp; EQUIPMENT</t>
  </si>
  <si>
    <t>_039_LIM333_NON-CAPITAL TOOLS &amp; EQUIPMENT</t>
  </si>
  <si>
    <t>511 | _006_70000_LIM333_Operational  Typical Work Streams Tourism Tourism Service Awareness Campaign_GENERAL EXPENSES _ OTHER_2018</t>
  </si>
  <si>
    <t>_006_70000_LIM333_Operational  Typical Work Streams Tourism Tourism Service Awareness Campaign_GENERAL EXPENSES _ OTHER_2018</t>
  </si>
  <si>
    <t>PO003046005000000000000000000000000000</t>
  </si>
  <si>
    <t>Operational:Typical Work Streams:Tourism:Tourism Service Awareness Campaign</t>
  </si>
  <si>
    <t>512 | 115_LIM333_COUNCIL-OWNED LAND</t>
  </si>
  <si>
    <t>115_LIM333_COUNCIL-OWNED LAND</t>
  </si>
  <si>
    <t>513 | _006_LIM333_NON-CAPITAL TOOLS &amp; EQUIPMENT</t>
  </si>
  <si>
    <t>_006_LIM333_NON-CAPITAL TOOLS &amp; EQUIPMENT</t>
  </si>
  <si>
    <t>514 | _039_30000_LIM333_Municipal Running Costs_DEPRECIATION_2018</t>
  </si>
  <si>
    <t>_039_30000_LIM333_Municipal Running Costs_DEPRECIATION_2018</t>
  </si>
  <si>
    <t>515 | _025_30000_LIM333_Municipal Running Costs_GENERAL EXPENSES _ OTHER_2018</t>
  </si>
  <si>
    <t>_025_30000_LIM333_Municipal Running Costs_GENERAL EXPENSES _ OTHER_2018</t>
  </si>
  <si>
    <t>518 | 183_LIM333_NON-CAPITAL TOOLS &amp; EQUIPMENT</t>
  </si>
  <si>
    <t>183_LIM333_NON-CAPITAL TOOLS &amp; EQUIPMENT</t>
  </si>
  <si>
    <t>519 | _103_30000_LIM333_Municipal Running Costs_GENERAL EXPENSES _ OTHER_2018</t>
  </si>
  <si>
    <t>_103_30000_LIM333_Municipal Running Costs_GENERAL EXPENSES _ OTHER_2018</t>
  </si>
  <si>
    <t>6241 | _054_Medical Surveillance</t>
  </si>
  <si>
    <t>_054_Medical Surveillance</t>
  </si>
  <si>
    <t>IE003003013000000000000000000000000000</t>
  </si>
  <si>
    <t>Expenditure:Contracted Services:Contractors:Employee Wellness</t>
  </si>
  <si>
    <t>521 | _012_LIM333_FURNITURE &amp; OFFICE EQUIPMENT</t>
  </si>
  <si>
    <t>_012_LIM333_FURNITURE &amp; OFFICE EQUIPMENT</t>
  </si>
  <si>
    <t>523 | _135_30000_LIM333_Municipal Running Costs_GENERAL EXPENSES _ OTHER_2018</t>
  </si>
  <si>
    <t>_135_30000_LIM333_Municipal Running Costs_GENERAL EXPENSES _ OTHER_2018</t>
  </si>
  <si>
    <t>524 | _039_10002_LIM333_Employee Related Cost Municipal Staff</t>
  </si>
  <si>
    <t>_039_10002_LIM333_Employee Related Cost Municipal Staff</t>
  </si>
  <si>
    <t>526 | _054_LIM333_MACHINERY &amp; EQUIPMENT</t>
  </si>
  <si>
    <t>_054_LIM333_MACHINERY &amp; EQUIPMENT</t>
  </si>
  <si>
    <t>IE008006001006000000000000000000000000</t>
  </si>
  <si>
    <t>Expenditure:Remuneration of Councillors:Total for All Other Councillors:Allowances and Service Related Benefits:Basic Salary</t>
  </si>
  <si>
    <t>IE008006001007000000000000000000000000</t>
  </si>
  <si>
    <t>Expenditure:Remuneration of Councillors:Total for All Other Councillors:Allowances and Service Related Benefits:Cell phone Allowance</t>
  </si>
  <si>
    <t>IE008006001010000000000000000000000000</t>
  </si>
  <si>
    <t>Expenditure:Remuneration of Councillors:Total for All Other Councillors:Allowances and Service Related Benefits:Motor Vehicle Allowance</t>
  </si>
  <si>
    <t>531 | _052_LIM333_FURNITURE &amp; OFFICE EQUIPMENT</t>
  </si>
  <si>
    <t>_052_LIM333_FURNITURE &amp; OFFICE EQUIPMENT</t>
  </si>
  <si>
    <t>532 | 183_LIM333_STREETLIGHTS</t>
  </si>
  <si>
    <t>183_LIM333_STREETLIGHTS</t>
  </si>
  <si>
    <t>533 | 134_LIM333_REFUSE BINS</t>
  </si>
  <si>
    <t>134_LIM333_REFUSE BINS</t>
  </si>
  <si>
    <t>PO001001002001004004003000000000000000</t>
  </si>
  <si>
    <t>Operational:Maintenance:Infrastructure:Corrective Maintenance:Planned:Solid Waste Disposal:Waste Drop-off Points:External Facilities</t>
  </si>
  <si>
    <t>534 | _144_LIM333_NON-CAPITAL TOOLS &amp; EQUIPMENT</t>
  </si>
  <si>
    <t>_144_LIM333_NON-CAPITAL TOOLS &amp; EQUIPMENT</t>
  </si>
  <si>
    <t>8702 | _054_Qualitative Baseline Risk Assessment</t>
  </si>
  <si>
    <t>_054_Qualitative Baseline Risk Assessment</t>
  </si>
  <si>
    <t>IE003002001010000000000000000000000000</t>
  </si>
  <si>
    <t>Expenditure:Contracted Services:Consultants and Professional Services:Business and Advisory:Occupational Health and Safety</t>
  </si>
  <si>
    <t>536 | _054_30000_LIM333_Municipal Running Costs_GENERAL EXPENSES _ OTHER_2018</t>
  </si>
  <si>
    <t>_054_30000_LIM333_Municipal Running Costs_GENERAL EXPENSES _ OTHER_2018</t>
  </si>
  <si>
    <t>538 | _016_LIM333_COUNCIL-OWNED LAND</t>
  </si>
  <si>
    <t>_016_LIM333_COUNCIL-OWNED LAND</t>
  </si>
  <si>
    <t>540 | _007_LIM333_CONSUMABLE DOMESTIC ITEMS</t>
  </si>
  <si>
    <t>_007_LIM333_CONSUMABLE DOMESTIC ITEMS</t>
  </si>
  <si>
    <t>541 | _032_30000_LIM333_Municipal Running Costs_DEPRECIATION_2018</t>
  </si>
  <si>
    <t>_032_30000_LIM333_Municipal Running Costs_DEPRECIATION_2018</t>
  </si>
  <si>
    <t>580 | Employee related cost_Public participation &amp; project support</t>
  </si>
  <si>
    <t>Employee related cost_Public participation &amp; project support</t>
  </si>
  <si>
    <t>RX002003005001002004003001000000000000</t>
  </si>
  <si>
    <t>Regional:Regional Identifier:Local Government by Province:Limpopo:District Municipalities:DC33 Mopani:Municipalities:LIM333 Greater Tzaneen:Administrative or Head Office (Including Satellite Offices)</t>
  </si>
  <si>
    <t>006/053/1027</t>
  </si>
  <si>
    <t>006/078/1341</t>
  </si>
  <si>
    <t>581 | CONFERENCE &amp; CONVENTION COST - DOMESTIC - Supply Chain Management</t>
  </si>
  <si>
    <t>CONFERENCE &amp; CONVENTION COST - DOMESTIC - Supply Chain Management</t>
  </si>
  <si>
    <t>582 | Rent-Office Building_Council Expenditure</t>
  </si>
  <si>
    <t>Rent-Office Building_Council Expenditure</t>
  </si>
  <si>
    <t>583 | Subsistence and Travel Expenses_Revenue</t>
  </si>
  <si>
    <t>Subsistence and Travel Expenses_Revenue</t>
  </si>
  <si>
    <t>IE010057001004000000000000000000000000</t>
  </si>
  <si>
    <t>Expenditure:Operational Cost:Travel and Subsistence:Domestic:Incidental Cost</t>
  </si>
  <si>
    <t>145 | _133_70000_LIM333_Operational  Typical Work Streams Expanded Public Works Programme_CONTRACTED SERVICES_2018</t>
  </si>
  <si>
    <t>_133_70000_LIM333_Operational  Typical Work Streams Expanded Public Works Programme_CONTRACTED SERVICES_2018</t>
  </si>
  <si>
    <t>PO003016001000000000000000000000000000</t>
  </si>
  <si>
    <t>Operational:Typical Work Streams:Expanded Public Works Programme:Project</t>
  </si>
  <si>
    <t>IE003001022000000000000000000000000000</t>
  </si>
  <si>
    <t>Expenditure:Contracted Services:Outsourced Services:Professional Staff</t>
  </si>
  <si>
    <t>1258 | 063_063_10001_LIM333_Employee Related Cost Senior Management &amp; Municipal staff_EMPLOYEE RELATED COSTS _ WAGES _ SALARIES_2018</t>
  </si>
  <si>
    <t>063_063_10001_LIM333_Employee Related Cost Senior Management &amp; Municipal staff_EMPLOYEE RELATED COSTS _ WAGES _ SALARIES_2018</t>
  </si>
  <si>
    <t>1259 | 103_103_10002_LIM333_Employee Related Cost Municipal Staff_EMPLOYEE RELATED COSTS _ SOCIAL CONTRIBUTIONS_2018</t>
  </si>
  <si>
    <t>103_103_10002_LIM333_Employee Related Cost Municipal Staff_EMPLOYEE RELATED COSTS _ SOCIAL CONTRIBUTIONS_2018</t>
  </si>
  <si>
    <t>1260 | 105_105_10002_LIM333_Employee Related Cost Municipal Staff_EMPLOYEE RELATED COSTS _ WAGES _ SALARIES_2018</t>
  </si>
  <si>
    <t>105_105_10002_LIM333_Employee Related Cost Municipal Staff_EMPLOYEE RELATED COSTS _ WAGES _ SALARIES_2018</t>
  </si>
  <si>
    <t>105/053/1027</t>
  </si>
  <si>
    <t>618 | 1280GRANT - SPEAKER SPECIAL ACCOUNT</t>
  </si>
  <si>
    <t>1280GRANT - SPEAKER SPECIAL ACCOUNT</t>
  </si>
  <si>
    <t>1271 | GTEDA_Employee related costs</t>
  </si>
  <si>
    <t>GTEDA_Employee related costs</t>
  </si>
  <si>
    <t>IE005002001005005002000000000000000000</t>
  </si>
  <si>
    <t>Expenditure:Employee Related Cost:Municipal Staff:Salaries, Wages and Allowances:Allowances:Housing Benefits and Incidental:Essential User</t>
  </si>
  <si>
    <t>1349 | 076GRANTS &amp; SUBSIDIES PAID</t>
  </si>
  <si>
    <t>076GRANTS &amp; SUBSIDIES PAID</t>
  </si>
  <si>
    <t>FD001002002001003049000000000000000000</t>
  </si>
  <si>
    <t>Fund:Operational:Transfers and Subsidies:Monetary Allocations:Departmental Agencies and Accounts:National Departmental Agencies:Education, Training and Development Practices SETA</t>
  </si>
  <si>
    <t>IE011002002001003048000000000000000000</t>
  </si>
  <si>
    <t>Expenditure:Transfers and Subsidies:Operational:Monetary Allocations:Departmental Agencies and Accounts:National Departmental Agencies:Education, Training and Development Practices SETA</t>
  </si>
  <si>
    <t>2286 | 002_Printing- publications and books</t>
  </si>
  <si>
    <t>002_Printing, publications and books</t>
  </si>
  <si>
    <t>2287 | 003_Printing- publications and books</t>
  </si>
  <si>
    <t>003_Printing, publications and books</t>
  </si>
  <si>
    <t>2288 | 004_Printing- publications and books</t>
  </si>
  <si>
    <t>004_Printing, publications and books</t>
  </si>
  <si>
    <t>2289 | 005_Printing- publications and books</t>
  </si>
  <si>
    <t>005_Printing, publications and books</t>
  </si>
  <si>
    <t>2290 | 006_Printing- publications and books</t>
  </si>
  <si>
    <t>006_Printing, publications and books</t>
  </si>
  <si>
    <t>2291 | 007_Printing- publications and books</t>
  </si>
  <si>
    <t>007_Printing, publications and books</t>
  </si>
  <si>
    <t>2292 | 012_Printing- publications and books</t>
  </si>
  <si>
    <t>012_Printing, publications and books</t>
  </si>
  <si>
    <t>2293 | 014_Printing- publications and books</t>
  </si>
  <si>
    <t>014_Printing, publications and books</t>
  </si>
  <si>
    <t>2294 | 015_Printing- publications and books</t>
  </si>
  <si>
    <t>015_Printing, publications and books</t>
  </si>
  <si>
    <t>2295 | 016_Printing- publications and books</t>
  </si>
  <si>
    <t>016_Printing, publications and books</t>
  </si>
  <si>
    <t>2296 | 023_Printing- publications and books</t>
  </si>
  <si>
    <t>023_Printing, publications and books</t>
  </si>
  <si>
    <t>2297 | 024_Printing- publications and books</t>
  </si>
  <si>
    <t>024_Printing, publications and books</t>
  </si>
  <si>
    <t>2298 | 025_Printing- publications and books</t>
  </si>
  <si>
    <t>025_Printing, publications and books</t>
  </si>
  <si>
    <t>2299 | 032_Printing- publications and books</t>
  </si>
  <si>
    <t>032_Printing, publications and books</t>
  </si>
  <si>
    <t>2300 | 033_Printing- publications and books</t>
  </si>
  <si>
    <t>033_Printing, publications and books</t>
  </si>
  <si>
    <t>2301 | 034_Printing- publications and books</t>
  </si>
  <si>
    <t>034_Printing, publications and books</t>
  </si>
  <si>
    <t>2302 | 035_Printing- publications and books</t>
  </si>
  <si>
    <t>035_Printing, publications and books</t>
  </si>
  <si>
    <t>2303 | 036_Printing- publications and books</t>
  </si>
  <si>
    <t>036_Printing, publications and books</t>
  </si>
  <si>
    <t>2304 | 037_Printing- publications and books</t>
  </si>
  <si>
    <t>037_Printing, publications and books</t>
  </si>
  <si>
    <t>2305 | 038_Printing- publications and books</t>
  </si>
  <si>
    <t>038_Printing, publications and books</t>
  </si>
  <si>
    <t>2306 | 039_Printing- publications and books</t>
  </si>
  <si>
    <t>039_Printing, publications and books</t>
  </si>
  <si>
    <t>2307 | 052_Printing- publications and books</t>
  </si>
  <si>
    <t>052_Printing, publications and books</t>
  </si>
  <si>
    <t>2308 | 053_Printing- publications and books</t>
  </si>
  <si>
    <t>053_Printing, publications and books</t>
  </si>
  <si>
    <t>2309 | 054_Printing- publications and books</t>
  </si>
  <si>
    <t>054_Printing, publications and books</t>
  </si>
  <si>
    <t>2310 | 056_Printing- publications and books</t>
  </si>
  <si>
    <t>056_Printing, publications and books</t>
  </si>
  <si>
    <t>2311 | 057_Printing- publications and books</t>
  </si>
  <si>
    <t>057_Printing, publications and books</t>
  </si>
  <si>
    <t>2312 | 058_Printing- publications and books</t>
  </si>
  <si>
    <t>058_Printing, publications and books</t>
  </si>
  <si>
    <t>2313 | 062_Printing- publications and books</t>
  </si>
  <si>
    <t>062_Printing, publications and books</t>
  </si>
  <si>
    <t>2314 | 063_Printing- publications and books</t>
  </si>
  <si>
    <t>063_Printing, publications and books</t>
  </si>
  <si>
    <t>2315 | 103_Printing- publications and books</t>
  </si>
  <si>
    <t>103_Printing, publications and books</t>
  </si>
  <si>
    <t>2316 | 105_Printing- publications and books</t>
  </si>
  <si>
    <t>105_Printing, publications and books</t>
  </si>
  <si>
    <t>2317 | 112_Printing- publications and books</t>
  </si>
  <si>
    <t>112_Printing, publications and books</t>
  </si>
  <si>
    <t>2318 | 113_Printing- publications and books</t>
  </si>
  <si>
    <t>113_Printing, publications and books</t>
  </si>
  <si>
    <t>2319 | 115_Printing- publications and books</t>
  </si>
  <si>
    <t>115_Printing, publications and books</t>
  </si>
  <si>
    <t>2320 | 123_Printing- publications and books</t>
  </si>
  <si>
    <t>123_Printing, publications and books</t>
  </si>
  <si>
    <t>2321 | 133_Printing- publications and books</t>
  </si>
  <si>
    <t>133_Printing, publications and books</t>
  </si>
  <si>
    <t>2322 | 134_Printing- publications and books</t>
  </si>
  <si>
    <t>134_Printing, publications and books</t>
  </si>
  <si>
    <t>2323 | 135_Printing- publications and books</t>
  </si>
  <si>
    <t>135_Printing, publications and books</t>
  </si>
  <si>
    <t>2324 | 143_Printing- publications and books</t>
  </si>
  <si>
    <t>143_Printing, publications and books</t>
  </si>
  <si>
    <t>2325 | 144_Printing- publications and books</t>
  </si>
  <si>
    <t>144_Printing, publications and books</t>
  </si>
  <si>
    <t>2326 | 153_Printing- publications and books</t>
  </si>
  <si>
    <t>153_Printing, publications and books</t>
  </si>
  <si>
    <t>2327 | 162_Printing- publications and books</t>
  </si>
  <si>
    <t>162_Printing, publications and books</t>
  </si>
  <si>
    <t>2328 | 173_Printing- publications and books</t>
  </si>
  <si>
    <t>173_Printing, publications and books</t>
  </si>
  <si>
    <t>2329 | 183_Printing- publications and books</t>
  </si>
  <si>
    <t>183_Printing, publications and books</t>
  </si>
  <si>
    <t>2330 | 195_Printing- publications and books</t>
  </si>
  <si>
    <t>195_Printing, publications and books</t>
  </si>
  <si>
    <t>1350 | FMG_033_30000_LIM333_Municipal Running Costs_GRANTS _ SUBSIDIES PAID_2018</t>
  </si>
  <si>
    <t>FMG_033_30000_LIM333_Municipal Running Costs_GRANTS _ SUBSIDIES PAID_2018</t>
  </si>
  <si>
    <t>FD001002002005018000000000000000000000</t>
  </si>
  <si>
    <t>Fund:Operational:Transfers and Subsidies:Monetary Allocations:National Government:Local Government Financial Management Grant</t>
  </si>
  <si>
    <t>IE011001002004003010000000000000000000</t>
  </si>
  <si>
    <t>Expenditure:Transfers and Subsidies:Capital:Monetary Allocations:Households:Social Assistance:Poverty Relief</t>
  </si>
  <si>
    <t>1351 | EPWP_133_70000_LIM333_Operational  Typical Work Streams Expanded Public Works Programme_GRANTS _ SUBSIDIES PAID_2018</t>
  </si>
  <si>
    <t>EPWP_133_70000_LIM333_Operational  Typical Work Streams Expanded Public Works Programme_GRANTS _ SUBSIDIES PAID_2018</t>
  </si>
  <si>
    <t>FD001002002005011000000000000000000000</t>
  </si>
  <si>
    <t>Fund:Operational:Transfers and Subsidies:Monetary Allocations:National Government:Expanded Public Works Programme Integrated Grant</t>
  </si>
  <si>
    <t>IE011002002004003004004001000000000000</t>
  </si>
  <si>
    <t>Expenditure:Transfers and Subsidies:Operational:Monetary Allocations:Households:Other Transfers (Cash):Other (National Housing Programme):EPWP Programme:Skill Development and Training</t>
  </si>
  <si>
    <t>1352 | EPWP_133_70000_LIM333_Operational  Typical Work Streams Expanded Public Works Programme_CONTRACTED SERVICES_2018</t>
  </si>
  <si>
    <t>EPWP_133_70000_LIM333_Operational  Typical Work Streams Expanded Public Works Programme_CONTRACTED SERVICES_2018</t>
  </si>
  <si>
    <t>2374 | _012_30000_LIM333_Municipal Running Costs_GENERAL EXPENSES _ OTHER_2018_V1</t>
  </si>
  <si>
    <t>_012_30000_LIM333_Municipal Running Costs_GENERAL EXPENSES _ OTHER_2018_V1</t>
  </si>
  <si>
    <t>2379 | _162_10001_LIM333_Employee Related Cost Senior Management &amp; municipal staff_EMPLOYEE RELATED COSTS _ SOCIAL CONTRIBUTIONS_2018_Standby allowance</t>
  </si>
  <si>
    <t>_162_10001_LIM333_Employee Related Cost Senior Management &amp; municipal staff_EMPLOYEE RELATED COSTS _ SOCIAL CONTRIBUTIONS_2018_Standby allowance</t>
  </si>
  <si>
    <t>1367 | 183_SALARIES &amp; WAGES - STANDBY ALLOWANCE</t>
  </si>
  <si>
    <t>183_SALARIES &amp; WAGES - STANDBY ALLOWANCE</t>
  </si>
  <si>
    <t>2380 | 037_Repairs and maintenance_Machinery and Equipment</t>
  </si>
  <si>
    <t>037_Repairs and maintenance_Machinery and Equipment</t>
  </si>
  <si>
    <t>3006002 / Fleet Management:Budget and Treasury</t>
  </si>
  <si>
    <t>2381 | 037_Repairs and maintenance_Lawnmowers</t>
  </si>
  <si>
    <t>037_Repairs and maintenance_Lawnmowers</t>
  </si>
  <si>
    <t>2382 | 007_Maintenance_NON-CAPITAL TOOLS &amp; EQUIPMENT</t>
  </si>
  <si>
    <t>007_Maintenance_NON-CAPITAL TOOLS &amp; EQUIPMENT</t>
  </si>
  <si>
    <t>223 | _004_30000_LIM333_Municipal Running Costs_CONTRACTED SERVICES_2018</t>
  </si>
  <si>
    <t>_004_30000_LIM333_Municipal Running Costs_CONTRACTED SERVICES_2018</t>
  </si>
  <si>
    <t>IE003001012000000000000000000000000000</t>
  </si>
  <si>
    <t>Expenditure:Contracted Services:Outsourced Services:Internal Auditors</t>
  </si>
  <si>
    <t>2384 | 037_COUNCIL-OWNED VEHICLES - COUNCIL-OWNED VEHICLE - GENERAL_Repair and maintenance</t>
  </si>
  <si>
    <t>037_COUNCIL-OWNED VEHICLES - COUNCIL-OWNED VEHICLE - GENERAL_Repair and maintenance</t>
  </si>
  <si>
    <t>2385 | 037_COUNCIL-OWNED VEHICLES - CONTRACTORS_Repair and maintenance</t>
  </si>
  <si>
    <t>037_COUNCIL-OWNED VEHICLES - CONTRACTORS_Repair and maintenance</t>
  </si>
  <si>
    <t>2387 | 063_FUEL - VEHICLES</t>
  </si>
  <si>
    <t>063_FUEL - VEHICLES</t>
  </si>
  <si>
    <t>2388 | 105_FUEL - VEHICLES_Repair and maintenance</t>
  </si>
  <si>
    <t>105_FUEL - VEHICLES_Repair and maintenance</t>
  </si>
  <si>
    <t>2389 | 173_FUEL - VEHICLES</t>
  </si>
  <si>
    <t>173_FUEL - VEHICLES</t>
  </si>
  <si>
    <t>2390 | 183_FUEL - VEHICLES</t>
  </si>
  <si>
    <t>183_FUEL - VEHICLES</t>
  </si>
  <si>
    <t>2391 | 37_COUNCIL-OWNED BUILDINGS_Repair and maintenance</t>
  </si>
  <si>
    <t>37_COUNCIL-OWNED BUILDINGS_Repair and maintenance</t>
  </si>
  <si>
    <t>2416 | Transport Expenditure non core</t>
  </si>
  <si>
    <t>Transport Expenditure non core</t>
  </si>
  <si>
    <t>FX012002003000000000000000000000000000</t>
  </si>
  <si>
    <t>Function:Road Transport:Non-core Function:Roads</t>
  </si>
  <si>
    <t>2426 | _007_30000_LIM333_Municipal Running Costs_GENERAL EXPENSES _ CONSULTATION_2018</t>
  </si>
  <si>
    <t>_007_30000_LIM333_Municipal Running Costs_GENERAL EXPENSES _ CONSULTATION_2018</t>
  </si>
  <si>
    <t>2427 | _063_30000_LIM333_Operational  Typical Work Streams Capacity Building Training</t>
  </si>
  <si>
    <t>_063_30000_LIM333_Operational  Typical Work Streams Capacity Building Training</t>
  </si>
  <si>
    <t>2441 | OperationalEED-115_New Electricity Connections (Consumer Contribution)</t>
  </si>
  <si>
    <t>OperationalEED-115_New Electricity Connections (Consumer Contribution)</t>
  </si>
  <si>
    <t>3577 | Repair and maintenance roads</t>
  </si>
  <si>
    <t>Repair and maintenance roads</t>
  </si>
  <si>
    <t>3580 | Community Facilities Depreciation</t>
  </si>
  <si>
    <t>Community Facilities Depreciation</t>
  </si>
  <si>
    <t>FX001001005000000000000000000000000000</t>
  </si>
  <si>
    <t>Function:Community and Social Services:Core Function:Community Halls and Facilities</t>
  </si>
  <si>
    <t>FD001001002003000000000000000000000000</t>
  </si>
  <si>
    <t>Fund:Operational:Revenue:Commercial Services:City Parks, Reserves and Gardens</t>
  </si>
  <si>
    <t>IE004002019023013000000000000000000000</t>
  </si>
  <si>
    <t>Expenditure:Depreciation and Amortisation:Depreciation:Community Assets:Community Facilities:Parks</t>
  </si>
  <si>
    <t>FD001001002013000000000000000000000000</t>
  </si>
  <si>
    <t>Fund:Operational:Revenue:Commercial Services:Zoo's and Museums</t>
  </si>
  <si>
    <t>IE004002019023007000000000000000000000</t>
  </si>
  <si>
    <t>Expenditure:Depreciation and Amortisation:Depreciation:Community Assets:Community Facilities:Museums</t>
  </si>
  <si>
    <t>4842 | 014_70000_LIM333_Operational  Typical Work Streams Agricultural  Marketing_GTEDA</t>
  </si>
  <si>
    <t>014_70000_LIM333_Operational  Typical Work Streams Agricultural  Marketing_GTEDA</t>
  </si>
  <si>
    <t>PO003009000000000000000000000000000000</t>
  </si>
  <si>
    <t>Operational:Typical Work Streams:Development Agency Establishment</t>
  </si>
  <si>
    <t>FD001002002011000000000000000000000000</t>
  </si>
  <si>
    <t>Fund:Operational:Transfers and Subsidies:Monetary Allocations:Parent Municipality</t>
  </si>
  <si>
    <t>IE011002002010000000000000000000000000</t>
  </si>
  <si>
    <t>Expenditure:Transfers and Subsidies:Operational:Monetary Allocations:Municipal Entities</t>
  </si>
  <si>
    <t>To allocate money for new division GTEDA</t>
  </si>
  <si>
    <t>6239 | _040_10002_LIM333_Employee Related Cost Municipal Staff</t>
  </si>
  <si>
    <t>_040_10002_LIM333_Employee Related Cost Municipal Staff</t>
  </si>
  <si>
    <t>1001002 / Special Projects:Executive &amp; Council</t>
  </si>
  <si>
    <t>040/053/1027</t>
  </si>
  <si>
    <t>6240 | _040_30000_LIM333_Municipal Running Costs_GENERAL EXPENSES _ OTHER_2018</t>
  </si>
  <si>
    <t>_040_30000_LIM333_Municipal Running Costs_GENERAL EXPENSES _ OTHER_2018</t>
  </si>
  <si>
    <t>040/078/1341</t>
  </si>
  <si>
    <t>IE003002001003000000000000000000000000</t>
  </si>
  <si>
    <t>Expenditure:Contracted Services:Consultants and Professional Services:Business and Advisory:Audit Committee</t>
  </si>
  <si>
    <t>6242 | _140_10001_LIM333_General Expense_Standby Meals Expenses</t>
  </si>
  <si>
    <t>_140_10001_LIM333_General Expense_Standby Meals Expenses</t>
  </si>
  <si>
    <t>6243 | _144_10001_LIM333_General Expense_Standby Meals Expenses</t>
  </si>
  <si>
    <t>_144_10001_LIM333_General Expense_Standby Meals Expenses</t>
  </si>
  <si>
    <t>6244 | _173_10001_LIM333_General Expense_Standby Meals Expenses</t>
  </si>
  <si>
    <t>_173_10001_LIM333_General Expense_Standby Meals Expenses</t>
  </si>
  <si>
    <t>6245 | _183_10001_LIM333_General Expense_Standby Meals Expenses</t>
  </si>
  <si>
    <t>_183_10001_LIM333_General Expense_Standby Meals Expenses</t>
  </si>
  <si>
    <t>6246 | 012_PERFORMANCE INCENTIVE SCHEMES</t>
  </si>
  <si>
    <t>012_PERFORMANCE INCENTIVE SCHEMES</t>
  </si>
  <si>
    <t>IE005001003001003000000000000000000000</t>
  </si>
  <si>
    <t>Expenditure:Employee Related Cost:Senior Management:Designation:Salaries and Allowances:Bonuses</t>
  </si>
  <si>
    <t>6247 | 052_PERFORMANCE INCENTIVE SCHEMES</t>
  </si>
  <si>
    <t>052_PERFORMANCE INCENTIVE SCHEMES</t>
  </si>
  <si>
    <t>6248 | 062_PERFORMANCE INCENTIVE SCHEMES</t>
  </si>
  <si>
    <t>062_PERFORMANCE INCENTIVE SCHEMES</t>
  </si>
  <si>
    <t>6249 | 105_Maintenance of Small Machines</t>
  </si>
  <si>
    <t>105_Maintenance of Small Machines</t>
  </si>
  <si>
    <t>6252 | 140_PERFORMANCE INCENTIVE SCHEMES</t>
  </si>
  <si>
    <t>140_PERFORMANCE INCENTIVE SCHEMES</t>
  </si>
  <si>
    <t>6253 | 162_PERFORMANCE INCENTIVE SCHEMES</t>
  </si>
  <si>
    <t>162_PERFORMANCE INCENTIVE SCHEMES</t>
  </si>
  <si>
    <t>6271 | EDSM Expense Grant</t>
  </si>
  <si>
    <t>EDSM Expense Grant</t>
  </si>
  <si>
    <t>PO003054000000000000000000000000000000</t>
  </si>
  <si>
    <t>Operational:Typical Work Streams:Electrification</t>
  </si>
  <si>
    <t>FD001002002005010000000000000000000000</t>
  </si>
  <si>
    <t>Fund:Operational:Transfers and Subsidies:Monetary Allocations:National Government:Energy Efficiency and Demand Side Management Grant</t>
  </si>
  <si>
    <t>6458 | 11 kV and 33 kV Auto reclosers per annum  X4 (La_Cotte x 2, California x 1,_Operational</t>
  </si>
  <si>
    <t>11 kV and 33 kV Auto reclosers per annum  X4 (La_Cotte x 2, California x 1,_Operational</t>
  </si>
  <si>
    <t>6459 | 11 kV and 33 kV Auto reclosers per annum  X4 (La_Cotte x 2, California x 1,_Operational_1</t>
  </si>
  <si>
    <t>11 kV and 33 kV Auto reclosers per annum  X4 (La_Cotte x 2, California x 1,_Operational_1</t>
  </si>
  <si>
    <t>6514 | Fleet project_HERSOFAM_DNB 893 N</t>
  </si>
  <si>
    <t>Fleet project_HERSOFAM_DNB 893 N</t>
  </si>
  <si>
    <t>6623 | Fleet project_TLB BELL 315 SJ 4X4 [063]_CMF 761 L</t>
  </si>
  <si>
    <t>Fleet project_TLB BELL 315 SJ 4X4 [063]_CMF 761 L</t>
  </si>
  <si>
    <t>6511 | Fleet project_FORD TRACTOR_DLG 112 N [063]</t>
  </si>
  <si>
    <t>Fleet project_FORD TRACTOR_DLG 112 N [063]</t>
  </si>
  <si>
    <t>IE010061000000000000000000000000000000</t>
  </si>
  <si>
    <t>Expenditure:Operational Cost:Wet Fuel</t>
  </si>
  <si>
    <t>6513 | Fleet project_HERSOFAM_DMS 569 N [063]</t>
  </si>
  <si>
    <t>Fleet project_HERSOFAM_DMS 569 N [063]</t>
  </si>
  <si>
    <t>6495 | Fleet project_CATERPILLAR_CFC 704 L</t>
  </si>
  <si>
    <t>Fleet project_CATERPILLAR_CFC 704 L</t>
  </si>
  <si>
    <t>6639 | Fleet project_UD 80 NISSAN_BST 681 L</t>
  </si>
  <si>
    <t>Fleet project_UD 80 NISSAN_BST 681 L</t>
  </si>
  <si>
    <t>6515 | Fleet project_HINO 300 [133]_CML 494 L</t>
  </si>
  <si>
    <t>Fleet project_HINO 300 [133]_CML 494 L</t>
  </si>
  <si>
    <t>6516 | Fleet project_HINO 300 [133]_CMN 332 L</t>
  </si>
  <si>
    <t>Fleet project_HINO 300 [133]_CMN 332 L</t>
  </si>
  <si>
    <t>8603 | BELL Motor Grader_FNP 877 L</t>
  </si>
  <si>
    <t>BELL Motor Grader_FNP 877 L</t>
  </si>
  <si>
    <t>6517 | Fleet project_Hino 300[133]_CML 496</t>
  </si>
  <si>
    <t>Fleet project_Hino 300[133]_CML 496</t>
  </si>
  <si>
    <t>6622 | Fleet project_TLB BELL 315 SJ 4X4 [063]_CMF 759 L</t>
  </si>
  <si>
    <t>Fleet project_TLB BELL 315 SJ 4X4 [063]_CMF 759 L</t>
  </si>
  <si>
    <t>6518 | Fleet project_ISUZU  FVZ 1600 COMPACTOR [133]_CNT 192 L</t>
  </si>
  <si>
    <t>Fleet project_ISUZU  FVZ 1600 COMPACTOR [133]_CNT 192 L</t>
  </si>
  <si>
    <t>6519 | Fleet project_ISUZU FSR800 WATER TANKER [063]_CNC 461 L</t>
  </si>
  <si>
    <t>Fleet project_ISUZU FSR800 WATER TANKER [063]_CNC 461 L</t>
  </si>
  <si>
    <t>6581 | Fleet project_NISSAN  UD 80 WATER TANKER [063]_CNK 296 L</t>
  </si>
  <si>
    <t>Fleet project_NISSAN  UD 80 WATER TANKER [063]_CNK 296 L</t>
  </si>
  <si>
    <t>8659 | UD Truck horse_FNY 389 L</t>
  </si>
  <si>
    <t>UD Truck horse_FNY 389 L</t>
  </si>
  <si>
    <t>6520 | Fleet project_ISUZU FSR800 WATER TANKER [063]_CPP 523 L</t>
  </si>
  <si>
    <t>Fleet project_ISUZU FSR800 WATER TANKER [063]_CPP 523 L</t>
  </si>
  <si>
    <t>6521 | Fleet project_ISUZU KB 200i 2x4 [104]_CMB 598</t>
  </si>
  <si>
    <t>Fleet project_ISUZU KB 200i 2x4 [104]_CMB 598</t>
  </si>
  <si>
    <t>6494 | Fleet project_CATERPILLAR_CFC 703 L</t>
  </si>
  <si>
    <t>Fleet project_CATERPILLAR_CFC 703 L</t>
  </si>
  <si>
    <t>90 | _144_30000_LIM333_Municipal Running Costs_CONTRACTED SERVICES_2018</t>
  </si>
  <si>
    <t>_144_30000_LIM333_Municipal Running Costs_CONTRACTED SERVICES_2018</t>
  </si>
  <si>
    <t>IE003001031000000000000000000000000000</t>
  </si>
  <si>
    <t>Expenditure:Contracted Services:Outsourced Services:Traffic Management</t>
  </si>
  <si>
    <t>6522 | Fleet project_ISUZU KB200i 2x4  [006]_CMB 422 L</t>
  </si>
  <si>
    <t>Fleet project_ISUZU KB200i 2x4  [006]_CMB 422 L</t>
  </si>
  <si>
    <t>6586 | Fleet project_NISSAN  UD40 - CHERRY PICKER [173]_CNF 616 L</t>
  </si>
  <si>
    <t>Fleet project_NISSAN  UD40 - CHERRY PICKER [173]_CNF 616 L</t>
  </si>
  <si>
    <t>8626 | HDP 509 L_GRADER</t>
  </si>
  <si>
    <t>HDP 509 L_GRADER</t>
  </si>
  <si>
    <t>6587 | Fleet project_NISSAN  UD40 - CHERRY PICKER [173]_CNF 628 L</t>
  </si>
  <si>
    <t>Fleet project_NISSAN  UD40 - CHERRY PICKER [173]_CNF 628 L</t>
  </si>
  <si>
    <t>6637 | Fleet project_UD 80 NISSAN_BSJ 334 L</t>
  </si>
  <si>
    <t>Fleet project_UD 80 NISSAN_BSJ 334 L</t>
  </si>
  <si>
    <t>6588 | Fleet project_NISSAN  UD40  TIPPER [105]_CPR 551L</t>
  </si>
  <si>
    <t>Fleet project_NISSAN  UD40  TIPPER [105]_CPR 551L</t>
  </si>
  <si>
    <t>8643 | NISSAN UD 90_BZN 610 L</t>
  </si>
  <si>
    <t>NISSAN UD 90_BZN 610 L</t>
  </si>
  <si>
    <t>6589 | Fleet project_NISSAN NP 300 4X4 [037]_CLX 118 L</t>
  </si>
  <si>
    <t>Fleet project_NISSAN NP 300 4X4 [037]_CLX 118 L</t>
  </si>
  <si>
    <t>2383 | 037_COUNCIL-OWNED VEHICLES - MATERIALS_Repair and maintenance</t>
  </si>
  <si>
    <t>037_COUNCIL-OWNED VEHICLES - MATERIALS_Repair and maintenance</t>
  </si>
  <si>
    <t>6590 | Fleet project_NISSAN NP 300 4X4 [063]_CLW 537 L</t>
  </si>
  <si>
    <t>Fleet project_NISSAN NP 300 4X4 [063]_CLW 537 L</t>
  </si>
  <si>
    <t>6576 | Fleet project_NISSAN  UD 330WF T27 CRANE TRUCK _CMS 088 L</t>
  </si>
  <si>
    <t>Fleet project_NISSAN  UD 330WF T27 CRANE TRUCK _CMS 088 L</t>
  </si>
  <si>
    <t>6591 | Fleet project_NISSAN NP 300 4X4 [063]_CLW 553 L</t>
  </si>
  <si>
    <t>Fleet project_NISSAN NP 300 4X4 [063]_CLW 553 L</t>
  </si>
  <si>
    <t>8625 | HDP 506 L_GRADER</t>
  </si>
  <si>
    <t>HDP 506 L_GRADER</t>
  </si>
  <si>
    <t>6592 | Fleet project_NISSAN NP 300 4X4 [073]_CLW 533 L</t>
  </si>
  <si>
    <t>Fleet project_NISSAN NP 300 4X4 [073]_CLW 533 L</t>
  </si>
  <si>
    <t>6593 | Fleet project_NISSAN NP 300 4X4 [073]_CLW 542 L</t>
  </si>
  <si>
    <t>Fleet project_NISSAN NP 300 4X4 [073]_CLW 542 L</t>
  </si>
  <si>
    <t>6594 | Fleet project_NISSAN NP 300 4X4 [073]_CLW 834 L</t>
  </si>
  <si>
    <t>Fleet project_NISSAN NP 300 4X4 [073]_CLW 834 L</t>
  </si>
  <si>
    <t>6577 | Fleet project_NISSAN  UD 80  HONEY SUCKER [093]_CNK 292 L</t>
  </si>
  <si>
    <t>Fleet project_NISSAN  UD 80  HONEY SUCKER [093]_CNK 292 L</t>
  </si>
  <si>
    <t>6595 | Fleet project_NISSAN NP 300 4X4 [073]_CLW 868 L</t>
  </si>
  <si>
    <t>Fleet project_NISSAN NP 300 4X4 [073]_CLW 868 L</t>
  </si>
  <si>
    <t>6579 | Fleet project_NISSAN  UD 80 C H07 [173] CRANE_CMN 100 L</t>
  </si>
  <si>
    <t>Fleet project_NISSAN  UD 80 C H07 [173] CRANE_CMN 100 L</t>
  </si>
  <si>
    <t>6580 | Fleet project_NISSAN  UD 80 C H07 [173] CRANE_CNF 598 L</t>
  </si>
  <si>
    <t>Fleet project_NISSAN  UD 80 C H07 [173] CRANE_CNF 598 L</t>
  </si>
  <si>
    <t>6609 | Fleet project_NISSAN NP 300 4X4 [173]_CLW 864 L</t>
  </si>
  <si>
    <t>Fleet project_NISSAN NP 300 4X4 [173]_CLW 864 L</t>
  </si>
  <si>
    <t>6582 | Fleet project_NISSAN  UD 80 WATER TANKER [073]_CNV 357 L</t>
  </si>
  <si>
    <t>Fleet project_NISSAN  UD 80 WATER TANKER [073]_CNV 357 L</t>
  </si>
  <si>
    <t>6610 | Fleet project_nissan ud 70_FHX 724 N [073]</t>
  </si>
  <si>
    <t>Fleet project_nissan ud 70_FHX 724 N [073]</t>
  </si>
  <si>
    <t>FD001001001005000000000000000000000000</t>
  </si>
  <si>
    <t>Fund:Operational:Revenue:General Revenue:Licences and Permits</t>
  </si>
  <si>
    <t>6613 | Fleet project_POLE TRAILER_DKX 038 N [063]</t>
  </si>
  <si>
    <t>Fleet project_POLE TRAILER_DKX 038 N [063]</t>
  </si>
  <si>
    <t>6583 | Fleet project_NISSAN  UD 85   TIPPER [063]_CMS 097 L</t>
  </si>
  <si>
    <t>Fleet project_NISSAN  UD 85   TIPPER [063]_CMS 097 L</t>
  </si>
  <si>
    <t>6614 | Fleet project_POLE TRAILER_DKX 039 N [063]</t>
  </si>
  <si>
    <t>Fleet project_POLE TRAILER_DKX 039 N [063]</t>
  </si>
  <si>
    <t>6584 | Fleet project_NISSAN  UD 85   TIPPER [063]_CMS 114 L</t>
  </si>
  <si>
    <t>Fleet project_NISSAN  UD 85   TIPPER [063]_CMS 114 L</t>
  </si>
  <si>
    <t>6585 | Fleet project_NISSAN  UD 85   TIPPER [063]_CMX 083 L</t>
  </si>
  <si>
    <t>Fleet project_NISSAN  UD 85   TIPPER [063]_CMX 083 L</t>
  </si>
  <si>
    <t>6615 | Fleet project_POLE TRAILER_DLV 291 N [063]</t>
  </si>
  <si>
    <t>Fleet project_POLE TRAILER_DLV 291 N [063]</t>
  </si>
  <si>
    <t>6616 | Fleet project_ROLLER VOLVO SD100DC [063]_58024</t>
  </si>
  <si>
    <t>Fleet project_ROLLER VOLVO SD100DC [063]_58024</t>
  </si>
  <si>
    <t>6634 | Fleet project_UD 80 NISSAN_BRS 390 L</t>
  </si>
  <si>
    <t>Fleet project_UD 80 NISSAN_BRS 390 L</t>
  </si>
  <si>
    <t>6628 | Fleet project_TOYOTA DYNA 150 [105]_CMN 328 L</t>
  </si>
  <si>
    <t>Fleet project_TOYOTA DYNA 150 [105]_CMN 328 L</t>
  </si>
  <si>
    <t>6636 | Fleet project_UD 80 NISSAN_BSC 248 L</t>
  </si>
  <si>
    <t>Fleet project_UD 80 NISSAN_BSC 248 L</t>
  </si>
  <si>
    <t>6629 | Fleet project_TOYOTA QUANTUM [003]_DDC 662 L</t>
  </si>
  <si>
    <t>Fleet project_TOYOTA QUANTUM [003]_DDC 662 L</t>
  </si>
  <si>
    <t>6555 | Fleet project_NISSAN   NP 300 4X4 [173]_FBY 144 L</t>
  </si>
  <si>
    <t>Fleet project_NISSAN   NP 300 4X4 [173]_FBY 144 L</t>
  </si>
  <si>
    <t>6630 | Fleet project_TOYOTA QUANTUM [006]_CLY 919 L</t>
  </si>
  <si>
    <t>Fleet project_TOYOTA QUANTUM [006]_CLY 919 L</t>
  </si>
  <si>
    <t>6568 | Fleet project_NISSAN   UD 40A M02 [173]_CMJ 531 L</t>
  </si>
  <si>
    <t>Fleet project_NISSAN   UD 40A M02 [173]_CMJ 531 L</t>
  </si>
  <si>
    <t>6631 | Fleet project_TRAILER_DLF 731 N</t>
  </si>
  <si>
    <t>Fleet project_TRAILER_DLF 731 N</t>
  </si>
  <si>
    <t>8624 | HDH 837 L_UD TRUCK</t>
  </si>
  <si>
    <t>HDH 837 L_UD TRUCK</t>
  </si>
  <si>
    <t>6561 | Fleet project_NISSAN   UD 40A M02 [063]_CNK 299 L</t>
  </si>
  <si>
    <t>Fleet project_NISSAN   UD 40A M02 [063]_CNK 299 L</t>
  </si>
  <si>
    <t>6632 | Fleet project_TRAILER_DLF 737 N [063]</t>
  </si>
  <si>
    <t>Fleet project_TRAILER_DLF 737 N [063]</t>
  </si>
  <si>
    <t>6633 | Fleet project_TRAILER_DLG 098 N</t>
  </si>
  <si>
    <t>Fleet project_TRAILER_DLG 098 N</t>
  </si>
  <si>
    <t>6565 | Fleet project_NISSAN   UD 40A M02 [105]_CMJ 505 L</t>
  </si>
  <si>
    <t>Fleet project_NISSAN   UD 40A M02 [105]_CMJ 505 L</t>
  </si>
  <si>
    <t>6535 | Fleet project_ISUZU KB200i 2x4 [093]_CMB 433 L</t>
  </si>
  <si>
    <t>Fleet project_ISUZU KB200i 2x4 [093]_CMB 433 L</t>
  </si>
  <si>
    <t>6635 | Fleet project_UD 80 NISSAN_BSC 243 L</t>
  </si>
  <si>
    <t>Fleet project_UD 80 NISSAN_BSC 243 L</t>
  </si>
  <si>
    <t>6531 | Fleet project_ISUZU KB200i 2x4 [073]_CMB 581 L</t>
  </si>
  <si>
    <t>Fleet project_ISUZU KB200i 2x4 [073]_CMB 581 L</t>
  </si>
  <si>
    <t>6638 | Fleet project_UD 80 NISSAN_BSS 223 L</t>
  </si>
  <si>
    <t>Fleet project_UD 80 NISSAN_BSS 223 L</t>
  </si>
  <si>
    <t>6546 | Fleet project_ISUZU KB200i 2x4 MESH [133]_CMB 576 L</t>
  </si>
  <si>
    <t>Fleet project_ISUZU KB200i 2x4 MESH [133]_CMB 576 L</t>
  </si>
  <si>
    <t>6640 | Fleet project_UD 85 NISSAN_BZN 604 L</t>
  </si>
  <si>
    <t>Fleet project_UD 85 NISSAN_BZN 604 L</t>
  </si>
  <si>
    <t>6641 | Fleet project_VENTER ELITE_DLV 309 N</t>
  </si>
  <si>
    <t>Fleet project_VENTER ELITE_DLV 309 N</t>
  </si>
  <si>
    <t>6642 | Fleet project_VENTER TRAILER_DLV 304 N</t>
  </si>
  <si>
    <t>Fleet project_VENTER TRAILER_DLV 304 N</t>
  </si>
  <si>
    <t>6643 | Fleet project_VERMEER 620 BC_DNP 901 N [063]</t>
  </si>
  <si>
    <t>Fleet project_VERMEER 620 BC_DNP 901 N [063]</t>
  </si>
  <si>
    <t>6563 | Fleet project_NISSAN   UD 40A M02 [073]_CMN 476 L</t>
  </si>
  <si>
    <t>Fleet project_NISSAN   UD 40A M02 [073]_CMN 476 L</t>
  </si>
  <si>
    <t>6644 | Fleet project_WELDER TRAILER_DLF 729 N [103]</t>
  </si>
  <si>
    <t>Fleet project_WELDER TRAILER_DLF 729 N [103]</t>
  </si>
  <si>
    <t>6470 | _183_30000_LIM333_Municipal Running Costs_BULK PURCHASES_2018_NERSA</t>
  </si>
  <si>
    <t>_183_30000_LIM333_Municipal Running Costs_BULK PURCHASES_2018_NERSA</t>
  </si>
  <si>
    <t>PO003031000000000000000000000000000000</t>
  </si>
  <si>
    <t>Operational:Typical Work Streams:NERSA:  Sales Expenses</t>
  </si>
  <si>
    <t>IE002001001000000000000000000000000000</t>
  </si>
  <si>
    <t>Expenditure:Bulk Purchases:Electricity:ESKOM</t>
  </si>
  <si>
    <t>6474 | 135_LIM333_MACHINERY &amp; EQUIPMENT_NEW</t>
  </si>
  <si>
    <t>135_LIM333_MACHINERY &amp; EQUIPMENT_NEW</t>
  </si>
  <si>
    <t>IE004002016001000000000000000000000000</t>
  </si>
  <si>
    <t>Expenditure:Depreciation and Amortisation:Depreciation:Storm water Infrastructure:Drainage Collection</t>
  </si>
  <si>
    <t>6545 | Fleet project_ISUZU KB200i 2x4 MESH [133]_CMB 574 L</t>
  </si>
  <si>
    <t>Fleet project_ISUZU KB200i 2x4 MESH [133]_CMB 574 L</t>
  </si>
  <si>
    <t>6501 | Fleet project_DMS 582 N_LAWNMOWER TRAIL</t>
  </si>
  <si>
    <t>Fleet project_DMS 582 N_LAWNMOWER TRAIL</t>
  </si>
  <si>
    <t>6528 | Fleet project_ISUZU KB200i 2x4 [037]_CMB 620 L</t>
  </si>
  <si>
    <t>Fleet project_ISUZU KB200i 2x4 [037]_CMB 620 L</t>
  </si>
  <si>
    <t>6502 | Fleet project_DNR 343 N_HERSOFAM</t>
  </si>
  <si>
    <t>Fleet project_DNR 343 N_HERSOFAM</t>
  </si>
  <si>
    <t>6503 | Fleet project_DNR 343 N_WATERTANKER</t>
  </si>
  <si>
    <t>Fleet project_DNR 343 N_WATERTANKER</t>
  </si>
  <si>
    <t>6600 | Fleet project_NISSAN NP 300 4X4 [173]_CLW 565 L</t>
  </si>
  <si>
    <t>Fleet project_NISSAN NP 300 4X4 [173]_CLW 565 L</t>
  </si>
  <si>
    <t>6504 | Fleet project_DNR 351 N [144]_TRAILER</t>
  </si>
  <si>
    <t>Fleet project_DNR 351 N [144]_TRAILER</t>
  </si>
  <si>
    <t>6505 | Fleet project_DWD 352 N_NEW HOLLAND</t>
  </si>
  <si>
    <t>Fleet project_DWD 352 N_NEW HOLLAND</t>
  </si>
  <si>
    <t>6499 | Fleet project_DLV 293 N_FORD TRACTOR</t>
  </si>
  <si>
    <t>Fleet project_DLV 293 N_FORD TRACTOR</t>
  </si>
  <si>
    <t>6506 | Fleet project_DZF 646 N_NEW HOLLAND</t>
  </si>
  <si>
    <t>Fleet project_DZF 646 N_NEW HOLLAND</t>
  </si>
  <si>
    <t>IE003001020000000000000000000000000000</t>
  </si>
  <si>
    <t>Expenditure:Contracted Services:Outsourced Services:Personnel and Labour</t>
  </si>
  <si>
    <t>6554 | Fleet project_NISSAN   NP 300 4X4 [173]_FBY 141 L</t>
  </si>
  <si>
    <t>Fleet project_NISSAN   NP 300 4X4 [173]_FBY 141 L</t>
  </si>
  <si>
    <t>6507 | Fleet project_FERGUSON TRAILER_DKN 793 N [063]</t>
  </si>
  <si>
    <t>Fleet project_FERGUSON TRAILER_DKN 793 N [063]</t>
  </si>
  <si>
    <t>6508 | Fleet project_FLAT DECK - SPIDER_DXV 047 N</t>
  </si>
  <si>
    <t>Fleet project_FLAT DECK - SPIDER_DXV 047 N</t>
  </si>
  <si>
    <t>8860 | Fleet project_UD 80 NISSAN_FMY 486 L</t>
  </si>
  <si>
    <t>Fleet project_UD 80 NISSAN_FMY 486 L</t>
  </si>
  <si>
    <t>6510 | Fleet project_FORD RANGER_DCN 723 L</t>
  </si>
  <si>
    <t>Fleet project_FORD RANGER_DCN 723 L</t>
  </si>
  <si>
    <t>8734 | Fleet Budget_HFF 209 L</t>
  </si>
  <si>
    <t>Fleet Budget_HFF 209 L</t>
  </si>
  <si>
    <t>FX012001003000000000000000000000000000</t>
  </si>
  <si>
    <t>Function:Road Transport:Core Function:Public Transport</t>
  </si>
  <si>
    <t>6523 | Fleet project_ISUZU KB200i 2x4  [034]_CMB 481 L</t>
  </si>
  <si>
    <t>Fleet project_ISUZU KB200i 2x4  [034]_CMB 481 L</t>
  </si>
  <si>
    <t>6524 | Fleet project_ISUZU KB200i 2x4 [003]_CMB 415 L</t>
  </si>
  <si>
    <t>Fleet project_ISUZU KB200i 2x4 [003]_CMB 415 L</t>
  </si>
  <si>
    <t>6540 | Fleet project_ISUZU KB200i 2x4 [173]_CMB 477 L</t>
  </si>
  <si>
    <t>Fleet project_ISUZU KB200i 2x4 [173]_CMB 477 L</t>
  </si>
  <si>
    <t>6525 | Fleet project_ISUZU KB200i 2x4 [036]_CMB 595 L_MDC</t>
  </si>
  <si>
    <t>Fleet project_ISUZU KB200i 2x4 [036]_CMB 595 L</t>
  </si>
  <si>
    <t>6527 | Fleet project_ISUZU KB200i 2x4 [037]_CMB 428 L</t>
  </si>
  <si>
    <t>Fleet project_ISUZU KB200i 2x4 [037]_CMB 428 L</t>
  </si>
  <si>
    <t>6599 | Fleet project_NISSAN NP 300 4X4 [173]_CLW 563 L</t>
  </si>
  <si>
    <t>Fleet project_NISSAN NP 300 4X4 [173]_CLW 563 L</t>
  </si>
  <si>
    <t>6605 | Fleet project_NISSAN NP 300 4X4 [173]_CLW 849 L</t>
  </si>
  <si>
    <t>Fleet project_NISSAN NP 300 4X4 [173]_CLW 849 L</t>
  </si>
  <si>
    <t>6529 | Fleet project_ISUZU KB200i 2x4 [073]_CMB 403 L</t>
  </si>
  <si>
    <t>Fleet project_ISUZU KB200i 2x4 [073]_CMB 403 L</t>
  </si>
  <si>
    <t>6559 | Fleet project_NISSAN   UD 40A M02 [063]_CMJ 507 L</t>
  </si>
  <si>
    <t>Fleet project_NISSAN   UD 40A M02 [063]_CMJ 507 L</t>
  </si>
  <si>
    <t>6530 | Fleet project_ISUZU KB200i 2x4 [073]_CMB 495 L</t>
  </si>
  <si>
    <t>Fleet project_ISUZU KB200i 2x4 [073]_CMB 495 L</t>
  </si>
  <si>
    <t>8856 | Fleet project_Ford Ranger 2 Sin cab 4x4_HFY 231 L</t>
  </si>
  <si>
    <t>Fleet project_Ford Ranger 2 Sin cab 4x4_HFY 231 L</t>
  </si>
  <si>
    <t>6578 | Fleet project_NISSAN  UD 80 C H07 [063] CRANE_CMJ 521 L</t>
  </si>
  <si>
    <t>Fleet project_NISSAN  UD 80 C H07 [063] CRANE_CMJ 521 L</t>
  </si>
  <si>
    <t>6532 | Fleet project_ISUZU KB200i 2x4 [073]_CMB 583 L</t>
  </si>
  <si>
    <t>Fleet project_ISUZU KB200i 2x4 [073]_CMB 583 L</t>
  </si>
  <si>
    <t>6544 | Fleet project_ISUZU KB200i 2x4 MESH [133]_CMB 490 L</t>
  </si>
  <si>
    <t>Fleet project_ISUZU KB200i 2x4 MESH [133]_CMB 490 L</t>
  </si>
  <si>
    <t>6550 | Fleet project_JCB_DJH 087 N</t>
  </si>
  <si>
    <t>Fleet project_JCB_DJH 087 N</t>
  </si>
  <si>
    <t>6551 | Fleet project_M/BENZ  -057_CJF 828 L</t>
  </si>
  <si>
    <t>Fleet project_M/BENZ  -057_CJF 828 L</t>
  </si>
  <si>
    <t>6553 | Fleet project_NEW HOLLAND_DWD 351 N</t>
  </si>
  <si>
    <t>Fleet project_NEW HOLLAND_DWD 351 N</t>
  </si>
  <si>
    <t>6566 | Fleet project_NISSAN   UD 40A M02 [105]_CMN 471 L</t>
  </si>
  <si>
    <t>Fleet project_NISSAN   UD 40A M02 [105]_CMN 471 L</t>
  </si>
  <si>
    <t>8617 | FYV 164 L_FORTUNER</t>
  </si>
  <si>
    <t>FYV 164 L_FORTUNER</t>
  </si>
  <si>
    <t>6486 | Fleet project_BGC 439 N_FORD TRACTOR</t>
  </si>
  <si>
    <t>Fleet project_BGC 439 N_FORD TRACTOR</t>
  </si>
  <si>
    <t>6567 | Fleet project_NISSAN   UD 40A M02 [173]_CMJ 501 L</t>
  </si>
  <si>
    <t>Fleet project_NISSAN   UD 40A M02 [173]_CMJ 501 L</t>
  </si>
  <si>
    <t>6570 | Fleet project_NISSAN   UD 40A M02 [173]_CMS 094 L</t>
  </si>
  <si>
    <t>Fleet project_NISSAN   UD 40A M02 [173]_CMS 094 L</t>
  </si>
  <si>
    <t>6571 | Fleet project_NISSAN   UD 40A M02 [173]_CMS 102 L</t>
  </si>
  <si>
    <t>Fleet project_NISSAN   UD 40A M02 [173]_CMS 102 L</t>
  </si>
  <si>
    <t>6572 | Fleet project_NISSAN   UD 40A M02 [173]_CMY 249 L</t>
  </si>
  <si>
    <t>Fleet project_NISSAN   UD 40A M02 [173]_CMY 249 L</t>
  </si>
  <si>
    <t>8616 | FYR 284 L_VOLKSWAGEN</t>
  </si>
  <si>
    <t>FYR 284 L_VOLKSWAGEN</t>
  </si>
  <si>
    <t>6573 | Fleet project_NISSAN   UD 40A M02 [173]_CNN 483 L</t>
  </si>
  <si>
    <t>Fleet project_NISSAN   UD 40A M02 [173]_CNN 483 L</t>
  </si>
  <si>
    <t>6597 | Fleet project_NISSAN NP 300 4X4 [173]_CLW 529 L</t>
  </si>
  <si>
    <t>Fleet project_NISSAN NP 300 4X4 [173]_CLW 529 L</t>
  </si>
  <si>
    <t>6574 | Fleet project_NISSAN   UD 40A M02 [173]_CNN 494 L</t>
  </si>
  <si>
    <t>Fleet project_NISSAN   UD 40A M02 [173]_CNN 494 L</t>
  </si>
  <si>
    <t>8620 | FZP 282 L_LAND CRUIZER</t>
  </si>
  <si>
    <t>FZP 282 L_LAND CRUIZER</t>
  </si>
  <si>
    <t>6575 | Fleet project_NISSAN   UD 40A M02 [173]_CNV 683 L</t>
  </si>
  <si>
    <t>Fleet project_NISSAN   UD 40A M02 [173]_CNV 683 L</t>
  </si>
  <si>
    <t>6485 | Fleet project_ATLAS COPCO_DNB 889 N [063]</t>
  </si>
  <si>
    <t>Fleet project_ATLAS COPCO_DNB 889 N [063]</t>
  </si>
  <si>
    <t>6487 | Fleet project_BOMAG TRAILER_DNB 899 N [063]</t>
  </si>
  <si>
    <t>Fleet project_BOMAG TRAILER_DNB 899 N [063]</t>
  </si>
  <si>
    <t>6465 | _063_30000_LIM333_Maintenance Gravel Roads_NEW</t>
  </si>
  <si>
    <t>_063_30000_LIM333_Maintenance Gravel Roads_NEW</t>
  </si>
  <si>
    <t>IE004002015004000000000000000000000000</t>
  </si>
  <si>
    <t>Expenditure:Depreciation and Amortisation:Depreciation:Roads Infrastructure:Capital Spares</t>
  </si>
  <si>
    <t>IE004002015001000000000000000000000000</t>
  </si>
  <si>
    <t>Expenditure:Depreciation and Amortisation:Depreciation:Roads Infrastructure:Roads</t>
  </si>
  <si>
    <t>IE004002015002000000000000000000000000</t>
  </si>
  <si>
    <t>Expenditure:Depreciation and Amortisation:Depreciation:Roads Infrastructure:Road Structures</t>
  </si>
  <si>
    <t>6466 | _123_LIM333_FURNITURE &amp; OFFICE EQUIPMENT_NEW</t>
  </si>
  <si>
    <t>_123_LIM333_FURNITURE &amp; OFFICE EQUIPMENT_NEW</t>
  </si>
  <si>
    <t>IE004002019023001000000000000000000000</t>
  </si>
  <si>
    <t>Expenditure:Depreciation and Amortisation:Depreciation:Community Assets:Community Facilities:Halls</t>
  </si>
  <si>
    <t>6467 | _173_30000_LIM333_Municipal Running Costs_BULK PURCHASES_2018_NERSA</t>
  </si>
  <si>
    <t>_173_30000_LIM333_Municipal Running Costs_BULK PURCHASES_2018_NERSA</t>
  </si>
  <si>
    <t>6488 | Fleet project_BOMAG_BC2019 [063]</t>
  </si>
  <si>
    <t>Fleet project_BOMAG_BC2019 [063]</t>
  </si>
  <si>
    <t>6489 | Fleet project_BOMAG_BC2025 [063]</t>
  </si>
  <si>
    <t>Fleet project_BOMAG_BC2025 [063]</t>
  </si>
  <si>
    <t>6490 | Fleet project_BOMAG_BC3890 [063]</t>
  </si>
  <si>
    <t>Fleet project_BOMAG_BC3890 [063]</t>
  </si>
  <si>
    <t>6491 | Fleet project_BOMAG_BC4085 [063]</t>
  </si>
  <si>
    <t>Fleet project_BOMAG_BC4085 [063]</t>
  </si>
  <si>
    <t>6493 | Fleet project_BOMAG_DMS 578 N [063]</t>
  </si>
  <si>
    <t>Fleet project_BOMAG_DMS 578 N [063]</t>
  </si>
  <si>
    <t>6562 | Fleet project_NISSAN   UD 40A M02 [073]_CMJ 511 L</t>
  </si>
  <si>
    <t>Fleet project_NISSAN   UD 40A M02 [073]_CMJ 511 L</t>
  </si>
  <si>
    <t>6624 | Fleet project_TOYOTA DYNA 150 [063]_CMN 314 L</t>
  </si>
  <si>
    <t>Fleet project_TOYOTA DYNA 150 [063]_CMN 314 L</t>
  </si>
  <si>
    <t>6625 | Fleet project_TOYOTA DYNA 150 [103]_CML 497 L</t>
  </si>
  <si>
    <t>Fleet project_TOYOTA DYNA 150 [103]_CML 497 L</t>
  </si>
  <si>
    <t>6626 | Fleet project_TOYOTA DYNA 150 [105]_CML 499 L</t>
  </si>
  <si>
    <t>Fleet project_TOYOTA DYNA 150 [105]_CML 499 L</t>
  </si>
  <si>
    <t>6500 | Fleet project_DLV 326 N_RAMSOMES</t>
  </si>
  <si>
    <t>Fleet project_DLV 326 N_RAMSOMES</t>
  </si>
  <si>
    <t>6533 | Fleet project_ISUZU KB200i 2x4 [073]_CMB 587 L</t>
  </si>
  <si>
    <t>Fleet project_ISUZU KB200i 2x4 [073]_CMB 587 L</t>
  </si>
  <si>
    <t>6560 | Fleet project_NISSAN   UD 40A M02 [063]_CMS 105 L</t>
  </si>
  <si>
    <t>Fleet project_NISSAN   UD 40A M02 [063]_CMS 105 L</t>
  </si>
  <si>
    <t>6534 | Fleet project_ISUZU KB200i 2x4 [073]_CMB 588 L</t>
  </si>
  <si>
    <t>Fleet project_ISUZU KB200i 2x4 [073]_CMB 588 L</t>
  </si>
  <si>
    <t>6536 | Fleet project_ISUZU KB200i 2x4 [093]_CMB 461 L</t>
  </si>
  <si>
    <t>Fleet project_ISUZU KB200i 2x4 [093]_CMB 461 L</t>
  </si>
  <si>
    <t>6537 | Fleet project_ISUZU KB200i 2x4 [093]_CMB 613 L</t>
  </si>
  <si>
    <t>Fleet project_ISUZU KB200i 2x4 [093]_CMB 613 L</t>
  </si>
  <si>
    <t>6538 | Fleet project_ISUZU KB200i 2x4 [103]_CMB 471 L</t>
  </si>
  <si>
    <t>Fleet project_ISUZU KB200i 2x4 [103]_CMB 471 L</t>
  </si>
  <si>
    <t>6539 | Fleet project_ISUZU KB200i 2x4 [105]_CMB 593 L</t>
  </si>
  <si>
    <t>Fleet project_ISUZU KB200i 2x4 [105]_CMB 593 L</t>
  </si>
  <si>
    <t>6541 | Fleet project_ISUZU KB200i 2x4 CANOPY  [133]_CMB 436 L</t>
  </si>
  <si>
    <t>Fleet project_ISUZU KB200i 2x4 CANOPY  [133]_CMB 436 L</t>
  </si>
  <si>
    <t>6542 | Fleet project_ISUZU KB200i 2x4 MESH [133]_CMB 455 L</t>
  </si>
  <si>
    <t>Fleet project_ISUZU KB200i 2x4 MESH [133]_CMB 455 L</t>
  </si>
  <si>
    <t>6543 | Fleet project_ISUZU KB200i 2x4 MESH [133]_CMB 486 L</t>
  </si>
  <si>
    <t>Fleet project_ISUZU KB200i 2x4 MESH [133]_CMB 486 L</t>
  </si>
  <si>
    <t>6558 | Fleet project_NISSAN   NP 300 4X4 [173]_FBY 155 L</t>
  </si>
  <si>
    <t>Fleet project_NISSAN   NP 300 4X4 [173]_FBY 155 L</t>
  </si>
  <si>
    <t>6564 | Fleet project_NISSAN   UD 40A M02 [103]_CMP 207 L</t>
  </si>
  <si>
    <t>Fleet project_NISSAN   UD 40A M02 [103]_CMP 207 L</t>
  </si>
  <si>
    <t>8627 | Hino 500_FRK 226 L</t>
  </si>
  <si>
    <t>Hino 500_FRK 226 L</t>
  </si>
  <si>
    <t>8632 | ISUZU KB200i 2x4 [173]_CMB 608 L</t>
  </si>
  <si>
    <t>ISUZU KB200i 2x4 [173]_CMB 608 L</t>
  </si>
  <si>
    <t>8858 | Fleet project_Ford Ranger 2 Sin cab 4x4_HFY 236 L</t>
  </si>
  <si>
    <t>Fleet project_Ford Ranger 2 Sin cab 4x4_HFY 236 L</t>
  </si>
  <si>
    <t>6617 | Fleet project_ROLLER VOLVO SD100DC [063]_58026</t>
  </si>
  <si>
    <t>Fleet project_ROLLER VOLVO SD100DC [063]_58026</t>
  </si>
  <si>
    <t>8619 | FZP 278 L_LAND CRUIZER</t>
  </si>
  <si>
    <t>FZP 278 L_LAND CRUIZER</t>
  </si>
  <si>
    <t>8622 | Generator Hoof gebou</t>
  </si>
  <si>
    <t>Generator Hoof gebou</t>
  </si>
  <si>
    <t>8623 | Goerges Val Purification work</t>
  </si>
  <si>
    <t>Goerges Val Purification work</t>
  </si>
  <si>
    <t>8633 | Letstele</t>
  </si>
  <si>
    <t>Letstele</t>
  </si>
  <si>
    <t>8653 | Saagmeul</t>
  </si>
  <si>
    <t>Saagmeul</t>
  </si>
  <si>
    <t>8657 | Tzaneen Purification</t>
  </si>
  <si>
    <t>Tzaneen Purification</t>
  </si>
  <si>
    <t>8658 | TZN sewerplant</t>
  </si>
  <si>
    <t>TZN sewerplant</t>
  </si>
  <si>
    <t>6618 | Fleet project_TIPPER TRUCK TATA 1518LPK [063]_CNG 464 L</t>
  </si>
  <si>
    <t>Fleet project_TIPPER TRUCK TATA 1518LPK [063]_CNG 464 L</t>
  </si>
  <si>
    <t>6619 | Fleet project_TIPPER TRUCK TATA 1518LPK [063]_CNG 468 L</t>
  </si>
  <si>
    <t>Fleet project_TIPPER TRUCK TATA 1518LPK [063]_CNG 468 L</t>
  </si>
  <si>
    <t>8656 | Test Station Trailer_FRK 231 L</t>
  </si>
  <si>
    <t>Test Station Trailer_FRK 231 L</t>
  </si>
  <si>
    <t>6620 | Fleet project_TIPPER TRUCK TATA 1518LPK [063]_CNG 476 L</t>
  </si>
  <si>
    <t>Fleet project_TIPPER TRUCK TATA 1518LPK [063]_CNG 476 L</t>
  </si>
  <si>
    <t>6621 | Fleet project_TIPPER TRUCK TATA 1518LPK [063]_CNG 480 L</t>
  </si>
  <si>
    <t>Fleet project_TIPPER TRUCK TATA 1518LPK [063]_CNG 480 L</t>
  </si>
  <si>
    <t>8638 | NISSAN NP 300 4X4 [173]_FDW 321 L</t>
  </si>
  <si>
    <t>NISSAN NP 300 4X4 [173]_FDW 321 L</t>
  </si>
  <si>
    <t>8857 | Fleet project_Ford Ranger 2 Sin cab 4x4_HFY 235 L</t>
  </si>
  <si>
    <t>Fleet project_Ford Ranger 2 Sin cab 4x4_HFY 235 L</t>
  </si>
  <si>
    <t>8859 | Fleet project_Ford Ranger 2 Sin cab 4x5_HFY 237 L</t>
  </si>
  <si>
    <t>Fleet project_Ford Ranger 2 Sin cab 4x5_HFY 237 L</t>
  </si>
  <si>
    <t>8727 | Fleet project_DKN 794 N [105]_FORD TRACTOR</t>
  </si>
  <si>
    <t>Fleet project_DKN 794 N [105]_FORD TRACTOR</t>
  </si>
  <si>
    <t>8639 | NISSAN NP 300 4X4 [173]_FDW 326 L</t>
  </si>
  <si>
    <t>NISSAN NP 300 4X4 [173]_FDW 326 L</t>
  </si>
  <si>
    <t>8436 | _041_10002_LIM333_Employee Related Cost Municipal Staff</t>
  </si>
  <si>
    <t>_041_10002_LIM333_Employee Related Cost Municipal Staff</t>
  </si>
  <si>
    <t>8601 | ATLAS COMPR DNK346L_DMY 766 L</t>
  </si>
  <si>
    <t>ATLAS COMPR DNK346L_DMY 766 L</t>
  </si>
  <si>
    <t>8640 | NISSAN NP 300 4X4 [173]_FDW 448 L</t>
  </si>
  <si>
    <t>NISSAN NP 300 4X4 [173]_FDW 448 L</t>
  </si>
  <si>
    <t>8641 | NISSAN NP 300 4X4 [173]_FDX 372 L</t>
  </si>
  <si>
    <t>NISSAN NP 300 4X4 [173]_FDX 372 L</t>
  </si>
  <si>
    <t>8604 | BOMAG_DMY 716 L [063]</t>
  </si>
  <si>
    <t>BOMAG_DMY 716 L [063]</t>
  </si>
  <si>
    <t>8615 | FLEXIAN TRAILER DNB886N_DMY 831 L</t>
  </si>
  <si>
    <t>FLEXIAN TRAILER DNB886N_DMY 831 L</t>
  </si>
  <si>
    <t>8621 | GALLION DKX035N_DPR 373 L</t>
  </si>
  <si>
    <t>GALLION DKX035N_DPR 373 L</t>
  </si>
  <si>
    <t>8631 | Interest on Finance Lease Fleet</t>
  </si>
  <si>
    <t>Interest on Finance Lease Fleet</t>
  </si>
  <si>
    <t>IE006002005000000000000000000000000000</t>
  </si>
  <si>
    <t>Expenditure:Interest, Dividends and Rent on Land:Interest Paid:Finance Leases</t>
  </si>
  <si>
    <t>Is the budget sufficient for Rental of Vehicles?</t>
  </si>
  <si>
    <t>8636 | MASSEY FERGUSON DLG 104 N_DMY 782 L [063]</t>
  </si>
  <si>
    <t>MASSEY FERGUSON DLG 104 N_DMY 782 L [063]</t>
  </si>
  <si>
    <t>8661 | WINGET DUMPER DLG106N_DMY 829 L</t>
  </si>
  <si>
    <t>WINGET DUMPER DLG106N_DMY 829 L</t>
  </si>
  <si>
    <t>8726 | Fleet_project Venter TRAILER DJY496N</t>
  </si>
  <si>
    <t>Fleet_project Venter TRAILER DJY496N</t>
  </si>
  <si>
    <t>8703 | 5.6km Makhutswe to Burgersdorp 22kv line</t>
  </si>
  <si>
    <t>5.6km Makhutswe to Burgersdorp 22kv line</t>
  </si>
  <si>
    <t>FD001002002005046000000000000000000000</t>
  </si>
  <si>
    <t>Fund:Operational:Transfers and Subsidies:Monetary Allocations:National Government:Integrated National Electrification Programme Grant</t>
  </si>
  <si>
    <t>8707 | Electrification of Burgersdorp (Colbits)</t>
  </si>
  <si>
    <t>Electrification of Burgersdorp (Colbits)</t>
  </si>
  <si>
    <t>Add INEP Projects</t>
  </si>
  <si>
    <t>8711 | Electrification of Mavele phase 6</t>
  </si>
  <si>
    <t>Electrification of Mavele phase 6</t>
  </si>
  <si>
    <t>8713 | Electrification of Rwanda phase 1</t>
  </si>
  <si>
    <t>Electrification of Rwanda phase 1</t>
  </si>
  <si>
    <t>8717 | Impairment</t>
  </si>
  <si>
    <t>Impairment</t>
  </si>
  <si>
    <t>IZ005007003000000000000000000000000000</t>
  </si>
  <si>
    <t>Gains and Losses:Impairment Loss:Trade and Other Receivables from Exchange Transactions:Waste Management</t>
  </si>
  <si>
    <t>IZ006006002000000000000000000000000000</t>
  </si>
  <si>
    <t>Gains and Losses:Reversal of Impairment Loss:Other Receivables from Non-exchange Revenue:Property Rates</t>
  </si>
  <si>
    <t>IZ005007001000000000000000000000000000</t>
  </si>
  <si>
    <t>Gains and Losses:Impairment Loss:Trade and Other Receivables from Exchange Transactions:Electricity</t>
  </si>
  <si>
    <t>IZ005007002000000000000000000000000000</t>
  </si>
  <si>
    <t>Gains and Losses:Impairment Loss:Trade and Other Receivables from Exchange Transactions:Non Specific Accounts</t>
  </si>
  <si>
    <t>IE010057001005001000000000000000000000</t>
  </si>
  <si>
    <t>Expenditure:Operational Cost:Travel and Subsistence:Domestic:Transport without Operator:Car Rental</t>
  </si>
  <si>
    <t>2 | _032_60001_LIM333_Default Transactions_PROPERTY RATES_2018</t>
  </si>
  <si>
    <t>_032_60001_LIM333_Default Transactions_PROPERTY RATES_2018</t>
  </si>
  <si>
    <t>Revenue/Gains/Losses</t>
  </si>
  <si>
    <t>PD000000000000000000000000000000000000</t>
  </si>
  <si>
    <t>Default Transactions</t>
  </si>
  <si>
    <t>IR003008008000000000000000000000000000</t>
  </si>
  <si>
    <t>Revenue:Non-exchange Revenue:Property Rates by Usage:Public Service Infrastructure Properties</t>
  </si>
  <si>
    <t>IR003008001000000000000000000000000000</t>
  </si>
  <si>
    <t>Revenue:Non-exchange Revenue:Property Rates by Usage:Business and Commercial Properties</t>
  </si>
  <si>
    <t>IR003008004000000000000000000000000000</t>
  </si>
  <si>
    <t>Revenue:Non-exchange Revenue:Property Rates by Usage:Residential Properties</t>
  </si>
  <si>
    <t>IR003008002000000000000000000000000000</t>
  </si>
  <si>
    <t>Revenue:Non-exchange Revenue:Property Rates by Usage:Industrial Properties</t>
  </si>
  <si>
    <t>IR003008005000000000000000000000000000</t>
  </si>
  <si>
    <t>Revenue:Non-exchange Revenue:Property Rates by Usage:Agricultural Properties</t>
  </si>
  <si>
    <t>17 | _143_60001_LIM333_Default Transactions_LICENSES _ PERMITS_2018</t>
  </si>
  <si>
    <t>_143_60001_LIM333_Default Transactions_LICENSES _ PERMITS_2018</t>
  </si>
  <si>
    <t>IR002008011000000000000000000000000000</t>
  </si>
  <si>
    <t>Revenue:Exchange Revenue:Licences or Permits:Trading</t>
  </si>
  <si>
    <t>IR002008012004000000000000000000000000</t>
  </si>
  <si>
    <t>Revenue:Exchange Revenue:Licences or Permits:Road and Transport:Drivers Licence Certificate</t>
  </si>
  <si>
    <t>29 | _133_60001_LIM333_Default Transactions_SERVICE CHARGES_1_2018</t>
  </si>
  <si>
    <t>_133_60001_LIM333_Default Transactions_SERVICE CHARGES_1_2018</t>
  </si>
  <si>
    <t>IR002006002002000000000000000000000000</t>
  </si>
  <si>
    <t>Revenue:Exchange Revenue:Service Charges:Waste Management:Disposal Facilities</t>
  </si>
  <si>
    <t>34 | _105_60001_LIM333_Default Transactions_SERVICE CHARGES_2018</t>
  </si>
  <si>
    <t>_105_60001_LIM333_Default Transactions_SERVICE CHARGES_2018</t>
  </si>
  <si>
    <t>IR002003009002000000000000000000000000</t>
  </si>
  <si>
    <t>Revenue:Exchange Revenue:Operational Revenue:Registration Fees:Landing Fees (Aerodrome)</t>
  </si>
  <si>
    <t>FD001001001011000000000000000000000000</t>
  </si>
  <si>
    <t>Fund:Operational:Revenue:General Revenue:Sales of Goods and Rendering of Services</t>
  </si>
  <si>
    <t>IR002005004000000000000000000000000000</t>
  </si>
  <si>
    <t>Revenue:Exchange Revenue:Sales of Goods and Rendering of Services:Cemetery and Burial</t>
  </si>
  <si>
    <t>37 | _143_60001_LIM333_Default Transactions_INCOME FROM AGENCY SERVICES_3_2018</t>
  </si>
  <si>
    <t>_143_60001_LIM333_Default Transactions_INCOME FROM AGENCY SERVICES_3_2018</t>
  </si>
  <si>
    <t>FD001001001007000000000000000000000000</t>
  </si>
  <si>
    <t>Fund:Operational:Revenue:General Revenue:Agency Services</t>
  </si>
  <si>
    <t>IR002001002001001000000000000000000000</t>
  </si>
  <si>
    <t>Revenue:Exchange Revenue:Agency Services:National:Department of Environmental Affairs:Alien Clearing Operational</t>
  </si>
  <si>
    <t>56 | _115_60001_LIM333_Default Transactions_OTHER REVENUE_2018</t>
  </si>
  <si>
    <t>_115_60001_LIM333_Default Transactions_OTHER REVENUE_2018</t>
  </si>
  <si>
    <t>IR002003004000000000000000000000000000</t>
  </si>
  <si>
    <t>Revenue:Exchange Revenue:Operational Revenue:Collection Charges</t>
  </si>
  <si>
    <t>78 | _123_60001_LIM333_Default Transactions_OTHER REVENUE_2018</t>
  </si>
  <si>
    <t>_123_60001_LIM333_Default Transactions_OTHER REVENUE_2018</t>
  </si>
  <si>
    <t>IR002005025000000000000000000000000000</t>
  </si>
  <si>
    <t>Revenue:Exchange Revenue:Sales of Goods and Rendering of Services:Photo copies, Faxes and Telephone charges</t>
  </si>
  <si>
    <t>110 | _133_60001_LIM333_Default Transactions_SERVICE CHARGES_2_2018</t>
  </si>
  <si>
    <t>_133_60001_LIM333_Default Transactions_SERVICE CHARGES_2_2018</t>
  </si>
  <si>
    <t>113 | _033_60001_LIM333_Default Transactions_OTHER REVENUE_2018</t>
  </si>
  <si>
    <t>_033_60001_LIM333_Default Transactions_OTHER REVENUE_2018</t>
  </si>
  <si>
    <t>IR002003012000000000000000000000000000</t>
  </si>
  <si>
    <t>Revenue:Exchange Revenue:Operational Revenue:Insurance Refund</t>
  </si>
  <si>
    <t>114 | _034_60001_LIM333_Default Transactions_LICENSES _ PERMITS_2018</t>
  </si>
  <si>
    <t>_034_60001_LIM333_Default Transactions_LICENSES _ PERMITS_2018</t>
  </si>
  <si>
    <t>126 | _034_60001_LIM333_Default Transactions_OPERATING GRANTS _ SUBSIDIES_2018</t>
  </si>
  <si>
    <t>_034_60001_LIM333_Default Transactions_OPERATING GRANTS _ SUBSIDIES_2018</t>
  </si>
  <si>
    <t>IR003005002002006002000000000000000000</t>
  </si>
  <si>
    <t>Revenue:Non-exchange Revenue:Transfers and Subsidies:Operational:Monetary Allocations:National Revenue Fund:Equitable Share</t>
  </si>
  <si>
    <t>147 | _183_60001_LIM333_Default Transactions_SERVICE CHARGES_2018</t>
  </si>
  <si>
    <t>_183_60001_LIM333_Default Transactions_SERVICE CHARGES_2018</t>
  </si>
  <si>
    <t>IR002006001008004003000000000000000000</t>
  </si>
  <si>
    <t>Revenue:Exchange Revenue:Service Charges:Electricity:Electricity Sales:Domestic Low:Farm Dwellings</t>
  </si>
  <si>
    <t>168 | _143_60001_LIM333_Default Transactions_INCOME FROM AGENCY SERVICES_1_2018</t>
  </si>
  <si>
    <t>_143_60001_LIM333_Default Transactions_INCOME FROM AGENCY SERVICES_1_2018</t>
  </si>
  <si>
    <t>169 | _143_60001_LIM333_Default Transactions_INCOME FROM AGENCY SERVICES_2_2018</t>
  </si>
  <si>
    <t>_143_60001_LIM333_Default Transactions_INCOME FROM AGENCY SERVICES_2_2018</t>
  </si>
  <si>
    <t>229 | _034_60001_LIM333_Default Transactions_OTHER REVENUE_2018</t>
  </si>
  <si>
    <t>_034_60001_LIM333_Default Transactions_OTHER REVENUE_2018</t>
  </si>
  <si>
    <t>IR002003005002000000000000000000000000</t>
  </si>
  <si>
    <t>Revenue:Exchange Revenue:Operational Revenue:Commission:Transaction Handling Fees</t>
  </si>
  <si>
    <t>IR002003011002000000000000000000000000</t>
  </si>
  <si>
    <t>Revenue:Exchange Revenue:Operational Revenue:Request for Information:Access to Information Act</t>
  </si>
  <si>
    <t>IR002005036005000000000000000000000000</t>
  </si>
  <si>
    <t>Revenue:Exchange Revenue:Sales of Goods and Rendering of Services:Sale of Goods:Valuation Rolls</t>
  </si>
  <si>
    <t>240 | _103_60001_LIM333_Default Transactions_RENT OF FACILITIES AND EQUIPMENT_2018</t>
  </si>
  <si>
    <t>_103_60001_LIM333_Default Transactions_RENT OF FACILITIES AND EQUIPMENT_2018</t>
  </si>
  <si>
    <t>IR002004001001001000000000000000000000</t>
  </si>
  <si>
    <t>Revenue:Exchange Revenue:Rental from Fixed Assets:Non-market Related:Investment Property:Straight-lined Operating</t>
  </si>
  <si>
    <t>275 | _034_60001_LIM333_Default Transactions_INTEREST EARNED _ OUTSTANDING DEBTORS_2018</t>
  </si>
  <si>
    <t>_034_60001_LIM333_Default Transactions_INTEREST EARNED _ OUTSTANDING DEBTORS_2018</t>
  </si>
  <si>
    <t>FD001001001004001002002000000000000000</t>
  </si>
  <si>
    <t>Fund:Operational:Revenue:General Revenue:Interest, Dividend and Rent on Land:Interest:Receivables:Waste Management</t>
  </si>
  <si>
    <t>IR002002001001012000000000000000000000</t>
  </si>
  <si>
    <t>Revenue:Exchange Revenue:Interest, Dividend and Rent on Land:Interest:Receivables:Waste Management</t>
  </si>
  <si>
    <t>FD001001001004001002008000000000000000</t>
  </si>
  <si>
    <t>Fund:Operational:Revenue:General Revenue:Interest, Dividend and Rent on Land:Interest:Receivables:Service Charges</t>
  </si>
  <si>
    <t>IR002002001001009000000000000000000000</t>
  </si>
  <si>
    <t>Revenue:Exchange Revenue:Interest, Dividend and Rent on Land:Interest:Receivables:Service Charges</t>
  </si>
  <si>
    <t>IR002005020000000000000000000000000000</t>
  </si>
  <si>
    <t>Revenue:Exchange Revenue:Sales of Goods and Rendering of Services:Management Fees</t>
  </si>
  <si>
    <t>296 | _173_60001_LIM333_Default Transactions_OPERATING GRANTS _ SUBSIDIES_2018</t>
  </si>
  <si>
    <t>_173_60001_LIM333_Default Transactions_OPERATING GRANTS _ SUBSIDIES_2018</t>
  </si>
  <si>
    <t>IR003005002002005046000000000000000000</t>
  </si>
  <si>
    <t>Revenue:Non-exchange Revenue:Transfers and Subsidies:Operational:Monetary Allocations:National Governments:Integrated National Electrification Programme Grant</t>
  </si>
  <si>
    <t>306 | _103_60001_LIM333_Default Transactions_OTHER REVENUE_2018</t>
  </si>
  <si>
    <t>_103_60001_LIM333_Default Transactions_OTHER REVENUE_2018</t>
  </si>
  <si>
    <t>IR002003008004000000000000000000000000</t>
  </si>
  <si>
    <t>Revenue:Exchange Revenue:Operational Revenue:Inspection Fees:Facilities</t>
  </si>
  <si>
    <t>333 | _133_60001_LIM333_Default Transactions_OPERATING GRANTS _ SUBSIDIES_2018</t>
  </si>
  <si>
    <t>_133_60001_LIM333_Default Transactions_OPERATING GRANTS _ SUBSIDIES_2018</t>
  </si>
  <si>
    <t>IR003005002002005002000000000000000000</t>
  </si>
  <si>
    <t>Revenue:Non-exchange Revenue:Transfers and Subsidies:Operational:Monetary Allocations:National Governments:Expanded Public Works Programme Integrated Grant</t>
  </si>
  <si>
    <t>334 | _173_60001_LIM333_Default Transactions_SERVICE CHARGES_2018</t>
  </si>
  <si>
    <t>_173_60001_LIM333_Default Transactions_SERVICE CHARGES_2018</t>
  </si>
  <si>
    <t>IR002006001002002002000000000000000000</t>
  </si>
  <si>
    <t>Revenue:Exchange Revenue:Service Charges:Electricity:Connection/Reconnection:Connections New:Non-government Housing</t>
  </si>
  <si>
    <t>361 | _033_60001_LIM333_Default Transactions_INTEREST EARNED _ EXTERNAL INVESTMENTS_2018</t>
  </si>
  <si>
    <t>_033_60001_LIM333_Default Transactions_INTEREST EARNED _ EXTERNAL INVESTMENTS_2018</t>
  </si>
  <si>
    <t>FD001001001004001001003000000000000000</t>
  </si>
  <si>
    <t>Fund:Operational:Revenue:General Revenue:Interest, Dividend and Rent on Land:Interest:Current and Non-current Assets:Short-term investments and call accounts</t>
  </si>
  <si>
    <t>IR002002001002003000000000000000000000</t>
  </si>
  <si>
    <t>Revenue:Exchange Revenue:Interest, Dividend and Rent on Land:Interest:Current and Non-current Assets:Short Term Investments and Call Accounts</t>
  </si>
  <si>
    <t>367 | _057_60001_LIM333_Default Transactions_LICENSES _ PERMITS_2018</t>
  </si>
  <si>
    <t>_057_60001_LIM333_Default Transactions_LICENSES _ PERMITS_2018</t>
  </si>
  <si>
    <t>414 | _103_60001_LIM333_Default Transactions_LICENSES _ PERMITS_2018</t>
  </si>
  <si>
    <t>_103_60001_LIM333_Default Transactions_LICENSES _ PERMITS_2018</t>
  </si>
  <si>
    <t>423 | _144_60001_LIM333_Default Transactions_FINES_2018</t>
  </si>
  <si>
    <t>_144_60001_LIM333_Default Transactions_FINES_2018</t>
  </si>
  <si>
    <t>FD001001001003000000000000000000000000</t>
  </si>
  <si>
    <t>Fund:Operational:Revenue:General Revenue:Fines, Penalties and Forfeits</t>
  </si>
  <si>
    <t>IR003001001006001000000000000000000000</t>
  </si>
  <si>
    <t>Revenue:Non-exchange Revenue:Fines, Penalties and Forfeits:Fines:Traffic:Court Fines</t>
  </si>
  <si>
    <t>430 | _173_60001_LIM333_Default Transactions_SERVICE CHARGES_1_2018</t>
  </si>
  <si>
    <t>_173_60001_LIM333_Default Transactions_SERVICE CHARGES_1_2018</t>
  </si>
  <si>
    <t>IR002006001002003000000000000000000000</t>
  </si>
  <si>
    <t>Revenue:Exchange Revenue:Service Charges:Electricity:Connection/Reconnection:Disconnection/Reconnection Fees</t>
  </si>
  <si>
    <t>455 | _123_60001_LIM333_Default Transactions_FINES_2018</t>
  </si>
  <si>
    <t>_123_60001_LIM333_Default Transactions_FINES_2018</t>
  </si>
  <si>
    <t>IR003001001004000000000000000000000000</t>
  </si>
  <si>
    <t>Revenue:Non-exchange Revenue:Fines, Penalties and Forfeits:Fines:Overdue Books Fine</t>
  </si>
  <si>
    <t>474 | _123_60001_LIM333_Default Transactions_SERVICE CHARGES_2018</t>
  </si>
  <si>
    <t>_123_60001_LIM333_Default Transactions_SERVICE CHARGES_2018</t>
  </si>
  <si>
    <t>IR002005019002000000000000000000000000</t>
  </si>
  <si>
    <t>Revenue:Exchange Revenue:Sales of Goods and Rendering of Services:Library Fees:Membership</t>
  </si>
  <si>
    <t>506 | _015_60001_LIM333_Default Transactions_LICENSES _ PERMITS_2018</t>
  </si>
  <si>
    <t>_015_60001_LIM333_Default Transactions_LICENSES _ PERMITS_2018</t>
  </si>
  <si>
    <t>516 | _195_60001_LIM333_Default Transactions_OPERATING GRANTS _ SUBSIDIES_2018</t>
  </si>
  <si>
    <t>_195_60001_LIM333_Default Transactions_OPERATING GRANTS _ SUBSIDIES_2018</t>
  </si>
  <si>
    <t>IR003005002002005035000000000000000000</t>
  </si>
  <si>
    <t>Revenue:Non-exchange Revenue:Transfers and Subsidies:Operational:Monetary Allocations:National Governments:Municipal Infrastructure Grant</t>
  </si>
  <si>
    <t>517 | _195_60001_LIM333_Default Transactions_Capital_ GRANTS _ SUBSIDIES_2018</t>
  </si>
  <si>
    <t>_195_60001_LIM333_Default Transactions_Capital_ GRANTS _ SUBSIDIES_2018</t>
  </si>
  <si>
    <t>FD002002002005002000000000000000000000</t>
  </si>
  <si>
    <t>Fund:Capital:Transfers and Subsidies:Monetary Allocations:National Government:Municipal Infrastructure Grant</t>
  </si>
  <si>
    <t>IR003005001002005002000000000000000000</t>
  </si>
  <si>
    <t>Revenue:Non-exchange Revenue:Transfers and Subsidies:Capital:Monetary Allocations:National Government:Municipal Infrastructure Grant</t>
  </si>
  <si>
    <t>525 | _033_60001_LIM333_Default Transactions_OPERATING GRANTS _ SUBSIDIES_2018</t>
  </si>
  <si>
    <t>_033_60001_LIM333_Default Transactions_OPERATING GRANTS _ SUBSIDIES_2018</t>
  </si>
  <si>
    <t>IR003005002002005004000000000000000000</t>
  </si>
  <si>
    <t>Revenue:Non-exchange Revenue:Transfers and Subsidies:Operational:Monetary Allocations:National Governments:Local Government Financial Management Grant</t>
  </si>
  <si>
    <t>2251 | Revenue_Billing</t>
  </si>
  <si>
    <t>Revenue_Billing</t>
  </si>
  <si>
    <t>IR002005030000000000000000000000000000</t>
  </si>
  <si>
    <t>Revenue:Exchange Revenue:Sales of Goods and Rendering of Services:Clearance Certificates</t>
  </si>
  <si>
    <t>IR002002001001002000000000000000000000</t>
  </si>
  <si>
    <t>Revenue:Exchange Revenue:Interest, Dividend and Rent on Land:Interest:Receivables:Electricity</t>
  </si>
  <si>
    <t>FD001001001004001002005000000000000000</t>
  </si>
  <si>
    <t>Fund:Operational:Revenue:General Revenue:Interest, Dividend and Rent on Land:Interest:Receivables:Property Rates</t>
  </si>
  <si>
    <t>IR003006001001001000000000000000000000</t>
  </si>
  <si>
    <t>Revenue:Non-exchange Revenue:Interest:Interest:Receivables:Property Rates</t>
  </si>
  <si>
    <t>IR002005028000000000000000000000000000</t>
  </si>
  <si>
    <t>Revenue:Exchange Revenue:Sales of Goods and Rendering of Services:Building Plan Approval</t>
  </si>
  <si>
    <t>IR002003001000000000000000000000000000</t>
  </si>
  <si>
    <t>Revenue:Exchange Revenue:Operational Revenue:Administrative Handling Fees</t>
  </si>
  <si>
    <t>IR002006001010000000000000000000000000</t>
  </si>
  <si>
    <t>Revenue:Exchange Revenue:Service Charges:Electricity:Availability Charges</t>
  </si>
  <si>
    <t>6272 | EDSM Grant Income</t>
  </si>
  <si>
    <t>EDSM Grant Income</t>
  </si>
  <si>
    <t>IR003005002002005001000000000000000000</t>
  </si>
  <si>
    <t>Revenue:Non-exchange Revenue:Transfers and Subsidies:Operational:Monetary Allocations:National Governments:Energy Efficiency and Demand Side Management Grant</t>
  </si>
  <si>
    <t>6332 | SETA Grant Income</t>
  </si>
  <si>
    <t>SETA Grant Income</t>
  </si>
  <si>
    <t>IR003005002002001003048000000000000000</t>
  </si>
  <si>
    <t>Revenue:Non-exchange Revenue:Transfers and Subsidies:Operational:Monetary Allocations:Departmental Agencies and Accounts:National Departmental Agencies:Education, Training and Development Practices SETA</t>
  </si>
  <si>
    <t>6406 | Free basic service revenue</t>
  </si>
  <si>
    <t>Free basic service revenue</t>
  </si>
  <si>
    <t>IR002006001008006000000000000000000000</t>
  </si>
  <si>
    <t>Revenue:Exchange Revenue:Service Charges:Electricity:Electricity Sales:Industrial (400 Volts) (Low Voltage)</t>
  </si>
  <si>
    <t>IR002006002007000000000000000000000000</t>
  </si>
  <si>
    <t>Revenue:Exchange Revenue:Service Charges:Waste Management:Skip</t>
  </si>
  <si>
    <t>6460 | New Equitable Share_Free basic service electricity_2</t>
  </si>
  <si>
    <t>New Equitable Share_Free basic service electricity_2</t>
  </si>
  <si>
    <t>Free Basic Services/Revenue Foregone</t>
  </si>
  <si>
    <t>PO003057001000000000000000000000000000</t>
  </si>
  <si>
    <t>Operational:Typical Work Streams:Cost of Free Basic Services:Electricity (50 kwh per household per month)</t>
  </si>
  <si>
    <t>6461 | New_Equitable Share_Operational  Typical Work Streams property rates</t>
  </si>
  <si>
    <t>New_Equitable Share_Operational  Typical Work Streams property rates</t>
  </si>
  <si>
    <t>PO003059002000000000000000000000000000</t>
  </si>
  <si>
    <t>Operational:Typical Work Streams:Property Rates Rebate:Indigent Owners</t>
  </si>
  <si>
    <t>6462 | New_Equitable Share_Free basic service refuse_1</t>
  </si>
  <si>
    <t>New_Equitable Share_Free basic service refuse_1</t>
  </si>
  <si>
    <t>PO003057003000000000000000000000000000</t>
  </si>
  <si>
    <t>Operational:Typical Work Streams:Cost of Free Basic Services:Waste Management (removed once a week)</t>
  </si>
  <si>
    <t>NULL</t>
  </si>
  <si>
    <t>NEW PROJECT</t>
  </si>
  <si>
    <t>018_30000_LIM333_Municipal Running Costs_GENERAL EXPENSES _ OTHER_2018</t>
  </si>
  <si>
    <t>018/078/1341</t>
  </si>
  <si>
    <t>018_Printing- publications and books</t>
  </si>
  <si>
    <t>017_30000_LIM333_Municipal Running Costs_GENERAL EXPENSES _ OTHER_2018</t>
  </si>
  <si>
    <t>017/078/1341</t>
  </si>
  <si>
    <t>017_Printing- publications and books</t>
  </si>
  <si>
    <t>NEW ITEM</t>
  </si>
  <si>
    <t>144/053/1027</t>
  </si>
  <si>
    <t>195/053/1027</t>
  </si>
  <si>
    <t>063/053/1027</t>
  </si>
  <si>
    <t>017_10001_LIM333_Employee Related Cost Municipal staff</t>
  </si>
  <si>
    <t>017/053/1027</t>
  </si>
  <si>
    <t>018_10001_LIM333_Employee Related Cost Municipal staff</t>
  </si>
  <si>
    <t>018/053/1027</t>
  </si>
  <si>
    <t>Construction of SCADA Building</t>
  </si>
  <si>
    <t>SCADA Building</t>
  </si>
  <si>
    <t xml:space="preserve">Fixed installation for rotation for speed and red-light camera </t>
  </si>
  <si>
    <t>R71 Show grounds R36 Macdonalds Sapekoe drive NTK</t>
  </si>
  <si>
    <t>CCTV in Tzaneen CBD and new office Peace street</t>
  </si>
  <si>
    <t>Security Burglar ground floor Main Building</t>
  </si>
  <si>
    <t>Installation of Tattle Tape at Tzaneen Library</t>
  </si>
  <si>
    <t>Tzaneen Entrance</t>
  </si>
  <si>
    <t>Park Fencing</t>
  </si>
  <si>
    <t>Agatha Internal Roads construction and parking lots</t>
  </si>
  <si>
    <t>Agatha Cemetery Interlock paving +-2100m²</t>
  </si>
  <si>
    <t>Outdoor furniture’s for Parks</t>
  </si>
  <si>
    <t>Concrete verges</t>
  </si>
  <si>
    <t>Swimming Pool Upgrade</t>
  </si>
  <si>
    <t>Tamboti, Lenyenye, Nkowankowa, Haentesburg, Letsitele,Florapark park,Billy Maritz park,Bird park</t>
  </si>
  <si>
    <t>Agatha Cemetery concreate verges</t>
  </si>
  <si>
    <t>Grass cutting machines</t>
  </si>
  <si>
    <t>Upgrading the stadium a acceptable standard</t>
  </si>
  <si>
    <t>Purchase of 6m³ skip bins</t>
  </si>
  <si>
    <t>Purchase of 6m³ skip bins for the extension of communal and commercial refuse removal service</t>
  </si>
  <si>
    <t>Refurbishment of 6m³ skip bins</t>
  </si>
  <si>
    <t>Refurbishment of skip bins which have corroded bottoms.</t>
  </si>
  <si>
    <t>Solar systems at Nkowakowa Testing stations </t>
  </si>
  <si>
    <t>Purchase of Municipal Tow truck</t>
  </si>
  <si>
    <t>Purchase of  Tow truck for Law Enforcement</t>
  </si>
  <si>
    <t>Lawn mowers &amp; bush cutters &amp; medium duty Slasher for the tractor 1,5m</t>
  </si>
  <si>
    <t>Installation of surveillance cameras in the Tzaneen CBD and New office in Peace street</t>
  </si>
  <si>
    <t>Municipal swimming pool rehabilitation</t>
  </si>
  <si>
    <t>Establishment of Rural Community Parks</t>
  </si>
  <si>
    <t>Establishment of Rural Community Parks in clusters</t>
  </si>
  <si>
    <t>Re-grassing of Nkowankowa stadium and refurbishment of soccer pitch</t>
  </si>
  <si>
    <t>Blue lights and Sirens for all Traffic Officer Vehicles </t>
  </si>
  <si>
    <t>Installation of new blue lights and Sirens for all Traffic Officers Vehicles </t>
  </si>
  <si>
    <t>Bohemia street Park fencing</t>
  </si>
  <si>
    <t>Installation of Rooftop Solar PV Municipal Buildings</t>
  </si>
  <si>
    <t>Design &amp; Installation of Rooftop Solar PV Municipal buildings</t>
  </si>
  <si>
    <t xml:space="preserve">Solar lights at Nkowankowa Cemetery, Lenyenye Cemetery, </t>
  </si>
  <si>
    <t>Installation of solar lights</t>
  </si>
  <si>
    <t>Procurement of Network Planning Software</t>
  </si>
  <si>
    <t>Planning Software</t>
  </si>
  <si>
    <t>Old Gravelotte road Streetlights</t>
  </si>
  <si>
    <t xml:space="preserve">Installation of streetlights </t>
  </si>
  <si>
    <t>Nkowankowa Nyandayeye Street Lights</t>
  </si>
  <si>
    <t>Tarentaal 60MVA Transformer 2 Replacement</t>
  </si>
  <si>
    <t>Installation of Transformer</t>
  </si>
  <si>
    <t xml:space="preserve">Tarentaalrand T-off protection upgrade </t>
  </si>
  <si>
    <t>Tzaneen Main 33kV VTs replacement</t>
  </si>
  <si>
    <t>Replacement of VT's</t>
  </si>
  <si>
    <t>Letsitele main 33kV Busbar split</t>
  </si>
  <si>
    <t>Spliting of Busbar</t>
  </si>
  <si>
    <t>Access road to western substation</t>
  </si>
  <si>
    <t>Access to Western</t>
  </si>
  <si>
    <t>Rebuilding of California 11 kv line (2km)</t>
  </si>
  <si>
    <t>Rebuilding of Gladstone 11 kv line (2km)</t>
  </si>
  <si>
    <t xml:space="preserve">Rebuilding of Junction 11 kv line (2km) </t>
  </si>
  <si>
    <t xml:space="preserve">Haenertsburg 11 kv line in phases (15km) </t>
  </si>
  <si>
    <t>Upgrade of 11KV Cables in town (Town feeder 4 and 5)</t>
  </si>
  <si>
    <t>Upgrading of 11kV underground cable</t>
  </si>
  <si>
    <t>GTM solar PV plant</t>
  </si>
  <si>
    <t>GTM solar plant feasibility</t>
  </si>
  <si>
    <t>Installation of RMU's</t>
  </si>
  <si>
    <t>Replacement  of 33kV isolators at Tzaneen main</t>
  </si>
  <si>
    <t>Tarentaalrand T-off 5MVA Transformer Replacement</t>
  </si>
  <si>
    <t>Refurbishment of Transformer</t>
  </si>
  <si>
    <t>Installation of streetlights</t>
  </si>
  <si>
    <t xml:space="preserve">Tzaneen Internal Streets (Agatha Street, Agatha Road, Koede and Van Velden) </t>
  </si>
  <si>
    <t xml:space="preserve">Rehabilitation of Streets in Tzaneen (Agatha Street, Agatha Road, Koede and Van Velden) </t>
  </si>
  <si>
    <t>Upgrading of Nkowakowa Section B &amp; D Streets from Gravel to Paving_Own Funding</t>
  </si>
  <si>
    <t>Lenyenye Internal Streets (Lesedi)</t>
  </si>
  <si>
    <t>Rehabilitation of Lesedi Street in Lenyenye</t>
  </si>
  <si>
    <t>Nkowankowa Internal Streets (Mariveni)</t>
  </si>
  <si>
    <t xml:space="preserve">Rehabilitation of Mariveni Street in Nkowakowa  </t>
  </si>
  <si>
    <t>Haenertsburg Internal Streets (Rissik and Rush)</t>
  </si>
  <si>
    <t xml:space="preserve">Rehabilitation of Rissik and Rush  Streets in Haenertsburg </t>
  </si>
  <si>
    <t>Letsitele Internal Streets</t>
  </si>
  <si>
    <t>Installation of Water Storage Tanks in Civic Center</t>
  </si>
  <si>
    <t>Maribathema Pedestrian crossing bridge</t>
  </si>
  <si>
    <t>Construction of Maribathema pedestrian crossing bridge</t>
  </si>
  <si>
    <t>Concrete palisade fence at Lenyenye cemetery</t>
  </si>
  <si>
    <t>Erection of concrete palisade fence at Lenyenye cemetery</t>
  </si>
  <si>
    <t>Concrete palisade fence at Nkowakowa cemetery</t>
  </si>
  <si>
    <t>Erection of concrete palisade fence at Nkowakowa cemetery</t>
  </si>
  <si>
    <t>Fencing at Tzaneen old cemetery</t>
  </si>
  <si>
    <t>Construction of new clear view fencing</t>
  </si>
  <si>
    <t>Upgrading of civic centre building/Old</t>
  </si>
  <si>
    <t xml:space="preserve">Rehabilitation of Lenyenye Stadium </t>
  </si>
  <si>
    <t>11kv Cable  Frank May And Rooibos Street</t>
  </si>
  <si>
    <t>11kv Cable  Adshade And Douglas</t>
  </si>
  <si>
    <t>Rmu's (Koelkamer,Antimony,Adshade, Lotzaba)</t>
  </si>
  <si>
    <t>R71/R36 Intersection Street Lights</t>
  </si>
  <si>
    <t>Purchase of Mini Bus</t>
  </si>
  <si>
    <t>Purchase of archive containers for Records Management Office</t>
  </si>
  <si>
    <t>Purchase of x2 Archive containers for Records Office</t>
  </si>
  <si>
    <t>Upgrading of existing Filing Cabinet at Records Office</t>
  </si>
  <si>
    <t>Purchase of new filing rails for existing filing Cabinet in Records Office</t>
  </si>
  <si>
    <t>Replacement and standardisation of municipal signage, building branding, directional signs and ward identification boards</t>
  </si>
  <si>
    <t>Municipal Branding &amp; Signage Upgrade Programme</t>
  </si>
  <si>
    <t>IDP &amp; Budget Public Participation Mobile Caravan</t>
  </si>
  <si>
    <t>Procurement and branding of a mobile caravan fitted with PA system, LED screen and display materials for rural outreach and IDP consultations</t>
  </si>
  <si>
    <t>(blank)</t>
  </si>
  <si>
    <t xml:space="preserve">2028/2029
</t>
  </si>
  <si>
    <t>TARIFF INCREASES 2026/2027</t>
  </si>
  <si>
    <t>Supply and Installation of 15 High Mast</t>
  </si>
  <si>
    <t>Supply and Installation  High Mast</t>
  </si>
  <si>
    <t>EEDSM</t>
  </si>
  <si>
    <t xml:space="preserve">Subtotal </t>
  </si>
  <si>
    <t xml:space="preserve">Total </t>
  </si>
  <si>
    <t>Electrification of  Burgersdorp (Colbits) Phase 3</t>
  </si>
  <si>
    <t>Electrification of Mavele Phase7</t>
  </si>
  <si>
    <t>Electrification of Mawa Block 12</t>
  </si>
  <si>
    <t>Electrification of Rwanda Phase 3</t>
  </si>
  <si>
    <t>Electrification of Dan Phase 2</t>
  </si>
  <si>
    <t>Welcome to Tzaneen  Landscaping Phase 2</t>
  </si>
  <si>
    <t>Upgrading of Access Streets from Tickyline to Munyakayaka, via Molabosani School to Khopo from  Gravel to Paving</t>
  </si>
  <si>
    <t>2026 27 PlanProjectItemID</t>
  </si>
  <si>
    <t>CurrentYearBudget</t>
  </si>
  <si>
    <t>5002001 / Water Networks:Engineering Services</t>
  </si>
  <si>
    <t>FX016002002000000000000000000000000000</t>
  </si>
  <si>
    <t>Function:Water Management:Non-core Function:Water Distribution</t>
  </si>
  <si>
    <t>IE003001036000000000000000000000000000</t>
  </si>
  <si>
    <t>Expenditure:Contracted Services:Outsourced Services:Water Takers</t>
  </si>
  <si>
    <t>PO001001002001007002001000000000000000</t>
  </si>
  <si>
    <t>Operational:Maintenance:Infrastructure:Corrective Maintenance:Planned:Water Supply Infrastructure:Boreholes:Land</t>
  </si>
  <si>
    <t>IE005002001005009003000000000000000000</t>
  </si>
  <si>
    <t>Expenditure:Employee Related Cost:Municipal Staff:Salaries, Wages and Allowances:Allowances:Service Related Benefits:Bonus</t>
  </si>
  <si>
    <t>PO001001001001007004001000000000000000</t>
  </si>
  <si>
    <t>Operational:Maintenance:Infrastructure:Preventative Maintenance:Interval Based:Water Supply Infrastructure:Distribution:Municipal Service Connections</t>
  </si>
  <si>
    <t>IE007004000000000000000000000000000000</t>
  </si>
  <si>
    <t>Expenditure:Inventory Consumed:Water</t>
  </si>
  <si>
    <t>IE010071001000000000000000000000000000</t>
  </si>
  <si>
    <t>Expenditure:Operational Cost:Fines and Penalties:Road Traffic and Other Fines</t>
  </si>
  <si>
    <t>PO001001002001007009003000000000000000</t>
  </si>
  <si>
    <t>Operational:Maintenance:Infrastructure:Corrective Maintenance:Planned:Water Supply Infrastructure:Water Treatment:Buildings</t>
  </si>
  <si>
    <t>PO001002002001002001014009000000000000</t>
  </si>
  <si>
    <t>Operational:Maintenance:Non-infrastructure:Corrective Maintenance:Planned:Community Assets:Community Facilities:Public Open Space:Pavements</t>
  </si>
  <si>
    <t>5002002 / Water Purification:Engineering Services</t>
  </si>
  <si>
    <t>FX016002001000000000000000000000000000</t>
  </si>
  <si>
    <t>Function:Water Management:Non-core Function:Water Treatment</t>
  </si>
  <si>
    <t>IR002002001001013000000000000000000000</t>
  </si>
  <si>
    <t>Revenue:Exchange Revenue:Interest, Dividend and Rent on Land:Interest:Receivables:Waste Water Management</t>
  </si>
  <si>
    <t>5002003 / Sewerage Purification:Engineering Services</t>
  </si>
  <si>
    <t>FX015001004000000000000000000000000000</t>
  </si>
  <si>
    <t>Function:Waste Water Management:Core Function:Waste Water Treatment</t>
  </si>
  <si>
    <t>IR002006004003003000000000000000000000</t>
  </si>
  <si>
    <t>Revenue:Exchange Revenue:Service Charges:Water:Sale:Flat Rate</t>
  </si>
  <si>
    <t>IR002006003003000000000000000000000000</t>
  </si>
  <si>
    <t>Revenue:Exchange Revenue:Service Charges:Waste Water Management:Sanitation Charges</t>
  </si>
  <si>
    <t>1284 | V1District_WaterProject___073_30000_LIM333_Contracted Service water supply</t>
  </si>
  <si>
    <t>V1District_WaterProject___073_30000_LIM333_Contracted Service water supply</t>
  </si>
  <si>
    <t>FD001001001008005000000000000000000000</t>
  </si>
  <si>
    <t>Fund:Operational:Revenue:General Revenue:Service Charges:Water</t>
  </si>
  <si>
    <t>IE003002003004000000000000000000000000</t>
  </si>
  <si>
    <t>Expenditure:Contracted Services:Consultants and Professional Services:Laboratory Services:Water</t>
  </si>
  <si>
    <t>1285 | V1District_WaterProject___073_30000_LIM333_Council Owned land</t>
  </si>
  <si>
    <t>V1District_WaterProject___073_30000_LIM333_Council Owned land</t>
  </si>
  <si>
    <t>1286 | V1District_WaterProject___073_30000_LIM333_Employee cost</t>
  </si>
  <si>
    <t>V1District_WaterProject___073_30000_LIM333_Employee cost</t>
  </si>
  <si>
    <t>1287 | V1District_WaterProject___073_30000_LIM333_EPWP</t>
  </si>
  <si>
    <t>V1District_WaterProject___073_30000_LIM333_EPWP</t>
  </si>
  <si>
    <t>1288 | V1District_WaterProject___073_30000_LIM333_Maintenance water_Distribution network</t>
  </si>
  <si>
    <t>V1District_WaterProject___073_30000_LIM333_Maintenance water_Distribution network</t>
  </si>
  <si>
    <t>1289 | V1District_WaterProject___073_30000_LIM333_Maintenance water_Furniture and office equipment</t>
  </si>
  <si>
    <t>V1District_WaterProject___073_30000_LIM333_Maintenance water_Furniture and office equipment</t>
  </si>
  <si>
    <t>1290 | V1District_WaterProject___073_30000_LIM333_Maintenance water_Machinery</t>
  </si>
  <si>
    <t>V1District_WaterProject___073_30000_LIM333_Maintenance water_Machinery</t>
  </si>
  <si>
    <t>1291 | V1District_WaterProject___073_30000_LIM333_Maintenance water_Machinery contractors</t>
  </si>
  <si>
    <t>V1District_WaterProject___073_30000_LIM333_Maintenance water_Machinery contractors</t>
  </si>
  <si>
    <t>1292 | V1District_WaterProject___073_30000_LIM333_Municipal Running Costs_GENERAL EXPENSES _ OTHER_2018</t>
  </si>
  <si>
    <t>V1District_WaterProject___073_30000_LIM333_Municipal Running Costs_GENERAL EXPENSES _ OTHER_2018</t>
  </si>
  <si>
    <t>FX002002001000000000000000000000000000</t>
  </si>
  <si>
    <t>Function:Energy Sources:Non-core Function:Electricity</t>
  </si>
  <si>
    <t>1293 | V1District_WaterProject___073_30000_LIM333_Repair_Buildings</t>
  </si>
  <si>
    <t>V1District_WaterProject___073_30000_LIM333_Repair_Buildings</t>
  </si>
  <si>
    <t>1294 | V1District_WaterProject___073_30000_LIM333_Sidewalk &amp; pavement</t>
  </si>
  <si>
    <t>V1District_WaterProject___073_30000_LIM333_Sidewalk &amp; pavement</t>
  </si>
  <si>
    <t>1295 | V1District_WaterProject___073_30000_LIM333_Testing of Samples</t>
  </si>
  <si>
    <t>V1District_WaterProject___073_30000_LIM333_Testing of Samples</t>
  </si>
  <si>
    <t>1296 | V1District_WaterProject___073_30000_LIM333_Water Rights Pusela</t>
  </si>
  <si>
    <t>V1District_WaterProject___073_30000_LIM333_Water Rights Pusela</t>
  </si>
  <si>
    <t>1301 | V1District_WaterProject___083_30000_LIM333_Council Owned land</t>
  </si>
  <si>
    <t>V1District_WaterProject___083_30000_LIM333_Council Owned land</t>
  </si>
  <si>
    <t>1302 | V1District_WaterProject___083_30000_LIM333_Maintenance water_Distribution network</t>
  </si>
  <si>
    <t>V1District_WaterProject___083_30000_LIM333_Maintenance water_Distribution network</t>
  </si>
  <si>
    <t>1303 | V1District_WaterProject___083_30000_LIM333_Maintenance water_Furniture and office equipment</t>
  </si>
  <si>
    <t>V1District_WaterProject___083_30000_LIM333_Maintenance water_Furniture and office equipment</t>
  </si>
  <si>
    <t>1304 | V1District_WaterProject___083_30000_LIM333_Maintenance water_Machinery</t>
  </si>
  <si>
    <t>V1District_WaterProject___083_30000_LIM333_Maintenance water_Machinery</t>
  </si>
  <si>
    <t>1305 | V1District_WaterProject___083_30000_LIM333_Municipal Running Costs_GENERAL EXPENSES _ OTHER_2018</t>
  </si>
  <si>
    <t>V1District_WaterProject___083_30000_LIM333_Municipal Running Costs_GENERAL EXPENSES _ OTHER_2018</t>
  </si>
  <si>
    <t>1306 | V1District_WaterProject___083_30000_LIM333_Repair_Buildings</t>
  </si>
  <si>
    <t>V1District_WaterProject___083_30000_LIM333_Repair_Buildings</t>
  </si>
  <si>
    <t>1307 | V1District_WaterProject___083_30000_LIM333_Testing of Samples</t>
  </si>
  <si>
    <t>V1District_WaterProject___083_30000_LIM333_Testing of Samples</t>
  </si>
  <si>
    <t>1308 | V1District_WaterProject___083_Bulk Water</t>
  </si>
  <si>
    <t>V1District_WaterProject___083_Bulk Water</t>
  </si>
  <si>
    <t>1311 | V1District_WaterProject___083_INTEREST EARNED - NON PROPERTY RATES - OUTSTANDING DEBTORS</t>
  </si>
  <si>
    <t>V1District_WaterProject___083_INTEREST EARNED - NON PROPERTY RATES - OUTSTANDING DEBTORS</t>
  </si>
  <si>
    <t>FD001001001004001002004000000000000000</t>
  </si>
  <si>
    <t>Fund:Operational:Revenue:General Revenue:Interest, Dividend and Rent on Land:Interest:Receivables:Water</t>
  </si>
  <si>
    <t>IR002002001001014000000000000000000000</t>
  </si>
  <si>
    <t>Revenue:Exchange Revenue:Interest, Dividend and Rent on Land:Interest:Receivables:Water</t>
  </si>
  <si>
    <t>1312 | V1District_WaterProject___083_LIM333_Employee Related Cost_2018</t>
  </si>
  <si>
    <t>V1District_WaterProject___083_LIM333_Employee Related Cost_2018</t>
  </si>
  <si>
    <t>1314 | V1District_WaterProject___093_30000_LIM333_Council Owned land</t>
  </si>
  <si>
    <t>V1District_WaterProject___093_30000_LIM333_Council Owned land</t>
  </si>
  <si>
    <t>1315 | V1District_WaterProject___093_30000_LIM333_Employee cost</t>
  </si>
  <si>
    <t>V1District_WaterProject___093_30000_LIM333_Employee cost</t>
  </si>
  <si>
    <t>1316 | V1District_WaterProject___093_30000_LIM333_Maintenance water_Distribution network</t>
  </si>
  <si>
    <t>V1District_WaterProject___093_30000_LIM333_Maintenance water_Distribution network</t>
  </si>
  <si>
    <t>1317 | V1District_WaterProject___093_30000_LIM333_Maintenance water_Furniture and office equipment</t>
  </si>
  <si>
    <t>V1District_WaterProject___093_30000_LIM333_Maintenance water_Furniture and office equipment</t>
  </si>
  <si>
    <t>1318 | V1District_WaterProject___093_30000_LIM333_Maintenance water_Machinery</t>
  </si>
  <si>
    <t>V1District_WaterProject___093_30000_LIM333_Maintenance water_Machinery</t>
  </si>
  <si>
    <t>1319 | V1District_WaterProject___093_30000_LIM333_Maintenance water_Machinery contractors</t>
  </si>
  <si>
    <t>V1District_WaterProject___093_30000_LIM333_Maintenance water_Machinery contractors</t>
  </si>
  <si>
    <t>1320 | V1District_WaterProject___093_30000_LIM333_Municipal Running Costs_GENERAL EXPENSES _ OTHER_2018</t>
  </si>
  <si>
    <t>V1District_WaterProject___093_30000_LIM333_Municipal Running Costs_GENERAL EXPENSES _ OTHER_2018</t>
  </si>
  <si>
    <t>1321 | V1District_WaterProject___093_30000_LIM333_Repair_Buildings</t>
  </si>
  <si>
    <t>V1District_WaterProject___093_30000_LIM333_Repair_Buildings</t>
  </si>
  <si>
    <t>1322 | V1District_WaterProject___093_30000_LIM333_Testing of Samples</t>
  </si>
  <si>
    <t>V1District_WaterProject___093_30000_LIM333_Testing of Samples</t>
  </si>
  <si>
    <t>1323 | V1District_WaterProject___093_FREE BASIC WATER</t>
  </si>
  <si>
    <t>V1District_WaterProject___093_FREE BASIC WATER</t>
  </si>
  <si>
    <t>1324 | V1District_WaterProject___093_Income Forgone_Waste_FBS</t>
  </si>
  <si>
    <t>V1District_WaterProject___093_Income Forgone_Waste_FBS</t>
  </si>
  <si>
    <t>1325 | V1District_WaterProject___093_Income Forgone_Waste_Revenue</t>
  </si>
  <si>
    <t>V1District_WaterProject___093_Income Forgone_Waste_Revenue</t>
  </si>
  <si>
    <t>1326 | V1District_WaterProject___093_INTEREST EARNED - NON PROPERTY RATES - OUTSTANDING DEBTORS</t>
  </si>
  <si>
    <t>V1District_WaterProject___093_INTEREST EARNED - NON PROPERTY RATES - OUTSTANDING DEBTORS</t>
  </si>
  <si>
    <t>1327 | V1District_WaterProject___093_USER CHARGES - SEWERAGE FEES</t>
  </si>
  <si>
    <t>V1District_WaterProject___093_USER CHARGES - SEWERAGE FEES</t>
  </si>
  <si>
    <t>FD001001001008004000000000000000000000</t>
  </si>
  <si>
    <t>Fund:Operational:Revenue:General Revenue:Service Charges:Waste Water</t>
  </si>
  <si>
    <t>4794 | V1District_WaterProject___073_30000_LIM333_Vehicles1</t>
  </si>
  <si>
    <t>V1District_WaterProject___073_30000_LIM333_Vehicles</t>
  </si>
  <si>
    <t>4857 | Surplus/Deficit_Water</t>
  </si>
  <si>
    <t>Surplus/Deficit_Water</t>
  </si>
  <si>
    <t>FX016001003000000000000000000000000000</t>
  </si>
  <si>
    <t>Function:Water Management:Core Function:Water Storage</t>
  </si>
  <si>
    <t>IE019001000000000000000000000000000000</t>
  </si>
  <si>
    <t>Expenditure:Surplus / Deficit:Transfer to Accumulated Surplus</t>
  </si>
  <si>
    <t>A4</t>
  </si>
  <si>
    <t>Revenue/Exchange Revenue/Service charges - Waste Water Management</t>
  </si>
  <si>
    <t>Revenue/Exchange Revenue/Service charges - Water</t>
  </si>
  <si>
    <t>Sum of OriginalBudget</t>
  </si>
  <si>
    <t>Sum of CurrentYearBudget</t>
  </si>
  <si>
    <t>Sum of 6 Months Actual</t>
  </si>
  <si>
    <t>2026 2027</t>
  </si>
  <si>
    <t>NewItemID</t>
  </si>
  <si>
    <t>PlanItemID</t>
  </si>
  <si>
    <t>SCM Process Status</t>
  </si>
  <si>
    <t>Capital Projects</t>
  </si>
  <si>
    <t>Infrastructure Maintenance</t>
  </si>
  <si>
    <t>Total Service Delivery Projects</t>
  </si>
  <si>
    <t>Bulk Purchases</t>
  </si>
  <si>
    <t>Employee Related Costs</t>
  </si>
  <si>
    <t>Total Revenue Budget</t>
  </si>
  <si>
    <t>% Service Delivery Projects</t>
  </si>
  <si>
    <t>Upgrading of Access Street at Lenyenye from Gravel to Paving</t>
  </si>
  <si>
    <t>Reason for Change</t>
  </si>
  <si>
    <r>
      <t>Upgrading of Access Streets from  Serutung to Malengenge from Gravel to Paving tickyline from gravel to paving</t>
    </r>
    <r>
      <rPr>
        <sz val="14"/>
        <color rgb="FFFF0000"/>
        <rFont val="Calibri"/>
        <family val="2"/>
      </rPr>
      <t xml:space="preserve"> Upgrading of Access Streets from Serututung to tickyline   from Gravel to Paving</t>
    </r>
  </si>
  <si>
    <t>Paving of Khetoni Access Road from gravel to paving</t>
  </si>
  <si>
    <t>Assets Management Plan</t>
  </si>
  <si>
    <t>FINAL OWN FUNDING PROJECTS 2026 2027</t>
  </si>
  <si>
    <t>2026 2027 - Final Budget Funding Test</t>
  </si>
  <si>
    <t>Sum of 2026 2027 Final Budget</t>
  </si>
  <si>
    <t>Narration</t>
  </si>
  <si>
    <t>As per CPI</t>
  </si>
  <si>
    <t>As per NERSA Guidelines</t>
  </si>
  <si>
    <t>Average tariff increase in line with Lepelle Northern Water tariff adjustments</t>
  </si>
  <si>
    <t>Average increase in line with the MDM tariff increase proposal based on the cost-reflective tariff assessment</t>
  </si>
  <si>
    <r>
      <rPr>
        <strike/>
        <sz val="14"/>
        <rFont val="Calibri"/>
        <family val="2"/>
      </rPr>
      <t xml:space="preserve">Upgrading of Access Streets from Thako to Sel   from Gravel to Paving  </t>
    </r>
    <r>
      <rPr>
        <sz val="14"/>
        <color rgb="FFFF0000"/>
        <rFont val="Calibri"/>
        <family val="2"/>
      </rPr>
      <t>Upgrading of access street from Thako Sefolwe to Kherobeni</t>
    </r>
  </si>
  <si>
    <r>
      <rPr>
        <strike/>
        <sz val="14"/>
        <rFont val="Calibri"/>
        <family val="2"/>
      </rPr>
      <t>Upgrading of Access Streets from Mokgoloboto  from Gravel to Paving</t>
    </r>
    <r>
      <rPr>
        <sz val="14"/>
        <rFont val="Calibri"/>
        <family val="2"/>
      </rPr>
      <t xml:space="preserve"> </t>
    </r>
    <r>
      <rPr>
        <sz val="14"/>
        <color rgb="FFFF0000"/>
        <rFont val="Calibri"/>
        <family val="2"/>
      </rPr>
      <t>Upgrading of Mokgolobotho access street from Malakia graveyard, Sebone school to R36</t>
    </r>
  </si>
  <si>
    <r>
      <t xml:space="preserve">Municipal Website &amp; Mobile App Upgrade </t>
    </r>
    <r>
      <rPr>
        <sz val="18"/>
        <color rgb="FFFF0000"/>
        <rFont val="Aptos Narrow"/>
        <family val="2"/>
        <scheme val="minor"/>
      </rPr>
      <t>Redesign of Municipal Website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</si>
</sst>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_ ;\-#,##0\ "/>
    <numFmt numFmtId="167" formatCode="_(&quot;$&quot;* #,##0.00_);_(&quot;$&quot;* \(#,##0.00\);_(&quot;$&quot;* &quot;-&quot;??_);_(@_)"/>
  </numFmts>
  <fonts count="5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Calibri"/>
      <family val="2"/>
    </font>
    <font>
      <strike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4"/>
      <name val="Calibri"/>
      <family val="2"/>
    </font>
    <font>
      <b/>
      <sz val="20"/>
      <color theme="1"/>
      <name val="Aptos Narrow"/>
      <family val="2"/>
      <scheme val="minor"/>
    </font>
    <font>
      <b/>
      <sz val="18"/>
      <color rgb="FF000000"/>
      <name val="Calibri"/>
      <family val="2"/>
    </font>
    <font>
      <sz val="18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rial"/>
      <family val="2"/>
    </font>
    <font>
      <b/>
      <sz val="12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u/>
      <sz val="12"/>
      <color theme="1"/>
      <name val="Aptos Narrow"/>
      <family val="2"/>
      <scheme val="minor"/>
    </font>
    <font>
      <sz val="12"/>
      <color rgb="FFFF0000"/>
      <name val="Arial"/>
      <family val="2"/>
    </font>
    <font>
      <sz val="11"/>
      <color rgb="FF000000"/>
      <name val="Aptos Narrow"/>
      <family val="2"/>
      <scheme val="minor"/>
    </font>
    <font>
      <sz val="12"/>
      <color rgb="FF242424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8"/>
      <color theme="1"/>
      <name val="Aptos Display"/>
      <family val="2"/>
      <scheme val="major"/>
    </font>
    <font>
      <sz val="18"/>
      <color rgb="FF000000"/>
      <name val="Aptos Display"/>
      <family val="2"/>
      <scheme val="major"/>
    </font>
    <font>
      <sz val="14"/>
      <name val="Aptos Narrow"/>
      <family val="2"/>
      <scheme val="minor"/>
    </font>
    <font>
      <b/>
      <sz val="14"/>
      <name val="Calibri"/>
      <family val="2"/>
    </font>
    <font>
      <b/>
      <sz val="11"/>
      <name val="Aptos Narrow"/>
      <family val="2"/>
      <scheme val="minor"/>
    </font>
    <font>
      <strike/>
      <sz val="14"/>
      <name val="Calibri"/>
      <family val="2"/>
    </font>
    <font>
      <sz val="14"/>
      <color rgb="FFFF0000"/>
      <name val="Calibri"/>
      <family val="2"/>
    </font>
    <font>
      <sz val="10"/>
      <color rgb="FF000000"/>
      <name val="Arial"/>
      <family val="2"/>
    </font>
    <font>
      <strike/>
      <sz val="18"/>
      <name val="Aptos Narrow"/>
      <family val="2"/>
      <scheme val="minor"/>
    </font>
    <font>
      <sz val="18"/>
      <color rgb="FFFF000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9.9978637043366805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Border="0" applyAlignment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51" fillId="0" borderId="0"/>
    <xf numFmtId="44" fontId="5" fillId="0" borderId="0" applyFont="0" applyFill="0" applyBorder="0" applyAlignment="0" applyProtection="0"/>
  </cellStyleXfs>
  <cellXfs count="307">
    <xf numFmtId="0" fontId="0" fillId="0" borderId="0" xfId="0"/>
    <xf numFmtId="0" fontId="3" fillId="0" borderId="0" xfId="0" applyFont="1"/>
    <xf numFmtId="0" fontId="6" fillId="0" borderId="0" xfId="0" applyFont="1"/>
    <xf numFmtId="43" fontId="0" fillId="0" borderId="0" xfId="1" applyFont="1"/>
    <xf numFmtId="165" fontId="0" fillId="0" borderId="0" xfId="1" applyNumberFormat="1" applyFont="1"/>
    <xf numFmtId="0" fontId="2" fillId="0" borderId="0" xfId="0" applyFont="1"/>
    <xf numFmtId="0" fontId="8" fillId="0" borderId="0" xfId="0" applyFont="1"/>
    <xf numFmtId="165" fontId="2" fillId="0" borderId="9" xfId="1" applyNumberFormat="1" applyFont="1" applyBorder="1"/>
    <xf numFmtId="0" fontId="10" fillId="0" borderId="0" xfId="0" applyFont="1"/>
    <xf numFmtId="0" fontId="11" fillId="0" borderId="8" xfId="0" applyFont="1" applyBorder="1" applyAlignment="1">
      <alignment horizontal="justify" vertical="center"/>
    </xf>
    <xf numFmtId="0" fontId="11" fillId="0" borderId="12" xfId="0" applyFont="1" applyBorder="1" applyAlignment="1">
      <alignment horizontal="justify" vertical="center"/>
    </xf>
    <xf numFmtId="0" fontId="11" fillId="0" borderId="14" xfId="0" applyFont="1" applyBorder="1" applyAlignment="1">
      <alignment horizontal="justify" vertical="center"/>
    </xf>
    <xf numFmtId="0" fontId="0" fillId="0" borderId="4" xfId="0" applyBorder="1"/>
    <xf numFmtId="165" fontId="0" fillId="0" borderId="4" xfId="1" applyNumberFormat="1" applyFont="1" applyBorder="1"/>
    <xf numFmtId="0" fontId="9" fillId="0" borderId="17" xfId="0" applyFont="1" applyBorder="1" applyAlignment="1">
      <alignment horizontal="justify" vertical="center" wrapText="1"/>
    </xf>
    <xf numFmtId="10" fontId="9" fillId="0" borderId="18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/>
    <xf numFmtId="165" fontId="4" fillId="2" borderId="3" xfId="1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16" xfId="0" applyFont="1" applyFill="1" applyBorder="1" applyAlignment="1">
      <alignment horizontal="center" vertical="center" wrapText="1"/>
    </xf>
    <xf numFmtId="165" fontId="14" fillId="0" borderId="13" xfId="1" applyNumberFormat="1" applyFont="1" applyBorder="1" applyAlignment="1">
      <alignment vertical="center"/>
    </xf>
    <xf numFmtId="0" fontId="12" fillId="2" borderId="4" xfId="0" applyFont="1" applyFill="1" applyBorder="1" applyAlignment="1">
      <alignment horizontal="justify" vertical="center"/>
    </xf>
    <xf numFmtId="165" fontId="0" fillId="0" borderId="4" xfId="1" applyNumberFormat="1" applyFont="1" applyFill="1" applyBorder="1"/>
    <xf numFmtId="165" fontId="2" fillId="0" borderId="0" xfId="1" applyNumberFormat="1" applyFont="1"/>
    <xf numFmtId="0" fontId="0" fillId="4" borderId="4" xfId="0" applyFill="1" applyBorder="1"/>
    <xf numFmtId="165" fontId="0" fillId="4" borderId="4" xfId="1" applyNumberFormat="1" applyFont="1" applyFill="1" applyBorder="1"/>
    <xf numFmtId="165" fontId="0" fillId="0" borderId="0" xfId="1" applyNumberFormat="1" applyFont="1" applyFill="1"/>
    <xf numFmtId="165" fontId="2" fillId="0" borderId="9" xfId="1" applyNumberFormat="1" applyFont="1" applyFill="1" applyBorder="1"/>
    <xf numFmtId="165" fontId="0" fillId="0" borderId="0" xfId="1" applyNumberFormat="1" applyFont="1" applyFill="1" applyAlignment="1">
      <alignment vertical="center"/>
    </xf>
    <xf numFmtId="43" fontId="0" fillId="0" borderId="0" xfId="0" applyNumberFormat="1"/>
    <xf numFmtId="0" fontId="0" fillId="0" borderId="4" xfId="0" applyBorder="1" applyAlignment="1">
      <alignment wrapText="1"/>
    </xf>
    <xf numFmtId="0" fontId="7" fillId="0" borderId="4" xfId="0" applyFont="1" applyBorder="1"/>
    <xf numFmtId="0" fontId="16" fillId="2" borderId="1" xfId="0" applyFont="1" applyFill="1" applyBorder="1" applyAlignment="1">
      <alignment horizontal="center" vertical="center"/>
    </xf>
    <xf numFmtId="165" fontId="16" fillId="2" borderId="2" xfId="1" applyNumberFormat="1" applyFont="1" applyFill="1" applyBorder="1" applyAlignment="1">
      <alignment horizontal="center" vertical="center" wrapText="1"/>
    </xf>
    <xf numFmtId="165" fontId="16" fillId="2" borderId="3" xfId="1" applyNumberFormat="1" applyFont="1" applyFill="1" applyBorder="1" applyAlignment="1">
      <alignment horizontal="center" vertical="center" wrapText="1"/>
    </xf>
    <xf numFmtId="9" fontId="0" fillId="0" borderId="0" xfId="5" applyFont="1"/>
    <xf numFmtId="165" fontId="13" fillId="0" borderId="13" xfId="1" applyNumberFormat="1" applyFont="1" applyFill="1" applyBorder="1" applyAlignment="1">
      <alignment vertical="center"/>
    </xf>
    <xf numFmtId="165" fontId="13" fillId="0" borderId="13" xfId="1" applyNumberFormat="1" applyFont="1" applyFill="1" applyBorder="1" applyAlignment="1">
      <alignment vertical="center" wrapText="1"/>
    </xf>
    <xf numFmtId="0" fontId="7" fillId="0" borderId="4" xfId="0" applyFont="1" applyBorder="1" applyAlignment="1">
      <alignment wrapText="1"/>
    </xf>
    <xf numFmtId="165" fontId="7" fillId="4" borderId="4" xfId="1" applyNumberFormat="1" applyFont="1" applyFill="1" applyBorder="1"/>
    <xf numFmtId="0" fontId="17" fillId="5" borderId="4" xfId="0" applyFont="1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7" fillId="5" borderId="4" xfId="0" applyFont="1" applyFill="1" applyBorder="1"/>
    <xf numFmtId="165" fontId="16" fillId="2" borderId="23" xfId="1" applyNumberFormat="1" applyFont="1" applyFill="1" applyBorder="1" applyAlignment="1">
      <alignment horizontal="center" vertical="center" wrapText="1"/>
    </xf>
    <xf numFmtId="0" fontId="18" fillId="0" borderId="4" xfId="0" applyFont="1" applyBorder="1"/>
    <xf numFmtId="0" fontId="16" fillId="2" borderId="2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20" fillId="0" borderId="0" xfId="0" applyFont="1"/>
    <xf numFmtId="0" fontId="21" fillId="2" borderId="1" xfId="0" applyFont="1" applyFill="1" applyBorder="1" applyAlignment="1">
      <alignment horizontal="center" vertical="center"/>
    </xf>
    <xf numFmtId="165" fontId="21" fillId="2" borderId="2" xfId="1" applyNumberFormat="1" applyFont="1" applyFill="1" applyBorder="1" applyAlignment="1">
      <alignment horizontal="center" vertical="center" wrapText="1"/>
    </xf>
    <xf numFmtId="165" fontId="21" fillId="2" borderId="24" xfId="1" applyNumberFormat="1" applyFont="1" applyFill="1" applyBorder="1" applyAlignment="1">
      <alignment horizontal="center" vertical="center" wrapText="1"/>
    </xf>
    <xf numFmtId="0" fontId="22" fillId="0" borderId="4" xfId="0" applyFont="1" applyBorder="1"/>
    <xf numFmtId="165" fontId="23" fillId="0" borderId="4" xfId="1" applyNumberFormat="1" applyFont="1" applyFill="1" applyBorder="1"/>
    <xf numFmtId="0" fontId="23" fillId="0" borderId="4" xfId="0" applyFont="1" applyBorder="1"/>
    <xf numFmtId="0" fontId="23" fillId="0" borderId="0" xfId="0" applyFont="1"/>
    <xf numFmtId="165" fontId="10" fillId="0" borderId="9" xfId="1" applyNumberFormat="1" applyFont="1" applyFill="1" applyBorder="1"/>
    <xf numFmtId="165" fontId="10" fillId="0" borderId="25" xfId="1" applyNumberFormat="1" applyFont="1" applyFill="1" applyBorder="1"/>
    <xf numFmtId="165" fontId="23" fillId="0" borderId="0" xfId="1" applyNumberFormat="1" applyFont="1" applyFill="1"/>
    <xf numFmtId="0" fontId="24" fillId="0" borderId="0" xfId="0" applyFont="1"/>
    <xf numFmtId="0" fontId="25" fillId="0" borderId="0" xfId="0" applyFont="1"/>
    <xf numFmtId="0" fontId="26" fillId="0" borderId="0" xfId="0" applyFont="1"/>
    <xf numFmtId="3" fontId="26" fillId="0" borderId="0" xfId="0" applyNumberFormat="1" applyFont="1"/>
    <xf numFmtId="3" fontId="27" fillId="0" borderId="0" xfId="0" applyNumberFormat="1" applyFont="1"/>
    <xf numFmtId="43" fontId="28" fillId="0" borderId="0" xfId="1" applyFont="1" applyFill="1"/>
    <xf numFmtId="0" fontId="11" fillId="0" borderId="0" xfId="0" applyFont="1"/>
    <xf numFmtId="0" fontId="8" fillId="0" borderId="0" xfId="0" applyFont="1" applyAlignment="1">
      <alignment horizontal="center"/>
    </xf>
    <xf numFmtId="0" fontId="29" fillId="8" borderId="0" xfId="0" applyFont="1" applyFill="1"/>
    <xf numFmtId="0" fontId="26" fillId="8" borderId="0" xfId="0" applyFont="1" applyFill="1"/>
    <xf numFmtId="3" fontId="26" fillId="8" borderId="0" xfId="0" applyNumberFormat="1" applyFont="1" applyFill="1"/>
    <xf numFmtId="3" fontId="27" fillId="8" borderId="0" xfId="0" applyNumberFormat="1" applyFont="1" applyFill="1"/>
    <xf numFmtId="43" fontId="28" fillId="8" borderId="0" xfId="1" applyFont="1" applyFill="1"/>
    <xf numFmtId="0" fontId="29" fillId="0" borderId="0" xfId="0" applyFont="1"/>
    <xf numFmtId="3" fontId="27" fillId="0" borderId="0" xfId="0" applyNumberFormat="1" applyFont="1" applyAlignment="1">
      <alignment wrapText="1"/>
    </xf>
    <xf numFmtId="0" fontId="11" fillId="0" borderId="4" xfId="0" applyFont="1" applyBorder="1" applyAlignment="1">
      <alignment vertical="top"/>
    </xf>
    <xf numFmtId="3" fontId="11" fillId="0" borderId="4" xfId="0" applyNumberFormat="1" applyFont="1" applyBorder="1" applyAlignment="1">
      <alignment horizontal="center" vertical="top" wrapText="1"/>
    </xf>
    <xf numFmtId="3" fontId="11" fillId="6" borderId="4" xfId="0" applyNumberFormat="1" applyFont="1" applyFill="1" applyBorder="1" applyAlignment="1">
      <alignment horizontal="center" vertical="top" wrapText="1"/>
    </xf>
    <xf numFmtId="3" fontId="27" fillId="0" borderId="0" xfId="0" applyNumberFormat="1" applyFont="1" applyAlignment="1">
      <alignment vertical="top" wrapText="1"/>
    </xf>
    <xf numFmtId="43" fontId="30" fillId="0" borderId="4" xfId="1" applyFont="1" applyFill="1" applyBorder="1" applyAlignment="1">
      <alignment horizontal="center" vertical="top" wrapText="1"/>
    </xf>
    <xf numFmtId="0" fontId="31" fillId="0" borderId="4" xfId="0" applyFont="1" applyBorder="1"/>
    <xf numFmtId="3" fontId="31" fillId="0" borderId="4" xfId="0" applyNumberFormat="1" applyFont="1" applyBorder="1" applyAlignment="1">
      <alignment horizontal="right" vertical="top" wrapText="1"/>
    </xf>
    <xf numFmtId="3" fontId="31" fillId="6" borderId="4" xfId="0" applyNumberFormat="1" applyFont="1" applyFill="1" applyBorder="1" applyAlignment="1">
      <alignment horizontal="right" vertical="top" wrapText="1"/>
    </xf>
    <xf numFmtId="43" fontId="28" fillId="0" borderId="4" xfId="1" applyFont="1" applyFill="1" applyBorder="1"/>
    <xf numFmtId="3" fontId="31" fillId="0" borderId="0" xfId="0" applyNumberFormat="1" applyFont="1"/>
    <xf numFmtId="0" fontId="32" fillId="0" borderId="4" xfId="0" applyFont="1" applyBorder="1"/>
    <xf numFmtId="3" fontId="32" fillId="0" borderId="27" xfId="0" applyNumberFormat="1" applyFont="1" applyBorder="1"/>
    <xf numFmtId="43" fontId="28" fillId="0" borderId="27" xfId="1" applyFont="1" applyFill="1" applyBorder="1"/>
    <xf numFmtId="9" fontId="26" fillId="0" borderId="0" xfId="0" applyNumberFormat="1" applyFont="1"/>
    <xf numFmtId="0" fontId="26" fillId="0" borderId="4" xfId="0" applyFont="1" applyBorder="1"/>
    <xf numFmtId="3" fontId="8" fillId="0" borderId="9" xfId="0" applyNumberFormat="1" applyFont="1" applyBorder="1"/>
    <xf numFmtId="3" fontId="8" fillId="0" borderId="27" xfId="0" applyNumberFormat="1" applyFont="1" applyBorder="1"/>
    <xf numFmtId="3" fontId="27" fillId="0" borderId="9" xfId="0" applyNumberFormat="1" applyFont="1" applyBorder="1"/>
    <xf numFmtId="43" fontId="28" fillId="0" borderId="9" xfId="1" applyFont="1" applyFill="1" applyBorder="1"/>
    <xf numFmtId="3" fontId="8" fillId="0" borderId="0" xfId="0" applyNumberFormat="1" applyFont="1"/>
    <xf numFmtId="0" fontId="29" fillId="9" borderId="0" xfId="0" applyFont="1" applyFill="1"/>
    <xf numFmtId="0" fontId="26" fillId="9" borderId="0" xfId="0" applyFont="1" applyFill="1"/>
    <xf numFmtId="3" fontId="26" fillId="9" borderId="0" xfId="0" applyNumberFormat="1" applyFont="1" applyFill="1"/>
    <xf numFmtId="3" fontId="27" fillId="9" borderId="0" xfId="0" applyNumberFormat="1" applyFont="1" applyFill="1"/>
    <xf numFmtId="43" fontId="28" fillId="9" borderId="0" xfId="1" applyFont="1" applyFill="1"/>
    <xf numFmtId="0" fontId="33" fillId="0" borderId="4" xfId="0" applyFont="1" applyBorder="1" applyAlignment="1">
      <alignment vertical="top"/>
    </xf>
    <xf numFmtId="3" fontId="33" fillId="0" borderId="4" xfId="0" applyNumberFormat="1" applyFont="1" applyBorder="1" applyAlignment="1">
      <alignment horizontal="center" vertical="top" wrapText="1"/>
    </xf>
    <xf numFmtId="3" fontId="27" fillId="0" borderId="4" xfId="0" applyNumberFormat="1" applyFont="1" applyBorder="1" applyAlignment="1">
      <alignment vertical="top" wrapText="1"/>
    </xf>
    <xf numFmtId="3" fontId="31" fillId="0" borderId="28" xfId="0" applyNumberFormat="1" applyFont="1" applyBorder="1"/>
    <xf numFmtId="3" fontId="31" fillId="6" borderId="28" xfId="0" applyNumberFormat="1" applyFont="1" applyFill="1" applyBorder="1"/>
    <xf numFmtId="3" fontId="31" fillId="0" borderId="4" xfId="0" applyNumberFormat="1" applyFont="1" applyBorder="1"/>
    <xf numFmtId="3" fontId="27" fillId="0" borderId="4" xfId="0" applyNumberFormat="1" applyFont="1" applyBorder="1"/>
    <xf numFmtId="3" fontId="31" fillId="6" borderId="4" xfId="0" applyNumberFormat="1" applyFont="1" applyFill="1" applyBorder="1"/>
    <xf numFmtId="0" fontId="31" fillId="0" borderId="28" xfId="0" applyFont="1" applyBorder="1"/>
    <xf numFmtId="0" fontId="31" fillId="0" borderId="0" xfId="0" applyFont="1"/>
    <xf numFmtId="166" fontId="26" fillId="0" borderId="0" xfId="1" applyNumberFormat="1" applyFont="1" applyFill="1"/>
    <xf numFmtId="3" fontId="34" fillId="0" borderId="9" xfId="0" applyNumberFormat="1" applyFont="1" applyBorder="1"/>
    <xf numFmtId="3" fontId="34" fillId="0" borderId="27" xfId="0" applyNumberFormat="1" applyFont="1" applyBorder="1"/>
    <xf numFmtId="3" fontId="34" fillId="0" borderId="0" xfId="0" applyNumberFormat="1" applyFont="1"/>
    <xf numFmtId="0" fontId="29" fillId="10" borderId="0" xfId="0" applyFont="1" applyFill="1"/>
    <xf numFmtId="0" fontId="26" fillId="10" borderId="0" xfId="0" applyFont="1" applyFill="1"/>
    <xf numFmtId="3" fontId="26" fillId="10" borderId="0" xfId="0" applyNumberFormat="1" applyFont="1" applyFill="1"/>
    <xf numFmtId="3" fontId="27" fillId="10" borderId="0" xfId="0" applyNumberFormat="1" applyFont="1" applyFill="1"/>
    <xf numFmtId="43" fontId="28" fillId="10" borderId="0" xfId="1" applyFont="1" applyFill="1"/>
    <xf numFmtId="0" fontId="11" fillId="0" borderId="29" xfId="0" applyFont="1" applyBorder="1" applyAlignment="1">
      <alignment vertical="top"/>
    </xf>
    <xf numFmtId="3" fontId="11" fillId="0" borderId="28" xfId="0" applyNumberFormat="1" applyFont="1" applyBorder="1" applyAlignment="1">
      <alignment horizontal="center" vertical="top" wrapText="1"/>
    </xf>
    <xf numFmtId="0" fontId="26" fillId="0" borderId="29" xfId="0" applyFont="1" applyBorder="1" applyAlignment="1">
      <alignment horizontal="left" wrapText="1"/>
    </xf>
    <xf numFmtId="3" fontId="26" fillId="0" borderId="4" xfId="0" applyNumberFormat="1" applyFont="1" applyBorder="1"/>
    <xf numFmtId="3" fontId="31" fillId="0" borderId="4" xfId="0" applyNumberFormat="1" applyFont="1" applyBorder="1" applyAlignment="1">
      <alignment horizontal="right" wrapText="1"/>
    </xf>
    <xf numFmtId="3" fontId="31" fillId="0" borderId="0" xfId="0" applyNumberFormat="1" applyFont="1" applyAlignment="1">
      <alignment wrapText="1"/>
    </xf>
    <xf numFmtId="0" fontId="9" fillId="0" borderId="4" xfId="0" applyFont="1" applyBorder="1"/>
    <xf numFmtId="0" fontId="26" fillId="0" borderId="0" xfId="0" applyFont="1" applyAlignment="1">
      <alignment horizontal="left"/>
    </xf>
    <xf numFmtId="3" fontId="8" fillId="0" borderId="30" xfId="0" applyNumberFormat="1" applyFont="1" applyBorder="1"/>
    <xf numFmtId="3" fontId="8" fillId="0" borderId="21" xfId="0" applyNumberFormat="1" applyFont="1" applyBorder="1"/>
    <xf numFmtId="43" fontId="28" fillId="0" borderId="30" xfId="1" applyFont="1" applyFill="1" applyBorder="1"/>
    <xf numFmtId="3" fontId="8" fillId="0" borderId="26" xfId="0" applyNumberFormat="1" applyFont="1" applyBorder="1"/>
    <xf numFmtId="43" fontId="28" fillId="0" borderId="26" xfId="1" applyFont="1" applyFill="1" applyBorder="1"/>
    <xf numFmtId="3" fontId="26" fillId="0" borderId="26" xfId="0" applyNumberFormat="1" applyFont="1" applyBorder="1"/>
    <xf numFmtId="3" fontId="8" fillId="0" borderId="26" xfId="0" applyNumberFormat="1" applyFont="1" applyBorder="1" applyAlignment="1">
      <alignment horizontal="right"/>
    </xf>
    <xf numFmtId="3" fontId="26" fillId="0" borderId="26" xfId="0" applyNumberFormat="1" applyFont="1" applyBorder="1" applyAlignment="1">
      <alignment horizontal="right"/>
    </xf>
    <xf numFmtId="0" fontId="11" fillId="0" borderId="4" xfId="0" applyFont="1" applyBorder="1"/>
    <xf numFmtId="0" fontId="11" fillId="0" borderId="29" xfId="0" applyFont="1" applyBorder="1"/>
    <xf numFmtId="3" fontId="11" fillId="0" borderId="4" xfId="0" applyNumberFormat="1" applyFont="1" applyBorder="1" applyAlignment="1">
      <alignment horizontal="right" vertical="top" wrapText="1"/>
    </xf>
    <xf numFmtId="43" fontId="30" fillId="0" borderId="26" xfId="1" applyFont="1" applyFill="1" applyBorder="1"/>
    <xf numFmtId="0" fontId="26" fillId="0" borderId="29" xfId="0" applyFont="1" applyBorder="1"/>
    <xf numFmtId="3" fontId="8" fillId="0" borderId="4" xfId="0" applyNumberFormat="1" applyFont="1" applyBorder="1"/>
    <xf numFmtId="0" fontId="26" fillId="0" borderId="21" xfId="0" applyFont="1" applyBorder="1"/>
    <xf numFmtId="0" fontId="26" fillId="0" borderId="31" xfId="0" applyFont="1" applyBorder="1"/>
    <xf numFmtId="3" fontId="26" fillId="0" borderId="21" xfId="0" applyNumberFormat="1" applyFont="1" applyBorder="1"/>
    <xf numFmtId="3" fontId="8" fillId="0" borderId="32" xfId="0" applyNumberFormat="1" applyFont="1" applyBorder="1"/>
    <xf numFmtId="3" fontId="26" fillId="0" borderId="32" xfId="0" applyNumberFormat="1" applyFont="1" applyBorder="1"/>
    <xf numFmtId="0" fontId="8" fillId="0" borderId="26" xfId="0" applyFont="1" applyBorder="1"/>
    <xf numFmtId="0" fontId="26" fillId="0" borderId="26" xfId="0" applyFont="1" applyBorder="1"/>
    <xf numFmtId="0" fontId="29" fillId="11" borderId="0" xfId="0" applyFont="1" applyFill="1"/>
    <xf numFmtId="0" fontId="26" fillId="11" borderId="0" xfId="0" applyFont="1" applyFill="1"/>
    <xf numFmtId="3" fontId="26" fillId="11" borderId="26" xfId="0" applyNumberFormat="1" applyFont="1" applyFill="1" applyBorder="1"/>
    <xf numFmtId="3" fontId="27" fillId="11" borderId="0" xfId="0" applyNumberFormat="1" applyFont="1" applyFill="1"/>
    <xf numFmtId="43" fontId="28" fillId="11" borderId="26" xfId="1" applyFont="1" applyFill="1" applyBorder="1"/>
    <xf numFmtId="3" fontId="26" fillId="0" borderId="33" xfId="0" applyNumberFormat="1" applyFont="1" applyBorder="1" applyAlignment="1">
      <alignment horizontal="right"/>
    </xf>
    <xf numFmtId="43" fontId="28" fillId="0" borderId="33" xfId="1" applyFont="1" applyFill="1" applyBorder="1"/>
    <xf numFmtId="0" fontId="35" fillId="0" borderId="4" xfId="0" applyFont="1" applyBorder="1"/>
    <xf numFmtId="3" fontId="35" fillId="0" borderId="4" xfId="0" applyNumberFormat="1" applyFont="1" applyBorder="1" applyAlignment="1">
      <alignment horizontal="right" vertical="top" wrapText="1"/>
    </xf>
    <xf numFmtId="3" fontId="35" fillId="6" borderId="4" xfId="0" applyNumberFormat="1" applyFont="1" applyFill="1" applyBorder="1" applyAlignment="1">
      <alignment horizontal="right" vertical="top" wrapText="1"/>
    </xf>
    <xf numFmtId="43" fontId="30" fillId="0" borderId="4" xfId="1" applyFont="1" applyFill="1" applyBorder="1"/>
    <xf numFmtId="0" fontId="34" fillId="0" borderId="4" xfId="0" applyFont="1" applyBorder="1"/>
    <xf numFmtId="0" fontId="35" fillId="0" borderId="0" xfId="0" applyFont="1"/>
    <xf numFmtId="3" fontId="35" fillId="0" borderId="0" xfId="0" applyNumberFormat="1" applyFont="1" applyAlignment="1">
      <alignment horizontal="right" vertical="top" wrapText="1"/>
    </xf>
    <xf numFmtId="43" fontId="30" fillId="0" borderId="27" xfId="1" applyFont="1" applyFill="1" applyBorder="1"/>
    <xf numFmtId="3" fontId="8" fillId="0" borderId="25" xfId="0" applyNumberFormat="1" applyFont="1" applyBorder="1"/>
    <xf numFmtId="0" fontId="29" fillId="12" borderId="0" xfId="0" applyFont="1" applyFill="1"/>
    <xf numFmtId="0" fontId="26" fillId="12" borderId="0" xfId="0" applyFont="1" applyFill="1"/>
    <xf numFmtId="3" fontId="26" fillId="12" borderId="0" xfId="0" applyNumberFormat="1" applyFont="1" applyFill="1"/>
    <xf numFmtId="3" fontId="27" fillId="12" borderId="0" xfId="0" applyNumberFormat="1" applyFont="1" applyFill="1"/>
    <xf numFmtId="43" fontId="28" fillId="12" borderId="0" xfId="1" applyFont="1" applyFill="1"/>
    <xf numFmtId="3" fontId="26" fillId="0" borderId="0" xfId="0" applyNumberFormat="1" applyFont="1" applyAlignment="1">
      <alignment horizontal="right"/>
    </xf>
    <xf numFmtId="0" fontId="37" fillId="7" borderId="0" xfId="0" applyFont="1" applyFill="1"/>
    <xf numFmtId="0" fontId="26" fillId="7" borderId="0" xfId="0" applyFont="1" applyFill="1"/>
    <xf numFmtId="3" fontId="26" fillId="7" borderId="0" xfId="0" applyNumberFormat="1" applyFont="1" applyFill="1"/>
    <xf numFmtId="3" fontId="27" fillId="7" borderId="0" xfId="0" applyNumberFormat="1" applyFont="1" applyFill="1"/>
    <xf numFmtId="43" fontId="28" fillId="7" borderId="0" xfId="1" applyFont="1" applyFill="1"/>
    <xf numFmtId="0" fontId="11" fillId="0" borderId="21" xfId="0" applyFont="1" applyBorder="1" applyAlignment="1">
      <alignment vertical="top"/>
    </xf>
    <xf numFmtId="3" fontId="11" fillId="0" borderId="21" xfId="0" applyNumberFormat="1" applyFont="1" applyBorder="1" applyAlignment="1">
      <alignment horizontal="center" vertical="top" wrapText="1"/>
    </xf>
    <xf numFmtId="43" fontId="30" fillId="0" borderId="21" xfId="1" applyFont="1" applyFill="1" applyBorder="1" applyAlignment="1">
      <alignment horizontal="center" vertical="top" wrapText="1"/>
    </xf>
    <xf numFmtId="3" fontId="27" fillId="0" borderId="25" xfId="0" applyNumberFormat="1" applyFont="1" applyBorder="1"/>
    <xf numFmtId="43" fontId="28" fillId="0" borderId="25" xfId="1" applyFont="1" applyFill="1" applyBorder="1"/>
    <xf numFmtId="3" fontId="31" fillId="5" borderId="4" xfId="0" applyNumberFormat="1" applyFont="1" applyFill="1" applyBorder="1"/>
    <xf numFmtId="3" fontId="32" fillId="5" borderId="4" xfId="0" applyNumberFormat="1" applyFont="1" applyFill="1" applyBorder="1"/>
    <xf numFmtId="3" fontId="35" fillId="5" borderId="0" xfId="0" applyNumberFormat="1" applyFont="1" applyFill="1" applyAlignment="1">
      <alignment horizontal="right" vertical="top" wrapText="1"/>
    </xf>
    <xf numFmtId="3" fontId="36" fillId="5" borderId="4" xfId="0" applyNumberFormat="1" applyFont="1" applyFill="1" applyBorder="1" applyAlignment="1">
      <alignment horizontal="right" vertical="top" wrapText="1"/>
    </xf>
    <xf numFmtId="3" fontId="8" fillId="5" borderId="21" xfId="0" applyNumberFormat="1" applyFont="1" applyFill="1" applyBorder="1"/>
    <xf numFmtId="3" fontId="28" fillId="0" borderId="0" xfId="0" applyNumberFormat="1" applyFont="1"/>
    <xf numFmtId="0" fontId="32" fillId="0" borderId="0" xfId="0" applyFont="1"/>
    <xf numFmtId="0" fontId="38" fillId="0" borderId="0" xfId="0" applyFont="1"/>
    <xf numFmtId="3" fontId="28" fillId="0" borderId="9" xfId="0" applyNumberFormat="1" applyFont="1" applyBorder="1"/>
    <xf numFmtId="0" fontId="40" fillId="0" borderId="0" xfId="0" applyFont="1"/>
    <xf numFmtId="0" fontId="36" fillId="0" borderId="0" xfId="0" applyFont="1"/>
    <xf numFmtId="0" fontId="36" fillId="0" borderId="29" xfId="0" applyFont="1" applyBorder="1"/>
    <xf numFmtId="0" fontId="40" fillId="0" borderId="4" xfId="0" applyFont="1" applyBorder="1"/>
    <xf numFmtId="0" fontId="41" fillId="0" borderId="0" xfId="0" applyFont="1"/>
    <xf numFmtId="0" fontId="7" fillId="0" borderId="0" xfId="0" applyFont="1"/>
    <xf numFmtId="3" fontId="7" fillId="0" borderId="4" xfId="0" applyNumberFormat="1" applyFont="1" applyBorder="1"/>
    <xf numFmtId="3" fontId="34" fillId="0" borderId="4" xfId="0" applyNumberFormat="1" applyFont="1" applyBorder="1"/>
    <xf numFmtId="3" fontId="28" fillId="0" borderId="28" xfId="0" applyNumberFormat="1" applyFont="1" applyBorder="1"/>
    <xf numFmtId="0" fontId="40" fillId="0" borderId="28" xfId="0" applyFont="1" applyBorder="1"/>
    <xf numFmtId="3" fontId="35" fillId="0" borderId="21" xfId="0" applyNumberFormat="1" applyFont="1" applyBorder="1" applyAlignment="1">
      <alignment horizontal="right" vertical="top" wrapText="1"/>
    </xf>
    <xf numFmtId="3" fontId="31" fillId="4" borderId="4" xfId="0" applyNumberFormat="1" applyFont="1" applyFill="1" applyBorder="1" applyAlignment="1">
      <alignment horizontal="right" vertical="top" wrapText="1"/>
    </xf>
    <xf numFmtId="9" fontId="31" fillId="4" borderId="4" xfId="0" applyNumberFormat="1" applyFont="1" applyFill="1" applyBorder="1" applyAlignment="1">
      <alignment horizontal="right" vertical="top" wrapText="1"/>
    </xf>
    <xf numFmtId="4" fontId="39" fillId="4" borderId="4" xfId="0" applyNumberFormat="1" applyFont="1" applyFill="1" applyBorder="1"/>
    <xf numFmtId="3" fontId="36" fillId="6" borderId="27" xfId="0" applyNumberFormat="1" applyFont="1" applyFill="1" applyBorder="1" applyAlignment="1">
      <alignment horizontal="right" vertical="top" wrapText="1"/>
    </xf>
    <xf numFmtId="4" fontId="39" fillId="4" borderId="0" xfId="0" applyNumberFormat="1" applyFont="1" applyFill="1"/>
    <xf numFmtId="3" fontId="31" fillId="4" borderId="4" xfId="0" applyNumberFormat="1" applyFont="1" applyFill="1" applyBorder="1"/>
    <xf numFmtId="9" fontId="31" fillId="4" borderId="4" xfId="0" applyNumberFormat="1" applyFont="1" applyFill="1" applyBorder="1"/>
    <xf numFmtId="3" fontId="35" fillId="4" borderId="4" xfId="0" applyNumberFormat="1" applyFont="1" applyFill="1" applyBorder="1" applyAlignment="1">
      <alignment horizontal="right" vertical="top" wrapText="1"/>
    </xf>
    <xf numFmtId="3" fontId="31" fillId="4" borderId="4" xfId="0" applyNumberFormat="1" applyFont="1" applyFill="1" applyBorder="1" applyAlignment="1">
      <alignment horizontal="right" wrapText="1"/>
    </xf>
    <xf numFmtId="165" fontId="39" fillId="0" borderId="0" xfId="1" applyNumberFormat="1" applyFont="1"/>
    <xf numFmtId="165" fontId="39" fillId="4" borderId="4" xfId="1" applyNumberFormat="1" applyFont="1" applyFill="1" applyBorder="1"/>
    <xf numFmtId="9" fontId="36" fillId="4" borderId="34" xfId="5" applyFont="1" applyFill="1" applyBorder="1" applyAlignment="1">
      <alignment horizontal="right" vertical="top" wrapText="1"/>
    </xf>
    <xf numFmtId="0" fontId="39" fillId="0" borderId="0" xfId="0" applyFont="1"/>
    <xf numFmtId="165" fontId="39" fillId="4" borderId="0" xfId="1" applyNumberFormat="1" applyFont="1" applyFill="1"/>
    <xf numFmtId="165" fontId="31" fillId="0" borderId="4" xfId="1" applyNumberFormat="1" applyFont="1" applyBorder="1" applyAlignment="1">
      <alignment horizontal="right" vertical="top"/>
    </xf>
    <xf numFmtId="3" fontId="31" fillId="0" borderId="28" xfId="0" applyNumberFormat="1" applyFont="1" applyBorder="1" applyAlignment="1">
      <alignment horizontal="left"/>
    </xf>
    <xf numFmtId="9" fontId="31" fillId="5" borderId="29" xfId="0" applyNumberFormat="1" applyFont="1" applyFill="1" applyBorder="1" applyAlignment="1">
      <alignment horizontal="right" vertical="top" wrapText="1"/>
    </xf>
    <xf numFmtId="9" fontId="31" fillId="4" borderId="29" xfId="0" applyNumberFormat="1" applyFont="1" applyFill="1" applyBorder="1" applyAlignment="1">
      <alignment horizontal="right" vertical="top" wrapText="1"/>
    </xf>
    <xf numFmtId="165" fontId="31" fillId="5" borderId="28" xfId="1" applyNumberFormat="1" applyFont="1" applyFill="1" applyBorder="1" applyAlignment="1">
      <alignment horizontal="right" vertical="top" wrapText="1"/>
    </xf>
    <xf numFmtId="165" fontId="26" fillId="4" borderId="28" xfId="1" applyNumberFormat="1" applyFont="1" applyFill="1" applyBorder="1"/>
    <xf numFmtId="165" fontId="39" fillId="0" borderId="28" xfId="1" applyNumberFormat="1" applyFont="1" applyBorder="1"/>
    <xf numFmtId="0" fontId="39" fillId="0" borderId="4" xfId="0" applyFont="1" applyBorder="1"/>
    <xf numFmtId="165" fontId="39" fillId="0" borderId="35" xfId="1" applyNumberFormat="1" applyFont="1" applyBorder="1"/>
    <xf numFmtId="3" fontId="8" fillId="0" borderId="36" xfId="0" applyNumberFormat="1" applyFont="1" applyBorder="1"/>
    <xf numFmtId="0" fontId="23" fillId="0" borderId="4" xfId="0" applyFont="1" applyBorder="1" applyAlignment="1">
      <alignment wrapText="1"/>
    </xf>
    <xf numFmtId="0" fontId="22" fillId="0" borderId="4" xfId="0" applyFont="1" applyBorder="1" applyAlignment="1">
      <alignment wrapText="1"/>
    </xf>
    <xf numFmtId="165" fontId="19" fillId="0" borderId="4" xfId="1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165" fontId="0" fillId="13" borderId="0" xfId="0" applyNumberFormat="1" applyFill="1"/>
    <xf numFmtId="165" fontId="0" fillId="14" borderId="0" xfId="0" applyNumberFormat="1" applyFill="1"/>
    <xf numFmtId="165" fontId="0" fillId="3" borderId="0" xfId="0" applyNumberFormat="1" applyFill="1"/>
    <xf numFmtId="165" fontId="0" fillId="0" borderId="0" xfId="0" applyNumberFormat="1"/>
    <xf numFmtId="165" fontId="43" fillId="0" borderId="0" xfId="1" applyNumberFormat="1" applyFont="1"/>
    <xf numFmtId="0" fontId="2" fillId="15" borderId="37" xfId="0" applyFont="1" applyFill="1" applyBorder="1"/>
    <xf numFmtId="0" fontId="22" fillId="0" borderId="0" xfId="0" applyFont="1"/>
    <xf numFmtId="0" fontId="23" fillId="0" borderId="0" xfId="0" applyFont="1" applyAlignment="1">
      <alignment wrapText="1"/>
    </xf>
    <xf numFmtId="165" fontId="23" fillId="0" borderId="27" xfId="1" applyNumberFormat="1" applyFont="1" applyFill="1" applyBorder="1"/>
    <xf numFmtId="165" fontId="23" fillId="0" borderId="0" xfId="1" applyNumberFormat="1" applyFont="1" applyFill="1" applyBorder="1"/>
    <xf numFmtId="0" fontId="18" fillId="0" borderId="0" xfId="0" applyFont="1"/>
    <xf numFmtId="0" fontId="0" fillId="0" borderId="0" xfId="0" applyAlignment="1">
      <alignment wrapText="1"/>
    </xf>
    <xf numFmtId="165" fontId="23" fillId="0" borderId="39" xfId="1" applyNumberFormat="1" applyFont="1" applyFill="1" applyBorder="1"/>
    <xf numFmtId="0" fontId="23" fillId="0" borderId="39" xfId="0" applyFont="1" applyBorder="1" applyAlignment="1">
      <alignment wrapText="1"/>
    </xf>
    <xf numFmtId="0" fontId="44" fillId="0" borderId="4" xfId="0" applyFont="1" applyBorder="1"/>
    <xf numFmtId="0" fontId="44" fillId="0" borderId="28" xfId="0" applyFont="1" applyBorder="1"/>
    <xf numFmtId="0" fontId="44" fillId="0" borderId="33" xfId="0" applyFont="1" applyBorder="1"/>
    <xf numFmtId="0" fontId="44" fillId="0" borderId="38" xfId="0" applyFont="1" applyBorder="1"/>
    <xf numFmtId="0" fontId="45" fillId="0" borderId="4" xfId="0" applyFont="1" applyBorder="1"/>
    <xf numFmtId="0" fontId="45" fillId="0" borderId="29" xfId="0" applyFont="1" applyBorder="1"/>
    <xf numFmtId="0" fontId="42" fillId="16" borderId="0" xfId="0" applyFont="1" applyFill="1"/>
    <xf numFmtId="43" fontId="42" fillId="16" borderId="0" xfId="1" applyFont="1" applyFill="1"/>
    <xf numFmtId="49" fontId="42" fillId="16" borderId="0" xfId="1" applyNumberFormat="1" applyFont="1" applyFill="1"/>
    <xf numFmtId="43" fontId="0" fillId="5" borderId="0" xfId="1" applyFont="1" applyFill="1"/>
    <xf numFmtId="0" fontId="0" fillId="5" borderId="0" xfId="0" applyFill="1"/>
    <xf numFmtId="43" fontId="18" fillId="0" borderId="0" xfId="1" applyFont="1"/>
    <xf numFmtId="0" fontId="21" fillId="2" borderId="40" xfId="0" applyFont="1" applyFill="1" applyBorder="1" applyAlignment="1">
      <alignment horizontal="center" vertical="center"/>
    </xf>
    <xf numFmtId="0" fontId="0" fillId="0" borderId="0" xfId="0" pivotButton="1"/>
    <xf numFmtId="0" fontId="22" fillId="0" borderId="21" xfId="0" applyFont="1" applyBorder="1"/>
    <xf numFmtId="0" fontId="22" fillId="0" borderId="41" xfId="0" applyFont="1" applyBorder="1"/>
    <xf numFmtId="0" fontId="19" fillId="0" borderId="20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justify" vertical="center"/>
    </xf>
    <xf numFmtId="0" fontId="19" fillId="0" borderId="21" xfId="0" applyFont="1" applyBorder="1" applyAlignment="1">
      <alignment horizontal="justify" vertical="center"/>
    </xf>
    <xf numFmtId="0" fontId="19" fillId="0" borderId="5" xfId="0" applyFont="1" applyBorder="1" applyAlignment="1">
      <alignment horizontal="justify" vertical="center" wrapText="1"/>
    </xf>
    <xf numFmtId="0" fontId="19" fillId="0" borderId="6" xfId="0" applyFont="1" applyBorder="1" applyAlignment="1">
      <alignment horizontal="justify" vertical="center"/>
    </xf>
    <xf numFmtId="0" fontId="22" fillId="0" borderId="26" xfId="0" applyFont="1" applyBorder="1"/>
    <xf numFmtId="0" fontId="46" fillId="0" borderId="4" xfId="0" applyFont="1" applyBorder="1"/>
    <xf numFmtId="0" fontId="47" fillId="0" borderId="7" xfId="0" applyFont="1" applyBorder="1" applyAlignment="1">
      <alignment horizontal="justify" vertical="center"/>
    </xf>
    <xf numFmtId="0" fontId="47" fillId="0" borderId="8" xfId="0" applyFont="1" applyBorder="1" applyAlignment="1">
      <alignment horizontal="justify" vertical="center"/>
    </xf>
    <xf numFmtId="165" fontId="47" fillId="0" borderId="8" xfId="1" applyNumberFormat="1" applyFont="1" applyFill="1" applyBorder="1" applyAlignment="1">
      <alignment horizontal="right" vertical="center"/>
    </xf>
    <xf numFmtId="0" fontId="46" fillId="0" borderId="0" xfId="0" applyFont="1"/>
    <xf numFmtId="165" fontId="46" fillId="0" borderId="0" xfId="1" applyNumberFormat="1" applyFont="1" applyFill="1"/>
    <xf numFmtId="165" fontId="7" fillId="0" borderId="0" xfId="1" applyNumberFormat="1" applyFont="1" applyFill="1"/>
    <xf numFmtId="165" fontId="48" fillId="0" borderId="4" xfId="1" applyNumberFormat="1" applyFont="1" applyFill="1" applyBorder="1"/>
    <xf numFmtId="165" fontId="48" fillId="0" borderId="26" xfId="1" applyNumberFormat="1" applyFont="1" applyFill="1" applyBorder="1"/>
    <xf numFmtId="0" fontId="0" fillId="0" borderId="0" xfId="0" applyAlignment="1">
      <alignment horizontal="left" indent="1"/>
    </xf>
    <xf numFmtId="49" fontId="2" fillId="0" borderId="0" xfId="0" applyNumberFormat="1" applyFont="1"/>
    <xf numFmtId="43" fontId="2" fillId="0" borderId="0" xfId="1" applyFont="1"/>
    <xf numFmtId="165" fontId="48" fillId="0" borderId="0" xfId="1" applyNumberFormat="1" applyFont="1" applyFill="1"/>
    <xf numFmtId="0" fontId="16" fillId="2" borderId="19" xfId="0" applyFont="1" applyFill="1" applyBorder="1" applyAlignment="1">
      <alignment horizontal="center" vertical="center" wrapText="1"/>
    </xf>
    <xf numFmtId="0" fontId="46" fillId="0" borderId="29" xfId="0" applyFont="1" applyBorder="1"/>
    <xf numFmtId="0" fontId="16" fillId="2" borderId="4" xfId="0" applyFont="1" applyFill="1" applyBorder="1" applyAlignment="1">
      <alignment horizontal="center" vertical="center" wrapText="1"/>
    </xf>
    <xf numFmtId="165" fontId="2" fillId="0" borderId="0" xfId="0" applyNumberFormat="1" applyFont="1"/>
    <xf numFmtId="165" fontId="22" fillId="0" borderId="4" xfId="1" applyNumberFormat="1" applyFont="1" applyFill="1" applyBorder="1"/>
    <xf numFmtId="165" fontId="22" fillId="0" borderId="28" xfId="1" applyNumberFormat="1" applyFont="1" applyFill="1" applyBorder="1"/>
    <xf numFmtId="0" fontId="19" fillId="5" borderId="20" xfId="0" applyFont="1" applyFill="1" applyBorder="1" applyAlignment="1">
      <alignment horizontal="justify" vertical="center" wrapText="1"/>
    </xf>
    <xf numFmtId="0" fontId="19" fillId="5" borderId="4" xfId="0" applyFont="1" applyFill="1" applyBorder="1" applyAlignment="1">
      <alignment horizontal="justify" vertical="center"/>
    </xf>
    <xf numFmtId="165" fontId="19" fillId="5" borderId="4" xfId="1" applyNumberFormat="1" applyFont="1" applyFill="1" applyBorder="1" applyAlignment="1">
      <alignment horizontal="right" vertical="center"/>
    </xf>
    <xf numFmtId="0" fontId="16" fillId="2" borderId="29" xfId="0" applyFont="1" applyFill="1" applyBorder="1" applyAlignment="1">
      <alignment horizontal="center" vertical="center" wrapText="1"/>
    </xf>
    <xf numFmtId="0" fontId="0" fillId="0" borderId="29" xfId="0" applyBorder="1"/>
    <xf numFmtId="0" fontId="49" fillId="0" borderId="20" xfId="0" applyFont="1" applyBorder="1" applyAlignment="1">
      <alignment horizontal="justify" vertical="center" wrapText="1"/>
    </xf>
    <xf numFmtId="165" fontId="22" fillId="0" borderId="42" xfId="1" applyNumberFormat="1" applyFont="1" applyFill="1" applyBorder="1"/>
    <xf numFmtId="165" fontId="22" fillId="0" borderId="39" xfId="1" applyNumberFormat="1" applyFont="1" applyFill="1" applyBorder="1"/>
    <xf numFmtId="165" fontId="7" fillId="0" borderId="4" xfId="1" applyNumberFormat="1" applyFont="1" applyFill="1" applyBorder="1"/>
    <xf numFmtId="0" fontId="48" fillId="0" borderId="4" xfId="0" applyFont="1" applyBorder="1"/>
    <xf numFmtId="0" fontId="48" fillId="0" borderId="26" xfId="0" applyFont="1" applyBorder="1"/>
    <xf numFmtId="165" fontId="48" fillId="0" borderId="4" xfId="0" applyNumberFormat="1" applyFont="1" applyBorder="1"/>
    <xf numFmtId="165" fontId="0" fillId="5" borderId="0" xfId="1" applyNumberFormat="1" applyFont="1" applyFill="1"/>
    <xf numFmtId="10" fontId="9" fillId="5" borderId="18" xfId="0" applyNumberFormat="1" applyFont="1" applyFill="1" applyBorder="1" applyAlignment="1">
      <alignment horizontal="right" vertical="center" wrapText="1"/>
    </xf>
    <xf numFmtId="0" fontId="9" fillId="5" borderId="18" xfId="0" applyFont="1" applyFill="1" applyBorder="1" applyAlignment="1">
      <alignment horizontal="right" vertical="center" wrapText="1"/>
    </xf>
    <xf numFmtId="165" fontId="19" fillId="3" borderId="4" xfId="1" applyNumberFormat="1" applyFont="1" applyFill="1" applyBorder="1" applyAlignment="1">
      <alignment horizontal="right" vertical="center"/>
    </xf>
    <xf numFmtId="0" fontId="19" fillId="3" borderId="21" xfId="0" applyFont="1" applyFill="1" applyBorder="1" applyAlignment="1">
      <alignment horizontal="justify" vertical="center"/>
    </xf>
    <xf numFmtId="0" fontId="19" fillId="3" borderId="20" xfId="0" applyFont="1" applyFill="1" applyBorder="1" applyAlignment="1">
      <alignment horizontal="justify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52" fillId="5" borderId="21" xfId="0" applyFont="1" applyFill="1" applyBorder="1" applyAlignment="1">
      <alignment wrapText="1"/>
    </xf>
  </cellXfs>
  <cellStyles count="15">
    <cellStyle name="Comma" xfId="1" builtinId="3"/>
    <cellStyle name="Comma 2" xfId="6" xr:uid="{45577C8C-0CA5-42AB-8B99-9532A270E4F9}"/>
    <cellStyle name="Comma 3" xfId="2" xr:uid="{10C859A1-0B7A-43BA-9035-A5CFBAD53B33}"/>
    <cellStyle name="Comma 3 2" xfId="8" xr:uid="{A18DB539-3DE9-4C50-8CB5-66BEE5FC443E}"/>
    <cellStyle name="Currency 2" xfId="9" xr:uid="{4839AE25-5B2E-41B5-BEBA-96C8DA5DAD80}"/>
    <cellStyle name="Currency 2 2" xfId="3" xr:uid="{3C0380A6-A318-4758-8010-A052E8E6A253}"/>
    <cellStyle name="Currency 2 2 2" xfId="14" xr:uid="{40731081-F9C7-4186-9A94-E34E8714FD86}"/>
    <cellStyle name="Currency 3" xfId="10" xr:uid="{E1E0A54D-B150-46E3-80CC-A45216A3A555}"/>
    <cellStyle name="Normal" xfId="0" builtinId="0"/>
    <cellStyle name="Normal 2" xfId="4" xr:uid="{467064DE-A85B-468B-BC4A-A1569DA2EAA1}"/>
    <cellStyle name="Normal 2 2" xfId="7" xr:uid="{16DF9077-2EDB-4C80-BE77-F5EA2C720568}"/>
    <cellStyle name="Normal 3" xfId="12" xr:uid="{1C4937F8-B451-470E-9A10-94004A8BF355}"/>
    <cellStyle name="Normal 3 2" xfId="13" xr:uid="{ADA112BA-6DF4-4582-95C9-A7F5D5C9D910}"/>
    <cellStyle name="Per cent" xfId="5" builtinId="5"/>
    <cellStyle name="Percent 2" xfId="11" xr:uid="{3E14B35C-F1E2-491C-8A4D-2B97925E9689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alignment wrapText="1"/>
    </dxf>
    <dxf>
      <fill>
        <patternFill patternType="solid">
          <bgColor theme="5" tint="0.79998168889431442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6" tint="0.79998168889431442"/>
        </patternFill>
      </fill>
    </dxf>
    <dxf>
      <numFmt numFmtId="165" formatCode="_-* #,##0_-;\-* #,##0_-;_-* &quot;-&quot;??_-;_-@_-"/>
    </dxf>
    <dxf>
      <alignment wrapText="1"/>
    </dxf>
    <dxf>
      <fill>
        <patternFill patternType="solid">
          <bgColor theme="5" tint="0.79998168889431442"/>
        </patternFill>
      </fill>
    </dxf>
    <dxf>
      <fill>
        <patternFill patternType="solid">
          <bgColor theme="3" tint="0.89999084444715716"/>
        </patternFill>
      </fill>
    </dxf>
    <dxf>
      <fill>
        <patternFill patternType="solid">
          <bgColor theme="6" tint="0.79998168889431442"/>
        </patternFill>
      </fill>
    </dxf>
    <dxf>
      <numFmt numFmtId="165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iyakudumisa\AppData\Local\Microsoft\Windows\INetCache\Content.Outlook\FX3XNG86\ScheduleC_2026_01_15_192756.xlsm" TargetMode="External"/><Relationship Id="rId1" Type="http://schemas.openxmlformats.org/officeDocument/2006/relationships/externalLinkPath" Target="file:///C:\Users\siyakudumisa\AppData\Local\Microsoft\Windows\INetCache\Content.Outlook\FX3XNG86\ScheduleC_2026_01_15_192756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reatertzaneen-my.sharepoint.com/personal/siyakudumisa_tzaneen_gov_za/Documents/Documents/GTM%20Data/Budget%20and%20Reporting/2025.2026/Draft%20Budget/Draft%20Salary%20Budget%202026%202027.xlsx" TargetMode="External"/><Relationship Id="rId2" Type="http://schemas.microsoft.com/office/2019/04/relationships/externalLinkLongPath" Target="Draft%20Salary%20Budget%202026%202027.xlsx?C8613913" TargetMode="External"/><Relationship Id="rId1" Type="http://schemas.openxmlformats.org/officeDocument/2006/relationships/externalLinkPath" Target="file:///\\C8613913\Draft%20Salary%20Budget%202026%20202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iyakudumisa\Downloads\Current_Budget_Extract_2026_2027_1_15_23032026121835.xlsx" TargetMode="External"/><Relationship Id="rId1" Type="http://schemas.openxmlformats.org/officeDocument/2006/relationships/externalLinkPath" Target="file:///C:\Users\siyakudumisa\Downloads\Current_Budget_Extract_2026_2027_1_15_23032026121835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reatertzaneen-my.sharepoint.com/personal/siyakudumisa_tzaneen_gov_za/Documents/Documents/GTM%20Data/Budget%20and%20Reporting/2025.2026/Draft%20Budget/DRAFT%20BUDGET%202026%202027/Draft%20Budget%20Import%20File_23032026114554.xlsx" TargetMode="External"/><Relationship Id="rId2" Type="http://schemas.microsoft.com/office/2019/04/relationships/externalLinkLongPath" Target="DRAFT%20BUDGET%202026%202027/Draft%20Budget%20Import%20File_23032026114554.xlsx?7680E2ED" TargetMode="External"/><Relationship Id="rId1" Type="http://schemas.openxmlformats.org/officeDocument/2006/relationships/externalLinkPath" Target="file:///\\7680E2ED\Draft%20Budget%20Import%20File_2303202611455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Instructions"/>
      <sheetName val="Template names"/>
      <sheetName val="Lookup and lists"/>
      <sheetName val="Org structure"/>
      <sheetName val="Contacts"/>
      <sheetName val="C1-Sum"/>
      <sheetName val="C2-FinPerf SC"/>
      <sheetName val="C2C"/>
      <sheetName val="C3-FinPerf V"/>
      <sheetName val="C3C"/>
      <sheetName val="C4-FinPerf RE"/>
      <sheetName val="C5-Capex"/>
      <sheetName val="C5C"/>
      <sheetName val="C6-FinPos"/>
      <sheetName val="C7-CFlow"/>
      <sheetName val="SC1"/>
      <sheetName val="SC2"/>
      <sheetName val="SC3"/>
      <sheetName val="SC4"/>
      <sheetName val="SC5"/>
      <sheetName val="SC6"/>
      <sheetName val="SC7"/>
      <sheetName val="SC8"/>
      <sheetName val="SC9"/>
      <sheetName val="SC10"/>
      <sheetName val="SC11"/>
      <sheetName val="SC12"/>
      <sheetName val="SC13a"/>
      <sheetName val="SC13b"/>
      <sheetName val="SC13c"/>
      <sheetName val="SC13d"/>
      <sheetName val="SC13e"/>
      <sheetName val="SC71charts"/>
    </sheetNames>
    <sheetDataSet>
      <sheetData sheetId="0" refreshError="1"/>
      <sheetData sheetId="1">
        <row r="11">
          <cell r="X11" t="str">
            <v>M06 December</v>
          </cell>
        </row>
      </sheetData>
      <sheetData sheetId="2">
        <row r="2">
          <cell r="B2" t="str">
            <v>2024/25</v>
          </cell>
        </row>
        <row r="3">
          <cell r="B3" t="str">
            <v>Budget Year 2025/26</v>
          </cell>
        </row>
        <row r="6">
          <cell r="B6" t="str">
            <v>Audited Outcome</v>
          </cell>
        </row>
        <row r="9">
          <cell r="B9" t="str">
            <v>Original Budget</v>
          </cell>
        </row>
        <row r="10">
          <cell r="B10" t="str">
            <v>Adjusted Budget</v>
          </cell>
        </row>
        <row r="11">
          <cell r="B11" t="str">
            <v>Full Year Forecast</v>
          </cell>
        </row>
        <row r="27">
          <cell r="B27" t="str">
            <v>Description</v>
          </cell>
        </row>
        <row r="29">
          <cell r="B29" t="str">
            <v>Vote Description</v>
          </cell>
        </row>
        <row r="30">
          <cell r="B30" t="str">
            <v>Ref</v>
          </cell>
        </row>
        <row r="42">
          <cell r="B42" t="str">
            <v>Monthly actual</v>
          </cell>
        </row>
        <row r="43">
          <cell r="B43" t="str">
            <v>YearTD actual</v>
          </cell>
        </row>
        <row r="44">
          <cell r="B44" t="str">
            <v>YearTD budget</v>
          </cell>
        </row>
        <row r="45">
          <cell r="B45" t="str">
            <v>YTD variance</v>
          </cell>
        </row>
        <row r="73">
          <cell r="B73">
            <v>0</v>
          </cell>
        </row>
        <row r="81">
          <cell r="B81" t="str">
            <v>Table C5 Monthly Budget Statement - Capital Expenditure (municipal vote, functional classification and funding)</v>
          </cell>
        </row>
      </sheetData>
      <sheetData sheetId="3" refreshError="1"/>
      <sheetData sheetId="4">
        <row r="2">
          <cell r="A2" t="str">
            <v>Vote 1 - Office of the Municipal Manager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January 2025 (2)"/>
      <sheetName val="Overtime Calculation"/>
      <sheetName val="January 2026"/>
      <sheetName val="January 2025"/>
      <sheetName val="Worksheet_Monthly"/>
      <sheetName val="Salary Budget P Annum 25 26"/>
      <sheetName val="Emp Cost Summary 2627"/>
      <sheetName val="Salary Budget P Annum 26 27"/>
      <sheetName val="Sheet1"/>
      <sheetName val="Emp Cost Summary 2526"/>
      <sheetName val="Annual Budget 2024 2025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/051/1001</v>
          </cell>
          <cell r="F2" t="str">
            <v>/051/1002</v>
          </cell>
          <cell r="G2" t="str">
            <v>/051/1013</v>
          </cell>
          <cell r="H2" t="str">
            <v>/051/1012</v>
          </cell>
          <cell r="I2" t="str">
            <v>/051/1011</v>
          </cell>
          <cell r="J2" t="str">
            <v>/051/1004</v>
          </cell>
          <cell r="K2" t="str">
            <v>/051/1011</v>
          </cell>
          <cell r="L2" t="str">
            <v>/051/1016</v>
          </cell>
          <cell r="M2" t="str">
            <v>/078/1366</v>
          </cell>
          <cell r="N2" t="str">
            <v>/051/1017</v>
          </cell>
          <cell r="O2" t="str">
            <v>/051/1005</v>
          </cell>
          <cell r="P2" t="str">
            <v>/051/1001</v>
          </cell>
          <cell r="Q2" t="str">
            <v>/051/1001</v>
          </cell>
          <cell r="R2" t="str">
            <v>/051/1010</v>
          </cell>
          <cell r="S2" t="str">
            <v>/053/1023</v>
          </cell>
          <cell r="T2" t="str">
            <v>/053/1022</v>
          </cell>
          <cell r="U2" t="str">
            <v>/053/1021</v>
          </cell>
          <cell r="V2" t="str">
            <v>/053/1024</v>
          </cell>
          <cell r="W2" t="str">
            <v>/053/1028</v>
          </cell>
          <cell r="X2" t="str">
            <v>/053/1029</v>
          </cell>
          <cell r="Y2" t="str">
            <v>/053/1027</v>
          </cell>
        </row>
        <row r="3">
          <cell r="D3" t="str">
            <v>Row Labels</v>
          </cell>
          <cell r="E3" t="str">
            <v>Sum of SALARY</v>
          </cell>
          <cell r="F3" t="str">
            <v>Sum of OVERTIME</v>
          </cell>
          <cell r="G3" t="str">
            <v>Sum of TRAVEL ALL</v>
          </cell>
          <cell r="H3" t="str">
            <v>Sum of HSNG ALL</v>
          </cell>
          <cell r="I3" t="str">
            <v>Sum of RENTAL ALL</v>
          </cell>
          <cell r="J3" t="str">
            <v>Sum of BONUS</v>
          </cell>
          <cell r="K3" t="str">
            <v>Sum of LONG SERVICE</v>
          </cell>
          <cell r="L3" t="str">
            <v>Sum of PERFORMANCE</v>
          </cell>
          <cell r="M3" t="str">
            <v>Sum of TELEPHONE</v>
          </cell>
          <cell r="N3" t="str">
            <v>Sum of DANGER ALLOWANCE</v>
          </cell>
          <cell r="O3" t="str">
            <v>Sum of STANDBY</v>
          </cell>
          <cell r="P3" t="str">
            <v>Sum of NIGHTH SHIFT</v>
          </cell>
          <cell r="Q3" t="str">
            <v>Sum of TOOL</v>
          </cell>
          <cell r="R3" t="str">
            <v>Sum of REDEMPTION</v>
          </cell>
          <cell r="S3" t="str">
            <v>Sum of UIF CC</v>
          </cell>
          <cell r="T3" t="str">
            <v>Sum of PENS/F CC</v>
          </cell>
          <cell r="U3" t="str">
            <v>Sum of MED AID CC</v>
          </cell>
          <cell r="V3" t="str">
            <v>Sum of GROUP C</v>
          </cell>
          <cell r="W3" t="str">
            <v>Sum of SETA LEVY</v>
          </cell>
          <cell r="X3" t="str">
            <v>Sum of BARG LEVY</v>
          </cell>
          <cell r="Y3" t="str">
            <v>Sum of COMP</v>
          </cell>
        </row>
        <row r="4">
          <cell r="A4" t="str">
            <v>105/053/1029</v>
          </cell>
          <cell r="B4" t="str">
            <v>105/053/1029</v>
          </cell>
          <cell r="C4">
            <v>22926394.718399998</v>
          </cell>
          <cell r="D4">
            <v>105</v>
          </cell>
          <cell r="E4">
            <v>22926394.718399998</v>
          </cell>
          <cell r="F4">
            <v>916571.61073396995</v>
          </cell>
          <cell r="G4">
            <v>684121.08000000007</v>
          </cell>
          <cell r="H4">
            <v>45077.259600000005</v>
          </cell>
          <cell r="I4">
            <v>55008</v>
          </cell>
          <cell r="J4">
            <v>407809.30151666648</v>
          </cell>
          <cell r="K4">
            <v>2476287.0091005224</v>
          </cell>
          <cell r="L4">
            <v>0</v>
          </cell>
          <cell r="M4">
            <v>30000</v>
          </cell>
          <cell r="N4">
            <v>420000</v>
          </cell>
          <cell r="O4">
            <v>0</v>
          </cell>
          <cell r="P4">
            <v>0</v>
          </cell>
          <cell r="Q4">
            <v>0</v>
          </cell>
          <cell r="R4">
            <v>875968.2589816954</v>
          </cell>
          <cell r="S4">
            <v>182703.48000000016</v>
          </cell>
          <cell r="T4">
            <v>4522244.3303279998</v>
          </cell>
          <cell r="U4">
            <v>2746775.8139999988</v>
          </cell>
          <cell r="V4">
            <v>445253.88439200033</v>
          </cell>
          <cell r="W4">
            <v>248147.38079999998</v>
          </cell>
          <cell r="X4">
            <v>12951.600000000019</v>
          </cell>
          <cell r="Y4">
            <v>257551.35330576994</v>
          </cell>
        </row>
        <row r="5">
          <cell r="A5" t="str">
            <v>115/053/1029</v>
          </cell>
          <cell r="B5" t="str">
            <v>115/053/1029</v>
          </cell>
          <cell r="C5">
            <v>587489.9628000001</v>
          </cell>
          <cell r="D5">
            <v>115</v>
          </cell>
          <cell r="E5">
            <v>587489.9628000001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4079.7914083333344</v>
          </cell>
          <cell r="K5">
            <v>5812.8171762036609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9300.5074819258571</v>
          </cell>
          <cell r="S5">
            <v>5725.68</v>
          </cell>
          <cell r="T5">
            <v>36407.434799999995</v>
          </cell>
          <cell r="U5">
            <v>42741.792000000001</v>
          </cell>
          <cell r="V5">
            <v>4045.2420000000006</v>
          </cell>
          <cell r="W5">
            <v>6162.3011999999999</v>
          </cell>
          <cell r="X5">
            <v>150.60000000000002</v>
          </cell>
          <cell r="Y5">
            <v>4913.4129020652399</v>
          </cell>
        </row>
        <row r="6">
          <cell r="A6" t="str">
            <v>123/053/1029</v>
          </cell>
          <cell r="B6" t="str">
            <v>123/053/1029</v>
          </cell>
          <cell r="C6">
            <v>11958030.928799998</v>
          </cell>
          <cell r="D6">
            <v>123</v>
          </cell>
          <cell r="E6">
            <v>11958030.928799998</v>
          </cell>
          <cell r="F6">
            <v>0</v>
          </cell>
          <cell r="G6">
            <v>0</v>
          </cell>
          <cell r="H6">
            <v>75128.766000000018</v>
          </cell>
          <cell r="I6">
            <v>26820</v>
          </cell>
          <cell r="J6">
            <v>225404.29807500003</v>
          </cell>
          <cell r="K6">
            <v>1035010.0455487618</v>
          </cell>
          <cell r="L6">
            <v>0</v>
          </cell>
          <cell r="M6">
            <v>54000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431748.06928472541</v>
          </cell>
          <cell r="S6">
            <v>48885.12000000001</v>
          </cell>
          <cell r="T6">
            <v>2276296.4245199999</v>
          </cell>
          <cell r="U6">
            <v>1097351.3399999999</v>
          </cell>
          <cell r="V6">
            <v>239160.75468000004</v>
          </cell>
          <cell r="W6">
            <v>111269.12880000001</v>
          </cell>
          <cell r="X6">
            <v>3463.7999999999988</v>
          </cell>
          <cell r="Y6">
            <v>123077.98072995942</v>
          </cell>
        </row>
        <row r="7">
          <cell r="A7" t="str">
            <v>133/053/1029</v>
          </cell>
          <cell r="B7" t="str">
            <v>133/053/1029</v>
          </cell>
          <cell r="C7">
            <v>19860861.924000032</v>
          </cell>
          <cell r="D7">
            <v>133</v>
          </cell>
          <cell r="E7">
            <v>19860861.924000032</v>
          </cell>
          <cell r="F7">
            <v>2780240.2987781614</v>
          </cell>
          <cell r="G7">
            <v>422997.83999999997</v>
          </cell>
          <cell r="H7">
            <v>30051.506400000006</v>
          </cell>
          <cell r="I7">
            <v>0</v>
          </cell>
          <cell r="J7">
            <v>238774.31454999986</v>
          </cell>
          <cell r="K7">
            <v>2046774.4499769267</v>
          </cell>
          <cell r="L7">
            <v>0</v>
          </cell>
          <cell r="M7">
            <v>42000</v>
          </cell>
          <cell r="N7">
            <v>384000</v>
          </cell>
          <cell r="O7">
            <v>0</v>
          </cell>
          <cell r="P7">
            <v>0</v>
          </cell>
          <cell r="Q7">
            <v>0</v>
          </cell>
          <cell r="R7">
            <v>778029.2598246421</v>
          </cell>
          <cell r="S7">
            <v>153031.68000000011</v>
          </cell>
          <cell r="T7">
            <v>3515614.8988560019</v>
          </cell>
          <cell r="U7">
            <v>2511358.2659999994</v>
          </cell>
          <cell r="V7">
            <v>345004.92698400014</v>
          </cell>
          <cell r="W7">
            <v>299513.28720000002</v>
          </cell>
          <cell r="X7">
            <v>10843.200000000013</v>
          </cell>
          <cell r="Y7">
            <v>226572.25179798811</v>
          </cell>
        </row>
        <row r="8">
          <cell r="A8" t="str">
            <v>134/053/1029</v>
          </cell>
          <cell r="B8" t="str">
            <v>134/053/1029</v>
          </cell>
          <cell r="C8">
            <v>8307919.2563999956</v>
          </cell>
          <cell r="D8">
            <v>134</v>
          </cell>
          <cell r="E8">
            <v>8307919.2563999956</v>
          </cell>
          <cell r="F8">
            <v>1840798.4989128562</v>
          </cell>
          <cell r="G8">
            <v>0</v>
          </cell>
          <cell r="H8">
            <v>45077.259600000005</v>
          </cell>
          <cell r="I8">
            <v>0</v>
          </cell>
          <cell r="J8">
            <v>57693.883725000029</v>
          </cell>
          <cell r="K8">
            <v>1228050.0483944779</v>
          </cell>
          <cell r="L8">
            <v>0</v>
          </cell>
          <cell r="M8">
            <v>0</v>
          </cell>
          <cell r="N8">
            <v>222000</v>
          </cell>
          <cell r="O8">
            <v>0</v>
          </cell>
          <cell r="P8">
            <v>0</v>
          </cell>
          <cell r="Q8">
            <v>0</v>
          </cell>
          <cell r="R8">
            <v>367723.76539916935</v>
          </cell>
          <cell r="S8">
            <v>78641.280000000042</v>
          </cell>
          <cell r="T8">
            <v>1704734.0580000007</v>
          </cell>
          <cell r="U8">
            <v>814644.07199999993</v>
          </cell>
          <cell r="V8">
            <v>166159.74360000002</v>
          </cell>
          <cell r="W8">
            <v>154624.28760000001</v>
          </cell>
          <cell r="X8">
            <v>5572.2000000000016</v>
          </cell>
          <cell r="Y8">
            <v>104955.46847542054</v>
          </cell>
        </row>
        <row r="9">
          <cell r="A9" t="str">
            <v>135/053/1029</v>
          </cell>
          <cell r="B9" t="str">
            <v>135/053/1029</v>
          </cell>
          <cell r="C9">
            <v>2342344.5756000001</v>
          </cell>
          <cell r="D9">
            <v>135</v>
          </cell>
          <cell r="E9">
            <v>2342344.5756000001</v>
          </cell>
          <cell r="F9">
            <v>506146.57667348732</v>
          </cell>
          <cell r="G9">
            <v>0</v>
          </cell>
          <cell r="H9">
            <v>0</v>
          </cell>
          <cell r="I9">
            <v>0</v>
          </cell>
          <cell r="J9">
            <v>16266.281775000005</v>
          </cell>
          <cell r="K9">
            <v>349052.48816143669</v>
          </cell>
          <cell r="L9">
            <v>0</v>
          </cell>
          <cell r="M9">
            <v>0</v>
          </cell>
          <cell r="N9">
            <v>60000</v>
          </cell>
          <cell r="O9">
            <v>0</v>
          </cell>
          <cell r="P9">
            <v>0</v>
          </cell>
          <cell r="Q9">
            <v>0</v>
          </cell>
          <cell r="R9">
            <v>103522.06832487312</v>
          </cell>
          <cell r="S9">
            <v>21254.399999999998</v>
          </cell>
          <cell r="T9">
            <v>486341.70719999995</v>
          </cell>
          <cell r="U9">
            <v>243130.53600000002</v>
          </cell>
          <cell r="V9">
            <v>37972.630799999992</v>
          </cell>
          <cell r="W9">
            <v>44647.889999999992</v>
          </cell>
          <cell r="X9">
            <v>1506</v>
          </cell>
          <cell r="Y9">
            <v>29485.296081743585</v>
          </cell>
        </row>
        <row r="10">
          <cell r="A10" t="str">
            <v>140/053/1029</v>
          </cell>
          <cell r="B10" t="str">
            <v>140/053/1029</v>
          </cell>
          <cell r="C10">
            <v>2082053.8932</v>
          </cell>
          <cell r="D10">
            <v>140</v>
          </cell>
          <cell r="E10">
            <v>2082053.8932</v>
          </cell>
          <cell r="F10">
            <v>2964.4215319148343</v>
          </cell>
          <cell r="G10">
            <v>0</v>
          </cell>
          <cell r="H10">
            <v>15025.753200000003</v>
          </cell>
          <cell r="I10">
            <v>0</v>
          </cell>
          <cell r="J10">
            <v>14458.707591666667</v>
          </cell>
          <cell r="K10">
            <v>167755.83956506691</v>
          </cell>
          <cell r="L10">
            <v>0</v>
          </cell>
          <cell r="M10">
            <v>12000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83736.732622673444</v>
          </cell>
          <cell r="S10">
            <v>9761.76</v>
          </cell>
          <cell r="T10">
            <v>370922.30520000006</v>
          </cell>
          <cell r="U10">
            <v>175466.304</v>
          </cell>
          <cell r="V10">
            <v>38944.747200000005</v>
          </cell>
          <cell r="W10">
            <v>22033.439999999991</v>
          </cell>
          <cell r="X10">
            <v>602.40000000000009</v>
          </cell>
          <cell r="Y10">
            <v>20970.084128779265</v>
          </cell>
        </row>
        <row r="11">
          <cell r="A11" t="str">
            <v>143/053/1029</v>
          </cell>
          <cell r="B11" t="str">
            <v>143/053/1029</v>
          </cell>
          <cell r="C11">
            <v>14352775.030799994</v>
          </cell>
          <cell r="D11">
            <v>143</v>
          </cell>
          <cell r="E11">
            <v>14352775.030799994</v>
          </cell>
          <cell r="F11">
            <v>1386653.2541306936</v>
          </cell>
          <cell r="G11">
            <v>337939.43999999994</v>
          </cell>
          <cell r="H11">
            <v>15025.753200000003</v>
          </cell>
          <cell r="I11">
            <v>55008</v>
          </cell>
          <cell r="J11">
            <v>99672.048824999976</v>
          </cell>
          <cell r="K11">
            <v>2145468.2636844334</v>
          </cell>
          <cell r="L11">
            <v>0</v>
          </cell>
          <cell r="M11">
            <v>12000</v>
          </cell>
          <cell r="N11">
            <v>54000</v>
          </cell>
          <cell r="O11">
            <v>-4241.3088000000007</v>
          </cell>
          <cell r="P11">
            <v>0</v>
          </cell>
          <cell r="Q11">
            <v>0</v>
          </cell>
          <cell r="R11">
            <v>632242.78409783111</v>
          </cell>
          <cell r="S11">
            <v>53856.000000000015</v>
          </cell>
          <cell r="T11">
            <v>2911905.7896000003</v>
          </cell>
          <cell r="U11">
            <v>1414277.85</v>
          </cell>
          <cell r="V11">
            <v>285515.24760000006</v>
          </cell>
          <cell r="W11">
            <v>182772.00719999999</v>
          </cell>
          <cell r="X11">
            <v>3764.9999999999986</v>
          </cell>
          <cell r="Y11">
            <v>167570.44612236563</v>
          </cell>
        </row>
        <row r="12">
          <cell r="A12" t="str">
            <v>144/053/1029</v>
          </cell>
          <cell r="B12" t="str">
            <v>144/053/1029</v>
          </cell>
          <cell r="C12">
            <v>14278616.455199996</v>
          </cell>
          <cell r="D12">
            <v>144</v>
          </cell>
          <cell r="E12">
            <v>14278616.455199996</v>
          </cell>
          <cell r="F12">
            <v>812196.65712824138</v>
          </cell>
          <cell r="G12">
            <v>2282690.4000000004</v>
          </cell>
          <cell r="H12">
            <v>30051.506400000006</v>
          </cell>
          <cell r="I12">
            <v>0</v>
          </cell>
          <cell r="J12">
            <v>342961.42275833338</v>
          </cell>
          <cell r="K12">
            <v>1939052.9558048763</v>
          </cell>
          <cell r="L12">
            <v>0</v>
          </cell>
          <cell r="M12">
            <v>186000</v>
          </cell>
          <cell r="N12">
            <v>96000</v>
          </cell>
          <cell r="O12">
            <v>254477.886</v>
          </cell>
          <cell r="P12">
            <v>0</v>
          </cell>
          <cell r="Q12">
            <v>0</v>
          </cell>
          <cell r="R12">
            <v>518156.68794031686</v>
          </cell>
          <cell r="S12">
            <v>48885.12000000001</v>
          </cell>
          <cell r="T12">
            <v>2532269.7262560003</v>
          </cell>
          <cell r="U12">
            <v>1392949.9680000001</v>
          </cell>
          <cell r="V12">
            <v>240170.49998400005</v>
          </cell>
          <cell r="W12">
            <v>168136.07639999999</v>
          </cell>
          <cell r="X12">
            <v>3463.7999999999988</v>
          </cell>
          <cell r="Y12">
            <v>170961.61244870242</v>
          </cell>
        </row>
        <row r="13">
          <cell r="A13" t="str">
            <v>153/053/1029</v>
          </cell>
          <cell r="B13" t="str">
            <v>153/053/1029</v>
          </cell>
          <cell r="C13">
            <v>2009433.4212000002</v>
          </cell>
          <cell r="D13">
            <v>153</v>
          </cell>
          <cell r="E13">
            <v>2009433.4212000002</v>
          </cell>
          <cell r="F13">
            <v>0</v>
          </cell>
          <cell r="G13">
            <v>342952.92</v>
          </cell>
          <cell r="H13">
            <v>15025.753200000003</v>
          </cell>
          <cell r="I13">
            <v>0</v>
          </cell>
          <cell r="J13">
            <v>13954.398758333336</v>
          </cell>
          <cell r="K13">
            <v>305870.3412686509</v>
          </cell>
          <cell r="L13">
            <v>0</v>
          </cell>
          <cell r="M13">
            <v>24000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98439.033007229649</v>
          </cell>
          <cell r="S13">
            <v>6376.32</v>
          </cell>
          <cell r="T13">
            <v>415611.54000000004</v>
          </cell>
          <cell r="U13">
            <v>185095.66200000001</v>
          </cell>
          <cell r="V13">
            <v>40188.686400000006</v>
          </cell>
          <cell r="W13">
            <v>24343.356</v>
          </cell>
          <cell r="X13">
            <v>451.80000000000007</v>
          </cell>
          <cell r="Y13">
            <v>24372.202622839501</v>
          </cell>
        </row>
        <row r="14">
          <cell r="A14" t="str">
            <v>162/053/1029</v>
          </cell>
          <cell r="B14" t="str">
            <v>162/053/1029</v>
          </cell>
          <cell r="C14">
            <v>3674441.5200000005</v>
          </cell>
          <cell r="D14">
            <v>162</v>
          </cell>
          <cell r="E14">
            <v>3673241.5200000005</v>
          </cell>
          <cell r="F14">
            <v>260598.78574194643</v>
          </cell>
          <cell r="G14">
            <v>338493</v>
          </cell>
          <cell r="H14">
            <v>45077.259600000005</v>
          </cell>
          <cell r="I14">
            <v>0</v>
          </cell>
          <cell r="J14">
            <v>25508.62166666667</v>
          </cell>
          <cell r="K14">
            <v>590892.23774419317</v>
          </cell>
          <cell r="L14">
            <v>0</v>
          </cell>
          <cell r="M14">
            <v>48000</v>
          </cell>
          <cell r="N14">
            <v>18000</v>
          </cell>
          <cell r="O14">
            <v>16742.076000000001</v>
          </cell>
          <cell r="P14">
            <v>0</v>
          </cell>
          <cell r="Q14">
            <v>1200</v>
          </cell>
          <cell r="R14">
            <v>168567.33639747731</v>
          </cell>
          <cell r="S14">
            <v>13112.640000000001</v>
          </cell>
          <cell r="T14">
            <v>731090.85360000003</v>
          </cell>
          <cell r="U14">
            <v>287110.74599999998</v>
          </cell>
          <cell r="V14">
            <v>72694.430400000012</v>
          </cell>
          <cell r="W14">
            <v>48239.366399999999</v>
          </cell>
          <cell r="X14">
            <v>903.60000000000014</v>
          </cell>
          <cell r="Y14">
            <v>44376.307314851991</v>
          </cell>
        </row>
        <row r="15">
          <cell r="A15" t="str">
            <v>173/053/1029</v>
          </cell>
          <cell r="B15" t="str">
            <v>173/053/1029</v>
          </cell>
          <cell r="C15">
            <v>27552944.708400007</v>
          </cell>
          <cell r="D15">
            <v>173</v>
          </cell>
          <cell r="E15">
            <v>27551744.708400007</v>
          </cell>
          <cell r="F15">
            <v>3201281.9044608376</v>
          </cell>
          <cell r="G15">
            <v>883592.6399999999</v>
          </cell>
          <cell r="H15">
            <v>45077.259600000005</v>
          </cell>
          <cell r="I15">
            <v>26400</v>
          </cell>
          <cell r="J15">
            <v>361682.20517500001</v>
          </cell>
          <cell r="K15">
            <v>2512533.4687605752</v>
          </cell>
          <cell r="L15">
            <v>0</v>
          </cell>
          <cell r="M15">
            <v>198000</v>
          </cell>
          <cell r="N15">
            <v>330000</v>
          </cell>
          <cell r="O15">
            <v>594886.57319999998</v>
          </cell>
          <cell r="P15">
            <v>0</v>
          </cell>
          <cell r="Q15">
            <v>1200</v>
          </cell>
          <cell r="R15">
            <v>1002754.7204337793</v>
          </cell>
          <cell r="S15">
            <v>138153.60000000009</v>
          </cell>
          <cell r="T15">
            <v>4753439.4391920017</v>
          </cell>
          <cell r="U15">
            <v>3235911.7619999987</v>
          </cell>
          <cell r="V15">
            <v>477797.17768800014</v>
          </cell>
          <cell r="W15">
            <v>361826.96279999992</v>
          </cell>
          <cell r="X15">
            <v>9789.0000000000109</v>
          </cell>
          <cell r="Y15">
            <v>297508.35107077134</v>
          </cell>
        </row>
        <row r="16">
          <cell r="A16" t="str">
            <v>183/053/1029</v>
          </cell>
          <cell r="B16" t="str">
            <v>183/053/1029</v>
          </cell>
          <cell r="C16">
            <v>13474171.731599996</v>
          </cell>
          <cell r="D16">
            <v>183</v>
          </cell>
          <cell r="E16">
            <v>13469371.731599996</v>
          </cell>
          <cell r="F16">
            <v>1801770.2003630293</v>
          </cell>
          <cell r="G16">
            <v>648163.43999999994</v>
          </cell>
          <cell r="H16">
            <v>45077.259600000005</v>
          </cell>
          <cell r="I16">
            <v>27504</v>
          </cell>
          <cell r="J16">
            <v>93537.303691666661</v>
          </cell>
          <cell r="K16">
            <v>1670014.2827507309</v>
          </cell>
          <cell r="L16">
            <v>0</v>
          </cell>
          <cell r="M16">
            <v>144000</v>
          </cell>
          <cell r="N16">
            <v>150000</v>
          </cell>
          <cell r="O16">
            <v>310285.66199999995</v>
          </cell>
          <cell r="P16">
            <v>0</v>
          </cell>
          <cell r="Q16">
            <v>4800</v>
          </cell>
          <cell r="R16">
            <v>597516.84946623608</v>
          </cell>
          <cell r="S16">
            <v>59512.320000000022</v>
          </cell>
          <cell r="T16">
            <v>2361306.3024000004</v>
          </cell>
          <cell r="U16">
            <v>1216919.3460000001</v>
          </cell>
          <cell r="V16">
            <v>232695.46799999999</v>
          </cell>
          <cell r="W16">
            <v>224826.21720000001</v>
          </cell>
          <cell r="X16">
            <v>4216.7999999999984</v>
          </cell>
          <cell r="Y16">
            <v>161430.62028150161</v>
          </cell>
        </row>
        <row r="17">
          <cell r="A17" t="str">
            <v>195/053/1029</v>
          </cell>
          <cell r="B17" t="str">
            <v>195/053/1029</v>
          </cell>
          <cell r="C17">
            <v>4411261.7364000008</v>
          </cell>
          <cell r="D17">
            <v>195</v>
          </cell>
          <cell r="E17">
            <v>4411261.7364000008</v>
          </cell>
          <cell r="F17">
            <v>0</v>
          </cell>
          <cell r="G17">
            <v>525653.52</v>
          </cell>
          <cell r="H17">
            <v>45077.259600000005</v>
          </cell>
          <cell r="I17">
            <v>0</v>
          </cell>
          <cell r="J17">
            <v>30633.762058333337</v>
          </cell>
          <cell r="K17">
            <v>482906.18949584675</v>
          </cell>
          <cell r="L17">
            <v>0</v>
          </cell>
          <cell r="M17">
            <v>66000</v>
          </cell>
          <cell r="N17">
            <v>12000</v>
          </cell>
          <cell r="O17">
            <v>0</v>
          </cell>
          <cell r="P17">
            <v>0</v>
          </cell>
          <cell r="Q17">
            <v>0</v>
          </cell>
          <cell r="R17">
            <v>209404.40507921856</v>
          </cell>
          <cell r="S17">
            <v>14878.080000000002</v>
          </cell>
          <cell r="T17">
            <v>850386.52319999994</v>
          </cell>
          <cell r="U17">
            <v>439857.95399999997</v>
          </cell>
          <cell r="V17">
            <v>88848.049200000009</v>
          </cell>
          <cell r="W17">
            <v>52952.416800000006</v>
          </cell>
          <cell r="X17">
            <v>1054.2000000000003</v>
          </cell>
          <cell r="Y17">
            <v>50616.398670833791</v>
          </cell>
        </row>
        <row r="18">
          <cell r="A18" t="str">
            <v>002/053/1029</v>
          </cell>
          <cell r="B18" t="str">
            <v>002/053/1029</v>
          </cell>
          <cell r="C18">
            <v>1139432.1288000001</v>
          </cell>
          <cell r="D18" t="str">
            <v>002</v>
          </cell>
          <cell r="E18">
            <v>1139432.1288000001</v>
          </cell>
          <cell r="F18">
            <v>20395.737085082343</v>
          </cell>
          <cell r="G18">
            <v>0</v>
          </cell>
          <cell r="H18">
            <v>15025.753200000003</v>
          </cell>
          <cell r="I18">
            <v>0</v>
          </cell>
          <cell r="J18">
            <v>7912.723116666667</v>
          </cell>
          <cell r="K18">
            <v>165202.86464005534</v>
          </cell>
          <cell r="L18">
            <v>0</v>
          </cell>
          <cell r="M18">
            <v>24000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51497.531672050449</v>
          </cell>
          <cell r="S18">
            <v>4250.88</v>
          </cell>
          <cell r="T18">
            <v>229011.2868</v>
          </cell>
          <cell r="U18">
            <v>148716.73199999999</v>
          </cell>
          <cell r="V18">
            <v>22788.688800000004</v>
          </cell>
          <cell r="W18">
            <v>16133.460000000001</v>
          </cell>
          <cell r="X18">
            <v>301.20000000000005</v>
          </cell>
          <cell r="Y18">
            <v>12912.682902796985</v>
          </cell>
        </row>
        <row r="19">
          <cell r="A19" t="str">
            <v>003/053/1029</v>
          </cell>
          <cell r="B19" t="str">
            <v>003/053/1029</v>
          </cell>
          <cell r="C19">
            <v>9512775.1655999999</v>
          </cell>
          <cell r="D19" t="str">
            <v>003</v>
          </cell>
          <cell r="E19">
            <v>9512775.1655999999</v>
          </cell>
          <cell r="F19">
            <v>281873.13343700458</v>
          </cell>
          <cell r="G19">
            <v>584486.27999999991</v>
          </cell>
          <cell r="H19">
            <v>75128.766000000018</v>
          </cell>
          <cell r="I19">
            <v>0</v>
          </cell>
          <cell r="J19">
            <v>51004.634274999997</v>
          </cell>
          <cell r="K19">
            <v>1004504.1139497767</v>
          </cell>
          <cell r="L19">
            <v>0</v>
          </cell>
          <cell r="M19">
            <v>114000</v>
          </cell>
          <cell r="N19">
            <v>0</v>
          </cell>
          <cell r="O19">
            <v>265522.85399999999</v>
          </cell>
          <cell r="P19">
            <v>0</v>
          </cell>
          <cell r="Q19">
            <v>0</v>
          </cell>
          <cell r="R19">
            <v>305139.87063221046</v>
          </cell>
          <cell r="S19">
            <v>29756.159999999993</v>
          </cell>
          <cell r="T19">
            <v>1241145.7296000004</v>
          </cell>
          <cell r="U19">
            <v>456939.00600000005</v>
          </cell>
          <cell r="V19">
            <v>116142.16560000005</v>
          </cell>
          <cell r="W19">
            <v>97396.407599999977</v>
          </cell>
          <cell r="X19">
            <v>1656.6</v>
          </cell>
          <cell r="Y19">
            <v>83785.541396857952</v>
          </cell>
        </row>
        <row r="20">
          <cell r="A20" t="str">
            <v>004/053/1029</v>
          </cell>
          <cell r="B20" t="str">
            <v>004/053/1029</v>
          </cell>
          <cell r="C20">
            <v>5263755.8172000004</v>
          </cell>
          <cell r="D20" t="str">
            <v>004</v>
          </cell>
          <cell r="E20">
            <v>5263755.8172000004</v>
          </cell>
          <cell r="F20">
            <v>0</v>
          </cell>
          <cell r="G20">
            <v>721739.64</v>
          </cell>
          <cell r="H20">
            <v>30051.506400000006</v>
          </cell>
          <cell r="I20">
            <v>0</v>
          </cell>
          <cell r="J20">
            <v>205938.01901666669</v>
          </cell>
          <cell r="K20">
            <v>493412.40524150123</v>
          </cell>
          <cell r="L20">
            <v>0</v>
          </cell>
          <cell r="M20">
            <v>54000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153083.58682664204</v>
          </cell>
          <cell r="S20">
            <v>14878.080000000002</v>
          </cell>
          <cell r="T20">
            <v>1012971.2692560001</v>
          </cell>
          <cell r="U20">
            <v>418419.64799999999</v>
          </cell>
          <cell r="V20">
            <v>105275.06498400001</v>
          </cell>
          <cell r="W20">
            <v>46087.125599999999</v>
          </cell>
          <cell r="X20">
            <v>1054.2000000000003</v>
          </cell>
          <cell r="Y20">
            <v>59644.664537673663</v>
          </cell>
        </row>
        <row r="21">
          <cell r="A21" t="str">
            <v>005/053/1029</v>
          </cell>
          <cell r="B21" t="str">
            <v>005/053/1029</v>
          </cell>
          <cell r="C21">
            <v>5445097.448400001</v>
          </cell>
          <cell r="D21" t="str">
            <v>005</v>
          </cell>
          <cell r="E21">
            <v>5445097.448400001</v>
          </cell>
          <cell r="F21">
            <v>72859.120090868353</v>
          </cell>
          <cell r="G21">
            <v>559450.43999999994</v>
          </cell>
          <cell r="H21">
            <v>15025.753200000003</v>
          </cell>
          <cell r="I21">
            <v>0</v>
          </cell>
          <cell r="J21">
            <v>121087.14830833334</v>
          </cell>
          <cell r="K21">
            <v>488848.64803299494</v>
          </cell>
          <cell r="L21">
            <v>0</v>
          </cell>
          <cell r="M21">
            <v>24000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165325.23997231195</v>
          </cell>
          <cell r="S21">
            <v>16768.440000000002</v>
          </cell>
          <cell r="T21">
            <v>902056.67853599996</v>
          </cell>
          <cell r="U21">
            <v>483591.63599999994</v>
          </cell>
          <cell r="V21">
            <v>90989.64050400001</v>
          </cell>
          <cell r="W21">
            <v>47443.15800000001</v>
          </cell>
          <cell r="X21">
            <v>1054.2000000000003</v>
          </cell>
          <cell r="Y21">
            <v>54114.241172911563</v>
          </cell>
        </row>
        <row r="22">
          <cell r="A22" t="str">
            <v>006/053/1029</v>
          </cell>
          <cell r="B22" t="str">
            <v>006/053/1029</v>
          </cell>
          <cell r="C22">
            <v>8165106.6132000023</v>
          </cell>
          <cell r="D22" t="str">
            <v>006</v>
          </cell>
          <cell r="E22">
            <v>8165106.6132000023</v>
          </cell>
          <cell r="F22">
            <v>225515.91430968812</v>
          </cell>
          <cell r="G22">
            <v>1449036.96</v>
          </cell>
          <cell r="H22">
            <v>45077.259600000005</v>
          </cell>
          <cell r="I22">
            <v>0</v>
          </cell>
          <cell r="J22">
            <v>129319.38055833333</v>
          </cell>
          <cell r="K22">
            <v>1331383.3422646518</v>
          </cell>
          <cell r="L22">
            <v>0</v>
          </cell>
          <cell r="M22">
            <v>150000</v>
          </cell>
          <cell r="N22">
            <v>54000</v>
          </cell>
          <cell r="O22">
            <v>0</v>
          </cell>
          <cell r="P22">
            <v>0</v>
          </cell>
          <cell r="Q22">
            <v>0</v>
          </cell>
          <cell r="R22">
            <v>366637.59474234737</v>
          </cell>
          <cell r="S22">
            <v>36869.759999999995</v>
          </cell>
          <cell r="T22">
            <v>1683531.1143360003</v>
          </cell>
          <cell r="U22">
            <v>1129676.6820000003</v>
          </cell>
          <cell r="V22">
            <v>161761.85870400001</v>
          </cell>
          <cell r="W22">
            <v>101154.93239999999</v>
          </cell>
          <cell r="X22">
            <v>2560.1999999999994</v>
          </cell>
          <cell r="Y22">
            <v>105221.42128480517</v>
          </cell>
        </row>
        <row r="23">
          <cell r="A23" t="str">
            <v>007/053/1029</v>
          </cell>
          <cell r="B23" t="str">
            <v>007/053/1029</v>
          </cell>
          <cell r="C23">
            <v>2940828.4032000001</v>
          </cell>
          <cell r="D23" t="str">
            <v>007</v>
          </cell>
          <cell r="E23">
            <v>2940828.4032000001</v>
          </cell>
          <cell r="F23">
            <v>0</v>
          </cell>
          <cell r="G23">
            <v>188374.91999999998</v>
          </cell>
          <cell r="H23">
            <v>0</v>
          </cell>
          <cell r="I23">
            <v>0</v>
          </cell>
          <cell r="J23">
            <v>15540.532875000001</v>
          </cell>
          <cell r="K23">
            <v>207581.45951584366</v>
          </cell>
          <cell r="L23">
            <v>0</v>
          </cell>
          <cell r="M23">
            <v>30000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99645.662381172122</v>
          </cell>
          <cell r="S23">
            <v>6376.32</v>
          </cell>
          <cell r="T23">
            <v>402810.70200000005</v>
          </cell>
          <cell r="U23">
            <v>148716.73199999999</v>
          </cell>
          <cell r="V23">
            <v>44756.773200000003</v>
          </cell>
          <cell r="W23">
            <v>26173.441200000001</v>
          </cell>
          <cell r="X23">
            <v>451.80000000000007</v>
          </cell>
          <cell r="Y23">
            <v>23857.855540204109</v>
          </cell>
        </row>
        <row r="24">
          <cell r="A24" t="str">
            <v>012/053/1029</v>
          </cell>
          <cell r="B24" t="str">
            <v>012/053/1029</v>
          </cell>
          <cell r="C24">
            <v>3864254.1107999999</v>
          </cell>
          <cell r="D24" t="str">
            <v>012</v>
          </cell>
          <cell r="E24">
            <v>3864254.1107999999</v>
          </cell>
          <cell r="F24">
            <v>0</v>
          </cell>
          <cell r="G24">
            <v>326712.95999999996</v>
          </cell>
          <cell r="H24">
            <v>45077.259600000005</v>
          </cell>
          <cell r="I24">
            <v>0</v>
          </cell>
          <cell r="J24">
            <v>26835.097991666666</v>
          </cell>
          <cell r="K24">
            <v>330782.16376518999</v>
          </cell>
          <cell r="L24">
            <v>0</v>
          </cell>
          <cell r="M24">
            <v>60000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176576.5579664667</v>
          </cell>
          <cell r="S24">
            <v>12752.640000000001</v>
          </cell>
          <cell r="T24">
            <v>695565.65520000015</v>
          </cell>
          <cell r="U24">
            <v>348704.86800000002</v>
          </cell>
          <cell r="V24">
            <v>77284.987200000003</v>
          </cell>
          <cell r="W24">
            <v>48241.164000000004</v>
          </cell>
          <cell r="X24">
            <v>903.60000000000014</v>
          </cell>
          <cell r="Y24">
            <v>42095.837451663261</v>
          </cell>
        </row>
        <row r="25">
          <cell r="A25" t="str">
            <v>014/053/1029</v>
          </cell>
          <cell r="B25" t="str">
            <v>014/053/1029</v>
          </cell>
          <cell r="C25">
            <v>5340114.0132000009</v>
          </cell>
          <cell r="D25" t="str">
            <v>014</v>
          </cell>
          <cell r="E25">
            <v>5340114.0132000009</v>
          </cell>
          <cell r="F25">
            <v>9157.5985509597849</v>
          </cell>
          <cell r="G25">
            <v>586383.12</v>
          </cell>
          <cell r="H25">
            <v>15025.753200000003</v>
          </cell>
          <cell r="I25">
            <v>0</v>
          </cell>
          <cell r="J25">
            <v>33538.934216666676</v>
          </cell>
          <cell r="K25">
            <v>798145.06992770336</v>
          </cell>
          <cell r="L25">
            <v>0</v>
          </cell>
          <cell r="M25">
            <v>18000</v>
          </cell>
          <cell r="N25">
            <v>6000</v>
          </cell>
          <cell r="O25">
            <v>0</v>
          </cell>
          <cell r="P25">
            <v>0</v>
          </cell>
          <cell r="Q25">
            <v>0</v>
          </cell>
          <cell r="R25">
            <v>215159.83240116906</v>
          </cell>
          <cell r="S25">
            <v>15598.080000000002</v>
          </cell>
          <cell r="T25">
            <v>804223.89840000006</v>
          </cell>
          <cell r="U25">
            <v>349805.89799999993</v>
          </cell>
          <cell r="V25">
            <v>65717.944799999997</v>
          </cell>
          <cell r="W25">
            <v>54520.0524</v>
          </cell>
          <cell r="X25">
            <v>1054.2000000000003</v>
          </cell>
          <cell r="Y25">
            <v>54613.558363675496</v>
          </cell>
        </row>
        <row r="26">
          <cell r="A26" t="str">
            <v>015/053/1029</v>
          </cell>
          <cell r="B26" t="str">
            <v>015/053/1029</v>
          </cell>
          <cell r="C26">
            <v>6584775.7199999997</v>
          </cell>
          <cell r="D26" t="str">
            <v>015</v>
          </cell>
          <cell r="E26">
            <v>6584775.7199999997</v>
          </cell>
          <cell r="F26">
            <v>0</v>
          </cell>
          <cell r="G26">
            <v>973206.6</v>
          </cell>
          <cell r="H26">
            <v>45077.259600000005</v>
          </cell>
          <cell r="I26">
            <v>0</v>
          </cell>
          <cell r="J26">
            <v>45727.609166666676</v>
          </cell>
          <cell r="K26">
            <v>625094.23472158122</v>
          </cell>
          <cell r="L26">
            <v>0</v>
          </cell>
          <cell r="M26">
            <v>102000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310992.14141824329</v>
          </cell>
          <cell r="S26">
            <v>19128.96</v>
          </cell>
          <cell r="T26">
            <v>1243972.9691999999</v>
          </cell>
          <cell r="U26">
            <v>479340.31199999998</v>
          </cell>
          <cell r="V26">
            <v>131695.386</v>
          </cell>
          <cell r="W26">
            <v>95751.475200000001</v>
          </cell>
          <cell r="X26">
            <v>1355.4</v>
          </cell>
          <cell r="Y26">
            <v>74606.826471145454</v>
          </cell>
        </row>
        <row r="27">
          <cell r="A27" t="str">
            <v>016/053/1029</v>
          </cell>
          <cell r="B27" t="str">
            <v>016/053/1029</v>
          </cell>
          <cell r="C27">
            <v>4756675.8408000004</v>
          </cell>
          <cell r="D27" t="str">
            <v>016</v>
          </cell>
          <cell r="E27">
            <v>4756675.8408000004</v>
          </cell>
          <cell r="F27">
            <v>0</v>
          </cell>
          <cell r="G27">
            <v>746967.84</v>
          </cell>
          <cell r="H27">
            <v>15025.753200000003</v>
          </cell>
          <cell r="I27">
            <v>0</v>
          </cell>
          <cell r="J27">
            <v>28150.584525000002</v>
          </cell>
          <cell r="K27">
            <v>790232.40721619746</v>
          </cell>
          <cell r="L27">
            <v>0</v>
          </cell>
          <cell r="M27">
            <v>42000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188682.85431472078</v>
          </cell>
          <cell r="S27">
            <v>10627.2</v>
          </cell>
          <cell r="T27">
            <v>668643.38520000002</v>
          </cell>
          <cell r="U27">
            <v>215548.93199999997</v>
          </cell>
          <cell r="V27">
            <v>53459.083200000008</v>
          </cell>
          <cell r="W27">
            <v>52106.132400000002</v>
          </cell>
          <cell r="X27">
            <v>753.00000000000011</v>
          </cell>
          <cell r="Y27">
            <v>48061.169405591427</v>
          </cell>
        </row>
        <row r="28">
          <cell r="A28" t="str">
            <v>017/053/1029</v>
          </cell>
          <cell r="B28" t="str">
            <v>017/053/1029</v>
          </cell>
          <cell r="C28">
            <v>1273170.7440000002</v>
          </cell>
          <cell r="D28" t="str">
            <v>017</v>
          </cell>
          <cell r="E28">
            <v>1273170.7440000002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106097.56200000002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4250.88</v>
          </cell>
          <cell r="T28">
            <v>229170.73392000003</v>
          </cell>
          <cell r="U28">
            <v>148815.6</v>
          </cell>
          <cell r="V28">
            <v>25463.414880000004</v>
          </cell>
          <cell r="X28">
            <v>301.20000000000005</v>
          </cell>
          <cell r="Y28">
            <v>12510.890943600001</v>
          </cell>
        </row>
        <row r="29">
          <cell r="A29" t="str">
            <v>018/053/1029</v>
          </cell>
          <cell r="B29" t="str">
            <v>018/053/1029</v>
          </cell>
          <cell r="C29">
            <v>1023094.2816000001</v>
          </cell>
          <cell r="D29" t="str">
            <v>018</v>
          </cell>
          <cell r="E29">
            <v>1023094.2816000001</v>
          </cell>
          <cell r="F29">
            <v>0</v>
          </cell>
          <cell r="G29">
            <v>0</v>
          </cell>
          <cell r="H29">
            <v>15025.753200000003</v>
          </cell>
          <cell r="I29">
            <v>0</v>
          </cell>
          <cell r="J29">
            <v>7104.8214000000007</v>
          </cell>
          <cell r="K29">
            <v>130556.51488232578</v>
          </cell>
          <cell r="L29">
            <v>0</v>
          </cell>
          <cell r="M29">
            <v>30000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41778.084762344253</v>
          </cell>
          <cell r="S29">
            <v>2125.44</v>
          </cell>
          <cell r="T29">
            <v>184156.92960000003</v>
          </cell>
          <cell r="U29">
            <v>0</v>
          </cell>
          <cell r="V29">
            <v>20461.824000000001</v>
          </cell>
          <cell r="W29">
            <v>11827.565999999999</v>
          </cell>
          <cell r="X29">
            <v>150.60000000000002</v>
          </cell>
          <cell r="Y29">
            <v>10263.972708112691</v>
          </cell>
        </row>
        <row r="30">
          <cell r="A30" t="str">
            <v>032/053/1029</v>
          </cell>
          <cell r="B30" t="str">
            <v>032/053/1029</v>
          </cell>
          <cell r="C30">
            <v>1151912.4804</v>
          </cell>
          <cell r="D30" t="str">
            <v>032</v>
          </cell>
          <cell r="E30">
            <v>1151912.4804</v>
          </cell>
          <cell r="F30">
            <v>2740.4946554917651</v>
          </cell>
          <cell r="G30">
            <v>0</v>
          </cell>
          <cell r="H30">
            <v>15025.753200000003</v>
          </cell>
          <cell r="I30">
            <v>0</v>
          </cell>
          <cell r="J30">
            <v>7999.3922250000005</v>
          </cell>
          <cell r="K30">
            <v>145732.70062105829</v>
          </cell>
          <cell r="L30">
            <v>0</v>
          </cell>
          <cell r="M30">
            <v>12000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33310.331570527611</v>
          </cell>
          <cell r="S30">
            <v>5906.16</v>
          </cell>
          <cell r="T30">
            <v>164424.93119999999</v>
          </cell>
          <cell r="U30">
            <v>66685.824000000008</v>
          </cell>
          <cell r="V30">
            <v>14947.686000000002</v>
          </cell>
          <cell r="W30">
            <v>12060.8688</v>
          </cell>
          <cell r="X30">
            <v>150.60000000000002</v>
          </cell>
          <cell r="Y30">
            <v>11430.280558704544</v>
          </cell>
        </row>
        <row r="31">
          <cell r="A31" t="str">
            <v>033/053/1029</v>
          </cell>
          <cell r="B31" t="str">
            <v>033/053/1029</v>
          </cell>
          <cell r="C31">
            <v>6367216.8144000014</v>
          </cell>
          <cell r="D31" t="str">
            <v>033</v>
          </cell>
          <cell r="E31">
            <v>6367216.8144000014</v>
          </cell>
          <cell r="F31">
            <v>301256.15645994322</v>
          </cell>
          <cell r="G31">
            <v>188374.91999999998</v>
          </cell>
          <cell r="H31">
            <v>15025.753200000003</v>
          </cell>
          <cell r="I31">
            <v>0</v>
          </cell>
          <cell r="J31">
            <v>151618.28844999999</v>
          </cell>
          <cell r="K31">
            <v>500523.28501384397</v>
          </cell>
          <cell r="L31">
            <v>0</v>
          </cell>
          <cell r="M31">
            <v>54000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190190.75161975078</v>
          </cell>
          <cell r="S31">
            <v>23690.399999999998</v>
          </cell>
          <cell r="T31">
            <v>1078394.708112</v>
          </cell>
          <cell r="U31">
            <v>554150.64599999995</v>
          </cell>
          <cell r="V31">
            <v>113209.062768</v>
          </cell>
          <cell r="W31">
            <v>55158.072</v>
          </cell>
          <cell r="X31">
            <v>1204.8000000000002</v>
          </cell>
          <cell r="Y31">
            <v>67158.095606164774</v>
          </cell>
        </row>
        <row r="32">
          <cell r="A32" t="str">
            <v>034/053/1029</v>
          </cell>
          <cell r="B32" t="str">
            <v>034/053/1029</v>
          </cell>
          <cell r="C32">
            <v>21441961.548000004</v>
          </cell>
          <cell r="D32" t="str">
            <v>034</v>
          </cell>
          <cell r="E32">
            <v>21441961.548000004</v>
          </cell>
          <cell r="F32">
            <v>355347.8556839365</v>
          </cell>
          <cell r="G32">
            <v>639740.76</v>
          </cell>
          <cell r="H32">
            <v>105180.27240000003</v>
          </cell>
          <cell r="I32">
            <v>0</v>
          </cell>
          <cell r="J32">
            <v>414408.81630833331</v>
          </cell>
          <cell r="K32">
            <v>2421545.4670108445</v>
          </cell>
          <cell r="L32">
            <v>0</v>
          </cell>
          <cell r="M32">
            <v>108000</v>
          </cell>
          <cell r="N32">
            <v>0</v>
          </cell>
          <cell r="O32">
            <v>37948.620000000003</v>
          </cell>
          <cell r="P32">
            <v>0</v>
          </cell>
          <cell r="Q32">
            <v>0</v>
          </cell>
          <cell r="R32">
            <v>765745.57242578059</v>
          </cell>
          <cell r="S32">
            <v>74390.400000000038</v>
          </cell>
          <cell r="T32">
            <v>3994097.0674319994</v>
          </cell>
          <cell r="U32">
            <v>1874232.3300000003</v>
          </cell>
          <cell r="V32">
            <v>388728.84544799995</v>
          </cell>
          <cell r="W32">
            <v>216194.6556</v>
          </cell>
          <cell r="X32">
            <v>5271.0000000000009</v>
          </cell>
          <cell r="Y32">
            <v>226742.21188016233</v>
          </cell>
        </row>
        <row r="33">
          <cell r="A33" t="str">
            <v>035/053/1029</v>
          </cell>
          <cell r="B33" t="str">
            <v>035/053/1029</v>
          </cell>
          <cell r="C33">
            <v>8157371.2835999997</v>
          </cell>
          <cell r="D33" t="str">
            <v>035</v>
          </cell>
          <cell r="E33">
            <v>8157371.2835999997</v>
          </cell>
          <cell r="F33">
            <v>603926.79885362939</v>
          </cell>
          <cell r="G33">
            <v>188374.91999999998</v>
          </cell>
          <cell r="H33">
            <v>75128.766000000018</v>
          </cell>
          <cell r="I33">
            <v>55008</v>
          </cell>
          <cell r="J33">
            <v>52634.066833333338</v>
          </cell>
          <cell r="K33">
            <v>888198.30373019516</v>
          </cell>
          <cell r="L33">
            <v>0</v>
          </cell>
          <cell r="M33">
            <v>42000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321939.66604522383</v>
          </cell>
          <cell r="S33">
            <v>25965.839999999997</v>
          </cell>
          <cell r="T33">
            <v>1474937.4767999998</v>
          </cell>
          <cell r="U33">
            <v>564216.5639999999</v>
          </cell>
          <cell r="V33">
            <v>146193.15840000001</v>
          </cell>
          <cell r="W33">
            <v>87388.654800000004</v>
          </cell>
          <cell r="X33">
            <v>1656.6</v>
          </cell>
          <cell r="Y33">
            <v>84748.121076236683</v>
          </cell>
        </row>
        <row r="34">
          <cell r="A34" t="str">
            <v>036/053/1029</v>
          </cell>
          <cell r="B34" t="str">
            <v>036/053/1029</v>
          </cell>
          <cell r="C34">
            <v>5027527.1664000005</v>
          </cell>
          <cell r="D34" t="str">
            <v>036</v>
          </cell>
          <cell r="E34">
            <v>5027527.1664000005</v>
          </cell>
          <cell r="F34">
            <v>257175.82360292776</v>
          </cell>
          <cell r="G34">
            <v>308270.51999999996</v>
          </cell>
          <cell r="H34">
            <v>15025.753200000003</v>
          </cell>
          <cell r="I34">
            <v>0</v>
          </cell>
          <cell r="J34">
            <v>50364.048458333345</v>
          </cell>
          <cell r="K34">
            <v>648784.53241616674</v>
          </cell>
          <cell r="L34">
            <v>0</v>
          </cell>
          <cell r="M34">
            <v>30000</v>
          </cell>
          <cell r="N34">
            <v>0</v>
          </cell>
          <cell r="O34">
            <v>66967.662000000011</v>
          </cell>
          <cell r="P34">
            <v>0</v>
          </cell>
          <cell r="Q34">
            <v>0</v>
          </cell>
          <cell r="R34">
            <v>212851.68419320107</v>
          </cell>
          <cell r="S34">
            <v>19128.96</v>
          </cell>
          <cell r="T34">
            <v>963740.56240799988</v>
          </cell>
          <cell r="U34">
            <v>415710.408</v>
          </cell>
          <cell r="V34">
            <v>73487.965511999995</v>
          </cell>
          <cell r="W34">
            <v>59130.126000000004</v>
          </cell>
          <cell r="X34">
            <v>1355.4</v>
          </cell>
          <cell r="Y34">
            <v>57046.644285334398</v>
          </cell>
        </row>
        <row r="35">
          <cell r="A35" t="str">
            <v>037/053/1029</v>
          </cell>
          <cell r="B35" t="str">
            <v>037/053/1029</v>
          </cell>
          <cell r="C35">
            <v>6381601.3380000005</v>
          </cell>
          <cell r="D35" t="str">
            <v>037</v>
          </cell>
          <cell r="E35">
            <v>6381601.3380000005</v>
          </cell>
          <cell r="F35">
            <v>265024.1064641769</v>
          </cell>
          <cell r="G35">
            <v>0</v>
          </cell>
          <cell r="H35">
            <v>0</v>
          </cell>
          <cell r="I35">
            <v>19800</v>
          </cell>
          <cell r="J35">
            <v>34090.430941666666</v>
          </cell>
          <cell r="K35">
            <v>564008.84534110141</v>
          </cell>
          <cell r="L35">
            <v>0</v>
          </cell>
          <cell r="M35">
            <v>0</v>
          </cell>
          <cell r="N35">
            <v>66000</v>
          </cell>
          <cell r="O35">
            <v>232152.97799999997</v>
          </cell>
          <cell r="P35">
            <v>0</v>
          </cell>
          <cell r="Q35">
            <v>0</v>
          </cell>
          <cell r="R35">
            <v>206911.26484233196</v>
          </cell>
          <cell r="S35">
            <v>26636.039999999994</v>
          </cell>
          <cell r="T35">
            <v>937414.3740000003</v>
          </cell>
          <cell r="U35">
            <v>413649.58799999993</v>
          </cell>
          <cell r="V35">
            <v>95869.474800000011</v>
          </cell>
          <cell r="W35">
            <v>58864.081199999993</v>
          </cell>
          <cell r="X35">
            <v>1807.1999999999998</v>
          </cell>
          <cell r="Y35">
            <v>54818.753074324952</v>
          </cell>
        </row>
        <row r="36">
          <cell r="A36" t="str">
            <v>038/053/1029</v>
          </cell>
          <cell r="B36" t="str">
            <v>038/053/1029</v>
          </cell>
          <cell r="C36">
            <v>4009553.6052000001</v>
          </cell>
          <cell r="D36" t="str">
            <v>038</v>
          </cell>
          <cell r="E36">
            <v>4009553.6052000001</v>
          </cell>
          <cell r="F36">
            <v>50486.138924968793</v>
          </cell>
          <cell r="G36">
            <v>837122.64</v>
          </cell>
          <cell r="H36">
            <v>45077.259600000005</v>
          </cell>
          <cell r="I36">
            <v>0</v>
          </cell>
          <cell r="J36">
            <v>27844.122258333333</v>
          </cell>
          <cell r="K36">
            <v>516968.90639709262</v>
          </cell>
          <cell r="L36">
            <v>0</v>
          </cell>
          <cell r="M36">
            <v>66000</v>
          </cell>
          <cell r="N36">
            <v>0</v>
          </cell>
          <cell r="O36">
            <v>104916.28200000001</v>
          </cell>
          <cell r="P36">
            <v>0</v>
          </cell>
          <cell r="Q36">
            <v>0</v>
          </cell>
          <cell r="R36">
            <v>201588.73803722503</v>
          </cell>
          <cell r="S36">
            <v>12752.640000000001</v>
          </cell>
          <cell r="T36">
            <v>800646.93119999999</v>
          </cell>
          <cell r="U36">
            <v>379920.83399999997</v>
          </cell>
          <cell r="V36">
            <v>80191.192800000019</v>
          </cell>
          <cell r="W36">
            <v>50616.949200000003</v>
          </cell>
          <cell r="X36">
            <v>903.60000000000014</v>
          </cell>
          <cell r="Y36">
            <v>50292.128877323332</v>
          </cell>
        </row>
        <row r="37">
          <cell r="A37" t="str">
            <v>039/053/1029</v>
          </cell>
          <cell r="B37" t="str">
            <v>039/053/1029</v>
          </cell>
          <cell r="C37">
            <v>6568965.1860000007</v>
          </cell>
          <cell r="D37" t="str">
            <v>039</v>
          </cell>
          <cell r="E37">
            <v>6568965.1860000007</v>
          </cell>
          <cell r="F37">
            <v>164820.20515098513</v>
          </cell>
          <cell r="G37">
            <v>0</v>
          </cell>
          <cell r="H37">
            <v>30051.506400000006</v>
          </cell>
          <cell r="I37">
            <v>0</v>
          </cell>
          <cell r="J37">
            <v>147946.61555000002</v>
          </cell>
          <cell r="K37">
            <v>430983.93011459778</v>
          </cell>
          <cell r="L37">
            <v>0</v>
          </cell>
          <cell r="M37">
            <v>42000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200367.02602676509</v>
          </cell>
          <cell r="S37">
            <v>24529.319999999996</v>
          </cell>
          <cell r="T37">
            <v>1179472.0946160001</v>
          </cell>
          <cell r="U37">
            <v>519137.89199999999</v>
          </cell>
          <cell r="V37">
            <v>119822.605224</v>
          </cell>
          <cell r="W37">
            <v>64299.381600000015</v>
          </cell>
          <cell r="X37">
            <v>1355.4</v>
          </cell>
          <cell r="Y37">
            <v>66456.258138776437</v>
          </cell>
        </row>
        <row r="38">
          <cell r="A38" t="str">
            <v>040/053/1029</v>
          </cell>
          <cell r="B38" t="str">
            <v>040/053/1029</v>
          </cell>
          <cell r="C38">
            <v>4263232.3295999998</v>
          </cell>
          <cell r="D38" t="str">
            <v>040</v>
          </cell>
          <cell r="E38">
            <v>4263232.3295999998</v>
          </cell>
          <cell r="F38">
            <v>103809.4512567374</v>
          </cell>
          <cell r="G38">
            <v>368916</v>
          </cell>
          <cell r="H38">
            <v>0</v>
          </cell>
          <cell r="I38">
            <v>0</v>
          </cell>
          <cell r="J38">
            <v>79761.341700000004</v>
          </cell>
          <cell r="K38">
            <v>315924.92393862485</v>
          </cell>
          <cell r="L38">
            <v>0</v>
          </cell>
          <cell r="M38">
            <v>30000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129414.45452699586</v>
          </cell>
          <cell r="S38">
            <v>8501.76</v>
          </cell>
          <cell r="T38">
            <v>494704.69965600001</v>
          </cell>
          <cell r="U38">
            <v>180861.03</v>
          </cell>
          <cell r="V38">
            <v>43263.642983999998</v>
          </cell>
          <cell r="W38">
            <v>49441.190399999999</v>
          </cell>
          <cell r="X38">
            <v>602.40000000000009</v>
          </cell>
          <cell r="Y38">
            <v>38905.480166436508</v>
          </cell>
        </row>
        <row r="39">
          <cell r="A39" t="str">
            <v>052/053/1029</v>
          </cell>
          <cell r="B39" t="str">
            <v>052/053/1029</v>
          </cell>
          <cell r="C39">
            <v>1244586.4643999999</v>
          </cell>
          <cell r="D39" t="str">
            <v>052</v>
          </cell>
          <cell r="E39">
            <v>1244586.4643999999</v>
          </cell>
          <cell r="F39">
            <v>0</v>
          </cell>
          <cell r="G39">
            <v>0</v>
          </cell>
          <cell r="H39">
            <v>15025.753200000003</v>
          </cell>
          <cell r="I39">
            <v>0</v>
          </cell>
          <cell r="J39">
            <v>3761.074966666667</v>
          </cell>
          <cell r="K39">
            <v>100102.93884786956</v>
          </cell>
          <cell r="L39">
            <v>0</v>
          </cell>
          <cell r="M39">
            <v>12000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22880.671736655899</v>
          </cell>
          <cell r="S39">
            <v>2125.44</v>
          </cell>
          <cell r="T39">
            <v>119150.83440000002</v>
          </cell>
          <cell r="U39">
            <v>0</v>
          </cell>
          <cell r="V39">
            <v>10831.952400000002</v>
          </cell>
          <cell r="W39">
            <v>8226.7164000000012</v>
          </cell>
          <cell r="X39">
            <v>150.60000000000002</v>
          </cell>
          <cell r="Y39">
            <v>5850.9554400583456</v>
          </cell>
        </row>
        <row r="40">
          <cell r="A40" t="str">
            <v>053/053/1029</v>
          </cell>
          <cell r="B40" t="str">
            <v>053/053/1029</v>
          </cell>
          <cell r="C40">
            <v>16053440.606399996</v>
          </cell>
          <cell r="D40" t="str">
            <v>053</v>
          </cell>
          <cell r="E40">
            <v>16053440.606399996</v>
          </cell>
          <cell r="F40">
            <v>102243.95137373084</v>
          </cell>
          <cell r="G40">
            <v>1315848.48</v>
          </cell>
          <cell r="H40">
            <v>45077.259600000005</v>
          </cell>
          <cell r="I40">
            <v>55008</v>
          </cell>
          <cell r="J40">
            <v>334840.12365000014</v>
          </cell>
          <cell r="K40">
            <v>1264226.9200276884</v>
          </cell>
          <cell r="L40">
            <v>0</v>
          </cell>
          <cell r="M40">
            <v>126000</v>
          </cell>
          <cell r="N40">
            <v>12000</v>
          </cell>
          <cell r="O40">
            <v>0</v>
          </cell>
          <cell r="P40">
            <v>0</v>
          </cell>
          <cell r="Q40">
            <v>0</v>
          </cell>
          <cell r="R40">
            <v>567900.69322873408</v>
          </cell>
          <cell r="S40">
            <v>68512.920000000027</v>
          </cell>
          <cell r="T40">
            <v>2920946.2332960013</v>
          </cell>
          <cell r="U40">
            <v>1459471.4400000002</v>
          </cell>
          <cell r="V40">
            <v>301807.30214400002</v>
          </cell>
          <cell r="W40">
            <v>157940.60279999994</v>
          </cell>
          <cell r="X40">
            <v>4216.7999999999984</v>
          </cell>
          <cell r="Y40">
            <v>173526.36932764109</v>
          </cell>
        </row>
        <row r="41">
          <cell r="A41" t="str">
            <v>056/053/1029</v>
          </cell>
          <cell r="B41" t="str">
            <v>056/053/1029</v>
          </cell>
          <cell r="C41">
            <v>14308224.211200006</v>
          </cell>
          <cell r="D41" t="str">
            <v>056</v>
          </cell>
          <cell r="E41">
            <v>14308224.211200006</v>
          </cell>
          <cell r="F41">
            <v>436717.69862332672</v>
          </cell>
          <cell r="G41">
            <v>188374.91999999998</v>
          </cell>
          <cell r="H41">
            <v>150257.53200000004</v>
          </cell>
          <cell r="I41">
            <v>0</v>
          </cell>
          <cell r="J41">
            <v>156207.082425</v>
          </cell>
          <cell r="K41">
            <v>1833310.9818585594</v>
          </cell>
          <cell r="L41">
            <v>0</v>
          </cell>
          <cell r="M41">
            <v>102000</v>
          </cell>
          <cell r="N41">
            <v>138000</v>
          </cell>
          <cell r="O41">
            <v>0</v>
          </cell>
          <cell r="P41">
            <v>0</v>
          </cell>
          <cell r="Q41">
            <v>0</v>
          </cell>
          <cell r="R41">
            <v>584186.53365636058</v>
          </cell>
          <cell r="S41">
            <v>87032.880000000048</v>
          </cell>
          <cell r="T41">
            <v>2737255.8450960009</v>
          </cell>
          <cell r="U41">
            <v>1792524.9900000002</v>
          </cell>
          <cell r="V41">
            <v>272164.17194400023</v>
          </cell>
          <cell r="W41">
            <v>191284.28520000001</v>
          </cell>
          <cell r="X41">
            <v>5873.4000000000024</v>
          </cell>
          <cell r="Y41">
            <v>159084.8924056227</v>
          </cell>
        </row>
        <row r="42">
          <cell r="A42" t="str">
            <v>057/053/1029</v>
          </cell>
          <cell r="B42" t="str">
            <v>057/053/1029</v>
          </cell>
          <cell r="C42">
            <v>4543423.4712000005</v>
          </cell>
          <cell r="D42" t="str">
            <v>057</v>
          </cell>
          <cell r="E42">
            <v>4543423.4712000005</v>
          </cell>
          <cell r="F42">
            <v>43586.355801006706</v>
          </cell>
          <cell r="G42">
            <v>801699.48</v>
          </cell>
          <cell r="H42">
            <v>0</v>
          </cell>
          <cell r="I42">
            <v>0</v>
          </cell>
          <cell r="J42">
            <v>31551.551883333337</v>
          </cell>
          <cell r="K42">
            <v>298286.6260075373</v>
          </cell>
          <cell r="L42">
            <v>0</v>
          </cell>
          <cell r="M42">
            <v>36000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205583.5268235656</v>
          </cell>
          <cell r="S42">
            <v>17706.96</v>
          </cell>
          <cell r="T42">
            <v>711532.19520000007</v>
          </cell>
          <cell r="U42">
            <v>240434.136</v>
          </cell>
          <cell r="V42">
            <v>54244.63440000001</v>
          </cell>
          <cell r="W42">
            <v>56477.125199999995</v>
          </cell>
          <cell r="X42">
            <v>903.60000000000014</v>
          </cell>
          <cell r="Y42">
            <v>49290.007637608112</v>
          </cell>
        </row>
        <row r="43">
          <cell r="A43" t="str">
            <v>058/053/1029</v>
          </cell>
          <cell r="B43" t="str">
            <v>058/053/1029</v>
          </cell>
          <cell r="C43">
            <v>2945993.0364000001</v>
          </cell>
          <cell r="D43" t="str">
            <v>058</v>
          </cell>
          <cell r="E43">
            <v>2945993.0364000001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15199.948308333333</v>
          </cell>
          <cell r="K43">
            <v>150324.99827141975</v>
          </cell>
          <cell r="L43">
            <v>0</v>
          </cell>
          <cell r="M43">
            <v>18000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94498.982448854003</v>
          </cell>
          <cell r="S43">
            <v>6376.32</v>
          </cell>
          <cell r="T43">
            <v>415646.46480000007</v>
          </cell>
          <cell r="U43">
            <v>223075.098</v>
          </cell>
          <cell r="V43">
            <v>43775.925600000002</v>
          </cell>
          <cell r="W43">
            <v>23788.924800000001</v>
          </cell>
          <cell r="X43">
            <v>451.80000000000007</v>
          </cell>
          <cell r="Y43">
            <v>22259.517130400251</v>
          </cell>
        </row>
        <row r="44">
          <cell r="A44" t="str">
            <v>062/053/1029</v>
          </cell>
          <cell r="B44" t="str">
            <v>062/053/1029</v>
          </cell>
          <cell r="C44">
            <v>1288980.7644000002</v>
          </cell>
          <cell r="D44" t="str">
            <v>062</v>
          </cell>
          <cell r="E44">
            <v>1288980.7644000002</v>
          </cell>
          <cell r="F44">
            <v>0</v>
          </cell>
          <cell r="G44">
            <v>174622.91999999998</v>
          </cell>
          <cell r="H44">
            <v>15025.753200000003</v>
          </cell>
          <cell r="I44">
            <v>0</v>
          </cell>
          <cell r="J44">
            <v>8951.2553083333332</v>
          </cell>
          <cell r="K44">
            <v>84333.69579872326</v>
          </cell>
          <cell r="L44">
            <v>0</v>
          </cell>
          <cell r="M44">
            <v>24000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60226.474834640816</v>
          </cell>
          <cell r="S44">
            <v>4250.88</v>
          </cell>
          <cell r="T44">
            <v>232016.48879999999</v>
          </cell>
          <cell r="U44">
            <v>89820.936000000016</v>
          </cell>
          <cell r="V44">
            <v>25779.638400000003</v>
          </cell>
          <cell r="W44">
            <v>14984.151600000001</v>
          </cell>
          <cell r="X44">
            <v>301.20000000000005</v>
          </cell>
          <cell r="Y44">
            <v>14163.059108391884</v>
          </cell>
        </row>
        <row r="45">
          <cell r="A45" t="str">
            <v>063/053/1029</v>
          </cell>
          <cell r="B45" t="str">
            <v>063/053/1029</v>
          </cell>
          <cell r="C45">
            <v>23686039.934400022</v>
          </cell>
          <cell r="D45" t="str">
            <v>063</v>
          </cell>
          <cell r="E45">
            <v>23686039.934400022</v>
          </cell>
          <cell r="F45">
            <v>1422530.6807504378</v>
          </cell>
          <cell r="G45">
            <v>1023184.44</v>
          </cell>
          <cell r="H45">
            <v>30051.506400000006</v>
          </cell>
          <cell r="I45">
            <v>0</v>
          </cell>
          <cell r="J45">
            <v>447353.61162499996</v>
          </cell>
          <cell r="K45">
            <v>2121124.2299319338</v>
          </cell>
          <cell r="L45">
            <v>0</v>
          </cell>
          <cell r="M45">
            <v>114000</v>
          </cell>
          <cell r="N45">
            <v>312000</v>
          </cell>
          <cell r="O45">
            <v>0</v>
          </cell>
          <cell r="P45">
            <v>0</v>
          </cell>
          <cell r="Q45">
            <v>0</v>
          </cell>
          <cell r="R45">
            <v>834175.45610521454</v>
          </cell>
          <cell r="S45">
            <v>138548.16000000009</v>
          </cell>
          <cell r="T45">
            <v>4355255.7467520032</v>
          </cell>
          <cell r="U45">
            <v>2036596.0560000003</v>
          </cell>
          <cell r="V45">
            <v>440236.33852800011</v>
          </cell>
          <cell r="W45">
            <v>260766.27600000022</v>
          </cell>
          <cell r="X45">
            <v>9638.4000000000106</v>
          </cell>
          <cell r="Y45">
            <v>238008.43278990797</v>
          </cell>
        </row>
        <row r="46">
          <cell r="A46" t="str">
            <v>073/053/1029</v>
          </cell>
          <cell r="B46" t="str">
            <v>073/053/1029</v>
          </cell>
          <cell r="C46">
            <v>16231248.669600004</v>
          </cell>
          <cell r="D46" t="str">
            <v>073</v>
          </cell>
          <cell r="E46">
            <v>16189246.975200005</v>
          </cell>
          <cell r="F46">
            <v>2823681.7710734326</v>
          </cell>
          <cell r="G46">
            <v>715623.11999999988</v>
          </cell>
          <cell r="H46">
            <v>75128.766000000018</v>
          </cell>
          <cell r="I46">
            <v>26700</v>
          </cell>
          <cell r="J46">
            <v>112425.32621666664</v>
          </cell>
          <cell r="K46">
            <v>2017308.4446700506</v>
          </cell>
          <cell r="L46">
            <v>0</v>
          </cell>
          <cell r="M46">
            <v>126000</v>
          </cell>
          <cell r="N46">
            <v>270000</v>
          </cell>
          <cell r="O46">
            <v>1610579.6220000002</v>
          </cell>
          <cell r="P46">
            <v>42001.6944</v>
          </cell>
          <cell r="Q46">
            <v>0</v>
          </cell>
          <cell r="R46">
            <v>703577.61691432097</v>
          </cell>
          <cell r="S46">
            <v>102775.68000000007</v>
          </cell>
          <cell r="T46">
            <v>3160841.6748000016</v>
          </cell>
          <cell r="U46">
            <v>998898.07200000016</v>
          </cell>
          <cell r="V46">
            <v>292087.9152000001</v>
          </cell>
          <cell r="W46">
            <v>279556.07520000014</v>
          </cell>
          <cell r="X46">
            <v>7078.2000000000053</v>
          </cell>
          <cell r="Y46">
            <v>206874.57667572121</v>
          </cell>
        </row>
        <row r="47">
          <cell r="A47" t="str">
            <v>083/053/1029</v>
          </cell>
          <cell r="B47" t="str">
            <v>083/053/1029</v>
          </cell>
          <cell r="C47">
            <v>8278513.6020000027</v>
          </cell>
          <cell r="D47" t="str">
            <v>083</v>
          </cell>
          <cell r="E47">
            <v>8029871.4960000031</v>
          </cell>
          <cell r="F47">
            <v>782443.04652965663</v>
          </cell>
          <cell r="G47">
            <v>174622.91999999998</v>
          </cell>
          <cell r="H47">
            <v>0</v>
          </cell>
          <cell r="I47">
            <v>27504</v>
          </cell>
          <cell r="J47">
            <v>184601.31040833335</v>
          </cell>
          <cell r="K47">
            <v>829197.81436509755</v>
          </cell>
          <cell r="L47">
            <v>0</v>
          </cell>
          <cell r="M47">
            <v>12000</v>
          </cell>
          <cell r="N47">
            <v>120000</v>
          </cell>
          <cell r="O47">
            <v>61387.398000000001</v>
          </cell>
          <cell r="P47">
            <v>248642.10600000003</v>
          </cell>
          <cell r="Q47">
            <v>0</v>
          </cell>
          <cell r="R47">
            <v>272544.30291032151</v>
          </cell>
          <cell r="S47">
            <v>51010.560000000012</v>
          </cell>
          <cell r="T47">
            <v>1465023.1298639998</v>
          </cell>
          <cell r="U47">
            <v>598962.88800000004</v>
          </cell>
          <cell r="V47">
            <v>149619.24789600002</v>
          </cell>
          <cell r="W47">
            <v>92103.374400000001</v>
          </cell>
          <cell r="X47">
            <v>3614.3999999999987</v>
          </cell>
          <cell r="Y47">
            <v>91722.035960613881</v>
          </cell>
        </row>
        <row r="48">
          <cell r="A48" t="str">
            <v>093/053/1029</v>
          </cell>
          <cell r="B48" t="str">
            <v>093/053/1029</v>
          </cell>
          <cell r="C48">
            <v>2878865.9015999995</v>
          </cell>
          <cell r="D48" t="str">
            <v>093</v>
          </cell>
          <cell r="E48">
            <v>2815070.8751999997</v>
          </cell>
          <cell r="F48">
            <v>531472.40194585582</v>
          </cell>
          <cell r="G48">
            <v>0</v>
          </cell>
          <cell r="H48">
            <v>15025.753200000003</v>
          </cell>
          <cell r="I48">
            <v>55008</v>
          </cell>
          <cell r="J48">
            <v>19549.103300000002</v>
          </cell>
          <cell r="K48">
            <v>483660.2797915705</v>
          </cell>
          <cell r="L48">
            <v>0</v>
          </cell>
          <cell r="M48">
            <v>24000</v>
          </cell>
          <cell r="N48">
            <v>48000</v>
          </cell>
          <cell r="O48">
            <v>166303.67999999999</v>
          </cell>
          <cell r="P48">
            <v>63795.026400000002</v>
          </cell>
          <cell r="Q48">
            <v>0</v>
          </cell>
          <cell r="R48">
            <v>124498.52769727736</v>
          </cell>
          <cell r="S48">
            <v>17003.52</v>
          </cell>
          <cell r="T48">
            <v>599959.40040000016</v>
          </cell>
          <cell r="U48">
            <v>203307.27600000001</v>
          </cell>
          <cell r="V48">
            <v>51864.098400000003</v>
          </cell>
          <cell r="W48">
            <v>54838.741200000011</v>
          </cell>
          <cell r="X48">
            <v>1204.8000000000002</v>
          </cell>
          <cell r="Y48">
            <v>36921.930384742933</v>
          </cell>
        </row>
        <row r="49">
          <cell r="A49" t="str">
            <v>(blank)/053/1029</v>
          </cell>
          <cell r="B49" t="e">
            <v>#N/A</v>
          </cell>
          <cell r="C49">
            <v>9341449.7615999989</v>
          </cell>
          <cell r="D49" t="str">
            <v>(blank)</v>
          </cell>
          <cell r="E49">
            <v>9341449.7615999989</v>
          </cell>
          <cell r="F49">
            <v>0</v>
          </cell>
          <cell r="G49">
            <v>1376451.5999999999</v>
          </cell>
          <cell r="H49">
            <v>0</v>
          </cell>
          <cell r="I49">
            <v>0</v>
          </cell>
          <cell r="J49">
            <v>64871.178899999999</v>
          </cell>
          <cell r="K49">
            <v>34125.18182587294</v>
          </cell>
          <cell r="L49">
            <v>1307802.9666240003</v>
          </cell>
          <cell r="M49">
            <v>168000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391012.20544531604</v>
          </cell>
          <cell r="S49">
            <v>14878.080000000002</v>
          </cell>
          <cell r="T49">
            <v>1045496.2296000002</v>
          </cell>
          <cell r="U49">
            <v>0</v>
          </cell>
          <cell r="V49">
            <v>0</v>
          </cell>
          <cell r="W49">
            <v>103828.6056</v>
          </cell>
          <cell r="X49">
            <v>1054.2000000000003</v>
          </cell>
          <cell r="Y49">
            <v>96942.790067166323</v>
          </cell>
        </row>
        <row r="50">
          <cell r="A50" t="str">
            <v>Grand Total/053/1029</v>
          </cell>
          <cell r="B50" t="e">
            <v>#N/A</v>
          </cell>
          <cell r="C50">
            <v>367297928.32440001</v>
          </cell>
          <cell r="D50" t="str">
            <v>Grand Total</v>
          </cell>
          <cell r="E50">
            <v>366936289.49760002</v>
          </cell>
          <cell r="F50">
            <v>22366286.649078984</v>
          </cell>
          <cell r="G50">
            <v>20904190.680000003</v>
          </cell>
          <cell r="H50">
            <v>1412420.8008000003</v>
          </cell>
          <cell r="I50">
            <v>429768</v>
          </cell>
          <cell r="J50">
            <v>5056672.0787416669</v>
          </cell>
          <cell r="K50">
            <v>38969896.667570382</v>
          </cell>
          <cell r="L50">
            <v>1307802.9666240003</v>
          </cell>
          <cell r="M50">
            <v>2610000</v>
          </cell>
          <cell r="N50">
            <v>2772000</v>
          </cell>
          <cell r="O50">
            <v>3717929.9844000009</v>
          </cell>
          <cell r="P50">
            <v>354438.82680000004</v>
          </cell>
          <cell r="Q50">
            <v>7200</v>
          </cell>
          <cell r="R50">
            <v>14075033.91652054</v>
          </cell>
          <cell r="S50">
            <v>1739883.2400000009</v>
          </cell>
          <cell r="T50">
            <v>65616788.773632005</v>
          </cell>
          <cell r="U50">
            <v>32743523.466000006</v>
          </cell>
          <cell r="V50">
            <v>6348373.1796479989</v>
          </cell>
          <cell r="W50">
            <v>4443277.8912000014</v>
          </cell>
          <cell r="X50">
            <v>119124.60000000006</v>
          </cell>
          <cell r="Y50">
            <v>4018292.9887239663</v>
          </cell>
        </row>
        <row r="52">
          <cell r="E52">
            <v>346448391.43800002</v>
          </cell>
          <cell r="F52">
            <v>22366286.649078984</v>
          </cell>
          <cell r="G52">
            <v>20904190.680000003</v>
          </cell>
          <cell r="H52">
            <v>1412420.8008000003</v>
          </cell>
          <cell r="I52">
            <v>429768</v>
          </cell>
          <cell r="J52">
            <v>4650241.5025416659</v>
          </cell>
          <cell r="K52">
            <v>38969896.667570382</v>
          </cell>
          <cell r="L52">
            <v>1307802.9666240003</v>
          </cell>
          <cell r="M52">
            <v>2610000</v>
          </cell>
          <cell r="N52">
            <v>2772000</v>
          </cell>
          <cell r="O52">
            <v>3717929.9844000009</v>
          </cell>
          <cell r="P52">
            <v>354438.82680000004</v>
          </cell>
          <cell r="Q52">
            <v>7200</v>
          </cell>
          <cell r="R52">
            <v>14075033.91652054</v>
          </cell>
          <cell r="S52">
            <v>1716503.4000000008</v>
          </cell>
          <cell r="T52">
            <v>64738898.729040012</v>
          </cell>
          <cell r="U52">
            <v>31925037.666000001</v>
          </cell>
          <cell r="V52">
            <v>6250829.84136</v>
          </cell>
          <cell r="W52">
            <v>4443277.8912000014</v>
          </cell>
          <cell r="X52">
            <v>117468.00000000006</v>
          </cell>
          <cell r="Y52">
            <v>3984523.3187195472</v>
          </cell>
        </row>
        <row r="53">
          <cell r="E53">
            <v>20487898.059599996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406430.57620000094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23379.840000000084</v>
          </cell>
          <cell r="T53">
            <v>877890.04459199309</v>
          </cell>
          <cell r="U53">
            <v>818485.80000000447</v>
          </cell>
          <cell r="V53">
            <v>97543.338287998922</v>
          </cell>
          <cell r="W53">
            <v>0</v>
          </cell>
          <cell r="X53">
            <v>1656.6000000000058</v>
          </cell>
          <cell r="Y53">
            <v>33769.670004419051</v>
          </cell>
        </row>
        <row r="55">
          <cell r="A55" t="str">
            <v>IE005002001005009005000000000000000000</v>
          </cell>
          <cell r="B55" t="str">
            <v>Expenditure:Employee Related Cost:Municipal Staff:Salaries, Wages and Allowances:Allowances:Service Related Benefits:Long Service Award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</sheetNames>
    <sheetDataSet>
      <sheetData sheetId="0">
        <row r="1">
          <cell r="BX1" t="str">
            <v>PreviousYearPlanProjectItemID</v>
          </cell>
          <cell r="BY1" t="str">
            <v>GRAPClassification</v>
          </cell>
        </row>
        <row r="2">
          <cell r="BX2">
            <v>235465</v>
          </cell>
          <cell r="BY2" t="str">
            <v/>
          </cell>
        </row>
        <row r="3">
          <cell r="BX3">
            <v>235560</v>
          </cell>
          <cell r="BY3" t="str">
            <v/>
          </cell>
        </row>
        <row r="4">
          <cell r="BX4">
            <v>235561</v>
          </cell>
          <cell r="BY4" t="str">
            <v/>
          </cell>
        </row>
        <row r="5">
          <cell r="BX5">
            <v>235562</v>
          </cell>
          <cell r="BY5" t="str">
            <v/>
          </cell>
        </row>
        <row r="6">
          <cell r="BX6">
            <v>235563</v>
          </cell>
          <cell r="BY6" t="str">
            <v/>
          </cell>
        </row>
        <row r="7">
          <cell r="BX7">
            <v>235564</v>
          </cell>
          <cell r="BY7" t="str">
            <v/>
          </cell>
        </row>
        <row r="8">
          <cell r="BX8">
            <v>198930</v>
          </cell>
          <cell r="BY8" t="str">
            <v/>
          </cell>
        </row>
        <row r="9">
          <cell r="BX9">
            <v>198931</v>
          </cell>
          <cell r="BY9" t="str">
            <v/>
          </cell>
        </row>
        <row r="10">
          <cell r="BX10">
            <v>198953</v>
          </cell>
          <cell r="BY10" t="str">
            <v/>
          </cell>
        </row>
        <row r="11">
          <cell r="BX11">
            <v>198958</v>
          </cell>
          <cell r="BY11" t="str">
            <v/>
          </cell>
        </row>
        <row r="12">
          <cell r="BX12">
            <v>198959</v>
          </cell>
          <cell r="BY12" t="str">
            <v/>
          </cell>
        </row>
        <row r="13">
          <cell r="BX13">
            <v>198960</v>
          </cell>
          <cell r="BY13" t="str">
            <v/>
          </cell>
        </row>
        <row r="14">
          <cell r="BX14">
            <v>198961</v>
          </cell>
          <cell r="BY14" t="str">
            <v/>
          </cell>
        </row>
        <row r="15">
          <cell r="BX15">
            <v>198962</v>
          </cell>
          <cell r="BY15" t="str">
            <v/>
          </cell>
        </row>
        <row r="16">
          <cell r="BX16">
            <v>198969</v>
          </cell>
          <cell r="BY16" t="str">
            <v/>
          </cell>
        </row>
        <row r="17">
          <cell r="BX17">
            <v>198970</v>
          </cell>
          <cell r="BY17" t="str">
            <v/>
          </cell>
        </row>
        <row r="18">
          <cell r="BX18">
            <v>198972</v>
          </cell>
          <cell r="BY18" t="str">
            <v/>
          </cell>
        </row>
        <row r="19">
          <cell r="BX19">
            <v>198979</v>
          </cell>
          <cell r="BY19" t="str">
            <v/>
          </cell>
        </row>
        <row r="20">
          <cell r="BX20">
            <v>199006</v>
          </cell>
          <cell r="BY20" t="str">
            <v/>
          </cell>
        </row>
        <row r="21">
          <cell r="BX21">
            <v>199167</v>
          </cell>
          <cell r="BY21" t="str">
            <v/>
          </cell>
        </row>
        <row r="22">
          <cell r="BX22">
            <v>199175</v>
          </cell>
          <cell r="BY22" t="str">
            <v/>
          </cell>
        </row>
        <row r="23">
          <cell r="BX23">
            <v>199188</v>
          </cell>
          <cell r="BY23" t="str">
            <v/>
          </cell>
        </row>
        <row r="24">
          <cell r="BX24">
            <v>199208</v>
          </cell>
          <cell r="BY24" t="str">
            <v/>
          </cell>
        </row>
        <row r="25">
          <cell r="BX25">
            <v>199220</v>
          </cell>
          <cell r="BY25" t="str">
            <v/>
          </cell>
        </row>
        <row r="26">
          <cell r="BX26">
            <v>199225</v>
          </cell>
          <cell r="BY26" t="str">
            <v/>
          </cell>
        </row>
        <row r="27">
          <cell r="BX27">
            <v>199235</v>
          </cell>
          <cell r="BY27" t="str">
            <v/>
          </cell>
        </row>
        <row r="28">
          <cell r="BX28">
            <v>199242</v>
          </cell>
          <cell r="BY28" t="str">
            <v/>
          </cell>
        </row>
        <row r="29">
          <cell r="BX29">
            <v>199247</v>
          </cell>
          <cell r="BY29" t="str">
            <v/>
          </cell>
        </row>
        <row r="30">
          <cell r="BX30">
            <v>199249</v>
          </cell>
          <cell r="BY30" t="str">
            <v/>
          </cell>
        </row>
        <row r="31">
          <cell r="BX31">
            <v>199250</v>
          </cell>
          <cell r="BY31" t="str">
            <v/>
          </cell>
        </row>
        <row r="32">
          <cell r="BX32">
            <v>199294</v>
          </cell>
          <cell r="BY32" t="str">
            <v/>
          </cell>
        </row>
        <row r="33">
          <cell r="BX33">
            <v>199301</v>
          </cell>
          <cell r="BY33" t="str">
            <v/>
          </cell>
        </row>
        <row r="34">
          <cell r="BX34">
            <v>199302</v>
          </cell>
          <cell r="BY34" t="str">
            <v/>
          </cell>
        </row>
        <row r="35">
          <cell r="BX35">
            <v>199309</v>
          </cell>
          <cell r="BY35" t="str">
            <v/>
          </cell>
        </row>
        <row r="36">
          <cell r="BX36">
            <v>199316</v>
          </cell>
          <cell r="BY36" t="str">
            <v/>
          </cell>
        </row>
        <row r="37">
          <cell r="BX37">
            <v>199317</v>
          </cell>
          <cell r="BY37" t="str">
            <v/>
          </cell>
        </row>
        <row r="38">
          <cell r="BX38">
            <v>199342</v>
          </cell>
          <cell r="BY38" t="str">
            <v/>
          </cell>
        </row>
        <row r="39">
          <cell r="BX39">
            <v>199353</v>
          </cell>
          <cell r="BY39" t="str">
            <v/>
          </cell>
        </row>
        <row r="40">
          <cell r="BX40">
            <v>199354</v>
          </cell>
          <cell r="BY40" t="str">
            <v/>
          </cell>
        </row>
        <row r="41">
          <cell r="BX41">
            <v>199377</v>
          </cell>
          <cell r="BY41" t="str">
            <v/>
          </cell>
        </row>
        <row r="42">
          <cell r="BX42">
            <v>199422</v>
          </cell>
          <cell r="BY42" t="str">
            <v/>
          </cell>
        </row>
        <row r="43">
          <cell r="BX43">
            <v>199446</v>
          </cell>
          <cell r="BY43" t="str">
            <v/>
          </cell>
        </row>
        <row r="44">
          <cell r="BX44">
            <v>199453</v>
          </cell>
          <cell r="BY44" t="str">
            <v/>
          </cell>
        </row>
        <row r="45">
          <cell r="BX45">
            <v>199460</v>
          </cell>
          <cell r="BY45" t="str">
            <v/>
          </cell>
        </row>
        <row r="46">
          <cell r="BX46">
            <v>199467</v>
          </cell>
          <cell r="BY46" t="str">
            <v/>
          </cell>
        </row>
        <row r="47">
          <cell r="BX47">
            <v>199474</v>
          </cell>
          <cell r="BY47" t="str">
            <v/>
          </cell>
        </row>
        <row r="48">
          <cell r="BX48">
            <v>199481</v>
          </cell>
          <cell r="BY48" t="str">
            <v/>
          </cell>
        </row>
        <row r="49">
          <cell r="BX49">
            <v>199488</v>
          </cell>
          <cell r="BY49" t="str">
            <v/>
          </cell>
        </row>
        <row r="50">
          <cell r="BX50">
            <v>199495</v>
          </cell>
          <cell r="BY50" t="str">
            <v/>
          </cell>
        </row>
        <row r="51">
          <cell r="BX51">
            <v>199496</v>
          </cell>
          <cell r="BY51" t="str">
            <v/>
          </cell>
        </row>
        <row r="52">
          <cell r="BX52">
            <v>199497</v>
          </cell>
          <cell r="BY52" t="str">
            <v/>
          </cell>
        </row>
        <row r="53">
          <cell r="BX53">
            <v>199498</v>
          </cell>
          <cell r="BY53" t="str">
            <v/>
          </cell>
        </row>
        <row r="54">
          <cell r="BX54">
            <v>199500</v>
          </cell>
          <cell r="BY54" t="str">
            <v/>
          </cell>
        </row>
        <row r="55">
          <cell r="BX55">
            <v>199501</v>
          </cell>
          <cell r="BY55" t="str">
            <v/>
          </cell>
        </row>
        <row r="56">
          <cell r="BX56">
            <v>199502</v>
          </cell>
          <cell r="BY56" t="str">
            <v/>
          </cell>
        </row>
        <row r="57">
          <cell r="BX57">
            <v>199503</v>
          </cell>
          <cell r="BY57" t="str">
            <v/>
          </cell>
        </row>
        <row r="58">
          <cell r="BX58">
            <v>199504</v>
          </cell>
          <cell r="BY58" t="str">
            <v/>
          </cell>
        </row>
        <row r="59">
          <cell r="BX59">
            <v>199511</v>
          </cell>
          <cell r="BY59" t="str">
            <v/>
          </cell>
        </row>
        <row r="60">
          <cell r="BX60">
            <v>199527</v>
          </cell>
          <cell r="BY60" t="str">
            <v/>
          </cell>
        </row>
        <row r="61">
          <cell r="BX61">
            <v>199534</v>
          </cell>
          <cell r="BY61" t="str">
            <v/>
          </cell>
        </row>
        <row r="62">
          <cell r="BX62">
            <v>199535</v>
          </cell>
          <cell r="BY62" t="str">
            <v/>
          </cell>
        </row>
        <row r="63">
          <cell r="BX63">
            <v>199539</v>
          </cell>
          <cell r="BY63" t="str">
            <v/>
          </cell>
        </row>
        <row r="64">
          <cell r="BX64">
            <v>199540</v>
          </cell>
          <cell r="BY64" t="str">
            <v/>
          </cell>
        </row>
        <row r="65">
          <cell r="BX65">
            <v>199541</v>
          </cell>
          <cell r="BY65" t="str">
            <v/>
          </cell>
        </row>
        <row r="66">
          <cell r="BX66">
            <v>199611</v>
          </cell>
          <cell r="BY66" t="str">
            <v/>
          </cell>
        </row>
        <row r="67">
          <cell r="BX67">
            <v>199649</v>
          </cell>
          <cell r="BY67" t="str">
            <v/>
          </cell>
        </row>
        <row r="68">
          <cell r="BX68">
            <v>199664</v>
          </cell>
          <cell r="BY68" t="str">
            <v/>
          </cell>
        </row>
        <row r="69">
          <cell r="BX69">
            <v>199735</v>
          </cell>
          <cell r="BY69" t="str">
            <v/>
          </cell>
        </row>
        <row r="70">
          <cell r="BX70">
            <v>199766</v>
          </cell>
          <cell r="BY70" t="str">
            <v/>
          </cell>
        </row>
        <row r="71">
          <cell r="BX71">
            <v>199912</v>
          </cell>
          <cell r="BY71" t="str">
            <v/>
          </cell>
        </row>
        <row r="72">
          <cell r="BX72">
            <v>199953</v>
          </cell>
          <cell r="BY72" t="str">
            <v/>
          </cell>
        </row>
        <row r="73">
          <cell r="BX73">
            <v>200016</v>
          </cell>
          <cell r="BY73" t="str">
            <v/>
          </cell>
        </row>
        <row r="74">
          <cell r="BX74">
            <v>200068</v>
          </cell>
          <cell r="BY74" t="str">
            <v/>
          </cell>
        </row>
        <row r="75">
          <cell r="BX75">
            <v>200116</v>
          </cell>
          <cell r="BY75" t="str">
            <v/>
          </cell>
        </row>
        <row r="76">
          <cell r="BX76">
            <v>200160</v>
          </cell>
          <cell r="BY76" t="str">
            <v/>
          </cell>
        </row>
        <row r="77">
          <cell r="BX77">
            <v>200163</v>
          </cell>
          <cell r="BY77" t="str">
            <v/>
          </cell>
        </row>
        <row r="78">
          <cell r="BX78">
            <v>200170</v>
          </cell>
          <cell r="BY78" t="str">
            <v/>
          </cell>
        </row>
        <row r="79">
          <cell r="BX79">
            <v>200197</v>
          </cell>
          <cell r="BY79" t="str">
            <v/>
          </cell>
        </row>
        <row r="80">
          <cell r="BX80">
            <v>200216</v>
          </cell>
          <cell r="BY80" t="str">
            <v/>
          </cell>
        </row>
        <row r="81">
          <cell r="BX81">
            <v>200217</v>
          </cell>
          <cell r="BY81" t="str">
            <v/>
          </cell>
        </row>
        <row r="82">
          <cell r="BX82">
            <v>200224</v>
          </cell>
          <cell r="BY82" t="str">
            <v/>
          </cell>
        </row>
        <row r="83">
          <cell r="BX83">
            <v>200250</v>
          </cell>
          <cell r="BY83" t="str">
            <v/>
          </cell>
        </row>
        <row r="84">
          <cell r="BX84">
            <v>200270</v>
          </cell>
          <cell r="BY84" t="str">
            <v/>
          </cell>
        </row>
        <row r="85">
          <cell r="BX85">
            <v>200271</v>
          </cell>
          <cell r="BY85" t="str">
            <v/>
          </cell>
        </row>
        <row r="86">
          <cell r="BX86">
            <v>200278</v>
          </cell>
          <cell r="BY86" t="str">
            <v/>
          </cell>
        </row>
        <row r="87">
          <cell r="BX87">
            <v>200285</v>
          </cell>
          <cell r="BY87" t="str">
            <v/>
          </cell>
        </row>
        <row r="88">
          <cell r="BX88">
            <v>200292</v>
          </cell>
          <cell r="BY88" t="str">
            <v/>
          </cell>
        </row>
        <row r="89">
          <cell r="BX89">
            <v>200293</v>
          </cell>
          <cell r="BY89" t="str">
            <v/>
          </cell>
        </row>
        <row r="90">
          <cell r="BX90">
            <v>200321</v>
          </cell>
          <cell r="BY90" t="str">
            <v/>
          </cell>
        </row>
        <row r="91">
          <cell r="BX91">
            <v>200333</v>
          </cell>
          <cell r="BY91" t="str">
            <v/>
          </cell>
        </row>
        <row r="92">
          <cell r="BX92">
            <v>200334</v>
          </cell>
          <cell r="BY92" t="str">
            <v/>
          </cell>
        </row>
        <row r="93">
          <cell r="BX93">
            <v>200341</v>
          </cell>
          <cell r="BY93" t="str">
            <v/>
          </cell>
        </row>
        <row r="94">
          <cell r="BX94">
            <v>200347</v>
          </cell>
          <cell r="BY94" t="str">
            <v/>
          </cell>
        </row>
        <row r="95">
          <cell r="BX95">
            <v>200355</v>
          </cell>
          <cell r="BY95" t="str">
            <v/>
          </cell>
        </row>
        <row r="96">
          <cell r="BX96">
            <v>200356</v>
          </cell>
          <cell r="BY96" t="str">
            <v/>
          </cell>
        </row>
        <row r="97">
          <cell r="BX97">
            <v>200363</v>
          </cell>
          <cell r="BY97" t="str">
            <v/>
          </cell>
        </row>
        <row r="98">
          <cell r="BX98">
            <v>200370</v>
          </cell>
          <cell r="BY98" t="str">
            <v/>
          </cell>
        </row>
        <row r="99">
          <cell r="BX99">
            <v>200379</v>
          </cell>
          <cell r="BY99" t="str">
            <v/>
          </cell>
        </row>
        <row r="100">
          <cell r="BX100">
            <v>200386</v>
          </cell>
          <cell r="BY100" t="str">
            <v/>
          </cell>
        </row>
        <row r="101">
          <cell r="BX101">
            <v>200393</v>
          </cell>
          <cell r="BY101" t="str">
            <v/>
          </cell>
        </row>
        <row r="102">
          <cell r="BX102">
            <v>200400</v>
          </cell>
          <cell r="BY102" t="str">
            <v/>
          </cell>
        </row>
        <row r="103">
          <cell r="BX103">
            <v>200407</v>
          </cell>
          <cell r="BY103" t="str">
            <v/>
          </cell>
        </row>
        <row r="104">
          <cell r="BX104">
            <v>200409</v>
          </cell>
          <cell r="BY104" t="str">
            <v/>
          </cell>
        </row>
        <row r="105">
          <cell r="BX105">
            <v>200416</v>
          </cell>
          <cell r="BY105" t="str">
            <v/>
          </cell>
        </row>
        <row r="106">
          <cell r="BX106">
            <v>200417</v>
          </cell>
          <cell r="BY106" t="str">
            <v/>
          </cell>
        </row>
        <row r="107">
          <cell r="BX107">
            <v>200425</v>
          </cell>
          <cell r="BY107" t="str">
            <v/>
          </cell>
        </row>
        <row r="108">
          <cell r="BX108">
            <v>200426</v>
          </cell>
          <cell r="BY108" t="str">
            <v/>
          </cell>
        </row>
        <row r="109">
          <cell r="BX109">
            <v>200427</v>
          </cell>
          <cell r="BY109" t="str">
            <v/>
          </cell>
        </row>
        <row r="110">
          <cell r="BX110">
            <v>200428</v>
          </cell>
          <cell r="BY110" t="str">
            <v/>
          </cell>
        </row>
        <row r="111">
          <cell r="BX111">
            <v>200435</v>
          </cell>
          <cell r="BY111" t="str">
            <v/>
          </cell>
        </row>
        <row r="112">
          <cell r="BX112">
            <v>200449</v>
          </cell>
          <cell r="BY112" t="str">
            <v/>
          </cell>
        </row>
        <row r="113">
          <cell r="BX113">
            <v>200456</v>
          </cell>
          <cell r="BY113" t="str">
            <v/>
          </cell>
        </row>
        <row r="114">
          <cell r="BX114">
            <v>200468</v>
          </cell>
          <cell r="BY114" t="str">
            <v/>
          </cell>
        </row>
        <row r="115">
          <cell r="BX115">
            <v>200485</v>
          </cell>
          <cell r="BY115" t="str">
            <v/>
          </cell>
        </row>
        <row r="116">
          <cell r="BX116">
            <v>200489</v>
          </cell>
          <cell r="BY116" t="str">
            <v/>
          </cell>
        </row>
        <row r="117">
          <cell r="BX117">
            <v>200528</v>
          </cell>
          <cell r="BY117" t="str">
            <v/>
          </cell>
        </row>
        <row r="118">
          <cell r="BX118">
            <v>200535</v>
          </cell>
          <cell r="BY118" t="str">
            <v/>
          </cell>
        </row>
        <row r="119">
          <cell r="BX119">
            <v>200537</v>
          </cell>
          <cell r="BY119" t="str">
            <v/>
          </cell>
        </row>
        <row r="120">
          <cell r="BX120">
            <v>200545</v>
          </cell>
          <cell r="BY120" t="str">
            <v/>
          </cell>
        </row>
        <row r="121">
          <cell r="BX121">
            <v>200547</v>
          </cell>
          <cell r="BY121" t="str">
            <v/>
          </cell>
        </row>
        <row r="122">
          <cell r="BX122">
            <v>200548</v>
          </cell>
          <cell r="BY122" t="str">
            <v/>
          </cell>
        </row>
        <row r="123">
          <cell r="BX123">
            <v>200557</v>
          </cell>
          <cell r="BY123" t="str">
            <v/>
          </cell>
        </row>
        <row r="124">
          <cell r="BX124">
            <v>200586</v>
          </cell>
          <cell r="BY124" t="str">
            <v/>
          </cell>
        </row>
        <row r="125">
          <cell r="BX125">
            <v>200602</v>
          </cell>
          <cell r="BY125" t="str">
            <v/>
          </cell>
        </row>
        <row r="126">
          <cell r="BX126">
            <v>200612</v>
          </cell>
          <cell r="BY126" t="str">
            <v/>
          </cell>
        </row>
        <row r="127">
          <cell r="BX127">
            <v>200618</v>
          </cell>
          <cell r="BY127" t="str">
            <v/>
          </cell>
        </row>
        <row r="128">
          <cell r="BX128">
            <v>200623</v>
          </cell>
          <cell r="BY128" t="str">
            <v/>
          </cell>
        </row>
        <row r="129">
          <cell r="BX129">
            <v>200630</v>
          </cell>
          <cell r="BY129" t="str">
            <v/>
          </cell>
        </row>
        <row r="130">
          <cell r="BX130">
            <v>200637</v>
          </cell>
          <cell r="BY130" t="str">
            <v/>
          </cell>
        </row>
        <row r="131">
          <cell r="BX131">
            <v>200644</v>
          </cell>
          <cell r="BY131" t="str">
            <v/>
          </cell>
        </row>
        <row r="132">
          <cell r="BX132">
            <v>200650</v>
          </cell>
          <cell r="BY132" t="str">
            <v/>
          </cell>
        </row>
        <row r="133">
          <cell r="BX133">
            <v>200658</v>
          </cell>
          <cell r="BY133" t="str">
            <v/>
          </cell>
        </row>
        <row r="134">
          <cell r="BX134">
            <v>200673</v>
          </cell>
          <cell r="BY134" t="str">
            <v/>
          </cell>
        </row>
        <row r="135">
          <cell r="BX135">
            <v>200706</v>
          </cell>
          <cell r="BY135" t="str">
            <v/>
          </cell>
        </row>
        <row r="136">
          <cell r="BX136">
            <v>200721</v>
          </cell>
          <cell r="BY136" t="str">
            <v/>
          </cell>
        </row>
        <row r="137">
          <cell r="BX137">
            <v>200727</v>
          </cell>
          <cell r="BY137" t="str">
            <v/>
          </cell>
        </row>
        <row r="138">
          <cell r="BX138">
            <v>200735</v>
          </cell>
          <cell r="BY138" t="str">
            <v/>
          </cell>
        </row>
        <row r="139">
          <cell r="BX139">
            <v>200741</v>
          </cell>
          <cell r="BY139" t="str">
            <v/>
          </cell>
        </row>
        <row r="140">
          <cell r="BX140">
            <v>200747</v>
          </cell>
          <cell r="BY140" t="str">
            <v/>
          </cell>
        </row>
        <row r="141">
          <cell r="BX141">
            <v>200756</v>
          </cell>
          <cell r="BY141" t="str">
            <v/>
          </cell>
        </row>
        <row r="142">
          <cell r="BX142">
            <v>200762</v>
          </cell>
          <cell r="BY142" t="str">
            <v/>
          </cell>
        </row>
        <row r="143">
          <cell r="BX143">
            <v>200769</v>
          </cell>
          <cell r="BY143" t="str">
            <v/>
          </cell>
        </row>
        <row r="144">
          <cell r="BX144">
            <v>200771</v>
          </cell>
          <cell r="BY144" t="str">
            <v/>
          </cell>
        </row>
        <row r="145">
          <cell r="BX145">
            <v>200778</v>
          </cell>
          <cell r="BY145" t="str">
            <v/>
          </cell>
        </row>
        <row r="146">
          <cell r="BX146">
            <v>200784</v>
          </cell>
          <cell r="BY146" t="str">
            <v/>
          </cell>
        </row>
        <row r="147">
          <cell r="BX147">
            <v>200793</v>
          </cell>
          <cell r="BY147" t="str">
            <v/>
          </cell>
        </row>
        <row r="148">
          <cell r="BX148">
            <v>200798</v>
          </cell>
          <cell r="BY148" t="str">
            <v/>
          </cell>
        </row>
        <row r="149">
          <cell r="BX149">
            <v>200808</v>
          </cell>
          <cell r="BY149" t="str">
            <v/>
          </cell>
        </row>
        <row r="150">
          <cell r="BX150">
            <v>200815</v>
          </cell>
          <cell r="BY150" t="str">
            <v/>
          </cell>
        </row>
        <row r="151">
          <cell r="BX151">
            <v>200822</v>
          </cell>
          <cell r="BY151" t="str">
            <v/>
          </cell>
        </row>
        <row r="152">
          <cell r="BX152">
            <v>200823</v>
          </cell>
          <cell r="BY152" t="str">
            <v/>
          </cell>
        </row>
        <row r="153">
          <cell r="BX153">
            <v>200837</v>
          </cell>
          <cell r="BY153" t="str">
            <v/>
          </cell>
        </row>
        <row r="154">
          <cell r="BX154">
            <v>200844</v>
          </cell>
          <cell r="BY154" t="str">
            <v/>
          </cell>
        </row>
        <row r="155">
          <cell r="BX155">
            <v>200845</v>
          </cell>
          <cell r="BY155" t="str">
            <v/>
          </cell>
        </row>
        <row r="156">
          <cell r="BX156">
            <v>200851</v>
          </cell>
          <cell r="BY156" t="str">
            <v/>
          </cell>
        </row>
        <row r="157">
          <cell r="BX157">
            <v>200869</v>
          </cell>
          <cell r="BY157" t="str">
            <v/>
          </cell>
        </row>
        <row r="158">
          <cell r="BX158">
            <v>200872</v>
          </cell>
          <cell r="BY158" t="str">
            <v/>
          </cell>
        </row>
        <row r="159">
          <cell r="BX159">
            <v>200873</v>
          </cell>
          <cell r="BY159" t="str">
            <v/>
          </cell>
        </row>
        <row r="160">
          <cell r="BX160">
            <v>200904</v>
          </cell>
          <cell r="BY160" t="str">
            <v/>
          </cell>
        </row>
        <row r="161">
          <cell r="BX161">
            <v>200981</v>
          </cell>
          <cell r="BY161" t="str">
            <v/>
          </cell>
        </row>
        <row r="162">
          <cell r="BX162">
            <v>200994</v>
          </cell>
          <cell r="BY162" t="str">
            <v/>
          </cell>
        </row>
        <row r="163">
          <cell r="BX163">
            <v>201017</v>
          </cell>
          <cell r="BY163" t="str">
            <v/>
          </cell>
        </row>
        <row r="164">
          <cell r="BX164">
            <v>201040</v>
          </cell>
          <cell r="BY164" t="str">
            <v/>
          </cell>
        </row>
        <row r="165">
          <cell r="BX165">
            <v>201062</v>
          </cell>
          <cell r="BY165" t="str">
            <v/>
          </cell>
        </row>
        <row r="166">
          <cell r="BX166">
            <v>201074</v>
          </cell>
          <cell r="BY166" t="str">
            <v/>
          </cell>
        </row>
        <row r="167">
          <cell r="BX167">
            <v>201108</v>
          </cell>
          <cell r="BY167" t="str">
            <v/>
          </cell>
        </row>
        <row r="168">
          <cell r="BX168">
            <v>201141</v>
          </cell>
          <cell r="BY168" t="str">
            <v/>
          </cell>
        </row>
        <row r="169">
          <cell r="BX169">
            <v>201143</v>
          </cell>
          <cell r="BY169" t="str">
            <v/>
          </cell>
        </row>
        <row r="170">
          <cell r="BX170">
            <v>201150</v>
          </cell>
          <cell r="BY170" t="str">
            <v/>
          </cell>
        </row>
        <row r="171">
          <cell r="BX171">
            <v>201159</v>
          </cell>
          <cell r="BY171" t="str">
            <v/>
          </cell>
        </row>
        <row r="172">
          <cell r="BX172">
            <v>201167</v>
          </cell>
          <cell r="BY172" t="str">
            <v/>
          </cell>
        </row>
        <row r="173">
          <cell r="BX173">
            <v>201176</v>
          </cell>
          <cell r="BY173" t="str">
            <v/>
          </cell>
        </row>
        <row r="174">
          <cell r="BX174">
            <v>201194</v>
          </cell>
          <cell r="BY174" t="str">
            <v/>
          </cell>
        </row>
        <row r="175">
          <cell r="BX175">
            <v>201207</v>
          </cell>
          <cell r="BY175" t="str">
            <v/>
          </cell>
        </row>
        <row r="176">
          <cell r="BX176">
            <v>201220</v>
          </cell>
          <cell r="BY176" t="str">
            <v/>
          </cell>
        </row>
        <row r="177">
          <cell r="BX177">
            <v>201227</v>
          </cell>
          <cell r="BY177" t="str">
            <v/>
          </cell>
        </row>
        <row r="178">
          <cell r="BX178">
            <v>201234</v>
          </cell>
          <cell r="BY178" t="str">
            <v/>
          </cell>
        </row>
        <row r="179">
          <cell r="BX179">
            <v>201242</v>
          </cell>
          <cell r="BY179" t="str">
            <v/>
          </cell>
        </row>
        <row r="180">
          <cell r="BX180">
            <v>201248</v>
          </cell>
          <cell r="BY180" t="str">
            <v/>
          </cell>
        </row>
        <row r="181">
          <cell r="BX181">
            <v>201256</v>
          </cell>
          <cell r="BY181" t="str">
            <v/>
          </cell>
        </row>
        <row r="182">
          <cell r="BX182">
            <v>201267</v>
          </cell>
          <cell r="BY182" t="str">
            <v/>
          </cell>
        </row>
        <row r="183">
          <cell r="BX183">
            <v>201274</v>
          </cell>
          <cell r="BY183" t="str">
            <v/>
          </cell>
        </row>
        <row r="184">
          <cell r="BX184">
            <v>201275</v>
          </cell>
          <cell r="BY184" t="str">
            <v/>
          </cell>
        </row>
        <row r="185">
          <cell r="BX185">
            <v>201283</v>
          </cell>
          <cell r="BY185" t="str">
            <v/>
          </cell>
        </row>
        <row r="186">
          <cell r="BX186">
            <v>201288</v>
          </cell>
          <cell r="BY186" t="str">
            <v/>
          </cell>
        </row>
        <row r="187">
          <cell r="BX187">
            <v>201297</v>
          </cell>
          <cell r="BY187" t="str">
            <v/>
          </cell>
        </row>
        <row r="188">
          <cell r="BX188">
            <v>201298</v>
          </cell>
          <cell r="BY188" t="str">
            <v/>
          </cell>
        </row>
        <row r="189">
          <cell r="BX189">
            <v>201304</v>
          </cell>
          <cell r="BY189" t="str">
            <v/>
          </cell>
        </row>
        <row r="190">
          <cell r="BX190">
            <v>201313</v>
          </cell>
          <cell r="BY190" t="str">
            <v/>
          </cell>
        </row>
        <row r="191">
          <cell r="BX191">
            <v>201319</v>
          </cell>
          <cell r="BY191" t="str">
            <v/>
          </cell>
        </row>
        <row r="192">
          <cell r="BX192">
            <v>201321</v>
          </cell>
          <cell r="BY192" t="str">
            <v/>
          </cell>
        </row>
        <row r="193">
          <cell r="BX193">
            <v>201328</v>
          </cell>
          <cell r="BY193" t="str">
            <v/>
          </cell>
        </row>
        <row r="194">
          <cell r="BX194">
            <v>201479</v>
          </cell>
          <cell r="BY194" t="str">
            <v/>
          </cell>
        </row>
        <row r="195">
          <cell r="BX195">
            <v>201491</v>
          </cell>
          <cell r="BY195" t="str">
            <v/>
          </cell>
        </row>
        <row r="196">
          <cell r="BX196">
            <v>201495</v>
          </cell>
          <cell r="BY196" t="str">
            <v/>
          </cell>
        </row>
        <row r="197">
          <cell r="BX197">
            <v>201517</v>
          </cell>
          <cell r="BY197" t="str">
            <v/>
          </cell>
        </row>
        <row r="198">
          <cell r="BX198">
            <v>201518</v>
          </cell>
          <cell r="BY198" t="str">
            <v/>
          </cell>
        </row>
        <row r="199">
          <cell r="BX199">
            <v>201525</v>
          </cell>
          <cell r="BY199" t="str">
            <v/>
          </cell>
        </row>
        <row r="200">
          <cell r="BX200">
            <v>201526</v>
          </cell>
          <cell r="BY200" t="str">
            <v/>
          </cell>
        </row>
        <row r="201">
          <cell r="BX201">
            <v>201527</v>
          </cell>
          <cell r="BY201" t="str">
            <v/>
          </cell>
        </row>
        <row r="202">
          <cell r="BX202">
            <v>201538</v>
          </cell>
          <cell r="BY202" t="str">
            <v/>
          </cell>
        </row>
        <row r="203">
          <cell r="BX203">
            <v>201569</v>
          </cell>
          <cell r="BY203" t="str">
            <v/>
          </cell>
        </row>
        <row r="204">
          <cell r="BX204">
            <v>201586</v>
          </cell>
          <cell r="BY204" t="str">
            <v/>
          </cell>
        </row>
        <row r="205">
          <cell r="BX205">
            <v>201594</v>
          </cell>
          <cell r="BY205" t="str">
            <v/>
          </cell>
        </row>
        <row r="206">
          <cell r="BX206">
            <v>201595</v>
          </cell>
          <cell r="BY206" t="str">
            <v/>
          </cell>
        </row>
        <row r="207">
          <cell r="BX207">
            <v>201631</v>
          </cell>
          <cell r="BY207" t="str">
            <v/>
          </cell>
        </row>
        <row r="208">
          <cell r="BX208">
            <v>201635</v>
          </cell>
          <cell r="BY208" t="str">
            <v/>
          </cell>
        </row>
        <row r="209">
          <cell r="BX209">
            <v>201642</v>
          </cell>
          <cell r="BY209" t="str">
            <v/>
          </cell>
        </row>
        <row r="210">
          <cell r="BX210">
            <v>201656</v>
          </cell>
          <cell r="BY210" t="str">
            <v/>
          </cell>
        </row>
        <row r="211">
          <cell r="BX211">
            <v>201667</v>
          </cell>
          <cell r="BY211" t="str">
            <v/>
          </cell>
        </row>
        <row r="212">
          <cell r="BX212">
            <v>201700</v>
          </cell>
          <cell r="BY212" t="str">
            <v/>
          </cell>
        </row>
        <row r="213">
          <cell r="BX213">
            <v>201737</v>
          </cell>
          <cell r="BY213" t="str">
            <v/>
          </cell>
        </row>
        <row r="214">
          <cell r="BX214">
            <v>201746</v>
          </cell>
          <cell r="BY214" t="str">
            <v/>
          </cell>
        </row>
        <row r="215">
          <cell r="BX215">
            <v>201779</v>
          </cell>
          <cell r="BY215" t="str">
            <v/>
          </cell>
        </row>
        <row r="216">
          <cell r="BX216">
            <v>201798</v>
          </cell>
          <cell r="BY216" t="str">
            <v/>
          </cell>
        </row>
        <row r="217">
          <cell r="BX217">
            <v>201803</v>
          </cell>
          <cell r="BY217" t="str">
            <v/>
          </cell>
        </row>
        <row r="218">
          <cell r="BX218">
            <v>201810</v>
          </cell>
          <cell r="BY218" t="str">
            <v/>
          </cell>
        </row>
        <row r="219">
          <cell r="BX219">
            <v>201815</v>
          </cell>
          <cell r="BY219" t="str">
            <v/>
          </cell>
        </row>
        <row r="220">
          <cell r="BX220">
            <v>201818</v>
          </cell>
          <cell r="BY220" t="str">
            <v/>
          </cell>
        </row>
        <row r="221">
          <cell r="BX221">
            <v>201823</v>
          </cell>
          <cell r="BY221" t="str">
            <v/>
          </cell>
        </row>
        <row r="222">
          <cell r="BX222">
            <v>201831</v>
          </cell>
          <cell r="BY222" t="str">
            <v/>
          </cell>
        </row>
        <row r="223">
          <cell r="BX223">
            <v>201834</v>
          </cell>
          <cell r="BY223" t="str">
            <v/>
          </cell>
        </row>
        <row r="224">
          <cell r="BX224">
            <v>201839</v>
          </cell>
          <cell r="BY224" t="str">
            <v/>
          </cell>
        </row>
        <row r="225">
          <cell r="BX225">
            <v>201848</v>
          </cell>
          <cell r="BY225" t="str">
            <v/>
          </cell>
        </row>
        <row r="226">
          <cell r="BX226">
            <v>201885</v>
          </cell>
          <cell r="BY226" t="str">
            <v/>
          </cell>
        </row>
        <row r="227">
          <cell r="BX227">
            <v>201888</v>
          </cell>
          <cell r="BY227" t="str">
            <v/>
          </cell>
        </row>
        <row r="228">
          <cell r="BX228">
            <v>201893</v>
          </cell>
          <cell r="BY228" t="str">
            <v/>
          </cell>
        </row>
        <row r="229">
          <cell r="BX229">
            <v>201901</v>
          </cell>
          <cell r="BY229" t="str">
            <v/>
          </cell>
        </row>
        <row r="230">
          <cell r="BX230">
            <v>201911</v>
          </cell>
          <cell r="BY230" t="str">
            <v/>
          </cell>
        </row>
        <row r="231">
          <cell r="BX231">
            <v>201912</v>
          </cell>
          <cell r="BY231" t="str">
            <v/>
          </cell>
        </row>
        <row r="232">
          <cell r="BX232">
            <v>201954</v>
          </cell>
          <cell r="BY232" t="str">
            <v/>
          </cell>
        </row>
        <row r="233">
          <cell r="BX233">
            <v>201992</v>
          </cell>
          <cell r="BY233" t="str">
            <v/>
          </cell>
        </row>
        <row r="234">
          <cell r="BX234">
            <v>202046</v>
          </cell>
          <cell r="BY234" t="str">
            <v/>
          </cell>
        </row>
        <row r="235">
          <cell r="BX235">
            <v>202049</v>
          </cell>
          <cell r="BY235" t="str">
            <v/>
          </cell>
        </row>
        <row r="236">
          <cell r="BX236">
            <v>202077</v>
          </cell>
          <cell r="BY236" t="str">
            <v/>
          </cell>
        </row>
        <row r="237">
          <cell r="BX237">
            <v>202123</v>
          </cell>
          <cell r="BY237" t="str">
            <v/>
          </cell>
        </row>
        <row r="238">
          <cell r="BX238">
            <v>202133</v>
          </cell>
          <cell r="BY238" t="str">
            <v/>
          </cell>
        </row>
        <row r="239">
          <cell r="BX239">
            <v>202140</v>
          </cell>
          <cell r="BY239" t="str">
            <v/>
          </cell>
        </row>
        <row r="240">
          <cell r="BX240">
            <v>202143</v>
          </cell>
          <cell r="BY240" t="str">
            <v/>
          </cell>
        </row>
        <row r="241">
          <cell r="BX241">
            <v>202144</v>
          </cell>
          <cell r="BY241" t="str">
            <v/>
          </cell>
        </row>
        <row r="242">
          <cell r="BX242">
            <v>202154</v>
          </cell>
          <cell r="BY242" t="str">
            <v/>
          </cell>
        </row>
        <row r="243">
          <cell r="BX243">
            <v>202168</v>
          </cell>
          <cell r="BY243" t="str">
            <v/>
          </cell>
        </row>
        <row r="244">
          <cell r="BX244">
            <v>202215</v>
          </cell>
          <cell r="BY244" t="str">
            <v/>
          </cell>
        </row>
        <row r="245">
          <cell r="BX245">
            <v>202222</v>
          </cell>
          <cell r="BY245" t="str">
            <v/>
          </cell>
        </row>
        <row r="246">
          <cell r="BX246">
            <v>202223</v>
          </cell>
          <cell r="BY246" t="str">
            <v/>
          </cell>
        </row>
        <row r="247">
          <cell r="BX247">
            <v>202231</v>
          </cell>
          <cell r="BY247" t="str">
            <v/>
          </cell>
        </row>
        <row r="248">
          <cell r="BX248">
            <v>202238</v>
          </cell>
          <cell r="BY248" t="str">
            <v/>
          </cell>
        </row>
        <row r="249">
          <cell r="BX249">
            <v>202252</v>
          </cell>
          <cell r="BY249" t="str">
            <v/>
          </cell>
        </row>
        <row r="250">
          <cell r="BX250">
            <v>202276</v>
          </cell>
          <cell r="BY250" t="str">
            <v/>
          </cell>
        </row>
        <row r="251">
          <cell r="BX251">
            <v>202337</v>
          </cell>
          <cell r="BY251" t="str">
            <v/>
          </cell>
        </row>
        <row r="252">
          <cell r="BX252">
            <v>202344</v>
          </cell>
          <cell r="BY252" t="str">
            <v/>
          </cell>
        </row>
        <row r="253">
          <cell r="BX253">
            <v>202351</v>
          </cell>
          <cell r="BY253" t="str">
            <v/>
          </cell>
        </row>
        <row r="254">
          <cell r="BX254">
            <v>202358</v>
          </cell>
          <cell r="BY254" t="str">
            <v/>
          </cell>
        </row>
        <row r="255">
          <cell r="BX255">
            <v>202365</v>
          </cell>
          <cell r="BY255" t="str">
            <v/>
          </cell>
        </row>
        <row r="256">
          <cell r="BX256">
            <v>202372</v>
          </cell>
          <cell r="BY256" t="str">
            <v/>
          </cell>
        </row>
        <row r="257">
          <cell r="BX257">
            <v>202379</v>
          </cell>
          <cell r="BY257" t="str">
            <v/>
          </cell>
        </row>
        <row r="258">
          <cell r="BX258">
            <v>202386</v>
          </cell>
          <cell r="BY258" t="str">
            <v/>
          </cell>
        </row>
        <row r="259">
          <cell r="BX259">
            <v>202387</v>
          </cell>
          <cell r="BY259" t="str">
            <v/>
          </cell>
        </row>
        <row r="260">
          <cell r="BX260">
            <v>202394</v>
          </cell>
          <cell r="BY260" t="str">
            <v/>
          </cell>
        </row>
        <row r="261">
          <cell r="BX261">
            <v>202401</v>
          </cell>
          <cell r="BY261" t="str">
            <v/>
          </cell>
        </row>
        <row r="262">
          <cell r="BX262">
            <v>202417</v>
          </cell>
          <cell r="BY262" t="str">
            <v/>
          </cell>
        </row>
        <row r="263">
          <cell r="BX263">
            <v>202436</v>
          </cell>
          <cell r="BY263" t="str">
            <v/>
          </cell>
        </row>
        <row r="264">
          <cell r="BX264">
            <v>202473</v>
          </cell>
          <cell r="BY264" t="str">
            <v/>
          </cell>
        </row>
        <row r="265">
          <cell r="BX265">
            <v>202480</v>
          </cell>
          <cell r="BY265" t="str">
            <v/>
          </cell>
        </row>
        <row r="266">
          <cell r="BX266">
            <v>202487</v>
          </cell>
          <cell r="BY266" t="str">
            <v/>
          </cell>
        </row>
        <row r="267">
          <cell r="BX267">
            <v>202506</v>
          </cell>
          <cell r="BY267" t="str">
            <v/>
          </cell>
        </row>
        <row r="268">
          <cell r="BX268">
            <v>202518</v>
          </cell>
          <cell r="BY268" t="str">
            <v/>
          </cell>
        </row>
        <row r="269">
          <cell r="BX269">
            <v>202541</v>
          </cell>
          <cell r="BY269" t="str">
            <v/>
          </cell>
        </row>
        <row r="270">
          <cell r="BX270">
            <v>202542</v>
          </cell>
          <cell r="BY270" t="str">
            <v/>
          </cell>
        </row>
        <row r="271">
          <cell r="BX271">
            <v>202549</v>
          </cell>
          <cell r="BY271" t="str">
            <v/>
          </cell>
        </row>
        <row r="272">
          <cell r="BX272">
            <v>202550</v>
          </cell>
          <cell r="BY272" t="str">
            <v/>
          </cell>
        </row>
        <row r="273">
          <cell r="BX273">
            <v>202581</v>
          </cell>
          <cell r="BY273" t="str">
            <v/>
          </cell>
        </row>
        <row r="274">
          <cell r="BX274">
            <v>202632</v>
          </cell>
          <cell r="BY274" t="str">
            <v/>
          </cell>
        </row>
        <row r="275">
          <cell r="BX275">
            <v>202644</v>
          </cell>
          <cell r="BY275" t="str">
            <v/>
          </cell>
        </row>
        <row r="276">
          <cell r="BX276">
            <v>202650</v>
          </cell>
          <cell r="BY276" t="str">
            <v/>
          </cell>
        </row>
        <row r="277">
          <cell r="BX277">
            <v>202653</v>
          </cell>
          <cell r="BY277" t="str">
            <v/>
          </cell>
        </row>
        <row r="278">
          <cell r="BX278">
            <v>202660</v>
          </cell>
          <cell r="BY278" t="str">
            <v/>
          </cell>
        </row>
        <row r="279">
          <cell r="BX279">
            <v>202667</v>
          </cell>
          <cell r="BY279" t="str">
            <v/>
          </cell>
        </row>
        <row r="280">
          <cell r="BX280">
            <v>202674</v>
          </cell>
          <cell r="BY280" t="str">
            <v/>
          </cell>
        </row>
        <row r="281">
          <cell r="BX281">
            <v>202675</v>
          </cell>
          <cell r="BY281" t="str">
            <v/>
          </cell>
        </row>
        <row r="282">
          <cell r="BX282">
            <v>202676</v>
          </cell>
          <cell r="BY282" t="str">
            <v/>
          </cell>
        </row>
        <row r="283">
          <cell r="BX283">
            <v>202683</v>
          </cell>
          <cell r="BY283" t="str">
            <v/>
          </cell>
        </row>
        <row r="284">
          <cell r="BX284">
            <v>202690</v>
          </cell>
          <cell r="BY284" t="str">
            <v/>
          </cell>
        </row>
        <row r="285">
          <cell r="BX285">
            <v>202698</v>
          </cell>
          <cell r="BY285" t="str">
            <v/>
          </cell>
        </row>
        <row r="286">
          <cell r="BX286">
            <v>202705</v>
          </cell>
          <cell r="BY286" t="str">
            <v/>
          </cell>
        </row>
        <row r="287">
          <cell r="BX287">
            <v>202711</v>
          </cell>
          <cell r="BY287" t="str">
            <v/>
          </cell>
        </row>
        <row r="288">
          <cell r="BX288">
            <v>202719</v>
          </cell>
          <cell r="BY288" t="str">
            <v/>
          </cell>
        </row>
        <row r="289">
          <cell r="BX289">
            <v>202725</v>
          </cell>
          <cell r="BY289" t="str">
            <v/>
          </cell>
        </row>
        <row r="290">
          <cell r="BX290">
            <v>202753</v>
          </cell>
          <cell r="BY290" t="str">
            <v/>
          </cell>
        </row>
        <row r="291">
          <cell r="BX291">
            <v>202771</v>
          </cell>
          <cell r="BY291" t="str">
            <v/>
          </cell>
        </row>
        <row r="292">
          <cell r="BX292">
            <v>202773</v>
          </cell>
          <cell r="BY292" t="str">
            <v/>
          </cell>
        </row>
        <row r="293">
          <cell r="BX293">
            <v>202779</v>
          </cell>
          <cell r="BY293" t="str">
            <v/>
          </cell>
        </row>
        <row r="294">
          <cell r="BX294">
            <v>202786</v>
          </cell>
          <cell r="BY294" t="str">
            <v/>
          </cell>
        </row>
        <row r="295">
          <cell r="BX295">
            <v>202793</v>
          </cell>
          <cell r="BY295" t="str">
            <v/>
          </cell>
        </row>
        <row r="296">
          <cell r="BX296">
            <v>202804</v>
          </cell>
          <cell r="BY296" t="str">
            <v/>
          </cell>
        </row>
        <row r="297">
          <cell r="BX297">
            <v>202810</v>
          </cell>
          <cell r="BY297" t="str">
            <v/>
          </cell>
        </row>
        <row r="298">
          <cell r="BX298">
            <v>202812</v>
          </cell>
          <cell r="BY298" t="str">
            <v/>
          </cell>
        </row>
        <row r="299">
          <cell r="BX299">
            <v>202813</v>
          </cell>
          <cell r="BY299" t="str">
            <v/>
          </cell>
        </row>
        <row r="300">
          <cell r="BX300">
            <v>202821</v>
          </cell>
          <cell r="BY300" t="str">
            <v/>
          </cell>
        </row>
        <row r="301">
          <cell r="BX301">
            <v>202822</v>
          </cell>
          <cell r="BY301" t="str">
            <v/>
          </cell>
        </row>
        <row r="302">
          <cell r="BX302">
            <v>202827</v>
          </cell>
          <cell r="BY302" t="str">
            <v/>
          </cell>
        </row>
        <row r="303">
          <cell r="BX303">
            <v>202842</v>
          </cell>
          <cell r="BY303" t="str">
            <v/>
          </cell>
        </row>
        <row r="304">
          <cell r="BX304">
            <v>202850</v>
          </cell>
          <cell r="BY304" t="str">
            <v/>
          </cell>
        </row>
        <row r="305">
          <cell r="BX305">
            <v>202886</v>
          </cell>
          <cell r="BY305" t="str">
            <v/>
          </cell>
        </row>
        <row r="306">
          <cell r="BX306">
            <v>202899</v>
          </cell>
          <cell r="BY306" t="str">
            <v/>
          </cell>
        </row>
        <row r="307">
          <cell r="BX307">
            <v>202900</v>
          </cell>
          <cell r="BY307" t="str">
            <v/>
          </cell>
        </row>
        <row r="308">
          <cell r="BX308">
            <v>202904</v>
          </cell>
          <cell r="BY308" t="str">
            <v/>
          </cell>
        </row>
        <row r="309">
          <cell r="BX309">
            <v>202911</v>
          </cell>
          <cell r="BY309" t="str">
            <v/>
          </cell>
        </row>
        <row r="310">
          <cell r="BX310">
            <v>202912</v>
          </cell>
          <cell r="BY310" t="str">
            <v/>
          </cell>
        </row>
        <row r="311">
          <cell r="BX311">
            <v>202931</v>
          </cell>
          <cell r="BY311" t="str">
            <v/>
          </cell>
        </row>
        <row r="312">
          <cell r="BX312">
            <v>202938</v>
          </cell>
          <cell r="BY312" t="str">
            <v/>
          </cell>
        </row>
        <row r="313">
          <cell r="BX313">
            <v>202949</v>
          </cell>
          <cell r="BY313" t="str">
            <v/>
          </cell>
        </row>
        <row r="314">
          <cell r="BX314">
            <v>202950</v>
          </cell>
          <cell r="BY314" t="str">
            <v/>
          </cell>
        </row>
        <row r="315">
          <cell r="BX315">
            <v>202986</v>
          </cell>
          <cell r="BY315" t="str">
            <v/>
          </cell>
        </row>
        <row r="316">
          <cell r="BX316">
            <v>203086</v>
          </cell>
          <cell r="BY316" t="str">
            <v/>
          </cell>
        </row>
        <row r="317">
          <cell r="BX317">
            <v>203116</v>
          </cell>
          <cell r="BY317" t="str">
            <v/>
          </cell>
        </row>
        <row r="318">
          <cell r="BX318">
            <v>203127</v>
          </cell>
          <cell r="BY318" t="str">
            <v/>
          </cell>
        </row>
        <row r="319">
          <cell r="BX319">
            <v>203168</v>
          </cell>
          <cell r="BY319" t="str">
            <v/>
          </cell>
        </row>
        <row r="320">
          <cell r="BX320">
            <v>203182</v>
          </cell>
          <cell r="BY320" t="str">
            <v/>
          </cell>
        </row>
        <row r="321">
          <cell r="BX321">
            <v>203189</v>
          </cell>
          <cell r="BY321" t="str">
            <v/>
          </cell>
        </row>
        <row r="322">
          <cell r="BX322">
            <v>203202</v>
          </cell>
          <cell r="BY322" t="str">
            <v/>
          </cell>
        </row>
        <row r="323">
          <cell r="BX323">
            <v>203216</v>
          </cell>
          <cell r="BY323" t="str">
            <v/>
          </cell>
        </row>
        <row r="324">
          <cell r="BX324">
            <v>203217</v>
          </cell>
          <cell r="BY324" t="str">
            <v/>
          </cell>
        </row>
        <row r="325">
          <cell r="BX325">
            <v>203230</v>
          </cell>
          <cell r="BY325" t="str">
            <v/>
          </cell>
        </row>
        <row r="326">
          <cell r="BX326">
            <v>203233</v>
          </cell>
          <cell r="BY326" t="str">
            <v/>
          </cell>
        </row>
        <row r="327">
          <cell r="BX327">
            <v>203240</v>
          </cell>
          <cell r="BY327" t="str">
            <v/>
          </cell>
        </row>
        <row r="328">
          <cell r="BX328">
            <v>203259</v>
          </cell>
          <cell r="BY328" t="str">
            <v/>
          </cell>
        </row>
        <row r="329">
          <cell r="BX329">
            <v>203270</v>
          </cell>
          <cell r="BY329" t="str">
            <v/>
          </cell>
        </row>
        <row r="330">
          <cell r="BX330">
            <v>203282</v>
          </cell>
          <cell r="BY330" t="str">
            <v/>
          </cell>
        </row>
        <row r="331">
          <cell r="BX331">
            <v>203309</v>
          </cell>
          <cell r="BY331" t="str">
            <v/>
          </cell>
        </row>
        <row r="332">
          <cell r="BX332">
            <v>203341</v>
          </cell>
          <cell r="BY332" t="str">
            <v/>
          </cell>
        </row>
        <row r="333">
          <cell r="BX333">
            <v>203356</v>
          </cell>
          <cell r="BY333" t="str">
            <v/>
          </cell>
        </row>
        <row r="334">
          <cell r="BX334">
            <v>203370</v>
          </cell>
          <cell r="BY334" t="str">
            <v/>
          </cell>
        </row>
        <row r="335">
          <cell r="BX335">
            <v>203373</v>
          </cell>
          <cell r="BY335" t="str">
            <v/>
          </cell>
        </row>
        <row r="336">
          <cell r="BX336">
            <v>203378</v>
          </cell>
          <cell r="BY336" t="str">
            <v/>
          </cell>
        </row>
        <row r="337">
          <cell r="BX337">
            <v>203387</v>
          </cell>
          <cell r="BY337" t="str">
            <v/>
          </cell>
        </row>
        <row r="338">
          <cell r="BX338">
            <v>203394</v>
          </cell>
          <cell r="BY338" t="str">
            <v/>
          </cell>
        </row>
        <row r="339">
          <cell r="BX339">
            <v>203399</v>
          </cell>
          <cell r="BY339" t="str">
            <v/>
          </cell>
        </row>
        <row r="340">
          <cell r="BX340">
            <v>203406</v>
          </cell>
          <cell r="BY340" t="str">
            <v/>
          </cell>
        </row>
        <row r="341">
          <cell r="BX341">
            <v>203416</v>
          </cell>
          <cell r="BY341" t="str">
            <v/>
          </cell>
        </row>
        <row r="342">
          <cell r="BX342">
            <v>203468</v>
          </cell>
          <cell r="BY342" t="str">
            <v/>
          </cell>
        </row>
        <row r="343">
          <cell r="BX343">
            <v>203469</v>
          </cell>
          <cell r="BY343" t="str">
            <v/>
          </cell>
        </row>
        <row r="344">
          <cell r="BX344">
            <v>203476</v>
          </cell>
          <cell r="BY344" t="str">
            <v/>
          </cell>
        </row>
        <row r="345">
          <cell r="BX345">
            <v>203482</v>
          </cell>
          <cell r="BY345" t="str">
            <v/>
          </cell>
        </row>
        <row r="346">
          <cell r="BX346">
            <v>203484</v>
          </cell>
          <cell r="BY346" t="str">
            <v/>
          </cell>
        </row>
        <row r="347">
          <cell r="BX347">
            <v>203498</v>
          </cell>
          <cell r="BY347" t="str">
            <v/>
          </cell>
        </row>
        <row r="348">
          <cell r="BX348">
            <v>203520</v>
          </cell>
          <cell r="BY348" t="str">
            <v/>
          </cell>
        </row>
        <row r="349">
          <cell r="BX349">
            <v>203582</v>
          </cell>
          <cell r="BY349" t="str">
            <v/>
          </cell>
        </row>
        <row r="350">
          <cell r="BX350">
            <v>203614</v>
          </cell>
          <cell r="BY350" t="str">
            <v/>
          </cell>
        </row>
        <row r="351">
          <cell r="BX351">
            <v>203621</v>
          </cell>
          <cell r="BY351" t="str">
            <v/>
          </cell>
        </row>
        <row r="352">
          <cell r="BX352">
            <v>203628</v>
          </cell>
          <cell r="BY352" t="str">
            <v/>
          </cell>
        </row>
        <row r="353">
          <cell r="BX353">
            <v>203634</v>
          </cell>
          <cell r="BY353" t="str">
            <v/>
          </cell>
        </row>
        <row r="354">
          <cell r="BX354">
            <v>203642</v>
          </cell>
          <cell r="BY354" t="str">
            <v/>
          </cell>
        </row>
        <row r="355">
          <cell r="BX355">
            <v>203649</v>
          </cell>
          <cell r="BY355" t="str">
            <v/>
          </cell>
        </row>
        <row r="356">
          <cell r="BX356">
            <v>203656</v>
          </cell>
          <cell r="BY356" t="str">
            <v/>
          </cell>
        </row>
        <row r="357">
          <cell r="BX357">
            <v>203663</v>
          </cell>
          <cell r="BY357" t="str">
            <v/>
          </cell>
        </row>
        <row r="358">
          <cell r="BX358">
            <v>203669</v>
          </cell>
          <cell r="BY358" t="str">
            <v/>
          </cell>
        </row>
        <row r="359">
          <cell r="BX359">
            <v>203672</v>
          </cell>
          <cell r="BY359" t="str">
            <v/>
          </cell>
        </row>
        <row r="360">
          <cell r="BX360">
            <v>203679</v>
          </cell>
          <cell r="BY360" t="str">
            <v/>
          </cell>
        </row>
        <row r="361">
          <cell r="BX361">
            <v>203686</v>
          </cell>
          <cell r="BY361" t="str">
            <v/>
          </cell>
        </row>
        <row r="362">
          <cell r="BX362">
            <v>203693</v>
          </cell>
          <cell r="BY362" t="str">
            <v/>
          </cell>
        </row>
        <row r="363">
          <cell r="BX363">
            <v>203716</v>
          </cell>
          <cell r="BY363" t="str">
            <v/>
          </cell>
        </row>
        <row r="364">
          <cell r="BX364">
            <v>203723</v>
          </cell>
          <cell r="BY364" t="str">
            <v/>
          </cell>
        </row>
        <row r="365">
          <cell r="BX365">
            <v>203737</v>
          </cell>
          <cell r="BY365" t="str">
            <v/>
          </cell>
        </row>
        <row r="366">
          <cell r="BX366">
            <v>203746</v>
          </cell>
          <cell r="BY366" t="str">
            <v/>
          </cell>
        </row>
        <row r="367">
          <cell r="BX367">
            <v>203756</v>
          </cell>
          <cell r="BY367" t="str">
            <v/>
          </cell>
        </row>
        <row r="368">
          <cell r="BX368">
            <v>203788</v>
          </cell>
          <cell r="BY368" t="str">
            <v/>
          </cell>
        </row>
        <row r="369">
          <cell r="BX369">
            <v>203797</v>
          </cell>
          <cell r="BY369" t="str">
            <v/>
          </cell>
        </row>
        <row r="370">
          <cell r="BX370">
            <v>203804</v>
          </cell>
          <cell r="BY370" t="str">
            <v/>
          </cell>
        </row>
        <row r="371">
          <cell r="BX371">
            <v>203811</v>
          </cell>
          <cell r="BY371" t="str">
            <v/>
          </cell>
        </row>
        <row r="372">
          <cell r="BX372">
            <v>203812</v>
          </cell>
          <cell r="BY372" t="str">
            <v/>
          </cell>
        </row>
        <row r="373">
          <cell r="BX373">
            <v>203819</v>
          </cell>
          <cell r="BY373" t="str">
            <v/>
          </cell>
        </row>
        <row r="374">
          <cell r="BX374">
            <v>203826</v>
          </cell>
          <cell r="BY374" t="str">
            <v/>
          </cell>
        </row>
        <row r="375">
          <cell r="BX375">
            <v>203833</v>
          </cell>
          <cell r="BY375" t="str">
            <v/>
          </cell>
        </row>
        <row r="376">
          <cell r="BX376">
            <v>203841</v>
          </cell>
          <cell r="BY376" t="str">
            <v/>
          </cell>
        </row>
        <row r="377">
          <cell r="BX377">
            <v>203848</v>
          </cell>
          <cell r="BY377" t="str">
            <v/>
          </cell>
        </row>
        <row r="378">
          <cell r="BX378">
            <v>203858</v>
          </cell>
          <cell r="BY378" t="str">
            <v/>
          </cell>
        </row>
        <row r="379">
          <cell r="BX379">
            <v>203865</v>
          </cell>
          <cell r="BY379" t="str">
            <v/>
          </cell>
        </row>
        <row r="380">
          <cell r="BX380">
            <v>203874</v>
          </cell>
          <cell r="BY380" t="str">
            <v/>
          </cell>
        </row>
        <row r="381">
          <cell r="BX381">
            <v>203883</v>
          </cell>
          <cell r="BY381" t="str">
            <v/>
          </cell>
        </row>
        <row r="382">
          <cell r="BX382">
            <v>203892</v>
          </cell>
          <cell r="BY382" t="str">
            <v/>
          </cell>
        </row>
        <row r="383">
          <cell r="BX383">
            <v>203899</v>
          </cell>
          <cell r="BY383" t="str">
            <v/>
          </cell>
        </row>
        <row r="384">
          <cell r="BX384">
            <v>203900</v>
          </cell>
          <cell r="BY384" t="str">
            <v/>
          </cell>
        </row>
        <row r="385">
          <cell r="BX385">
            <v>203912</v>
          </cell>
          <cell r="BY385" t="str">
            <v/>
          </cell>
        </row>
        <row r="386">
          <cell r="BX386">
            <v>203924</v>
          </cell>
          <cell r="BY386" t="str">
            <v/>
          </cell>
        </row>
        <row r="387">
          <cell r="BX387">
            <v>203925</v>
          </cell>
          <cell r="BY387" t="str">
            <v/>
          </cell>
        </row>
        <row r="388">
          <cell r="BX388">
            <v>203932</v>
          </cell>
          <cell r="BY388" t="str">
            <v/>
          </cell>
        </row>
        <row r="389">
          <cell r="BX389">
            <v>203935</v>
          </cell>
          <cell r="BY389" t="str">
            <v/>
          </cell>
        </row>
        <row r="390">
          <cell r="BX390">
            <v>203974</v>
          </cell>
          <cell r="BY390" t="str">
            <v/>
          </cell>
        </row>
        <row r="391">
          <cell r="BX391">
            <v>204002</v>
          </cell>
          <cell r="BY391" t="str">
            <v/>
          </cell>
        </row>
        <row r="392">
          <cell r="BX392">
            <v>204363</v>
          </cell>
          <cell r="BY392" t="str">
            <v/>
          </cell>
        </row>
        <row r="393">
          <cell r="BX393">
            <v>204394</v>
          </cell>
          <cell r="BY393" t="str">
            <v/>
          </cell>
        </row>
        <row r="394">
          <cell r="BX394">
            <v>204401</v>
          </cell>
          <cell r="BY394" t="str">
            <v/>
          </cell>
        </row>
        <row r="395">
          <cell r="BX395">
            <v>204408</v>
          </cell>
          <cell r="BY395" t="str">
            <v/>
          </cell>
        </row>
        <row r="396">
          <cell r="BX396">
            <v>204435</v>
          </cell>
          <cell r="BY396" t="str">
            <v/>
          </cell>
        </row>
        <row r="397">
          <cell r="BX397">
            <v>204448</v>
          </cell>
          <cell r="BY397" t="str">
            <v/>
          </cell>
        </row>
        <row r="398">
          <cell r="BX398">
            <v>204462</v>
          </cell>
          <cell r="BY398" t="str">
            <v/>
          </cell>
        </row>
        <row r="399">
          <cell r="BX399">
            <v>204471</v>
          </cell>
          <cell r="BY399" t="str">
            <v/>
          </cell>
        </row>
        <row r="400">
          <cell r="BX400">
            <v>204490</v>
          </cell>
          <cell r="BY400" t="str">
            <v/>
          </cell>
        </row>
        <row r="401">
          <cell r="BX401">
            <v>204491</v>
          </cell>
          <cell r="BY401" t="str">
            <v/>
          </cell>
        </row>
        <row r="402">
          <cell r="BX402">
            <v>204492</v>
          </cell>
          <cell r="BY402" t="str">
            <v/>
          </cell>
        </row>
        <row r="403">
          <cell r="BX403">
            <v>204523</v>
          </cell>
          <cell r="BY403" t="str">
            <v/>
          </cell>
        </row>
        <row r="404">
          <cell r="BX404">
            <v>204531</v>
          </cell>
          <cell r="BY404" t="str">
            <v/>
          </cell>
        </row>
        <row r="405">
          <cell r="BX405">
            <v>204564</v>
          </cell>
          <cell r="BY405" t="str">
            <v/>
          </cell>
        </row>
        <row r="406">
          <cell r="BX406">
            <v>204584</v>
          </cell>
          <cell r="BY406" t="str">
            <v/>
          </cell>
        </row>
        <row r="407">
          <cell r="BX407">
            <v>204633</v>
          </cell>
          <cell r="BY407" t="str">
            <v/>
          </cell>
        </row>
        <row r="408">
          <cell r="BX408">
            <v>204660</v>
          </cell>
          <cell r="BY408" t="str">
            <v/>
          </cell>
        </row>
        <row r="409">
          <cell r="BX409">
            <v>204696</v>
          </cell>
          <cell r="BY409" t="str">
            <v/>
          </cell>
        </row>
        <row r="410">
          <cell r="BX410">
            <v>204708</v>
          </cell>
          <cell r="BY410" t="str">
            <v/>
          </cell>
        </row>
        <row r="411">
          <cell r="BX411">
            <v>204732</v>
          </cell>
          <cell r="BY411" t="str">
            <v/>
          </cell>
        </row>
        <row r="412">
          <cell r="BX412">
            <v>204734</v>
          </cell>
          <cell r="BY412" t="str">
            <v/>
          </cell>
        </row>
        <row r="413">
          <cell r="BX413">
            <v>204901</v>
          </cell>
          <cell r="BY413" t="str">
            <v/>
          </cell>
        </row>
        <row r="414">
          <cell r="BX414">
            <v>204910</v>
          </cell>
          <cell r="BY414" t="str">
            <v/>
          </cell>
        </row>
        <row r="415">
          <cell r="BX415">
            <v>204916</v>
          </cell>
          <cell r="BY415" t="str">
            <v/>
          </cell>
        </row>
        <row r="416">
          <cell r="BX416">
            <v>204928</v>
          </cell>
          <cell r="BY416" t="str">
            <v/>
          </cell>
        </row>
        <row r="417">
          <cell r="BX417">
            <v>204933</v>
          </cell>
          <cell r="BY417" t="str">
            <v/>
          </cell>
        </row>
        <row r="418">
          <cell r="BX418">
            <v>204949</v>
          </cell>
          <cell r="BY418" t="str">
            <v/>
          </cell>
        </row>
        <row r="419">
          <cell r="BX419">
            <v>204953</v>
          </cell>
          <cell r="BY419" t="str">
            <v/>
          </cell>
        </row>
        <row r="420">
          <cell r="BX420">
            <v>204958</v>
          </cell>
          <cell r="BY420" t="str">
            <v/>
          </cell>
        </row>
        <row r="421">
          <cell r="BX421">
            <v>204965</v>
          </cell>
          <cell r="BY421" t="str">
            <v/>
          </cell>
        </row>
        <row r="422">
          <cell r="BX422">
            <v>205003</v>
          </cell>
          <cell r="BY422" t="str">
            <v/>
          </cell>
        </row>
        <row r="423">
          <cell r="BX423">
            <v>205022</v>
          </cell>
          <cell r="BY423" t="str">
            <v/>
          </cell>
        </row>
        <row r="424">
          <cell r="BX424">
            <v>205025</v>
          </cell>
          <cell r="BY424" t="str">
            <v/>
          </cell>
        </row>
        <row r="425">
          <cell r="BX425">
            <v>205030</v>
          </cell>
          <cell r="BY425" t="str">
            <v/>
          </cell>
        </row>
        <row r="426">
          <cell r="BX426">
            <v>205038</v>
          </cell>
          <cell r="BY426" t="str">
            <v/>
          </cell>
        </row>
        <row r="427">
          <cell r="BX427">
            <v>205040</v>
          </cell>
          <cell r="BY427" t="str">
            <v/>
          </cell>
        </row>
        <row r="428">
          <cell r="BX428">
            <v>205041</v>
          </cell>
          <cell r="BY428" t="str">
            <v/>
          </cell>
        </row>
        <row r="429">
          <cell r="BX429">
            <v>205046</v>
          </cell>
          <cell r="BY429" t="str">
            <v/>
          </cell>
        </row>
        <row r="430">
          <cell r="BX430">
            <v>205056</v>
          </cell>
          <cell r="BY430" t="str">
            <v/>
          </cell>
        </row>
        <row r="431">
          <cell r="BX431">
            <v>205065</v>
          </cell>
          <cell r="BY431" t="str">
            <v/>
          </cell>
        </row>
        <row r="432">
          <cell r="BX432">
            <v>205149</v>
          </cell>
          <cell r="BY432" t="str">
            <v/>
          </cell>
        </row>
        <row r="433">
          <cell r="BX433">
            <v>205242</v>
          </cell>
          <cell r="BY433" t="str">
            <v/>
          </cell>
        </row>
        <row r="434">
          <cell r="BX434">
            <v>205243</v>
          </cell>
          <cell r="BY434" t="str">
            <v/>
          </cell>
        </row>
        <row r="435">
          <cell r="BX435">
            <v>205244</v>
          </cell>
          <cell r="BY435" t="str">
            <v/>
          </cell>
        </row>
        <row r="436">
          <cell r="BX436">
            <v>205255</v>
          </cell>
          <cell r="BY436" t="str">
            <v/>
          </cell>
        </row>
        <row r="437">
          <cell r="BX437">
            <v>205276</v>
          </cell>
          <cell r="BY437" t="str">
            <v/>
          </cell>
        </row>
        <row r="438">
          <cell r="BX438">
            <v>205283</v>
          </cell>
          <cell r="BY438" t="str">
            <v/>
          </cell>
        </row>
        <row r="439">
          <cell r="BX439">
            <v>205291</v>
          </cell>
          <cell r="BY439" t="str">
            <v/>
          </cell>
        </row>
        <row r="440">
          <cell r="BX440">
            <v>205293</v>
          </cell>
          <cell r="BY440" t="str">
            <v/>
          </cell>
        </row>
        <row r="441">
          <cell r="BX441">
            <v>205300</v>
          </cell>
          <cell r="BY441" t="str">
            <v/>
          </cell>
        </row>
        <row r="442">
          <cell r="BX442">
            <v>205307</v>
          </cell>
          <cell r="BY442" t="str">
            <v/>
          </cell>
        </row>
        <row r="443">
          <cell r="BX443">
            <v>205314</v>
          </cell>
          <cell r="BY443" t="str">
            <v/>
          </cell>
        </row>
        <row r="444">
          <cell r="BX444">
            <v>205315</v>
          </cell>
          <cell r="BY444" t="str">
            <v/>
          </cell>
        </row>
        <row r="445">
          <cell r="BX445">
            <v>205322</v>
          </cell>
          <cell r="BY445" t="str">
            <v/>
          </cell>
        </row>
        <row r="446">
          <cell r="BX446">
            <v>205330</v>
          </cell>
          <cell r="BY446" t="str">
            <v/>
          </cell>
        </row>
        <row r="447">
          <cell r="BX447">
            <v>205337</v>
          </cell>
          <cell r="BY447" t="str">
            <v/>
          </cell>
        </row>
        <row r="448">
          <cell r="BX448">
            <v>205338</v>
          </cell>
          <cell r="BY448" t="str">
            <v/>
          </cell>
        </row>
        <row r="449">
          <cell r="BX449">
            <v>205339</v>
          </cell>
          <cell r="BY449" t="str">
            <v/>
          </cell>
        </row>
        <row r="450">
          <cell r="BX450">
            <v>205340</v>
          </cell>
          <cell r="BY450" t="str">
            <v/>
          </cell>
        </row>
        <row r="451">
          <cell r="BX451">
            <v>205341</v>
          </cell>
          <cell r="BY451" t="str">
            <v/>
          </cell>
        </row>
        <row r="452">
          <cell r="BX452">
            <v>205354</v>
          </cell>
          <cell r="BY452" t="str">
            <v/>
          </cell>
        </row>
        <row r="453">
          <cell r="BX453">
            <v>205356</v>
          </cell>
          <cell r="BY453" t="str">
            <v/>
          </cell>
        </row>
        <row r="454">
          <cell r="BX454">
            <v>205363</v>
          </cell>
          <cell r="BY454" t="str">
            <v/>
          </cell>
        </row>
        <row r="455">
          <cell r="BX455">
            <v>205370</v>
          </cell>
          <cell r="BY455" t="str">
            <v/>
          </cell>
        </row>
        <row r="456">
          <cell r="BX456">
            <v>205371</v>
          </cell>
          <cell r="BY456" t="str">
            <v/>
          </cell>
        </row>
        <row r="457">
          <cell r="BX457">
            <v>205382</v>
          </cell>
          <cell r="BY457" t="str">
            <v/>
          </cell>
        </row>
        <row r="458">
          <cell r="BX458">
            <v>205414</v>
          </cell>
          <cell r="BY458" t="str">
            <v/>
          </cell>
        </row>
        <row r="459">
          <cell r="BX459">
            <v>205450</v>
          </cell>
          <cell r="BY459" t="str">
            <v/>
          </cell>
        </row>
        <row r="460">
          <cell r="BX460">
            <v>205522</v>
          </cell>
          <cell r="BY460" t="str">
            <v/>
          </cell>
        </row>
        <row r="461">
          <cell r="BX461">
            <v>205545</v>
          </cell>
          <cell r="BY461" t="str">
            <v/>
          </cell>
        </row>
        <row r="462">
          <cell r="BX462">
            <v>205552</v>
          </cell>
          <cell r="BY462" t="str">
            <v/>
          </cell>
        </row>
        <row r="463">
          <cell r="BX463">
            <v>205554</v>
          </cell>
          <cell r="BY463" t="str">
            <v/>
          </cell>
        </row>
        <row r="464">
          <cell r="BX464">
            <v>205561</v>
          </cell>
          <cell r="BY464" t="str">
            <v/>
          </cell>
        </row>
        <row r="465">
          <cell r="BX465">
            <v>205567</v>
          </cell>
          <cell r="BY465" t="str">
            <v/>
          </cell>
        </row>
        <row r="466">
          <cell r="BX466">
            <v>205575</v>
          </cell>
          <cell r="BY466" t="str">
            <v/>
          </cell>
        </row>
        <row r="467">
          <cell r="BX467">
            <v>205582</v>
          </cell>
          <cell r="BY467" t="str">
            <v/>
          </cell>
        </row>
        <row r="468">
          <cell r="BX468">
            <v>205589</v>
          </cell>
          <cell r="BY468" t="str">
            <v/>
          </cell>
        </row>
        <row r="469">
          <cell r="BX469">
            <v>205590</v>
          </cell>
          <cell r="BY469" t="str">
            <v/>
          </cell>
        </row>
        <row r="470">
          <cell r="BX470">
            <v>205597</v>
          </cell>
          <cell r="BY470" t="str">
            <v/>
          </cell>
        </row>
        <row r="471">
          <cell r="BX471">
            <v>205604</v>
          </cell>
          <cell r="BY471" t="str">
            <v/>
          </cell>
        </row>
        <row r="472">
          <cell r="BX472">
            <v>205605</v>
          </cell>
          <cell r="BY472" t="str">
            <v/>
          </cell>
        </row>
        <row r="473">
          <cell r="BX473">
            <v>205612</v>
          </cell>
          <cell r="BY473" t="str">
            <v/>
          </cell>
        </row>
        <row r="474">
          <cell r="BX474">
            <v>205620</v>
          </cell>
          <cell r="BY474" t="str">
            <v/>
          </cell>
        </row>
        <row r="475">
          <cell r="BX475">
            <v>205623</v>
          </cell>
          <cell r="BY475" t="str">
            <v/>
          </cell>
        </row>
        <row r="476">
          <cell r="BX476">
            <v>205625</v>
          </cell>
          <cell r="BY476" t="str">
            <v/>
          </cell>
        </row>
        <row r="477">
          <cell r="BX477">
            <v>205634</v>
          </cell>
          <cell r="BY477" t="str">
            <v/>
          </cell>
        </row>
        <row r="478">
          <cell r="BX478">
            <v>205642</v>
          </cell>
          <cell r="BY478" t="str">
            <v/>
          </cell>
        </row>
        <row r="479">
          <cell r="BX479">
            <v>205643</v>
          </cell>
          <cell r="BY479" t="str">
            <v/>
          </cell>
        </row>
        <row r="480">
          <cell r="BX480">
            <v>205644</v>
          </cell>
          <cell r="BY480" t="str">
            <v/>
          </cell>
        </row>
        <row r="481">
          <cell r="BX481">
            <v>205651</v>
          </cell>
          <cell r="BY481" t="str">
            <v/>
          </cell>
        </row>
        <row r="482">
          <cell r="BX482">
            <v>205658</v>
          </cell>
          <cell r="BY482" t="str">
            <v/>
          </cell>
        </row>
        <row r="483">
          <cell r="BX483">
            <v>205659</v>
          </cell>
          <cell r="BY483" t="str">
            <v/>
          </cell>
        </row>
        <row r="484">
          <cell r="BX484">
            <v>205660</v>
          </cell>
          <cell r="BY484" t="str">
            <v/>
          </cell>
        </row>
        <row r="485">
          <cell r="BX485">
            <v>205667</v>
          </cell>
          <cell r="BY485" t="str">
            <v/>
          </cell>
        </row>
        <row r="486">
          <cell r="BX486">
            <v>205678</v>
          </cell>
          <cell r="BY486" t="str">
            <v/>
          </cell>
        </row>
        <row r="487">
          <cell r="BX487">
            <v>205739</v>
          </cell>
          <cell r="BY487" t="str">
            <v/>
          </cell>
        </row>
        <row r="488">
          <cell r="BX488">
            <v>205783</v>
          </cell>
          <cell r="BY488" t="str">
            <v/>
          </cell>
        </row>
        <row r="489">
          <cell r="BX489">
            <v>205828</v>
          </cell>
          <cell r="BY489" t="str">
            <v/>
          </cell>
        </row>
        <row r="490">
          <cell r="BX490">
            <v>205868</v>
          </cell>
          <cell r="BY490" t="str">
            <v/>
          </cell>
        </row>
        <row r="491">
          <cell r="BX491">
            <v>205875</v>
          </cell>
          <cell r="BY491" t="str">
            <v/>
          </cell>
        </row>
        <row r="492">
          <cell r="BX492">
            <v>205881</v>
          </cell>
          <cell r="BY492" t="str">
            <v/>
          </cell>
        </row>
        <row r="493">
          <cell r="BX493">
            <v>205883</v>
          </cell>
          <cell r="BY493" t="str">
            <v/>
          </cell>
        </row>
        <row r="494">
          <cell r="BX494">
            <v>205889</v>
          </cell>
          <cell r="BY494" t="str">
            <v/>
          </cell>
        </row>
        <row r="495">
          <cell r="BX495">
            <v>205897</v>
          </cell>
          <cell r="BY495" t="str">
            <v/>
          </cell>
        </row>
        <row r="496">
          <cell r="BX496">
            <v>205903</v>
          </cell>
          <cell r="BY496" t="str">
            <v/>
          </cell>
        </row>
        <row r="497">
          <cell r="BX497">
            <v>205909</v>
          </cell>
          <cell r="BY497" t="str">
            <v/>
          </cell>
        </row>
        <row r="498">
          <cell r="BX498">
            <v>205917</v>
          </cell>
          <cell r="BY498" t="str">
            <v/>
          </cell>
        </row>
        <row r="499">
          <cell r="BX499">
            <v>205926</v>
          </cell>
          <cell r="BY499" t="str">
            <v/>
          </cell>
        </row>
        <row r="500">
          <cell r="BX500">
            <v>205933</v>
          </cell>
          <cell r="BY500" t="str">
            <v/>
          </cell>
        </row>
        <row r="501">
          <cell r="BX501">
            <v>205940</v>
          </cell>
          <cell r="BY501" t="str">
            <v/>
          </cell>
        </row>
        <row r="502">
          <cell r="BX502">
            <v>205947</v>
          </cell>
          <cell r="BY502" t="str">
            <v/>
          </cell>
        </row>
        <row r="503">
          <cell r="BX503">
            <v>205954</v>
          </cell>
          <cell r="BY503" t="str">
            <v/>
          </cell>
        </row>
        <row r="504">
          <cell r="BX504">
            <v>205963</v>
          </cell>
          <cell r="BY504" t="str">
            <v/>
          </cell>
        </row>
        <row r="505">
          <cell r="BX505">
            <v>205964</v>
          </cell>
          <cell r="BY505" t="str">
            <v/>
          </cell>
        </row>
        <row r="506">
          <cell r="BX506">
            <v>205965</v>
          </cell>
          <cell r="BY506" t="str">
            <v/>
          </cell>
        </row>
        <row r="507">
          <cell r="BX507">
            <v>205966</v>
          </cell>
          <cell r="BY507" t="str">
            <v/>
          </cell>
        </row>
        <row r="508">
          <cell r="BX508">
            <v>205973</v>
          </cell>
          <cell r="BY508" t="str">
            <v/>
          </cell>
        </row>
        <row r="509">
          <cell r="BX509">
            <v>205991</v>
          </cell>
          <cell r="BY509" t="str">
            <v/>
          </cell>
        </row>
        <row r="510">
          <cell r="BX510">
            <v>206021</v>
          </cell>
          <cell r="BY510" t="str">
            <v/>
          </cell>
        </row>
        <row r="511">
          <cell r="BX511">
            <v>206064</v>
          </cell>
          <cell r="BY511" t="str">
            <v/>
          </cell>
        </row>
        <row r="512">
          <cell r="BX512">
            <v>206107</v>
          </cell>
          <cell r="BY512" t="str">
            <v/>
          </cell>
        </row>
        <row r="513">
          <cell r="BX513">
            <v>206110</v>
          </cell>
          <cell r="BY513" t="str">
            <v/>
          </cell>
        </row>
        <row r="514">
          <cell r="BX514">
            <v>206111</v>
          </cell>
          <cell r="BY514" t="str">
            <v/>
          </cell>
        </row>
        <row r="515">
          <cell r="BX515">
            <v>206112</v>
          </cell>
          <cell r="BY515" t="str">
            <v/>
          </cell>
        </row>
        <row r="516">
          <cell r="BX516">
            <v>206113</v>
          </cell>
          <cell r="BY516" t="str">
            <v/>
          </cell>
        </row>
        <row r="517">
          <cell r="BX517">
            <v>206115</v>
          </cell>
          <cell r="BY517" t="str">
            <v/>
          </cell>
        </row>
        <row r="518">
          <cell r="BX518">
            <v>206122</v>
          </cell>
          <cell r="BY518" t="str">
            <v/>
          </cell>
        </row>
        <row r="519">
          <cell r="BX519">
            <v>206123</v>
          </cell>
          <cell r="BY519" t="str">
            <v/>
          </cell>
        </row>
        <row r="520">
          <cell r="BX520">
            <v>206124</v>
          </cell>
          <cell r="BY520" t="str">
            <v/>
          </cell>
        </row>
        <row r="521">
          <cell r="BX521">
            <v>206125</v>
          </cell>
          <cell r="BY521" t="str">
            <v/>
          </cell>
        </row>
        <row r="522">
          <cell r="BX522">
            <v>206126</v>
          </cell>
          <cell r="BY522" t="str">
            <v/>
          </cell>
        </row>
        <row r="523">
          <cell r="BX523">
            <v>206128</v>
          </cell>
          <cell r="BY523" t="str">
            <v/>
          </cell>
        </row>
        <row r="524">
          <cell r="BX524">
            <v>206129</v>
          </cell>
          <cell r="BY524" t="str">
            <v/>
          </cell>
        </row>
        <row r="525">
          <cell r="BX525">
            <v>206130</v>
          </cell>
          <cell r="BY525" t="str">
            <v/>
          </cell>
        </row>
        <row r="526">
          <cell r="BX526">
            <v>206136</v>
          </cell>
          <cell r="BY526" t="str">
            <v/>
          </cell>
        </row>
        <row r="527">
          <cell r="BX527">
            <v>206145</v>
          </cell>
          <cell r="BY527" t="str">
            <v/>
          </cell>
        </row>
        <row r="528">
          <cell r="BX528">
            <v>206154</v>
          </cell>
          <cell r="BY528" t="str">
            <v/>
          </cell>
        </row>
        <row r="529">
          <cell r="BX529">
            <v>206161</v>
          </cell>
          <cell r="BY529" t="str">
            <v/>
          </cell>
        </row>
        <row r="530">
          <cell r="BX530">
            <v>206168</v>
          </cell>
          <cell r="BY530" t="str">
            <v/>
          </cell>
        </row>
        <row r="531">
          <cell r="BX531">
            <v>206170</v>
          </cell>
          <cell r="BY531" t="str">
            <v/>
          </cell>
        </row>
        <row r="532">
          <cell r="BX532">
            <v>206171</v>
          </cell>
          <cell r="BY532" t="str">
            <v/>
          </cell>
        </row>
        <row r="533">
          <cell r="BX533">
            <v>206178</v>
          </cell>
          <cell r="BY533" t="str">
            <v/>
          </cell>
        </row>
        <row r="534">
          <cell r="BX534">
            <v>206184</v>
          </cell>
          <cell r="BY534" t="str">
            <v/>
          </cell>
        </row>
        <row r="535">
          <cell r="BX535">
            <v>206192</v>
          </cell>
          <cell r="BY535" t="str">
            <v/>
          </cell>
        </row>
        <row r="536">
          <cell r="BX536">
            <v>206200</v>
          </cell>
          <cell r="BY536" t="str">
            <v/>
          </cell>
        </row>
        <row r="537">
          <cell r="BX537">
            <v>206204</v>
          </cell>
          <cell r="BY537" t="str">
            <v/>
          </cell>
        </row>
        <row r="538">
          <cell r="BX538">
            <v>206209</v>
          </cell>
          <cell r="BY538" t="str">
            <v/>
          </cell>
        </row>
        <row r="539">
          <cell r="BX539">
            <v>206227</v>
          </cell>
          <cell r="BY539" t="str">
            <v/>
          </cell>
        </row>
        <row r="540">
          <cell r="BX540">
            <v>206235</v>
          </cell>
          <cell r="BY540" t="str">
            <v/>
          </cell>
        </row>
        <row r="541">
          <cell r="BX541">
            <v>206243</v>
          </cell>
          <cell r="BY541" t="str">
            <v/>
          </cell>
        </row>
        <row r="542">
          <cell r="BX542">
            <v>206268</v>
          </cell>
          <cell r="BY542" t="str">
            <v/>
          </cell>
        </row>
        <row r="543">
          <cell r="BX543">
            <v>206303</v>
          </cell>
          <cell r="BY543" t="str">
            <v/>
          </cell>
        </row>
        <row r="544">
          <cell r="BX544">
            <v>206311</v>
          </cell>
          <cell r="BY544" t="str">
            <v/>
          </cell>
        </row>
        <row r="545">
          <cell r="BX545">
            <v>206313</v>
          </cell>
          <cell r="BY545" t="str">
            <v/>
          </cell>
        </row>
        <row r="546">
          <cell r="BX546">
            <v>206314</v>
          </cell>
          <cell r="BY546" t="str">
            <v/>
          </cell>
        </row>
        <row r="547">
          <cell r="BX547">
            <v>206322</v>
          </cell>
          <cell r="BY547" t="str">
            <v/>
          </cell>
        </row>
        <row r="548">
          <cell r="BX548">
            <v>206323</v>
          </cell>
          <cell r="BY548" t="str">
            <v/>
          </cell>
        </row>
        <row r="549">
          <cell r="BX549">
            <v>206336</v>
          </cell>
          <cell r="BY549" t="str">
            <v/>
          </cell>
        </row>
        <row r="550">
          <cell r="BX550">
            <v>206367</v>
          </cell>
          <cell r="BY550" t="str">
            <v/>
          </cell>
        </row>
        <row r="551">
          <cell r="BX551">
            <v>206377</v>
          </cell>
          <cell r="BY551" t="str">
            <v/>
          </cell>
        </row>
        <row r="552">
          <cell r="BX552">
            <v>206378</v>
          </cell>
          <cell r="BY552" t="str">
            <v/>
          </cell>
        </row>
        <row r="553">
          <cell r="BX553">
            <v>206393</v>
          </cell>
          <cell r="BY553" t="str">
            <v/>
          </cell>
        </row>
        <row r="554">
          <cell r="BX554">
            <v>206400</v>
          </cell>
          <cell r="BY554" t="str">
            <v/>
          </cell>
        </row>
        <row r="555">
          <cell r="BX555">
            <v>206411</v>
          </cell>
          <cell r="BY555" t="str">
            <v/>
          </cell>
        </row>
        <row r="556">
          <cell r="BX556">
            <v>206416</v>
          </cell>
          <cell r="BY556" t="str">
            <v/>
          </cell>
        </row>
        <row r="557">
          <cell r="BX557">
            <v>206426</v>
          </cell>
          <cell r="BY557" t="str">
            <v/>
          </cell>
        </row>
        <row r="558">
          <cell r="BX558">
            <v>206433</v>
          </cell>
          <cell r="BY558" t="str">
            <v/>
          </cell>
        </row>
        <row r="559">
          <cell r="BX559">
            <v>206440</v>
          </cell>
          <cell r="BY559" t="str">
            <v/>
          </cell>
        </row>
        <row r="560">
          <cell r="BX560">
            <v>206448</v>
          </cell>
          <cell r="BY560" t="str">
            <v/>
          </cell>
        </row>
        <row r="561">
          <cell r="BX561">
            <v>206455</v>
          </cell>
          <cell r="BY561" t="str">
            <v/>
          </cell>
        </row>
        <row r="562">
          <cell r="BX562">
            <v>206462</v>
          </cell>
          <cell r="BY562" t="str">
            <v/>
          </cell>
        </row>
        <row r="563">
          <cell r="BX563">
            <v>206463</v>
          </cell>
          <cell r="BY563" t="str">
            <v/>
          </cell>
        </row>
        <row r="564">
          <cell r="BX564">
            <v>206469</v>
          </cell>
          <cell r="BY564" t="str">
            <v/>
          </cell>
        </row>
        <row r="565">
          <cell r="BX565">
            <v>206476</v>
          </cell>
          <cell r="BY565" t="str">
            <v/>
          </cell>
        </row>
        <row r="566">
          <cell r="BX566">
            <v>206482</v>
          </cell>
          <cell r="BY566" t="str">
            <v/>
          </cell>
        </row>
        <row r="567">
          <cell r="BX567">
            <v>206523</v>
          </cell>
          <cell r="BY567" t="str">
            <v/>
          </cell>
        </row>
        <row r="568">
          <cell r="BX568">
            <v>206524</v>
          </cell>
          <cell r="BY568" t="str">
            <v/>
          </cell>
        </row>
        <row r="569">
          <cell r="BX569">
            <v>206525</v>
          </cell>
          <cell r="BY569" t="str">
            <v/>
          </cell>
        </row>
        <row r="570">
          <cell r="BX570">
            <v>206539</v>
          </cell>
          <cell r="BY570" t="str">
            <v/>
          </cell>
        </row>
        <row r="571">
          <cell r="BX571">
            <v>206550</v>
          </cell>
          <cell r="BY571" t="str">
            <v/>
          </cell>
        </row>
        <row r="572">
          <cell r="BX572">
            <v>206557</v>
          </cell>
          <cell r="BY572" t="str">
            <v/>
          </cell>
        </row>
        <row r="573">
          <cell r="BX573">
            <v>206566</v>
          </cell>
          <cell r="BY573" t="str">
            <v/>
          </cell>
        </row>
        <row r="574">
          <cell r="BX574">
            <v>206567</v>
          </cell>
          <cell r="BY574" t="str">
            <v/>
          </cell>
        </row>
        <row r="575">
          <cell r="BX575">
            <v>206575</v>
          </cell>
          <cell r="BY575" t="str">
            <v/>
          </cell>
        </row>
        <row r="576">
          <cell r="BX576">
            <v>206582</v>
          </cell>
          <cell r="BY576" t="str">
            <v/>
          </cell>
        </row>
        <row r="577">
          <cell r="BX577">
            <v>206589</v>
          </cell>
          <cell r="BY577" t="str">
            <v/>
          </cell>
        </row>
        <row r="578">
          <cell r="BX578">
            <v>206596</v>
          </cell>
          <cell r="BY578" t="str">
            <v/>
          </cell>
        </row>
        <row r="579">
          <cell r="BX579">
            <v>206604</v>
          </cell>
          <cell r="BY579" t="str">
            <v/>
          </cell>
        </row>
        <row r="580">
          <cell r="BX580">
            <v>206611</v>
          </cell>
          <cell r="BY580" t="str">
            <v/>
          </cell>
        </row>
        <row r="581">
          <cell r="BX581">
            <v>206617</v>
          </cell>
          <cell r="BY581" t="str">
            <v/>
          </cell>
        </row>
        <row r="582">
          <cell r="BX582">
            <v>206623</v>
          </cell>
          <cell r="BY582" t="str">
            <v/>
          </cell>
        </row>
        <row r="583">
          <cell r="BX583">
            <v>206632</v>
          </cell>
          <cell r="BY583" t="str">
            <v/>
          </cell>
        </row>
        <row r="584">
          <cell r="BX584">
            <v>206639</v>
          </cell>
          <cell r="BY584" t="str">
            <v/>
          </cell>
        </row>
        <row r="585">
          <cell r="BX585">
            <v>206646</v>
          </cell>
          <cell r="BY585" t="str">
            <v/>
          </cell>
        </row>
        <row r="586">
          <cell r="BX586">
            <v>206647</v>
          </cell>
          <cell r="BY586" t="str">
            <v/>
          </cell>
        </row>
        <row r="587">
          <cell r="BX587">
            <v>206654</v>
          </cell>
          <cell r="BY587" t="str">
            <v/>
          </cell>
        </row>
        <row r="588">
          <cell r="BX588">
            <v>206655</v>
          </cell>
          <cell r="BY588" t="str">
            <v/>
          </cell>
        </row>
        <row r="589">
          <cell r="BX589">
            <v>206725</v>
          </cell>
          <cell r="BY589" t="str">
            <v/>
          </cell>
        </row>
        <row r="590">
          <cell r="BX590">
            <v>206734</v>
          </cell>
          <cell r="BY590" t="str">
            <v/>
          </cell>
        </row>
        <row r="591">
          <cell r="BX591">
            <v>206743</v>
          </cell>
          <cell r="BY591" t="str">
            <v/>
          </cell>
        </row>
        <row r="592">
          <cell r="BX592">
            <v>206751</v>
          </cell>
          <cell r="BY592" t="str">
            <v/>
          </cell>
        </row>
        <row r="593">
          <cell r="BX593">
            <v>206752</v>
          </cell>
          <cell r="BY593" t="str">
            <v/>
          </cell>
        </row>
        <row r="594">
          <cell r="BX594">
            <v>206759</v>
          </cell>
          <cell r="BY594" t="str">
            <v/>
          </cell>
        </row>
        <row r="595">
          <cell r="BX595">
            <v>206767</v>
          </cell>
          <cell r="BY595" t="str">
            <v/>
          </cell>
        </row>
        <row r="596">
          <cell r="BX596">
            <v>206768</v>
          </cell>
          <cell r="BY596" t="str">
            <v/>
          </cell>
        </row>
        <row r="597">
          <cell r="BX597">
            <v>206774</v>
          </cell>
          <cell r="BY597" t="str">
            <v/>
          </cell>
        </row>
        <row r="598">
          <cell r="BX598">
            <v>206782</v>
          </cell>
          <cell r="BY598" t="str">
            <v/>
          </cell>
        </row>
        <row r="599">
          <cell r="BX599">
            <v>206787</v>
          </cell>
          <cell r="BY599" t="str">
            <v/>
          </cell>
        </row>
        <row r="600">
          <cell r="BX600">
            <v>206795</v>
          </cell>
          <cell r="BY600" t="str">
            <v/>
          </cell>
        </row>
        <row r="601">
          <cell r="BX601">
            <v>206802</v>
          </cell>
          <cell r="BY601" t="str">
            <v/>
          </cell>
        </row>
        <row r="602">
          <cell r="BX602">
            <v>206809</v>
          </cell>
          <cell r="BY602" t="str">
            <v/>
          </cell>
        </row>
        <row r="603">
          <cell r="BX603">
            <v>206849</v>
          </cell>
          <cell r="BY603" t="str">
            <v/>
          </cell>
        </row>
        <row r="604">
          <cell r="BX604">
            <v>206854</v>
          </cell>
          <cell r="BY604" t="str">
            <v/>
          </cell>
        </row>
        <row r="605">
          <cell r="BX605">
            <v>206861</v>
          </cell>
          <cell r="BY605" t="str">
            <v/>
          </cell>
        </row>
        <row r="606">
          <cell r="BX606">
            <v>206868</v>
          </cell>
          <cell r="BY606" t="str">
            <v/>
          </cell>
        </row>
        <row r="607">
          <cell r="BX607">
            <v>206871</v>
          </cell>
          <cell r="BY607" t="str">
            <v/>
          </cell>
        </row>
        <row r="608">
          <cell r="BX608">
            <v>206878</v>
          </cell>
          <cell r="BY608" t="str">
            <v/>
          </cell>
        </row>
        <row r="609">
          <cell r="BX609">
            <v>206879</v>
          </cell>
          <cell r="BY609" t="str">
            <v/>
          </cell>
        </row>
        <row r="610">
          <cell r="BX610">
            <v>206886</v>
          </cell>
          <cell r="BY610" t="str">
            <v/>
          </cell>
        </row>
        <row r="611">
          <cell r="BX611">
            <v>206887</v>
          </cell>
          <cell r="BY611" t="str">
            <v/>
          </cell>
        </row>
        <row r="612">
          <cell r="BX612">
            <v>206894</v>
          </cell>
          <cell r="BY612" t="str">
            <v/>
          </cell>
        </row>
        <row r="613">
          <cell r="BX613">
            <v>206901</v>
          </cell>
          <cell r="BY613" t="str">
            <v/>
          </cell>
        </row>
        <row r="614">
          <cell r="BX614">
            <v>206908</v>
          </cell>
          <cell r="BY614" t="str">
            <v/>
          </cell>
        </row>
        <row r="615">
          <cell r="BX615">
            <v>206909</v>
          </cell>
          <cell r="BY615" t="str">
            <v/>
          </cell>
        </row>
        <row r="616">
          <cell r="BX616">
            <v>206910</v>
          </cell>
          <cell r="BY616" t="str">
            <v/>
          </cell>
        </row>
        <row r="617">
          <cell r="BX617">
            <v>206912</v>
          </cell>
          <cell r="BY617" t="str">
            <v/>
          </cell>
        </row>
        <row r="618">
          <cell r="BX618">
            <v>206925</v>
          </cell>
          <cell r="BY618" t="str">
            <v/>
          </cell>
        </row>
        <row r="619">
          <cell r="BX619">
            <v>206927</v>
          </cell>
          <cell r="BY619" t="str">
            <v/>
          </cell>
        </row>
        <row r="620">
          <cell r="BX620">
            <v>206935</v>
          </cell>
          <cell r="BY620" t="str">
            <v/>
          </cell>
        </row>
        <row r="621">
          <cell r="BX621">
            <v>206945</v>
          </cell>
          <cell r="BY621" t="str">
            <v/>
          </cell>
        </row>
        <row r="622">
          <cell r="BX622">
            <v>206953</v>
          </cell>
          <cell r="BY622" t="str">
            <v/>
          </cell>
        </row>
        <row r="623">
          <cell r="BX623">
            <v>206996</v>
          </cell>
          <cell r="BY623" t="str">
            <v/>
          </cell>
        </row>
        <row r="624">
          <cell r="BX624">
            <v>207010</v>
          </cell>
          <cell r="BY624" t="str">
            <v/>
          </cell>
        </row>
        <row r="625">
          <cell r="BX625">
            <v>207011</v>
          </cell>
          <cell r="BY625" t="str">
            <v/>
          </cell>
        </row>
        <row r="626">
          <cell r="BX626">
            <v>207038</v>
          </cell>
          <cell r="BY626" t="str">
            <v/>
          </cell>
        </row>
        <row r="627">
          <cell r="BX627">
            <v>207089</v>
          </cell>
          <cell r="BY627" t="str">
            <v/>
          </cell>
        </row>
        <row r="628">
          <cell r="BX628">
            <v>207093</v>
          </cell>
          <cell r="BY628" t="str">
            <v/>
          </cell>
        </row>
        <row r="629">
          <cell r="BX629">
            <v>207173</v>
          </cell>
          <cell r="BY629" t="str">
            <v/>
          </cell>
        </row>
        <row r="630">
          <cell r="BX630">
            <v>207184</v>
          </cell>
          <cell r="BY630" t="str">
            <v/>
          </cell>
        </row>
        <row r="631">
          <cell r="BX631">
            <v>207225</v>
          </cell>
          <cell r="BY631" t="str">
            <v/>
          </cell>
        </row>
        <row r="632">
          <cell r="BX632">
            <v>207245</v>
          </cell>
          <cell r="BY632" t="str">
            <v/>
          </cell>
        </row>
        <row r="633">
          <cell r="BX633">
            <v>207285</v>
          </cell>
          <cell r="BY633" t="str">
            <v/>
          </cell>
        </row>
        <row r="634">
          <cell r="BX634">
            <v>207313</v>
          </cell>
          <cell r="BY634" t="str">
            <v/>
          </cell>
        </row>
        <row r="635">
          <cell r="BX635">
            <v>207358</v>
          </cell>
          <cell r="BY635" t="str">
            <v/>
          </cell>
        </row>
        <row r="636">
          <cell r="BX636">
            <v>207397</v>
          </cell>
          <cell r="BY636" t="str">
            <v/>
          </cell>
        </row>
        <row r="637">
          <cell r="BX637">
            <v>207436</v>
          </cell>
          <cell r="BY637" t="str">
            <v/>
          </cell>
        </row>
        <row r="638">
          <cell r="BX638">
            <v>207445</v>
          </cell>
          <cell r="BY638" t="str">
            <v/>
          </cell>
        </row>
        <row r="639">
          <cell r="BX639">
            <v>207512</v>
          </cell>
          <cell r="BY639" t="str">
            <v/>
          </cell>
        </row>
        <row r="640">
          <cell r="BX640">
            <v>207557</v>
          </cell>
          <cell r="BY640" t="str">
            <v/>
          </cell>
        </row>
        <row r="641">
          <cell r="BX641">
            <v>207600</v>
          </cell>
          <cell r="BY641" t="str">
            <v/>
          </cell>
        </row>
        <row r="642">
          <cell r="BX642">
            <v>207601</v>
          </cell>
          <cell r="BY642" t="str">
            <v/>
          </cell>
        </row>
        <row r="643">
          <cell r="BX643">
            <v>207633</v>
          </cell>
          <cell r="BY643" t="str">
            <v/>
          </cell>
        </row>
        <row r="644">
          <cell r="BX644">
            <v>207653</v>
          </cell>
          <cell r="BY644" t="str">
            <v/>
          </cell>
        </row>
        <row r="645">
          <cell r="BX645">
            <v>207679</v>
          </cell>
          <cell r="BY645" t="str">
            <v/>
          </cell>
        </row>
        <row r="646">
          <cell r="BX646">
            <v>207713</v>
          </cell>
          <cell r="BY646" t="str">
            <v/>
          </cell>
        </row>
        <row r="647">
          <cell r="BX647">
            <v>207762</v>
          </cell>
          <cell r="BY647" t="str">
            <v/>
          </cell>
        </row>
        <row r="648">
          <cell r="BX648">
            <v>207804</v>
          </cell>
          <cell r="BY648" t="str">
            <v/>
          </cell>
        </row>
        <row r="649">
          <cell r="BX649">
            <v>207810</v>
          </cell>
          <cell r="BY649" t="str">
            <v/>
          </cell>
        </row>
        <row r="650">
          <cell r="BX650">
            <v>207816</v>
          </cell>
          <cell r="BY650" t="str">
            <v/>
          </cell>
        </row>
        <row r="651">
          <cell r="BX651">
            <v>207823</v>
          </cell>
          <cell r="BY651" t="str">
            <v/>
          </cell>
        </row>
        <row r="652">
          <cell r="BX652">
            <v>207895</v>
          </cell>
          <cell r="BY652" t="str">
            <v/>
          </cell>
        </row>
        <row r="653">
          <cell r="BX653">
            <v>208080</v>
          </cell>
          <cell r="BY653" t="str">
            <v/>
          </cell>
        </row>
        <row r="654">
          <cell r="BX654">
            <v>208176</v>
          </cell>
          <cell r="BY654" t="str">
            <v/>
          </cell>
        </row>
        <row r="655">
          <cell r="BX655">
            <v>208185</v>
          </cell>
          <cell r="BY655" t="str">
            <v/>
          </cell>
        </row>
        <row r="656">
          <cell r="BX656">
            <v>208191</v>
          </cell>
          <cell r="BY656" t="str">
            <v/>
          </cell>
        </row>
        <row r="657">
          <cell r="BX657">
            <v>208194</v>
          </cell>
          <cell r="BY657" t="str">
            <v/>
          </cell>
        </row>
        <row r="658">
          <cell r="BX658">
            <v>208202</v>
          </cell>
          <cell r="BY658" t="str">
            <v/>
          </cell>
        </row>
        <row r="659">
          <cell r="BX659">
            <v>208222</v>
          </cell>
          <cell r="BY659" t="str">
            <v/>
          </cell>
        </row>
        <row r="660">
          <cell r="BX660">
            <v>208229</v>
          </cell>
          <cell r="BY660" t="str">
            <v/>
          </cell>
        </row>
        <row r="661">
          <cell r="BX661">
            <v>208243</v>
          </cell>
          <cell r="BY661" t="str">
            <v/>
          </cell>
        </row>
        <row r="662">
          <cell r="BX662">
            <v>208257</v>
          </cell>
          <cell r="BY662" t="str">
            <v/>
          </cell>
        </row>
        <row r="663">
          <cell r="BX663">
            <v>208264</v>
          </cell>
          <cell r="BY663" t="str">
            <v/>
          </cell>
        </row>
        <row r="664">
          <cell r="BX664">
            <v>208265</v>
          </cell>
          <cell r="BY664" t="str">
            <v/>
          </cell>
        </row>
        <row r="665">
          <cell r="BX665">
            <v>208266</v>
          </cell>
          <cell r="BY665" t="str">
            <v/>
          </cell>
        </row>
        <row r="666">
          <cell r="BX666">
            <v>208277</v>
          </cell>
          <cell r="BY666" t="str">
            <v/>
          </cell>
        </row>
        <row r="667">
          <cell r="BX667">
            <v>208284</v>
          </cell>
          <cell r="BY667" t="str">
            <v/>
          </cell>
        </row>
        <row r="668">
          <cell r="BX668">
            <v>208291</v>
          </cell>
          <cell r="BY668" t="str">
            <v/>
          </cell>
        </row>
        <row r="669">
          <cell r="BX669">
            <v>208298</v>
          </cell>
          <cell r="BY669" t="str">
            <v/>
          </cell>
        </row>
        <row r="670">
          <cell r="BX670">
            <v>208421</v>
          </cell>
          <cell r="BY670" t="str">
            <v/>
          </cell>
        </row>
        <row r="671">
          <cell r="BX671">
            <v>208424</v>
          </cell>
          <cell r="BY671" t="str">
            <v/>
          </cell>
        </row>
        <row r="672">
          <cell r="BX672">
            <v>208431</v>
          </cell>
          <cell r="BY672" t="str">
            <v/>
          </cell>
        </row>
        <row r="673">
          <cell r="BX673">
            <v>208438</v>
          </cell>
          <cell r="BY673" t="str">
            <v/>
          </cell>
        </row>
        <row r="674">
          <cell r="BX674">
            <v>208445</v>
          </cell>
          <cell r="BY674" t="str">
            <v/>
          </cell>
        </row>
        <row r="675">
          <cell r="BX675">
            <v>208452</v>
          </cell>
          <cell r="BY675" t="str">
            <v/>
          </cell>
        </row>
        <row r="676">
          <cell r="BX676">
            <v>208453</v>
          </cell>
          <cell r="BY676" t="str">
            <v/>
          </cell>
        </row>
        <row r="677">
          <cell r="BX677">
            <v>208454</v>
          </cell>
          <cell r="BY677" t="str">
            <v/>
          </cell>
        </row>
        <row r="678">
          <cell r="BX678">
            <v>208468</v>
          </cell>
          <cell r="BY678" t="str">
            <v/>
          </cell>
        </row>
        <row r="679">
          <cell r="BX679">
            <v>208475</v>
          </cell>
          <cell r="BY679" t="str">
            <v/>
          </cell>
        </row>
        <row r="680">
          <cell r="BX680">
            <v>208482</v>
          </cell>
          <cell r="BY680" t="str">
            <v/>
          </cell>
        </row>
        <row r="681">
          <cell r="BX681">
            <v>208486</v>
          </cell>
          <cell r="BY681" t="str">
            <v/>
          </cell>
        </row>
        <row r="682">
          <cell r="BX682">
            <v>208518</v>
          </cell>
          <cell r="BY682" t="str">
            <v/>
          </cell>
        </row>
        <row r="683">
          <cell r="BX683">
            <v>208559</v>
          </cell>
          <cell r="BY683" t="str">
            <v/>
          </cell>
        </row>
        <row r="684">
          <cell r="BX684">
            <v>208594</v>
          </cell>
          <cell r="BY684" t="str">
            <v/>
          </cell>
        </row>
        <row r="685">
          <cell r="BX685">
            <v>208629</v>
          </cell>
          <cell r="BY685" t="str">
            <v/>
          </cell>
        </row>
        <row r="686">
          <cell r="BX686">
            <v>208675</v>
          </cell>
          <cell r="BY686" t="str">
            <v/>
          </cell>
        </row>
        <row r="687">
          <cell r="BX687">
            <v>208711</v>
          </cell>
          <cell r="BY687" t="str">
            <v/>
          </cell>
        </row>
        <row r="688">
          <cell r="BX688">
            <v>208756</v>
          </cell>
          <cell r="BY688" t="str">
            <v/>
          </cell>
        </row>
        <row r="689">
          <cell r="BX689">
            <v>208782</v>
          </cell>
          <cell r="BY689" t="str">
            <v/>
          </cell>
        </row>
        <row r="690">
          <cell r="BX690">
            <v>208825</v>
          </cell>
          <cell r="BY690" t="str">
            <v/>
          </cell>
        </row>
        <row r="691">
          <cell r="BX691">
            <v>208832</v>
          </cell>
          <cell r="BY691" t="str">
            <v/>
          </cell>
        </row>
        <row r="692">
          <cell r="BX692">
            <v>208839</v>
          </cell>
          <cell r="BY692" t="str">
            <v/>
          </cell>
        </row>
        <row r="693">
          <cell r="BX693">
            <v>208846</v>
          </cell>
          <cell r="BY693" t="str">
            <v/>
          </cell>
        </row>
        <row r="694">
          <cell r="BX694">
            <v>208864</v>
          </cell>
          <cell r="BY694" t="str">
            <v/>
          </cell>
        </row>
        <row r="695">
          <cell r="BX695">
            <v>208865</v>
          </cell>
          <cell r="BY695" t="str">
            <v/>
          </cell>
        </row>
        <row r="696">
          <cell r="BX696">
            <v>208872</v>
          </cell>
          <cell r="BY696" t="str">
            <v/>
          </cell>
        </row>
        <row r="697">
          <cell r="BX697">
            <v>208905</v>
          </cell>
          <cell r="BY697" t="str">
            <v/>
          </cell>
        </row>
        <row r="698">
          <cell r="BX698">
            <v>208914</v>
          </cell>
          <cell r="BY698" t="str">
            <v/>
          </cell>
        </row>
        <row r="699">
          <cell r="BX699">
            <v>208955</v>
          </cell>
          <cell r="BY699" t="str">
            <v/>
          </cell>
        </row>
        <row r="700">
          <cell r="BX700">
            <v>209031</v>
          </cell>
          <cell r="BY700" t="str">
            <v/>
          </cell>
        </row>
        <row r="701">
          <cell r="BX701">
            <v>209069</v>
          </cell>
          <cell r="BY701" t="str">
            <v/>
          </cell>
        </row>
        <row r="702">
          <cell r="BX702">
            <v>209074</v>
          </cell>
          <cell r="BY702" t="str">
            <v/>
          </cell>
        </row>
        <row r="703">
          <cell r="BX703">
            <v>209097</v>
          </cell>
          <cell r="BY703" t="str">
            <v/>
          </cell>
        </row>
        <row r="704">
          <cell r="BX704">
            <v>209098</v>
          </cell>
          <cell r="BY704" t="str">
            <v/>
          </cell>
        </row>
        <row r="705">
          <cell r="BX705">
            <v>209113</v>
          </cell>
          <cell r="BY705" t="str">
            <v/>
          </cell>
        </row>
        <row r="706">
          <cell r="BX706">
            <v>209122</v>
          </cell>
          <cell r="BY706" t="str">
            <v/>
          </cell>
        </row>
        <row r="707">
          <cell r="BX707">
            <v>209138</v>
          </cell>
          <cell r="BY707" t="str">
            <v/>
          </cell>
        </row>
        <row r="708">
          <cell r="BX708">
            <v>209187</v>
          </cell>
          <cell r="BY708" t="str">
            <v/>
          </cell>
        </row>
        <row r="709">
          <cell r="BX709">
            <v>209198</v>
          </cell>
          <cell r="BY709" t="str">
            <v/>
          </cell>
        </row>
        <row r="710">
          <cell r="BX710">
            <v>209200</v>
          </cell>
          <cell r="BY710" t="str">
            <v/>
          </cell>
        </row>
        <row r="711">
          <cell r="BX711">
            <v>209213</v>
          </cell>
          <cell r="BY711" t="str">
            <v/>
          </cell>
        </row>
        <row r="712">
          <cell r="BX712">
            <v>209220</v>
          </cell>
          <cell r="BY712" t="str">
            <v/>
          </cell>
        </row>
        <row r="713">
          <cell r="BX713">
            <v>209221</v>
          </cell>
          <cell r="BY713" t="str">
            <v/>
          </cell>
        </row>
        <row r="714">
          <cell r="BX714">
            <v>209223</v>
          </cell>
          <cell r="BY714" t="str">
            <v/>
          </cell>
        </row>
        <row r="715">
          <cell r="BX715">
            <v>209237</v>
          </cell>
          <cell r="BY715" t="str">
            <v/>
          </cell>
        </row>
        <row r="716">
          <cell r="BX716">
            <v>209268</v>
          </cell>
          <cell r="BY716" t="str">
            <v/>
          </cell>
        </row>
        <row r="717">
          <cell r="BX717">
            <v>209290</v>
          </cell>
          <cell r="BY717" t="str">
            <v/>
          </cell>
        </row>
        <row r="718">
          <cell r="BX718">
            <v>209295</v>
          </cell>
          <cell r="BY718" t="str">
            <v/>
          </cell>
        </row>
        <row r="719">
          <cell r="BX719">
            <v>209315</v>
          </cell>
          <cell r="BY719" t="str">
            <v/>
          </cell>
        </row>
        <row r="720">
          <cell r="BX720">
            <v>209320</v>
          </cell>
          <cell r="BY720" t="str">
            <v/>
          </cell>
        </row>
        <row r="721">
          <cell r="BX721">
            <v>209327</v>
          </cell>
          <cell r="BY721" t="str">
            <v/>
          </cell>
        </row>
        <row r="722">
          <cell r="BX722">
            <v>209328</v>
          </cell>
          <cell r="BY722" t="str">
            <v/>
          </cell>
        </row>
        <row r="723">
          <cell r="BX723">
            <v>209335</v>
          </cell>
          <cell r="BY723" t="str">
            <v/>
          </cell>
        </row>
        <row r="724">
          <cell r="BX724">
            <v>209345</v>
          </cell>
          <cell r="BY724" t="str">
            <v/>
          </cell>
        </row>
        <row r="725">
          <cell r="BX725">
            <v>209363</v>
          </cell>
          <cell r="BY725" t="str">
            <v/>
          </cell>
        </row>
        <row r="726">
          <cell r="BX726">
            <v>209367</v>
          </cell>
          <cell r="BY726" t="str">
            <v/>
          </cell>
        </row>
        <row r="727">
          <cell r="BX727">
            <v>209380</v>
          </cell>
          <cell r="BY727" t="str">
            <v/>
          </cell>
        </row>
        <row r="728">
          <cell r="BX728">
            <v>209394</v>
          </cell>
          <cell r="BY728" t="str">
            <v/>
          </cell>
        </row>
        <row r="729">
          <cell r="BX729">
            <v>209401</v>
          </cell>
          <cell r="BY729" t="str">
            <v/>
          </cell>
        </row>
        <row r="730">
          <cell r="BX730">
            <v>209408</v>
          </cell>
          <cell r="BY730" t="str">
            <v/>
          </cell>
        </row>
        <row r="731">
          <cell r="BX731">
            <v>209415</v>
          </cell>
          <cell r="BY731" t="str">
            <v/>
          </cell>
        </row>
        <row r="732">
          <cell r="BX732">
            <v>209422</v>
          </cell>
          <cell r="BY732" t="str">
            <v/>
          </cell>
        </row>
        <row r="733">
          <cell r="BX733">
            <v>209423</v>
          </cell>
          <cell r="BY733" t="str">
            <v/>
          </cell>
        </row>
        <row r="734">
          <cell r="BX734">
            <v>209430</v>
          </cell>
          <cell r="BY734" t="str">
            <v/>
          </cell>
        </row>
        <row r="735">
          <cell r="BX735">
            <v>209431</v>
          </cell>
          <cell r="BY735" t="str">
            <v/>
          </cell>
        </row>
        <row r="736">
          <cell r="BX736">
            <v>209438</v>
          </cell>
          <cell r="BY736" t="str">
            <v/>
          </cell>
        </row>
        <row r="737">
          <cell r="BX737">
            <v>209446</v>
          </cell>
          <cell r="BY737" t="str">
            <v/>
          </cell>
        </row>
        <row r="738">
          <cell r="BX738">
            <v>209448</v>
          </cell>
          <cell r="BY738" t="str">
            <v/>
          </cell>
        </row>
        <row r="739">
          <cell r="BX739">
            <v>209456</v>
          </cell>
          <cell r="BY739" t="str">
            <v/>
          </cell>
        </row>
        <row r="740">
          <cell r="BX740">
            <v>209463</v>
          </cell>
          <cell r="BY740" t="str">
            <v/>
          </cell>
        </row>
        <row r="741">
          <cell r="BX741">
            <v>209535</v>
          </cell>
          <cell r="BY741" t="str">
            <v/>
          </cell>
        </row>
        <row r="742">
          <cell r="BX742">
            <v>209585</v>
          </cell>
          <cell r="BY742" t="str">
            <v/>
          </cell>
        </row>
        <row r="743">
          <cell r="BX743">
            <v>209831</v>
          </cell>
          <cell r="BY743" t="str">
            <v/>
          </cell>
        </row>
        <row r="744">
          <cell r="BX744">
            <v>209838</v>
          </cell>
          <cell r="BY744" t="str">
            <v/>
          </cell>
        </row>
        <row r="745">
          <cell r="BX745">
            <v>210594</v>
          </cell>
          <cell r="BY745" t="str">
            <v/>
          </cell>
        </row>
        <row r="746">
          <cell r="BX746">
            <v>210601</v>
          </cell>
          <cell r="BY746" t="str">
            <v/>
          </cell>
        </row>
        <row r="747">
          <cell r="BX747">
            <v>210606</v>
          </cell>
          <cell r="BY747" t="str">
            <v/>
          </cell>
        </row>
        <row r="748">
          <cell r="BX748">
            <v>210613</v>
          </cell>
          <cell r="BY748" t="str">
            <v/>
          </cell>
        </row>
        <row r="749">
          <cell r="BX749">
            <v>210621</v>
          </cell>
          <cell r="BY749" t="str">
            <v/>
          </cell>
        </row>
        <row r="750">
          <cell r="BX750">
            <v>210623</v>
          </cell>
          <cell r="BY750" t="str">
            <v/>
          </cell>
        </row>
        <row r="751">
          <cell r="BX751">
            <v>210629</v>
          </cell>
          <cell r="BY751" t="str">
            <v/>
          </cell>
        </row>
        <row r="752">
          <cell r="BX752">
            <v>210680</v>
          </cell>
          <cell r="BY752" t="str">
            <v/>
          </cell>
        </row>
        <row r="753">
          <cell r="BX753">
            <v>210687</v>
          </cell>
          <cell r="BY753" t="str">
            <v/>
          </cell>
        </row>
        <row r="754">
          <cell r="BX754">
            <v>210689</v>
          </cell>
          <cell r="BY754" t="str">
            <v/>
          </cell>
        </row>
        <row r="755">
          <cell r="BX755">
            <v>210703</v>
          </cell>
          <cell r="BY755" t="str">
            <v/>
          </cell>
        </row>
        <row r="756">
          <cell r="BX756">
            <v>210711</v>
          </cell>
          <cell r="BY756" t="str">
            <v/>
          </cell>
        </row>
        <row r="757">
          <cell r="BX757">
            <v>210722</v>
          </cell>
          <cell r="BY757" t="str">
            <v/>
          </cell>
        </row>
        <row r="758">
          <cell r="BX758">
            <v>210772</v>
          </cell>
          <cell r="BY758" t="str">
            <v/>
          </cell>
        </row>
        <row r="759">
          <cell r="BX759">
            <v>211066</v>
          </cell>
          <cell r="BY759" t="str">
            <v/>
          </cell>
        </row>
        <row r="760">
          <cell r="BX760">
            <v>211067</v>
          </cell>
          <cell r="BY760" t="str">
            <v/>
          </cell>
        </row>
        <row r="761">
          <cell r="BX761">
            <v>211074</v>
          </cell>
          <cell r="BY761" t="str">
            <v/>
          </cell>
        </row>
        <row r="762">
          <cell r="BX762">
            <v>211075</v>
          </cell>
          <cell r="BY762" t="str">
            <v/>
          </cell>
        </row>
        <row r="763">
          <cell r="BX763">
            <v>211082</v>
          </cell>
          <cell r="BY763" t="str">
            <v/>
          </cell>
        </row>
        <row r="764">
          <cell r="BX764">
            <v>211089</v>
          </cell>
          <cell r="BY764" t="str">
            <v/>
          </cell>
        </row>
        <row r="765">
          <cell r="BX765">
            <v>211381</v>
          </cell>
          <cell r="BY765" t="str">
            <v/>
          </cell>
        </row>
        <row r="766">
          <cell r="BX766">
            <v>211415</v>
          </cell>
          <cell r="BY766" t="str">
            <v/>
          </cell>
        </row>
        <row r="767">
          <cell r="BX767">
            <v>211425</v>
          </cell>
          <cell r="BY767" t="str">
            <v/>
          </cell>
        </row>
        <row r="768">
          <cell r="BX768">
            <v>211445</v>
          </cell>
          <cell r="BY768" t="str">
            <v/>
          </cell>
        </row>
        <row r="769">
          <cell r="BX769">
            <v>211446</v>
          </cell>
          <cell r="BY769" t="str">
            <v/>
          </cell>
        </row>
        <row r="770">
          <cell r="BX770">
            <v>211448</v>
          </cell>
          <cell r="BY770" t="str">
            <v/>
          </cell>
        </row>
        <row r="771">
          <cell r="BX771">
            <v>211449</v>
          </cell>
          <cell r="BY771" t="str">
            <v/>
          </cell>
        </row>
        <row r="772">
          <cell r="BX772">
            <v>211454</v>
          </cell>
          <cell r="BY772" t="str">
            <v/>
          </cell>
        </row>
        <row r="773">
          <cell r="BX773">
            <v>211455</v>
          </cell>
          <cell r="BY773" t="str">
            <v/>
          </cell>
        </row>
        <row r="774">
          <cell r="BX774">
            <v>211504</v>
          </cell>
          <cell r="BY774" t="str">
            <v/>
          </cell>
        </row>
        <row r="775">
          <cell r="BX775">
            <v>211510</v>
          </cell>
          <cell r="BY775" t="str">
            <v/>
          </cell>
        </row>
        <row r="776">
          <cell r="BX776">
            <v>211513</v>
          </cell>
          <cell r="BY776" t="str">
            <v/>
          </cell>
        </row>
        <row r="777">
          <cell r="BX777">
            <v>211518</v>
          </cell>
          <cell r="BY777" t="str">
            <v/>
          </cell>
        </row>
        <row r="778">
          <cell r="BX778">
            <v>211520</v>
          </cell>
          <cell r="BY778" t="str">
            <v/>
          </cell>
        </row>
        <row r="779">
          <cell r="BX779">
            <v>211523</v>
          </cell>
          <cell r="BY779" t="str">
            <v/>
          </cell>
        </row>
        <row r="780">
          <cell r="BX780">
            <v>211525</v>
          </cell>
          <cell r="BY780" t="str">
            <v/>
          </cell>
        </row>
        <row r="781">
          <cell r="BX781">
            <v>211556</v>
          </cell>
          <cell r="BY781" t="str">
            <v/>
          </cell>
        </row>
        <row r="782">
          <cell r="BX782">
            <v>211560</v>
          </cell>
          <cell r="BY782" t="str">
            <v/>
          </cell>
        </row>
        <row r="783">
          <cell r="BX783">
            <v>211561</v>
          </cell>
          <cell r="BY783" t="str">
            <v/>
          </cell>
        </row>
        <row r="784">
          <cell r="BX784">
            <v>212314</v>
          </cell>
          <cell r="BY784" t="str">
            <v/>
          </cell>
        </row>
        <row r="785">
          <cell r="BX785">
            <v>212315</v>
          </cell>
          <cell r="BY785" t="str">
            <v/>
          </cell>
        </row>
        <row r="786">
          <cell r="BX786">
            <v>212316</v>
          </cell>
          <cell r="BY786" t="str">
            <v/>
          </cell>
        </row>
        <row r="787">
          <cell r="BX787">
            <v>212317</v>
          </cell>
          <cell r="BY787" t="str">
            <v/>
          </cell>
        </row>
        <row r="788">
          <cell r="BX788">
            <v>212320</v>
          </cell>
          <cell r="BY788" t="str">
            <v/>
          </cell>
        </row>
        <row r="789">
          <cell r="BX789">
            <v>212321</v>
          </cell>
          <cell r="BY789" t="str">
            <v/>
          </cell>
        </row>
        <row r="790">
          <cell r="BX790">
            <v>212322</v>
          </cell>
          <cell r="BY790" t="str">
            <v/>
          </cell>
        </row>
        <row r="791">
          <cell r="BX791">
            <v>212323</v>
          </cell>
          <cell r="BY791" t="str">
            <v/>
          </cell>
        </row>
        <row r="792">
          <cell r="BX792">
            <v>212324</v>
          </cell>
          <cell r="BY792" t="str">
            <v/>
          </cell>
        </row>
        <row r="793">
          <cell r="BX793">
            <v>212325</v>
          </cell>
          <cell r="BY793" t="str">
            <v/>
          </cell>
        </row>
        <row r="794">
          <cell r="BX794">
            <v>212326</v>
          </cell>
          <cell r="BY794" t="str">
            <v/>
          </cell>
        </row>
        <row r="795">
          <cell r="BX795">
            <v>212328</v>
          </cell>
          <cell r="BY795" t="str">
            <v/>
          </cell>
        </row>
        <row r="796">
          <cell r="BX796">
            <v>212329</v>
          </cell>
          <cell r="BY796" t="str">
            <v/>
          </cell>
        </row>
        <row r="797">
          <cell r="BX797">
            <v>212330</v>
          </cell>
          <cell r="BY797" t="str">
            <v/>
          </cell>
        </row>
        <row r="798">
          <cell r="BX798">
            <v>212331</v>
          </cell>
          <cell r="BY798" t="str">
            <v/>
          </cell>
        </row>
        <row r="799">
          <cell r="BX799">
            <v>212332</v>
          </cell>
          <cell r="BY799" t="str">
            <v/>
          </cell>
        </row>
        <row r="800">
          <cell r="BX800">
            <v>212333</v>
          </cell>
          <cell r="BY800" t="str">
            <v/>
          </cell>
        </row>
        <row r="801">
          <cell r="BX801">
            <v>212334</v>
          </cell>
          <cell r="BY801" t="str">
            <v/>
          </cell>
        </row>
        <row r="802">
          <cell r="BX802">
            <v>212335</v>
          </cell>
          <cell r="BY802" t="str">
            <v/>
          </cell>
        </row>
        <row r="803">
          <cell r="BX803">
            <v>212336</v>
          </cell>
          <cell r="BY803" t="str">
            <v/>
          </cell>
        </row>
        <row r="804">
          <cell r="BX804">
            <v>212337</v>
          </cell>
          <cell r="BY804" t="str">
            <v/>
          </cell>
        </row>
        <row r="805">
          <cell r="BX805">
            <v>212341</v>
          </cell>
          <cell r="BY805" t="str">
            <v/>
          </cell>
        </row>
        <row r="806">
          <cell r="BX806">
            <v>212404</v>
          </cell>
          <cell r="BY806" t="str">
            <v/>
          </cell>
        </row>
        <row r="807">
          <cell r="BX807">
            <v>212476</v>
          </cell>
          <cell r="BY807" t="str">
            <v/>
          </cell>
        </row>
        <row r="808">
          <cell r="BX808">
            <v>212516</v>
          </cell>
          <cell r="BY808" t="str">
            <v/>
          </cell>
        </row>
        <row r="809">
          <cell r="BX809">
            <v>212527</v>
          </cell>
          <cell r="BY809" t="str">
            <v/>
          </cell>
        </row>
        <row r="810">
          <cell r="BX810">
            <v>212645</v>
          </cell>
          <cell r="BY810" t="str">
            <v/>
          </cell>
        </row>
        <row r="811">
          <cell r="BX811">
            <v>214534</v>
          </cell>
          <cell r="BY811" t="str">
            <v/>
          </cell>
        </row>
        <row r="812">
          <cell r="BX812">
            <v>214717</v>
          </cell>
          <cell r="BY812" t="str">
            <v/>
          </cell>
        </row>
        <row r="813">
          <cell r="BX813">
            <v>214875</v>
          </cell>
          <cell r="BY813" t="str">
            <v/>
          </cell>
        </row>
        <row r="814">
          <cell r="BX814">
            <v>216098</v>
          </cell>
          <cell r="BY814" t="str">
            <v/>
          </cell>
        </row>
        <row r="815">
          <cell r="BX815">
            <v>216586</v>
          </cell>
          <cell r="BY815" t="str">
            <v/>
          </cell>
        </row>
        <row r="816">
          <cell r="BX816">
            <v>216752</v>
          </cell>
          <cell r="BY816" t="str">
            <v/>
          </cell>
        </row>
        <row r="817">
          <cell r="BX817">
            <v>217295</v>
          </cell>
          <cell r="BY817" t="str">
            <v/>
          </cell>
        </row>
        <row r="818">
          <cell r="BX818">
            <v>217537</v>
          </cell>
          <cell r="BY818" t="str">
            <v/>
          </cell>
        </row>
        <row r="819">
          <cell r="BX819">
            <v>217829</v>
          </cell>
          <cell r="BY819" t="str">
            <v/>
          </cell>
        </row>
        <row r="820">
          <cell r="BX820">
            <v>218008</v>
          </cell>
          <cell r="BY820" t="str">
            <v/>
          </cell>
        </row>
        <row r="821">
          <cell r="BX821">
            <v>218484</v>
          </cell>
          <cell r="BY821" t="str">
            <v/>
          </cell>
        </row>
        <row r="822">
          <cell r="BX822">
            <v>218485</v>
          </cell>
          <cell r="BY822" t="str">
            <v/>
          </cell>
        </row>
        <row r="823">
          <cell r="BX823">
            <v>218486</v>
          </cell>
          <cell r="BY823" t="str">
            <v/>
          </cell>
        </row>
        <row r="824">
          <cell r="BX824">
            <v>218487</v>
          </cell>
          <cell r="BY824" t="str">
            <v/>
          </cell>
        </row>
        <row r="825">
          <cell r="BX825">
            <v>218489</v>
          </cell>
          <cell r="BY825" t="str">
            <v/>
          </cell>
        </row>
        <row r="826">
          <cell r="BX826">
            <v>218490</v>
          </cell>
          <cell r="BY826" t="str">
            <v/>
          </cell>
        </row>
        <row r="827">
          <cell r="BX827">
            <v>218491</v>
          </cell>
          <cell r="BY827" t="str">
            <v/>
          </cell>
        </row>
        <row r="828">
          <cell r="BX828">
            <v>218492</v>
          </cell>
          <cell r="BY828" t="str">
            <v/>
          </cell>
        </row>
        <row r="829">
          <cell r="BX829">
            <v>218493</v>
          </cell>
          <cell r="BY829" t="str">
            <v/>
          </cell>
        </row>
        <row r="830">
          <cell r="BX830">
            <v>218494</v>
          </cell>
          <cell r="BY830" t="str">
            <v/>
          </cell>
        </row>
        <row r="831">
          <cell r="BX831">
            <v>218496</v>
          </cell>
          <cell r="BY831" t="str">
            <v/>
          </cell>
        </row>
        <row r="832">
          <cell r="BX832">
            <v>218497</v>
          </cell>
          <cell r="BY832" t="str">
            <v/>
          </cell>
        </row>
        <row r="833">
          <cell r="BX833">
            <v>218498</v>
          </cell>
          <cell r="BY833" t="str">
            <v/>
          </cell>
        </row>
        <row r="834">
          <cell r="BX834">
            <v>218499</v>
          </cell>
          <cell r="BY834" t="str">
            <v/>
          </cell>
        </row>
        <row r="835">
          <cell r="BX835">
            <v>218500</v>
          </cell>
          <cell r="BY835" t="str">
            <v/>
          </cell>
        </row>
        <row r="836">
          <cell r="BX836">
            <v>218501</v>
          </cell>
          <cell r="BY836" t="str">
            <v/>
          </cell>
        </row>
        <row r="837">
          <cell r="BX837">
            <v>218502</v>
          </cell>
          <cell r="BY837" t="str">
            <v/>
          </cell>
        </row>
        <row r="838">
          <cell r="BX838">
            <v>218503</v>
          </cell>
          <cell r="BY838" t="str">
            <v/>
          </cell>
        </row>
        <row r="839">
          <cell r="BX839">
            <v>218504</v>
          </cell>
          <cell r="BY839" t="str">
            <v/>
          </cell>
        </row>
        <row r="840">
          <cell r="BX840">
            <v>218505</v>
          </cell>
          <cell r="BY840" t="str">
            <v/>
          </cell>
        </row>
        <row r="841">
          <cell r="BX841">
            <v>218506</v>
          </cell>
          <cell r="BY841" t="str">
            <v/>
          </cell>
        </row>
        <row r="842">
          <cell r="BX842">
            <v>218507</v>
          </cell>
          <cell r="BY842" t="str">
            <v/>
          </cell>
        </row>
        <row r="843">
          <cell r="BX843">
            <v>218508</v>
          </cell>
          <cell r="BY843" t="str">
            <v/>
          </cell>
        </row>
        <row r="844">
          <cell r="BX844">
            <v>218510</v>
          </cell>
          <cell r="BY844" t="str">
            <v/>
          </cell>
        </row>
        <row r="845">
          <cell r="BX845">
            <v>218511</v>
          </cell>
          <cell r="BY845" t="str">
            <v/>
          </cell>
        </row>
        <row r="846">
          <cell r="BX846">
            <v>218512</v>
          </cell>
          <cell r="BY846" t="str">
            <v/>
          </cell>
        </row>
        <row r="847">
          <cell r="BX847">
            <v>218514</v>
          </cell>
          <cell r="BY847" t="str">
            <v/>
          </cell>
        </row>
        <row r="848">
          <cell r="BX848">
            <v>218515</v>
          </cell>
          <cell r="BY848" t="str">
            <v/>
          </cell>
        </row>
        <row r="849">
          <cell r="BX849">
            <v>218516</v>
          </cell>
          <cell r="BY849" t="str">
            <v/>
          </cell>
        </row>
        <row r="850">
          <cell r="BX850">
            <v>218518</v>
          </cell>
          <cell r="BY850" t="str">
            <v/>
          </cell>
        </row>
        <row r="851">
          <cell r="BX851">
            <v>218519</v>
          </cell>
          <cell r="BY851" t="str">
            <v/>
          </cell>
        </row>
        <row r="852">
          <cell r="BX852">
            <v>218520</v>
          </cell>
          <cell r="BY852" t="str">
            <v/>
          </cell>
        </row>
        <row r="853">
          <cell r="BX853">
            <v>218521</v>
          </cell>
          <cell r="BY853" t="str">
            <v/>
          </cell>
        </row>
        <row r="854">
          <cell r="BX854">
            <v>218678</v>
          </cell>
          <cell r="BY854" t="str">
            <v/>
          </cell>
        </row>
        <row r="855">
          <cell r="BX855">
            <v>218679</v>
          </cell>
          <cell r="BY855" t="str">
            <v/>
          </cell>
        </row>
        <row r="856">
          <cell r="BX856">
            <v>218681</v>
          </cell>
          <cell r="BY856" t="str">
            <v/>
          </cell>
        </row>
        <row r="857">
          <cell r="BX857">
            <v>218682</v>
          </cell>
          <cell r="BY857" t="str">
            <v/>
          </cell>
        </row>
        <row r="858">
          <cell r="BX858">
            <v>218683</v>
          </cell>
          <cell r="BY858" t="str">
            <v/>
          </cell>
        </row>
        <row r="859">
          <cell r="BX859">
            <v>218684</v>
          </cell>
          <cell r="BY859" t="str">
            <v/>
          </cell>
        </row>
        <row r="860">
          <cell r="BX860">
            <v>218685</v>
          </cell>
          <cell r="BY860" t="str">
            <v/>
          </cell>
        </row>
        <row r="861">
          <cell r="BX861">
            <v>218686</v>
          </cell>
          <cell r="BY861" t="str">
            <v/>
          </cell>
        </row>
        <row r="862">
          <cell r="BX862">
            <v>218687</v>
          </cell>
          <cell r="BY862" t="str">
            <v/>
          </cell>
        </row>
        <row r="863">
          <cell r="BX863">
            <v>218688</v>
          </cell>
          <cell r="BY863" t="str">
            <v/>
          </cell>
        </row>
        <row r="864">
          <cell r="BX864">
            <v>218689</v>
          </cell>
          <cell r="BY864" t="str">
            <v/>
          </cell>
        </row>
        <row r="865">
          <cell r="BX865">
            <v>218690</v>
          </cell>
          <cell r="BY865" t="str">
            <v/>
          </cell>
        </row>
        <row r="866">
          <cell r="BX866">
            <v>218691</v>
          </cell>
          <cell r="BY866" t="str">
            <v/>
          </cell>
        </row>
        <row r="867">
          <cell r="BX867">
            <v>218692</v>
          </cell>
          <cell r="BY867" t="str">
            <v/>
          </cell>
        </row>
        <row r="868">
          <cell r="BX868">
            <v>218693</v>
          </cell>
          <cell r="BY868" t="str">
            <v/>
          </cell>
        </row>
        <row r="869">
          <cell r="BX869">
            <v>218694</v>
          </cell>
          <cell r="BY869" t="str">
            <v/>
          </cell>
        </row>
        <row r="870">
          <cell r="BX870">
            <v>218695</v>
          </cell>
          <cell r="BY870" t="str">
            <v/>
          </cell>
        </row>
        <row r="871">
          <cell r="BX871">
            <v>218696</v>
          </cell>
          <cell r="BY871" t="str">
            <v/>
          </cell>
        </row>
        <row r="872">
          <cell r="BX872">
            <v>218697</v>
          </cell>
          <cell r="BY872" t="str">
            <v/>
          </cell>
        </row>
        <row r="873">
          <cell r="BX873">
            <v>218698</v>
          </cell>
          <cell r="BY873" t="str">
            <v/>
          </cell>
        </row>
        <row r="874">
          <cell r="BX874">
            <v>218700</v>
          </cell>
          <cell r="BY874" t="str">
            <v/>
          </cell>
        </row>
        <row r="875">
          <cell r="BX875">
            <v>218702</v>
          </cell>
          <cell r="BY875" t="str">
            <v/>
          </cell>
        </row>
        <row r="876">
          <cell r="BX876">
            <v>218704</v>
          </cell>
          <cell r="BY876" t="str">
            <v/>
          </cell>
        </row>
        <row r="877">
          <cell r="BX877">
            <v>218705</v>
          </cell>
          <cell r="BY877" t="str">
            <v/>
          </cell>
        </row>
        <row r="878">
          <cell r="BX878">
            <v>218706</v>
          </cell>
          <cell r="BY878" t="str">
            <v/>
          </cell>
        </row>
        <row r="879">
          <cell r="BX879">
            <v>218707</v>
          </cell>
          <cell r="BY879" t="str">
            <v/>
          </cell>
        </row>
        <row r="880">
          <cell r="BX880">
            <v>218708</v>
          </cell>
          <cell r="BY880" t="str">
            <v/>
          </cell>
        </row>
        <row r="881">
          <cell r="BX881">
            <v>218710</v>
          </cell>
          <cell r="BY881" t="str">
            <v/>
          </cell>
        </row>
        <row r="882">
          <cell r="BX882">
            <v>218711</v>
          </cell>
          <cell r="BY882" t="str">
            <v/>
          </cell>
        </row>
        <row r="883">
          <cell r="BX883">
            <v>218712</v>
          </cell>
          <cell r="BY883" t="str">
            <v/>
          </cell>
        </row>
        <row r="884">
          <cell r="BX884">
            <v>218713</v>
          </cell>
          <cell r="BY884" t="str">
            <v/>
          </cell>
        </row>
        <row r="885">
          <cell r="BX885">
            <v>218715</v>
          </cell>
          <cell r="BY885" t="str">
            <v/>
          </cell>
        </row>
        <row r="886">
          <cell r="BX886">
            <v>218716</v>
          </cell>
          <cell r="BY886" t="str">
            <v/>
          </cell>
        </row>
        <row r="887">
          <cell r="BX887">
            <v>218951</v>
          </cell>
          <cell r="BY887" t="str">
            <v/>
          </cell>
        </row>
        <row r="888">
          <cell r="BX888">
            <v>218952</v>
          </cell>
          <cell r="BY888" t="str">
            <v/>
          </cell>
        </row>
        <row r="889">
          <cell r="BX889">
            <v>218953</v>
          </cell>
          <cell r="BY889" t="str">
            <v/>
          </cell>
        </row>
        <row r="890">
          <cell r="BX890">
            <v>218954</v>
          </cell>
          <cell r="BY890" t="str">
            <v/>
          </cell>
        </row>
        <row r="891">
          <cell r="BX891">
            <v>218956</v>
          </cell>
          <cell r="BY891" t="str">
            <v/>
          </cell>
        </row>
        <row r="892">
          <cell r="BX892">
            <v>218957</v>
          </cell>
          <cell r="BY892" t="str">
            <v/>
          </cell>
        </row>
        <row r="893">
          <cell r="BX893">
            <v>218958</v>
          </cell>
          <cell r="BY893" t="str">
            <v/>
          </cell>
        </row>
        <row r="894">
          <cell r="BX894">
            <v>218959</v>
          </cell>
          <cell r="BY894" t="str">
            <v/>
          </cell>
        </row>
        <row r="895">
          <cell r="BX895">
            <v>218960</v>
          </cell>
          <cell r="BY895" t="str">
            <v/>
          </cell>
        </row>
        <row r="896">
          <cell r="BX896">
            <v>218961</v>
          </cell>
          <cell r="BY896" t="str">
            <v/>
          </cell>
        </row>
        <row r="897">
          <cell r="BX897">
            <v>218963</v>
          </cell>
          <cell r="BY897" t="str">
            <v/>
          </cell>
        </row>
        <row r="898">
          <cell r="BX898">
            <v>218964</v>
          </cell>
          <cell r="BY898" t="str">
            <v/>
          </cell>
        </row>
        <row r="899">
          <cell r="BX899">
            <v>218965</v>
          </cell>
          <cell r="BY899" t="str">
            <v/>
          </cell>
        </row>
        <row r="900">
          <cell r="BX900">
            <v>218966</v>
          </cell>
          <cell r="BY900" t="str">
            <v/>
          </cell>
        </row>
        <row r="901">
          <cell r="BX901">
            <v>218967</v>
          </cell>
          <cell r="BY901" t="str">
            <v/>
          </cell>
        </row>
        <row r="902">
          <cell r="BX902">
            <v>218968</v>
          </cell>
          <cell r="BY902" t="str">
            <v/>
          </cell>
        </row>
        <row r="903">
          <cell r="BX903">
            <v>218969</v>
          </cell>
          <cell r="BY903" t="str">
            <v/>
          </cell>
        </row>
        <row r="904">
          <cell r="BX904">
            <v>218970</v>
          </cell>
          <cell r="BY904" t="str">
            <v/>
          </cell>
        </row>
        <row r="905">
          <cell r="BX905">
            <v>218971</v>
          </cell>
          <cell r="BY905" t="str">
            <v/>
          </cell>
        </row>
        <row r="906">
          <cell r="BX906">
            <v>218972</v>
          </cell>
          <cell r="BY906" t="str">
            <v/>
          </cell>
        </row>
        <row r="907">
          <cell r="BX907">
            <v>218973</v>
          </cell>
          <cell r="BY907" t="str">
            <v/>
          </cell>
        </row>
        <row r="908">
          <cell r="BX908">
            <v>218975</v>
          </cell>
          <cell r="BY908" t="str">
            <v/>
          </cell>
        </row>
        <row r="909">
          <cell r="BX909">
            <v>218976</v>
          </cell>
          <cell r="BY909" t="str">
            <v/>
          </cell>
        </row>
        <row r="910">
          <cell r="BX910">
            <v>218977</v>
          </cell>
          <cell r="BY910" t="str">
            <v/>
          </cell>
        </row>
        <row r="911">
          <cell r="BX911">
            <v>218978</v>
          </cell>
          <cell r="BY911" t="str">
            <v/>
          </cell>
        </row>
        <row r="912">
          <cell r="BX912">
            <v>218979</v>
          </cell>
          <cell r="BY912" t="str">
            <v/>
          </cell>
        </row>
        <row r="913">
          <cell r="BX913">
            <v>218980</v>
          </cell>
          <cell r="BY913" t="str">
            <v/>
          </cell>
        </row>
        <row r="914">
          <cell r="BX914">
            <v>218981</v>
          </cell>
          <cell r="BY914" t="str">
            <v/>
          </cell>
        </row>
        <row r="915">
          <cell r="BX915">
            <v>218982</v>
          </cell>
          <cell r="BY915" t="str">
            <v/>
          </cell>
        </row>
        <row r="916">
          <cell r="BX916">
            <v>218983</v>
          </cell>
          <cell r="BY916" t="str">
            <v/>
          </cell>
        </row>
        <row r="917">
          <cell r="BX917">
            <v>218987</v>
          </cell>
          <cell r="BY917" t="str">
            <v/>
          </cell>
        </row>
        <row r="918">
          <cell r="BX918">
            <v>218988</v>
          </cell>
          <cell r="BY918" t="str">
            <v/>
          </cell>
        </row>
        <row r="919">
          <cell r="BX919">
            <v>218989</v>
          </cell>
          <cell r="BY919" t="str">
            <v/>
          </cell>
        </row>
        <row r="920">
          <cell r="BX920">
            <v>219988</v>
          </cell>
          <cell r="BY920" t="str">
            <v/>
          </cell>
        </row>
        <row r="921">
          <cell r="BX921">
            <v>219989</v>
          </cell>
          <cell r="BY921" t="str">
            <v/>
          </cell>
        </row>
        <row r="922">
          <cell r="BX922">
            <v>219992</v>
          </cell>
          <cell r="BY922" t="str">
            <v/>
          </cell>
        </row>
        <row r="923">
          <cell r="BX923">
            <v>219993</v>
          </cell>
          <cell r="BY923" t="str">
            <v/>
          </cell>
        </row>
        <row r="924">
          <cell r="BX924">
            <v>219994</v>
          </cell>
          <cell r="BY924" t="str">
            <v/>
          </cell>
        </row>
        <row r="925">
          <cell r="BX925">
            <v>219996</v>
          </cell>
          <cell r="BY925" t="str">
            <v/>
          </cell>
        </row>
        <row r="926">
          <cell r="BX926">
            <v>219997</v>
          </cell>
          <cell r="BY926" t="str">
            <v/>
          </cell>
        </row>
        <row r="927">
          <cell r="BX927">
            <v>219998</v>
          </cell>
          <cell r="BY927" t="str">
            <v/>
          </cell>
        </row>
        <row r="928">
          <cell r="BX928">
            <v>220000</v>
          </cell>
          <cell r="BY928" t="str">
            <v/>
          </cell>
        </row>
        <row r="929">
          <cell r="BX929">
            <v>220001</v>
          </cell>
          <cell r="BY929" t="str">
            <v/>
          </cell>
        </row>
        <row r="930">
          <cell r="BX930">
            <v>220002</v>
          </cell>
          <cell r="BY930" t="str">
            <v/>
          </cell>
        </row>
        <row r="931">
          <cell r="BX931">
            <v>220003</v>
          </cell>
          <cell r="BY931" t="str">
            <v/>
          </cell>
        </row>
        <row r="932">
          <cell r="BX932">
            <v>220004</v>
          </cell>
          <cell r="BY932" t="str">
            <v/>
          </cell>
        </row>
        <row r="933">
          <cell r="BX933">
            <v>220005</v>
          </cell>
          <cell r="BY933" t="str">
            <v/>
          </cell>
        </row>
        <row r="934">
          <cell r="BX934">
            <v>220006</v>
          </cell>
          <cell r="BY934" t="str">
            <v/>
          </cell>
        </row>
        <row r="935">
          <cell r="BX935">
            <v>220007</v>
          </cell>
          <cell r="BY935" t="str">
            <v/>
          </cell>
        </row>
        <row r="936">
          <cell r="BX936">
            <v>220008</v>
          </cell>
          <cell r="BY936" t="str">
            <v/>
          </cell>
        </row>
        <row r="937">
          <cell r="BX937">
            <v>220009</v>
          </cell>
          <cell r="BY937" t="str">
            <v/>
          </cell>
        </row>
        <row r="938">
          <cell r="BX938">
            <v>220010</v>
          </cell>
          <cell r="BY938" t="str">
            <v/>
          </cell>
        </row>
        <row r="939">
          <cell r="BX939">
            <v>220011</v>
          </cell>
          <cell r="BY939" t="str">
            <v/>
          </cell>
        </row>
        <row r="940">
          <cell r="BX940">
            <v>220012</v>
          </cell>
          <cell r="BY940" t="str">
            <v/>
          </cell>
        </row>
        <row r="941">
          <cell r="BX941">
            <v>220014</v>
          </cell>
          <cell r="BY941" t="str">
            <v/>
          </cell>
        </row>
        <row r="942">
          <cell r="BX942">
            <v>220015</v>
          </cell>
          <cell r="BY942" t="str">
            <v/>
          </cell>
        </row>
        <row r="943">
          <cell r="BX943">
            <v>220016</v>
          </cell>
          <cell r="BY943" t="str">
            <v/>
          </cell>
        </row>
        <row r="944">
          <cell r="BX944">
            <v>220017</v>
          </cell>
          <cell r="BY944" t="str">
            <v/>
          </cell>
        </row>
        <row r="945">
          <cell r="BX945">
            <v>220018</v>
          </cell>
          <cell r="BY945" t="str">
            <v/>
          </cell>
        </row>
        <row r="946">
          <cell r="BX946">
            <v>220019</v>
          </cell>
          <cell r="BY946" t="str">
            <v/>
          </cell>
        </row>
        <row r="947">
          <cell r="BX947">
            <v>220020</v>
          </cell>
          <cell r="BY947" t="str">
            <v/>
          </cell>
        </row>
        <row r="948">
          <cell r="BX948">
            <v>220021</v>
          </cell>
          <cell r="BY948" t="str">
            <v/>
          </cell>
        </row>
        <row r="949">
          <cell r="BX949">
            <v>220022</v>
          </cell>
          <cell r="BY949" t="str">
            <v/>
          </cell>
        </row>
        <row r="950">
          <cell r="BX950">
            <v>220023</v>
          </cell>
          <cell r="BY950" t="str">
            <v/>
          </cell>
        </row>
        <row r="951">
          <cell r="BX951">
            <v>220024</v>
          </cell>
          <cell r="BY951" t="str">
            <v/>
          </cell>
        </row>
        <row r="952">
          <cell r="BX952">
            <v>220025</v>
          </cell>
          <cell r="BY952" t="str">
            <v/>
          </cell>
        </row>
        <row r="953">
          <cell r="BX953">
            <v>220026</v>
          </cell>
          <cell r="BY953" t="str">
            <v/>
          </cell>
        </row>
        <row r="954">
          <cell r="BX954">
            <v>220027</v>
          </cell>
          <cell r="BY954" t="str">
            <v/>
          </cell>
        </row>
        <row r="955">
          <cell r="BX955">
            <v>220028</v>
          </cell>
          <cell r="BY955" t="str">
            <v/>
          </cell>
        </row>
        <row r="956">
          <cell r="BX956">
            <v>220029</v>
          </cell>
          <cell r="BY956" t="str">
            <v/>
          </cell>
        </row>
        <row r="957">
          <cell r="BX957">
            <v>220030</v>
          </cell>
          <cell r="BY957" t="str">
            <v/>
          </cell>
        </row>
        <row r="958">
          <cell r="BX958">
            <v>220031</v>
          </cell>
          <cell r="BY958" t="str">
            <v/>
          </cell>
        </row>
        <row r="959">
          <cell r="BX959">
            <v>220032</v>
          </cell>
          <cell r="BY959" t="str">
            <v/>
          </cell>
        </row>
        <row r="960">
          <cell r="BX960">
            <v>220033</v>
          </cell>
          <cell r="BY960" t="str">
            <v/>
          </cell>
        </row>
        <row r="961">
          <cell r="BX961">
            <v>220035</v>
          </cell>
          <cell r="BY961" t="str">
            <v/>
          </cell>
        </row>
        <row r="962">
          <cell r="BX962">
            <v>220036</v>
          </cell>
          <cell r="BY962" t="str">
            <v/>
          </cell>
        </row>
        <row r="963">
          <cell r="BX963">
            <v>220037</v>
          </cell>
          <cell r="BY963" t="str">
            <v/>
          </cell>
        </row>
        <row r="964">
          <cell r="BX964">
            <v>220038</v>
          </cell>
          <cell r="BY964" t="str">
            <v/>
          </cell>
        </row>
        <row r="965">
          <cell r="BX965">
            <v>220039</v>
          </cell>
          <cell r="BY965" t="str">
            <v/>
          </cell>
        </row>
        <row r="966">
          <cell r="BX966">
            <v>220040</v>
          </cell>
          <cell r="BY966" t="str">
            <v/>
          </cell>
        </row>
        <row r="967">
          <cell r="BX967">
            <v>220041</v>
          </cell>
          <cell r="BY967" t="str">
            <v/>
          </cell>
        </row>
        <row r="968">
          <cell r="BX968">
            <v>220042</v>
          </cell>
          <cell r="BY968" t="str">
            <v/>
          </cell>
        </row>
        <row r="969">
          <cell r="BX969">
            <v>220043</v>
          </cell>
          <cell r="BY969" t="str">
            <v/>
          </cell>
        </row>
        <row r="970">
          <cell r="BX970">
            <v>220044</v>
          </cell>
          <cell r="BY970" t="str">
            <v/>
          </cell>
        </row>
        <row r="971">
          <cell r="BX971">
            <v>220045</v>
          </cell>
          <cell r="BY971" t="str">
            <v/>
          </cell>
        </row>
        <row r="972">
          <cell r="BX972">
            <v>220046</v>
          </cell>
          <cell r="BY972" t="str">
            <v/>
          </cell>
        </row>
        <row r="973">
          <cell r="BX973">
            <v>220047</v>
          </cell>
          <cell r="BY973" t="str">
            <v/>
          </cell>
        </row>
        <row r="974">
          <cell r="BX974">
            <v>220048</v>
          </cell>
          <cell r="BY974" t="str">
            <v/>
          </cell>
        </row>
        <row r="975">
          <cell r="BX975">
            <v>220049</v>
          </cell>
          <cell r="BY975" t="str">
            <v/>
          </cell>
        </row>
        <row r="976">
          <cell r="BX976">
            <v>220050</v>
          </cell>
          <cell r="BY976" t="str">
            <v/>
          </cell>
        </row>
        <row r="977">
          <cell r="BX977">
            <v>220051</v>
          </cell>
          <cell r="BY977" t="str">
            <v/>
          </cell>
        </row>
        <row r="978">
          <cell r="BX978">
            <v>220052</v>
          </cell>
          <cell r="BY978" t="str">
            <v/>
          </cell>
        </row>
        <row r="979">
          <cell r="BX979">
            <v>220053</v>
          </cell>
          <cell r="BY979" t="str">
            <v/>
          </cell>
        </row>
        <row r="980">
          <cell r="BX980">
            <v>220056</v>
          </cell>
          <cell r="BY980" t="str">
            <v/>
          </cell>
        </row>
        <row r="981">
          <cell r="BX981">
            <v>220057</v>
          </cell>
          <cell r="BY981" t="str">
            <v/>
          </cell>
        </row>
        <row r="982">
          <cell r="BX982">
            <v>220058</v>
          </cell>
          <cell r="BY982" t="str">
            <v/>
          </cell>
        </row>
        <row r="983">
          <cell r="BX983">
            <v>220059</v>
          </cell>
          <cell r="BY983" t="str">
            <v/>
          </cell>
        </row>
        <row r="984">
          <cell r="BX984">
            <v>220060</v>
          </cell>
          <cell r="BY984" t="str">
            <v/>
          </cell>
        </row>
        <row r="985">
          <cell r="BX985">
            <v>220061</v>
          </cell>
          <cell r="BY985" t="str">
            <v/>
          </cell>
        </row>
        <row r="986">
          <cell r="BX986">
            <v>220062</v>
          </cell>
          <cell r="BY986" t="str">
            <v/>
          </cell>
        </row>
        <row r="987">
          <cell r="BX987">
            <v>220063</v>
          </cell>
          <cell r="BY987" t="str">
            <v/>
          </cell>
        </row>
        <row r="988">
          <cell r="BX988">
            <v>220064</v>
          </cell>
          <cell r="BY988" t="str">
            <v/>
          </cell>
        </row>
        <row r="989">
          <cell r="BX989">
            <v>220065</v>
          </cell>
          <cell r="BY989" t="str">
            <v/>
          </cell>
        </row>
        <row r="990">
          <cell r="BX990">
            <v>220066</v>
          </cell>
          <cell r="BY990" t="str">
            <v/>
          </cell>
        </row>
        <row r="991">
          <cell r="BX991">
            <v>220067</v>
          </cell>
          <cell r="BY991" t="str">
            <v/>
          </cell>
        </row>
        <row r="992">
          <cell r="BX992">
            <v>220068</v>
          </cell>
          <cell r="BY992" t="str">
            <v/>
          </cell>
        </row>
        <row r="993">
          <cell r="BX993">
            <v>220069</v>
          </cell>
          <cell r="BY993" t="str">
            <v/>
          </cell>
        </row>
        <row r="994">
          <cell r="BX994">
            <v>220070</v>
          </cell>
          <cell r="BY994" t="str">
            <v/>
          </cell>
        </row>
        <row r="995">
          <cell r="BX995">
            <v>220071</v>
          </cell>
          <cell r="BY995" t="str">
            <v/>
          </cell>
        </row>
        <row r="996">
          <cell r="BX996">
            <v>220072</v>
          </cell>
          <cell r="BY996" t="str">
            <v/>
          </cell>
        </row>
        <row r="997">
          <cell r="BX997">
            <v>220073</v>
          </cell>
          <cell r="BY997" t="str">
            <v/>
          </cell>
        </row>
        <row r="998">
          <cell r="BX998">
            <v>220074</v>
          </cell>
          <cell r="BY998" t="str">
            <v/>
          </cell>
        </row>
        <row r="999">
          <cell r="BX999">
            <v>220075</v>
          </cell>
          <cell r="BY999" t="str">
            <v/>
          </cell>
        </row>
        <row r="1000">
          <cell r="BX1000">
            <v>220076</v>
          </cell>
          <cell r="BY1000" t="str">
            <v/>
          </cell>
        </row>
        <row r="1001">
          <cell r="BX1001">
            <v>220077</v>
          </cell>
          <cell r="BY1001" t="str">
            <v/>
          </cell>
        </row>
        <row r="1002">
          <cell r="BX1002">
            <v>220078</v>
          </cell>
          <cell r="BY1002" t="str">
            <v/>
          </cell>
        </row>
        <row r="1003">
          <cell r="BX1003">
            <v>220080</v>
          </cell>
          <cell r="BY1003" t="str">
            <v/>
          </cell>
        </row>
        <row r="1004">
          <cell r="BX1004">
            <v>220081</v>
          </cell>
          <cell r="BY1004" t="str">
            <v/>
          </cell>
        </row>
        <row r="1005">
          <cell r="BX1005">
            <v>220082</v>
          </cell>
          <cell r="BY1005" t="str">
            <v/>
          </cell>
        </row>
        <row r="1006">
          <cell r="BX1006">
            <v>220083</v>
          </cell>
          <cell r="BY1006" t="str">
            <v/>
          </cell>
        </row>
        <row r="1007">
          <cell r="BX1007">
            <v>220084</v>
          </cell>
          <cell r="BY1007" t="str">
            <v/>
          </cell>
        </row>
        <row r="1008">
          <cell r="BX1008">
            <v>220085</v>
          </cell>
          <cell r="BY1008" t="str">
            <v/>
          </cell>
        </row>
        <row r="1009">
          <cell r="BX1009">
            <v>220086</v>
          </cell>
          <cell r="BY1009" t="str">
            <v/>
          </cell>
        </row>
        <row r="1010">
          <cell r="BX1010">
            <v>220087</v>
          </cell>
          <cell r="BY1010" t="str">
            <v/>
          </cell>
        </row>
        <row r="1011">
          <cell r="BX1011">
            <v>220088</v>
          </cell>
          <cell r="BY1011" t="str">
            <v/>
          </cell>
        </row>
        <row r="1012">
          <cell r="BX1012">
            <v>220089</v>
          </cell>
          <cell r="BY1012" t="str">
            <v/>
          </cell>
        </row>
        <row r="1013">
          <cell r="BX1013">
            <v>220090</v>
          </cell>
          <cell r="BY1013" t="str">
            <v/>
          </cell>
        </row>
        <row r="1014">
          <cell r="BX1014">
            <v>220091</v>
          </cell>
          <cell r="BY1014" t="str">
            <v/>
          </cell>
        </row>
        <row r="1015">
          <cell r="BX1015">
            <v>220092</v>
          </cell>
          <cell r="BY1015" t="str">
            <v/>
          </cell>
        </row>
        <row r="1016">
          <cell r="BX1016">
            <v>220093</v>
          </cell>
          <cell r="BY1016" t="str">
            <v/>
          </cell>
        </row>
        <row r="1017">
          <cell r="BX1017">
            <v>220094</v>
          </cell>
          <cell r="BY1017" t="str">
            <v/>
          </cell>
        </row>
        <row r="1018">
          <cell r="BX1018">
            <v>220095</v>
          </cell>
          <cell r="BY1018" t="str">
            <v/>
          </cell>
        </row>
        <row r="1019">
          <cell r="BX1019">
            <v>220112</v>
          </cell>
          <cell r="BY1019" t="str">
            <v/>
          </cell>
        </row>
        <row r="1020">
          <cell r="BX1020">
            <v>220113</v>
          </cell>
          <cell r="BY1020" t="str">
            <v/>
          </cell>
        </row>
        <row r="1021">
          <cell r="BX1021">
            <v>220114</v>
          </cell>
          <cell r="BY1021" t="str">
            <v/>
          </cell>
        </row>
        <row r="1022">
          <cell r="BX1022">
            <v>220115</v>
          </cell>
          <cell r="BY1022" t="str">
            <v/>
          </cell>
        </row>
        <row r="1023">
          <cell r="BX1023">
            <v>220116</v>
          </cell>
          <cell r="BY1023" t="str">
            <v/>
          </cell>
        </row>
        <row r="1024">
          <cell r="BX1024">
            <v>220123</v>
          </cell>
          <cell r="BY1024" t="str">
            <v/>
          </cell>
        </row>
        <row r="1025">
          <cell r="BX1025">
            <v>220124</v>
          </cell>
          <cell r="BY1025" t="str">
            <v/>
          </cell>
        </row>
        <row r="1026">
          <cell r="BX1026">
            <v>220128</v>
          </cell>
          <cell r="BY1026" t="str">
            <v/>
          </cell>
        </row>
        <row r="1027">
          <cell r="BX1027">
            <v>220136</v>
          </cell>
          <cell r="BY1027" t="str">
            <v/>
          </cell>
        </row>
        <row r="1028">
          <cell r="BX1028">
            <v>220137</v>
          </cell>
          <cell r="BY1028" t="str">
            <v/>
          </cell>
        </row>
        <row r="1029">
          <cell r="BX1029">
            <v>220139</v>
          </cell>
          <cell r="BY1029" t="str">
            <v/>
          </cell>
        </row>
        <row r="1030">
          <cell r="BX1030">
            <v>220141</v>
          </cell>
          <cell r="BY1030" t="str">
            <v/>
          </cell>
        </row>
        <row r="1031">
          <cell r="BX1031">
            <v>220142</v>
          </cell>
          <cell r="BY1031" t="str">
            <v/>
          </cell>
        </row>
        <row r="1032">
          <cell r="BX1032">
            <v>220143</v>
          </cell>
          <cell r="BY1032" t="str">
            <v/>
          </cell>
        </row>
        <row r="1033">
          <cell r="BX1033">
            <v>220145</v>
          </cell>
          <cell r="BY1033" t="str">
            <v/>
          </cell>
        </row>
        <row r="1034">
          <cell r="BX1034">
            <v>220150</v>
          </cell>
          <cell r="BY1034" t="str">
            <v/>
          </cell>
        </row>
        <row r="1035">
          <cell r="BX1035">
            <v>220155</v>
          </cell>
          <cell r="BY1035" t="str">
            <v/>
          </cell>
        </row>
        <row r="1036">
          <cell r="BX1036">
            <v>220157</v>
          </cell>
          <cell r="BY1036" t="str">
            <v/>
          </cell>
        </row>
        <row r="1037">
          <cell r="BX1037">
            <v>220162</v>
          </cell>
          <cell r="BY1037" t="str">
            <v/>
          </cell>
        </row>
        <row r="1038">
          <cell r="BX1038">
            <v>220165</v>
          </cell>
          <cell r="BY1038" t="str">
            <v/>
          </cell>
        </row>
        <row r="1039">
          <cell r="BX1039">
            <v>220169</v>
          </cell>
          <cell r="BY1039" t="str">
            <v/>
          </cell>
        </row>
        <row r="1040">
          <cell r="BX1040">
            <v>220172</v>
          </cell>
          <cell r="BY1040" t="str">
            <v/>
          </cell>
        </row>
        <row r="1041">
          <cell r="BX1041">
            <v>220173</v>
          </cell>
          <cell r="BY1041" t="str">
            <v/>
          </cell>
        </row>
        <row r="1042">
          <cell r="BX1042">
            <v>220175</v>
          </cell>
          <cell r="BY1042" t="str">
            <v/>
          </cell>
        </row>
        <row r="1043">
          <cell r="BX1043">
            <v>220178</v>
          </cell>
          <cell r="BY1043" t="str">
            <v/>
          </cell>
        </row>
        <row r="1044">
          <cell r="BX1044">
            <v>220179</v>
          </cell>
          <cell r="BY1044" t="str">
            <v/>
          </cell>
        </row>
        <row r="1045">
          <cell r="BX1045">
            <v>220182</v>
          </cell>
          <cell r="BY1045" t="str">
            <v/>
          </cell>
        </row>
        <row r="1046">
          <cell r="BX1046">
            <v>220183</v>
          </cell>
          <cell r="BY1046" t="str">
            <v/>
          </cell>
        </row>
        <row r="1047">
          <cell r="BX1047">
            <v>220192</v>
          </cell>
          <cell r="BY1047" t="str">
            <v/>
          </cell>
        </row>
        <row r="1048">
          <cell r="BX1048">
            <v>220193</v>
          </cell>
          <cell r="BY1048" t="str">
            <v/>
          </cell>
        </row>
        <row r="1049">
          <cell r="BX1049">
            <v>220194</v>
          </cell>
          <cell r="BY1049" t="str">
            <v/>
          </cell>
        </row>
        <row r="1050">
          <cell r="BX1050">
            <v>220197</v>
          </cell>
          <cell r="BY1050" t="str">
            <v/>
          </cell>
        </row>
        <row r="1051">
          <cell r="BX1051">
            <v>220198</v>
          </cell>
          <cell r="BY1051" t="str">
            <v/>
          </cell>
        </row>
        <row r="1052">
          <cell r="BX1052">
            <v>220199</v>
          </cell>
          <cell r="BY1052" t="str">
            <v/>
          </cell>
        </row>
        <row r="1053">
          <cell r="BX1053">
            <v>220201</v>
          </cell>
          <cell r="BY1053" t="str">
            <v/>
          </cell>
        </row>
        <row r="1054">
          <cell r="BX1054">
            <v>220202</v>
          </cell>
          <cell r="BY1054" t="str">
            <v/>
          </cell>
        </row>
        <row r="1055">
          <cell r="BX1055">
            <v>220203</v>
          </cell>
          <cell r="BY1055" t="str">
            <v/>
          </cell>
        </row>
        <row r="1056">
          <cell r="BX1056">
            <v>220204</v>
          </cell>
          <cell r="BY1056" t="str">
            <v/>
          </cell>
        </row>
        <row r="1057">
          <cell r="BX1057">
            <v>220209</v>
          </cell>
          <cell r="BY1057" t="str">
            <v/>
          </cell>
        </row>
        <row r="1058">
          <cell r="BX1058">
            <v>220210</v>
          </cell>
          <cell r="BY1058" t="str">
            <v/>
          </cell>
        </row>
        <row r="1059">
          <cell r="BX1059">
            <v>220211</v>
          </cell>
          <cell r="BY1059" t="str">
            <v/>
          </cell>
        </row>
        <row r="1060">
          <cell r="BX1060">
            <v>220212</v>
          </cell>
          <cell r="BY1060" t="str">
            <v/>
          </cell>
        </row>
        <row r="1061">
          <cell r="BX1061">
            <v>220216</v>
          </cell>
          <cell r="BY1061" t="str">
            <v/>
          </cell>
        </row>
        <row r="1062">
          <cell r="BX1062">
            <v>220217</v>
          </cell>
          <cell r="BY1062" t="str">
            <v/>
          </cell>
        </row>
        <row r="1063">
          <cell r="BX1063">
            <v>220218</v>
          </cell>
          <cell r="BY1063" t="str">
            <v/>
          </cell>
        </row>
        <row r="1064">
          <cell r="BX1064">
            <v>220226</v>
          </cell>
          <cell r="BY1064" t="str">
            <v/>
          </cell>
        </row>
        <row r="1065">
          <cell r="BX1065">
            <v>220235</v>
          </cell>
          <cell r="BY1065" t="str">
            <v/>
          </cell>
        </row>
        <row r="1066">
          <cell r="BX1066">
            <v>220239</v>
          </cell>
          <cell r="BY1066" t="str">
            <v/>
          </cell>
        </row>
        <row r="1067">
          <cell r="BX1067">
            <v>220240</v>
          </cell>
          <cell r="BY1067" t="str">
            <v/>
          </cell>
        </row>
        <row r="1068">
          <cell r="BX1068">
            <v>220340</v>
          </cell>
          <cell r="BY1068" t="str">
            <v/>
          </cell>
        </row>
        <row r="1069">
          <cell r="BX1069">
            <v>220345</v>
          </cell>
          <cell r="BY1069" t="str">
            <v/>
          </cell>
        </row>
        <row r="1070">
          <cell r="BX1070">
            <v>220363</v>
          </cell>
          <cell r="BY1070" t="str">
            <v/>
          </cell>
        </row>
        <row r="1071">
          <cell r="BX1071">
            <v>220364</v>
          </cell>
          <cell r="BY1071" t="str">
            <v/>
          </cell>
        </row>
        <row r="1072">
          <cell r="BX1072">
            <v>220367</v>
          </cell>
          <cell r="BY1072" t="str">
            <v/>
          </cell>
        </row>
        <row r="1073">
          <cell r="BX1073">
            <v>220372</v>
          </cell>
          <cell r="BY1073" t="str">
            <v/>
          </cell>
        </row>
        <row r="1074">
          <cell r="BX1074">
            <v>220373</v>
          </cell>
          <cell r="BY1074" t="str">
            <v/>
          </cell>
        </row>
        <row r="1075">
          <cell r="BX1075">
            <v>220376</v>
          </cell>
          <cell r="BY1075" t="str">
            <v/>
          </cell>
        </row>
        <row r="1076">
          <cell r="BX1076">
            <v>220379</v>
          </cell>
          <cell r="BY1076" t="str">
            <v/>
          </cell>
        </row>
        <row r="1077">
          <cell r="BX1077">
            <v>220467</v>
          </cell>
          <cell r="BY1077" t="str">
            <v/>
          </cell>
        </row>
        <row r="1078">
          <cell r="BX1078">
            <v>220468</v>
          </cell>
          <cell r="BY1078" t="str">
            <v/>
          </cell>
        </row>
        <row r="1079">
          <cell r="BX1079">
            <v>235468</v>
          </cell>
          <cell r="BY1079" t="str">
            <v/>
          </cell>
        </row>
        <row r="1080">
          <cell r="BX1080">
            <v>235821</v>
          </cell>
          <cell r="BY1080" t="str">
            <v/>
          </cell>
        </row>
        <row r="1081">
          <cell r="BX1081">
            <v>235822</v>
          </cell>
          <cell r="BY1081" t="str">
            <v/>
          </cell>
        </row>
        <row r="1082">
          <cell r="BX1082">
            <v>220491</v>
          </cell>
          <cell r="BY1082" t="str">
            <v/>
          </cell>
        </row>
        <row r="1083">
          <cell r="BX1083">
            <v>235797</v>
          </cell>
          <cell r="BY1083" t="str">
            <v/>
          </cell>
        </row>
        <row r="1084">
          <cell r="BX1084">
            <v>220492</v>
          </cell>
          <cell r="BY1084" t="str">
            <v/>
          </cell>
        </row>
        <row r="1085">
          <cell r="BX1085">
            <v>220496</v>
          </cell>
          <cell r="BY1085" t="str">
            <v/>
          </cell>
        </row>
        <row r="1086">
          <cell r="BX1086">
            <v>235088</v>
          </cell>
          <cell r="BY1086" t="str">
            <v/>
          </cell>
        </row>
        <row r="1087">
          <cell r="BX1087">
            <v>220501</v>
          </cell>
          <cell r="BY1087" t="str">
            <v/>
          </cell>
        </row>
        <row r="1088">
          <cell r="BX1088">
            <v>220502</v>
          </cell>
          <cell r="BY1088" t="str">
            <v/>
          </cell>
        </row>
        <row r="1089">
          <cell r="BX1089">
            <v>220503</v>
          </cell>
          <cell r="BY1089" t="str">
            <v/>
          </cell>
        </row>
        <row r="1090">
          <cell r="BX1090">
            <v>220504</v>
          </cell>
          <cell r="BY1090" t="str">
            <v/>
          </cell>
        </row>
        <row r="1091">
          <cell r="BX1091">
            <v>220507</v>
          </cell>
          <cell r="BY1091" t="str">
            <v/>
          </cell>
        </row>
        <row r="1092">
          <cell r="BX1092">
            <v>220508</v>
          </cell>
          <cell r="BY1092" t="str">
            <v/>
          </cell>
        </row>
        <row r="1093">
          <cell r="BX1093">
            <v>220509</v>
          </cell>
          <cell r="BY1093" t="str">
            <v/>
          </cell>
        </row>
        <row r="1094">
          <cell r="BX1094">
            <v>220510</v>
          </cell>
          <cell r="BY1094" t="str">
            <v/>
          </cell>
        </row>
        <row r="1095">
          <cell r="BX1095">
            <v>220511</v>
          </cell>
          <cell r="BY1095" t="str">
            <v/>
          </cell>
        </row>
        <row r="1096">
          <cell r="BX1096">
            <v>220512</v>
          </cell>
          <cell r="BY1096" t="str">
            <v/>
          </cell>
        </row>
        <row r="1097">
          <cell r="BX1097">
            <v>220513</v>
          </cell>
          <cell r="BY1097" t="str">
            <v/>
          </cell>
        </row>
        <row r="1098">
          <cell r="BX1098">
            <v>220514</v>
          </cell>
          <cell r="BY1098" t="str">
            <v/>
          </cell>
        </row>
        <row r="1099">
          <cell r="BX1099">
            <v>220518</v>
          </cell>
          <cell r="BY1099" t="str">
            <v/>
          </cell>
        </row>
        <row r="1100">
          <cell r="BX1100">
            <v>235089</v>
          </cell>
          <cell r="BY1100" t="str">
            <v/>
          </cell>
        </row>
        <row r="1101">
          <cell r="BX1101">
            <v>220524</v>
          </cell>
          <cell r="BY1101" t="str">
            <v/>
          </cell>
        </row>
        <row r="1102">
          <cell r="BX1102">
            <v>220527</v>
          </cell>
          <cell r="BY1102" t="str">
            <v/>
          </cell>
        </row>
        <row r="1103">
          <cell r="BX1103">
            <v>232782</v>
          </cell>
          <cell r="BY1103" t="str">
            <v/>
          </cell>
        </row>
        <row r="1104">
          <cell r="BX1104">
            <v>220530</v>
          </cell>
          <cell r="BY1104" t="str">
            <v/>
          </cell>
        </row>
        <row r="1105">
          <cell r="BX1105">
            <v>220531</v>
          </cell>
          <cell r="BY1105" t="str">
            <v/>
          </cell>
        </row>
        <row r="1106">
          <cell r="BX1106">
            <v>220535</v>
          </cell>
          <cell r="BY1106" t="str">
            <v/>
          </cell>
        </row>
        <row r="1107">
          <cell r="BX1107">
            <v>220538</v>
          </cell>
          <cell r="BY1107" t="str">
            <v/>
          </cell>
        </row>
        <row r="1108">
          <cell r="BX1108">
            <v>220539</v>
          </cell>
          <cell r="BY1108" t="str">
            <v/>
          </cell>
        </row>
        <row r="1109">
          <cell r="BX1109">
            <v>220540</v>
          </cell>
          <cell r="BY1109" t="str">
            <v/>
          </cell>
        </row>
        <row r="1110">
          <cell r="BX1110">
            <v>220542</v>
          </cell>
          <cell r="BY1110" t="str">
            <v/>
          </cell>
        </row>
        <row r="1111">
          <cell r="BX1111">
            <v>220549</v>
          </cell>
          <cell r="BY1111" t="str">
            <v/>
          </cell>
        </row>
        <row r="1112">
          <cell r="BX1112">
            <v>220555</v>
          </cell>
          <cell r="BY1112" t="str">
            <v/>
          </cell>
        </row>
        <row r="1113">
          <cell r="BX1113">
            <v>220556</v>
          </cell>
          <cell r="BY1113" t="str">
            <v/>
          </cell>
        </row>
        <row r="1114">
          <cell r="BX1114">
            <v>220557</v>
          </cell>
          <cell r="BY1114" t="str">
            <v/>
          </cell>
        </row>
        <row r="1115">
          <cell r="BX1115">
            <v>220558</v>
          </cell>
          <cell r="BY1115" t="str">
            <v/>
          </cell>
        </row>
        <row r="1116">
          <cell r="BX1116">
            <v>220559</v>
          </cell>
          <cell r="BY1116" t="str">
            <v/>
          </cell>
        </row>
        <row r="1117">
          <cell r="BX1117">
            <v>220560</v>
          </cell>
          <cell r="BY1117" t="str">
            <v/>
          </cell>
        </row>
        <row r="1118">
          <cell r="BX1118">
            <v>220563</v>
          </cell>
          <cell r="BY1118" t="str">
            <v/>
          </cell>
        </row>
        <row r="1119">
          <cell r="BX1119">
            <v>220565</v>
          </cell>
          <cell r="BY1119" t="str">
            <v/>
          </cell>
        </row>
        <row r="1120">
          <cell r="BX1120">
            <v>220566</v>
          </cell>
          <cell r="BY1120" t="str">
            <v/>
          </cell>
        </row>
        <row r="1121">
          <cell r="BX1121">
            <v>220568</v>
          </cell>
          <cell r="BY1121" t="str">
            <v/>
          </cell>
        </row>
        <row r="1122">
          <cell r="BX1122">
            <v>220569</v>
          </cell>
          <cell r="BY1122" t="str">
            <v/>
          </cell>
        </row>
        <row r="1123">
          <cell r="BX1123">
            <v>220570</v>
          </cell>
          <cell r="BY1123" t="str">
            <v/>
          </cell>
        </row>
        <row r="1124">
          <cell r="BX1124">
            <v>220571</v>
          </cell>
          <cell r="BY1124" t="str">
            <v/>
          </cell>
        </row>
        <row r="1125">
          <cell r="BX1125">
            <v>235243</v>
          </cell>
          <cell r="BY1125" t="str">
            <v/>
          </cell>
        </row>
        <row r="1126">
          <cell r="BX1126">
            <v>235244</v>
          </cell>
          <cell r="BY1126" t="str">
            <v/>
          </cell>
        </row>
        <row r="1127">
          <cell r="BX1127">
            <v>235245</v>
          </cell>
          <cell r="BY1127" t="str">
            <v/>
          </cell>
        </row>
        <row r="1128">
          <cell r="BX1128">
            <v>236300</v>
          </cell>
          <cell r="BY1128" t="str">
            <v/>
          </cell>
        </row>
        <row r="1129">
          <cell r="BX1129">
            <v>236301</v>
          </cell>
          <cell r="BY1129" t="str">
            <v/>
          </cell>
        </row>
        <row r="1130">
          <cell r="BX1130">
            <v>236302</v>
          </cell>
          <cell r="BY1130" t="str">
            <v/>
          </cell>
        </row>
        <row r="1131">
          <cell r="BX1131">
            <v>236303</v>
          </cell>
          <cell r="BY1131" t="str">
            <v/>
          </cell>
        </row>
        <row r="1132">
          <cell r="BX1132">
            <v>236304</v>
          </cell>
          <cell r="BY1132" t="str">
            <v/>
          </cell>
        </row>
        <row r="1133">
          <cell r="BX1133">
            <v>236305</v>
          </cell>
          <cell r="BY1133" t="str">
            <v/>
          </cell>
        </row>
        <row r="1134">
          <cell r="BX1134">
            <v>236306</v>
          </cell>
          <cell r="BY1134" t="str">
            <v/>
          </cell>
        </row>
        <row r="1135">
          <cell r="BX1135">
            <v>236307</v>
          </cell>
          <cell r="BY1135" t="str">
            <v/>
          </cell>
        </row>
        <row r="1136">
          <cell r="BX1136">
            <v>236308</v>
          </cell>
          <cell r="BY1136" t="str">
            <v/>
          </cell>
        </row>
        <row r="1137">
          <cell r="BX1137">
            <v>236309</v>
          </cell>
          <cell r="BY1137" t="str">
            <v/>
          </cell>
        </row>
        <row r="1138">
          <cell r="BX1138">
            <v>236310</v>
          </cell>
          <cell r="BY1138" t="str">
            <v/>
          </cell>
        </row>
        <row r="1139">
          <cell r="BX1139">
            <v>220584</v>
          </cell>
          <cell r="BY1139" t="str">
            <v/>
          </cell>
        </row>
        <row r="1140">
          <cell r="BX1140">
            <v>220587</v>
          </cell>
          <cell r="BY1140" t="str">
            <v/>
          </cell>
        </row>
        <row r="1141">
          <cell r="BX1141">
            <v>235246</v>
          </cell>
          <cell r="BY1141" t="str">
            <v/>
          </cell>
        </row>
        <row r="1142">
          <cell r="BX1142">
            <v>235241</v>
          </cell>
          <cell r="BY1142" t="str">
            <v/>
          </cell>
        </row>
        <row r="1143">
          <cell r="BX1143">
            <v>235242</v>
          </cell>
          <cell r="BY1143" t="str">
            <v/>
          </cell>
        </row>
        <row r="1144">
          <cell r="BX1144">
            <v>235229</v>
          </cell>
          <cell r="BY1144" t="str">
            <v/>
          </cell>
        </row>
        <row r="1145">
          <cell r="BX1145">
            <v>220605</v>
          </cell>
          <cell r="BY1145" t="str">
            <v/>
          </cell>
        </row>
        <row r="1146">
          <cell r="BX1146">
            <v>220608</v>
          </cell>
          <cell r="BY1146" t="str">
            <v/>
          </cell>
        </row>
        <row r="1147">
          <cell r="BX1147">
            <v>235741</v>
          </cell>
          <cell r="BY1147" t="str">
            <v/>
          </cell>
        </row>
        <row r="1148">
          <cell r="BX1148">
            <v>235659</v>
          </cell>
          <cell r="BY1148" t="str">
            <v/>
          </cell>
        </row>
        <row r="1149">
          <cell r="BX1149">
            <v>235618</v>
          </cell>
          <cell r="BY1149" t="str">
            <v/>
          </cell>
        </row>
        <row r="1150">
          <cell r="BX1150">
            <v>235672</v>
          </cell>
          <cell r="BY1150" t="str">
            <v/>
          </cell>
        </row>
        <row r="1151">
          <cell r="BX1151">
            <v>235673</v>
          </cell>
          <cell r="BY1151" t="str">
            <v/>
          </cell>
        </row>
        <row r="1152">
          <cell r="BX1152">
            <v>235742</v>
          </cell>
          <cell r="BY1152" t="str">
            <v/>
          </cell>
        </row>
        <row r="1153">
          <cell r="BX1153">
            <v>235743</v>
          </cell>
          <cell r="BY1153" t="str">
            <v/>
          </cell>
        </row>
        <row r="1154">
          <cell r="BX1154">
            <v>235744</v>
          </cell>
          <cell r="BY1154" t="str">
            <v/>
          </cell>
        </row>
        <row r="1155">
          <cell r="BX1155">
            <v>235739</v>
          </cell>
          <cell r="BY1155" t="str">
            <v/>
          </cell>
        </row>
        <row r="1156">
          <cell r="BX1156">
            <v>235747</v>
          </cell>
          <cell r="BY1156" t="str">
            <v/>
          </cell>
        </row>
        <row r="1157">
          <cell r="BX1157">
            <v>235764</v>
          </cell>
          <cell r="BY1157" t="str">
            <v/>
          </cell>
        </row>
        <row r="1158">
          <cell r="BX1158">
            <v>235772</v>
          </cell>
          <cell r="BY1158" t="str">
            <v/>
          </cell>
        </row>
        <row r="1159">
          <cell r="BX1159">
            <v>235773</v>
          </cell>
          <cell r="BY1159" t="str">
            <v/>
          </cell>
        </row>
        <row r="1160">
          <cell r="BX1160">
            <v>235774</v>
          </cell>
          <cell r="BY1160" t="str">
            <v/>
          </cell>
        </row>
        <row r="1161">
          <cell r="BX1161">
            <v>235775</v>
          </cell>
          <cell r="BY1161" t="str">
            <v/>
          </cell>
        </row>
        <row r="1162">
          <cell r="BX1162">
            <v>235776</v>
          </cell>
          <cell r="BY1162" t="str">
            <v/>
          </cell>
        </row>
        <row r="1163">
          <cell r="BX1163">
            <v>235827</v>
          </cell>
          <cell r="BY1163" t="str">
            <v/>
          </cell>
        </row>
        <row r="1164">
          <cell r="BX1164">
            <v>235469</v>
          </cell>
          <cell r="BY1164" t="str">
            <v/>
          </cell>
        </row>
        <row r="1165">
          <cell r="BX1165">
            <v>235470</v>
          </cell>
          <cell r="BY1165" t="str">
            <v/>
          </cell>
        </row>
        <row r="1166">
          <cell r="BX1166">
            <v>235471</v>
          </cell>
          <cell r="BY1166" t="str">
            <v/>
          </cell>
        </row>
        <row r="1167">
          <cell r="BX1167">
            <v>235472</v>
          </cell>
          <cell r="BY1167" t="str">
            <v/>
          </cell>
        </row>
        <row r="1168">
          <cell r="BX1168">
            <v>235457</v>
          </cell>
          <cell r="BY1168" t="str">
            <v/>
          </cell>
        </row>
        <row r="1169">
          <cell r="BX1169">
            <v>235458</v>
          </cell>
          <cell r="BY1169" t="str">
            <v/>
          </cell>
        </row>
        <row r="1170">
          <cell r="BX1170">
            <v>235459</v>
          </cell>
          <cell r="BY1170" t="str">
            <v/>
          </cell>
        </row>
        <row r="1171">
          <cell r="BX1171">
            <v>235460</v>
          </cell>
          <cell r="BY1171" t="str">
            <v/>
          </cell>
        </row>
        <row r="1172">
          <cell r="BX1172">
            <v>235461</v>
          </cell>
          <cell r="BY1172" t="str">
            <v/>
          </cell>
        </row>
        <row r="1173">
          <cell r="BX1173">
            <v>235462</v>
          </cell>
          <cell r="BY1173" t="str">
            <v/>
          </cell>
        </row>
        <row r="1174">
          <cell r="BX1174">
            <v>235463</v>
          </cell>
          <cell r="BY1174" t="str">
            <v/>
          </cell>
        </row>
        <row r="1175">
          <cell r="BX1175">
            <v>235497</v>
          </cell>
          <cell r="BY1175" t="str">
            <v/>
          </cell>
        </row>
        <row r="1176">
          <cell r="BX1176">
            <v>235409</v>
          </cell>
          <cell r="BY1176" t="str">
            <v/>
          </cell>
        </row>
        <row r="1177">
          <cell r="BX1177">
            <v>235565</v>
          </cell>
          <cell r="BY1177" t="str">
            <v/>
          </cell>
        </row>
        <row r="1178">
          <cell r="BX1178">
            <v>235533</v>
          </cell>
          <cell r="BY1178" t="str">
            <v/>
          </cell>
        </row>
        <row r="1179">
          <cell r="BX1179">
            <v>235509</v>
          </cell>
          <cell r="BY1179" t="str">
            <v/>
          </cell>
        </row>
        <row r="1180">
          <cell r="BX1180">
            <v>235512</v>
          </cell>
          <cell r="BY1180" t="str">
            <v/>
          </cell>
        </row>
        <row r="1181">
          <cell r="BX1181">
            <v>235551</v>
          </cell>
          <cell r="BY1181" t="str">
            <v/>
          </cell>
        </row>
        <row r="1182">
          <cell r="BX1182">
            <v>235580</v>
          </cell>
          <cell r="BY1182" t="str">
            <v/>
          </cell>
        </row>
        <row r="1183">
          <cell r="BX1183">
            <v>235581</v>
          </cell>
          <cell r="BY1183" t="str">
            <v/>
          </cell>
        </row>
        <row r="1184">
          <cell r="BX1184">
            <v>235582</v>
          </cell>
          <cell r="BY1184" t="str">
            <v/>
          </cell>
        </row>
        <row r="1185">
          <cell r="BX1185">
            <v>235596</v>
          </cell>
          <cell r="BY1185" t="str">
            <v/>
          </cell>
        </row>
        <row r="1186">
          <cell r="BX1186">
            <v>235069</v>
          </cell>
          <cell r="BY1186" t="str">
            <v/>
          </cell>
        </row>
        <row r="1187">
          <cell r="BX1187">
            <v>235386</v>
          </cell>
          <cell r="BY1187" t="str">
            <v/>
          </cell>
        </row>
        <row r="1188">
          <cell r="BX1188">
            <v>235387</v>
          </cell>
          <cell r="BY1188" t="str">
            <v/>
          </cell>
        </row>
        <row r="1189">
          <cell r="BX1189">
            <v>235388</v>
          </cell>
          <cell r="BY1189" t="str">
            <v/>
          </cell>
        </row>
        <row r="1190">
          <cell r="BX1190">
            <v>235389</v>
          </cell>
          <cell r="BY1190" t="str">
            <v/>
          </cell>
        </row>
        <row r="1191">
          <cell r="BX1191">
            <v>235390</v>
          </cell>
          <cell r="BY1191" t="str">
            <v/>
          </cell>
        </row>
        <row r="1192">
          <cell r="BX1192">
            <v>235391</v>
          </cell>
          <cell r="BY1192" t="str">
            <v/>
          </cell>
        </row>
        <row r="1193">
          <cell r="BX1193">
            <v>236158</v>
          </cell>
          <cell r="BY1193" t="str">
            <v/>
          </cell>
        </row>
        <row r="1194">
          <cell r="BX1194">
            <v>236185</v>
          </cell>
          <cell r="BY1194" t="str">
            <v/>
          </cell>
        </row>
        <row r="1195">
          <cell r="BX1195">
            <v>236199</v>
          </cell>
          <cell r="BY1195" t="str">
            <v/>
          </cell>
        </row>
        <row r="1196">
          <cell r="BX1196">
            <v>235874</v>
          </cell>
          <cell r="BY1196" t="str">
            <v/>
          </cell>
        </row>
        <row r="1197">
          <cell r="BX1197">
            <v>235906</v>
          </cell>
          <cell r="BY1197" t="str">
            <v/>
          </cell>
        </row>
        <row r="1198">
          <cell r="BX1198">
            <v>235907</v>
          </cell>
          <cell r="BY1198" t="str">
            <v/>
          </cell>
        </row>
        <row r="1199">
          <cell r="BX1199">
            <v>235908</v>
          </cell>
          <cell r="BY1199" t="str">
            <v/>
          </cell>
        </row>
        <row r="1200">
          <cell r="BX1200">
            <v>235913</v>
          </cell>
          <cell r="BY1200" t="str">
            <v/>
          </cell>
        </row>
        <row r="1201">
          <cell r="BX1201">
            <v>235914</v>
          </cell>
          <cell r="BY1201" t="str">
            <v/>
          </cell>
        </row>
        <row r="1202">
          <cell r="BX1202">
            <v>235926</v>
          </cell>
          <cell r="BY1202" t="str">
            <v/>
          </cell>
        </row>
        <row r="1203">
          <cell r="BX1203">
            <v>235968</v>
          </cell>
          <cell r="BY1203" t="str">
            <v/>
          </cell>
        </row>
        <row r="1204">
          <cell r="BX1204">
            <v>235989</v>
          </cell>
          <cell r="BY1204" t="str">
            <v/>
          </cell>
        </row>
        <row r="1205">
          <cell r="BX1205">
            <v>220614</v>
          </cell>
          <cell r="BY1205" t="str">
            <v/>
          </cell>
        </row>
        <row r="1206">
          <cell r="BX1206">
            <v>220616</v>
          </cell>
          <cell r="BY1206" t="str">
            <v/>
          </cell>
        </row>
        <row r="1207">
          <cell r="BX1207">
            <v>220617</v>
          </cell>
          <cell r="BY1207" t="str">
            <v/>
          </cell>
        </row>
        <row r="1208">
          <cell r="BX1208">
            <v>220623</v>
          </cell>
          <cell r="BY1208" t="str">
            <v/>
          </cell>
        </row>
        <row r="1209">
          <cell r="BX1209">
            <v>220624</v>
          </cell>
          <cell r="BY1209" t="str">
            <v/>
          </cell>
        </row>
        <row r="1210">
          <cell r="BX1210">
            <v>220644</v>
          </cell>
          <cell r="BY1210" t="str">
            <v/>
          </cell>
        </row>
        <row r="1211">
          <cell r="BX1211">
            <v>220645</v>
          </cell>
          <cell r="BY1211" t="str">
            <v/>
          </cell>
        </row>
        <row r="1212">
          <cell r="BX1212">
            <v>220646</v>
          </cell>
          <cell r="BY1212" t="str">
            <v/>
          </cell>
        </row>
        <row r="1213">
          <cell r="BX1213">
            <v>220647</v>
          </cell>
          <cell r="BY1213" t="str">
            <v/>
          </cell>
        </row>
        <row r="1214">
          <cell r="BX1214">
            <v>220649</v>
          </cell>
          <cell r="BY1214" t="str">
            <v/>
          </cell>
        </row>
        <row r="1215">
          <cell r="BX1215">
            <v>220650</v>
          </cell>
          <cell r="BY1215" t="str">
            <v/>
          </cell>
        </row>
        <row r="1216">
          <cell r="BX1216">
            <v>220651</v>
          </cell>
          <cell r="BY1216" t="str">
            <v/>
          </cell>
        </row>
        <row r="1217">
          <cell r="BX1217">
            <v>220652</v>
          </cell>
          <cell r="BY1217" t="str">
            <v/>
          </cell>
        </row>
        <row r="1218">
          <cell r="BX1218">
            <v>220653</v>
          </cell>
          <cell r="BY1218" t="str">
            <v/>
          </cell>
        </row>
        <row r="1219">
          <cell r="BX1219">
            <v>220654</v>
          </cell>
          <cell r="BY1219" t="str">
            <v/>
          </cell>
        </row>
        <row r="1220">
          <cell r="BX1220">
            <v>220655</v>
          </cell>
          <cell r="BY1220" t="str">
            <v/>
          </cell>
        </row>
        <row r="1221">
          <cell r="BX1221">
            <v>220656</v>
          </cell>
          <cell r="BY1221" t="str">
            <v/>
          </cell>
        </row>
        <row r="1222">
          <cell r="BX1222">
            <v>220657</v>
          </cell>
          <cell r="BY1222" t="str">
            <v/>
          </cell>
        </row>
        <row r="1223">
          <cell r="BX1223">
            <v>220658</v>
          </cell>
          <cell r="BY1223" t="str">
            <v/>
          </cell>
        </row>
        <row r="1224">
          <cell r="BX1224">
            <v>220659</v>
          </cell>
          <cell r="BY1224" t="str">
            <v/>
          </cell>
        </row>
        <row r="1225">
          <cell r="BX1225">
            <v>220660</v>
          </cell>
          <cell r="BY1225" t="str">
            <v/>
          </cell>
        </row>
        <row r="1226">
          <cell r="BX1226">
            <v>220661</v>
          </cell>
          <cell r="BY1226" t="str">
            <v/>
          </cell>
        </row>
        <row r="1227">
          <cell r="BX1227">
            <v>220662</v>
          </cell>
          <cell r="BY1227" t="str">
            <v/>
          </cell>
        </row>
        <row r="1228">
          <cell r="BX1228">
            <v>220663</v>
          </cell>
          <cell r="BY1228" t="str">
            <v/>
          </cell>
        </row>
        <row r="1229">
          <cell r="BX1229">
            <v>220665</v>
          </cell>
          <cell r="BY1229" t="str">
            <v/>
          </cell>
        </row>
        <row r="1230">
          <cell r="BX1230">
            <v>220668</v>
          </cell>
          <cell r="BY1230" t="str">
            <v/>
          </cell>
        </row>
        <row r="1231">
          <cell r="BX1231">
            <v>220670</v>
          </cell>
          <cell r="BY1231" t="str">
            <v/>
          </cell>
        </row>
        <row r="1232">
          <cell r="BX1232">
            <v>220671</v>
          </cell>
          <cell r="BY1232" t="str">
            <v/>
          </cell>
        </row>
        <row r="1233">
          <cell r="BX1233">
            <v>220673</v>
          </cell>
          <cell r="BY1233" t="str">
            <v/>
          </cell>
        </row>
        <row r="1234">
          <cell r="BX1234">
            <v>220674</v>
          </cell>
          <cell r="BY1234" t="str">
            <v/>
          </cell>
        </row>
        <row r="1235">
          <cell r="BX1235">
            <v>220675</v>
          </cell>
          <cell r="BY1235" t="str">
            <v/>
          </cell>
        </row>
        <row r="1236">
          <cell r="BX1236">
            <v>220676</v>
          </cell>
          <cell r="BY1236" t="str">
            <v/>
          </cell>
        </row>
        <row r="1237">
          <cell r="BX1237">
            <v>220677</v>
          </cell>
          <cell r="BY1237" t="str">
            <v/>
          </cell>
        </row>
        <row r="1238">
          <cell r="BX1238">
            <v>220678</v>
          </cell>
          <cell r="BY1238" t="str">
            <v/>
          </cell>
        </row>
        <row r="1239">
          <cell r="BX1239">
            <v>220679</v>
          </cell>
          <cell r="BY1239" t="str">
            <v/>
          </cell>
        </row>
        <row r="1240">
          <cell r="BX1240">
            <v>220680</v>
          </cell>
          <cell r="BY1240" t="str">
            <v/>
          </cell>
        </row>
        <row r="1241">
          <cell r="BX1241">
            <v>220681</v>
          </cell>
          <cell r="BY1241" t="str">
            <v/>
          </cell>
        </row>
        <row r="1242">
          <cell r="BX1242">
            <v>220682</v>
          </cell>
          <cell r="BY1242" t="str">
            <v/>
          </cell>
        </row>
        <row r="1243">
          <cell r="BX1243">
            <v>220683</v>
          </cell>
          <cell r="BY1243" t="str">
            <v/>
          </cell>
        </row>
        <row r="1244">
          <cell r="BX1244">
            <v>220684</v>
          </cell>
          <cell r="BY1244" t="str">
            <v/>
          </cell>
        </row>
        <row r="1245">
          <cell r="BX1245">
            <v>220687</v>
          </cell>
          <cell r="BY1245" t="str">
            <v/>
          </cell>
        </row>
        <row r="1246">
          <cell r="BX1246">
            <v>220688</v>
          </cell>
          <cell r="BY1246" t="str">
            <v/>
          </cell>
        </row>
        <row r="1247">
          <cell r="BX1247">
            <v>220689</v>
          </cell>
          <cell r="BY1247" t="str">
            <v/>
          </cell>
        </row>
        <row r="1248">
          <cell r="BX1248">
            <v>220690</v>
          </cell>
          <cell r="BY1248" t="str">
            <v/>
          </cell>
        </row>
        <row r="1249">
          <cell r="BX1249">
            <v>220691</v>
          </cell>
          <cell r="BY1249" t="str">
            <v/>
          </cell>
        </row>
        <row r="1250">
          <cell r="BX1250">
            <v>220692</v>
          </cell>
          <cell r="BY1250" t="str">
            <v/>
          </cell>
        </row>
        <row r="1251">
          <cell r="BX1251">
            <v>220693</v>
          </cell>
          <cell r="BY1251" t="str">
            <v/>
          </cell>
        </row>
        <row r="1252">
          <cell r="BX1252">
            <v>220694</v>
          </cell>
          <cell r="BY1252" t="str">
            <v/>
          </cell>
        </row>
        <row r="1253">
          <cell r="BX1253">
            <v>220695</v>
          </cell>
          <cell r="BY1253" t="str">
            <v/>
          </cell>
        </row>
        <row r="1254">
          <cell r="BX1254">
            <v>220696</v>
          </cell>
          <cell r="BY1254" t="str">
            <v/>
          </cell>
        </row>
        <row r="1255">
          <cell r="BX1255">
            <v>220697</v>
          </cell>
          <cell r="BY1255" t="str">
            <v/>
          </cell>
        </row>
        <row r="1256">
          <cell r="BX1256">
            <v>220698</v>
          </cell>
          <cell r="BY1256" t="str">
            <v/>
          </cell>
        </row>
        <row r="1257">
          <cell r="BX1257">
            <v>220699</v>
          </cell>
          <cell r="BY1257" t="str">
            <v/>
          </cell>
        </row>
        <row r="1258">
          <cell r="BX1258">
            <v>220701</v>
          </cell>
          <cell r="BY1258" t="str">
            <v/>
          </cell>
        </row>
        <row r="1259">
          <cell r="BX1259">
            <v>235878</v>
          </cell>
          <cell r="BY1259" t="str">
            <v/>
          </cell>
        </row>
        <row r="1260">
          <cell r="BX1260">
            <v>235583</v>
          </cell>
          <cell r="BY1260" t="str">
            <v/>
          </cell>
        </row>
        <row r="1261">
          <cell r="BX1261">
            <v>235584</v>
          </cell>
          <cell r="BY1261" t="str">
            <v/>
          </cell>
        </row>
        <row r="1262">
          <cell r="BX1262">
            <v>235660</v>
          </cell>
          <cell r="BY1262" t="str">
            <v/>
          </cell>
        </row>
        <row r="1263">
          <cell r="BX1263">
            <v>235232</v>
          </cell>
          <cell r="BY1263" t="str">
            <v/>
          </cell>
        </row>
        <row r="1264">
          <cell r="BX1264">
            <v>220705</v>
          </cell>
          <cell r="BY1264" t="str">
            <v/>
          </cell>
        </row>
        <row r="1265">
          <cell r="BX1265">
            <v>220706</v>
          </cell>
          <cell r="BY1265" t="str">
            <v/>
          </cell>
        </row>
        <row r="1266">
          <cell r="BX1266">
            <v>220707</v>
          </cell>
          <cell r="BY1266" t="str">
            <v/>
          </cell>
        </row>
        <row r="1267">
          <cell r="BX1267">
            <v>220720</v>
          </cell>
          <cell r="BY1267" t="str">
            <v/>
          </cell>
        </row>
        <row r="1268">
          <cell r="BX1268">
            <v>220723</v>
          </cell>
          <cell r="BY1268" t="str">
            <v/>
          </cell>
        </row>
        <row r="1269">
          <cell r="BX1269">
            <v>220724</v>
          </cell>
          <cell r="BY1269" t="str">
            <v/>
          </cell>
        </row>
        <row r="1270">
          <cell r="BX1270">
            <v>220725</v>
          </cell>
          <cell r="BY1270" t="str">
            <v/>
          </cell>
        </row>
        <row r="1271">
          <cell r="BX1271">
            <v>220726</v>
          </cell>
          <cell r="BY1271" t="str">
            <v/>
          </cell>
        </row>
        <row r="1272">
          <cell r="BX1272">
            <v>220727</v>
          </cell>
          <cell r="BY1272" t="str">
            <v/>
          </cell>
        </row>
        <row r="1273">
          <cell r="BX1273">
            <v>220728</v>
          </cell>
          <cell r="BY1273" t="str">
            <v/>
          </cell>
        </row>
        <row r="1274">
          <cell r="BX1274">
            <v>220729</v>
          </cell>
          <cell r="BY1274" t="str">
            <v/>
          </cell>
        </row>
        <row r="1275">
          <cell r="BX1275">
            <v>220730</v>
          </cell>
          <cell r="BY1275" t="str">
            <v/>
          </cell>
        </row>
        <row r="1276">
          <cell r="BX1276">
            <v>220731</v>
          </cell>
          <cell r="BY1276" t="str">
            <v/>
          </cell>
        </row>
        <row r="1277">
          <cell r="BX1277">
            <v>220732</v>
          </cell>
          <cell r="BY1277" t="str">
            <v/>
          </cell>
        </row>
        <row r="1278">
          <cell r="BX1278">
            <v>220733</v>
          </cell>
          <cell r="BY1278" t="str">
            <v/>
          </cell>
        </row>
        <row r="1279">
          <cell r="BX1279">
            <v>220734</v>
          </cell>
          <cell r="BY1279" t="str">
            <v/>
          </cell>
        </row>
        <row r="1280">
          <cell r="BX1280">
            <v>220735</v>
          </cell>
          <cell r="BY1280" t="str">
            <v/>
          </cell>
        </row>
        <row r="1281">
          <cell r="BX1281">
            <v>220736</v>
          </cell>
          <cell r="BY1281" t="str">
            <v/>
          </cell>
        </row>
        <row r="1282">
          <cell r="BX1282">
            <v>220737</v>
          </cell>
          <cell r="BY1282" t="str">
            <v/>
          </cell>
        </row>
        <row r="1283">
          <cell r="BX1283">
            <v>220738</v>
          </cell>
          <cell r="BY1283" t="str">
            <v/>
          </cell>
        </row>
        <row r="1284">
          <cell r="BX1284">
            <v>220739</v>
          </cell>
          <cell r="BY1284" t="str">
            <v/>
          </cell>
        </row>
        <row r="1285">
          <cell r="BX1285">
            <v>220740</v>
          </cell>
          <cell r="BY1285" t="str">
            <v/>
          </cell>
        </row>
        <row r="1286">
          <cell r="BX1286">
            <v>220741</v>
          </cell>
          <cell r="BY1286" t="str">
            <v/>
          </cell>
        </row>
        <row r="1287">
          <cell r="BX1287">
            <v>220742</v>
          </cell>
          <cell r="BY1287" t="str">
            <v/>
          </cell>
        </row>
        <row r="1288">
          <cell r="BX1288">
            <v>220743</v>
          </cell>
          <cell r="BY1288" t="str">
            <v/>
          </cell>
        </row>
        <row r="1289">
          <cell r="BX1289">
            <v>220744</v>
          </cell>
          <cell r="BY1289" t="str">
            <v/>
          </cell>
        </row>
        <row r="1290">
          <cell r="BX1290">
            <v>220745</v>
          </cell>
          <cell r="BY1290" t="str">
            <v/>
          </cell>
        </row>
        <row r="1291">
          <cell r="BX1291">
            <v>220746</v>
          </cell>
          <cell r="BY1291" t="str">
            <v/>
          </cell>
        </row>
        <row r="1292">
          <cell r="BX1292">
            <v>220747</v>
          </cell>
          <cell r="BY1292" t="str">
            <v/>
          </cell>
        </row>
        <row r="1293">
          <cell r="BX1293">
            <v>220748</v>
          </cell>
          <cell r="BY1293" t="str">
            <v/>
          </cell>
        </row>
        <row r="1294">
          <cell r="BX1294">
            <v>220749</v>
          </cell>
          <cell r="BY1294" t="str">
            <v/>
          </cell>
        </row>
        <row r="1295">
          <cell r="BX1295">
            <v>220750</v>
          </cell>
          <cell r="BY1295" t="str">
            <v/>
          </cell>
        </row>
        <row r="1296">
          <cell r="BX1296">
            <v>220751</v>
          </cell>
          <cell r="BY1296" t="str">
            <v/>
          </cell>
        </row>
        <row r="1297">
          <cell r="BX1297">
            <v>220752</v>
          </cell>
          <cell r="BY1297" t="str">
            <v/>
          </cell>
        </row>
        <row r="1298">
          <cell r="BX1298">
            <v>220753</v>
          </cell>
          <cell r="BY1298" t="str">
            <v/>
          </cell>
        </row>
        <row r="1299">
          <cell r="BX1299">
            <v>220754</v>
          </cell>
          <cell r="BY1299" t="str">
            <v/>
          </cell>
        </row>
        <row r="1300">
          <cell r="BX1300">
            <v>220755</v>
          </cell>
          <cell r="BY1300" t="str">
            <v/>
          </cell>
        </row>
        <row r="1301">
          <cell r="BX1301">
            <v>220756</v>
          </cell>
          <cell r="BY1301" t="str">
            <v/>
          </cell>
        </row>
        <row r="1302">
          <cell r="BX1302">
            <v>220757</v>
          </cell>
          <cell r="BY1302" t="str">
            <v/>
          </cell>
        </row>
        <row r="1303">
          <cell r="BX1303">
            <v>220758</v>
          </cell>
          <cell r="BY1303" t="str">
            <v/>
          </cell>
        </row>
        <row r="1304">
          <cell r="BX1304">
            <v>220759</v>
          </cell>
          <cell r="BY1304" t="str">
            <v/>
          </cell>
        </row>
        <row r="1305">
          <cell r="BX1305">
            <v>220760</v>
          </cell>
          <cell r="BY1305" t="str">
            <v/>
          </cell>
        </row>
        <row r="1306">
          <cell r="BX1306">
            <v>220761</v>
          </cell>
          <cell r="BY1306" t="str">
            <v/>
          </cell>
        </row>
        <row r="1307">
          <cell r="BX1307">
            <v>220762</v>
          </cell>
          <cell r="BY1307" t="str">
            <v/>
          </cell>
        </row>
        <row r="1308">
          <cell r="BX1308">
            <v>220763</v>
          </cell>
          <cell r="BY1308" t="str">
            <v/>
          </cell>
        </row>
        <row r="1309">
          <cell r="BX1309">
            <v>220764</v>
          </cell>
          <cell r="BY1309" t="str">
            <v/>
          </cell>
        </row>
        <row r="1310">
          <cell r="BX1310">
            <v>220765</v>
          </cell>
          <cell r="BY1310" t="str">
            <v/>
          </cell>
        </row>
        <row r="1311">
          <cell r="BX1311">
            <v>220766</v>
          </cell>
          <cell r="BY1311" t="str">
            <v/>
          </cell>
        </row>
        <row r="1312">
          <cell r="BX1312">
            <v>220767</v>
          </cell>
          <cell r="BY1312" t="str">
            <v/>
          </cell>
        </row>
        <row r="1313">
          <cell r="BX1313">
            <v>220768</v>
          </cell>
          <cell r="BY1313" t="str">
            <v/>
          </cell>
        </row>
        <row r="1314">
          <cell r="BX1314">
            <v>220769</v>
          </cell>
          <cell r="BY1314" t="str">
            <v/>
          </cell>
        </row>
        <row r="1315">
          <cell r="BX1315">
            <v>220770</v>
          </cell>
          <cell r="BY1315" t="str">
            <v/>
          </cell>
        </row>
        <row r="1316">
          <cell r="BX1316">
            <v>220771</v>
          </cell>
          <cell r="BY1316" t="str">
            <v/>
          </cell>
        </row>
        <row r="1317">
          <cell r="BX1317">
            <v>220772</v>
          </cell>
          <cell r="BY1317" t="str">
            <v/>
          </cell>
        </row>
        <row r="1318">
          <cell r="BX1318">
            <v>220773</v>
          </cell>
          <cell r="BY1318" t="str">
            <v/>
          </cell>
        </row>
        <row r="1319">
          <cell r="BX1319">
            <v>220774</v>
          </cell>
          <cell r="BY1319" t="str">
            <v/>
          </cell>
        </row>
        <row r="1320">
          <cell r="BX1320">
            <v>220775</v>
          </cell>
          <cell r="BY1320" t="str">
            <v/>
          </cell>
        </row>
        <row r="1321">
          <cell r="BX1321">
            <v>220776</v>
          </cell>
          <cell r="BY1321" t="str">
            <v/>
          </cell>
        </row>
        <row r="1322">
          <cell r="BX1322">
            <v>220777</v>
          </cell>
          <cell r="BY1322" t="str">
            <v/>
          </cell>
        </row>
        <row r="1323">
          <cell r="BX1323">
            <v>220778</v>
          </cell>
          <cell r="BY1323" t="str">
            <v/>
          </cell>
        </row>
        <row r="1324">
          <cell r="BX1324">
            <v>220779</v>
          </cell>
          <cell r="BY1324" t="str">
            <v/>
          </cell>
        </row>
        <row r="1325">
          <cell r="BX1325">
            <v>220780</v>
          </cell>
          <cell r="BY1325" t="str">
            <v/>
          </cell>
        </row>
        <row r="1326">
          <cell r="BX1326">
            <v>220781</v>
          </cell>
          <cell r="BY1326" t="str">
            <v/>
          </cell>
        </row>
        <row r="1327">
          <cell r="BX1327">
            <v>220782</v>
          </cell>
          <cell r="BY1327" t="str">
            <v/>
          </cell>
        </row>
        <row r="1328">
          <cell r="BX1328">
            <v>220783</v>
          </cell>
          <cell r="BY1328" t="str">
            <v/>
          </cell>
        </row>
        <row r="1329">
          <cell r="BX1329">
            <v>220784</v>
          </cell>
          <cell r="BY1329" t="str">
            <v/>
          </cell>
        </row>
        <row r="1330">
          <cell r="BX1330">
            <v>220785</v>
          </cell>
          <cell r="BY1330" t="str">
            <v/>
          </cell>
        </row>
        <row r="1331">
          <cell r="BX1331">
            <v>220786</v>
          </cell>
          <cell r="BY1331" t="str">
            <v/>
          </cell>
        </row>
        <row r="1332">
          <cell r="BX1332">
            <v>220787</v>
          </cell>
          <cell r="BY1332" t="str">
            <v/>
          </cell>
        </row>
        <row r="1333">
          <cell r="BX1333">
            <v>220788</v>
          </cell>
          <cell r="BY1333" t="str">
            <v/>
          </cell>
        </row>
        <row r="1334">
          <cell r="BX1334">
            <v>220789</v>
          </cell>
          <cell r="BY1334" t="str">
            <v/>
          </cell>
        </row>
        <row r="1335">
          <cell r="BX1335">
            <v>220790</v>
          </cell>
          <cell r="BY1335" t="str">
            <v/>
          </cell>
        </row>
        <row r="1336">
          <cell r="BX1336">
            <v>220791</v>
          </cell>
          <cell r="BY1336" t="str">
            <v/>
          </cell>
        </row>
        <row r="1337">
          <cell r="BX1337">
            <v>220792</v>
          </cell>
          <cell r="BY1337" t="str">
            <v/>
          </cell>
        </row>
        <row r="1338">
          <cell r="BX1338">
            <v>220794</v>
          </cell>
          <cell r="BY1338" t="str">
            <v/>
          </cell>
        </row>
        <row r="1339">
          <cell r="BX1339">
            <v>220795</v>
          </cell>
          <cell r="BY1339" t="str">
            <v/>
          </cell>
        </row>
        <row r="1340">
          <cell r="BX1340">
            <v>220796</v>
          </cell>
          <cell r="BY1340" t="str">
            <v/>
          </cell>
        </row>
        <row r="1341">
          <cell r="BX1341">
            <v>220797</v>
          </cell>
          <cell r="BY1341" t="str">
            <v/>
          </cell>
        </row>
        <row r="1342">
          <cell r="BX1342">
            <v>220798</v>
          </cell>
          <cell r="BY1342" t="str">
            <v/>
          </cell>
        </row>
        <row r="1343">
          <cell r="BX1343">
            <v>220799</v>
          </cell>
          <cell r="BY1343" t="str">
            <v/>
          </cell>
        </row>
        <row r="1344">
          <cell r="BX1344">
            <v>220800</v>
          </cell>
          <cell r="BY1344" t="str">
            <v/>
          </cell>
        </row>
        <row r="1345">
          <cell r="BX1345">
            <v>220801</v>
          </cell>
          <cell r="BY1345" t="str">
            <v/>
          </cell>
        </row>
        <row r="1346">
          <cell r="BX1346">
            <v>220803</v>
          </cell>
          <cell r="BY1346" t="str">
            <v/>
          </cell>
        </row>
        <row r="1347">
          <cell r="BX1347">
            <v>220804</v>
          </cell>
          <cell r="BY1347" t="str">
            <v/>
          </cell>
        </row>
        <row r="1348">
          <cell r="BX1348">
            <v>220805</v>
          </cell>
          <cell r="BY1348" t="str">
            <v/>
          </cell>
        </row>
        <row r="1349">
          <cell r="BX1349">
            <v>220806</v>
          </cell>
          <cell r="BY1349" t="str">
            <v/>
          </cell>
        </row>
        <row r="1350">
          <cell r="BX1350">
            <v>220807</v>
          </cell>
          <cell r="BY1350" t="str">
            <v/>
          </cell>
        </row>
        <row r="1351">
          <cell r="BX1351">
            <v>220808</v>
          </cell>
          <cell r="BY1351" t="str">
            <v/>
          </cell>
        </row>
        <row r="1352">
          <cell r="BX1352">
            <v>220809</v>
          </cell>
          <cell r="BY1352" t="str">
            <v/>
          </cell>
        </row>
        <row r="1353">
          <cell r="BX1353">
            <v>220810</v>
          </cell>
          <cell r="BY1353" t="str">
            <v/>
          </cell>
        </row>
        <row r="1354">
          <cell r="BX1354">
            <v>220811</v>
          </cell>
          <cell r="BY1354" t="str">
            <v/>
          </cell>
        </row>
        <row r="1355">
          <cell r="BX1355">
            <v>220812</v>
          </cell>
          <cell r="BY1355" t="str">
            <v/>
          </cell>
        </row>
        <row r="1356">
          <cell r="BX1356">
            <v>220813</v>
          </cell>
          <cell r="BY1356" t="str">
            <v/>
          </cell>
        </row>
        <row r="1357">
          <cell r="BX1357">
            <v>220815</v>
          </cell>
          <cell r="BY1357" t="str">
            <v/>
          </cell>
        </row>
        <row r="1358">
          <cell r="BX1358">
            <v>220816</v>
          </cell>
          <cell r="BY1358" t="str">
            <v/>
          </cell>
        </row>
        <row r="1359">
          <cell r="BX1359">
            <v>220817</v>
          </cell>
          <cell r="BY1359" t="str">
            <v/>
          </cell>
        </row>
        <row r="1360">
          <cell r="BX1360">
            <v>220818</v>
          </cell>
          <cell r="BY1360" t="str">
            <v/>
          </cell>
        </row>
        <row r="1361">
          <cell r="BX1361">
            <v>220819</v>
          </cell>
          <cell r="BY1361" t="str">
            <v/>
          </cell>
        </row>
        <row r="1362">
          <cell r="BX1362">
            <v>220820</v>
          </cell>
          <cell r="BY1362" t="str">
            <v/>
          </cell>
        </row>
        <row r="1363">
          <cell r="BX1363">
            <v>220821</v>
          </cell>
          <cell r="BY1363" t="str">
            <v/>
          </cell>
        </row>
        <row r="1364">
          <cell r="BX1364">
            <v>220823</v>
          </cell>
          <cell r="BY1364" t="str">
            <v/>
          </cell>
        </row>
        <row r="1365">
          <cell r="BX1365">
            <v>220824</v>
          </cell>
          <cell r="BY1365" t="str">
            <v/>
          </cell>
        </row>
        <row r="1366">
          <cell r="BX1366">
            <v>220825</v>
          </cell>
          <cell r="BY1366" t="str">
            <v/>
          </cell>
        </row>
        <row r="1367">
          <cell r="BX1367">
            <v>220826</v>
          </cell>
          <cell r="BY1367" t="str">
            <v/>
          </cell>
        </row>
        <row r="1368">
          <cell r="BX1368">
            <v>220829</v>
          </cell>
          <cell r="BY1368" t="str">
            <v/>
          </cell>
        </row>
        <row r="1369">
          <cell r="BX1369">
            <v>220830</v>
          </cell>
          <cell r="BY1369" t="str">
            <v/>
          </cell>
        </row>
        <row r="1370">
          <cell r="BX1370">
            <v>220831</v>
          </cell>
          <cell r="BY1370" t="str">
            <v/>
          </cell>
        </row>
        <row r="1371">
          <cell r="BX1371">
            <v>220832</v>
          </cell>
          <cell r="BY1371" t="str">
            <v/>
          </cell>
        </row>
        <row r="1372">
          <cell r="BX1372">
            <v>220833</v>
          </cell>
          <cell r="BY1372" t="str">
            <v/>
          </cell>
        </row>
        <row r="1373">
          <cell r="BX1373">
            <v>220834</v>
          </cell>
          <cell r="BY1373" t="str">
            <v/>
          </cell>
        </row>
        <row r="1374">
          <cell r="BX1374">
            <v>220835</v>
          </cell>
          <cell r="BY1374" t="str">
            <v/>
          </cell>
        </row>
        <row r="1375">
          <cell r="BX1375">
            <v>220838</v>
          </cell>
          <cell r="BY1375" t="str">
            <v/>
          </cell>
        </row>
        <row r="1376">
          <cell r="BX1376">
            <v>220843</v>
          </cell>
          <cell r="BY1376" t="str">
            <v/>
          </cell>
        </row>
        <row r="1377">
          <cell r="BX1377">
            <v>220847</v>
          </cell>
          <cell r="BY1377" t="str">
            <v/>
          </cell>
        </row>
        <row r="1378">
          <cell r="BX1378">
            <v>220849</v>
          </cell>
          <cell r="BY1378" t="str">
            <v/>
          </cell>
        </row>
        <row r="1379">
          <cell r="BX1379">
            <v>220850</v>
          </cell>
          <cell r="BY1379" t="str">
            <v/>
          </cell>
        </row>
        <row r="1380">
          <cell r="BX1380">
            <v>220855</v>
          </cell>
          <cell r="BY1380" t="str">
            <v/>
          </cell>
        </row>
        <row r="1381">
          <cell r="BX1381">
            <v>220856</v>
          </cell>
          <cell r="BY1381" t="str">
            <v/>
          </cell>
        </row>
        <row r="1382">
          <cell r="BX1382">
            <v>220857</v>
          </cell>
          <cell r="BY1382" t="str">
            <v/>
          </cell>
        </row>
        <row r="1383">
          <cell r="BX1383">
            <v>220858</v>
          </cell>
          <cell r="BY1383" t="str">
            <v/>
          </cell>
        </row>
        <row r="1384">
          <cell r="BX1384">
            <v>220870</v>
          </cell>
          <cell r="BY1384" t="str">
            <v/>
          </cell>
        </row>
        <row r="1385">
          <cell r="BX1385">
            <v>220873</v>
          </cell>
          <cell r="BY1385" t="str">
            <v/>
          </cell>
        </row>
        <row r="1386">
          <cell r="BX1386">
            <v>220875</v>
          </cell>
          <cell r="BY1386" t="str">
            <v/>
          </cell>
        </row>
        <row r="1387">
          <cell r="BX1387">
            <v>220876</v>
          </cell>
          <cell r="BY1387" t="str">
            <v/>
          </cell>
        </row>
        <row r="1388">
          <cell r="BX1388">
            <v>220878</v>
          </cell>
          <cell r="BY1388" t="str">
            <v/>
          </cell>
        </row>
        <row r="1389">
          <cell r="BX1389">
            <v>220879</v>
          </cell>
          <cell r="BY1389" t="str">
            <v/>
          </cell>
        </row>
        <row r="1390">
          <cell r="BX1390">
            <v>220882</v>
          </cell>
          <cell r="BY1390" t="str">
            <v/>
          </cell>
        </row>
        <row r="1391">
          <cell r="BX1391">
            <v>220883</v>
          </cell>
          <cell r="BY1391" t="str">
            <v/>
          </cell>
        </row>
        <row r="1392">
          <cell r="BX1392">
            <v>220886</v>
          </cell>
          <cell r="BY1392" t="str">
            <v/>
          </cell>
        </row>
        <row r="1393">
          <cell r="BX1393">
            <v>220906</v>
          </cell>
          <cell r="BY1393" t="str">
            <v/>
          </cell>
        </row>
        <row r="1394">
          <cell r="BX1394">
            <v>235661</v>
          </cell>
          <cell r="BY1394" t="str">
            <v/>
          </cell>
        </row>
        <row r="1395">
          <cell r="BX1395">
            <v>235624</v>
          </cell>
          <cell r="BY1395" t="str">
            <v/>
          </cell>
        </row>
        <row r="1396">
          <cell r="BX1396">
            <v>235665</v>
          </cell>
          <cell r="BY1396" t="str">
            <v/>
          </cell>
        </row>
        <row r="1397">
          <cell r="BX1397">
            <v>235658</v>
          </cell>
          <cell r="BY1397" t="str">
            <v/>
          </cell>
        </row>
        <row r="1398">
          <cell r="BX1398">
            <v>235668</v>
          </cell>
          <cell r="BY1398" t="str">
            <v/>
          </cell>
        </row>
        <row r="1399">
          <cell r="BX1399">
            <v>235700</v>
          </cell>
          <cell r="BY1399" t="str">
            <v/>
          </cell>
        </row>
        <row r="1400">
          <cell r="BX1400">
            <v>235701</v>
          </cell>
          <cell r="BY1400" t="str">
            <v/>
          </cell>
        </row>
        <row r="1401">
          <cell r="BX1401">
            <v>235702</v>
          </cell>
          <cell r="BY1401" t="str">
            <v/>
          </cell>
        </row>
        <row r="1402">
          <cell r="BX1402">
            <v>235703</v>
          </cell>
          <cell r="BY1402" t="str">
            <v/>
          </cell>
        </row>
        <row r="1403">
          <cell r="BX1403">
            <v>235691</v>
          </cell>
          <cell r="BY1403" t="str">
            <v/>
          </cell>
        </row>
        <row r="1404">
          <cell r="BX1404">
            <v>235695</v>
          </cell>
          <cell r="BY1404" t="str">
            <v/>
          </cell>
        </row>
        <row r="1405">
          <cell r="BX1405">
            <v>235722</v>
          </cell>
          <cell r="BY1405" t="str">
            <v/>
          </cell>
        </row>
        <row r="1406">
          <cell r="BX1406">
            <v>235810</v>
          </cell>
          <cell r="BY1406" t="str">
            <v/>
          </cell>
        </row>
        <row r="1407">
          <cell r="BX1407">
            <v>235814</v>
          </cell>
          <cell r="BY1407" t="str">
            <v/>
          </cell>
        </row>
        <row r="1408">
          <cell r="BX1408">
            <v>235792</v>
          </cell>
          <cell r="BY1408" t="str">
            <v/>
          </cell>
        </row>
        <row r="1409">
          <cell r="BX1409">
            <v>235802</v>
          </cell>
          <cell r="BY1409" t="str">
            <v/>
          </cell>
        </row>
        <row r="1410">
          <cell r="BX1410">
            <v>235767</v>
          </cell>
          <cell r="BY1410" t="str">
            <v/>
          </cell>
        </row>
        <row r="1411">
          <cell r="BX1411">
            <v>235780</v>
          </cell>
          <cell r="BY1411" t="str">
            <v/>
          </cell>
        </row>
        <row r="1412">
          <cell r="BX1412">
            <v>235784</v>
          </cell>
          <cell r="BY1412" t="str">
            <v/>
          </cell>
        </row>
        <row r="1413">
          <cell r="BX1413">
            <v>235750</v>
          </cell>
          <cell r="BY1413" t="str">
            <v/>
          </cell>
        </row>
        <row r="1414">
          <cell r="BX1414">
            <v>235585</v>
          </cell>
          <cell r="BY1414" t="str">
            <v/>
          </cell>
        </row>
        <row r="1415">
          <cell r="BX1415">
            <v>235586</v>
          </cell>
          <cell r="BY1415" t="str">
            <v/>
          </cell>
        </row>
        <row r="1416">
          <cell r="BX1416">
            <v>235587</v>
          </cell>
          <cell r="BY1416" t="str">
            <v/>
          </cell>
        </row>
        <row r="1417">
          <cell r="BX1417">
            <v>235607</v>
          </cell>
          <cell r="BY1417" t="str">
            <v/>
          </cell>
        </row>
        <row r="1418">
          <cell r="BX1418">
            <v>235608</v>
          </cell>
          <cell r="BY1418" t="str">
            <v/>
          </cell>
        </row>
        <row r="1419">
          <cell r="BX1419">
            <v>235609</v>
          </cell>
          <cell r="BY1419" t="str">
            <v/>
          </cell>
        </row>
        <row r="1420">
          <cell r="BX1420">
            <v>235589</v>
          </cell>
          <cell r="BY1420" t="str">
            <v/>
          </cell>
        </row>
        <row r="1421">
          <cell r="BX1421">
            <v>235504</v>
          </cell>
          <cell r="BY1421" t="str">
            <v/>
          </cell>
        </row>
        <row r="1422">
          <cell r="BX1422">
            <v>235566</v>
          </cell>
          <cell r="BY1422" t="str">
            <v/>
          </cell>
        </row>
        <row r="1423">
          <cell r="BX1423">
            <v>235498</v>
          </cell>
          <cell r="BY1423" t="str">
            <v/>
          </cell>
        </row>
        <row r="1424">
          <cell r="BX1424">
            <v>235876</v>
          </cell>
          <cell r="BY1424" t="str">
            <v/>
          </cell>
        </row>
        <row r="1425">
          <cell r="BX1425">
            <v>235877</v>
          </cell>
          <cell r="BY1425" t="str">
            <v/>
          </cell>
        </row>
        <row r="1426">
          <cell r="BX1426">
            <v>235866</v>
          </cell>
          <cell r="BY1426" t="str">
            <v/>
          </cell>
        </row>
        <row r="1427">
          <cell r="BX1427">
            <v>235867</v>
          </cell>
          <cell r="BY1427" t="str">
            <v/>
          </cell>
        </row>
        <row r="1428">
          <cell r="BX1428">
            <v>235883</v>
          </cell>
          <cell r="BY1428" t="str">
            <v/>
          </cell>
        </row>
        <row r="1429">
          <cell r="BX1429">
            <v>235894</v>
          </cell>
          <cell r="BY1429" t="str">
            <v/>
          </cell>
        </row>
        <row r="1430">
          <cell r="BX1430">
            <v>235836</v>
          </cell>
          <cell r="BY1430" t="str">
            <v/>
          </cell>
        </row>
        <row r="1431">
          <cell r="BX1431">
            <v>235840</v>
          </cell>
          <cell r="BY1431" t="str">
            <v/>
          </cell>
        </row>
        <row r="1432">
          <cell r="BX1432">
            <v>235833</v>
          </cell>
          <cell r="BY1432" t="str">
            <v/>
          </cell>
        </row>
        <row r="1433">
          <cell r="BX1433">
            <v>235845</v>
          </cell>
          <cell r="BY1433" t="str">
            <v/>
          </cell>
        </row>
        <row r="1434">
          <cell r="BX1434">
            <v>235848</v>
          </cell>
          <cell r="BY1434" t="str">
            <v/>
          </cell>
        </row>
        <row r="1435">
          <cell r="BX1435">
            <v>235855</v>
          </cell>
          <cell r="BY1435" t="str">
            <v/>
          </cell>
        </row>
        <row r="1436">
          <cell r="BX1436">
            <v>235964</v>
          </cell>
          <cell r="BY1436" t="str">
            <v/>
          </cell>
        </row>
        <row r="1437">
          <cell r="BX1437">
            <v>235958</v>
          </cell>
          <cell r="BY1437" t="str">
            <v/>
          </cell>
        </row>
        <row r="1438">
          <cell r="BX1438">
            <v>235935</v>
          </cell>
          <cell r="BY1438" t="str">
            <v/>
          </cell>
        </row>
        <row r="1439">
          <cell r="BX1439">
            <v>235936</v>
          </cell>
          <cell r="BY1439" t="str">
            <v/>
          </cell>
        </row>
        <row r="1440">
          <cell r="BX1440">
            <v>235942</v>
          </cell>
          <cell r="BY1440" t="str">
            <v/>
          </cell>
        </row>
        <row r="1441">
          <cell r="BX1441">
            <v>235927</v>
          </cell>
          <cell r="BY1441" t="str">
            <v/>
          </cell>
        </row>
        <row r="1442">
          <cell r="BX1442">
            <v>235917</v>
          </cell>
          <cell r="BY1442" t="str">
            <v/>
          </cell>
        </row>
        <row r="1443">
          <cell r="BX1443">
            <v>235898</v>
          </cell>
          <cell r="BY1443" t="str">
            <v/>
          </cell>
        </row>
        <row r="1444">
          <cell r="BX1444">
            <v>235899</v>
          </cell>
          <cell r="BY1444" t="str">
            <v/>
          </cell>
        </row>
        <row r="1445">
          <cell r="BX1445">
            <v>235994</v>
          </cell>
          <cell r="BY1445" t="str">
            <v/>
          </cell>
        </row>
        <row r="1446">
          <cell r="BX1446">
            <v>236000</v>
          </cell>
          <cell r="BY1446" t="str">
            <v/>
          </cell>
        </row>
        <row r="1447">
          <cell r="BX1447">
            <v>236004</v>
          </cell>
          <cell r="BY1447" t="str">
            <v/>
          </cell>
        </row>
        <row r="1448">
          <cell r="BX1448">
            <v>235973</v>
          </cell>
          <cell r="BY1448" t="str">
            <v/>
          </cell>
        </row>
        <row r="1449">
          <cell r="BX1449">
            <v>235981</v>
          </cell>
          <cell r="BY1449" t="str">
            <v/>
          </cell>
        </row>
        <row r="1450">
          <cell r="BX1450">
            <v>235985</v>
          </cell>
          <cell r="BY1450" t="str">
            <v/>
          </cell>
        </row>
        <row r="1451">
          <cell r="BX1451">
            <v>236018</v>
          </cell>
          <cell r="BY1451" t="str">
            <v/>
          </cell>
        </row>
        <row r="1452">
          <cell r="BX1452">
            <v>236020</v>
          </cell>
          <cell r="BY1452" t="str">
            <v/>
          </cell>
        </row>
        <row r="1453">
          <cell r="BX1453">
            <v>236028</v>
          </cell>
          <cell r="BY1453" t="str">
            <v/>
          </cell>
        </row>
        <row r="1454">
          <cell r="BX1454">
            <v>236032</v>
          </cell>
          <cell r="BY1454" t="str">
            <v/>
          </cell>
        </row>
        <row r="1455">
          <cell r="BX1455">
            <v>236039</v>
          </cell>
          <cell r="BY1455" t="str">
            <v/>
          </cell>
        </row>
        <row r="1456">
          <cell r="BX1456">
            <v>236044</v>
          </cell>
          <cell r="BY1456" t="str">
            <v/>
          </cell>
        </row>
        <row r="1457">
          <cell r="BX1457">
            <v>236049</v>
          </cell>
          <cell r="BY1457" t="str">
            <v/>
          </cell>
        </row>
        <row r="1458">
          <cell r="BX1458">
            <v>236051</v>
          </cell>
          <cell r="BY1458" t="str">
            <v/>
          </cell>
        </row>
        <row r="1459">
          <cell r="BX1459">
            <v>236055</v>
          </cell>
          <cell r="BY1459" t="str">
            <v/>
          </cell>
        </row>
        <row r="1460">
          <cell r="BX1460">
            <v>236066</v>
          </cell>
          <cell r="BY1460" t="str">
            <v/>
          </cell>
        </row>
        <row r="1461">
          <cell r="BX1461">
            <v>236067</v>
          </cell>
          <cell r="BY1461" t="str">
            <v/>
          </cell>
        </row>
        <row r="1462">
          <cell r="BX1462">
            <v>236059</v>
          </cell>
          <cell r="BY1462" t="str">
            <v/>
          </cell>
        </row>
        <row r="1463">
          <cell r="BX1463">
            <v>236076</v>
          </cell>
          <cell r="BY1463" t="str">
            <v/>
          </cell>
        </row>
        <row r="1464">
          <cell r="BX1464">
            <v>236081</v>
          </cell>
          <cell r="BY1464" t="str">
            <v/>
          </cell>
        </row>
        <row r="1465">
          <cell r="BX1465">
            <v>236085</v>
          </cell>
          <cell r="BY1465" t="str">
            <v/>
          </cell>
        </row>
        <row r="1466">
          <cell r="BX1466">
            <v>236091</v>
          </cell>
          <cell r="BY1466" t="str">
            <v/>
          </cell>
        </row>
        <row r="1467">
          <cell r="BX1467">
            <v>236094</v>
          </cell>
          <cell r="BY1467" t="str">
            <v/>
          </cell>
        </row>
        <row r="1468">
          <cell r="BX1468">
            <v>236098</v>
          </cell>
          <cell r="BY1468" t="str">
            <v/>
          </cell>
        </row>
        <row r="1469">
          <cell r="BX1469">
            <v>236101</v>
          </cell>
          <cell r="BY1469" t="str">
            <v/>
          </cell>
        </row>
        <row r="1470">
          <cell r="BX1470">
            <v>236103</v>
          </cell>
          <cell r="BY1470" t="str">
            <v/>
          </cell>
        </row>
        <row r="1471">
          <cell r="BX1471">
            <v>236107</v>
          </cell>
          <cell r="BY1471" t="str">
            <v/>
          </cell>
        </row>
        <row r="1472">
          <cell r="BX1472">
            <v>236191</v>
          </cell>
          <cell r="BY1472" t="str">
            <v/>
          </cell>
        </row>
        <row r="1473">
          <cell r="BX1473">
            <v>236195</v>
          </cell>
          <cell r="BY1473" t="str">
            <v/>
          </cell>
        </row>
        <row r="1474">
          <cell r="BX1474">
            <v>236206</v>
          </cell>
          <cell r="BY1474" t="str">
            <v/>
          </cell>
        </row>
        <row r="1475">
          <cell r="BX1475">
            <v>236212</v>
          </cell>
          <cell r="BY1475" t="str">
            <v/>
          </cell>
        </row>
        <row r="1476">
          <cell r="BX1476">
            <v>236218</v>
          </cell>
          <cell r="BY1476" t="str">
            <v/>
          </cell>
        </row>
        <row r="1477">
          <cell r="BX1477">
            <v>236224</v>
          </cell>
          <cell r="BY1477" t="str">
            <v/>
          </cell>
        </row>
        <row r="1478">
          <cell r="BX1478">
            <v>236229</v>
          </cell>
          <cell r="BY1478" t="str">
            <v/>
          </cell>
        </row>
        <row r="1479">
          <cell r="BX1479">
            <v>236150</v>
          </cell>
          <cell r="BY1479" t="str">
            <v/>
          </cell>
        </row>
        <row r="1480">
          <cell r="BX1480">
            <v>236156</v>
          </cell>
          <cell r="BY1480" t="str">
            <v/>
          </cell>
        </row>
        <row r="1481">
          <cell r="BX1481">
            <v>236112</v>
          </cell>
          <cell r="BY1481" t="str">
            <v/>
          </cell>
        </row>
        <row r="1482">
          <cell r="BX1482">
            <v>236113</v>
          </cell>
          <cell r="BY1482" t="str">
            <v/>
          </cell>
        </row>
        <row r="1483">
          <cell r="BX1483">
            <v>236114</v>
          </cell>
          <cell r="BY1483" t="str">
            <v/>
          </cell>
        </row>
        <row r="1484">
          <cell r="BX1484">
            <v>236124</v>
          </cell>
          <cell r="BY1484" t="str">
            <v/>
          </cell>
        </row>
        <row r="1485">
          <cell r="BX1485">
            <v>236136</v>
          </cell>
          <cell r="BY1485" t="str">
            <v/>
          </cell>
        </row>
        <row r="1486">
          <cell r="BX1486">
            <v>236140</v>
          </cell>
          <cell r="BY1486" t="str">
            <v/>
          </cell>
        </row>
        <row r="1487">
          <cell r="BX1487">
            <v>236144</v>
          </cell>
          <cell r="BY1487" t="str">
            <v/>
          </cell>
        </row>
        <row r="1488">
          <cell r="BX1488">
            <v>236133</v>
          </cell>
          <cell r="BY1488" t="str">
            <v/>
          </cell>
        </row>
        <row r="1489">
          <cell r="BX1489">
            <v>236258</v>
          </cell>
          <cell r="BY1489" t="str">
            <v/>
          </cell>
        </row>
        <row r="1490">
          <cell r="BX1490">
            <v>236262</v>
          </cell>
          <cell r="BY1490" t="str">
            <v/>
          </cell>
        </row>
        <row r="1491">
          <cell r="BX1491">
            <v>236268</v>
          </cell>
          <cell r="BY1491" t="str">
            <v/>
          </cell>
        </row>
        <row r="1492">
          <cell r="BX1492">
            <v>236276</v>
          </cell>
          <cell r="BY1492" t="str">
            <v/>
          </cell>
        </row>
        <row r="1493">
          <cell r="BX1493">
            <v>236273</v>
          </cell>
          <cell r="BY1493" t="str">
            <v/>
          </cell>
        </row>
        <row r="1494">
          <cell r="BX1494">
            <v>236292</v>
          </cell>
          <cell r="BY1494" t="str">
            <v/>
          </cell>
        </row>
        <row r="1495">
          <cell r="BX1495">
            <v>236333</v>
          </cell>
          <cell r="BY1495" t="str">
            <v/>
          </cell>
        </row>
        <row r="1496">
          <cell r="BX1496">
            <v>235235</v>
          </cell>
          <cell r="BY1496" t="str">
            <v/>
          </cell>
        </row>
        <row r="1497">
          <cell r="BX1497">
            <v>235236</v>
          </cell>
          <cell r="BY1497" t="str">
            <v/>
          </cell>
        </row>
        <row r="1498">
          <cell r="BX1498">
            <v>235090</v>
          </cell>
          <cell r="BY1498" t="str">
            <v/>
          </cell>
        </row>
        <row r="1499">
          <cell r="BX1499">
            <v>221479</v>
          </cell>
          <cell r="BY1499" t="str">
            <v/>
          </cell>
        </row>
        <row r="1500">
          <cell r="BX1500">
            <v>221483</v>
          </cell>
          <cell r="BY1500" t="str">
            <v/>
          </cell>
        </row>
        <row r="1501">
          <cell r="BX1501">
            <v>221484</v>
          </cell>
          <cell r="BY1501" t="str">
            <v/>
          </cell>
        </row>
        <row r="1502">
          <cell r="BX1502">
            <v>221485</v>
          </cell>
          <cell r="BY1502" t="str">
            <v/>
          </cell>
        </row>
        <row r="1503">
          <cell r="BX1503">
            <v>221486</v>
          </cell>
          <cell r="BY1503" t="str">
            <v/>
          </cell>
        </row>
        <row r="1504">
          <cell r="BX1504">
            <v>221490</v>
          </cell>
          <cell r="BY1504" t="str">
            <v/>
          </cell>
        </row>
        <row r="1505">
          <cell r="BX1505">
            <v>221500</v>
          </cell>
          <cell r="BY1505" t="str">
            <v/>
          </cell>
        </row>
        <row r="1506">
          <cell r="BX1506">
            <v>221501</v>
          </cell>
          <cell r="BY1506" t="str">
            <v/>
          </cell>
        </row>
        <row r="1507">
          <cell r="BX1507">
            <v>221502</v>
          </cell>
          <cell r="BY1507" t="str">
            <v/>
          </cell>
        </row>
        <row r="1508">
          <cell r="BX1508">
            <v>221503</v>
          </cell>
          <cell r="BY1508" t="str">
            <v/>
          </cell>
        </row>
        <row r="1509">
          <cell r="BX1509">
            <v>221504</v>
          </cell>
          <cell r="BY1509" t="str">
            <v/>
          </cell>
        </row>
        <row r="1510">
          <cell r="BX1510">
            <v>221505</v>
          </cell>
          <cell r="BY1510" t="str">
            <v/>
          </cell>
        </row>
        <row r="1511">
          <cell r="BX1511">
            <v>221506</v>
          </cell>
          <cell r="BY1511" t="str">
            <v/>
          </cell>
        </row>
        <row r="1512">
          <cell r="BX1512">
            <v>221507</v>
          </cell>
          <cell r="BY1512" t="str">
            <v/>
          </cell>
        </row>
        <row r="1513">
          <cell r="BX1513">
            <v>221508</v>
          </cell>
          <cell r="BY1513" t="str">
            <v/>
          </cell>
        </row>
        <row r="1514">
          <cell r="BX1514">
            <v>221509</v>
          </cell>
          <cell r="BY1514" t="str">
            <v/>
          </cell>
        </row>
        <row r="1515">
          <cell r="BX1515">
            <v>221510</v>
          </cell>
          <cell r="BY1515" t="str">
            <v/>
          </cell>
        </row>
        <row r="1516">
          <cell r="BX1516">
            <v>221511</v>
          </cell>
          <cell r="BY1516" t="str">
            <v/>
          </cell>
        </row>
        <row r="1517">
          <cell r="BX1517">
            <v>221512</v>
          </cell>
          <cell r="BY1517" t="str">
            <v/>
          </cell>
        </row>
        <row r="1518">
          <cell r="BX1518">
            <v>221513</v>
          </cell>
          <cell r="BY1518" t="str">
            <v/>
          </cell>
        </row>
        <row r="1519">
          <cell r="BX1519">
            <v>221514</v>
          </cell>
          <cell r="BY1519" t="str">
            <v/>
          </cell>
        </row>
        <row r="1520">
          <cell r="BX1520">
            <v>221515</v>
          </cell>
          <cell r="BY1520" t="str">
            <v/>
          </cell>
        </row>
        <row r="1521">
          <cell r="BX1521">
            <v>221516</v>
          </cell>
          <cell r="BY1521" t="str">
            <v/>
          </cell>
        </row>
        <row r="1522">
          <cell r="BX1522">
            <v>221517</v>
          </cell>
          <cell r="BY1522" t="str">
            <v/>
          </cell>
        </row>
        <row r="1523">
          <cell r="BX1523">
            <v>221518</v>
          </cell>
          <cell r="BY1523" t="str">
            <v/>
          </cell>
        </row>
        <row r="1524">
          <cell r="BX1524">
            <v>221519</v>
          </cell>
          <cell r="BY1524" t="str">
            <v/>
          </cell>
        </row>
        <row r="1525">
          <cell r="BX1525">
            <v>221520</v>
          </cell>
          <cell r="BY1525" t="str">
            <v/>
          </cell>
        </row>
        <row r="1526">
          <cell r="BX1526">
            <v>221521</v>
          </cell>
          <cell r="BY1526" t="str">
            <v/>
          </cell>
        </row>
        <row r="1527">
          <cell r="BX1527">
            <v>221522</v>
          </cell>
          <cell r="BY1527" t="str">
            <v/>
          </cell>
        </row>
        <row r="1528">
          <cell r="BX1528">
            <v>221523</v>
          </cell>
          <cell r="BY1528" t="str">
            <v/>
          </cell>
        </row>
        <row r="1529">
          <cell r="BX1529">
            <v>221524</v>
          </cell>
          <cell r="BY1529" t="str">
            <v/>
          </cell>
        </row>
        <row r="1530">
          <cell r="BX1530">
            <v>221525</v>
          </cell>
          <cell r="BY1530" t="str">
            <v/>
          </cell>
        </row>
        <row r="1531">
          <cell r="BX1531">
            <v>221526</v>
          </cell>
          <cell r="BY1531" t="str">
            <v/>
          </cell>
        </row>
        <row r="1532">
          <cell r="BX1532">
            <v>221527</v>
          </cell>
          <cell r="BY1532" t="str">
            <v/>
          </cell>
        </row>
        <row r="1533">
          <cell r="BX1533">
            <v>221528</v>
          </cell>
          <cell r="BY1533" t="str">
            <v/>
          </cell>
        </row>
        <row r="1534">
          <cell r="BX1534">
            <v>221529</v>
          </cell>
          <cell r="BY1534" t="str">
            <v/>
          </cell>
        </row>
        <row r="1535">
          <cell r="BX1535">
            <v>235091</v>
          </cell>
          <cell r="BY1535" t="str">
            <v/>
          </cell>
        </row>
        <row r="1536">
          <cell r="BX1536">
            <v>221537</v>
          </cell>
          <cell r="BY1536" t="str">
            <v/>
          </cell>
        </row>
        <row r="1537">
          <cell r="BX1537">
            <v>221538</v>
          </cell>
          <cell r="BY1537" t="str">
            <v/>
          </cell>
        </row>
        <row r="1538">
          <cell r="BX1538">
            <v>221539</v>
          </cell>
          <cell r="BY1538" t="str">
            <v/>
          </cell>
        </row>
        <row r="1539">
          <cell r="BX1539">
            <v>221540</v>
          </cell>
          <cell r="BY1539" t="str">
            <v/>
          </cell>
        </row>
        <row r="1540">
          <cell r="BX1540">
            <v>221541</v>
          </cell>
          <cell r="BY1540" t="str">
            <v/>
          </cell>
        </row>
        <row r="1541">
          <cell r="BX1541">
            <v>221542</v>
          </cell>
          <cell r="BY1541" t="str">
            <v/>
          </cell>
        </row>
        <row r="1542">
          <cell r="BX1542">
            <v>221543</v>
          </cell>
          <cell r="BY1542" t="str">
            <v/>
          </cell>
        </row>
        <row r="1543">
          <cell r="BX1543">
            <v>221544</v>
          </cell>
          <cell r="BY1543" t="str">
            <v/>
          </cell>
        </row>
        <row r="1544">
          <cell r="BX1544">
            <v>221545</v>
          </cell>
          <cell r="BY1544" t="str">
            <v/>
          </cell>
        </row>
        <row r="1545">
          <cell r="BX1545">
            <v>221546</v>
          </cell>
          <cell r="BY1545" t="str">
            <v/>
          </cell>
        </row>
        <row r="1546">
          <cell r="BX1546">
            <v>221547</v>
          </cell>
          <cell r="BY1546" t="str">
            <v/>
          </cell>
        </row>
        <row r="1547">
          <cell r="BX1547">
            <v>221548</v>
          </cell>
          <cell r="BY1547" t="str">
            <v/>
          </cell>
        </row>
        <row r="1548">
          <cell r="BX1548">
            <v>221549</v>
          </cell>
          <cell r="BY1548" t="str">
            <v/>
          </cell>
        </row>
        <row r="1549">
          <cell r="BX1549">
            <v>221550</v>
          </cell>
          <cell r="BY1549" t="str">
            <v/>
          </cell>
        </row>
        <row r="1550">
          <cell r="BX1550">
            <v>221551</v>
          </cell>
          <cell r="BY1550" t="str">
            <v/>
          </cell>
        </row>
        <row r="1551">
          <cell r="BX1551">
            <v>221552</v>
          </cell>
          <cell r="BY1551" t="str">
            <v/>
          </cell>
        </row>
        <row r="1552">
          <cell r="BX1552">
            <v>221553</v>
          </cell>
          <cell r="BY1552" t="str">
            <v/>
          </cell>
        </row>
        <row r="1553">
          <cell r="BX1553">
            <v>221554</v>
          </cell>
          <cell r="BY1553" t="str">
            <v/>
          </cell>
        </row>
        <row r="1554">
          <cell r="BX1554">
            <v>221555</v>
          </cell>
          <cell r="BY1554" t="str">
            <v/>
          </cell>
        </row>
        <row r="1555">
          <cell r="BX1555">
            <v>221556</v>
          </cell>
          <cell r="BY1555" t="str">
            <v/>
          </cell>
        </row>
        <row r="1556">
          <cell r="BX1556">
            <v>221557</v>
          </cell>
          <cell r="BY1556" t="str">
            <v/>
          </cell>
        </row>
        <row r="1557">
          <cell r="BX1557">
            <v>221558</v>
          </cell>
          <cell r="BY1557" t="str">
            <v/>
          </cell>
        </row>
        <row r="1558">
          <cell r="BX1558">
            <v>221559</v>
          </cell>
          <cell r="BY1558" t="str">
            <v/>
          </cell>
        </row>
        <row r="1559">
          <cell r="BX1559">
            <v>221560</v>
          </cell>
          <cell r="BY1559" t="str">
            <v/>
          </cell>
        </row>
        <row r="1560">
          <cell r="BX1560">
            <v>221561</v>
          </cell>
          <cell r="BY1560" t="str">
            <v/>
          </cell>
        </row>
        <row r="1561">
          <cell r="BX1561">
            <v>221562</v>
          </cell>
          <cell r="BY1561" t="str">
            <v/>
          </cell>
        </row>
        <row r="1562">
          <cell r="BX1562">
            <v>221563</v>
          </cell>
          <cell r="BY1562" t="str">
            <v/>
          </cell>
        </row>
        <row r="1563">
          <cell r="BX1563">
            <v>221564</v>
          </cell>
          <cell r="BY1563" t="str">
            <v/>
          </cell>
        </row>
        <row r="1564">
          <cell r="BX1564">
            <v>221565</v>
          </cell>
          <cell r="BY1564" t="str">
            <v/>
          </cell>
        </row>
        <row r="1565">
          <cell r="BX1565">
            <v>221566</v>
          </cell>
          <cell r="BY1565" t="str">
            <v/>
          </cell>
        </row>
        <row r="1566">
          <cell r="BX1566">
            <v>221567</v>
          </cell>
          <cell r="BY1566" t="str">
            <v/>
          </cell>
        </row>
        <row r="1567">
          <cell r="BX1567">
            <v>221568</v>
          </cell>
          <cell r="BY1567" t="str">
            <v/>
          </cell>
        </row>
        <row r="1568">
          <cell r="BX1568">
            <v>221569</v>
          </cell>
          <cell r="BY1568" t="str">
            <v/>
          </cell>
        </row>
        <row r="1569">
          <cell r="BX1569">
            <v>221570</v>
          </cell>
          <cell r="BY1569" t="str">
            <v/>
          </cell>
        </row>
        <row r="1570">
          <cell r="BX1570">
            <v>221571</v>
          </cell>
          <cell r="BY1570" t="str">
            <v/>
          </cell>
        </row>
        <row r="1571">
          <cell r="BX1571">
            <v>221572</v>
          </cell>
          <cell r="BY1571" t="str">
            <v/>
          </cell>
        </row>
        <row r="1572">
          <cell r="BX1572">
            <v>221573</v>
          </cell>
          <cell r="BY1572" t="str">
            <v/>
          </cell>
        </row>
        <row r="1573">
          <cell r="BX1573">
            <v>221574</v>
          </cell>
          <cell r="BY1573" t="str">
            <v/>
          </cell>
        </row>
        <row r="1574">
          <cell r="BX1574">
            <v>221575</v>
          </cell>
          <cell r="BY1574" t="str">
            <v/>
          </cell>
        </row>
        <row r="1575">
          <cell r="BX1575">
            <v>221576</v>
          </cell>
          <cell r="BY1575" t="str">
            <v/>
          </cell>
        </row>
        <row r="1576">
          <cell r="BX1576">
            <v>221577</v>
          </cell>
          <cell r="BY1576" t="str">
            <v/>
          </cell>
        </row>
        <row r="1577">
          <cell r="BX1577">
            <v>221578</v>
          </cell>
          <cell r="BY1577" t="str">
            <v/>
          </cell>
        </row>
        <row r="1578">
          <cell r="BX1578">
            <v>221579</v>
          </cell>
          <cell r="BY1578" t="str">
            <v/>
          </cell>
        </row>
        <row r="1579">
          <cell r="BX1579">
            <v>221580</v>
          </cell>
          <cell r="BY1579" t="str">
            <v/>
          </cell>
        </row>
        <row r="1580">
          <cell r="BX1580">
            <v>221581</v>
          </cell>
          <cell r="BY1580" t="str">
            <v/>
          </cell>
        </row>
        <row r="1581">
          <cell r="BX1581">
            <v>221582</v>
          </cell>
          <cell r="BY1581" t="str">
            <v/>
          </cell>
        </row>
        <row r="1582">
          <cell r="BX1582">
            <v>221583</v>
          </cell>
          <cell r="BY1582" t="str">
            <v/>
          </cell>
        </row>
        <row r="1583">
          <cell r="BX1583">
            <v>221584</v>
          </cell>
          <cell r="BY1583" t="str">
            <v/>
          </cell>
        </row>
        <row r="1584">
          <cell r="BX1584">
            <v>221585</v>
          </cell>
          <cell r="BY1584" t="str">
            <v/>
          </cell>
        </row>
        <row r="1585">
          <cell r="BX1585">
            <v>221586</v>
          </cell>
          <cell r="BY1585" t="str">
            <v/>
          </cell>
        </row>
        <row r="1586">
          <cell r="BX1586">
            <v>221587</v>
          </cell>
          <cell r="BY1586" t="str">
            <v/>
          </cell>
        </row>
        <row r="1587">
          <cell r="BX1587">
            <v>221588</v>
          </cell>
          <cell r="BY1587" t="str">
            <v/>
          </cell>
        </row>
        <row r="1588">
          <cell r="BX1588">
            <v>221589</v>
          </cell>
          <cell r="BY1588" t="str">
            <v/>
          </cell>
        </row>
        <row r="1589">
          <cell r="BX1589">
            <v>221590</v>
          </cell>
          <cell r="BY1589" t="str">
            <v/>
          </cell>
        </row>
        <row r="1590">
          <cell r="BX1590">
            <v>221593</v>
          </cell>
          <cell r="BY1590" t="str">
            <v/>
          </cell>
        </row>
        <row r="1591">
          <cell r="BX1591">
            <v>221595</v>
          </cell>
          <cell r="BY1591" t="str">
            <v/>
          </cell>
        </row>
        <row r="1592">
          <cell r="BX1592">
            <v>221596</v>
          </cell>
          <cell r="BY1592" t="str">
            <v/>
          </cell>
        </row>
        <row r="1593">
          <cell r="BX1593">
            <v>221597</v>
          </cell>
          <cell r="BY1593" t="str">
            <v/>
          </cell>
        </row>
        <row r="1594">
          <cell r="BX1594">
            <v>221598</v>
          </cell>
          <cell r="BY1594" t="str">
            <v/>
          </cell>
        </row>
        <row r="1595">
          <cell r="BX1595">
            <v>221599</v>
          </cell>
          <cell r="BY1595" t="str">
            <v/>
          </cell>
        </row>
        <row r="1596">
          <cell r="BX1596">
            <v>221600</v>
          </cell>
          <cell r="BY1596" t="str">
            <v/>
          </cell>
        </row>
        <row r="1597">
          <cell r="BX1597">
            <v>221601</v>
          </cell>
          <cell r="BY1597" t="str">
            <v/>
          </cell>
        </row>
        <row r="1598">
          <cell r="BX1598">
            <v>221602</v>
          </cell>
          <cell r="BY1598" t="str">
            <v/>
          </cell>
        </row>
        <row r="1599">
          <cell r="BX1599">
            <v>221603</v>
          </cell>
          <cell r="BY1599" t="str">
            <v/>
          </cell>
        </row>
        <row r="1600">
          <cell r="BX1600">
            <v>221604</v>
          </cell>
          <cell r="BY1600" t="str">
            <v/>
          </cell>
        </row>
        <row r="1601">
          <cell r="BX1601">
            <v>221605</v>
          </cell>
          <cell r="BY1601" t="str">
            <v/>
          </cell>
        </row>
        <row r="1602">
          <cell r="BX1602">
            <v>221606</v>
          </cell>
          <cell r="BY1602" t="str">
            <v/>
          </cell>
        </row>
        <row r="1603">
          <cell r="BX1603">
            <v>221607</v>
          </cell>
          <cell r="BY1603" t="str">
            <v/>
          </cell>
        </row>
        <row r="1604">
          <cell r="BX1604">
            <v>221608</v>
          </cell>
          <cell r="BY1604" t="str">
            <v/>
          </cell>
        </row>
        <row r="1605">
          <cell r="BX1605">
            <v>221609</v>
          </cell>
          <cell r="BY1605" t="str">
            <v/>
          </cell>
        </row>
        <row r="1606">
          <cell r="BX1606">
            <v>221610</v>
          </cell>
          <cell r="BY1606" t="str">
            <v/>
          </cell>
        </row>
        <row r="1607">
          <cell r="BX1607">
            <v>221611</v>
          </cell>
          <cell r="BY1607" t="str">
            <v/>
          </cell>
        </row>
        <row r="1608">
          <cell r="BX1608">
            <v>221612</v>
          </cell>
          <cell r="BY1608" t="str">
            <v/>
          </cell>
        </row>
        <row r="1609">
          <cell r="BX1609">
            <v>221613</v>
          </cell>
          <cell r="BY1609" t="str">
            <v/>
          </cell>
        </row>
        <row r="1610">
          <cell r="BX1610">
            <v>221614</v>
          </cell>
          <cell r="BY1610" t="str">
            <v/>
          </cell>
        </row>
        <row r="1611">
          <cell r="BX1611">
            <v>221615</v>
          </cell>
          <cell r="BY1611" t="str">
            <v/>
          </cell>
        </row>
        <row r="1612">
          <cell r="BX1612">
            <v>221616</v>
          </cell>
          <cell r="BY1612" t="str">
            <v/>
          </cell>
        </row>
        <row r="1613">
          <cell r="BX1613">
            <v>221617</v>
          </cell>
          <cell r="BY1613" t="str">
            <v/>
          </cell>
        </row>
        <row r="1614">
          <cell r="BX1614">
            <v>221618</v>
          </cell>
          <cell r="BY1614" t="str">
            <v/>
          </cell>
        </row>
        <row r="1615">
          <cell r="BX1615">
            <v>221619</v>
          </cell>
          <cell r="BY1615" t="str">
            <v/>
          </cell>
        </row>
        <row r="1616">
          <cell r="BX1616">
            <v>221620</v>
          </cell>
          <cell r="BY1616" t="str">
            <v/>
          </cell>
        </row>
        <row r="1617">
          <cell r="BX1617">
            <v>221621</v>
          </cell>
          <cell r="BY1617" t="str">
            <v/>
          </cell>
        </row>
        <row r="1618">
          <cell r="BX1618">
            <v>221622</v>
          </cell>
          <cell r="BY1618" t="str">
            <v/>
          </cell>
        </row>
        <row r="1619">
          <cell r="BX1619">
            <v>221623</v>
          </cell>
          <cell r="BY1619" t="str">
            <v/>
          </cell>
        </row>
        <row r="1620">
          <cell r="BX1620">
            <v>221624</v>
          </cell>
          <cell r="BY1620" t="str">
            <v/>
          </cell>
        </row>
        <row r="1621">
          <cell r="BX1621">
            <v>221625</v>
          </cell>
          <cell r="BY1621" t="str">
            <v/>
          </cell>
        </row>
        <row r="1622">
          <cell r="BX1622">
            <v>221626</v>
          </cell>
          <cell r="BY1622" t="str">
            <v/>
          </cell>
        </row>
        <row r="1623">
          <cell r="BX1623">
            <v>221627</v>
          </cell>
          <cell r="BY1623" t="str">
            <v/>
          </cell>
        </row>
        <row r="1624">
          <cell r="BX1624">
            <v>221628</v>
          </cell>
          <cell r="BY1624" t="str">
            <v/>
          </cell>
        </row>
        <row r="1625">
          <cell r="BX1625">
            <v>221629</v>
          </cell>
          <cell r="BY1625" t="str">
            <v/>
          </cell>
        </row>
        <row r="1626">
          <cell r="BX1626">
            <v>221630</v>
          </cell>
          <cell r="BY1626" t="str">
            <v/>
          </cell>
        </row>
        <row r="1627">
          <cell r="BX1627">
            <v>221631</v>
          </cell>
          <cell r="BY1627" t="str">
            <v/>
          </cell>
        </row>
        <row r="1628">
          <cell r="BX1628">
            <v>221632</v>
          </cell>
          <cell r="BY1628" t="str">
            <v/>
          </cell>
        </row>
        <row r="1629">
          <cell r="BX1629">
            <v>221633</v>
          </cell>
          <cell r="BY1629" t="str">
            <v/>
          </cell>
        </row>
        <row r="1630">
          <cell r="BX1630">
            <v>221634</v>
          </cell>
          <cell r="BY1630" t="str">
            <v/>
          </cell>
        </row>
        <row r="1631">
          <cell r="BX1631">
            <v>221635</v>
          </cell>
          <cell r="BY1631" t="str">
            <v/>
          </cell>
        </row>
        <row r="1632">
          <cell r="BX1632">
            <v>221636</v>
          </cell>
          <cell r="BY1632" t="str">
            <v/>
          </cell>
        </row>
        <row r="1633">
          <cell r="BX1633">
            <v>221637</v>
          </cell>
          <cell r="BY1633" t="str">
            <v/>
          </cell>
        </row>
        <row r="1634">
          <cell r="BX1634">
            <v>221638</v>
          </cell>
          <cell r="BY1634" t="str">
            <v/>
          </cell>
        </row>
        <row r="1635">
          <cell r="BX1635">
            <v>221639</v>
          </cell>
          <cell r="BY1635" t="str">
            <v/>
          </cell>
        </row>
        <row r="1636">
          <cell r="BX1636">
            <v>221640</v>
          </cell>
          <cell r="BY1636" t="str">
            <v/>
          </cell>
        </row>
        <row r="1637">
          <cell r="BX1637">
            <v>221641</v>
          </cell>
          <cell r="BY1637" t="str">
            <v/>
          </cell>
        </row>
        <row r="1638">
          <cell r="BX1638">
            <v>221642</v>
          </cell>
          <cell r="BY1638" t="str">
            <v/>
          </cell>
        </row>
        <row r="1639">
          <cell r="BX1639">
            <v>221643</v>
          </cell>
          <cell r="BY1639" t="str">
            <v/>
          </cell>
        </row>
        <row r="1640">
          <cell r="BX1640">
            <v>221644</v>
          </cell>
          <cell r="BY1640" t="str">
            <v/>
          </cell>
        </row>
        <row r="1641">
          <cell r="BX1641">
            <v>221645</v>
          </cell>
          <cell r="BY1641" t="str">
            <v/>
          </cell>
        </row>
        <row r="1642">
          <cell r="BX1642">
            <v>221646</v>
          </cell>
          <cell r="BY1642" t="str">
            <v/>
          </cell>
        </row>
        <row r="1643">
          <cell r="BX1643">
            <v>221647</v>
          </cell>
          <cell r="BY1643" t="str">
            <v/>
          </cell>
        </row>
        <row r="1644">
          <cell r="BX1644">
            <v>235092</v>
          </cell>
          <cell r="BY1644" t="str">
            <v/>
          </cell>
        </row>
        <row r="1645">
          <cell r="BX1645">
            <v>221657</v>
          </cell>
          <cell r="BY1645" t="str">
            <v/>
          </cell>
        </row>
        <row r="1646">
          <cell r="BX1646">
            <v>221661</v>
          </cell>
          <cell r="BY1646" t="str">
            <v/>
          </cell>
        </row>
        <row r="1647">
          <cell r="BX1647">
            <v>221662</v>
          </cell>
          <cell r="BY1647" t="str">
            <v/>
          </cell>
        </row>
        <row r="1648">
          <cell r="BX1648">
            <v>221663</v>
          </cell>
          <cell r="BY1648" t="str">
            <v/>
          </cell>
        </row>
        <row r="1649">
          <cell r="BX1649">
            <v>221666</v>
          </cell>
          <cell r="BY1649" t="str">
            <v/>
          </cell>
        </row>
        <row r="1650">
          <cell r="BX1650">
            <v>221670</v>
          </cell>
          <cell r="BY1650" t="str">
            <v/>
          </cell>
        </row>
        <row r="1651">
          <cell r="BX1651">
            <v>221671</v>
          </cell>
          <cell r="BY1651" t="str">
            <v/>
          </cell>
        </row>
        <row r="1652">
          <cell r="BX1652">
            <v>221672</v>
          </cell>
          <cell r="BY1652" t="str">
            <v/>
          </cell>
        </row>
        <row r="1653">
          <cell r="BX1653">
            <v>221681</v>
          </cell>
          <cell r="BY1653" t="str">
            <v/>
          </cell>
        </row>
        <row r="1654">
          <cell r="BX1654">
            <v>232407</v>
          </cell>
          <cell r="BY1654" t="str">
            <v/>
          </cell>
        </row>
        <row r="1655">
          <cell r="BX1655">
            <v>232462</v>
          </cell>
          <cell r="BY1655" t="str">
            <v/>
          </cell>
        </row>
        <row r="1656">
          <cell r="BX1656">
            <v>221684</v>
          </cell>
          <cell r="BY1656" t="str">
            <v/>
          </cell>
        </row>
        <row r="1657">
          <cell r="BX1657">
            <v>232411</v>
          </cell>
          <cell r="BY1657" t="str">
            <v/>
          </cell>
        </row>
        <row r="1658">
          <cell r="BX1658">
            <v>232458</v>
          </cell>
          <cell r="BY1658" t="str">
            <v/>
          </cell>
        </row>
        <row r="1659">
          <cell r="BX1659">
            <v>221690</v>
          </cell>
          <cell r="BY1659" t="str">
            <v/>
          </cell>
        </row>
        <row r="1660">
          <cell r="BX1660">
            <v>221693</v>
          </cell>
          <cell r="BY1660" t="str">
            <v/>
          </cell>
        </row>
        <row r="1661">
          <cell r="BX1661">
            <v>221696</v>
          </cell>
          <cell r="BY1661" t="str">
            <v/>
          </cell>
        </row>
        <row r="1662">
          <cell r="BX1662">
            <v>221697</v>
          </cell>
          <cell r="BY1662" t="str">
            <v/>
          </cell>
        </row>
        <row r="1663">
          <cell r="BX1663">
            <v>221705</v>
          </cell>
          <cell r="BY1663" t="str">
            <v/>
          </cell>
        </row>
        <row r="1664">
          <cell r="BX1664">
            <v>221710</v>
          </cell>
          <cell r="BY1664" t="str">
            <v/>
          </cell>
        </row>
        <row r="1665">
          <cell r="BX1665">
            <v>221711</v>
          </cell>
          <cell r="BY1665" t="str">
            <v/>
          </cell>
        </row>
        <row r="1666">
          <cell r="BX1666">
            <v>221714</v>
          </cell>
          <cell r="BY1666" t="str">
            <v/>
          </cell>
        </row>
        <row r="1667">
          <cell r="BX1667">
            <v>221716</v>
          </cell>
          <cell r="BY1667" t="str">
            <v/>
          </cell>
        </row>
        <row r="1668">
          <cell r="BX1668">
            <v>221717</v>
          </cell>
          <cell r="BY1668" t="str">
            <v/>
          </cell>
        </row>
        <row r="1669">
          <cell r="BX1669">
            <v>221718</v>
          </cell>
          <cell r="BY1669" t="str">
            <v/>
          </cell>
        </row>
        <row r="1670">
          <cell r="BX1670">
            <v>221720</v>
          </cell>
          <cell r="BY1670" t="str">
            <v/>
          </cell>
        </row>
        <row r="1671">
          <cell r="BX1671">
            <v>221722</v>
          </cell>
          <cell r="BY1671" t="str">
            <v/>
          </cell>
        </row>
        <row r="1672">
          <cell r="BX1672">
            <v>221725</v>
          </cell>
          <cell r="BY1672" t="str">
            <v/>
          </cell>
        </row>
        <row r="1673">
          <cell r="BX1673">
            <v>221739</v>
          </cell>
          <cell r="BY1673" t="str">
            <v/>
          </cell>
        </row>
        <row r="1674">
          <cell r="BX1674">
            <v>221740</v>
          </cell>
          <cell r="BY1674" t="str">
            <v/>
          </cell>
        </row>
        <row r="1675">
          <cell r="BX1675">
            <v>221741</v>
          </cell>
          <cell r="BY1675" t="str">
            <v/>
          </cell>
        </row>
        <row r="1676">
          <cell r="BX1676">
            <v>221742</v>
          </cell>
          <cell r="BY1676" t="str">
            <v/>
          </cell>
        </row>
        <row r="1677">
          <cell r="BX1677">
            <v>221743</v>
          </cell>
          <cell r="BY1677" t="str">
            <v/>
          </cell>
        </row>
        <row r="1678">
          <cell r="BX1678">
            <v>221744</v>
          </cell>
          <cell r="BY1678" t="str">
            <v/>
          </cell>
        </row>
        <row r="1679">
          <cell r="BX1679">
            <v>221745</v>
          </cell>
          <cell r="BY1679" t="str">
            <v/>
          </cell>
        </row>
        <row r="1680">
          <cell r="BX1680">
            <v>221746</v>
          </cell>
          <cell r="BY1680" t="str">
            <v/>
          </cell>
        </row>
        <row r="1681">
          <cell r="BX1681">
            <v>221747</v>
          </cell>
          <cell r="BY1681" t="str">
            <v/>
          </cell>
        </row>
        <row r="1682">
          <cell r="BX1682">
            <v>221748</v>
          </cell>
          <cell r="BY1682" t="str">
            <v/>
          </cell>
        </row>
        <row r="1683">
          <cell r="BX1683">
            <v>221749</v>
          </cell>
          <cell r="BY1683" t="str">
            <v/>
          </cell>
        </row>
        <row r="1684">
          <cell r="BX1684">
            <v>221750</v>
          </cell>
          <cell r="BY1684" t="str">
            <v/>
          </cell>
        </row>
        <row r="1685">
          <cell r="BX1685">
            <v>221752</v>
          </cell>
          <cell r="BY1685" t="str">
            <v/>
          </cell>
        </row>
        <row r="1686">
          <cell r="BX1686">
            <v>221753</v>
          </cell>
          <cell r="BY1686" t="str">
            <v/>
          </cell>
        </row>
        <row r="1687">
          <cell r="BX1687">
            <v>221754</v>
          </cell>
          <cell r="BY1687" t="str">
            <v/>
          </cell>
        </row>
        <row r="1688">
          <cell r="BX1688">
            <v>221755</v>
          </cell>
          <cell r="BY1688" t="str">
            <v/>
          </cell>
        </row>
        <row r="1689">
          <cell r="BX1689">
            <v>221756</v>
          </cell>
          <cell r="BY1689" t="str">
            <v/>
          </cell>
        </row>
        <row r="1690">
          <cell r="BX1690">
            <v>221757</v>
          </cell>
          <cell r="BY1690" t="str">
            <v/>
          </cell>
        </row>
        <row r="1691">
          <cell r="BX1691">
            <v>221758</v>
          </cell>
          <cell r="BY1691" t="str">
            <v/>
          </cell>
        </row>
        <row r="1692">
          <cell r="BX1692">
            <v>221759</v>
          </cell>
          <cell r="BY1692" t="str">
            <v/>
          </cell>
        </row>
        <row r="1693">
          <cell r="BX1693">
            <v>221760</v>
          </cell>
          <cell r="BY1693" t="str">
            <v/>
          </cell>
        </row>
        <row r="1694">
          <cell r="BX1694">
            <v>221761</v>
          </cell>
          <cell r="BY1694" t="str">
            <v/>
          </cell>
        </row>
        <row r="1695">
          <cell r="BX1695">
            <v>221763</v>
          </cell>
          <cell r="BY1695" t="str">
            <v/>
          </cell>
        </row>
        <row r="1696">
          <cell r="BX1696">
            <v>221764</v>
          </cell>
          <cell r="BY1696" t="str">
            <v/>
          </cell>
        </row>
        <row r="1697">
          <cell r="BX1697">
            <v>221765</v>
          </cell>
          <cell r="BY1697" t="str">
            <v/>
          </cell>
        </row>
        <row r="1698">
          <cell r="BX1698">
            <v>221766</v>
          </cell>
          <cell r="BY1698" t="str">
            <v/>
          </cell>
        </row>
        <row r="1699">
          <cell r="BX1699">
            <v>221769</v>
          </cell>
          <cell r="BY1699" t="str">
            <v/>
          </cell>
        </row>
        <row r="1700">
          <cell r="BX1700">
            <v>221771</v>
          </cell>
          <cell r="BY1700" t="str">
            <v/>
          </cell>
        </row>
        <row r="1701">
          <cell r="BX1701">
            <v>221772</v>
          </cell>
          <cell r="BY1701" t="str">
            <v/>
          </cell>
        </row>
        <row r="1702">
          <cell r="BX1702">
            <v>221773</v>
          </cell>
          <cell r="BY1702" t="str">
            <v/>
          </cell>
        </row>
        <row r="1703">
          <cell r="BX1703">
            <v>221774</v>
          </cell>
          <cell r="BY1703" t="str">
            <v/>
          </cell>
        </row>
        <row r="1704">
          <cell r="BX1704">
            <v>221775</v>
          </cell>
          <cell r="BY1704" t="str">
            <v/>
          </cell>
        </row>
        <row r="1705">
          <cell r="BX1705">
            <v>221776</v>
          </cell>
          <cell r="BY1705" t="str">
            <v/>
          </cell>
        </row>
        <row r="1706">
          <cell r="BX1706">
            <v>221777</v>
          </cell>
          <cell r="BY1706" t="str">
            <v/>
          </cell>
        </row>
        <row r="1707">
          <cell r="BX1707">
            <v>221778</v>
          </cell>
          <cell r="BY1707" t="str">
            <v/>
          </cell>
        </row>
        <row r="1708">
          <cell r="BX1708">
            <v>221782</v>
          </cell>
          <cell r="BY1708" t="str">
            <v/>
          </cell>
        </row>
        <row r="1709">
          <cell r="BX1709">
            <v>221784</v>
          </cell>
          <cell r="BY1709" t="str">
            <v/>
          </cell>
        </row>
        <row r="1710">
          <cell r="BX1710">
            <v>221786</v>
          </cell>
          <cell r="BY1710" t="str">
            <v/>
          </cell>
        </row>
        <row r="1711">
          <cell r="BX1711">
            <v>221787</v>
          </cell>
          <cell r="BY1711" t="str">
            <v/>
          </cell>
        </row>
        <row r="1712">
          <cell r="BX1712">
            <v>221788</v>
          </cell>
          <cell r="BY1712" t="str">
            <v/>
          </cell>
        </row>
        <row r="1713">
          <cell r="BX1713">
            <v>221789</v>
          </cell>
          <cell r="BY1713" t="str">
            <v/>
          </cell>
        </row>
        <row r="1714">
          <cell r="BX1714">
            <v>221790</v>
          </cell>
          <cell r="BY1714" t="str">
            <v/>
          </cell>
        </row>
        <row r="1715">
          <cell r="BX1715">
            <v>221791</v>
          </cell>
          <cell r="BY1715" t="str">
            <v/>
          </cell>
        </row>
        <row r="1716">
          <cell r="BX1716">
            <v>221792</v>
          </cell>
          <cell r="BY1716" t="str">
            <v/>
          </cell>
        </row>
        <row r="1717">
          <cell r="BX1717">
            <v>221793</v>
          </cell>
          <cell r="BY1717" t="str">
            <v/>
          </cell>
        </row>
        <row r="1718">
          <cell r="BX1718">
            <v>221794</v>
          </cell>
          <cell r="BY1718" t="str">
            <v/>
          </cell>
        </row>
        <row r="1719">
          <cell r="BX1719">
            <v>221795</v>
          </cell>
          <cell r="BY1719" t="str">
            <v/>
          </cell>
        </row>
        <row r="1720">
          <cell r="BX1720">
            <v>221796</v>
          </cell>
          <cell r="BY1720" t="str">
            <v/>
          </cell>
        </row>
        <row r="1721">
          <cell r="BX1721">
            <v>221797</v>
          </cell>
          <cell r="BY1721" t="str">
            <v/>
          </cell>
        </row>
        <row r="1722">
          <cell r="BX1722">
            <v>221798</v>
          </cell>
          <cell r="BY1722" t="str">
            <v/>
          </cell>
        </row>
        <row r="1723">
          <cell r="BX1723">
            <v>221799</v>
          </cell>
          <cell r="BY1723" t="str">
            <v/>
          </cell>
        </row>
        <row r="1724">
          <cell r="BX1724">
            <v>221804</v>
          </cell>
          <cell r="BY1724" t="str">
            <v/>
          </cell>
        </row>
        <row r="1725">
          <cell r="BX1725">
            <v>221806</v>
          </cell>
          <cell r="BY1725" t="str">
            <v/>
          </cell>
        </row>
        <row r="1726">
          <cell r="BX1726">
            <v>221808</v>
          </cell>
          <cell r="BY1726" t="str">
            <v/>
          </cell>
        </row>
        <row r="1727">
          <cell r="BX1727">
            <v>221809</v>
          </cell>
          <cell r="BY1727" t="str">
            <v/>
          </cell>
        </row>
        <row r="1728">
          <cell r="BX1728">
            <v>221811</v>
          </cell>
          <cell r="BY1728" t="str">
            <v/>
          </cell>
        </row>
        <row r="1729">
          <cell r="BX1729">
            <v>221812</v>
          </cell>
          <cell r="BY1729" t="str">
            <v/>
          </cell>
        </row>
        <row r="1730">
          <cell r="BX1730">
            <v>221814</v>
          </cell>
          <cell r="BY1730" t="str">
            <v/>
          </cell>
        </row>
        <row r="1731">
          <cell r="BX1731">
            <v>221816</v>
          </cell>
          <cell r="BY1731" t="str">
            <v/>
          </cell>
        </row>
        <row r="1732">
          <cell r="BX1732">
            <v>221818</v>
          </cell>
          <cell r="BY1732" t="str">
            <v/>
          </cell>
        </row>
        <row r="1733">
          <cell r="BX1733">
            <v>221819</v>
          </cell>
          <cell r="BY1733" t="str">
            <v/>
          </cell>
        </row>
        <row r="1734">
          <cell r="BX1734">
            <v>221820</v>
          </cell>
          <cell r="BY1734" t="str">
            <v/>
          </cell>
        </row>
        <row r="1735">
          <cell r="BX1735">
            <v>221821</v>
          </cell>
          <cell r="BY1735" t="str">
            <v/>
          </cell>
        </row>
        <row r="1736">
          <cell r="BX1736">
            <v>221822</v>
          </cell>
          <cell r="BY1736" t="str">
            <v/>
          </cell>
        </row>
        <row r="1737">
          <cell r="BX1737">
            <v>221823</v>
          </cell>
          <cell r="BY1737" t="str">
            <v/>
          </cell>
        </row>
        <row r="1738">
          <cell r="BX1738">
            <v>221824</v>
          </cell>
          <cell r="BY1738" t="str">
            <v/>
          </cell>
        </row>
        <row r="1739">
          <cell r="BX1739">
            <v>221825</v>
          </cell>
          <cell r="BY1739" t="str">
            <v/>
          </cell>
        </row>
        <row r="1740">
          <cell r="BX1740">
            <v>221831</v>
          </cell>
          <cell r="BY1740" t="str">
            <v/>
          </cell>
        </row>
        <row r="1741">
          <cell r="BX1741">
            <v>221832</v>
          </cell>
          <cell r="BY1741" t="str">
            <v/>
          </cell>
        </row>
        <row r="1742">
          <cell r="BX1742">
            <v>221833</v>
          </cell>
          <cell r="BY1742" t="str">
            <v/>
          </cell>
        </row>
        <row r="1743">
          <cell r="BX1743">
            <v>221834</v>
          </cell>
          <cell r="BY1743" t="str">
            <v/>
          </cell>
        </row>
        <row r="1744">
          <cell r="BX1744">
            <v>221836</v>
          </cell>
          <cell r="BY1744" t="str">
            <v/>
          </cell>
        </row>
        <row r="1745">
          <cell r="BX1745">
            <v>221837</v>
          </cell>
          <cell r="BY1745" t="str">
            <v/>
          </cell>
        </row>
        <row r="1746">
          <cell r="BX1746">
            <v>221841</v>
          </cell>
          <cell r="BY1746" t="str">
            <v/>
          </cell>
        </row>
        <row r="1747">
          <cell r="BX1747">
            <v>221842</v>
          </cell>
          <cell r="BY1747" t="str">
            <v/>
          </cell>
        </row>
        <row r="1748">
          <cell r="BX1748">
            <v>221845</v>
          </cell>
          <cell r="BY1748" t="str">
            <v/>
          </cell>
        </row>
        <row r="1749">
          <cell r="BX1749">
            <v>221846</v>
          </cell>
          <cell r="BY1749" t="str">
            <v/>
          </cell>
        </row>
        <row r="1750">
          <cell r="BX1750">
            <v>221847</v>
          </cell>
          <cell r="BY1750" t="str">
            <v/>
          </cell>
        </row>
        <row r="1751">
          <cell r="BX1751">
            <v>221848</v>
          </cell>
          <cell r="BY1751" t="str">
            <v/>
          </cell>
        </row>
        <row r="1752">
          <cell r="BX1752">
            <v>232133</v>
          </cell>
          <cell r="BY1752" t="str">
            <v/>
          </cell>
        </row>
        <row r="1753">
          <cell r="BX1753">
            <v>232134</v>
          </cell>
          <cell r="BY1753" t="str">
            <v/>
          </cell>
        </row>
        <row r="1754">
          <cell r="BX1754">
            <v>232135</v>
          </cell>
          <cell r="BY1754" t="str">
            <v/>
          </cell>
        </row>
        <row r="1755">
          <cell r="BX1755">
            <v>221852</v>
          </cell>
          <cell r="BY1755" t="str">
            <v/>
          </cell>
        </row>
        <row r="1756">
          <cell r="BX1756">
            <v>221853</v>
          </cell>
          <cell r="BY1756" t="str">
            <v/>
          </cell>
        </row>
        <row r="1757">
          <cell r="BX1757">
            <v>221855</v>
          </cell>
          <cell r="BY1757" t="str">
            <v/>
          </cell>
        </row>
        <row r="1758">
          <cell r="BX1758">
            <v>221857</v>
          </cell>
          <cell r="BY1758" t="str">
            <v/>
          </cell>
        </row>
        <row r="1759">
          <cell r="BX1759">
            <v>221862</v>
          </cell>
          <cell r="BY1759" t="str">
            <v/>
          </cell>
        </row>
        <row r="1760">
          <cell r="BX1760">
            <v>221864</v>
          </cell>
          <cell r="BY1760" t="str">
            <v/>
          </cell>
        </row>
        <row r="1761">
          <cell r="BX1761">
            <v>221865</v>
          </cell>
          <cell r="BY1761" t="str">
            <v/>
          </cell>
        </row>
        <row r="1762">
          <cell r="BX1762">
            <v>221866</v>
          </cell>
          <cell r="BY1762" t="str">
            <v/>
          </cell>
        </row>
        <row r="1763">
          <cell r="BX1763">
            <v>221867</v>
          </cell>
          <cell r="BY1763" t="str">
            <v/>
          </cell>
        </row>
        <row r="1764">
          <cell r="BX1764">
            <v>232305</v>
          </cell>
          <cell r="BY1764" t="str">
            <v/>
          </cell>
        </row>
        <row r="1765">
          <cell r="BX1765">
            <v>232136</v>
          </cell>
          <cell r="BY1765" t="str">
            <v/>
          </cell>
        </row>
        <row r="1766">
          <cell r="BX1766">
            <v>232137</v>
          </cell>
          <cell r="BY1766" t="str">
            <v/>
          </cell>
        </row>
        <row r="1767">
          <cell r="BX1767">
            <v>221871</v>
          </cell>
          <cell r="BY1767" t="str">
            <v/>
          </cell>
        </row>
        <row r="1768">
          <cell r="BX1768">
            <v>221873</v>
          </cell>
          <cell r="BY1768" t="str">
            <v/>
          </cell>
        </row>
        <row r="1769">
          <cell r="BX1769">
            <v>221874</v>
          </cell>
          <cell r="BY1769" t="str">
            <v/>
          </cell>
        </row>
        <row r="1770">
          <cell r="BX1770">
            <v>221958</v>
          </cell>
          <cell r="BY1770" t="str">
            <v/>
          </cell>
        </row>
        <row r="1771">
          <cell r="BX1771">
            <v>221959</v>
          </cell>
          <cell r="BY1771" t="str">
            <v/>
          </cell>
        </row>
        <row r="1772">
          <cell r="BX1772">
            <v>221960</v>
          </cell>
          <cell r="BY1772" t="str">
            <v/>
          </cell>
        </row>
        <row r="1773">
          <cell r="BX1773">
            <v>221961</v>
          </cell>
          <cell r="BY1773" t="str">
            <v/>
          </cell>
        </row>
        <row r="1774">
          <cell r="BX1774">
            <v>221962</v>
          </cell>
          <cell r="BY1774" t="str">
            <v/>
          </cell>
        </row>
        <row r="1775">
          <cell r="BX1775">
            <v>221963</v>
          </cell>
          <cell r="BY1775" t="str">
            <v/>
          </cell>
        </row>
        <row r="1776">
          <cell r="BX1776">
            <v>221964</v>
          </cell>
          <cell r="BY1776" t="str">
            <v/>
          </cell>
        </row>
        <row r="1777">
          <cell r="BX1777">
            <v>221965</v>
          </cell>
          <cell r="BY1777" t="str">
            <v/>
          </cell>
        </row>
        <row r="1778">
          <cell r="BX1778">
            <v>221966</v>
          </cell>
          <cell r="BY1778" t="str">
            <v/>
          </cell>
        </row>
        <row r="1779">
          <cell r="BX1779">
            <v>221967</v>
          </cell>
          <cell r="BY1779" t="str">
            <v/>
          </cell>
        </row>
        <row r="1780">
          <cell r="BX1780">
            <v>221968</v>
          </cell>
          <cell r="BY1780" t="str">
            <v/>
          </cell>
        </row>
        <row r="1781">
          <cell r="BX1781">
            <v>221969</v>
          </cell>
          <cell r="BY1781" t="str">
            <v/>
          </cell>
        </row>
        <row r="1782">
          <cell r="BX1782">
            <v>221970</v>
          </cell>
          <cell r="BY1782" t="str">
            <v/>
          </cell>
        </row>
        <row r="1783">
          <cell r="BX1783">
            <v>221971</v>
          </cell>
          <cell r="BY1783" t="str">
            <v/>
          </cell>
        </row>
        <row r="1784">
          <cell r="BX1784">
            <v>221972</v>
          </cell>
          <cell r="BY1784" t="str">
            <v/>
          </cell>
        </row>
        <row r="1785">
          <cell r="BX1785">
            <v>221973</v>
          </cell>
          <cell r="BY1785" t="str">
            <v/>
          </cell>
        </row>
        <row r="1786">
          <cell r="BX1786">
            <v>221974</v>
          </cell>
          <cell r="BY1786" t="str">
            <v/>
          </cell>
        </row>
        <row r="1787">
          <cell r="BX1787">
            <v>221975</v>
          </cell>
          <cell r="BY1787" t="str">
            <v/>
          </cell>
        </row>
        <row r="1788">
          <cell r="BX1788">
            <v>221976</v>
          </cell>
          <cell r="BY1788" t="str">
            <v/>
          </cell>
        </row>
        <row r="1789">
          <cell r="BX1789">
            <v>221977</v>
          </cell>
          <cell r="BY1789" t="str">
            <v/>
          </cell>
        </row>
        <row r="1790">
          <cell r="BX1790">
            <v>221978</v>
          </cell>
          <cell r="BY1790" t="str">
            <v/>
          </cell>
        </row>
        <row r="1791">
          <cell r="BX1791">
            <v>221979</v>
          </cell>
          <cell r="BY1791" t="str">
            <v/>
          </cell>
        </row>
        <row r="1792">
          <cell r="BX1792">
            <v>221980</v>
          </cell>
          <cell r="BY1792" t="str">
            <v/>
          </cell>
        </row>
        <row r="1793">
          <cell r="BX1793">
            <v>221981</v>
          </cell>
          <cell r="BY1793" t="str">
            <v/>
          </cell>
        </row>
        <row r="1794">
          <cell r="BX1794">
            <v>221982</v>
          </cell>
          <cell r="BY1794" t="str">
            <v/>
          </cell>
        </row>
        <row r="1795">
          <cell r="BX1795">
            <v>221983</v>
          </cell>
          <cell r="BY1795" t="str">
            <v/>
          </cell>
        </row>
        <row r="1796">
          <cell r="BX1796">
            <v>221984</v>
          </cell>
          <cell r="BY1796" t="str">
            <v/>
          </cell>
        </row>
        <row r="1797">
          <cell r="BX1797">
            <v>221985</v>
          </cell>
          <cell r="BY1797" t="str">
            <v/>
          </cell>
        </row>
        <row r="1798">
          <cell r="BX1798">
            <v>221986</v>
          </cell>
          <cell r="BY1798" t="str">
            <v/>
          </cell>
        </row>
        <row r="1799">
          <cell r="BX1799">
            <v>221987</v>
          </cell>
          <cell r="BY1799" t="str">
            <v/>
          </cell>
        </row>
        <row r="1800">
          <cell r="BX1800">
            <v>221988</v>
          </cell>
          <cell r="BY1800" t="str">
            <v/>
          </cell>
        </row>
        <row r="1801">
          <cell r="BX1801">
            <v>221989</v>
          </cell>
          <cell r="BY1801" t="str">
            <v/>
          </cell>
        </row>
        <row r="1802">
          <cell r="BX1802">
            <v>221990</v>
          </cell>
          <cell r="BY1802" t="str">
            <v/>
          </cell>
        </row>
        <row r="1803">
          <cell r="BX1803">
            <v>221991</v>
          </cell>
          <cell r="BY1803" t="str">
            <v/>
          </cell>
        </row>
        <row r="1804">
          <cell r="BX1804">
            <v>221992</v>
          </cell>
          <cell r="BY1804" t="str">
            <v/>
          </cell>
        </row>
        <row r="1805">
          <cell r="BX1805">
            <v>221993</v>
          </cell>
          <cell r="BY1805" t="str">
            <v/>
          </cell>
        </row>
        <row r="1806">
          <cell r="BX1806">
            <v>221994</v>
          </cell>
          <cell r="BY1806" t="str">
            <v/>
          </cell>
        </row>
        <row r="1807">
          <cell r="BX1807">
            <v>221995</v>
          </cell>
          <cell r="BY1807" t="str">
            <v/>
          </cell>
        </row>
        <row r="1808">
          <cell r="BX1808">
            <v>221996</v>
          </cell>
          <cell r="BY1808" t="str">
            <v/>
          </cell>
        </row>
        <row r="1809">
          <cell r="BX1809">
            <v>221997</v>
          </cell>
          <cell r="BY1809" t="str">
            <v/>
          </cell>
        </row>
        <row r="1810">
          <cell r="BX1810">
            <v>221998</v>
          </cell>
          <cell r="BY1810" t="str">
            <v/>
          </cell>
        </row>
        <row r="1811">
          <cell r="BX1811">
            <v>221999</v>
          </cell>
          <cell r="BY1811" t="str">
            <v/>
          </cell>
        </row>
        <row r="1812">
          <cell r="BX1812">
            <v>222000</v>
          </cell>
          <cell r="BY1812" t="str">
            <v/>
          </cell>
        </row>
        <row r="1813">
          <cell r="BX1813">
            <v>222001</v>
          </cell>
          <cell r="BY1813" t="str">
            <v/>
          </cell>
        </row>
        <row r="1814">
          <cell r="BX1814">
            <v>222002</v>
          </cell>
          <cell r="BY1814" t="str">
            <v/>
          </cell>
        </row>
        <row r="1815">
          <cell r="BX1815">
            <v>222003</v>
          </cell>
          <cell r="BY1815" t="str">
            <v/>
          </cell>
        </row>
        <row r="1816">
          <cell r="BX1816">
            <v>222004</v>
          </cell>
          <cell r="BY1816" t="str">
            <v/>
          </cell>
        </row>
        <row r="1817">
          <cell r="BX1817">
            <v>222005</v>
          </cell>
          <cell r="BY1817" t="str">
            <v/>
          </cell>
        </row>
        <row r="1818">
          <cell r="BX1818">
            <v>222006</v>
          </cell>
          <cell r="BY1818" t="str">
            <v/>
          </cell>
        </row>
        <row r="1819">
          <cell r="BX1819">
            <v>222007</v>
          </cell>
          <cell r="BY1819" t="str">
            <v/>
          </cell>
        </row>
        <row r="1820">
          <cell r="BX1820">
            <v>222008</v>
          </cell>
          <cell r="BY1820" t="str">
            <v/>
          </cell>
        </row>
        <row r="1821">
          <cell r="BX1821">
            <v>222009</v>
          </cell>
          <cell r="BY1821" t="str">
            <v/>
          </cell>
        </row>
        <row r="1822">
          <cell r="BX1822">
            <v>222010</v>
          </cell>
          <cell r="BY1822" t="str">
            <v/>
          </cell>
        </row>
        <row r="1823">
          <cell r="BX1823">
            <v>222011</v>
          </cell>
          <cell r="BY1823" t="str">
            <v/>
          </cell>
        </row>
        <row r="1824">
          <cell r="BX1824">
            <v>222012</v>
          </cell>
          <cell r="BY1824" t="str">
            <v/>
          </cell>
        </row>
        <row r="1825">
          <cell r="BX1825">
            <v>222014</v>
          </cell>
          <cell r="BY1825" t="str">
            <v/>
          </cell>
        </row>
        <row r="1826">
          <cell r="BX1826">
            <v>222015</v>
          </cell>
          <cell r="BY1826" t="str">
            <v/>
          </cell>
        </row>
        <row r="1827">
          <cell r="BX1827">
            <v>222016</v>
          </cell>
          <cell r="BY1827" t="str">
            <v/>
          </cell>
        </row>
        <row r="1828">
          <cell r="BX1828">
            <v>222017</v>
          </cell>
          <cell r="BY1828" t="str">
            <v/>
          </cell>
        </row>
        <row r="1829">
          <cell r="BX1829">
            <v>222018</v>
          </cell>
          <cell r="BY1829" t="str">
            <v/>
          </cell>
        </row>
        <row r="1830">
          <cell r="BX1830">
            <v>222019</v>
          </cell>
          <cell r="BY1830" t="str">
            <v/>
          </cell>
        </row>
        <row r="1831">
          <cell r="BX1831">
            <v>222020</v>
          </cell>
          <cell r="BY1831" t="str">
            <v/>
          </cell>
        </row>
        <row r="1832">
          <cell r="BX1832">
            <v>222021</v>
          </cell>
          <cell r="BY1832" t="str">
            <v/>
          </cell>
        </row>
        <row r="1833">
          <cell r="BX1833">
            <v>222022</v>
          </cell>
          <cell r="BY1833" t="str">
            <v/>
          </cell>
        </row>
        <row r="1834">
          <cell r="BX1834">
            <v>222023</v>
          </cell>
          <cell r="BY1834" t="str">
            <v/>
          </cell>
        </row>
        <row r="1835">
          <cell r="BX1835">
            <v>222024</v>
          </cell>
          <cell r="BY1835" t="str">
            <v/>
          </cell>
        </row>
        <row r="1836">
          <cell r="BX1836">
            <v>222025</v>
          </cell>
          <cell r="BY1836" t="str">
            <v/>
          </cell>
        </row>
        <row r="1837">
          <cell r="BX1837">
            <v>222026</v>
          </cell>
          <cell r="BY1837" t="str">
            <v/>
          </cell>
        </row>
        <row r="1838">
          <cell r="BX1838">
            <v>222027</v>
          </cell>
          <cell r="BY1838" t="str">
            <v/>
          </cell>
        </row>
        <row r="1839">
          <cell r="BX1839">
            <v>222028</v>
          </cell>
          <cell r="BY1839" t="str">
            <v/>
          </cell>
        </row>
        <row r="1840">
          <cell r="BX1840">
            <v>222029</v>
          </cell>
          <cell r="BY1840" t="str">
            <v/>
          </cell>
        </row>
        <row r="1841">
          <cell r="BX1841">
            <v>222030</v>
          </cell>
          <cell r="BY1841" t="str">
            <v/>
          </cell>
        </row>
        <row r="1842">
          <cell r="BX1842">
            <v>222031</v>
          </cell>
          <cell r="BY1842" t="str">
            <v/>
          </cell>
        </row>
        <row r="1843">
          <cell r="BX1843">
            <v>222035</v>
          </cell>
          <cell r="BY1843" t="str">
            <v/>
          </cell>
        </row>
        <row r="1844">
          <cell r="BX1844">
            <v>222038</v>
          </cell>
          <cell r="BY1844" t="str">
            <v/>
          </cell>
        </row>
        <row r="1845">
          <cell r="BX1845">
            <v>222041</v>
          </cell>
          <cell r="BY1845" t="str">
            <v/>
          </cell>
        </row>
        <row r="1846">
          <cell r="BX1846">
            <v>222045</v>
          </cell>
          <cell r="BY1846" t="str">
            <v/>
          </cell>
        </row>
        <row r="1847">
          <cell r="BX1847">
            <v>222047</v>
          </cell>
          <cell r="BY1847" t="str">
            <v/>
          </cell>
        </row>
        <row r="1848">
          <cell r="BX1848">
            <v>222050</v>
          </cell>
          <cell r="BY1848" t="str">
            <v/>
          </cell>
        </row>
        <row r="1849">
          <cell r="BX1849">
            <v>222052</v>
          </cell>
          <cell r="BY1849" t="str">
            <v/>
          </cell>
        </row>
        <row r="1850">
          <cell r="BX1850">
            <v>222055</v>
          </cell>
          <cell r="BY1850" t="str">
            <v/>
          </cell>
        </row>
        <row r="1851">
          <cell r="BX1851">
            <v>222056</v>
          </cell>
          <cell r="BY1851" t="str">
            <v/>
          </cell>
        </row>
        <row r="1852">
          <cell r="BX1852">
            <v>222057</v>
          </cell>
          <cell r="BY1852" t="str">
            <v/>
          </cell>
        </row>
        <row r="1853">
          <cell r="BX1853">
            <v>222058</v>
          </cell>
          <cell r="BY1853" t="str">
            <v/>
          </cell>
        </row>
        <row r="1854">
          <cell r="BX1854">
            <v>222060</v>
          </cell>
          <cell r="BY1854" t="str">
            <v/>
          </cell>
        </row>
        <row r="1855">
          <cell r="BX1855">
            <v>222062</v>
          </cell>
          <cell r="BY1855" t="str">
            <v/>
          </cell>
        </row>
        <row r="1856">
          <cell r="BX1856">
            <v>222063</v>
          </cell>
          <cell r="BY1856" t="str">
            <v/>
          </cell>
        </row>
        <row r="1857">
          <cell r="BX1857">
            <v>222065</v>
          </cell>
          <cell r="BY1857" t="str">
            <v/>
          </cell>
        </row>
        <row r="1858">
          <cell r="BX1858">
            <v>222066</v>
          </cell>
          <cell r="BY1858" t="str">
            <v/>
          </cell>
        </row>
        <row r="1859">
          <cell r="BX1859">
            <v>235473</v>
          </cell>
          <cell r="BY1859" t="str">
            <v/>
          </cell>
        </row>
        <row r="1860">
          <cell r="BX1860">
            <v>235574</v>
          </cell>
          <cell r="BY1860" t="str">
            <v/>
          </cell>
        </row>
        <row r="1861">
          <cell r="BX1861">
            <v>235745</v>
          </cell>
          <cell r="BY1861" t="str">
            <v/>
          </cell>
        </row>
        <row r="1862">
          <cell r="BX1862">
            <v>235765</v>
          </cell>
          <cell r="BY1862" t="str">
            <v/>
          </cell>
        </row>
        <row r="1863">
          <cell r="BX1863">
            <v>235777</v>
          </cell>
          <cell r="BY1863" t="str">
            <v/>
          </cell>
        </row>
        <row r="1864">
          <cell r="BX1864">
            <v>235790</v>
          </cell>
          <cell r="BY1864" t="str">
            <v/>
          </cell>
        </row>
        <row r="1865">
          <cell r="BX1865">
            <v>235806</v>
          </cell>
          <cell r="BY1865" t="str">
            <v/>
          </cell>
        </row>
        <row r="1866">
          <cell r="BX1866">
            <v>235828</v>
          </cell>
          <cell r="BY1866" t="str">
            <v/>
          </cell>
        </row>
        <row r="1867">
          <cell r="BX1867">
            <v>235829</v>
          </cell>
          <cell r="BY1867" t="str">
            <v/>
          </cell>
        </row>
        <row r="1868">
          <cell r="BX1868">
            <v>235720</v>
          </cell>
          <cell r="BY1868" t="str">
            <v/>
          </cell>
        </row>
        <row r="1869">
          <cell r="BX1869">
            <v>235664</v>
          </cell>
          <cell r="BY1869" t="str">
            <v/>
          </cell>
        </row>
        <row r="1870">
          <cell r="BX1870">
            <v>235622</v>
          </cell>
          <cell r="BY1870" t="str">
            <v/>
          </cell>
        </row>
        <row r="1871">
          <cell r="BX1871">
            <v>235689</v>
          </cell>
          <cell r="BY1871" t="str">
            <v/>
          </cell>
        </row>
        <row r="1872">
          <cell r="BX1872">
            <v>235687</v>
          </cell>
          <cell r="BY1872" t="str">
            <v/>
          </cell>
        </row>
        <row r="1873">
          <cell r="BX1873">
            <v>235662</v>
          </cell>
          <cell r="BY1873" t="str">
            <v/>
          </cell>
        </row>
        <row r="1874">
          <cell r="BX1874">
            <v>235579</v>
          </cell>
          <cell r="BY1874" t="str">
            <v/>
          </cell>
        </row>
        <row r="1875">
          <cell r="BX1875">
            <v>236331</v>
          </cell>
          <cell r="BY1875" t="str">
            <v/>
          </cell>
        </row>
        <row r="1876">
          <cell r="BX1876">
            <v>236256</v>
          </cell>
          <cell r="BY1876" t="str">
            <v/>
          </cell>
        </row>
        <row r="1877">
          <cell r="BX1877">
            <v>236148</v>
          </cell>
          <cell r="BY1877" t="str">
            <v/>
          </cell>
        </row>
        <row r="1878">
          <cell r="BX1878">
            <v>236127</v>
          </cell>
          <cell r="BY1878" t="str">
            <v/>
          </cell>
        </row>
        <row r="1879">
          <cell r="BX1879">
            <v>236129</v>
          </cell>
          <cell r="BY1879" t="str">
            <v/>
          </cell>
        </row>
        <row r="1880">
          <cell r="BX1880">
            <v>236131</v>
          </cell>
          <cell r="BY1880" t="str">
            <v/>
          </cell>
        </row>
        <row r="1881">
          <cell r="BX1881">
            <v>236186</v>
          </cell>
          <cell r="BY1881" t="str">
            <v/>
          </cell>
        </row>
        <row r="1882">
          <cell r="BX1882">
            <v>236227</v>
          </cell>
          <cell r="BY1882" t="str">
            <v/>
          </cell>
        </row>
        <row r="1883">
          <cell r="BX1883">
            <v>236233</v>
          </cell>
          <cell r="BY1883" t="str">
            <v/>
          </cell>
        </row>
        <row r="1884">
          <cell r="BX1884">
            <v>236237</v>
          </cell>
          <cell r="BY1884" t="str">
            <v/>
          </cell>
        </row>
        <row r="1885">
          <cell r="BX1885">
            <v>236250</v>
          </cell>
          <cell r="BY1885" t="str">
            <v/>
          </cell>
        </row>
        <row r="1886">
          <cell r="BX1886">
            <v>236252</v>
          </cell>
          <cell r="BY1886" t="str">
            <v/>
          </cell>
        </row>
        <row r="1887">
          <cell r="BX1887">
            <v>236254</v>
          </cell>
          <cell r="BY1887" t="str">
            <v/>
          </cell>
        </row>
        <row r="1888">
          <cell r="BX1888">
            <v>236210</v>
          </cell>
          <cell r="BY1888" t="str">
            <v/>
          </cell>
        </row>
        <row r="1889">
          <cell r="BX1889">
            <v>236216</v>
          </cell>
          <cell r="BY1889" t="str">
            <v/>
          </cell>
        </row>
        <row r="1890">
          <cell r="BX1890">
            <v>236200</v>
          </cell>
          <cell r="BY1890" t="str">
            <v/>
          </cell>
        </row>
        <row r="1891">
          <cell r="BX1891">
            <v>236188</v>
          </cell>
          <cell r="BY1891" t="str">
            <v/>
          </cell>
        </row>
        <row r="1892">
          <cell r="BX1892">
            <v>236204</v>
          </cell>
          <cell r="BY1892" t="str">
            <v/>
          </cell>
        </row>
        <row r="1893">
          <cell r="BX1893">
            <v>236089</v>
          </cell>
          <cell r="BY1893" t="str">
            <v/>
          </cell>
        </row>
        <row r="1894">
          <cell r="BX1894">
            <v>236080</v>
          </cell>
          <cell r="BY1894" t="str">
            <v/>
          </cell>
        </row>
        <row r="1895">
          <cell r="BX1895">
            <v>236060</v>
          </cell>
          <cell r="BY1895" t="str">
            <v/>
          </cell>
        </row>
        <row r="1896">
          <cell r="BX1896">
            <v>236062</v>
          </cell>
          <cell r="BY1896" t="str">
            <v/>
          </cell>
        </row>
        <row r="1897">
          <cell r="BX1897">
            <v>236064</v>
          </cell>
          <cell r="BY1897" t="str">
            <v/>
          </cell>
        </row>
        <row r="1898">
          <cell r="BX1898">
            <v>236074</v>
          </cell>
          <cell r="BY1898" t="str">
            <v/>
          </cell>
        </row>
        <row r="1899">
          <cell r="BX1899">
            <v>236046</v>
          </cell>
          <cell r="BY1899" t="str">
            <v/>
          </cell>
        </row>
        <row r="1900">
          <cell r="BX1900">
            <v>236024</v>
          </cell>
          <cell r="BY1900" t="str">
            <v/>
          </cell>
        </row>
        <row r="1901">
          <cell r="BX1901">
            <v>236026</v>
          </cell>
          <cell r="BY1901" t="str">
            <v/>
          </cell>
        </row>
        <row r="1902">
          <cell r="BX1902">
            <v>235998</v>
          </cell>
          <cell r="BY1902" t="str">
            <v/>
          </cell>
        </row>
        <row r="1903">
          <cell r="BX1903">
            <v>235977</v>
          </cell>
          <cell r="BY1903" t="str">
            <v/>
          </cell>
        </row>
        <row r="1904">
          <cell r="BX1904">
            <v>235979</v>
          </cell>
          <cell r="BY1904" t="str">
            <v/>
          </cell>
        </row>
        <row r="1905">
          <cell r="BX1905">
            <v>235992</v>
          </cell>
          <cell r="BY1905" t="str">
            <v/>
          </cell>
        </row>
        <row r="1906">
          <cell r="BX1906">
            <v>235915</v>
          </cell>
          <cell r="BY1906" t="str">
            <v/>
          </cell>
        </row>
        <row r="1907">
          <cell r="BX1907">
            <v>235909</v>
          </cell>
          <cell r="BY1907" t="str">
            <v/>
          </cell>
        </row>
        <row r="1908">
          <cell r="BX1908">
            <v>235921</v>
          </cell>
          <cell r="BY1908" t="str">
            <v/>
          </cell>
        </row>
        <row r="1909">
          <cell r="BX1909">
            <v>235924</v>
          </cell>
          <cell r="BY1909" t="str">
            <v/>
          </cell>
        </row>
        <row r="1910">
          <cell r="BX1910">
            <v>235945</v>
          </cell>
          <cell r="BY1910" t="str">
            <v/>
          </cell>
        </row>
        <row r="1911">
          <cell r="BX1911">
            <v>235939</v>
          </cell>
          <cell r="BY1911" t="str">
            <v/>
          </cell>
        </row>
        <row r="1912">
          <cell r="BX1912">
            <v>235940</v>
          </cell>
          <cell r="BY1912" t="str">
            <v/>
          </cell>
        </row>
        <row r="1913">
          <cell r="BX1913">
            <v>235947</v>
          </cell>
          <cell r="BY1913" t="str">
            <v/>
          </cell>
        </row>
        <row r="1914">
          <cell r="BX1914">
            <v>235949</v>
          </cell>
          <cell r="BY1914" t="str">
            <v/>
          </cell>
        </row>
        <row r="1915">
          <cell r="BX1915">
            <v>235951</v>
          </cell>
          <cell r="BY1915" t="str">
            <v/>
          </cell>
        </row>
        <row r="1916">
          <cell r="BX1916">
            <v>235956</v>
          </cell>
          <cell r="BY1916" t="str">
            <v/>
          </cell>
        </row>
        <row r="1917">
          <cell r="BX1917">
            <v>235962</v>
          </cell>
          <cell r="BY1917" t="str">
            <v/>
          </cell>
        </row>
        <row r="1918">
          <cell r="BX1918">
            <v>235969</v>
          </cell>
          <cell r="BY1918" t="str">
            <v/>
          </cell>
        </row>
        <row r="1919">
          <cell r="BX1919">
            <v>235859</v>
          </cell>
          <cell r="BY1919" t="str">
            <v/>
          </cell>
        </row>
        <row r="1920">
          <cell r="BX1920">
            <v>235860</v>
          </cell>
          <cell r="BY1920" t="str">
            <v/>
          </cell>
        </row>
        <row r="1921">
          <cell r="BX1921">
            <v>235862</v>
          </cell>
          <cell r="BY1921" t="str">
            <v/>
          </cell>
        </row>
        <row r="1922">
          <cell r="BX1922">
            <v>235844</v>
          </cell>
          <cell r="BY1922" t="str">
            <v/>
          </cell>
        </row>
        <row r="1923">
          <cell r="BX1923">
            <v>235853</v>
          </cell>
          <cell r="BY1923" t="str">
            <v/>
          </cell>
        </row>
        <row r="1924">
          <cell r="BX1924">
            <v>235808</v>
          </cell>
          <cell r="BY1924" t="str">
            <v/>
          </cell>
        </row>
        <row r="1925">
          <cell r="BX1925">
            <v>235831</v>
          </cell>
          <cell r="BY1925" t="str">
            <v/>
          </cell>
        </row>
        <row r="1926">
          <cell r="BX1926">
            <v>235889</v>
          </cell>
          <cell r="BY1926" t="str">
            <v/>
          </cell>
        </row>
        <row r="1927">
          <cell r="BX1927">
            <v>235887</v>
          </cell>
          <cell r="BY1927" t="str">
            <v/>
          </cell>
        </row>
        <row r="1928">
          <cell r="BX1928">
            <v>235879</v>
          </cell>
          <cell r="BY1928" t="str">
            <v/>
          </cell>
        </row>
        <row r="1929">
          <cell r="BX1929">
            <v>235868</v>
          </cell>
          <cell r="BY1929" t="str">
            <v/>
          </cell>
        </row>
        <row r="1930">
          <cell r="BX1930">
            <v>235869</v>
          </cell>
          <cell r="BY1930" t="str">
            <v/>
          </cell>
        </row>
        <row r="1931">
          <cell r="BX1931">
            <v>235884</v>
          </cell>
          <cell r="BY1931" t="str">
            <v/>
          </cell>
        </row>
        <row r="1932">
          <cell r="BX1932">
            <v>235891</v>
          </cell>
          <cell r="BY1932" t="str">
            <v/>
          </cell>
        </row>
        <row r="1933">
          <cell r="BX1933">
            <v>235895</v>
          </cell>
          <cell r="BY1933" t="str">
            <v/>
          </cell>
        </row>
        <row r="1934">
          <cell r="BX1934">
            <v>235837</v>
          </cell>
          <cell r="BY1934" t="str">
            <v/>
          </cell>
        </row>
        <row r="1935">
          <cell r="BX1935">
            <v>235846</v>
          </cell>
          <cell r="BY1935" t="str">
            <v/>
          </cell>
        </row>
        <row r="1936">
          <cell r="BX1936">
            <v>235834</v>
          </cell>
          <cell r="BY1936" t="str">
            <v/>
          </cell>
        </row>
        <row r="1937">
          <cell r="BX1937">
            <v>235841</v>
          </cell>
          <cell r="BY1937" t="str">
            <v/>
          </cell>
        </row>
        <row r="1938">
          <cell r="BX1938">
            <v>235849</v>
          </cell>
          <cell r="BY1938" t="str">
            <v/>
          </cell>
        </row>
        <row r="1939">
          <cell r="BX1939">
            <v>235856</v>
          </cell>
          <cell r="BY1939" t="str">
            <v/>
          </cell>
        </row>
        <row r="1940">
          <cell r="BX1940">
            <v>235965</v>
          </cell>
          <cell r="BY1940" t="str">
            <v/>
          </cell>
        </row>
        <row r="1941">
          <cell r="BX1941">
            <v>235959</v>
          </cell>
          <cell r="BY1941" t="str">
            <v/>
          </cell>
        </row>
        <row r="1942">
          <cell r="BX1942">
            <v>235943</v>
          </cell>
          <cell r="BY1942" t="str">
            <v/>
          </cell>
        </row>
        <row r="1943">
          <cell r="BX1943">
            <v>235933</v>
          </cell>
          <cell r="BY1943" t="str">
            <v/>
          </cell>
        </row>
        <row r="1944">
          <cell r="BX1944">
            <v>235928</v>
          </cell>
          <cell r="BY1944" t="str">
            <v/>
          </cell>
        </row>
        <row r="1945">
          <cell r="BX1945">
            <v>235918</v>
          </cell>
          <cell r="BY1945" t="str">
            <v/>
          </cell>
        </row>
        <row r="1946">
          <cell r="BX1946">
            <v>235900</v>
          </cell>
          <cell r="BY1946" t="str">
            <v/>
          </cell>
        </row>
        <row r="1947">
          <cell r="BX1947">
            <v>235901</v>
          </cell>
          <cell r="BY1947" t="str">
            <v/>
          </cell>
        </row>
        <row r="1948">
          <cell r="BX1948">
            <v>235995</v>
          </cell>
          <cell r="BY1948" t="str">
            <v/>
          </cell>
        </row>
        <row r="1949">
          <cell r="BX1949">
            <v>236005</v>
          </cell>
          <cell r="BY1949" t="str">
            <v/>
          </cell>
        </row>
        <row r="1950">
          <cell r="BX1950">
            <v>236001</v>
          </cell>
          <cell r="BY1950" t="str">
            <v/>
          </cell>
        </row>
        <row r="1951">
          <cell r="BX1951">
            <v>235974</v>
          </cell>
          <cell r="BY1951" t="str">
            <v/>
          </cell>
        </row>
        <row r="1952">
          <cell r="BX1952">
            <v>235986</v>
          </cell>
          <cell r="BY1952" t="str">
            <v/>
          </cell>
        </row>
        <row r="1953">
          <cell r="BX1953">
            <v>235982</v>
          </cell>
          <cell r="BY1953" t="str">
            <v/>
          </cell>
        </row>
        <row r="1954">
          <cell r="BX1954">
            <v>236021</v>
          </cell>
          <cell r="BY1954" t="str">
            <v/>
          </cell>
        </row>
        <row r="1955">
          <cell r="BX1955">
            <v>236029</v>
          </cell>
          <cell r="BY1955" t="str">
            <v/>
          </cell>
        </row>
        <row r="1956">
          <cell r="BX1956">
            <v>236040</v>
          </cell>
          <cell r="BY1956" t="str">
            <v/>
          </cell>
        </row>
        <row r="1957">
          <cell r="BX1957">
            <v>236033</v>
          </cell>
          <cell r="BY1957" t="str">
            <v/>
          </cell>
        </row>
        <row r="1958">
          <cell r="BX1958">
            <v>236056</v>
          </cell>
          <cell r="BY1958" t="str">
            <v/>
          </cell>
        </row>
        <row r="1959">
          <cell r="BX1959">
            <v>236052</v>
          </cell>
          <cell r="BY1959" t="str">
            <v/>
          </cell>
        </row>
        <row r="1960">
          <cell r="BX1960">
            <v>236068</v>
          </cell>
          <cell r="BY1960" t="str">
            <v/>
          </cell>
        </row>
        <row r="1961">
          <cell r="BX1961">
            <v>236069</v>
          </cell>
          <cell r="BY1961" t="str">
            <v/>
          </cell>
        </row>
        <row r="1962">
          <cell r="BX1962">
            <v>236082</v>
          </cell>
          <cell r="BY1962" t="str">
            <v/>
          </cell>
        </row>
        <row r="1963">
          <cell r="BX1963">
            <v>236077</v>
          </cell>
          <cell r="BY1963" t="str">
            <v/>
          </cell>
        </row>
        <row r="1964">
          <cell r="BX1964">
            <v>236092</v>
          </cell>
          <cell r="BY1964" t="str">
            <v/>
          </cell>
        </row>
        <row r="1965">
          <cell r="BX1965">
            <v>236108</v>
          </cell>
          <cell r="BY1965" t="str">
            <v/>
          </cell>
        </row>
        <row r="1966">
          <cell r="BX1966">
            <v>236104</v>
          </cell>
          <cell r="BY1966" t="str">
            <v/>
          </cell>
        </row>
        <row r="1967">
          <cell r="BX1967">
            <v>236099</v>
          </cell>
          <cell r="BY1967" t="str">
            <v/>
          </cell>
        </row>
        <row r="1968">
          <cell r="BX1968">
            <v>236095</v>
          </cell>
          <cell r="BY1968" t="str">
            <v/>
          </cell>
        </row>
        <row r="1969">
          <cell r="BX1969">
            <v>236196</v>
          </cell>
          <cell r="BY1969" t="str">
            <v/>
          </cell>
        </row>
        <row r="1970">
          <cell r="BX1970">
            <v>236192</v>
          </cell>
          <cell r="BY1970" t="str">
            <v/>
          </cell>
        </row>
        <row r="1971">
          <cell r="BX1971">
            <v>236219</v>
          </cell>
          <cell r="BY1971" t="str">
            <v/>
          </cell>
        </row>
        <row r="1972">
          <cell r="BX1972">
            <v>236213</v>
          </cell>
          <cell r="BY1972" t="str">
            <v/>
          </cell>
        </row>
        <row r="1973">
          <cell r="BX1973">
            <v>236207</v>
          </cell>
          <cell r="BY1973" t="str">
            <v/>
          </cell>
        </row>
        <row r="1974">
          <cell r="BX1974">
            <v>236230</v>
          </cell>
          <cell r="BY1974" t="str">
            <v/>
          </cell>
        </row>
        <row r="1975">
          <cell r="BX1975">
            <v>236225</v>
          </cell>
          <cell r="BY1975" t="str">
            <v/>
          </cell>
        </row>
        <row r="1976">
          <cell r="BX1976">
            <v>236151</v>
          </cell>
          <cell r="BY1976" t="str">
            <v/>
          </cell>
        </row>
        <row r="1977">
          <cell r="BX1977">
            <v>236125</v>
          </cell>
          <cell r="BY1977" t="str">
            <v/>
          </cell>
        </row>
        <row r="1978">
          <cell r="BX1978">
            <v>236115</v>
          </cell>
          <cell r="BY1978" t="str">
            <v/>
          </cell>
        </row>
        <row r="1979">
          <cell r="BX1979">
            <v>236116</v>
          </cell>
          <cell r="BY1979" t="str">
            <v/>
          </cell>
        </row>
        <row r="1980">
          <cell r="BX1980">
            <v>236117</v>
          </cell>
          <cell r="BY1980" t="str">
            <v/>
          </cell>
        </row>
        <row r="1981">
          <cell r="BX1981">
            <v>236134</v>
          </cell>
          <cell r="BY1981" t="str">
            <v/>
          </cell>
        </row>
        <row r="1982">
          <cell r="BX1982">
            <v>236145</v>
          </cell>
          <cell r="BY1982" t="str">
            <v/>
          </cell>
        </row>
        <row r="1983">
          <cell r="BX1983">
            <v>236141</v>
          </cell>
          <cell r="BY1983" t="str">
            <v/>
          </cell>
        </row>
        <row r="1984">
          <cell r="BX1984">
            <v>236137</v>
          </cell>
          <cell r="BY1984" t="str">
            <v/>
          </cell>
        </row>
        <row r="1985">
          <cell r="BX1985">
            <v>236269</v>
          </cell>
          <cell r="BY1985" t="str">
            <v/>
          </cell>
        </row>
        <row r="1986">
          <cell r="BX1986">
            <v>236263</v>
          </cell>
          <cell r="BY1986" t="str">
            <v/>
          </cell>
        </row>
        <row r="1987">
          <cell r="BX1987">
            <v>236259</v>
          </cell>
          <cell r="BY1987" t="str">
            <v/>
          </cell>
        </row>
        <row r="1988">
          <cell r="BX1988">
            <v>236293</v>
          </cell>
          <cell r="BY1988" t="str">
            <v/>
          </cell>
        </row>
        <row r="1989">
          <cell r="BX1989">
            <v>236274</v>
          </cell>
          <cell r="BY1989" t="str">
            <v/>
          </cell>
        </row>
        <row r="1990">
          <cell r="BX1990">
            <v>236277</v>
          </cell>
          <cell r="BY1990" t="str">
            <v/>
          </cell>
        </row>
        <row r="1991">
          <cell r="BX1991">
            <v>236334</v>
          </cell>
          <cell r="BY1991" t="str">
            <v/>
          </cell>
        </row>
        <row r="1992">
          <cell r="BX1992">
            <v>235577</v>
          </cell>
          <cell r="BY1992" t="str">
            <v/>
          </cell>
        </row>
        <row r="1993">
          <cell r="BX1993">
            <v>235619</v>
          </cell>
          <cell r="BY1993" t="str">
            <v/>
          </cell>
        </row>
        <row r="1994">
          <cell r="BX1994">
            <v>235625</v>
          </cell>
          <cell r="BY1994" t="str">
            <v/>
          </cell>
        </row>
        <row r="1995">
          <cell r="BX1995">
            <v>235666</v>
          </cell>
          <cell r="BY1995" t="str">
            <v/>
          </cell>
        </row>
        <row r="1996">
          <cell r="BX1996">
            <v>235669</v>
          </cell>
          <cell r="BY1996" t="str">
            <v/>
          </cell>
        </row>
        <row r="1997">
          <cell r="BX1997">
            <v>235723</v>
          </cell>
          <cell r="BY1997" t="str">
            <v/>
          </cell>
        </row>
        <row r="1998">
          <cell r="BX1998">
            <v>235696</v>
          </cell>
          <cell r="BY1998" t="str">
            <v/>
          </cell>
        </row>
        <row r="1999">
          <cell r="BX1999">
            <v>235692</v>
          </cell>
          <cell r="BY1999" t="str">
            <v/>
          </cell>
        </row>
        <row r="2000">
          <cell r="BX2000">
            <v>235704</v>
          </cell>
          <cell r="BY2000" t="str">
            <v/>
          </cell>
        </row>
        <row r="2001">
          <cell r="BX2001">
            <v>235705</v>
          </cell>
          <cell r="BY2001" t="str">
            <v/>
          </cell>
        </row>
        <row r="2002">
          <cell r="BX2002">
            <v>235706</v>
          </cell>
          <cell r="BY2002" t="str">
            <v/>
          </cell>
        </row>
        <row r="2003">
          <cell r="BX2003">
            <v>235707</v>
          </cell>
          <cell r="BY2003" t="str">
            <v/>
          </cell>
        </row>
        <row r="2004">
          <cell r="BX2004">
            <v>235823</v>
          </cell>
          <cell r="BY2004" t="str">
            <v/>
          </cell>
        </row>
        <row r="2005">
          <cell r="BX2005">
            <v>235815</v>
          </cell>
          <cell r="BY2005" t="str">
            <v/>
          </cell>
        </row>
        <row r="2006">
          <cell r="BX2006">
            <v>235811</v>
          </cell>
          <cell r="BY2006" t="str">
            <v/>
          </cell>
        </row>
        <row r="2007">
          <cell r="BX2007">
            <v>235803</v>
          </cell>
          <cell r="BY2007" t="str">
            <v/>
          </cell>
        </row>
        <row r="2008">
          <cell r="BX2008">
            <v>235793</v>
          </cell>
          <cell r="BY2008" t="str">
            <v/>
          </cell>
        </row>
        <row r="2009">
          <cell r="BX2009">
            <v>235768</v>
          </cell>
          <cell r="BY2009" t="str">
            <v/>
          </cell>
        </row>
        <row r="2010">
          <cell r="BX2010">
            <v>235781</v>
          </cell>
          <cell r="BY2010" t="str">
            <v/>
          </cell>
        </row>
        <row r="2011">
          <cell r="BX2011">
            <v>235590</v>
          </cell>
          <cell r="BY2011" t="str">
            <v/>
          </cell>
        </row>
        <row r="2012">
          <cell r="BX2012">
            <v>235610</v>
          </cell>
          <cell r="BY2012" t="str">
            <v/>
          </cell>
        </row>
        <row r="2013">
          <cell r="BX2013">
            <v>235611</v>
          </cell>
          <cell r="BY2013" t="str">
            <v/>
          </cell>
        </row>
        <row r="2014">
          <cell r="BX2014">
            <v>235568</v>
          </cell>
          <cell r="BY2014" t="str">
            <v/>
          </cell>
        </row>
        <row r="2015">
          <cell r="BX2015">
            <v>235505</v>
          </cell>
          <cell r="BY2015" t="str">
            <v/>
          </cell>
        </row>
        <row r="2016">
          <cell r="BX2016">
            <v>235499</v>
          </cell>
          <cell r="BY2016" t="str">
            <v/>
          </cell>
        </row>
        <row r="2017">
          <cell r="BX2017">
            <v>222067</v>
          </cell>
          <cell r="BY2017" t="str">
            <v/>
          </cell>
        </row>
        <row r="2018">
          <cell r="BX2018">
            <v>222069</v>
          </cell>
          <cell r="BY2018" t="str">
            <v/>
          </cell>
        </row>
        <row r="2019">
          <cell r="BX2019">
            <v>222070</v>
          </cell>
          <cell r="BY2019" t="str">
            <v/>
          </cell>
        </row>
        <row r="2020">
          <cell r="BX2020">
            <v>222071</v>
          </cell>
          <cell r="BY2020" t="str">
            <v/>
          </cell>
        </row>
        <row r="2021">
          <cell r="BX2021">
            <v>222074</v>
          </cell>
          <cell r="BY2021" t="str">
            <v/>
          </cell>
        </row>
        <row r="2022">
          <cell r="BX2022">
            <v>222075</v>
          </cell>
          <cell r="BY2022" t="str">
            <v/>
          </cell>
        </row>
        <row r="2023">
          <cell r="BX2023">
            <v>222076</v>
          </cell>
          <cell r="BY2023" t="str">
            <v/>
          </cell>
        </row>
        <row r="2024">
          <cell r="BX2024">
            <v>222077</v>
          </cell>
          <cell r="BY2024" t="str">
            <v/>
          </cell>
        </row>
        <row r="2025">
          <cell r="BX2025">
            <v>222078</v>
          </cell>
          <cell r="BY2025" t="str">
            <v/>
          </cell>
        </row>
        <row r="2026">
          <cell r="BX2026">
            <v>222081</v>
          </cell>
          <cell r="BY2026" t="str">
            <v/>
          </cell>
        </row>
        <row r="2027">
          <cell r="BX2027">
            <v>222082</v>
          </cell>
          <cell r="BY2027" t="str">
            <v/>
          </cell>
        </row>
        <row r="2028">
          <cell r="BX2028">
            <v>222085</v>
          </cell>
          <cell r="BY2028" t="str">
            <v/>
          </cell>
        </row>
        <row r="2029">
          <cell r="BX2029">
            <v>222090</v>
          </cell>
          <cell r="BY2029" t="str">
            <v/>
          </cell>
        </row>
        <row r="2030">
          <cell r="BX2030">
            <v>222094</v>
          </cell>
          <cell r="BY2030" t="str">
            <v/>
          </cell>
        </row>
        <row r="2031">
          <cell r="BX2031">
            <v>222096</v>
          </cell>
          <cell r="BY2031" t="str">
            <v/>
          </cell>
        </row>
        <row r="2032">
          <cell r="BX2032">
            <v>222097</v>
          </cell>
          <cell r="BY2032" t="str">
            <v/>
          </cell>
        </row>
        <row r="2033">
          <cell r="BX2033">
            <v>222102</v>
          </cell>
          <cell r="BY2033" t="str">
            <v/>
          </cell>
        </row>
        <row r="2034">
          <cell r="BX2034">
            <v>222103</v>
          </cell>
          <cell r="BY2034" t="str">
            <v/>
          </cell>
        </row>
        <row r="2035">
          <cell r="BX2035">
            <v>222104</v>
          </cell>
          <cell r="BY2035" t="str">
            <v/>
          </cell>
        </row>
        <row r="2036">
          <cell r="BX2036">
            <v>222105</v>
          </cell>
          <cell r="BY2036" t="str">
            <v/>
          </cell>
        </row>
        <row r="2037">
          <cell r="BX2037">
            <v>222106</v>
          </cell>
          <cell r="BY2037" t="str">
            <v/>
          </cell>
        </row>
        <row r="2038">
          <cell r="BX2038">
            <v>222107</v>
          </cell>
          <cell r="BY2038" t="str">
            <v/>
          </cell>
        </row>
        <row r="2039">
          <cell r="BX2039">
            <v>222108</v>
          </cell>
          <cell r="BY2039" t="str">
            <v/>
          </cell>
        </row>
        <row r="2040">
          <cell r="BX2040">
            <v>222109</v>
          </cell>
          <cell r="BY2040" t="str">
            <v/>
          </cell>
        </row>
        <row r="2041">
          <cell r="BX2041">
            <v>222110</v>
          </cell>
          <cell r="BY2041" t="str">
            <v/>
          </cell>
        </row>
        <row r="2042">
          <cell r="BX2042">
            <v>222111</v>
          </cell>
          <cell r="BY2042" t="str">
            <v/>
          </cell>
        </row>
        <row r="2043">
          <cell r="BX2043">
            <v>222112</v>
          </cell>
          <cell r="BY2043" t="str">
            <v/>
          </cell>
        </row>
        <row r="2044">
          <cell r="BX2044">
            <v>222113</v>
          </cell>
          <cell r="BY2044" t="str">
            <v/>
          </cell>
        </row>
        <row r="2045">
          <cell r="BX2045">
            <v>222114</v>
          </cell>
          <cell r="BY2045" t="str">
            <v/>
          </cell>
        </row>
        <row r="2046">
          <cell r="BX2046">
            <v>222115</v>
          </cell>
          <cell r="BY2046" t="str">
            <v/>
          </cell>
        </row>
        <row r="2047">
          <cell r="BX2047">
            <v>222116</v>
          </cell>
          <cell r="BY2047" t="str">
            <v/>
          </cell>
        </row>
        <row r="2048">
          <cell r="BX2048">
            <v>222117</v>
          </cell>
          <cell r="BY2048" t="str">
            <v/>
          </cell>
        </row>
        <row r="2049">
          <cell r="BX2049">
            <v>222118</v>
          </cell>
          <cell r="BY2049" t="str">
            <v/>
          </cell>
        </row>
        <row r="2050">
          <cell r="BX2050">
            <v>222119</v>
          </cell>
          <cell r="BY2050" t="str">
            <v/>
          </cell>
        </row>
        <row r="2051">
          <cell r="BX2051">
            <v>222120</v>
          </cell>
          <cell r="BY2051" t="str">
            <v/>
          </cell>
        </row>
        <row r="2052">
          <cell r="BX2052">
            <v>222121</v>
          </cell>
          <cell r="BY2052" t="str">
            <v/>
          </cell>
        </row>
        <row r="2053">
          <cell r="BX2053">
            <v>222122</v>
          </cell>
          <cell r="BY2053" t="str">
            <v/>
          </cell>
        </row>
        <row r="2054">
          <cell r="BX2054">
            <v>222123</v>
          </cell>
          <cell r="BY2054" t="str">
            <v/>
          </cell>
        </row>
        <row r="2055">
          <cell r="BX2055">
            <v>222124</v>
          </cell>
          <cell r="BY2055" t="str">
            <v/>
          </cell>
        </row>
        <row r="2056">
          <cell r="BX2056">
            <v>222125</v>
          </cell>
          <cell r="BY2056" t="str">
            <v/>
          </cell>
        </row>
        <row r="2057">
          <cell r="BX2057">
            <v>222126</v>
          </cell>
          <cell r="BY2057" t="str">
            <v/>
          </cell>
        </row>
        <row r="2058">
          <cell r="BX2058">
            <v>222127</v>
          </cell>
          <cell r="BY2058" t="str">
            <v/>
          </cell>
        </row>
        <row r="2059">
          <cell r="BX2059">
            <v>222128</v>
          </cell>
          <cell r="BY2059" t="str">
            <v/>
          </cell>
        </row>
        <row r="2060">
          <cell r="BX2060">
            <v>222129</v>
          </cell>
          <cell r="BY2060" t="str">
            <v/>
          </cell>
        </row>
        <row r="2061">
          <cell r="BX2061">
            <v>222130</v>
          </cell>
          <cell r="BY2061" t="str">
            <v/>
          </cell>
        </row>
        <row r="2062">
          <cell r="BX2062">
            <v>222131</v>
          </cell>
          <cell r="BY2062" t="str">
            <v/>
          </cell>
        </row>
        <row r="2063">
          <cell r="BX2063">
            <v>222132</v>
          </cell>
          <cell r="BY2063" t="str">
            <v/>
          </cell>
        </row>
        <row r="2064">
          <cell r="BX2064">
            <v>222133</v>
          </cell>
          <cell r="BY2064" t="str">
            <v/>
          </cell>
        </row>
        <row r="2065">
          <cell r="BX2065">
            <v>222134</v>
          </cell>
          <cell r="BY2065" t="str">
            <v/>
          </cell>
        </row>
        <row r="2066">
          <cell r="BX2066">
            <v>222135</v>
          </cell>
          <cell r="BY2066" t="str">
            <v/>
          </cell>
        </row>
        <row r="2067">
          <cell r="BX2067">
            <v>222136</v>
          </cell>
          <cell r="BY2067" t="str">
            <v/>
          </cell>
        </row>
        <row r="2068">
          <cell r="BX2068">
            <v>222137</v>
          </cell>
          <cell r="BY2068" t="str">
            <v/>
          </cell>
        </row>
        <row r="2069">
          <cell r="BX2069">
            <v>222138</v>
          </cell>
          <cell r="BY2069" t="str">
            <v/>
          </cell>
        </row>
        <row r="2070">
          <cell r="BX2070">
            <v>222139</v>
          </cell>
          <cell r="BY2070" t="str">
            <v/>
          </cell>
        </row>
        <row r="2071">
          <cell r="BX2071">
            <v>222140</v>
          </cell>
          <cell r="BY2071" t="str">
            <v/>
          </cell>
        </row>
        <row r="2072">
          <cell r="BX2072">
            <v>222141</v>
          </cell>
          <cell r="BY2072" t="str">
            <v/>
          </cell>
        </row>
        <row r="2073">
          <cell r="BX2073">
            <v>222142</v>
          </cell>
          <cell r="BY2073" t="str">
            <v/>
          </cell>
        </row>
        <row r="2074">
          <cell r="BX2074">
            <v>222143</v>
          </cell>
          <cell r="BY2074" t="str">
            <v/>
          </cell>
        </row>
        <row r="2075">
          <cell r="BX2075">
            <v>222144</v>
          </cell>
          <cell r="BY2075" t="str">
            <v/>
          </cell>
        </row>
        <row r="2076">
          <cell r="BX2076">
            <v>222145</v>
          </cell>
          <cell r="BY2076" t="str">
            <v/>
          </cell>
        </row>
        <row r="2077">
          <cell r="BX2077">
            <v>222146</v>
          </cell>
          <cell r="BY2077" t="str">
            <v/>
          </cell>
        </row>
        <row r="2078">
          <cell r="BX2078">
            <v>222147</v>
          </cell>
          <cell r="BY2078" t="str">
            <v/>
          </cell>
        </row>
        <row r="2079">
          <cell r="BX2079">
            <v>222148</v>
          </cell>
          <cell r="BY2079" t="str">
            <v/>
          </cell>
        </row>
        <row r="2080">
          <cell r="BX2080">
            <v>222149</v>
          </cell>
          <cell r="BY2080" t="str">
            <v/>
          </cell>
        </row>
        <row r="2081">
          <cell r="BX2081">
            <v>222150</v>
          </cell>
          <cell r="BY2081" t="str">
            <v/>
          </cell>
        </row>
        <row r="2082">
          <cell r="BX2082">
            <v>222151</v>
          </cell>
          <cell r="BY2082" t="str">
            <v/>
          </cell>
        </row>
        <row r="2083">
          <cell r="BX2083">
            <v>222152</v>
          </cell>
          <cell r="BY2083" t="str">
            <v/>
          </cell>
        </row>
        <row r="2084">
          <cell r="BX2084">
            <v>222153</v>
          </cell>
          <cell r="BY2084" t="str">
            <v/>
          </cell>
        </row>
        <row r="2085">
          <cell r="BX2085">
            <v>222155</v>
          </cell>
          <cell r="BY2085" t="str">
            <v/>
          </cell>
        </row>
        <row r="2086">
          <cell r="BX2086">
            <v>222156</v>
          </cell>
          <cell r="BY2086" t="str">
            <v/>
          </cell>
        </row>
        <row r="2087">
          <cell r="BX2087">
            <v>222157</v>
          </cell>
          <cell r="BY2087" t="str">
            <v/>
          </cell>
        </row>
        <row r="2088">
          <cell r="BX2088">
            <v>222158</v>
          </cell>
          <cell r="BY2088" t="str">
            <v/>
          </cell>
        </row>
        <row r="2089">
          <cell r="BX2089">
            <v>222159</v>
          </cell>
          <cell r="BY2089" t="str">
            <v/>
          </cell>
        </row>
        <row r="2090">
          <cell r="BX2090">
            <v>222160</v>
          </cell>
          <cell r="BY2090" t="str">
            <v/>
          </cell>
        </row>
        <row r="2091">
          <cell r="BX2091">
            <v>222161</v>
          </cell>
          <cell r="BY2091" t="str">
            <v/>
          </cell>
        </row>
        <row r="2092">
          <cell r="BX2092">
            <v>222162</v>
          </cell>
          <cell r="BY2092" t="str">
            <v/>
          </cell>
        </row>
        <row r="2093">
          <cell r="BX2093">
            <v>222163</v>
          </cell>
          <cell r="BY2093" t="str">
            <v/>
          </cell>
        </row>
        <row r="2094">
          <cell r="BX2094">
            <v>222164</v>
          </cell>
          <cell r="BY2094" t="str">
            <v/>
          </cell>
        </row>
        <row r="2095">
          <cell r="BX2095">
            <v>222165</v>
          </cell>
          <cell r="BY2095" t="str">
            <v/>
          </cell>
        </row>
        <row r="2096">
          <cell r="BX2096">
            <v>222166</v>
          </cell>
          <cell r="BY2096" t="str">
            <v/>
          </cell>
        </row>
        <row r="2097">
          <cell r="BX2097">
            <v>222167</v>
          </cell>
          <cell r="BY2097" t="str">
            <v/>
          </cell>
        </row>
        <row r="2098">
          <cell r="BX2098">
            <v>222168</v>
          </cell>
          <cell r="BY2098" t="str">
            <v/>
          </cell>
        </row>
        <row r="2099">
          <cell r="BX2099">
            <v>222169</v>
          </cell>
          <cell r="BY2099" t="str">
            <v/>
          </cell>
        </row>
        <row r="2100">
          <cell r="BX2100">
            <v>222170</v>
          </cell>
          <cell r="BY2100" t="str">
            <v/>
          </cell>
        </row>
        <row r="2101">
          <cell r="BX2101">
            <v>222171</v>
          </cell>
          <cell r="BY2101" t="str">
            <v/>
          </cell>
        </row>
        <row r="2102">
          <cell r="BX2102">
            <v>222172</v>
          </cell>
          <cell r="BY2102" t="str">
            <v/>
          </cell>
        </row>
        <row r="2103">
          <cell r="BX2103">
            <v>222173</v>
          </cell>
          <cell r="BY2103" t="str">
            <v/>
          </cell>
        </row>
        <row r="2104">
          <cell r="BX2104">
            <v>222174</v>
          </cell>
          <cell r="BY2104" t="str">
            <v/>
          </cell>
        </row>
        <row r="2105">
          <cell r="BX2105">
            <v>222175</v>
          </cell>
          <cell r="BY2105" t="str">
            <v/>
          </cell>
        </row>
        <row r="2106">
          <cell r="BX2106">
            <v>232259</v>
          </cell>
          <cell r="BY2106" t="str">
            <v/>
          </cell>
        </row>
        <row r="2107">
          <cell r="BX2107">
            <v>232260</v>
          </cell>
          <cell r="BY2107" t="str">
            <v/>
          </cell>
        </row>
        <row r="2108">
          <cell r="BX2108">
            <v>232261</v>
          </cell>
          <cell r="BY2108" t="str">
            <v/>
          </cell>
        </row>
        <row r="2109">
          <cell r="BX2109">
            <v>232262</v>
          </cell>
          <cell r="BY2109" t="str">
            <v/>
          </cell>
        </row>
        <row r="2110">
          <cell r="BX2110">
            <v>232263</v>
          </cell>
          <cell r="BY2110" t="str">
            <v/>
          </cell>
        </row>
        <row r="2111">
          <cell r="BX2111">
            <v>232264</v>
          </cell>
          <cell r="BY2111" t="str">
            <v/>
          </cell>
        </row>
        <row r="2112">
          <cell r="BX2112">
            <v>232265</v>
          </cell>
          <cell r="BY2112" t="str">
            <v/>
          </cell>
        </row>
        <row r="2113">
          <cell r="BX2113">
            <v>232266</v>
          </cell>
          <cell r="BY2113" t="str">
            <v/>
          </cell>
        </row>
        <row r="2114">
          <cell r="BX2114">
            <v>232267</v>
          </cell>
          <cell r="BY2114" t="str">
            <v/>
          </cell>
        </row>
        <row r="2115">
          <cell r="BX2115">
            <v>232268</v>
          </cell>
          <cell r="BY2115" t="str">
            <v/>
          </cell>
        </row>
        <row r="2116">
          <cell r="BX2116">
            <v>232270</v>
          </cell>
          <cell r="BY2116" t="str">
            <v/>
          </cell>
        </row>
        <row r="2117">
          <cell r="BX2117">
            <v>232274</v>
          </cell>
          <cell r="BY2117" t="str">
            <v/>
          </cell>
        </row>
        <row r="2118">
          <cell r="BX2118">
            <v>232276</v>
          </cell>
          <cell r="BY2118" t="str">
            <v/>
          </cell>
        </row>
        <row r="2119">
          <cell r="BX2119">
            <v>232277</v>
          </cell>
          <cell r="BY2119" t="str">
            <v/>
          </cell>
        </row>
        <row r="2120">
          <cell r="BX2120">
            <v>232279</v>
          </cell>
          <cell r="BY2120" t="str">
            <v/>
          </cell>
        </row>
        <row r="2121">
          <cell r="BX2121">
            <v>232280</v>
          </cell>
          <cell r="BY2121" t="str">
            <v/>
          </cell>
        </row>
        <row r="2122">
          <cell r="BX2122">
            <v>232281</v>
          </cell>
          <cell r="BY2122" t="str">
            <v/>
          </cell>
        </row>
        <row r="2123">
          <cell r="BX2123">
            <v>232282</v>
          </cell>
          <cell r="BY2123" t="str">
            <v/>
          </cell>
        </row>
        <row r="2124">
          <cell r="BX2124">
            <v>232286</v>
          </cell>
          <cell r="BY2124" t="str">
            <v/>
          </cell>
        </row>
        <row r="2125">
          <cell r="BX2125">
            <v>232289</v>
          </cell>
          <cell r="BY2125" t="str">
            <v/>
          </cell>
        </row>
        <row r="2126">
          <cell r="BX2126">
            <v>232292</v>
          </cell>
          <cell r="BY2126" t="str">
            <v/>
          </cell>
        </row>
        <row r="2127">
          <cell r="BX2127">
            <v>232296</v>
          </cell>
          <cell r="BY2127" t="str">
            <v/>
          </cell>
        </row>
        <row r="2128">
          <cell r="BX2128">
            <v>232298</v>
          </cell>
          <cell r="BY2128" t="str">
            <v/>
          </cell>
        </row>
        <row r="2129">
          <cell r="BX2129">
            <v>235506</v>
          </cell>
          <cell r="BY2129" t="str">
            <v/>
          </cell>
        </row>
        <row r="2130">
          <cell r="BX2130">
            <v>235612</v>
          </cell>
          <cell r="BY2130" t="str">
            <v/>
          </cell>
        </row>
        <row r="2131">
          <cell r="BX2131">
            <v>235613</v>
          </cell>
          <cell r="BY2131" t="str">
            <v/>
          </cell>
        </row>
        <row r="2132">
          <cell r="BX2132">
            <v>235591</v>
          </cell>
          <cell r="BY2132" t="str">
            <v/>
          </cell>
        </row>
        <row r="2133">
          <cell r="BX2133">
            <v>235592</v>
          </cell>
          <cell r="BY2133" t="str">
            <v/>
          </cell>
        </row>
        <row r="2134">
          <cell r="BX2134">
            <v>235782</v>
          </cell>
          <cell r="BY2134" t="str">
            <v/>
          </cell>
        </row>
        <row r="2135">
          <cell r="BX2135">
            <v>235779</v>
          </cell>
          <cell r="BY2135" t="str">
            <v/>
          </cell>
        </row>
        <row r="2136">
          <cell r="BX2136">
            <v>235752</v>
          </cell>
          <cell r="BY2136" t="str">
            <v/>
          </cell>
        </row>
        <row r="2137">
          <cell r="BX2137">
            <v>235794</v>
          </cell>
          <cell r="BY2137" t="str">
            <v/>
          </cell>
        </row>
        <row r="2138">
          <cell r="BX2138">
            <v>235804</v>
          </cell>
          <cell r="BY2138" t="str">
            <v/>
          </cell>
        </row>
        <row r="2139">
          <cell r="BX2139">
            <v>235812</v>
          </cell>
          <cell r="BY2139" t="str">
            <v/>
          </cell>
        </row>
        <row r="2140">
          <cell r="BX2140">
            <v>235816</v>
          </cell>
          <cell r="BY2140" t="str">
            <v/>
          </cell>
        </row>
        <row r="2141">
          <cell r="BX2141">
            <v>235708</v>
          </cell>
          <cell r="BY2141" t="str">
            <v/>
          </cell>
        </row>
        <row r="2142">
          <cell r="BX2142">
            <v>235709</v>
          </cell>
          <cell r="BY2142" t="str">
            <v/>
          </cell>
        </row>
        <row r="2143">
          <cell r="BX2143">
            <v>235710</v>
          </cell>
          <cell r="BY2143" t="str">
            <v/>
          </cell>
        </row>
        <row r="2144">
          <cell r="BX2144">
            <v>235711</v>
          </cell>
          <cell r="BY2144" t="str">
            <v/>
          </cell>
        </row>
        <row r="2145">
          <cell r="BX2145">
            <v>235698</v>
          </cell>
          <cell r="BY2145" t="str">
            <v/>
          </cell>
        </row>
        <row r="2146">
          <cell r="BX2146">
            <v>235724</v>
          </cell>
          <cell r="BY2146" t="str">
            <v/>
          </cell>
        </row>
        <row r="2147">
          <cell r="BX2147">
            <v>235670</v>
          </cell>
          <cell r="BY2147" t="str">
            <v/>
          </cell>
        </row>
        <row r="2148">
          <cell r="BX2148">
            <v>235626</v>
          </cell>
          <cell r="BY2148" t="str">
            <v/>
          </cell>
        </row>
        <row r="2149">
          <cell r="BX2149">
            <v>236335</v>
          </cell>
          <cell r="BY2149" t="str">
            <v/>
          </cell>
        </row>
        <row r="2150">
          <cell r="BX2150">
            <v>236278</v>
          </cell>
          <cell r="BY2150" t="str">
            <v/>
          </cell>
        </row>
        <row r="2151">
          <cell r="BX2151">
            <v>236275</v>
          </cell>
          <cell r="BY2151" t="str">
            <v/>
          </cell>
        </row>
        <row r="2152">
          <cell r="BX2152">
            <v>236288</v>
          </cell>
          <cell r="BY2152" t="str">
            <v/>
          </cell>
        </row>
        <row r="2153">
          <cell r="BX2153">
            <v>236260</v>
          </cell>
          <cell r="BY2153" t="str">
            <v/>
          </cell>
        </row>
        <row r="2154">
          <cell r="BX2154">
            <v>236264</v>
          </cell>
          <cell r="BY2154" t="str">
            <v/>
          </cell>
        </row>
        <row r="2155">
          <cell r="BX2155">
            <v>236270</v>
          </cell>
          <cell r="BY2155" t="str">
            <v/>
          </cell>
        </row>
        <row r="2156">
          <cell r="BX2156">
            <v>236266</v>
          </cell>
          <cell r="BY2156" t="str">
            <v/>
          </cell>
        </row>
        <row r="2157">
          <cell r="BX2157">
            <v>236138</v>
          </cell>
          <cell r="BY2157" t="str">
            <v/>
          </cell>
        </row>
        <row r="2158">
          <cell r="BX2158">
            <v>236142</v>
          </cell>
          <cell r="BY2158" t="str">
            <v/>
          </cell>
        </row>
        <row r="2159">
          <cell r="BX2159">
            <v>236146</v>
          </cell>
          <cell r="BY2159" t="str">
            <v/>
          </cell>
        </row>
        <row r="2160">
          <cell r="BX2160">
            <v>236118</v>
          </cell>
          <cell r="BY2160" t="str">
            <v/>
          </cell>
        </row>
        <row r="2161">
          <cell r="BX2161">
            <v>236119</v>
          </cell>
          <cell r="BY2161" t="str">
            <v/>
          </cell>
        </row>
        <row r="2162">
          <cell r="BX2162">
            <v>236120</v>
          </cell>
          <cell r="BY2162" t="str">
            <v/>
          </cell>
        </row>
        <row r="2163">
          <cell r="BX2163">
            <v>236152</v>
          </cell>
          <cell r="BY2163" t="str">
            <v/>
          </cell>
        </row>
        <row r="2164">
          <cell r="BX2164">
            <v>236222</v>
          </cell>
          <cell r="BY2164" t="str">
            <v/>
          </cell>
        </row>
        <row r="2165">
          <cell r="BX2165">
            <v>236231</v>
          </cell>
          <cell r="BY2165" t="str">
            <v/>
          </cell>
        </row>
        <row r="2166">
          <cell r="BX2166">
            <v>236235</v>
          </cell>
          <cell r="BY2166" t="str">
            <v/>
          </cell>
        </row>
        <row r="2167">
          <cell r="BX2167">
            <v>236208</v>
          </cell>
          <cell r="BY2167" t="str">
            <v/>
          </cell>
        </row>
        <row r="2168">
          <cell r="BX2168">
            <v>236214</v>
          </cell>
          <cell r="BY2168" t="str">
            <v/>
          </cell>
        </row>
        <row r="2169">
          <cell r="BX2169">
            <v>236220</v>
          </cell>
          <cell r="BY2169" t="str">
            <v/>
          </cell>
        </row>
        <row r="2170">
          <cell r="BX2170">
            <v>236193</v>
          </cell>
          <cell r="BY2170" t="str">
            <v/>
          </cell>
        </row>
        <row r="2171">
          <cell r="BX2171">
            <v>236197</v>
          </cell>
          <cell r="BY2171" t="str">
            <v/>
          </cell>
        </row>
        <row r="2172">
          <cell r="BX2172">
            <v>236202</v>
          </cell>
          <cell r="BY2172" t="str">
            <v/>
          </cell>
        </row>
        <row r="2173">
          <cell r="BX2173">
            <v>236096</v>
          </cell>
          <cell r="BY2173" t="str">
            <v/>
          </cell>
        </row>
        <row r="2174">
          <cell r="BX2174">
            <v>236102</v>
          </cell>
          <cell r="BY2174" t="str">
            <v/>
          </cell>
        </row>
        <row r="2175">
          <cell r="BX2175">
            <v>236105</v>
          </cell>
          <cell r="BY2175" t="str">
            <v/>
          </cell>
        </row>
        <row r="2176">
          <cell r="BX2176">
            <v>236109</v>
          </cell>
          <cell r="BY2176" t="str">
            <v/>
          </cell>
        </row>
        <row r="2177">
          <cell r="BX2177">
            <v>236087</v>
          </cell>
          <cell r="BY2177" t="str">
            <v/>
          </cell>
        </row>
        <row r="2178">
          <cell r="BX2178">
            <v>236078</v>
          </cell>
          <cell r="BY2178" t="str">
            <v/>
          </cell>
        </row>
        <row r="2179">
          <cell r="BX2179">
            <v>236070</v>
          </cell>
          <cell r="BY2179" t="str">
            <v/>
          </cell>
        </row>
        <row r="2180">
          <cell r="BX2180">
            <v>236071</v>
          </cell>
          <cell r="BY2180" t="str">
            <v/>
          </cell>
        </row>
        <row r="2181">
          <cell r="BX2181">
            <v>236053</v>
          </cell>
          <cell r="BY2181" t="str">
            <v/>
          </cell>
        </row>
        <row r="2182">
          <cell r="BX2182">
            <v>236037</v>
          </cell>
          <cell r="BY2182" t="str">
            <v/>
          </cell>
        </row>
        <row r="2183">
          <cell r="BX2183">
            <v>236034</v>
          </cell>
          <cell r="BY2183" t="str">
            <v/>
          </cell>
        </row>
        <row r="2184">
          <cell r="BX2184">
            <v>236041</v>
          </cell>
          <cell r="BY2184" t="str">
            <v/>
          </cell>
        </row>
        <row r="2185">
          <cell r="BX2185">
            <v>236030</v>
          </cell>
          <cell r="BY2185" t="str">
            <v/>
          </cell>
        </row>
        <row r="2186">
          <cell r="BX2186">
            <v>236022</v>
          </cell>
          <cell r="BY2186" t="str">
            <v/>
          </cell>
        </row>
        <row r="2187">
          <cell r="BX2187">
            <v>235983</v>
          </cell>
          <cell r="BY2187" t="str">
            <v/>
          </cell>
        </row>
        <row r="2188">
          <cell r="BX2188">
            <v>235987</v>
          </cell>
          <cell r="BY2188" t="str">
            <v/>
          </cell>
        </row>
        <row r="2189">
          <cell r="BX2189">
            <v>235975</v>
          </cell>
          <cell r="BY2189" t="str">
            <v/>
          </cell>
        </row>
        <row r="2190">
          <cell r="BX2190">
            <v>236002</v>
          </cell>
          <cell r="BY2190" t="str">
            <v/>
          </cell>
        </row>
        <row r="2191">
          <cell r="BX2191">
            <v>236006</v>
          </cell>
          <cell r="BY2191" t="str">
            <v/>
          </cell>
        </row>
        <row r="2192">
          <cell r="BX2192">
            <v>235996</v>
          </cell>
          <cell r="BY2192" t="str">
            <v/>
          </cell>
        </row>
        <row r="2193">
          <cell r="BX2193">
            <v>235902</v>
          </cell>
          <cell r="BY2193" t="str">
            <v/>
          </cell>
        </row>
        <row r="2194">
          <cell r="BX2194">
            <v>235903</v>
          </cell>
          <cell r="BY2194" t="str">
            <v/>
          </cell>
        </row>
        <row r="2195">
          <cell r="BX2195">
            <v>235919</v>
          </cell>
          <cell r="BY2195" t="str">
            <v/>
          </cell>
        </row>
        <row r="2196">
          <cell r="BX2196">
            <v>235911</v>
          </cell>
          <cell r="BY2196" t="str">
            <v/>
          </cell>
        </row>
        <row r="2197">
          <cell r="BX2197">
            <v>235929</v>
          </cell>
          <cell r="BY2197" t="str">
            <v/>
          </cell>
        </row>
        <row r="2198">
          <cell r="BX2198">
            <v>235930</v>
          </cell>
          <cell r="BY2198" t="str">
            <v/>
          </cell>
        </row>
        <row r="2199">
          <cell r="BX2199">
            <v>235931</v>
          </cell>
          <cell r="BY2199" t="str">
            <v/>
          </cell>
        </row>
        <row r="2200">
          <cell r="BX2200">
            <v>235953</v>
          </cell>
          <cell r="BY2200" t="str">
            <v/>
          </cell>
        </row>
        <row r="2201">
          <cell r="BX2201">
            <v>235954</v>
          </cell>
          <cell r="BY2201" t="str">
            <v/>
          </cell>
        </row>
        <row r="2202">
          <cell r="BX2202">
            <v>235955</v>
          </cell>
          <cell r="BY2202" t="str">
            <v/>
          </cell>
        </row>
        <row r="2203">
          <cell r="BX2203">
            <v>235960</v>
          </cell>
          <cell r="BY2203" t="str">
            <v/>
          </cell>
        </row>
        <row r="2204">
          <cell r="BX2204">
            <v>235966</v>
          </cell>
          <cell r="BY2204" t="str">
            <v/>
          </cell>
        </row>
        <row r="2205">
          <cell r="BX2205">
            <v>235971</v>
          </cell>
          <cell r="BY2205" t="str">
            <v/>
          </cell>
        </row>
        <row r="2206">
          <cell r="BX2206">
            <v>235857</v>
          </cell>
          <cell r="BY2206" t="str">
            <v/>
          </cell>
        </row>
        <row r="2207">
          <cell r="BX2207">
            <v>235850</v>
          </cell>
          <cell r="BY2207" t="str">
            <v/>
          </cell>
        </row>
        <row r="2208">
          <cell r="BX2208">
            <v>235842</v>
          </cell>
          <cell r="BY2208" t="str">
            <v/>
          </cell>
        </row>
        <row r="2209">
          <cell r="BX2209">
            <v>235838</v>
          </cell>
          <cell r="BY2209" t="str">
            <v/>
          </cell>
        </row>
        <row r="2210">
          <cell r="BX2210">
            <v>235896</v>
          </cell>
          <cell r="BY2210" t="str">
            <v/>
          </cell>
        </row>
        <row r="2211">
          <cell r="BX2211">
            <v>235885</v>
          </cell>
          <cell r="BY2211" t="str">
            <v/>
          </cell>
        </row>
        <row r="2212">
          <cell r="BX2212">
            <v>235881</v>
          </cell>
          <cell r="BY2212" t="str">
            <v/>
          </cell>
        </row>
        <row r="2213">
          <cell r="BX2213">
            <v>235870</v>
          </cell>
          <cell r="BY2213" t="str">
            <v/>
          </cell>
        </row>
        <row r="2214">
          <cell r="BX2214">
            <v>235871</v>
          </cell>
          <cell r="BY2214" t="str">
            <v/>
          </cell>
        </row>
        <row r="2215">
          <cell r="BX2215">
            <v>235875</v>
          </cell>
          <cell r="BY2215" t="str">
            <v/>
          </cell>
        </row>
        <row r="2216">
          <cell r="BX2216">
            <v>232415</v>
          </cell>
          <cell r="BY2216" t="str">
            <v/>
          </cell>
        </row>
        <row r="2217">
          <cell r="BX2217">
            <v>232416</v>
          </cell>
          <cell r="BY2217" t="str">
            <v/>
          </cell>
        </row>
        <row r="2218">
          <cell r="BX2218">
            <v>232417</v>
          </cell>
          <cell r="BY2218" t="str">
            <v/>
          </cell>
        </row>
        <row r="2219">
          <cell r="BX2219">
            <v>232418</v>
          </cell>
          <cell r="BY2219" t="str">
            <v/>
          </cell>
        </row>
        <row r="2220">
          <cell r="BX2220">
            <v>232419</v>
          </cell>
          <cell r="BY2220" t="str">
            <v/>
          </cell>
        </row>
        <row r="2221">
          <cell r="BX2221">
            <v>232420</v>
          </cell>
          <cell r="BY2221" t="str">
            <v/>
          </cell>
        </row>
        <row r="2222">
          <cell r="BX2222">
            <v>232425</v>
          </cell>
          <cell r="BY2222" t="str">
            <v/>
          </cell>
        </row>
        <row r="2223">
          <cell r="BX2223">
            <v>232426</v>
          </cell>
          <cell r="BY2223" t="str">
            <v/>
          </cell>
        </row>
        <row r="2224">
          <cell r="BX2224">
            <v>232429</v>
          </cell>
          <cell r="BY2224" t="str">
            <v/>
          </cell>
        </row>
        <row r="2225">
          <cell r="BX2225">
            <v>232434</v>
          </cell>
          <cell r="BY2225" t="str">
            <v/>
          </cell>
        </row>
        <row r="2226">
          <cell r="BX2226">
            <v>232438</v>
          </cell>
          <cell r="BY2226" t="str">
            <v/>
          </cell>
        </row>
        <row r="2227">
          <cell r="BX2227">
            <v>232439</v>
          </cell>
          <cell r="BY2227" t="str">
            <v/>
          </cell>
        </row>
        <row r="2228">
          <cell r="BX2228">
            <v>232441</v>
          </cell>
          <cell r="BY2228" t="str">
            <v/>
          </cell>
        </row>
        <row r="2229">
          <cell r="BX2229">
            <v>232442</v>
          </cell>
          <cell r="BY2229" t="str">
            <v/>
          </cell>
        </row>
        <row r="2230">
          <cell r="BX2230">
            <v>232443</v>
          </cell>
          <cell r="BY2230" t="str">
            <v/>
          </cell>
        </row>
        <row r="2231">
          <cell r="BX2231">
            <v>232446</v>
          </cell>
          <cell r="BY2231" t="str">
            <v/>
          </cell>
        </row>
        <row r="2232">
          <cell r="BX2232">
            <v>232449</v>
          </cell>
          <cell r="BY2232" t="str">
            <v/>
          </cell>
        </row>
        <row r="2233">
          <cell r="BX2233">
            <v>232450</v>
          </cell>
          <cell r="BY2233" t="str">
            <v/>
          </cell>
        </row>
        <row r="2234">
          <cell r="BX2234">
            <v>232452</v>
          </cell>
          <cell r="BY2234" t="str">
            <v/>
          </cell>
        </row>
        <row r="2235">
          <cell r="BX2235">
            <v>232453</v>
          </cell>
          <cell r="BY2235" t="str">
            <v/>
          </cell>
        </row>
        <row r="2236">
          <cell r="BX2236">
            <v>232454</v>
          </cell>
          <cell r="BY2236" t="str">
            <v/>
          </cell>
        </row>
        <row r="2237">
          <cell r="BX2237">
            <v>232455</v>
          </cell>
          <cell r="BY2237" t="str">
            <v/>
          </cell>
        </row>
        <row r="2238">
          <cell r="BX2238">
            <v>232456</v>
          </cell>
          <cell r="BY2238" t="str">
            <v/>
          </cell>
        </row>
        <row r="2239">
          <cell r="BX2239">
            <v>222176</v>
          </cell>
          <cell r="BY2239" t="str">
            <v/>
          </cell>
        </row>
        <row r="2240">
          <cell r="BX2240">
            <v>222177</v>
          </cell>
          <cell r="BY2240" t="str">
            <v/>
          </cell>
        </row>
        <row r="2241">
          <cell r="BX2241">
            <v>222178</v>
          </cell>
          <cell r="BY2241" t="str">
            <v/>
          </cell>
        </row>
        <row r="2242">
          <cell r="BX2242">
            <v>222179</v>
          </cell>
          <cell r="BY2242" t="str">
            <v/>
          </cell>
        </row>
        <row r="2243">
          <cell r="BX2243">
            <v>222180</v>
          </cell>
          <cell r="BY2243" t="str">
            <v/>
          </cell>
        </row>
        <row r="2244">
          <cell r="BX2244">
            <v>222181</v>
          </cell>
          <cell r="BY2244" t="str">
            <v/>
          </cell>
        </row>
        <row r="2245">
          <cell r="BX2245">
            <v>222182</v>
          </cell>
          <cell r="BY2245" t="str">
            <v/>
          </cell>
        </row>
        <row r="2246">
          <cell r="BX2246">
            <v>222183</v>
          </cell>
          <cell r="BY2246" t="str">
            <v/>
          </cell>
        </row>
        <row r="2247">
          <cell r="BX2247">
            <v>222184</v>
          </cell>
          <cell r="BY2247" t="str">
            <v/>
          </cell>
        </row>
        <row r="2248">
          <cell r="BX2248">
            <v>222185</v>
          </cell>
          <cell r="BY2248" t="str">
            <v/>
          </cell>
        </row>
        <row r="2249">
          <cell r="BX2249">
            <v>222186</v>
          </cell>
          <cell r="BY2249" t="str">
            <v/>
          </cell>
        </row>
        <row r="2250">
          <cell r="BX2250">
            <v>222187</v>
          </cell>
          <cell r="BY2250" t="str">
            <v/>
          </cell>
        </row>
        <row r="2251">
          <cell r="BX2251">
            <v>222188</v>
          </cell>
          <cell r="BY2251" t="str">
            <v/>
          </cell>
        </row>
        <row r="2252">
          <cell r="BX2252">
            <v>222189</v>
          </cell>
          <cell r="BY2252" t="str">
            <v/>
          </cell>
        </row>
        <row r="2253">
          <cell r="BX2253">
            <v>222190</v>
          </cell>
          <cell r="BY2253" t="str">
            <v/>
          </cell>
        </row>
        <row r="2254">
          <cell r="BX2254">
            <v>222191</v>
          </cell>
          <cell r="BY2254" t="str">
            <v/>
          </cell>
        </row>
        <row r="2255">
          <cell r="BX2255">
            <v>222192</v>
          </cell>
          <cell r="BY2255" t="str">
            <v/>
          </cell>
        </row>
        <row r="2256">
          <cell r="BX2256">
            <v>222193</v>
          </cell>
          <cell r="BY2256" t="str">
            <v/>
          </cell>
        </row>
        <row r="2257">
          <cell r="BX2257">
            <v>222194</v>
          </cell>
          <cell r="BY2257" t="str">
            <v/>
          </cell>
        </row>
        <row r="2258">
          <cell r="BX2258">
            <v>222195</v>
          </cell>
          <cell r="BY2258" t="str">
            <v/>
          </cell>
        </row>
        <row r="2259">
          <cell r="BX2259">
            <v>222196</v>
          </cell>
          <cell r="BY2259" t="str">
            <v/>
          </cell>
        </row>
        <row r="2260">
          <cell r="BX2260">
            <v>222197</v>
          </cell>
          <cell r="BY2260" t="str">
            <v/>
          </cell>
        </row>
        <row r="2261">
          <cell r="BX2261">
            <v>222198</v>
          </cell>
          <cell r="BY2261" t="str">
            <v/>
          </cell>
        </row>
        <row r="2262">
          <cell r="BX2262">
            <v>222199</v>
          </cell>
          <cell r="BY2262" t="str">
            <v/>
          </cell>
        </row>
        <row r="2263">
          <cell r="BX2263">
            <v>222200</v>
          </cell>
          <cell r="BY2263" t="str">
            <v/>
          </cell>
        </row>
        <row r="2264">
          <cell r="BX2264">
            <v>222201</v>
          </cell>
          <cell r="BY2264" t="str">
            <v/>
          </cell>
        </row>
        <row r="2265">
          <cell r="BX2265">
            <v>222202</v>
          </cell>
          <cell r="BY2265" t="str">
            <v/>
          </cell>
        </row>
        <row r="2266">
          <cell r="BX2266">
            <v>222203</v>
          </cell>
          <cell r="BY2266" t="str">
            <v/>
          </cell>
        </row>
        <row r="2267">
          <cell r="BX2267">
            <v>222204</v>
          </cell>
          <cell r="BY2267" t="str">
            <v/>
          </cell>
        </row>
        <row r="2268">
          <cell r="BX2268">
            <v>222205</v>
          </cell>
          <cell r="BY2268" t="str">
            <v/>
          </cell>
        </row>
        <row r="2269">
          <cell r="BX2269">
            <v>222206</v>
          </cell>
          <cell r="BY2269" t="str">
            <v/>
          </cell>
        </row>
        <row r="2270">
          <cell r="BX2270">
            <v>222207</v>
          </cell>
          <cell r="BY2270" t="str">
            <v/>
          </cell>
        </row>
        <row r="2271">
          <cell r="BX2271">
            <v>222208</v>
          </cell>
          <cell r="BY2271" t="str">
            <v/>
          </cell>
        </row>
        <row r="2272">
          <cell r="BX2272">
            <v>222209</v>
          </cell>
          <cell r="BY2272" t="str">
            <v/>
          </cell>
        </row>
        <row r="2273">
          <cell r="BX2273">
            <v>222210</v>
          </cell>
          <cell r="BY2273" t="str">
            <v/>
          </cell>
        </row>
        <row r="2274">
          <cell r="BX2274">
            <v>222211</v>
          </cell>
          <cell r="BY2274" t="str">
            <v/>
          </cell>
        </row>
        <row r="2275">
          <cell r="BX2275">
            <v>222212</v>
          </cell>
          <cell r="BY2275" t="str">
            <v/>
          </cell>
        </row>
        <row r="2276">
          <cell r="BX2276">
            <v>222213</v>
          </cell>
          <cell r="BY2276" t="str">
            <v/>
          </cell>
        </row>
        <row r="2277">
          <cell r="BX2277">
            <v>222214</v>
          </cell>
          <cell r="BY2277" t="str">
            <v/>
          </cell>
        </row>
        <row r="2278">
          <cell r="BX2278">
            <v>222215</v>
          </cell>
          <cell r="BY2278" t="str">
            <v/>
          </cell>
        </row>
        <row r="2279">
          <cell r="BX2279">
            <v>222216</v>
          </cell>
          <cell r="BY2279" t="str">
            <v/>
          </cell>
        </row>
        <row r="2280">
          <cell r="BX2280">
            <v>222217</v>
          </cell>
          <cell r="BY2280" t="str">
            <v/>
          </cell>
        </row>
        <row r="2281">
          <cell r="BX2281">
            <v>222218</v>
          </cell>
          <cell r="BY2281" t="str">
            <v/>
          </cell>
        </row>
        <row r="2282">
          <cell r="BX2282">
            <v>222219</v>
          </cell>
          <cell r="BY2282" t="str">
            <v/>
          </cell>
        </row>
        <row r="2283">
          <cell r="BX2283">
            <v>222220</v>
          </cell>
          <cell r="BY2283" t="str">
            <v/>
          </cell>
        </row>
        <row r="2284">
          <cell r="BX2284">
            <v>222221</v>
          </cell>
          <cell r="BY2284" t="str">
            <v/>
          </cell>
        </row>
        <row r="2285">
          <cell r="BX2285">
            <v>222222</v>
          </cell>
          <cell r="BY2285" t="str">
            <v/>
          </cell>
        </row>
        <row r="2286">
          <cell r="BX2286">
            <v>222223</v>
          </cell>
          <cell r="BY2286" t="str">
            <v/>
          </cell>
        </row>
        <row r="2287">
          <cell r="BX2287">
            <v>222224</v>
          </cell>
          <cell r="BY2287" t="str">
            <v/>
          </cell>
        </row>
        <row r="2288">
          <cell r="BX2288">
            <v>222225</v>
          </cell>
          <cell r="BY2288" t="str">
            <v/>
          </cell>
        </row>
        <row r="2289">
          <cell r="BX2289">
            <v>222226</v>
          </cell>
          <cell r="BY2289" t="str">
            <v/>
          </cell>
        </row>
        <row r="2290">
          <cell r="BX2290">
            <v>222227</v>
          </cell>
          <cell r="BY2290" t="str">
            <v/>
          </cell>
        </row>
        <row r="2291">
          <cell r="BX2291">
            <v>222228</v>
          </cell>
          <cell r="BY2291" t="str">
            <v/>
          </cell>
        </row>
        <row r="2292">
          <cell r="BX2292">
            <v>222229</v>
          </cell>
          <cell r="BY2292" t="str">
            <v/>
          </cell>
        </row>
        <row r="2293">
          <cell r="BX2293">
            <v>222231</v>
          </cell>
          <cell r="BY2293" t="str">
            <v/>
          </cell>
        </row>
        <row r="2294">
          <cell r="BX2294">
            <v>222232</v>
          </cell>
          <cell r="BY2294" t="str">
            <v/>
          </cell>
        </row>
        <row r="2295">
          <cell r="BX2295">
            <v>222233</v>
          </cell>
          <cell r="BY2295" t="str">
            <v/>
          </cell>
        </row>
        <row r="2296">
          <cell r="BX2296">
            <v>222234</v>
          </cell>
          <cell r="BY2296" t="str">
            <v/>
          </cell>
        </row>
        <row r="2297">
          <cell r="BX2297">
            <v>222235</v>
          </cell>
          <cell r="BY2297" t="str">
            <v/>
          </cell>
        </row>
        <row r="2298">
          <cell r="BX2298">
            <v>222236</v>
          </cell>
          <cell r="BY2298" t="str">
            <v/>
          </cell>
        </row>
        <row r="2299">
          <cell r="BX2299">
            <v>222237</v>
          </cell>
          <cell r="BY2299" t="str">
            <v/>
          </cell>
        </row>
        <row r="2300">
          <cell r="BX2300">
            <v>222238</v>
          </cell>
          <cell r="BY2300" t="str">
            <v/>
          </cell>
        </row>
        <row r="2301">
          <cell r="BX2301">
            <v>222239</v>
          </cell>
          <cell r="BY2301" t="str">
            <v/>
          </cell>
        </row>
        <row r="2302">
          <cell r="BX2302">
            <v>222240</v>
          </cell>
          <cell r="BY2302" t="str">
            <v/>
          </cell>
        </row>
        <row r="2303">
          <cell r="BX2303">
            <v>222241</v>
          </cell>
          <cell r="BY2303" t="str">
            <v/>
          </cell>
        </row>
        <row r="2304">
          <cell r="BX2304">
            <v>222242</v>
          </cell>
          <cell r="BY2304" t="str">
            <v/>
          </cell>
        </row>
        <row r="2305">
          <cell r="BX2305">
            <v>235892</v>
          </cell>
          <cell r="BY2305" t="str">
            <v/>
          </cell>
        </row>
        <row r="2306">
          <cell r="BX2306">
            <v>235934</v>
          </cell>
          <cell r="BY2306" t="str">
            <v/>
          </cell>
        </row>
        <row r="2307">
          <cell r="BX2307">
            <v>236057</v>
          </cell>
          <cell r="BY2307" t="str">
            <v/>
          </cell>
        </row>
        <row r="2308">
          <cell r="BX2308">
            <v>235620</v>
          </cell>
          <cell r="BY2308" t="str">
            <v/>
          </cell>
        </row>
        <row r="2309">
          <cell r="BX2309">
            <v>235578</v>
          </cell>
          <cell r="BY2309" t="str">
            <v/>
          </cell>
        </row>
        <row r="2310">
          <cell r="BX2310">
            <v>235693</v>
          </cell>
          <cell r="BY2310" t="str">
            <v/>
          </cell>
        </row>
        <row r="2311">
          <cell r="BX2311">
            <v>235824</v>
          </cell>
          <cell r="BY2311" t="str">
            <v/>
          </cell>
        </row>
        <row r="2312">
          <cell r="BX2312">
            <v>235763</v>
          </cell>
          <cell r="BY2312" t="str">
            <v/>
          </cell>
        </row>
        <row r="2313">
          <cell r="BX2313">
            <v>235569</v>
          </cell>
          <cell r="BY2313" t="str">
            <v/>
          </cell>
        </row>
        <row r="2314">
          <cell r="BX2314">
            <v>235500</v>
          </cell>
          <cell r="BY2314" t="str">
            <v/>
          </cell>
        </row>
        <row r="2315">
          <cell r="BX2315">
            <v>232340</v>
          </cell>
          <cell r="BY2315" t="str">
            <v/>
          </cell>
        </row>
        <row r="2316">
          <cell r="BX2316">
            <v>232341</v>
          </cell>
          <cell r="BY2316" t="str">
            <v/>
          </cell>
        </row>
        <row r="2317">
          <cell r="BX2317">
            <v>232342</v>
          </cell>
          <cell r="BY2317" t="str">
            <v/>
          </cell>
        </row>
        <row r="2318">
          <cell r="BX2318">
            <v>232343</v>
          </cell>
          <cell r="BY2318" t="str">
            <v/>
          </cell>
        </row>
        <row r="2319">
          <cell r="BX2319">
            <v>232344</v>
          </cell>
          <cell r="BY2319" t="str">
            <v/>
          </cell>
        </row>
        <row r="2320">
          <cell r="BX2320">
            <v>232345</v>
          </cell>
          <cell r="BY2320" t="str">
            <v/>
          </cell>
        </row>
        <row r="2321">
          <cell r="BX2321">
            <v>232346</v>
          </cell>
          <cell r="BY2321" t="str">
            <v/>
          </cell>
        </row>
        <row r="2322">
          <cell r="BX2322">
            <v>232347</v>
          </cell>
          <cell r="BY2322" t="str">
            <v/>
          </cell>
        </row>
        <row r="2323">
          <cell r="BX2323">
            <v>232348</v>
          </cell>
          <cell r="BY2323" t="str">
            <v/>
          </cell>
        </row>
        <row r="2324">
          <cell r="BX2324">
            <v>232349</v>
          </cell>
          <cell r="BY2324" t="str">
            <v/>
          </cell>
        </row>
        <row r="2325">
          <cell r="BX2325">
            <v>232350</v>
          </cell>
          <cell r="BY2325" t="str">
            <v/>
          </cell>
        </row>
        <row r="2326">
          <cell r="BX2326">
            <v>232351</v>
          </cell>
          <cell r="BY2326" t="str">
            <v/>
          </cell>
        </row>
        <row r="2327">
          <cell r="BX2327">
            <v>232352</v>
          </cell>
          <cell r="BY2327" t="str">
            <v/>
          </cell>
        </row>
        <row r="2328">
          <cell r="BX2328">
            <v>232353</v>
          </cell>
          <cell r="BY2328" t="str">
            <v/>
          </cell>
        </row>
        <row r="2329">
          <cell r="BX2329">
            <v>232354</v>
          </cell>
          <cell r="BY2329" t="str">
            <v/>
          </cell>
        </row>
        <row r="2330">
          <cell r="BX2330">
            <v>232355</v>
          </cell>
          <cell r="BY2330" t="str">
            <v/>
          </cell>
        </row>
        <row r="2331">
          <cell r="BX2331">
            <v>232356</v>
          </cell>
          <cell r="BY2331" t="str">
            <v/>
          </cell>
        </row>
        <row r="2332">
          <cell r="BX2332">
            <v>232357</v>
          </cell>
          <cell r="BY2332" t="str">
            <v/>
          </cell>
        </row>
        <row r="2333">
          <cell r="BX2333">
            <v>232358</v>
          </cell>
          <cell r="BY2333" t="str">
            <v/>
          </cell>
        </row>
        <row r="2334">
          <cell r="BX2334">
            <v>232359</v>
          </cell>
          <cell r="BY2334" t="str">
            <v/>
          </cell>
        </row>
        <row r="2335">
          <cell r="BX2335">
            <v>232360</v>
          </cell>
          <cell r="BY2335" t="str">
            <v/>
          </cell>
        </row>
        <row r="2336">
          <cell r="BX2336">
            <v>232361</v>
          </cell>
          <cell r="BY2336" t="str">
            <v/>
          </cell>
        </row>
        <row r="2337">
          <cell r="BX2337">
            <v>232362</v>
          </cell>
          <cell r="BY2337" t="str">
            <v/>
          </cell>
        </row>
        <row r="2338">
          <cell r="BX2338">
            <v>232363</v>
          </cell>
          <cell r="BY2338" t="str">
            <v/>
          </cell>
        </row>
        <row r="2339">
          <cell r="BX2339">
            <v>232364</v>
          </cell>
          <cell r="BY2339" t="str">
            <v/>
          </cell>
        </row>
        <row r="2340">
          <cell r="BX2340">
            <v>232365</v>
          </cell>
          <cell r="BY2340" t="str">
            <v/>
          </cell>
        </row>
        <row r="2341">
          <cell r="BX2341">
            <v>232366</v>
          </cell>
          <cell r="BY2341" t="str">
            <v/>
          </cell>
        </row>
        <row r="2342">
          <cell r="BX2342">
            <v>232367</v>
          </cell>
          <cell r="BY2342" t="str">
            <v/>
          </cell>
        </row>
        <row r="2343">
          <cell r="BX2343">
            <v>232368</v>
          </cell>
          <cell r="BY2343" t="str">
            <v/>
          </cell>
        </row>
        <row r="2344">
          <cell r="BX2344">
            <v>232369</v>
          </cell>
          <cell r="BY2344" t="str">
            <v/>
          </cell>
        </row>
        <row r="2345">
          <cell r="BX2345">
            <v>232370</v>
          </cell>
          <cell r="BY2345" t="str">
            <v/>
          </cell>
        </row>
        <row r="2346">
          <cell r="BX2346">
            <v>232371</v>
          </cell>
          <cell r="BY2346" t="str">
            <v/>
          </cell>
        </row>
        <row r="2347">
          <cell r="BX2347">
            <v>232372</v>
          </cell>
          <cell r="BY2347" t="str">
            <v/>
          </cell>
        </row>
        <row r="2348">
          <cell r="BX2348">
            <v>232373</v>
          </cell>
          <cell r="BY2348" t="str">
            <v/>
          </cell>
        </row>
        <row r="2349">
          <cell r="BX2349">
            <v>232374</v>
          </cell>
          <cell r="BY2349" t="str">
            <v/>
          </cell>
        </row>
        <row r="2350">
          <cell r="BX2350">
            <v>232375</v>
          </cell>
          <cell r="BY2350" t="str">
            <v/>
          </cell>
        </row>
        <row r="2351">
          <cell r="BX2351">
            <v>232376</v>
          </cell>
          <cell r="BY2351" t="str">
            <v/>
          </cell>
        </row>
        <row r="2352">
          <cell r="BX2352">
            <v>232377</v>
          </cell>
          <cell r="BY2352" t="str">
            <v/>
          </cell>
        </row>
        <row r="2353">
          <cell r="BX2353">
            <v>232378</v>
          </cell>
          <cell r="BY2353" t="str">
            <v/>
          </cell>
        </row>
        <row r="2354">
          <cell r="BX2354">
            <v>232379</v>
          </cell>
          <cell r="BY2354" t="str">
            <v/>
          </cell>
        </row>
        <row r="2355">
          <cell r="BX2355">
            <v>232380</v>
          </cell>
          <cell r="BY2355" t="str">
            <v/>
          </cell>
        </row>
        <row r="2356">
          <cell r="BX2356">
            <v>232381</v>
          </cell>
          <cell r="BY2356" t="str">
            <v/>
          </cell>
        </row>
        <row r="2357">
          <cell r="BX2357">
            <v>232382</v>
          </cell>
          <cell r="BY2357" t="str">
            <v/>
          </cell>
        </row>
        <row r="2358">
          <cell r="BX2358">
            <v>232383</v>
          </cell>
          <cell r="BY2358" t="str">
            <v/>
          </cell>
        </row>
        <row r="2359">
          <cell r="BX2359">
            <v>232384</v>
          </cell>
          <cell r="BY2359" t="str">
            <v/>
          </cell>
        </row>
        <row r="2360">
          <cell r="BX2360">
            <v>232385</v>
          </cell>
          <cell r="BY2360" t="str">
            <v/>
          </cell>
        </row>
        <row r="2361">
          <cell r="BX2361">
            <v>232386</v>
          </cell>
          <cell r="BY2361" t="str">
            <v/>
          </cell>
        </row>
        <row r="2362">
          <cell r="BX2362">
            <v>232388</v>
          </cell>
          <cell r="BY2362" t="str">
            <v/>
          </cell>
        </row>
        <row r="2363">
          <cell r="BX2363">
            <v>232389</v>
          </cell>
          <cell r="BY2363" t="str">
            <v/>
          </cell>
        </row>
        <row r="2364">
          <cell r="BX2364">
            <v>232390</v>
          </cell>
          <cell r="BY2364" t="str">
            <v/>
          </cell>
        </row>
        <row r="2365">
          <cell r="BX2365">
            <v>232391</v>
          </cell>
          <cell r="BY2365" t="str">
            <v/>
          </cell>
        </row>
        <row r="2366">
          <cell r="BX2366">
            <v>232392</v>
          </cell>
          <cell r="BY2366" t="str">
            <v/>
          </cell>
        </row>
        <row r="2367">
          <cell r="BX2367">
            <v>232393</v>
          </cell>
          <cell r="BY2367" t="str">
            <v/>
          </cell>
        </row>
        <row r="2368">
          <cell r="BX2368">
            <v>232394</v>
          </cell>
          <cell r="BY2368" t="str">
            <v/>
          </cell>
        </row>
        <row r="2369">
          <cell r="BX2369">
            <v>232395</v>
          </cell>
          <cell r="BY2369" t="str">
            <v/>
          </cell>
        </row>
        <row r="2370">
          <cell r="BX2370">
            <v>232396</v>
          </cell>
          <cell r="BY2370" t="str">
            <v/>
          </cell>
        </row>
        <row r="2371">
          <cell r="BX2371">
            <v>232397</v>
          </cell>
          <cell r="BY2371" t="str">
            <v/>
          </cell>
        </row>
        <row r="2372">
          <cell r="BX2372">
            <v>232398</v>
          </cell>
          <cell r="BY2372" t="str">
            <v/>
          </cell>
        </row>
        <row r="2373">
          <cell r="BX2373">
            <v>232399</v>
          </cell>
          <cell r="BY2373" t="str">
            <v/>
          </cell>
        </row>
        <row r="2374">
          <cell r="BX2374">
            <v>232400</v>
          </cell>
          <cell r="BY2374" t="str">
            <v/>
          </cell>
        </row>
        <row r="2375">
          <cell r="BX2375">
            <v>232401</v>
          </cell>
          <cell r="BY2375" t="str">
            <v/>
          </cell>
        </row>
        <row r="2376">
          <cell r="BX2376">
            <v>232402</v>
          </cell>
          <cell r="BY2376" t="str">
            <v/>
          </cell>
        </row>
        <row r="2377">
          <cell r="BX2377">
            <v>232403</v>
          </cell>
          <cell r="BY2377" t="str">
            <v/>
          </cell>
        </row>
        <row r="2378">
          <cell r="BX2378">
            <v>232404</v>
          </cell>
          <cell r="BY2378" t="str">
            <v/>
          </cell>
        </row>
        <row r="2379">
          <cell r="BX2379">
            <v>232405</v>
          </cell>
          <cell r="BY2379" t="str">
            <v/>
          </cell>
        </row>
        <row r="2380">
          <cell r="BX2380">
            <v>232406</v>
          </cell>
          <cell r="BY2380" t="str">
            <v/>
          </cell>
        </row>
        <row r="2381">
          <cell r="BX2381">
            <v>235093</v>
          </cell>
          <cell r="BY2381" t="str">
            <v/>
          </cell>
        </row>
        <row r="2382">
          <cell r="BX2382">
            <v>232463</v>
          </cell>
          <cell r="BY2382" t="str">
            <v/>
          </cell>
        </row>
        <row r="2383">
          <cell r="BX2383">
            <v>232464</v>
          </cell>
          <cell r="BY2383" t="str">
            <v/>
          </cell>
        </row>
        <row r="2384">
          <cell r="BX2384">
            <v>232468</v>
          </cell>
          <cell r="BY2384" t="str">
            <v/>
          </cell>
        </row>
        <row r="2385">
          <cell r="BX2385">
            <v>232471</v>
          </cell>
          <cell r="BY2385" t="str">
            <v/>
          </cell>
        </row>
        <row r="2386">
          <cell r="BX2386">
            <v>232474</v>
          </cell>
          <cell r="BY2386" t="str">
            <v/>
          </cell>
        </row>
        <row r="2387">
          <cell r="BX2387">
            <v>232478</v>
          </cell>
          <cell r="BY2387" t="str">
            <v/>
          </cell>
        </row>
        <row r="2388">
          <cell r="BX2388">
            <v>232480</v>
          </cell>
          <cell r="BY2388" t="str">
            <v/>
          </cell>
        </row>
        <row r="2389">
          <cell r="BX2389">
            <v>232483</v>
          </cell>
          <cell r="BY2389" t="str">
            <v/>
          </cell>
        </row>
        <row r="2390">
          <cell r="BX2390">
            <v>232484</v>
          </cell>
          <cell r="BY2390" t="str">
            <v/>
          </cell>
        </row>
        <row r="2391">
          <cell r="BX2391">
            <v>232485</v>
          </cell>
          <cell r="BY2391" t="str">
            <v/>
          </cell>
        </row>
        <row r="2392">
          <cell r="BX2392">
            <v>232486</v>
          </cell>
          <cell r="BY2392" t="str">
            <v/>
          </cell>
        </row>
        <row r="2393">
          <cell r="BX2393">
            <v>232487</v>
          </cell>
          <cell r="BY2393" t="str">
            <v/>
          </cell>
        </row>
        <row r="2394">
          <cell r="BX2394">
            <v>232489</v>
          </cell>
          <cell r="BY2394" t="str">
            <v/>
          </cell>
        </row>
        <row r="2395">
          <cell r="BX2395">
            <v>232493</v>
          </cell>
          <cell r="BY2395" t="str">
            <v/>
          </cell>
        </row>
        <row r="2396">
          <cell r="BX2396">
            <v>232495</v>
          </cell>
          <cell r="BY2396" t="str">
            <v/>
          </cell>
        </row>
        <row r="2397">
          <cell r="BX2397">
            <v>232496</v>
          </cell>
          <cell r="BY2397" t="str">
            <v/>
          </cell>
        </row>
        <row r="2398">
          <cell r="BX2398">
            <v>232498</v>
          </cell>
          <cell r="BY2398" t="str">
            <v/>
          </cell>
        </row>
        <row r="2399">
          <cell r="BX2399">
            <v>232499</v>
          </cell>
          <cell r="BY2399" t="str">
            <v/>
          </cell>
        </row>
        <row r="2400">
          <cell r="BX2400">
            <v>232500</v>
          </cell>
          <cell r="BY2400" t="str">
            <v/>
          </cell>
        </row>
        <row r="2401">
          <cell r="BX2401">
            <v>232501</v>
          </cell>
          <cell r="BY2401" t="str">
            <v/>
          </cell>
        </row>
        <row r="2402">
          <cell r="BX2402">
            <v>232502</v>
          </cell>
          <cell r="BY2402" t="str">
            <v/>
          </cell>
        </row>
        <row r="2403">
          <cell r="BX2403">
            <v>232503</v>
          </cell>
          <cell r="BY2403" t="str">
            <v/>
          </cell>
        </row>
        <row r="2404">
          <cell r="BX2404">
            <v>232504</v>
          </cell>
          <cell r="BY2404" t="str">
            <v/>
          </cell>
        </row>
        <row r="2405">
          <cell r="BX2405">
            <v>232505</v>
          </cell>
          <cell r="BY2405" t="str">
            <v/>
          </cell>
        </row>
        <row r="2406">
          <cell r="BX2406">
            <v>232506</v>
          </cell>
          <cell r="BY2406" t="str">
            <v/>
          </cell>
        </row>
        <row r="2407">
          <cell r="BX2407">
            <v>232507</v>
          </cell>
          <cell r="BY2407" t="str">
            <v/>
          </cell>
        </row>
        <row r="2408">
          <cell r="BX2408">
            <v>232508</v>
          </cell>
          <cell r="BY2408" t="str">
            <v/>
          </cell>
        </row>
        <row r="2409">
          <cell r="BX2409">
            <v>232509</v>
          </cell>
          <cell r="BY2409" t="str">
            <v/>
          </cell>
        </row>
        <row r="2410">
          <cell r="BX2410">
            <v>232510</v>
          </cell>
          <cell r="BY2410" t="str">
            <v/>
          </cell>
        </row>
        <row r="2411">
          <cell r="BX2411">
            <v>232511</v>
          </cell>
          <cell r="BY2411" t="str">
            <v/>
          </cell>
        </row>
        <row r="2412">
          <cell r="BX2412">
            <v>232512</v>
          </cell>
          <cell r="BY2412" t="str">
            <v/>
          </cell>
        </row>
        <row r="2413">
          <cell r="BX2413">
            <v>232513</v>
          </cell>
          <cell r="BY2413" t="str">
            <v/>
          </cell>
        </row>
        <row r="2414">
          <cell r="BX2414">
            <v>232514</v>
          </cell>
          <cell r="BY2414" t="str">
            <v/>
          </cell>
        </row>
        <row r="2415">
          <cell r="BX2415">
            <v>232515</v>
          </cell>
          <cell r="BY2415" t="str">
            <v/>
          </cell>
        </row>
        <row r="2416">
          <cell r="BX2416">
            <v>232516</v>
          </cell>
          <cell r="BY2416" t="str">
            <v/>
          </cell>
        </row>
        <row r="2417">
          <cell r="BX2417">
            <v>232517</v>
          </cell>
          <cell r="BY2417" t="str">
            <v/>
          </cell>
        </row>
        <row r="2418">
          <cell r="BX2418">
            <v>232518</v>
          </cell>
          <cell r="BY2418" t="str">
            <v/>
          </cell>
        </row>
        <row r="2419">
          <cell r="BX2419">
            <v>232519</v>
          </cell>
          <cell r="BY2419" t="str">
            <v/>
          </cell>
        </row>
        <row r="2420">
          <cell r="BX2420">
            <v>232520</v>
          </cell>
          <cell r="BY2420" t="str">
            <v/>
          </cell>
        </row>
        <row r="2421">
          <cell r="BX2421">
            <v>232521</v>
          </cell>
          <cell r="BY2421" t="str">
            <v/>
          </cell>
        </row>
        <row r="2422">
          <cell r="BX2422">
            <v>232522</v>
          </cell>
          <cell r="BY2422" t="str">
            <v/>
          </cell>
        </row>
        <row r="2423">
          <cell r="BX2423">
            <v>232523</v>
          </cell>
          <cell r="BY2423" t="str">
            <v/>
          </cell>
        </row>
        <row r="2424">
          <cell r="BX2424">
            <v>232524</v>
          </cell>
          <cell r="BY2424" t="str">
            <v/>
          </cell>
        </row>
        <row r="2425">
          <cell r="BX2425">
            <v>232525</v>
          </cell>
          <cell r="BY2425" t="str">
            <v/>
          </cell>
        </row>
        <row r="2426">
          <cell r="BX2426">
            <v>232526</v>
          </cell>
          <cell r="BY2426" t="str">
            <v/>
          </cell>
        </row>
        <row r="2427">
          <cell r="BX2427">
            <v>232527</v>
          </cell>
          <cell r="BY2427" t="str">
            <v/>
          </cell>
        </row>
        <row r="2428">
          <cell r="BX2428">
            <v>232528</v>
          </cell>
          <cell r="BY2428" t="str">
            <v/>
          </cell>
        </row>
        <row r="2429">
          <cell r="BX2429">
            <v>232529</v>
          </cell>
          <cell r="BY2429" t="str">
            <v/>
          </cell>
        </row>
        <row r="2430">
          <cell r="BX2430">
            <v>232530</v>
          </cell>
          <cell r="BY2430" t="str">
            <v/>
          </cell>
        </row>
        <row r="2431">
          <cell r="BX2431">
            <v>232531</v>
          </cell>
          <cell r="BY2431" t="str">
            <v/>
          </cell>
        </row>
        <row r="2432">
          <cell r="BX2432">
            <v>232532</v>
          </cell>
          <cell r="BY2432" t="str">
            <v/>
          </cell>
        </row>
        <row r="2433">
          <cell r="BX2433">
            <v>232533</v>
          </cell>
          <cell r="BY2433" t="str">
            <v/>
          </cell>
        </row>
        <row r="2434">
          <cell r="BX2434">
            <v>232534</v>
          </cell>
          <cell r="BY2434" t="str">
            <v/>
          </cell>
        </row>
        <row r="2435">
          <cell r="BX2435">
            <v>232535</v>
          </cell>
          <cell r="BY2435" t="str">
            <v/>
          </cell>
        </row>
        <row r="2436">
          <cell r="BX2436">
            <v>232536</v>
          </cell>
          <cell r="BY2436" t="str">
            <v/>
          </cell>
        </row>
        <row r="2437">
          <cell r="BX2437">
            <v>232537</v>
          </cell>
          <cell r="BY2437" t="str">
            <v/>
          </cell>
        </row>
        <row r="2438">
          <cell r="BX2438">
            <v>232538</v>
          </cell>
          <cell r="BY2438" t="str">
            <v/>
          </cell>
        </row>
        <row r="2439">
          <cell r="BX2439">
            <v>232539</v>
          </cell>
          <cell r="BY2439" t="str">
            <v/>
          </cell>
        </row>
        <row r="2440">
          <cell r="BX2440">
            <v>232540</v>
          </cell>
          <cell r="BY2440" t="str">
            <v/>
          </cell>
        </row>
        <row r="2441">
          <cell r="BX2441">
            <v>232541</v>
          </cell>
          <cell r="BY2441" t="str">
            <v/>
          </cell>
        </row>
        <row r="2442">
          <cell r="BX2442">
            <v>232542</v>
          </cell>
          <cell r="BY2442" t="str">
            <v/>
          </cell>
        </row>
        <row r="2443">
          <cell r="BX2443">
            <v>232543</v>
          </cell>
          <cell r="BY2443" t="str">
            <v/>
          </cell>
        </row>
        <row r="2444">
          <cell r="BX2444">
            <v>232544</v>
          </cell>
          <cell r="BY2444" t="str">
            <v/>
          </cell>
        </row>
        <row r="2445">
          <cell r="BX2445">
            <v>232545</v>
          </cell>
          <cell r="BY2445" t="str">
            <v/>
          </cell>
        </row>
        <row r="2446">
          <cell r="BX2446">
            <v>232546</v>
          </cell>
          <cell r="BY2446" t="str">
            <v/>
          </cell>
        </row>
        <row r="2447">
          <cell r="BX2447">
            <v>232547</v>
          </cell>
          <cell r="BY2447" t="str">
            <v/>
          </cell>
        </row>
        <row r="2448">
          <cell r="BX2448">
            <v>232548</v>
          </cell>
          <cell r="BY2448" t="str">
            <v/>
          </cell>
        </row>
        <row r="2449">
          <cell r="BX2449">
            <v>232549</v>
          </cell>
          <cell r="BY2449" t="str">
            <v/>
          </cell>
        </row>
        <row r="2450">
          <cell r="BX2450">
            <v>232550</v>
          </cell>
          <cell r="BY2450" t="str">
            <v/>
          </cell>
        </row>
        <row r="2451">
          <cell r="BX2451">
            <v>232552</v>
          </cell>
          <cell r="BY2451" t="str">
            <v/>
          </cell>
        </row>
        <row r="2452">
          <cell r="BX2452">
            <v>232553</v>
          </cell>
          <cell r="BY2452" t="str">
            <v/>
          </cell>
        </row>
        <row r="2453">
          <cell r="BX2453">
            <v>232554</v>
          </cell>
          <cell r="BY2453" t="str">
            <v/>
          </cell>
        </row>
        <row r="2454">
          <cell r="BX2454">
            <v>232555</v>
          </cell>
          <cell r="BY2454" t="str">
            <v/>
          </cell>
        </row>
        <row r="2455">
          <cell r="BX2455">
            <v>232556</v>
          </cell>
          <cell r="BY2455" t="str">
            <v/>
          </cell>
        </row>
        <row r="2456">
          <cell r="BX2456">
            <v>232557</v>
          </cell>
          <cell r="BY2456" t="str">
            <v/>
          </cell>
        </row>
        <row r="2457">
          <cell r="BX2457">
            <v>232558</v>
          </cell>
          <cell r="BY2457" t="str">
            <v/>
          </cell>
        </row>
        <row r="2458">
          <cell r="BX2458">
            <v>232559</v>
          </cell>
          <cell r="BY2458" t="str">
            <v/>
          </cell>
        </row>
        <row r="2459">
          <cell r="BX2459">
            <v>232560</v>
          </cell>
          <cell r="BY2459" t="str">
            <v/>
          </cell>
        </row>
        <row r="2460">
          <cell r="BX2460">
            <v>232561</v>
          </cell>
          <cell r="BY2460" t="str">
            <v/>
          </cell>
        </row>
        <row r="2461">
          <cell r="BX2461">
            <v>232562</v>
          </cell>
          <cell r="BY2461" t="str">
            <v/>
          </cell>
        </row>
        <row r="2462">
          <cell r="BX2462">
            <v>232563</v>
          </cell>
          <cell r="BY2462" t="str">
            <v/>
          </cell>
        </row>
        <row r="2463">
          <cell r="BX2463">
            <v>232564</v>
          </cell>
          <cell r="BY2463" t="str">
            <v/>
          </cell>
        </row>
        <row r="2464">
          <cell r="BX2464">
            <v>232565</v>
          </cell>
          <cell r="BY2464" t="str">
            <v/>
          </cell>
        </row>
        <row r="2465">
          <cell r="BX2465">
            <v>232566</v>
          </cell>
          <cell r="BY2465" t="str">
            <v/>
          </cell>
        </row>
        <row r="2466">
          <cell r="BX2466">
            <v>232567</v>
          </cell>
          <cell r="BY2466" t="str">
            <v/>
          </cell>
        </row>
        <row r="2467">
          <cell r="BX2467">
            <v>232568</v>
          </cell>
          <cell r="BY2467" t="str">
            <v/>
          </cell>
        </row>
        <row r="2468">
          <cell r="BX2468">
            <v>232569</v>
          </cell>
          <cell r="BY2468" t="str">
            <v/>
          </cell>
        </row>
        <row r="2469">
          <cell r="BX2469">
            <v>232570</v>
          </cell>
          <cell r="BY2469" t="str">
            <v/>
          </cell>
        </row>
        <row r="2470">
          <cell r="BX2470">
            <v>232571</v>
          </cell>
          <cell r="BY2470" t="str">
            <v/>
          </cell>
        </row>
        <row r="2471">
          <cell r="BX2471">
            <v>222290</v>
          </cell>
          <cell r="BY2471" t="str">
            <v/>
          </cell>
        </row>
        <row r="2472">
          <cell r="BX2472">
            <v>222407</v>
          </cell>
          <cell r="BY2472" t="str">
            <v/>
          </cell>
        </row>
        <row r="2473">
          <cell r="BX2473">
            <v>235717</v>
          </cell>
          <cell r="BY2473" t="str">
            <v/>
          </cell>
        </row>
        <row r="2474">
          <cell r="BX2474">
            <v>236248</v>
          </cell>
          <cell r="BY2474" t="str">
            <v/>
          </cell>
        </row>
        <row r="2475">
          <cell r="BX2475">
            <v>236249</v>
          </cell>
          <cell r="BY2475" t="str">
            <v/>
          </cell>
        </row>
        <row r="2476">
          <cell r="BX2476">
            <v>236239</v>
          </cell>
          <cell r="BY2476" t="str">
            <v/>
          </cell>
        </row>
        <row r="2477">
          <cell r="BX2477">
            <v>236240</v>
          </cell>
          <cell r="BY2477" t="str">
            <v/>
          </cell>
        </row>
        <row r="2478">
          <cell r="BX2478">
            <v>236241</v>
          </cell>
          <cell r="BY2478" t="str">
            <v/>
          </cell>
        </row>
        <row r="2479">
          <cell r="BX2479">
            <v>236242</v>
          </cell>
          <cell r="BY2479" t="str">
            <v/>
          </cell>
        </row>
        <row r="2480">
          <cell r="BX2480">
            <v>236243</v>
          </cell>
          <cell r="BY2480" t="str">
            <v/>
          </cell>
        </row>
        <row r="2481">
          <cell r="BX2481">
            <v>236244</v>
          </cell>
          <cell r="BY2481" t="str">
            <v/>
          </cell>
        </row>
        <row r="2482">
          <cell r="BX2482">
            <v>236245</v>
          </cell>
          <cell r="BY2482" t="str">
            <v/>
          </cell>
        </row>
        <row r="2483">
          <cell r="BX2483">
            <v>236246</v>
          </cell>
          <cell r="BY2483" t="str">
            <v/>
          </cell>
        </row>
        <row r="2484">
          <cell r="BX2484">
            <v>236165</v>
          </cell>
          <cell r="BY2484" t="str">
            <v/>
          </cell>
        </row>
        <row r="2485">
          <cell r="BX2485">
            <v>236166</v>
          </cell>
          <cell r="BY2485" t="str">
            <v/>
          </cell>
        </row>
        <row r="2486">
          <cell r="BX2486">
            <v>236167</v>
          </cell>
          <cell r="BY2486" t="str">
            <v/>
          </cell>
        </row>
        <row r="2487">
          <cell r="BX2487">
            <v>236168</v>
          </cell>
          <cell r="BY2487" t="str">
            <v/>
          </cell>
        </row>
        <row r="2488">
          <cell r="BX2488">
            <v>236169</v>
          </cell>
          <cell r="BY2488" t="str">
            <v/>
          </cell>
        </row>
        <row r="2489">
          <cell r="BX2489">
            <v>236174</v>
          </cell>
          <cell r="BY2489" t="str">
            <v/>
          </cell>
        </row>
        <row r="2490">
          <cell r="BX2490">
            <v>236175</v>
          </cell>
          <cell r="BY2490" t="str">
            <v/>
          </cell>
        </row>
        <row r="2491">
          <cell r="BX2491">
            <v>236177</v>
          </cell>
          <cell r="BY2491" t="str">
            <v/>
          </cell>
        </row>
        <row r="2492">
          <cell r="BX2492">
            <v>236178</v>
          </cell>
          <cell r="BY2492" t="str">
            <v/>
          </cell>
        </row>
        <row r="2493">
          <cell r="BX2493">
            <v>236179</v>
          </cell>
          <cell r="BY2493" t="str">
            <v/>
          </cell>
        </row>
        <row r="2494">
          <cell r="BX2494">
            <v>236180</v>
          </cell>
          <cell r="BY2494" t="str">
            <v/>
          </cell>
        </row>
        <row r="2495">
          <cell r="BX2495">
            <v>236181</v>
          </cell>
          <cell r="BY2495" t="str">
            <v/>
          </cell>
        </row>
        <row r="2496">
          <cell r="BX2496">
            <v>236182</v>
          </cell>
          <cell r="BY2496" t="str">
            <v/>
          </cell>
        </row>
        <row r="2497">
          <cell r="BX2497">
            <v>236183</v>
          </cell>
          <cell r="BY2497" t="str">
            <v/>
          </cell>
        </row>
        <row r="2498">
          <cell r="BX2498">
            <v>236281</v>
          </cell>
          <cell r="BY2498" t="str">
            <v/>
          </cell>
        </row>
        <row r="2499">
          <cell r="BX2499">
            <v>236282</v>
          </cell>
          <cell r="BY2499" t="str">
            <v/>
          </cell>
        </row>
        <row r="2500">
          <cell r="BX2500">
            <v>236283</v>
          </cell>
          <cell r="BY2500" t="str">
            <v/>
          </cell>
        </row>
        <row r="2501">
          <cell r="BX2501">
            <v>236284</v>
          </cell>
          <cell r="BY2501" t="str">
            <v/>
          </cell>
        </row>
        <row r="2502">
          <cell r="BX2502">
            <v>236295</v>
          </cell>
          <cell r="BY2502" t="str">
            <v/>
          </cell>
        </row>
        <row r="2503">
          <cell r="BX2503">
            <v>222516</v>
          </cell>
          <cell r="BY2503" t="str">
            <v/>
          </cell>
        </row>
        <row r="2504">
          <cell r="BX2504">
            <v>222519</v>
          </cell>
          <cell r="BY2504" t="str">
            <v/>
          </cell>
        </row>
        <row r="2505">
          <cell r="BX2505">
            <v>222627</v>
          </cell>
          <cell r="BY2505" t="str">
            <v/>
          </cell>
        </row>
        <row r="2506">
          <cell r="BX2506">
            <v>222628</v>
          </cell>
          <cell r="BY2506" t="str">
            <v/>
          </cell>
        </row>
        <row r="2507">
          <cell r="BX2507">
            <v>222633</v>
          </cell>
          <cell r="BY2507" t="str">
            <v/>
          </cell>
        </row>
        <row r="2508">
          <cell r="BX2508">
            <v>222634</v>
          </cell>
          <cell r="BY2508" t="str">
            <v/>
          </cell>
        </row>
        <row r="2509">
          <cell r="BX2509">
            <v>222635</v>
          </cell>
          <cell r="BY2509" t="str">
            <v/>
          </cell>
        </row>
        <row r="2510">
          <cell r="BX2510">
            <v>222636</v>
          </cell>
          <cell r="BY2510" t="str">
            <v/>
          </cell>
        </row>
        <row r="2511">
          <cell r="BX2511">
            <v>222639</v>
          </cell>
          <cell r="BY2511" t="str">
            <v/>
          </cell>
        </row>
        <row r="2512">
          <cell r="BX2512">
            <v>222640</v>
          </cell>
          <cell r="BY2512" t="str">
            <v/>
          </cell>
        </row>
        <row r="2513">
          <cell r="BX2513">
            <v>222641</v>
          </cell>
          <cell r="BY2513" t="str">
            <v/>
          </cell>
        </row>
        <row r="2514">
          <cell r="BX2514">
            <v>222642</v>
          </cell>
          <cell r="BY2514" t="str">
            <v/>
          </cell>
        </row>
        <row r="2515">
          <cell r="BX2515">
            <v>222645</v>
          </cell>
          <cell r="BY2515" t="str">
            <v/>
          </cell>
        </row>
        <row r="2516">
          <cell r="BX2516">
            <v>222646</v>
          </cell>
          <cell r="BY2516" t="str">
            <v/>
          </cell>
        </row>
        <row r="2517">
          <cell r="BX2517">
            <v>222649</v>
          </cell>
          <cell r="BY2517" t="str">
            <v/>
          </cell>
        </row>
        <row r="2518">
          <cell r="BX2518">
            <v>222650</v>
          </cell>
          <cell r="BY2518" t="str">
            <v/>
          </cell>
        </row>
        <row r="2519">
          <cell r="BX2519">
            <v>222651</v>
          </cell>
          <cell r="BY2519" t="str">
            <v/>
          </cell>
        </row>
        <row r="2520">
          <cell r="BX2520">
            <v>222652</v>
          </cell>
          <cell r="BY2520" t="str">
            <v/>
          </cell>
        </row>
        <row r="2521">
          <cell r="BX2521">
            <v>222653</v>
          </cell>
          <cell r="BY2521" t="str">
            <v/>
          </cell>
        </row>
        <row r="2522">
          <cell r="BX2522">
            <v>222654</v>
          </cell>
          <cell r="BY2522" t="str">
            <v/>
          </cell>
        </row>
        <row r="2523">
          <cell r="BX2523">
            <v>222655</v>
          </cell>
          <cell r="BY2523" t="str">
            <v/>
          </cell>
        </row>
        <row r="2524">
          <cell r="BX2524">
            <v>222663</v>
          </cell>
          <cell r="BY2524" t="str">
            <v/>
          </cell>
        </row>
        <row r="2525">
          <cell r="BX2525">
            <v>222678</v>
          </cell>
          <cell r="BY2525" t="str">
            <v/>
          </cell>
        </row>
        <row r="2526">
          <cell r="BX2526">
            <v>232738</v>
          </cell>
          <cell r="BY2526" t="str">
            <v/>
          </cell>
        </row>
        <row r="2527">
          <cell r="BX2527">
            <v>232742</v>
          </cell>
          <cell r="BY2527" t="str">
            <v/>
          </cell>
        </row>
        <row r="2528">
          <cell r="BX2528">
            <v>232743</v>
          </cell>
          <cell r="BY2528" t="str">
            <v/>
          </cell>
        </row>
        <row r="2529">
          <cell r="BX2529">
            <v>232744</v>
          </cell>
          <cell r="BY2529" t="str">
            <v/>
          </cell>
        </row>
        <row r="2530">
          <cell r="BX2530">
            <v>232745</v>
          </cell>
          <cell r="BY2530" t="str">
            <v/>
          </cell>
        </row>
        <row r="2531">
          <cell r="BX2531">
            <v>232769</v>
          </cell>
          <cell r="BY2531" t="str">
            <v/>
          </cell>
        </row>
        <row r="2532">
          <cell r="BX2532">
            <v>232770</v>
          </cell>
          <cell r="BY2532" t="str">
            <v/>
          </cell>
        </row>
        <row r="2533">
          <cell r="BX2533">
            <v>232771</v>
          </cell>
          <cell r="BY2533" t="str">
            <v/>
          </cell>
        </row>
        <row r="2534">
          <cell r="BX2534">
            <v>232776</v>
          </cell>
          <cell r="BY2534" t="str">
            <v/>
          </cell>
        </row>
        <row r="2535">
          <cell r="BX2535">
            <v>232781</v>
          </cell>
          <cell r="BY2535" t="str">
            <v/>
          </cell>
        </row>
        <row r="2536">
          <cell r="BX2536">
            <v>222701</v>
          </cell>
          <cell r="BY2536" t="str">
            <v/>
          </cell>
        </row>
        <row r="2537">
          <cell r="BX2537">
            <v>222702</v>
          </cell>
          <cell r="BY2537" t="str">
            <v/>
          </cell>
        </row>
        <row r="2538">
          <cell r="BX2538">
            <v>222703</v>
          </cell>
          <cell r="BY2538" t="str">
            <v/>
          </cell>
        </row>
        <row r="2539">
          <cell r="BX2539">
            <v>222704</v>
          </cell>
          <cell r="BY2539" t="str">
            <v/>
          </cell>
        </row>
        <row r="2540">
          <cell r="BX2540">
            <v>222705</v>
          </cell>
          <cell r="BY2540" t="str">
            <v/>
          </cell>
        </row>
        <row r="2541">
          <cell r="BX2541">
            <v>222706</v>
          </cell>
          <cell r="BY2541" t="str">
            <v/>
          </cell>
        </row>
        <row r="2542">
          <cell r="BX2542">
            <v>222707</v>
          </cell>
          <cell r="BY2542" t="str">
            <v/>
          </cell>
        </row>
        <row r="2543">
          <cell r="BX2543">
            <v>222708</v>
          </cell>
          <cell r="BY2543" t="str">
            <v/>
          </cell>
        </row>
        <row r="2544">
          <cell r="BX2544">
            <v>222709</v>
          </cell>
          <cell r="BY2544" t="str">
            <v/>
          </cell>
        </row>
        <row r="2545">
          <cell r="BX2545">
            <v>222710</v>
          </cell>
          <cell r="BY2545" t="str">
            <v/>
          </cell>
        </row>
        <row r="2546">
          <cell r="BX2546">
            <v>222711</v>
          </cell>
          <cell r="BY2546" t="str">
            <v/>
          </cell>
        </row>
        <row r="2547">
          <cell r="BX2547">
            <v>222712</v>
          </cell>
          <cell r="BY2547" t="str">
            <v/>
          </cell>
        </row>
        <row r="2548">
          <cell r="BX2548">
            <v>222713</v>
          </cell>
          <cell r="BY2548" t="str">
            <v/>
          </cell>
        </row>
        <row r="2549">
          <cell r="BX2549">
            <v>222715</v>
          </cell>
          <cell r="BY2549" t="str">
            <v/>
          </cell>
        </row>
        <row r="2550">
          <cell r="BX2550">
            <v>222719</v>
          </cell>
          <cell r="BY2550" t="str">
            <v/>
          </cell>
        </row>
        <row r="2551">
          <cell r="BX2551">
            <v>222722</v>
          </cell>
          <cell r="BY2551" t="str">
            <v/>
          </cell>
        </row>
        <row r="2552">
          <cell r="BX2552">
            <v>222747</v>
          </cell>
          <cell r="BY2552" t="str">
            <v/>
          </cell>
        </row>
        <row r="2553">
          <cell r="BX2553">
            <v>222753</v>
          </cell>
          <cell r="BY2553" t="str">
            <v/>
          </cell>
        </row>
        <row r="2554">
          <cell r="BX2554">
            <v>222755</v>
          </cell>
          <cell r="BY2554" t="str">
            <v/>
          </cell>
        </row>
        <row r="2555">
          <cell r="BX2555">
            <v>222757</v>
          </cell>
          <cell r="BY2555" t="str">
            <v/>
          </cell>
        </row>
        <row r="2556">
          <cell r="BX2556">
            <v>222758</v>
          </cell>
          <cell r="BY2556" t="str">
            <v/>
          </cell>
        </row>
        <row r="2557">
          <cell r="BX2557">
            <v>222759</v>
          </cell>
          <cell r="BY2557" t="str">
            <v/>
          </cell>
        </row>
        <row r="2558">
          <cell r="BX2558">
            <v>222760</v>
          </cell>
          <cell r="BY2558" t="str">
            <v/>
          </cell>
        </row>
        <row r="2559">
          <cell r="BX2559">
            <v>222762</v>
          </cell>
          <cell r="BY2559" t="str">
            <v/>
          </cell>
        </row>
        <row r="2560">
          <cell r="BX2560">
            <v>222763</v>
          </cell>
          <cell r="BY2560" t="str">
            <v/>
          </cell>
        </row>
        <row r="2561">
          <cell r="BX2561">
            <v>222765</v>
          </cell>
          <cell r="BY2561" t="str">
            <v/>
          </cell>
        </row>
        <row r="2562">
          <cell r="BX2562">
            <v>222766</v>
          </cell>
          <cell r="BY2562" t="str">
            <v/>
          </cell>
        </row>
        <row r="2563">
          <cell r="BX2563">
            <v>222767</v>
          </cell>
          <cell r="BY2563" t="str">
            <v/>
          </cell>
        </row>
        <row r="2564">
          <cell r="BX2564">
            <v>222768</v>
          </cell>
          <cell r="BY2564" t="str">
            <v/>
          </cell>
        </row>
        <row r="2565">
          <cell r="BX2565">
            <v>222769</v>
          </cell>
          <cell r="BY2565" t="str">
            <v/>
          </cell>
        </row>
        <row r="2566">
          <cell r="BX2566">
            <v>222770</v>
          </cell>
          <cell r="BY2566" t="str">
            <v/>
          </cell>
        </row>
        <row r="2567">
          <cell r="BX2567">
            <v>222772</v>
          </cell>
          <cell r="BY2567" t="str">
            <v/>
          </cell>
        </row>
        <row r="2568">
          <cell r="BX2568">
            <v>222774</v>
          </cell>
          <cell r="BY2568" t="str">
            <v/>
          </cell>
        </row>
        <row r="2569">
          <cell r="BX2569">
            <v>222776</v>
          </cell>
          <cell r="BY2569" t="str">
            <v/>
          </cell>
        </row>
        <row r="2570">
          <cell r="BX2570">
            <v>222777</v>
          </cell>
          <cell r="BY2570" t="str">
            <v/>
          </cell>
        </row>
        <row r="2571">
          <cell r="BX2571">
            <v>222778</v>
          </cell>
          <cell r="BY2571" t="str">
            <v/>
          </cell>
        </row>
        <row r="2572">
          <cell r="BX2572">
            <v>222780</v>
          </cell>
          <cell r="BY2572" t="str">
            <v/>
          </cell>
        </row>
        <row r="2573">
          <cell r="BX2573">
            <v>222781</v>
          </cell>
          <cell r="BY2573" t="str">
            <v/>
          </cell>
        </row>
        <row r="2574">
          <cell r="BX2574">
            <v>222782</v>
          </cell>
          <cell r="BY2574" t="str">
            <v/>
          </cell>
        </row>
        <row r="2575">
          <cell r="BX2575">
            <v>222783</v>
          </cell>
          <cell r="BY2575" t="str">
            <v/>
          </cell>
        </row>
        <row r="2576">
          <cell r="BX2576">
            <v>222784</v>
          </cell>
          <cell r="BY2576" t="str">
            <v/>
          </cell>
        </row>
        <row r="2577">
          <cell r="BX2577">
            <v>222788</v>
          </cell>
          <cell r="BY2577" t="str">
            <v/>
          </cell>
        </row>
        <row r="2578">
          <cell r="BX2578">
            <v>232767</v>
          </cell>
          <cell r="BY2578" t="str">
            <v/>
          </cell>
        </row>
        <row r="2579">
          <cell r="BX2579">
            <v>232783</v>
          </cell>
          <cell r="BY2579" t="str">
            <v/>
          </cell>
        </row>
        <row r="2580">
          <cell r="BX2580">
            <v>232754</v>
          </cell>
          <cell r="BY2580" t="str">
            <v/>
          </cell>
        </row>
        <row r="2581">
          <cell r="BX2581">
            <v>232762</v>
          </cell>
          <cell r="BY2581" t="str">
            <v/>
          </cell>
        </row>
        <row r="2582">
          <cell r="BX2582">
            <v>222793</v>
          </cell>
          <cell r="BY2582" t="str">
            <v/>
          </cell>
        </row>
        <row r="2583">
          <cell r="BX2583">
            <v>232410</v>
          </cell>
          <cell r="BY2583" t="str">
            <v/>
          </cell>
        </row>
        <row r="2584">
          <cell r="BX2584">
            <v>232746</v>
          </cell>
          <cell r="BY2584" t="str">
            <v/>
          </cell>
        </row>
        <row r="2585">
          <cell r="BX2585">
            <v>232737</v>
          </cell>
          <cell r="BY2585" t="str">
            <v/>
          </cell>
        </row>
        <row r="2586">
          <cell r="BX2586">
            <v>232733</v>
          </cell>
          <cell r="BY2586" t="str">
            <v/>
          </cell>
        </row>
        <row r="2587">
          <cell r="BX2587">
            <v>232764</v>
          </cell>
          <cell r="BY2587" t="str">
            <v/>
          </cell>
        </row>
        <row r="2588">
          <cell r="BX2588">
            <v>232765</v>
          </cell>
          <cell r="BY2588" t="str">
            <v/>
          </cell>
        </row>
        <row r="2589">
          <cell r="BX2589">
            <v>232752</v>
          </cell>
          <cell r="BY2589" t="str">
            <v/>
          </cell>
        </row>
        <row r="2590">
          <cell r="BX2590">
            <v>232753</v>
          </cell>
          <cell r="BY2590" t="str">
            <v/>
          </cell>
        </row>
        <row r="2591">
          <cell r="BX2591">
            <v>232784</v>
          </cell>
          <cell r="BY2591" t="str">
            <v/>
          </cell>
        </row>
        <row r="2592">
          <cell r="BX2592">
            <v>232788</v>
          </cell>
          <cell r="BY2592" t="str">
            <v/>
          </cell>
        </row>
        <row r="2593">
          <cell r="BX2593">
            <v>232789</v>
          </cell>
          <cell r="BY2593" t="str">
            <v/>
          </cell>
        </row>
        <row r="2594">
          <cell r="BX2594">
            <v>232777</v>
          </cell>
          <cell r="BY2594" t="str">
            <v/>
          </cell>
        </row>
        <row r="2595">
          <cell r="BX2595">
            <v>232772</v>
          </cell>
          <cell r="BY2595" t="str">
            <v/>
          </cell>
        </row>
        <row r="2596">
          <cell r="BX2596">
            <v>232773</v>
          </cell>
          <cell r="BY2596" t="str">
            <v/>
          </cell>
        </row>
        <row r="2597">
          <cell r="BX2597">
            <v>222798</v>
          </cell>
          <cell r="BY2597" t="str">
            <v/>
          </cell>
        </row>
        <row r="2598">
          <cell r="BX2598">
            <v>222799</v>
          </cell>
          <cell r="BY2598" t="str">
            <v/>
          </cell>
        </row>
        <row r="2599">
          <cell r="BX2599">
            <v>222801</v>
          </cell>
          <cell r="BY2599" t="str">
            <v/>
          </cell>
        </row>
        <row r="2600">
          <cell r="BX2600">
            <v>222803</v>
          </cell>
          <cell r="BY2600" t="str">
            <v/>
          </cell>
        </row>
        <row r="2601">
          <cell r="BX2601">
            <v>222805</v>
          </cell>
          <cell r="BY2601" t="str">
            <v/>
          </cell>
        </row>
        <row r="2602">
          <cell r="BX2602">
            <v>222806</v>
          </cell>
          <cell r="BY2602" t="str">
            <v/>
          </cell>
        </row>
        <row r="2603">
          <cell r="BX2603">
            <v>222809</v>
          </cell>
          <cell r="BY2603" t="str">
            <v/>
          </cell>
        </row>
        <row r="2604">
          <cell r="BX2604">
            <v>222810</v>
          </cell>
          <cell r="BY2604" t="str">
            <v/>
          </cell>
        </row>
        <row r="2605">
          <cell r="BX2605">
            <v>222811</v>
          </cell>
          <cell r="BY2605" t="str">
            <v/>
          </cell>
        </row>
        <row r="2606">
          <cell r="BX2606">
            <v>222812</v>
          </cell>
          <cell r="BY2606" t="str">
            <v/>
          </cell>
        </row>
        <row r="2607">
          <cell r="BX2607">
            <v>222815</v>
          </cell>
          <cell r="BY2607" t="str">
            <v/>
          </cell>
        </row>
        <row r="2608">
          <cell r="BX2608">
            <v>222816</v>
          </cell>
          <cell r="BY2608" t="str">
            <v/>
          </cell>
        </row>
        <row r="2609">
          <cell r="BX2609">
            <v>222817</v>
          </cell>
          <cell r="BY2609" t="str">
            <v/>
          </cell>
        </row>
        <row r="2610">
          <cell r="BX2610">
            <v>222818</v>
          </cell>
          <cell r="BY2610" t="str">
            <v/>
          </cell>
        </row>
        <row r="2611">
          <cell r="BX2611">
            <v>222819</v>
          </cell>
          <cell r="BY2611" t="str">
            <v/>
          </cell>
        </row>
        <row r="2612">
          <cell r="BX2612">
            <v>222820</v>
          </cell>
          <cell r="BY2612" t="str">
            <v/>
          </cell>
        </row>
        <row r="2613">
          <cell r="BX2613">
            <v>222832</v>
          </cell>
          <cell r="BY2613" t="str">
            <v/>
          </cell>
        </row>
        <row r="2614">
          <cell r="BX2614">
            <v>232731</v>
          </cell>
          <cell r="BY2614" t="str">
            <v/>
          </cell>
        </row>
        <row r="2615">
          <cell r="BX2615">
            <v>232732</v>
          </cell>
          <cell r="BY2615" t="str">
            <v/>
          </cell>
        </row>
        <row r="2616">
          <cell r="BX2616">
            <v>232768</v>
          </cell>
          <cell r="BY2616" t="str">
            <v/>
          </cell>
        </row>
        <row r="2617">
          <cell r="BX2617">
            <v>222839</v>
          </cell>
          <cell r="BY2617" t="str">
            <v/>
          </cell>
        </row>
        <row r="2618">
          <cell r="BX2618">
            <v>222881</v>
          </cell>
          <cell r="BY2618" t="str">
            <v/>
          </cell>
        </row>
        <row r="2619">
          <cell r="BX2619">
            <v>222882</v>
          </cell>
          <cell r="BY2619" t="str">
            <v/>
          </cell>
        </row>
        <row r="2620">
          <cell r="BX2620">
            <v>222883</v>
          </cell>
          <cell r="BY2620" t="str">
            <v/>
          </cell>
        </row>
        <row r="2621">
          <cell r="BX2621">
            <v>222887</v>
          </cell>
          <cell r="BY2621" t="str">
            <v/>
          </cell>
        </row>
        <row r="2622">
          <cell r="BX2622">
            <v>232739</v>
          </cell>
          <cell r="BY2622" t="str">
            <v/>
          </cell>
        </row>
        <row r="2623">
          <cell r="BX2623">
            <v>232750</v>
          </cell>
          <cell r="BY2623" t="str">
            <v/>
          </cell>
        </row>
        <row r="2624">
          <cell r="BX2624">
            <v>232766</v>
          </cell>
          <cell r="BY2624" t="str">
            <v/>
          </cell>
        </row>
        <row r="2625">
          <cell r="BX2625">
            <v>222900</v>
          </cell>
          <cell r="BY2625" t="str">
            <v/>
          </cell>
        </row>
        <row r="2626">
          <cell r="BX2626">
            <v>222901</v>
          </cell>
          <cell r="BY2626" t="str">
            <v/>
          </cell>
        </row>
        <row r="2627">
          <cell r="BX2627">
            <v>222902</v>
          </cell>
          <cell r="BY2627" t="str">
            <v/>
          </cell>
        </row>
        <row r="2628">
          <cell r="BX2628">
            <v>222903</v>
          </cell>
          <cell r="BY2628" t="str">
            <v/>
          </cell>
        </row>
        <row r="2629">
          <cell r="BX2629">
            <v>222904</v>
          </cell>
          <cell r="BY2629" t="str">
            <v/>
          </cell>
        </row>
        <row r="2630">
          <cell r="BX2630">
            <v>222905</v>
          </cell>
          <cell r="BY2630" t="str">
            <v/>
          </cell>
        </row>
        <row r="2631">
          <cell r="BX2631">
            <v>222906</v>
          </cell>
          <cell r="BY2631" t="str">
            <v/>
          </cell>
        </row>
        <row r="2632">
          <cell r="BX2632">
            <v>222907</v>
          </cell>
          <cell r="BY2632" t="str">
            <v/>
          </cell>
        </row>
        <row r="2633">
          <cell r="BX2633">
            <v>222908</v>
          </cell>
          <cell r="BY2633" t="str">
            <v/>
          </cell>
        </row>
        <row r="2634">
          <cell r="BX2634">
            <v>222909</v>
          </cell>
          <cell r="BY2634" t="str">
            <v/>
          </cell>
        </row>
        <row r="2635">
          <cell r="BX2635">
            <v>222910</v>
          </cell>
          <cell r="BY2635" t="str">
            <v/>
          </cell>
        </row>
        <row r="2636">
          <cell r="BX2636">
            <v>222911</v>
          </cell>
          <cell r="BY2636" t="str">
            <v/>
          </cell>
        </row>
        <row r="2637">
          <cell r="BX2637">
            <v>222913</v>
          </cell>
          <cell r="BY2637" t="str">
            <v/>
          </cell>
        </row>
        <row r="2638">
          <cell r="BX2638">
            <v>222915</v>
          </cell>
          <cell r="BY2638" t="str">
            <v/>
          </cell>
        </row>
        <row r="2639">
          <cell r="BX2639">
            <v>222930</v>
          </cell>
          <cell r="BY2639" t="str">
            <v/>
          </cell>
        </row>
        <row r="2640">
          <cell r="BX2640">
            <v>222933</v>
          </cell>
          <cell r="BY2640" t="str">
            <v/>
          </cell>
        </row>
        <row r="2641">
          <cell r="BX2641">
            <v>222935</v>
          </cell>
          <cell r="BY2641" t="str">
            <v/>
          </cell>
        </row>
        <row r="2642">
          <cell r="BX2642">
            <v>222936</v>
          </cell>
          <cell r="BY2642" t="str">
            <v/>
          </cell>
        </row>
        <row r="2643">
          <cell r="BX2643">
            <v>222937</v>
          </cell>
          <cell r="BY2643" t="str">
            <v/>
          </cell>
        </row>
        <row r="2644">
          <cell r="BX2644">
            <v>222938</v>
          </cell>
          <cell r="BY2644" t="str">
            <v/>
          </cell>
        </row>
        <row r="2645">
          <cell r="BX2645">
            <v>222939</v>
          </cell>
          <cell r="BY2645" t="str">
            <v/>
          </cell>
        </row>
        <row r="2646">
          <cell r="BX2646">
            <v>222941</v>
          </cell>
          <cell r="BY2646" t="str">
            <v/>
          </cell>
        </row>
        <row r="2647">
          <cell r="BX2647">
            <v>222952</v>
          </cell>
          <cell r="BY2647" t="str">
            <v/>
          </cell>
        </row>
        <row r="2648">
          <cell r="BX2648">
            <v>222964</v>
          </cell>
          <cell r="BY2648" t="str">
            <v/>
          </cell>
        </row>
        <row r="2649">
          <cell r="BX2649">
            <v>222975</v>
          </cell>
          <cell r="BY2649" t="str">
            <v/>
          </cell>
        </row>
        <row r="2650">
          <cell r="BX2650">
            <v>222977</v>
          </cell>
          <cell r="BY2650" t="str">
            <v/>
          </cell>
        </row>
        <row r="2651">
          <cell r="BX2651">
            <v>223016</v>
          </cell>
          <cell r="BY2651" t="str">
            <v/>
          </cell>
        </row>
        <row r="2652">
          <cell r="BX2652">
            <v>223017</v>
          </cell>
          <cell r="BY2652" t="str">
            <v/>
          </cell>
        </row>
        <row r="2653">
          <cell r="BX2653">
            <v>223020</v>
          </cell>
          <cell r="BY2653" t="str">
            <v/>
          </cell>
        </row>
        <row r="2654">
          <cell r="BX2654">
            <v>223023</v>
          </cell>
          <cell r="BY2654" t="str">
            <v/>
          </cell>
        </row>
        <row r="2655">
          <cell r="BX2655">
            <v>232756</v>
          </cell>
          <cell r="BY2655" t="str">
            <v/>
          </cell>
        </row>
        <row r="2656">
          <cell r="BX2656">
            <v>232748</v>
          </cell>
          <cell r="BY2656" t="str">
            <v/>
          </cell>
        </row>
        <row r="2657">
          <cell r="BX2657">
            <v>232749</v>
          </cell>
          <cell r="BY2657" t="str">
            <v/>
          </cell>
        </row>
        <row r="2658">
          <cell r="BX2658">
            <v>232741</v>
          </cell>
          <cell r="BY2658" t="str">
            <v/>
          </cell>
        </row>
        <row r="2659">
          <cell r="BX2659">
            <v>223039</v>
          </cell>
          <cell r="BY2659" t="str">
            <v/>
          </cell>
        </row>
        <row r="2660">
          <cell r="BX2660">
            <v>232001</v>
          </cell>
          <cell r="BY2660" t="str">
            <v/>
          </cell>
        </row>
        <row r="2661">
          <cell r="BX2661">
            <v>232002</v>
          </cell>
          <cell r="BY2661" t="str">
            <v/>
          </cell>
        </row>
        <row r="2662">
          <cell r="BX2662">
            <v>232003</v>
          </cell>
          <cell r="BY2662" t="str">
            <v/>
          </cell>
        </row>
        <row r="2663">
          <cell r="BX2663">
            <v>232004</v>
          </cell>
          <cell r="BY2663" t="str">
            <v/>
          </cell>
        </row>
        <row r="2664">
          <cell r="BX2664">
            <v>232005</v>
          </cell>
          <cell r="BY2664" t="str">
            <v/>
          </cell>
        </row>
        <row r="2665">
          <cell r="BX2665">
            <v>232006</v>
          </cell>
          <cell r="BY2665" t="str">
            <v/>
          </cell>
        </row>
        <row r="2666">
          <cell r="BX2666">
            <v>223049</v>
          </cell>
          <cell r="BY2666" t="str">
            <v/>
          </cell>
        </row>
        <row r="2667">
          <cell r="BX2667">
            <v>223066</v>
          </cell>
          <cell r="BY2667" t="str">
            <v/>
          </cell>
        </row>
        <row r="2668">
          <cell r="BX2668">
            <v>232747</v>
          </cell>
          <cell r="BY2668" t="str">
            <v/>
          </cell>
        </row>
        <row r="2669">
          <cell r="BX2669">
            <v>223078</v>
          </cell>
          <cell r="BY2669" t="str">
            <v/>
          </cell>
        </row>
        <row r="2670">
          <cell r="BX2670">
            <v>223079</v>
          </cell>
          <cell r="BY2670" t="str">
            <v/>
          </cell>
        </row>
        <row r="2671">
          <cell r="BX2671">
            <v>223081</v>
          </cell>
          <cell r="BY2671" t="str">
            <v/>
          </cell>
        </row>
        <row r="2672">
          <cell r="BX2672">
            <v>223113</v>
          </cell>
          <cell r="BY2672" t="str">
            <v/>
          </cell>
        </row>
        <row r="2673">
          <cell r="BX2673">
            <v>223121</v>
          </cell>
          <cell r="BY2673" t="str">
            <v/>
          </cell>
        </row>
        <row r="2674">
          <cell r="BX2674">
            <v>223127</v>
          </cell>
          <cell r="BY2674" t="str">
            <v/>
          </cell>
        </row>
        <row r="2675">
          <cell r="BX2675">
            <v>223132</v>
          </cell>
          <cell r="BY2675" t="str">
            <v/>
          </cell>
        </row>
        <row r="2676">
          <cell r="BX2676">
            <v>223133</v>
          </cell>
          <cell r="BY2676" t="str">
            <v/>
          </cell>
        </row>
        <row r="2677">
          <cell r="BX2677">
            <v>223138</v>
          </cell>
          <cell r="BY2677" t="str">
            <v/>
          </cell>
        </row>
        <row r="2678">
          <cell r="BX2678">
            <v>223139</v>
          </cell>
          <cell r="BY2678" t="str">
            <v/>
          </cell>
        </row>
        <row r="2679">
          <cell r="BX2679">
            <v>223142</v>
          </cell>
          <cell r="BY2679" t="str">
            <v/>
          </cell>
        </row>
        <row r="2680">
          <cell r="BX2680">
            <v>223143</v>
          </cell>
          <cell r="BY2680" t="str">
            <v/>
          </cell>
        </row>
        <row r="2681">
          <cell r="BX2681">
            <v>223167</v>
          </cell>
          <cell r="BY2681" t="str">
            <v/>
          </cell>
        </row>
        <row r="2682">
          <cell r="BX2682">
            <v>223179</v>
          </cell>
          <cell r="BY2682" t="str">
            <v/>
          </cell>
        </row>
        <row r="2683">
          <cell r="BX2683">
            <v>223181</v>
          </cell>
          <cell r="BY2683" t="str">
            <v/>
          </cell>
        </row>
        <row r="2684">
          <cell r="BX2684">
            <v>223186</v>
          </cell>
          <cell r="BY2684" t="str">
            <v/>
          </cell>
        </row>
        <row r="2685">
          <cell r="BX2685">
            <v>223187</v>
          </cell>
          <cell r="BY2685" t="str">
            <v/>
          </cell>
        </row>
        <row r="2686">
          <cell r="BX2686">
            <v>223202</v>
          </cell>
          <cell r="BY2686" t="str">
            <v/>
          </cell>
        </row>
        <row r="2687">
          <cell r="BX2687">
            <v>223215</v>
          </cell>
          <cell r="BY2687" t="str">
            <v/>
          </cell>
        </row>
        <row r="2688">
          <cell r="BX2688">
            <v>232740</v>
          </cell>
          <cell r="BY2688" t="str">
            <v/>
          </cell>
        </row>
        <row r="2689">
          <cell r="BX2689">
            <v>232734</v>
          </cell>
          <cell r="BY2689" t="str">
            <v/>
          </cell>
        </row>
        <row r="2690">
          <cell r="BX2690">
            <v>232735</v>
          </cell>
          <cell r="BY2690" t="str">
            <v/>
          </cell>
        </row>
        <row r="2691">
          <cell r="BX2691">
            <v>232736</v>
          </cell>
          <cell r="BY2691" t="str">
            <v/>
          </cell>
        </row>
        <row r="2692">
          <cell r="BX2692">
            <v>232751</v>
          </cell>
          <cell r="BY2692" t="str">
            <v/>
          </cell>
        </row>
        <row r="2693">
          <cell r="BX2693">
            <v>232755</v>
          </cell>
          <cell r="BY2693" t="str">
            <v/>
          </cell>
        </row>
        <row r="2694">
          <cell r="BX2694">
            <v>232757</v>
          </cell>
          <cell r="BY2694" t="str">
            <v/>
          </cell>
        </row>
        <row r="2695">
          <cell r="BX2695">
            <v>232758</v>
          </cell>
          <cell r="BY2695" t="str">
            <v/>
          </cell>
        </row>
        <row r="2696">
          <cell r="BX2696">
            <v>232759</v>
          </cell>
          <cell r="BY2696" t="str">
            <v/>
          </cell>
        </row>
        <row r="2697">
          <cell r="BX2697">
            <v>232760</v>
          </cell>
          <cell r="BY2697" t="str">
            <v/>
          </cell>
        </row>
        <row r="2698">
          <cell r="BX2698">
            <v>232761</v>
          </cell>
          <cell r="BY2698" t="str">
            <v/>
          </cell>
        </row>
        <row r="2699">
          <cell r="BX2699">
            <v>232774</v>
          </cell>
          <cell r="BY2699" t="str">
            <v/>
          </cell>
        </row>
        <row r="2700">
          <cell r="BX2700">
            <v>232775</v>
          </cell>
          <cell r="BY2700" t="str">
            <v/>
          </cell>
        </row>
        <row r="2701">
          <cell r="BX2701">
            <v>232778</v>
          </cell>
          <cell r="BY2701" t="str">
            <v/>
          </cell>
        </row>
        <row r="2702">
          <cell r="BX2702">
            <v>232779</v>
          </cell>
          <cell r="BY2702" t="str">
            <v/>
          </cell>
        </row>
        <row r="2703">
          <cell r="BX2703">
            <v>232780</v>
          </cell>
          <cell r="BY2703" t="str">
            <v/>
          </cell>
        </row>
        <row r="2704">
          <cell r="BX2704">
            <v>232790</v>
          </cell>
          <cell r="BY2704" t="str">
            <v/>
          </cell>
        </row>
        <row r="2705">
          <cell r="BX2705">
            <v>232791</v>
          </cell>
          <cell r="BY2705" t="str">
            <v/>
          </cell>
        </row>
        <row r="2706">
          <cell r="BX2706">
            <v>232785</v>
          </cell>
          <cell r="BY2706" t="str">
            <v/>
          </cell>
        </row>
        <row r="2707">
          <cell r="BX2707">
            <v>232786</v>
          </cell>
          <cell r="BY2707" t="str">
            <v/>
          </cell>
        </row>
        <row r="2708">
          <cell r="BX2708">
            <v>232787</v>
          </cell>
          <cell r="BY2708" t="str">
            <v/>
          </cell>
        </row>
        <row r="2709">
          <cell r="BX2709">
            <v>235060</v>
          </cell>
          <cell r="BY2709" t="str">
            <v/>
          </cell>
        </row>
        <row r="2710">
          <cell r="BX2710">
            <v>235061</v>
          </cell>
          <cell r="BY2710" t="str">
            <v/>
          </cell>
        </row>
        <row r="2711">
          <cell r="BX2711">
            <v>235062</v>
          </cell>
          <cell r="BY2711" t="str">
            <v/>
          </cell>
        </row>
        <row r="2712">
          <cell r="BX2712">
            <v>235718</v>
          </cell>
          <cell r="BY2712" t="str">
            <v/>
          </cell>
        </row>
        <row r="2713">
          <cell r="BX2713">
            <v>235719</v>
          </cell>
          <cell r="BY2713" t="str">
            <v/>
          </cell>
        </row>
        <row r="2714">
          <cell r="BX2714">
            <v>223229</v>
          </cell>
          <cell r="BY2714" t="str">
            <v/>
          </cell>
        </row>
        <row r="2715">
          <cell r="BX2715">
            <v>223232</v>
          </cell>
          <cell r="BY2715" t="str">
            <v/>
          </cell>
        </row>
        <row r="2716">
          <cell r="BX2716">
            <v>223233</v>
          </cell>
          <cell r="BY2716" t="str">
            <v/>
          </cell>
        </row>
        <row r="2717">
          <cell r="BX2717">
            <v>223234</v>
          </cell>
          <cell r="BY2717" t="str">
            <v/>
          </cell>
        </row>
        <row r="2718">
          <cell r="BX2718">
            <v>223236</v>
          </cell>
          <cell r="BY2718" t="str">
            <v/>
          </cell>
        </row>
        <row r="2719">
          <cell r="BX2719">
            <v>223238</v>
          </cell>
          <cell r="BY2719" t="str">
            <v/>
          </cell>
        </row>
        <row r="2720">
          <cell r="BX2720">
            <v>223239</v>
          </cell>
          <cell r="BY2720" t="str">
            <v/>
          </cell>
        </row>
        <row r="2721">
          <cell r="BX2721">
            <v>223241</v>
          </cell>
          <cell r="BY2721" t="str">
            <v/>
          </cell>
        </row>
        <row r="2722">
          <cell r="BX2722">
            <v>223251</v>
          </cell>
          <cell r="BY2722" t="str">
            <v/>
          </cell>
        </row>
        <row r="2723">
          <cell r="BX2723">
            <v>223254</v>
          </cell>
          <cell r="BY2723" t="str">
            <v/>
          </cell>
        </row>
        <row r="2724">
          <cell r="BX2724">
            <v>223255</v>
          </cell>
          <cell r="BY2724" t="str">
            <v/>
          </cell>
        </row>
        <row r="2725">
          <cell r="BX2725">
            <v>223256</v>
          </cell>
          <cell r="BY2725" t="str">
            <v/>
          </cell>
        </row>
        <row r="2726">
          <cell r="BX2726">
            <v>223257</v>
          </cell>
          <cell r="BY2726" t="str">
            <v/>
          </cell>
        </row>
        <row r="2727">
          <cell r="BX2727">
            <v>223258</v>
          </cell>
          <cell r="BY2727" t="str">
            <v/>
          </cell>
        </row>
        <row r="2728">
          <cell r="BX2728">
            <v>223259</v>
          </cell>
          <cell r="BY2728" t="str">
            <v/>
          </cell>
        </row>
        <row r="2729">
          <cell r="BX2729">
            <v>223260</v>
          </cell>
          <cell r="BY2729" t="str">
            <v/>
          </cell>
        </row>
        <row r="2730">
          <cell r="BX2730">
            <v>223261</v>
          </cell>
          <cell r="BY2730" t="str">
            <v/>
          </cell>
        </row>
        <row r="2731">
          <cell r="BX2731">
            <v>223262</v>
          </cell>
          <cell r="BY2731" t="str">
            <v/>
          </cell>
        </row>
        <row r="2732">
          <cell r="BX2732">
            <v>223264</v>
          </cell>
          <cell r="BY2732" t="str">
            <v/>
          </cell>
        </row>
        <row r="2733">
          <cell r="BX2733">
            <v>232763</v>
          </cell>
          <cell r="BY2733" t="str">
            <v/>
          </cell>
        </row>
        <row r="2734">
          <cell r="BX2734">
            <v>236247</v>
          </cell>
          <cell r="BY2734" t="str">
            <v/>
          </cell>
        </row>
        <row r="2735">
          <cell r="BX2735">
            <v>223284</v>
          </cell>
          <cell r="BY2735" t="str">
            <v/>
          </cell>
        </row>
        <row r="2736">
          <cell r="BX2736">
            <v>223293</v>
          </cell>
          <cell r="BY2736" t="str">
            <v/>
          </cell>
        </row>
        <row r="2737">
          <cell r="BX2737">
            <v>223295</v>
          </cell>
          <cell r="BY2737" t="str">
            <v/>
          </cell>
        </row>
        <row r="2738">
          <cell r="BX2738">
            <v>223297</v>
          </cell>
          <cell r="BY2738" t="str">
            <v/>
          </cell>
        </row>
        <row r="2739">
          <cell r="BX2739">
            <v>223298</v>
          </cell>
          <cell r="BY2739" t="str">
            <v/>
          </cell>
        </row>
        <row r="2740">
          <cell r="BX2740">
            <v>223302</v>
          </cell>
          <cell r="BY2740" t="str">
            <v/>
          </cell>
        </row>
        <row r="2741">
          <cell r="BX2741">
            <v>223312</v>
          </cell>
          <cell r="BY2741" t="str">
            <v/>
          </cell>
        </row>
        <row r="2742">
          <cell r="BX2742">
            <v>223322</v>
          </cell>
          <cell r="BY2742" t="str">
            <v/>
          </cell>
        </row>
        <row r="2743">
          <cell r="BX2743">
            <v>223330</v>
          </cell>
          <cell r="BY2743" t="str">
            <v/>
          </cell>
        </row>
        <row r="2744">
          <cell r="BX2744">
            <v>223356</v>
          </cell>
          <cell r="BY2744" t="str">
            <v/>
          </cell>
        </row>
        <row r="2745">
          <cell r="BX2745">
            <v>223359</v>
          </cell>
          <cell r="BY2745" t="str">
            <v/>
          </cell>
        </row>
        <row r="2746">
          <cell r="BX2746">
            <v>223360</v>
          </cell>
          <cell r="BY2746" t="str">
            <v/>
          </cell>
        </row>
        <row r="2747">
          <cell r="BX2747">
            <v>223363</v>
          </cell>
          <cell r="BY2747" t="str">
            <v/>
          </cell>
        </row>
        <row r="2748">
          <cell r="BX2748">
            <v>223364</v>
          </cell>
          <cell r="BY2748" t="str">
            <v/>
          </cell>
        </row>
        <row r="2749">
          <cell r="BX2749">
            <v>223366</v>
          </cell>
          <cell r="BY2749" t="str">
            <v/>
          </cell>
        </row>
        <row r="2750">
          <cell r="BX2750">
            <v>223369</v>
          </cell>
          <cell r="BY2750" t="str">
            <v/>
          </cell>
        </row>
        <row r="2751">
          <cell r="BX2751">
            <v>223370</v>
          </cell>
          <cell r="BY2751" t="str">
            <v/>
          </cell>
        </row>
        <row r="2752">
          <cell r="BX2752">
            <v>223374</v>
          </cell>
          <cell r="BY2752" t="str">
            <v/>
          </cell>
        </row>
        <row r="2753">
          <cell r="BX2753">
            <v>223376</v>
          </cell>
          <cell r="BY2753" t="str">
            <v/>
          </cell>
        </row>
        <row r="2754">
          <cell r="BX2754">
            <v>223379</v>
          </cell>
          <cell r="BY2754" t="str">
            <v/>
          </cell>
        </row>
        <row r="2755">
          <cell r="BX2755">
            <v>223381</v>
          </cell>
          <cell r="BY2755" t="str">
            <v/>
          </cell>
        </row>
        <row r="2756">
          <cell r="BX2756">
            <v>223384</v>
          </cell>
          <cell r="BY2756" t="str">
            <v/>
          </cell>
        </row>
        <row r="2757">
          <cell r="BX2757">
            <v>223391</v>
          </cell>
          <cell r="BY2757" t="str">
            <v/>
          </cell>
        </row>
        <row r="2758">
          <cell r="BX2758">
            <v>223392</v>
          </cell>
          <cell r="BY2758" t="str">
            <v/>
          </cell>
        </row>
        <row r="2759">
          <cell r="BX2759">
            <v>223393</v>
          </cell>
          <cell r="BY2759" t="str">
            <v/>
          </cell>
        </row>
        <row r="2760">
          <cell r="BX2760">
            <v>223395</v>
          </cell>
          <cell r="BY2760" t="str">
            <v/>
          </cell>
        </row>
        <row r="2761">
          <cell r="BX2761">
            <v>223396</v>
          </cell>
          <cell r="BY2761" t="str">
            <v/>
          </cell>
        </row>
        <row r="2762">
          <cell r="BX2762">
            <v>223397</v>
          </cell>
          <cell r="BY2762" t="str">
            <v/>
          </cell>
        </row>
        <row r="2763">
          <cell r="BX2763">
            <v>223398</v>
          </cell>
          <cell r="BY2763" t="str">
            <v/>
          </cell>
        </row>
        <row r="2764">
          <cell r="BX2764">
            <v>223400</v>
          </cell>
          <cell r="BY2764" t="str">
            <v/>
          </cell>
        </row>
        <row r="2765">
          <cell r="BX2765">
            <v>223401</v>
          </cell>
          <cell r="BY2765" t="str">
            <v/>
          </cell>
        </row>
        <row r="2766">
          <cell r="BX2766">
            <v>223402</v>
          </cell>
          <cell r="BY2766" t="str">
            <v/>
          </cell>
        </row>
        <row r="2767">
          <cell r="BX2767">
            <v>223403</v>
          </cell>
          <cell r="BY2767" t="str">
            <v/>
          </cell>
        </row>
        <row r="2768">
          <cell r="BX2768">
            <v>223404</v>
          </cell>
          <cell r="BY2768" t="str">
            <v/>
          </cell>
        </row>
        <row r="2769">
          <cell r="BX2769">
            <v>223406</v>
          </cell>
          <cell r="BY2769" t="str">
            <v/>
          </cell>
        </row>
        <row r="2770">
          <cell r="BX2770">
            <v>223407</v>
          </cell>
          <cell r="BY2770" t="str">
            <v/>
          </cell>
        </row>
        <row r="2771">
          <cell r="BX2771">
            <v>223408</v>
          </cell>
          <cell r="BY2771" t="str">
            <v/>
          </cell>
        </row>
        <row r="2772">
          <cell r="BX2772">
            <v>223409</v>
          </cell>
          <cell r="BY2772" t="str">
            <v/>
          </cell>
        </row>
        <row r="2773">
          <cell r="BX2773">
            <v>223410</v>
          </cell>
          <cell r="BY2773" t="str">
            <v/>
          </cell>
        </row>
        <row r="2774">
          <cell r="BX2774">
            <v>223412</v>
          </cell>
          <cell r="BY2774" t="str">
            <v/>
          </cell>
        </row>
        <row r="2775">
          <cell r="BX2775">
            <v>223413</v>
          </cell>
          <cell r="BY2775" t="str">
            <v/>
          </cell>
        </row>
        <row r="2776">
          <cell r="BX2776">
            <v>223415</v>
          </cell>
          <cell r="BY2776" t="str">
            <v/>
          </cell>
        </row>
        <row r="2777">
          <cell r="BX2777">
            <v>223421</v>
          </cell>
          <cell r="BY2777" t="str">
            <v/>
          </cell>
        </row>
        <row r="2778">
          <cell r="BX2778">
            <v>223426</v>
          </cell>
          <cell r="BY2778" t="str">
            <v/>
          </cell>
        </row>
        <row r="2779">
          <cell r="BX2779">
            <v>223427</v>
          </cell>
          <cell r="BY2779" t="str">
            <v/>
          </cell>
        </row>
        <row r="2780">
          <cell r="BX2780">
            <v>223429</v>
          </cell>
          <cell r="BY2780" t="str">
            <v/>
          </cell>
        </row>
        <row r="2781">
          <cell r="BX2781">
            <v>223434</v>
          </cell>
          <cell r="BY2781" t="str">
            <v/>
          </cell>
        </row>
        <row r="2782">
          <cell r="BX2782">
            <v>223435</v>
          </cell>
          <cell r="BY2782" t="str">
            <v/>
          </cell>
        </row>
        <row r="2783">
          <cell r="BX2783">
            <v>223436</v>
          </cell>
          <cell r="BY2783" t="str">
            <v/>
          </cell>
        </row>
        <row r="2784">
          <cell r="BX2784">
            <v>223438</v>
          </cell>
          <cell r="BY2784" t="str">
            <v/>
          </cell>
        </row>
        <row r="2785">
          <cell r="BX2785">
            <v>223441</v>
          </cell>
          <cell r="BY2785" t="str">
            <v/>
          </cell>
        </row>
        <row r="2786">
          <cell r="BX2786">
            <v>223443</v>
          </cell>
          <cell r="BY2786" t="str">
            <v/>
          </cell>
        </row>
        <row r="2787">
          <cell r="BX2787">
            <v>223445</v>
          </cell>
          <cell r="BY2787" t="str">
            <v/>
          </cell>
        </row>
        <row r="2788">
          <cell r="BX2788">
            <v>223448</v>
          </cell>
          <cell r="BY2788" t="str">
            <v/>
          </cell>
        </row>
        <row r="2789">
          <cell r="BX2789">
            <v>223455</v>
          </cell>
          <cell r="BY2789" t="str">
            <v/>
          </cell>
        </row>
        <row r="2790">
          <cell r="BX2790">
            <v>223460</v>
          </cell>
          <cell r="BY2790" t="str">
            <v/>
          </cell>
        </row>
        <row r="2791">
          <cell r="BX2791">
            <v>223461</v>
          </cell>
          <cell r="BY2791" t="str">
            <v/>
          </cell>
        </row>
        <row r="2792">
          <cell r="BX2792">
            <v>223478</v>
          </cell>
          <cell r="BY2792" t="str">
            <v/>
          </cell>
        </row>
        <row r="2793">
          <cell r="BX2793">
            <v>223479</v>
          </cell>
          <cell r="BY2793" t="str">
            <v/>
          </cell>
        </row>
        <row r="2794">
          <cell r="BX2794">
            <v>223480</v>
          </cell>
          <cell r="BY2794" t="str">
            <v/>
          </cell>
        </row>
        <row r="2795">
          <cell r="BX2795">
            <v>223485</v>
          </cell>
          <cell r="BY2795" t="str">
            <v/>
          </cell>
        </row>
        <row r="2796">
          <cell r="BX2796">
            <v>223492</v>
          </cell>
          <cell r="BY2796" t="str">
            <v/>
          </cell>
        </row>
        <row r="2797">
          <cell r="BX2797">
            <v>223493</v>
          </cell>
          <cell r="BY2797" t="str">
            <v/>
          </cell>
        </row>
        <row r="2798">
          <cell r="BX2798">
            <v>223498</v>
          </cell>
          <cell r="BY2798" t="str">
            <v/>
          </cell>
        </row>
        <row r="2799">
          <cell r="BX2799">
            <v>223499</v>
          </cell>
          <cell r="BY2799" t="str">
            <v/>
          </cell>
        </row>
        <row r="2800">
          <cell r="BX2800">
            <v>232140</v>
          </cell>
          <cell r="BY2800" t="str">
            <v/>
          </cell>
        </row>
        <row r="2801">
          <cell r="BX2801">
            <v>223500</v>
          </cell>
          <cell r="BY2801" t="str">
            <v/>
          </cell>
        </row>
        <row r="2802">
          <cell r="BX2802">
            <v>223501</v>
          </cell>
          <cell r="BY2802" t="str">
            <v/>
          </cell>
        </row>
        <row r="2803">
          <cell r="BX2803">
            <v>223502</v>
          </cell>
          <cell r="BY2803" t="str">
            <v/>
          </cell>
        </row>
        <row r="2804">
          <cell r="BX2804">
            <v>223504</v>
          </cell>
          <cell r="BY2804" t="str">
            <v/>
          </cell>
        </row>
        <row r="2805">
          <cell r="BX2805">
            <v>231816</v>
          </cell>
          <cell r="BY2805" t="str">
            <v/>
          </cell>
        </row>
        <row r="2806">
          <cell r="BX2806">
            <v>231818</v>
          </cell>
          <cell r="BY2806" t="str">
            <v/>
          </cell>
        </row>
        <row r="2807">
          <cell r="BX2807">
            <v>231819</v>
          </cell>
          <cell r="BY2807" t="str">
            <v/>
          </cell>
        </row>
        <row r="2808">
          <cell r="BX2808">
            <v>231820</v>
          </cell>
          <cell r="BY2808" t="str">
            <v/>
          </cell>
        </row>
        <row r="2809">
          <cell r="BX2809">
            <v>231821</v>
          </cell>
          <cell r="BY2809" t="str">
            <v/>
          </cell>
        </row>
        <row r="2810">
          <cell r="BX2810">
            <v>231822</v>
          </cell>
          <cell r="BY2810" t="str">
            <v/>
          </cell>
        </row>
        <row r="2811">
          <cell r="BX2811">
            <v>231823</v>
          </cell>
          <cell r="BY2811" t="str">
            <v/>
          </cell>
        </row>
        <row r="2812">
          <cell r="BX2812">
            <v>231824</v>
          </cell>
          <cell r="BY2812" t="str">
            <v/>
          </cell>
        </row>
        <row r="2813">
          <cell r="BX2813">
            <v>231825</v>
          </cell>
          <cell r="BY2813" t="str">
            <v/>
          </cell>
        </row>
        <row r="2814">
          <cell r="BX2814">
            <v>231826</v>
          </cell>
          <cell r="BY2814" t="str">
            <v/>
          </cell>
        </row>
        <row r="2815">
          <cell r="BX2815">
            <v>231827</v>
          </cell>
          <cell r="BY2815" t="str">
            <v/>
          </cell>
        </row>
        <row r="2816">
          <cell r="BX2816">
            <v>231829</v>
          </cell>
          <cell r="BY2816" t="str">
            <v/>
          </cell>
        </row>
        <row r="2817">
          <cell r="BX2817">
            <v>231830</v>
          </cell>
          <cell r="BY2817" t="str">
            <v/>
          </cell>
        </row>
        <row r="2818">
          <cell r="BX2818">
            <v>231831</v>
          </cell>
          <cell r="BY2818" t="str">
            <v/>
          </cell>
        </row>
        <row r="2819">
          <cell r="BX2819">
            <v>231832</v>
          </cell>
          <cell r="BY2819" t="str">
            <v/>
          </cell>
        </row>
        <row r="2820">
          <cell r="BX2820">
            <v>231833</v>
          </cell>
          <cell r="BY2820" t="str">
            <v/>
          </cell>
        </row>
        <row r="2821">
          <cell r="BX2821">
            <v>231834</v>
          </cell>
          <cell r="BY2821" t="str">
            <v/>
          </cell>
        </row>
        <row r="2822">
          <cell r="BX2822">
            <v>231835</v>
          </cell>
          <cell r="BY2822" t="str">
            <v/>
          </cell>
        </row>
        <row r="2823">
          <cell r="BX2823">
            <v>231836</v>
          </cell>
          <cell r="BY2823" t="str">
            <v/>
          </cell>
        </row>
        <row r="2824">
          <cell r="BX2824">
            <v>231838</v>
          </cell>
          <cell r="BY2824" t="str">
            <v/>
          </cell>
        </row>
        <row r="2825">
          <cell r="BX2825">
            <v>231839</v>
          </cell>
          <cell r="BY2825" t="str">
            <v/>
          </cell>
        </row>
        <row r="2826">
          <cell r="BX2826">
            <v>231840</v>
          </cell>
          <cell r="BY2826" t="str">
            <v/>
          </cell>
        </row>
        <row r="2827">
          <cell r="BX2827">
            <v>231841</v>
          </cell>
          <cell r="BY2827" t="str">
            <v/>
          </cell>
        </row>
        <row r="2828">
          <cell r="BX2828">
            <v>231842</v>
          </cell>
          <cell r="BY2828" t="str">
            <v/>
          </cell>
        </row>
        <row r="2829">
          <cell r="BX2829">
            <v>231843</v>
          </cell>
          <cell r="BY2829" t="str">
            <v/>
          </cell>
        </row>
        <row r="2830">
          <cell r="BX2830">
            <v>231844</v>
          </cell>
          <cell r="BY2830" t="str">
            <v/>
          </cell>
        </row>
        <row r="2831">
          <cell r="BX2831">
            <v>231845</v>
          </cell>
          <cell r="BY2831" t="str">
            <v/>
          </cell>
        </row>
        <row r="2832">
          <cell r="BX2832">
            <v>231846</v>
          </cell>
          <cell r="BY2832" t="str">
            <v/>
          </cell>
        </row>
        <row r="2833">
          <cell r="BX2833">
            <v>231847</v>
          </cell>
          <cell r="BY2833" t="str">
            <v/>
          </cell>
        </row>
        <row r="2834">
          <cell r="BX2834">
            <v>231848</v>
          </cell>
          <cell r="BY2834" t="str">
            <v/>
          </cell>
        </row>
        <row r="2835">
          <cell r="BX2835">
            <v>231849</v>
          </cell>
          <cell r="BY2835" t="str">
            <v/>
          </cell>
        </row>
        <row r="2836">
          <cell r="BX2836">
            <v>231850</v>
          </cell>
          <cell r="BY2836" t="str">
            <v/>
          </cell>
        </row>
        <row r="2837">
          <cell r="BX2837">
            <v>231854</v>
          </cell>
          <cell r="BY2837" t="str">
            <v/>
          </cell>
        </row>
        <row r="2838">
          <cell r="BX2838">
            <v>231855</v>
          </cell>
          <cell r="BY2838" t="str">
            <v/>
          </cell>
        </row>
        <row r="2839">
          <cell r="BX2839">
            <v>231856</v>
          </cell>
          <cell r="BY2839" t="str">
            <v/>
          </cell>
        </row>
        <row r="2840">
          <cell r="BX2840">
            <v>231857</v>
          </cell>
          <cell r="BY2840" t="str">
            <v/>
          </cell>
        </row>
        <row r="2841">
          <cell r="BX2841">
            <v>231858</v>
          </cell>
          <cell r="BY2841" t="str">
            <v/>
          </cell>
        </row>
        <row r="2842">
          <cell r="BX2842">
            <v>231859</v>
          </cell>
          <cell r="BY2842" t="str">
            <v/>
          </cell>
        </row>
        <row r="2843">
          <cell r="BX2843">
            <v>231860</v>
          </cell>
          <cell r="BY2843" t="str">
            <v/>
          </cell>
        </row>
        <row r="2844">
          <cell r="BX2844">
            <v>231861</v>
          </cell>
          <cell r="BY2844" t="str">
            <v/>
          </cell>
        </row>
        <row r="2845">
          <cell r="BX2845">
            <v>231862</v>
          </cell>
          <cell r="BY2845" t="str">
            <v/>
          </cell>
        </row>
        <row r="2846">
          <cell r="BX2846">
            <v>231863</v>
          </cell>
          <cell r="BY2846" t="str">
            <v/>
          </cell>
        </row>
        <row r="2847">
          <cell r="BX2847">
            <v>231864</v>
          </cell>
          <cell r="BY2847" t="str">
            <v/>
          </cell>
        </row>
        <row r="2848">
          <cell r="BX2848">
            <v>231865</v>
          </cell>
          <cell r="BY2848" t="str">
            <v/>
          </cell>
        </row>
        <row r="2849">
          <cell r="BX2849">
            <v>231866</v>
          </cell>
          <cell r="BY2849" t="str">
            <v/>
          </cell>
        </row>
        <row r="2850">
          <cell r="BX2850">
            <v>231867</v>
          </cell>
          <cell r="BY2850" t="str">
            <v/>
          </cell>
        </row>
        <row r="2851">
          <cell r="BX2851">
            <v>231868</v>
          </cell>
          <cell r="BY2851" t="str">
            <v/>
          </cell>
        </row>
        <row r="2852">
          <cell r="BX2852">
            <v>231869</v>
          </cell>
          <cell r="BY2852" t="str">
            <v/>
          </cell>
        </row>
        <row r="2853">
          <cell r="BX2853">
            <v>231870</v>
          </cell>
          <cell r="BY2853" t="str">
            <v/>
          </cell>
        </row>
        <row r="2854">
          <cell r="BX2854">
            <v>231871</v>
          </cell>
          <cell r="BY2854" t="str">
            <v/>
          </cell>
        </row>
        <row r="2855">
          <cell r="BX2855">
            <v>231872</v>
          </cell>
          <cell r="BY2855" t="str">
            <v/>
          </cell>
        </row>
        <row r="2856">
          <cell r="BX2856">
            <v>231873</v>
          </cell>
          <cell r="BY2856" t="str">
            <v/>
          </cell>
        </row>
        <row r="2857">
          <cell r="BX2857">
            <v>231874</v>
          </cell>
          <cell r="BY2857" t="str">
            <v/>
          </cell>
        </row>
        <row r="2858">
          <cell r="BX2858">
            <v>231875</v>
          </cell>
          <cell r="BY2858" t="str">
            <v/>
          </cell>
        </row>
        <row r="2859">
          <cell r="BX2859">
            <v>231876</v>
          </cell>
          <cell r="BY2859" t="str">
            <v/>
          </cell>
        </row>
        <row r="2860">
          <cell r="BX2860">
            <v>231877</v>
          </cell>
          <cell r="BY2860" t="str">
            <v/>
          </cell>
        </row>
        <row r="2861">
          <cell r="BX2861">
            <v>231878</v>
          </cell>
          <cell r="BY2861" t="str">
            <v/>
          </cell>
        </row>
        <row r="2862">
          <cell r="BX2862">
            <v>231879</v>
          </cell>
          <cell r="BY2862" t="str">
            <v/>
          </cell>
        </row>
        <row r="2863">
          <cell r="BX2863">
            <v>231880</v>
          </cell>
          <cell r="BY2863" t="str">
            <v/>
          </cell>
        </row>
        <row r="2864">
          <cell r="BX2864">
            <v>231881</v>
          </cell>
          <cell r="BY2864" t="str">
            <v/>
          </cell>
        </row>
        <row r="2865">
          <cell r="BX2865">
            <v>231882</v>
          </cell>
          <cell r="BY2865" t="str">
            <v/>
          </cell>
        </row>
        <row r="2866">
          <cell r="BX2866">
            <v>231883</v>
          </cell>
          <cell r="BY2866" t="str">
            <v/>
          </cell>
        </row>
        <row r="2867">
          <cell r="BX2867">
            <v>231884</v>
          </cell>
          <cell r="BY2867" t="str">
            <v/>
          </cell>
        </row>
        <row r="2868">
          <cell r="BX2868">
            <v>231885</v>
          </cell>
          <cell r="BY2868" t="str">
            <v/>
          </cell>
        </row>
        <row r="2869">
          <cell r="BX2869">
            <v>231886</v>
          </cell>
          <cell r="BY2869" t="str">
            <v/>
          </cell>
        </row>
        <row r="2870">
          <cell r="BX2870">
            <v>231887</v>
          </cell>
          <cell r="BY2870" t="str">
            <v/>
          </cell>
        </row>
        <row r="2871">
          <cell r="BX2871">
            <v>231888</v>
          </cell>
          <cell r="BY2871" t="str">
            <v/>
          </cell>
        </row>
        <row r="2872">
          <cell r="BX2872">
            <v>231889</v>
          </cell>
          <cell r="BY2872" t="str">
            <v/>
          </cell>
        </row>
        <row r="2873">
          <cell r="BX2873">
            <v>231890</v>
          </cell>
          <cell r="BY2873" t="str">
            <v/>
          </cell>
        </row>
        <row r="2874">
          <cell r="BX2874">
            <v>231891</v>
          </cell>
          <cell r="BY2874" t="str">
            <v/>
          </cell>
        </row>
        <row r="2875">
          <cell r="BX2875">
            <v>231892</v>
          </cell>
          <cell r="BY2875" t="str">
            <v/>
          </cell>
        </row>
        <row r="2876">
          <cell r="BX2876">
            <v>231893</v>
          </cell>
          <cell r="BY2876" t="str">
            <v/>
          </cell>
        </row>
        <row r="2877">
          <cell r="BX2877">
            <v>231894</v>
          </cell>
          <cell r="BY2877" t="str">
            <v/>
          </cell>
        </row>
        <row r="2878">
          <cell r="BX2878">
            <v>231895</v>
          </cell>
          <cell r="BY2878" t="str">
            <v/>
          </cell>
        </row>
        <row r="2879">
          <cell r="BX2879">
            <v>231896</v>
          </cell>
          <cell r="BY2879" t="str">
            <v/>
          </cell>
        </row>
        <row r="2880">
          <cell r="BX2880">
            <v>231897</v>
          </cell>
          <cell r="BY2880" t="str">
            <v/>
          </cell>
        </row>
        <row r="2881">
          <cell r="BX2881">
            <v>231898</v>
          </cell>
          <cell r="BY2881" t="str">
            <v/>
          </cell>
        </row>
        <row r="2882">
          <cell r="BX2882">
            <v>231899</v>
          </cell>
          <cell r="BY2882" t="str">
            <v/>
          </cell>
        </row>
        <row r="2883">
          <cell r="BX2883">
            <v>231900</v>
          </cell>
          <cell r="BY2883" t="str">
            <v/>
          </cell>
        </row>
        <row r="2884">
          <cell r="BX2884">
            <v>231901</v>
          </cell>
          <cell r="BY2884" t="str">
            <v/>
          </cell>
        </row>
        <row r="2885">
          <cell r="BX2885">
            <v>231902</v>
          </cell>
          <cell r="BY2885" t="str">
            <v/>
          </cell>
        </row>
        <row r="2886">
          <cell r="BX2886">
            <v>231903</v>
          </cell>
          <cell r="BY2886" t="str">
            <v/>
          </cell>
        </row>
        <row r="2887">
          <cell r="BX2887">
            <v>231904</v>
          </cell>
          <cell r="BY2887" t="str">
            <v/>
          </cell>
        </row>
        <row r="2888">
          <cell r="BX2888">
            <v>231905</v>
          </cell>
          <cell r="BY2888" t="str">
            <v/>
          </cell>
        </row>
        <row r="2889">
          <cell r="BX2889">
            <v>231906</v>
          </cell>
          <cell r="BY2889" t="str">
            <v/>
          </cell>
        </row>
        <row r="2890">
          <cell r="BX2890">
            <v>231907</v>
          </cell>
          <cell r="BY2890" t="str">
            <v/>
          </cell>
        </row>
        <row r="2891">
          <cell r="BX2891">
            <v>231908</v>
          </cell>
          <cell r="BY2891" t="str">
            <v/>
          </cell>
        </row>
        <row r="2892">
          <cell r="BX2892">
            <v>231909</v>
          </cell>
          <cell r="BY2892" t="str">
            <v/>
          </cell>
        </row>
        <row r="2893">
          <cell r="BX2893">
            <v>231910</v>
          </cell>
          <cell r="BY2893" t="str">
            <v/>
          </cell>
        </row>
        <row r="2894">
          <cell r="BX2894">
            <v>231911</v>
          </cell>
          <cell r="BY2894" t="str">
            <v/>
          </cell>
        </row>
        <row r="2895">
          <cell r="BX2895">
            <v>231912</v>
          </cell>
          <cell r="BY2895" t="str">
            <v/>
          </cell>
        </row>
        <row r="2896">
          <cell r="BX2896">
            <v>231913</v>
          </cell>
          <cell r="BY2896" t="str">
            <v/>
          </cell>
        </row>
        <row r="2897">
          <cell r="BX2897">
            <v>231914</v>
          </cell>
          <cell r="BY2897" t="str">
            <v/>
          </cell>
        </row>
        <row r="2898">
          <cell r="BX2898">
            <v>231915</v>
          </cell>
          <cell r="BY2898" t="str">
            <v/>
          </cell>
        </row>
        <row r="2899">
          <cell r="BX2899">
            <v>231916</v>
          </cell>
          <cell r="BY2899" t="str">
            <v/>
          </cell>
        </row>
        <row r="2900">
          <cell r="BX2900">
            <v>231917</v>
          </cell>
          <cell r="BY2900" t="str">
            <v/>
          </cell>
        </row>
        <row r="2901">
          <cell r="BX2901">
            <v>231918</v>
          </cell>
          <cell r="BY2901" t="str">
            <v/>
          </cell>
        </row>
        <row r="2902">
          <cell r="BX2902">
            <v>231922</v>
          </cell>
          <cell r="BY2902" t="str">
            <v/>
          </cell>
        </row>
        <row r="2903">
          <cell r="BX2903">
            <v>231925</v>
          </cell>
          <cell r="BY2903" t="str">
            <v/>
          </cell>
        </row>
        <row r="2904">
          <cell r="BX2904">
            <v>231926</v>
          </cell>
          <cell r="BY2904" t="str">
            <v/>
          </cell>
        </row>
        <row r="2905">
          <cell r="BX2905">
            <v>231927</v>
          </cell>
          <cell r="BY2905" t="str">
            <v/>
          </cell>
        </row>
        <row r="2906">
          <cell r="BX2906">
            <v>231928</v>
          </cell>
          <cell r="BY2906" t="str">
            <v/>
          </cell>
        </row>
        <row r="2907">
          <cell r="BX2907">
            <v>231929</v>
          </cell>
          <cell r="BY2907" t="str">
            <v/>
          </cell>
        </row>
        <row r="2908">
          <cell r="BX2908">
            <v>231931</v>
          </cell>
          <cell r="BY2908" t="str">
            <v/>
          </cell>
        </row>
        <row r="2909">
          <cell r="BX2909">
            <v>231932</v>
          </cell>
          <cell r="BY2909" t="str">
            <v/>
          </cell>
        </row>
        <row r="2910">
          <cell r="BX2910">
            <v>231933</v>
          </cell>
          <cell r="BY2910" t="str">
            <v/>
          </cell>
        </row>
        <row r="2911">
          <cell r="BX2911">
            <v>231936</v>
          </cell>
          <cell r="BY2911" t="str">
            <v/>
          </cell>
        </row>
        <row r="2912">
          <cell r="BX2912">
            <v>231942</v>
          </cell>
          <cell r="BY2912" t="str">
            <v/>
          </cell>
        </row>
        <row r="2913">
          <cell r="BX2913">
            <v>231944</v>
          </cell>
          <cell r="BY2913" t="str">
            <v/>
          </cell>
        </row>
        <row r="2914">
          <cell r="BX2914">
            <v>231945</v>
          </cell>
          <cell r="BY2914" t="str">
            <v/>
          </cell>
        </row>
        <row r="2915">
          <cell r="BX2915">
            <v>231946</v>
          </cell>
          <cell r="BY2915" t="str">
            <v/>
          </cell>
        </row>
        <row r="2916">
          <cell r="BX2916">
            <v>231947</v>
          </cell>
          <cell r="BY2916" t="str">
            <v/>
          </cell>
        </row>
        <row r="2917">
          <cell r="BX2917">
            <v>231948</v>
          </cell>
          <cell r="BY2917" t="str">
            <v/>
          </cell>
        </row>
        <row r="2918">
          <cell r="BX2918">
            <v>231949</v>
          </cell>
          <cell r="BY2918" t="str">
            <v/>
          </cell>
        </row>
        <row r="2919">
          <cell r="BX2919">
            <v>231950</v>
          </cell>
          <cell r="BY2919" t="str">
            <v/>
          </cell>
        </row>
        <row r="2920">
          <cell r="BX2920">
            <v>231951</v>
          </cell>
          <cell r="BY2920" t="str">
            <v/>
          </cell>
        </row>
        <row r="2921">
          <cell r="BX2921">
            <v>231952</v>
          </cell>
          <cell r="BY2921" t="str">
            <v/>
          </cell>
        </row>
        <row r="2922">
          <cell r="BX2922">
            <v>231953</v>
          </cell>
          <cell r="BY2922" t="str">
            <v/>
          </cell>
        </row>
        <row r="2923">
          <cell r="BX2923">
            <v>231954</v>
          </cell>
          <cell r="BY2923" t="str">
            <v/>
          </cell>
        </row>
        <row r="2924">
          <cell r="BX2924">
            <v>231955</v>
          </cell>
          <cell r="BY2924" t="str">
            <v/>
          </cell>
        </row>
        <row r="2925">
          <cell r="BX2925">
            <v>231956</v>
          </cell>
          <cell r="BY2925" t="str">
            <v/>
          </cell>
        </row>
        <row r="2926">
          <cell r="BX2926">
            <v>231958</v>
          </cell>
          <cell r="BY2926" t="str">
            <v/>
          </cell>
        </row>
        <row r="2927">
          <cell r="BX2927">
            <v>231959</v>
          </cell>
          <cell r="BY2927" t="str">
            <v/>
          </cell>
        </row>
        <row r="2928">
          <cell r="BX2928">
            <v>231960</v>
          </cell>
          <cell r="BY2928" t="str">
            <v/>
          </cell>
        </row>
        <row r="2929">
          <cell r="BX2929">
            <v>231961</v>
          </cell>
          <cell r="BY2929" t="str">
            <v/>
          </cell>
        </row>
        <row r="2930">
          <cell r="BX2930">
            <v>231962</v>
          </cell>
          <cell r="BY2930" t="str">
            <v/>
          </cell>
        </row>
        <row r="2931">
          <cell r="BX2931">
            <v>231963</v>
          </cell>
          <cell r="BY2931" t="str">
            <v/>
          </cell>
        </row>
        <row r="2932">
          <cell r="BX2932">
            <v>231964</v>
          </cell>
          <cell r="BY2932" t="str">
            <v/>
          </cell>
        </row>
        <row r="2933">
          <cell r="BX2933">
            <v>231965</v>
          </cell>
          <cell r="BY2933" t="str">
            <v/>
          </cell>
        </row>
        <row r="2934">
          <cell r="BX2934">
            <v>231966</v>
          </cell>
          <cell r="BY2934" t="str">
            <v/>
          </cell>
        </row>
        <row r="2935">
          <cell r="BX2935">
            <v>231967</v>
          </cell>
          <cell r="BY2935" t="str">
            <v/>
          </cell>
        </row>
        <row r="2936">
          <cell r="BX2936">
            <v>231968</v>
          </cell>
          <cell r="BY2936" t="str">
            <v/>
          </cell>
        </row>
        <row r="2937">
          <cell r="BX2937">
            <v>231969</v>
          </cell>
          <cell r="BY2937" t="str">
            <v/>
          </cell>
        </row>
        <row r="2938">
          <cell r="BX2938">
            <v>231970</v>
          </cell>
          <cell r="BY2938" t="str">
            <v/>
          </cell>
        </row>
        <row r="2939">
          <cell r="BX2939">
            <v>231971</v>
          </cell>
          <cell r="BY2939" t="str">
            <v/>
          </cell>
        </row>
        <row r="2940">
          <cell r="BX2940">
            <v>231972</v>
          </cell>
          <cell r="BY2940" t="str">
            <v/>
          </cell>
        </row>
        <row r="2941">
          <cell r="BX2941">
            <v>231973</v>
          </cell>
          <cell r="BY2941" t="str">
            <v/>
          </cell>
        </row>
        <row r="2942">
          <cell r="BX2942">
            <v>231974</v>
          </cell>
          <cell r="BY2942" t="str">
            <v/>
          </cell>
        </row>
        <row r="2943">
          <cell r="BX2943">
            <v>231975</v>
          </cell>
          <cell r="BY2943" t="str">
            <v/>
          </cell>
        </row>
        <row r="2944">
          <cell r="BX2944">
            <v>231976</v>
          </cell>
          <cell r="BY2944" t="str">
            <v/>
          </cell>
        </row>
        <row r="2945">
          <cell r="BX2945">
            <v>231977</v>
          </cell>
          <cell r="BY2945" t="str">
            <v/>
          </cell>
        </row>
        <row r="2946">
          <cell r="BX2946">
            <v>231978</v>
          </cell>
          <cell r="BY2946" t="str">
            <v/>
          </cell>
        </row>
        <row r="2947">
          <cell r="BX2947">
            <v>231979</v>
          </cell>
          <cell r="BY2947" t="str">
            <v/>
          </cell>
        </row>
        <row r="2948">
          <cell r="BX2948">
            <v>231980</v>
          </cell>
          <cell r="BY2948" t="str">
            <v/>
          </cell>
        </row>
        <row r="2949">
          <cell r="BX2949">
            <v>231981</v>
          </cell>
          <cell r="BY2949" t="str">
            <v/>
          </cell>
        </row>
        <row r="2950">
          <cell r="BX2950">
            <v>231982</v>
          </cell>
          <cell r="BY2950" t="str">
            <v/>
          </cell>
        </row>
        <row r="2951">
          <cell r="BX2951">
            <v>231983</v>
          </cell>
          <cell r="BY2951" t="str">
            <v/>
          </cell>
        </row>
        <row r="2952">
          <cell r="BX2952">
            <v>231984</v>
          </cell>
          <cell r="BY2952" t="str">
            <v/>
          </cell>
        </row>
        <row r="2953">
          <cell r="BX2953">
            <v>231985</v>
          </cell>
          <cell r="BY2953" t="str">
            <v/>
          </cell>
        </row>
        <row r="2954">
          <cell r="BX2954">
            <v>231986</v>
          </cell>
          <cell r="BY2954" t="str">
            <v/>
          </cell>
        </row>
        <row r="2955">
          <cell r="BX2955">
            <v>231987</v>
          </cell>
          <cell r="BY2955" t="str">
            <v/>
          </cell>
        </row>
        <row r="2956">
          <cell r="BX2956">
            <v>231988</v>
          </cell>
          <cell r="BY2956" t="str">
            <v/>
          </cell>
        </row>
        <row r="2957">
          <cell r="BX2957">
            <v>231989</v>
          </cell>
          <cell r="BY2957" t="str">
            <v/>
          </cell>
        </row>
        <row r="2958">
          <cell r="BX2958">
            <v>231990</v>
          </cell>
          <cell r="BY2958" t="str">
            <v/>
          </cell>
        </row>
        <row r="2959">
          <cell r="BX2959">
            <v>231991</v>
          </cell>
          <cell r="BY2959" t="str">
            <v/>
          </cell>
        </row>
        <row r="2960">
          <cell r="BX2960">
            <v>231992</v>
          </cell>
          <cell r="BY2960" t="str">
            <v/>
          </cell>
        </row>
        <row r="2961">
          <cell r="BX2961">
            <v>231993</v>
          </cell>
          <cell r="BY2961" t="str">
            <v/>
          </cell>
        </row>
        <row r="2962">
          <cell r="BX2962">
            <v>231994</v>
          </cell>
          <cell r="BY2962" t="str">
            <v/>
          </cell>
        </row>
        <row r="2963">
          <cell r="BX2963">
            <v>231995</v>
          </cell>
          <cell r="BY2963" t="str">
            <v/>
          </cell>
        </row>
        <row r="2964">
          <cell r="BX2964">
            <v>231996</v>
          </cell>
          <cell r="BY2964" t="str">
            <v/>
          </cell>
        </row>
        <row r="2965">
          <cell r="BX2965">
            <v>231997</v>
          </cell>
          <cell r="BY2965" t="str">
            <v/>
          </cell>
        </row>
        <row r="2966">
          <cell r="BX2966">
            <v>235094</v>
          </cell>
          <cell r="BY2966" t="str">
            <v/>
          </cell>
        </row>
        <row r="2967">
          <cell r="BX2967">
            <v>235095</v>
          </cell>
          <cell r="BY2967" t="str">
            <v/>
          </cell>
        </row>
        <row r="2968">
          <cell r="BX2968">
            <v>235096</v>
          </cell>
          <cell r="BY2968" t="str">
            <v/>
          </cell>
        </row>
        <row r="2969">
          <cell r="BX2969">
            <v>235097</v>
          </cell>
          <cell r="BY2969" t="str">
            <v/>
          </cell>
        </row>
        <row r="2970">
          <cell r="BX2970">
            <v>235098</v>
          </cell>
          <cell r="BY2970" t="str">
            <v/>
          </cell>
        </row>
        <row r="2971">
          <cell r="BX2971">
            <v>235570</v>
          </cell>
          <cell r="BY2971" t="str">
            <v/>
          </cell>
        </row>
        <row r="2972">
          <cell r="BX2972">
            <v>235571</v>
          </cell>
          <cell r="BY2972" t="str">
            <v/>
          </cell>
        </row>
        <row r="2973">
          <cell r="BX2973">
            <v>223505</v>
          </cell>
          <cell r="BY2973" t="str">
            <v/>
          </cell>
        </row>
        <row r="2974">
          <cell r="BX2974">
            <v>223509</v>
          </cell>
          <cell r="BY2974" t="str">
            <v/>
          </cell>
        </row>
        <row r="2975">
          <cell r="BX2975">
            <v>223510</v>
          </cell>
          <cell r="BY2975" t="str">
            <v/>
          </cell>
        </row>
        <row r="2976">
          <cell r="BX2976">
            <v>232169</v>
          </cell>
          <cell r="BY2976" t="str">
            <v/>
          </cell>
        </row>
        <row r="2977">
          <cell r="BX2977">
            <v>223511</v>
          </cell>
          <cell r="BY2977" t="str">
            <v/>
          </cell>
        </row>
        <row r="2978">
          <cell r="BX2978">
            <v>223514</v>
          </cell>
          <cell r="BY2978" t="str">
            <v/>
          </cell>
        </row>
        <row r="2979">
          <cell r="BX2979">
            <v>223515</v>
          </cell>
          <cell r="BY2979" t="str">
            <v/>
          </cell>
        </row>
        <row r="2980">
          <cell r="BX2980">
            <v>223534</v>
          </cell>
          <cell r="BY2980" t="str">
            <v/>
          </cell>
        </row>
        <row r="2981">
          <cell r="BX2981">
            <v>223536</v>
          </cell>
          <cell r="BY2981" t="str">
            <v/>
          </cell>
        </row>
        <row r="2982">
          <cell r="BX2982">
            <v>223537</v>
          </cell>
          <cell r="BY2982" t="str">
            <v/>
          </cell>
        </row>
        <row r="2983">
          <cell r="BX2983">
            <v>223538</v>
          </cell>
          <cell r="BY2983" t="str">
            <v/>
          </cell>
        </row>
        <row r="2984">
          <cell r="BX2984">
            <v>223539</v>
          </cell>
          <cell r="BY2984" t="str">
            <v/>
          </cell>
        </row>
        <row r="2985">
          <cell r="BX2985">
            <v>223540</v>
          </cell>
          <cell r="BY2985" t="str">
            <v/>
          </cell>
        </row>
        <row r="2986">
          <cell r="BX2986">
            <v>223541</v>
          </cell>
          <cell r="BY2986" t="str">
            <v/>
          </cell>
        </row>
        <row r="2987">
          <cell r="BX2987">
            <v>223543</v>
          </cell>
          <cell r="BY2987" t="str">
            <v/>
          </cell>
        </row>
        <row r="2988">
          <cell r="BX2988">
            <v>223544</v>
          </cell>
          <cell r="BY2988" t="str">
            <v/>
          </cell>
        </row>
        <row r="2989">
          <cell r="BX2989">
            <v>223545</v>
          </cell>
          <cell r="BY2989" t="str">
            <v/>
          </cell>
        </row>
        <row r="2990">
          <cell r="BX2990">
            <v>223548</v>
          </cell>
          <cell r="BY2990" t="str">
            <v/>
          </cell>
        </row>
        <row r="2991">
          <cell r="BX2991">
            <v>223553</v>
          </cell>
          <cell r="BY2991" t="str">
            <v/>
          </cell>
        </row>
        <row r="2992">
          <cell r="BX2992">
            <v>223554</v>
          </cell>
          <cell r="BY2992" t="str">
            <v/>
          </cell>
        </row>
        <row r="2993">
          <cell r="BX2993">
            <v>223559</v>
          </cell>
          <cell r="BY2993" t="str">
            <v/>
          </cell>
        </row>
        <row r="2994">
          <cell r="BX2994">
            <v>223561</v>
          </cell>
          <cell r="BY2994" t="str">
            <v/>
          </cell>
        </row>
        <row r="2995">
          <cell r="BX2995">
            <v>223563</v>
          </cell>
          <cell r="BY2995" t="str">
            <v/>
          </cell>
        </row>
        <row r="2996">
          <cell r="BX2996">
            <v>223564</v>
          </cell>
          <cell r="BY2996" t="str">
            <v/>
          </cell>
        </row>
        <row r="2997">
          <cell r="BX2997">
            <v>223566</v>
          </cell>
          <cell r="BY2997" t="str">
            <v/>
          </cell>
        </row>
        <row r="2998">
          <cell r="BX2998">
            <v>223621</v>
          </cell>
          <cell r="BY2998" t="str">
            <v/>
          </cell>
        </row>
        <row r="2999">
          <cell r="BX2999">
            <v>223626</v>
          </cell>
          <cell r="BY2999" t="str">
            <v/>
          </cell>
        </row>
        <row r="3000">
          <cell r="BX3000">
            <v>223642</v>
          </cell>
          <cell r="BY3000" t="str">
            <v/>
          </cell>
        </row>
        <row r="3001">
          <cell r="BX3001">
            <v>223652</v>
          </cell>
          <cell r="BY3001" t="str">
            <v/>
          </cell>
        </row>
        <row r="3002">
          <cell r="BX3002">
            <v>223795</v>
          </cell>
          <cell r="BY3002" t="str">
            <v/>
          </cell>
        </row>
        <row r="3003">
          <cell r="BX3003">
            <v>223801</v>
          </cell>
          <cell r="BY3003" t="str">
            <v/>
          </cell>
        </row>
        <row r="3004">
          <cell r="BX3004">
            <v>223804</v>
          </cell>
          <cell r="BY3004" t="str">
            <v/>
          </cell>
        </row>
        <row r="3005">
          <cell r="BX3005">
            <v>223805</v>
          </cell>
          <cell r="BY3005" t="str">
            <v/>
          </cell>
        </row>
        <row r="3006">
          <cell r="BX3006">
            <v>223806</v>
          </cell>
          <cell r="BY3006" t="str">
            <v/>
          </cell>
        </row>
        <row r="3007">
          <cell r="BX3007">
            <v>223810</v>
          </cell>
          <cell r="BY3007" t="str">
            <v/>
          </cell>
        </row>
        <row r="3008">
          <cell r="BX3008">
            <v>223812</v>
          </cell>
          <cell r="BY3008" t="str">
            <v/>
          </cell>
        </row>
        <row r="3009">
          <cell r="BX3009">
            <v>223813</v>
          </cell>
          <cell r="BY3009" t="str">
            <v/>
          </cell>
        </row>
        <row r="3010">
          <cell r="BX3010">
            <v>223814</v>
          </cell>
          <cell r="BY3010" t="str">
            <v/>
          </cell>
        </row>
        <row r="3011">
          <cell r="BX3011">
            <v>223815</v>
          </cell>
          <cell r="BY3011" t="str">
            <v/>
          </cell>
        </row>
        <row r="3012">
          <cell r="BX3012">
            <v>223816</v>
          </cell>
          <cell r="BY3012" t="str">
            <v/>
          </cell>
        </row>
        <row r="3013">
          <cell r="BX3013">
            <v>223817</v>
          </cell>
          <cell r="BY3013" t="str">
            <v/>
          </cell>
        </row>
        <row r="3014">
          <cell r="BX3014">
            <v>223818</v>
          </cell>
          <cell r="BY3014" t="str">
            <v/>
          </cell>
        </row>
        <row r="3015">
          <cell r="BX3015">
            <v>223819</v>
          </cell>
          <cell r="BY3015" t="str">
            <v/>
          </cell>
        </row>
        <row r="3016">
          <cell r="BX3016">
            <v>223820</v>
          </cell>
          <cell r="BY3016" t="str">
            <v/>
          </cell>
        </row>
        <row r="3017">
          <cell r="BX3017">
            <v>223821</v>
          </cell>
          <cell r="BY3017" t="str">
            <v/>
          </cell>
        </row>
        <row r="3018">
          <cell r="BX3018">
            <v>223822</v>
          </cell>
          <cell r="BY3018" t="str">
            <v/>
          </cell>
        </row>
        <row r="3019">
          <cell r="BX3019">
            <v>223823</v>
          </cell>
          <cell r="BY3019" t="str">
            <v/>
          </cell>
        </row>
        <row r="3020">
          <cell r="BX3020">
            <v>223824</v>
          </cell>
          <cell r="BY3020" t="str">
            <v/>
          </cell>
        </row>
        <row r="3021">
          <cell r="BX3021">
            <v>223825</v>
          </cell>
          <cell r="BY3021" t="str">
            <v/>
          </cell>
        </row>
        <row r="3022">
          <cell r="BX3022">
            <v>223826</v>
          </cell>
          <cell r="BY3022" t="str">
            <v/>
          </cell>
        </row>
        <row r="3023">
          <cell r="BX3023">
            <v>223827</v>
          </cell>
          <cell r="BY3023" t="str">
            <v/>
          </cell>
        </row>
        <row r="3024">
          <cell r="BX3024">
            <v>223828</v>
          </cell>
          <cell r="BY3024" t="str">
            <v/>
          </cell>
        </row>
        <row r="3025">
          <cell r="BX3025">
            <v>223829</v>
          </cell>
          <cell r="BY3025" t="str">
            <v/>
          </cell>
        </row>
        <row r="3026">
          <cell r="BX3026">
            <v>223830</v>
          </cell>
          <cell r="BY3026" t="str">
            <v/>
          </cell>
        </row>
        <row r="3027">
          <cell r="BX3027">
            <v>223831</v>
          </cell>
          <cell r="BY3027" t="str">
            <v/>
          </cell>
        </row>
        <row r="3028">
          <cell r="BX3028">
            <v>223832</v>
          </cell>
          <cell r="BY3028" t="str">
            <v/>
          </cell>
        </row>
        <row r="3029">
          <cell r="BX3029">
            <v>223833</v>
          </cell>
          <cell r="BY3029" t="str">
            <v/>
          </cell>
        </row>
        <row r="3030">
          <cell r="BX3030">
            <v>223834</v>
          </cell>
          <cell r="BY3030" t="str">
            <v/>
          </cell>
        </row>
        <row r="3031">
          <cell r="BX3031">
            <v>223835</v>
          </cell>
          <cell r="BY3031" t="str">
            <v/>
          </cell>
        </row>
        <row r="3032">
          <cell r="BX3032">
            <v>223836</v>
          </cell>
          <cell r="BY3032" t="str">
            <v/>
          </cell>
        </row>
        <row r="3033">
          <cell r="BX3033">
            <v>223837</v>
          </cell>
          <cell r="BY3033" t="str">
            <v/>
          </cell>
        </row>
        <row r="3034">
          <cell r="BX3034">
            <v>223838</v>
          </cell>
          <cell r="BY3034" t="str">
            <v/>
          </cell>
        </row>
        <row r="3035">
          <cell r="BX3035">
            <v>223839</v>
          </cell>
          <cell r="BY3035" t="str">
            <v/>
          </cell>
        </row>
        <row r="3036">
          <cell r="BX3036">
            <v>223840</v>
          </cell>
          <cell r="BY3036" t="str">
            <v/>
          </cell>
        </row>
        <row r="3037">
          <cell r="BX3037">
            <v>223841</v>
          </cell>
          <cell r="BY3037" t="str">
            <v/>
          </cell>
        </row>
        <row r="3038">
          <cell r="BX3038">
            <v>223842</v>
          </cell>
          <cell r="BY3038" t="str">
            <v/>
          </cell>
        </row>
        <row r="3039">
          <cell r="BX3039">
            <v>223843</v>
          </cell>
          <cell r="BY3039" t="str">
            <v/>
          </cell>
        </row>
        <row r="3040">
          <cell r="BX3040">
            <v>223844</v>
          </cell>
          <cell r="BY3040" t="str">
            <v/>
          </cell>
        </row>
        <row r="3041">
          <cell r="BX3041">
            <v>223845</v>
          </cell>
          <cell r="BY3041" t="str">
            <v/>
          </cell>
        </row>
        <row r="3042">
          <cell r="BX3042">
            <v>223846</v>
          </cell>
          <cell r="BY3042" t="str">
            <v/>
          </cell>
        </row>
        <row r="3043">
          <cell r="BX3043">
            <v>223847</v>
          </cell>
          <cell r="BY3043" t="str">
            <v/>
          </cell>
        </row>
        <row r="3044">
          <cell r="BX3044">
            <v>223848</v>
          </cell>
          <cell r="BY3044" t="str">
            <v/>
          </cell>
        </row>
        <row r="3045">
          <cell r="BX3045">
            <v>223849</v>
          </cell>
          <cell r="BY3045" t="str">
            <v/>
          </cell>
        </row>
        <row r="3046">
          <cell r="BX3046">
            <v>223850</v>
          </cell>
          <cell r="BY3046" t="str">
            <v/>
          </cell>
        </row>
        <row r="3047">
          <cell r="BX3047">
            <v>223851</v>
          </cell>
          <cell r="BY3047" t="str">
            <v/>
          </cell>
        </row>
        <row r="3048">
          <cell r="BX3048">
            <v>223852</v>
          </cell>
          <cell r="BY3048" t="str">
            <v/>
          </cell>
        </row>
        <row r="3049">
          <cell r="BX3049">
            <v>223853</v>
          </cell>
          <cell r="BY3049" t="str">
            <v/>
          </cell>
        </row>
        <row r="3050">
          <cell r="BX3050">
            <v>231652</v>
          </cell>
          <cell r="BY3050" t="str">
            <v/>
          </cell>
        </row>
        <row r="3051">
          <cell r="BX3051">
            <v>235754</v>
          </cell>
          <cell r="BY3051" t="str">
            <v/>
          </cell>
        </row>
        <row r="3052">
          <cell r="BX3052">
            <v>236155</v>
          </cell>
          <cell r="BY3052" t="str">
            <v/>
          </cell>
        </row>
        <row r="3053">
          <cell r="BX3053">
            <v>235922</v>
          </cell>
          <cell r="BY3053" t="str">
            <v/>
          </cell>
        </row>
        <row r="3054">
          <cell r="BX3054">
            <v>235864</v>
          </cell>
          <cell r="BY3054" t="str">
            <v/>
          </cell>
        </row>
        <row r="3055">
          <cell r="BX3055">
            <v>232825</v>
          </cell>
          <cell r="BY3055" t="str">
            <v/>
          </cell>
        </row>
        <row r="3056">
          <cell r="BX3056">
            <v>232826</v>
          </cell>
          <cell r="BY3056" t="str">
            <v/>
          </cell>
        </row>
        <row r="3057">
          <cell r="BX3057">
            <v>232827</v>
          </cell>
          <cell r="BY3057" t="str">
            <v/>
          </cell>
        </row>
        <row r="3058">
          <cell r="BX3058">
            <v>223862</v>
          </cell>
          <cell r="BY3058" t="str">
            <v/>
          </cell>
        </row>
        <row r="3059">
          <cell r="BX3059">
            <v>223876</v>
          </cell>
          <cell r="BY3059" t="str">
            <v/>
          </cell>
        </row>
        <row r="3060">
          <cell r="BX3060">
            <v>223878</v>
          </cell>
          <cell r="BY3060" t="str">
            <v/>
          </cell>
        </row>
        <row r="3061">
          <cell r="BX3061">
            <v>223879</v>
          </cell>
          <cell r="BY3061" t="str">
            <v/>
          </cell>
        </row>
        <row r="3062">
          <cell r="BX3062">
            <v>223884</v>
          </cell>
          <cell r="BY3062" t="str">
            <v/>
          </cell>
        </row>
        <row r="3063">
          <cell r="BX3063">
            <v>223885</v>
          </cell>
          <cell r="BY3063" t="str">
            <v/>
          </cell>
        </row>
        <row r="3064">
          <cell r="BX3064">
            <v>223886</v>
          </cell>
          <cell r="BY3064" t="str">
            <v/>
          </cell>
        </row>
        <row r="3065">
          <cell r="BX3065">
            <v>223887</v>
          </cell>
          <cell r="BY3065" t="str">
            <v/>
          </cell>
        </row>
        <row r="3066">
          <cell r="BX3066">
            <v>223889</v>
          </cell>
          <cell r="BY3066" t="str">
            <v/>
          </cell>
        </row>
        <row r="3067">
          <cell r="BX3067">
            <v>223890</v>
          </cell>
          <cell r="BY3067" t="str">
            <v/>
          </cell>
        </row>
        <row r="3068">
          <cell r="BX3068">
            <v>223891</v>
          </cell>
          <cell r="BY3068" t="str">
            <v/>
          </cell>
        </row>
        <row r="3069">
          <cell r="BX3069">
            <v>223892</v>
          </cell>
          <cell r="BY3069" t="str">
            <v/>
          </cell>
        </row>
        <row r="3070">
          <cell r="BX3070">
            <v>223899</v>
          </cell>
          <cell r="BY3070" t="str">
            <v/>
          </cell>
        </row>
        <row r="3071">
          <cell r="BX3071">
            <v>235865</v>
          </cell>
          <cell r="BY3071" t="str">
            <v/>
          </cell>
        </row>
        <row r="3072">
          <cell r="BX3072">
            <v>235990</v>
          </cell>
          <cell r="BY3072" t="str">
            <v/>
          </cell>
        </row>
        <row r="3073">
          <cell r="BX3073">
            <v>236291</v>
          </cell>
          <cell r="BY3073" t="str">
            <v/>
          </cell>
        </row>
        <row r="3074">
          <cell r="BX3074">
            <v>236154</v>
          </cell>
          <cell r="BY3074" t="str">
            <v/>
          </cell>
        </row>
        <row r="3075">
          <cell r="BX3075">
            <v>235991</v>
          </cell>
          <cell r="BY3075" t="str">
            <v/>
          </cell>
        </row>
        <row r="3076">
          <cell r="BX3076">
            <v>235755</v>
          </cell>
          <cell r="BY3076" t="str">
            <v/>
          </cell>
        </row>
        <row r="3077">
          <cell r="BX3077">
            <v>223904</v>
          </cell>
          <cell r="BY3077" t="str">
            <v/>
          </cell>
        </row>
        <row r="3078">
          <cell r="BX3078">
            <v>223909</v>
          </cell>
          <cell r="BY3078" t="str">
            <v/>
          </cell>
        </row>
        <row r="3079">
          <cell r="BX3079">
            <v>223910</v>
          </cell>
          <cell r="BY3079" t="str">
            <v/>
          </cell>
        </row>
        <row r="3080">
          <cell r="BX3080">
            <v>223913</v>
          </cell>
          <cell r="BY3080" t="str">
            <v/>
          </cell>
        </row>
        <row r="3081">
          <cell r="BX3081">
            <v>223914</v>
          </cell>
          <cell r="BY3081" t="str">
            <v/>
          </cell>
        </row>
        <row r="3082">
          <cell r="BX3082">
            <v>223917</v>
          </cell>
          <cell r="BY3082" t="str">
            <v/>
          </cell>
        </row>
        <row r="3083">
          <cell r="BX3083">
            <v>223919</v>
          </cell>
          <cell r="BY3083" t="str">
            <v/>
          </cell>
        </row>
        <row r="3084">
          <cell r="BX3084">
            <v>223920</v>
          </cell>
          <cell r="BY3084" t="str">
            <v/>
          </cell>
        </row>
        <row r="3085">
          <cell r="BX3085">
            <v>223921</v>
          </cell>
          <cell r="BY3085" t="str">
            <v/>
          </cell>
        </row>
        <row r="3086">
          <cell r="BX3086">
            <v>223927</v>
          </cell>
          <cell r="BY3086" t="str">
            <v/>
          </cell>
        </row>
        <row r="3087">
          <cell r="BX3087">
            <v>223928</v>
          </cell>
          <cell r="BY3087" t="str">
            <v/>
          </cell>
        </row>
        <row r="3088">
          <cell r="BX3088">
            <v>223930</v>
          </cell>
          <cell r="BY3088" t="str">
            <v/>
          </cell>
        </row>
        <row r="3089">
          <cell r="BX3089">
            <v>223933</v>
          </cell>
          <cell r="BY3089" t="str">
            <v/>
          </cell>
        </row>
        <row r="3090">
          <cell r="BX3090">
            <v>208236</v>
          </cell>
          <cell r="BY3090" t="str">
            <v/>
          </cell>
        </row>
        <row r="3091">
          <cell r="BX3091">
            <v>223938</v>
          </cell>
          <cell r="BY3091" t="str">
            <v/>
          </cell>
        </row>
        <row r="3092">
          <cell r="BX3092">
            <v>223940</v>
          </cell>
          <cell r="BY3092" t="str">
            <v/>
          </cell>
        </row>
        <row r="3093">
          <cell r="BX3093">
            <v>223941</v>
          </cell>
          <cell r="BY3093" t="str">
            <v/>
          </cell>
        </row>
        <row r="3094">
          <cell r="BX3094">
            <v>223942</v>
          </cell>
          <cell r="BY3094" t="str">
            <v/>
          </cell>
        </row>
        <row r="3095">
          <cell r="BX3095">
            <v>223943</v>
          </cell>
          <cell r="BY3095" t="str">
            <v/>
          </cell>
        </row>
        <row r="3096">
          <cell r="BX3096">
            <v>223945</v>
          </cell>
          <cell r="BY3096" t="str">
            <v/>
          </cell>
        </row>
        <row r="3097">
          <cell r="BX3097">
            <v>223946</v>
          </cell>
          <cell r="BY3097" t="str">
            <v/>
          </cell>
        </row>
        <row r="3098">
          <cell r="BX3098">
            <v>223947</v>
          </cell>
          <cell r="BY3098" t="str">
            <v/>
          </cell>
        </row>
        <row r="3099">
          <cell r="BX3099">
            <v>223954</v>
          </cell>
          <cell r="BY3099" t="str">
            <v/>
          </cell>
        </row>
        <row r="3100">
          <cell r="BX3100">
            <v>223955</v>
          </cell>
          <cell r="BY3100" t="str">
            <v/>
          </cell>
        </row>
        <row r="3101">
          <cell r="BX3101">
            <v>223956</v>
          </cell>
          <cell r="BY3101" t="str">
            <v/>
          </cell>
        </row>
        <row r="3102">
          <cell r="BX3102">
            <v>223957</v>
          </cell>
          <cell r="BY3102" t="str">
            <v/>
          </cell>
        </row>
        <row r="3103">
          <cell r="BX3103">
            <v>223960</v>
          </cell>
          <cell r="BY3103" t="str">
            <v/>
          </cell>
        </row>
        <row r="3104">
          <cell r="BX3104">
            <v>223961</v>
          </cell>
          <cell r="BY3104" t="str">
            <v/>
          </cell>
        </row>
        <row r="3105">
          <cell r="BX3105">
            <v>223964</v>
          </cell>
          <cell r="BY3105" t="str">
            <v/>
          </cell>
        </row>
        <row r="3106">
          <cell r="BX3106">
            <v>223965</v>
          </cell>
          <cell r="BY3106" t="str">
            <v/>
          </cell>
        </row>
        <row r="3107">
          <cell r="BX3107">
            <v>223966</v>
          </cell>
          <cell r="BY3107" t="str">
            <v/>
          </cell>
        </row>
        <row r="3108">
          <cell r="BX3108">
            <v>223967</v>
          </cell>
          <cell r="BY3108" t="str">
            <v/>
          </cell>
        </row>
        <row r="3109">
          <cell r="BX3109">
            <v>223974</v>
          </cell>
          <cell r="BY3109" t="str">
            <v/>
          </cell>
        </row>
        <row r="3110">
          <cell r="BX3110">
            <v>223975</v>
          </cell>
          <cell r="BY3110" t="str">
            <v/>
          </cell>
        </row>
        <row r="3111">
          <cell r="BX3111">
            <v>223982</v>
          </cell>
          <cell r="BY3111" t="str">
            <v/>
          </cell>
        </row>
        <row r="3112">
          <cell r="BX3112">
            <v>223984</v>
          </cell>
          <cell r="BY3112" t="str">
            <v/>
          </cell>
        </row>
        <row r="3113">
          <cell r="BX3113">
            <v>223985</v>
          </cell>
          <cell r="BY3113" t="str">
            <v/>
          </cell>
        </row>
        <row r="3114">
          <cell r="BX3114">
            <v>223986</v>
          </cell>
          <cell r="BY3114" t="str">
            <v/>
          </cell>
        </row>
        <row r="3115">
          <cell r="BX3115">
            <v>223988</v>
          </cell>
          <cell r="BY3115" t="str">
            <v/>
          </cell>
        </row>
        <row r="3116">
          <cell r="BX3116">
            <v>232799</v>
          </cell>
          <cell r="BY3116" t="str">
            <v/>
          </cell>
        </row>
        <row r="3117">
          <cell r="BX3117">
            <v>223989</v>
          </cell>
          <cell r="BY3117" t="str">
            <v/>
          </cell>
        </row>
        <row r="3118">
          <cell r="BX3118">
            <v>223991</v>
          </cell>
          <cell r="BY3118" t="str">
            <v/>
          </cell>
        </row>
        <row r="3119">
          <cell r="BX3119">
            <v>223992</v>
          </cell>
          <cell r="BY3119" t="str">
            <v/>
          </cell>
        </row>
        <row r="3120">
          <cell r="BX3120">
            <v>223993</v>
          </cell>
          <cell r="BY3120" t="str">
            <v/>
          </cell>
        </row>
        <row r="3121">
          <cell r="BX3121">
            <v>223995</v>
          </cell>
          <cell r="BY3121" t="str">
            <v/>
          </cell>
        </row>
        <row r="3122">
          <cell r="BX3122">
            <v>224002</v>
          </cell>
          <cell r="BY3122" t="str">
            <v/>
          </cell>
        </row>
        <row r="3123">
          <cell r="BX3123">
            <v>224003</v>
          </cell>
          <cell r="BY3123" t="str">
            <v/>
          </cell>
        </row>
        <row r="3124">
          <cell r="BX3124">
            <v>224004</v>
          </cell>
          <cell r="BY3124" t="str">
            <v/>
          </cell>
        </row>
        <row r="3125">
          <cell r="BX3125">
            <v>224010</v>
          </cell>
          <cell r="BY3125" t="str">
            <v/>
          </cell>
        </row>
        <row r="3126">
          <cell r="BX3126">
            <v>224013</v>
          </cell>
          <cell r="BY3126" t="str">
            <v/>
          </cell>
        </row>
        <row r="3127">
          <cell r="BX3127">
            <v>224014</v>
          </cell>
          <cell r="BY3127" t="str">
            <v/>
          </cell>
        </row>
        <row r="3128">
          <cell r="BX3128">
            <v>224015</v>
          </cell>
          <cell r="BY3128" t="str">
            <v/>
          </cell>
        </row>
        <row r="3129">
          <cell r="BX3129">
            <v>224016</v>
          </cell>
          <cell r="BY3129" t="str">
            <v/>
          </cell>
        </row>
        <row r="3130">
          <cell r="BX3130">
            <v>224018</v>
          </cell>
          <cell r="BY3130" t="str">
            <v/>
          </cell>
        </row>
        <row r="3131">
          <cell r="BX3131">
            <v>224019</v>
          </cell>
          <cell r="BY3131" t="str">
            <v/>
          </cell>
        </row>
        <row r="3132">
          <cell r="BX3132">
            <v>224020</v>
          </cell>
          <cell r="BY3132" t="str">
            <v/>
          </cell>
        </row>
        <row r="3133">
          <cell r="BX3133">
            <v>224021</v>
          </cell>
          <cell r="BY3133" t="str">
            <v/>
          </cell>
        </row>
        <row r="3134">
          <cell r="BX3134">
            <v>232160</v>
          </cell>
          <cell r="BY3134" t="str">
            <v/>
          </cell>
        </row>
        <row r="3135">
          <cell r="BX3135">
            <v>224022</v>
          </cell>
          <cell r="BY3135" t="str">
            <v/>
          </cell>
        </row>
        <row r="3136">
          <cell r="BX3136">
            <v>224023</v>
          </cell>
          <cell r="BY3136" t="str">
            <v/>
          </cell>
        </row>
        <row r="3137">
          <cell r="BX3137">
            <v>224024</v>
          </cell>
          <cell r="BY3137" t="str">
            <v/>
          </cell>
        </row>
        <row r="3138">
          <cell r="BX3138">
            <v>224025</v>
          </cell>
          <cell r="BY3138" t="str">
            <v/>
          </cell>
        </row>
        <row r="3139">
          <cell r="BX3139">
            <v>224026</v>
          </cell>
          <cell r="BY3139" t="str">
            <v/>
          </cell>
        </row>
        <row r="3140">
          <cell r="BX3140">
            <v>224027</v>
          </cell>
          <cell r="BY3140" t="str">
            <v/>
          </cell>
        </row>
        <row r="3141">
          <cell r="BX3141">
            <v>224028</v>
          </cell>
          <cell r="BY3141" t="str">
            <v/>
          </cell>
        </row>
        <row r="3142">
          <cell r="BX3142">
            <v>224030</v>
          </cell>
          <cell r="BY3142" t="str">
            <v/>
          </cell>
        </row>
        <row r="3143">
          <cell r="BX3143">
            <v>224031</v>
          </cell>
          <cell r="BY3143" t="str">
            <v/>
          </cell>
        </row>
        <row r="3144">
          <cell r="BX3144">
            <v>224032</v>
          </cell>
          <cell r="BY3144" t="str">
            <v/>
          </cell>
        </row>
        <row r="3145">
          <cell r="BX3145">
            <v>224034</v>
          </cell>
          <cell r="BY3145" t="str">
            <v/>
          </cell>
        </row>
        <row r="3146">
          <cell r="BX3146">
            <v>224035</v>
          </cell>
          <cell r="BY3146" t="str">
            <v/>
          </cell>
        </row>
        <row r="3147">
          <cell r="BX3147">
            <v>224036</v>
          </cell>
          <cell r="BY3147" t="str">
            <v/>
          </cell>
        </row>
        <row r="3148">
          <cell r="BX3148">
            <v>224037</v>
          </cell>
          <cell r="BY3148" t="str">
            <v/>
          </cell>
        </row>
        <row r="3149">
          <cell r="BX3149">
            <v>224038</v>
          </cell>
          <cell r="BY3149" t="str">
            <v/>
          </cell>
        </row>
        <row r="3150">
          <cell r="BX3150">
            <v>224039</v>
          </cell>
          <cell r="BY3150" t="str">
            <v/>
          </cell>
        </row>
        <row r="3151">
          <cell r="BX3151">
            <v>232153</v>
          </cell>
          <cell r="BY3151" t="str">
            <v/>
          </cell>
        </row>
        <row r="3152">
          <cell r="BX3152">
            <v>232154</v>
          </cell>
          <cell r="BY3152" t="str">
            <v/>
          </cell>
        </row>
        <row r="3153">
          <cell r="BX3153">
            <v>232155</v>
          </cell>
          <cell r="BY3153" t="str">
            <v/>
          </cell>
        </row>
        <row r="3154">
          <cell r="BX3154">
            <v>232156</v>
          </cell>
          <cell r="BY3154" t="str">
            <v/>
          </cell>
        </row>
        <row r="3155">
          <cell r="BX3155">
            <v>232157</v>
          </cell>
          <cell r="BY3155" t="str">
            <v/>
          </cell>
        </row>
        <row r="3156">
          <cell r="BX3156">
            <v>224042</v>
          </cell>
          <cell r="BY3156" t="str">
            <v/>
          </cell>
        </row>
        <row r="3157">
          <cell r="BX3157">
            <v>224043</v>
          </cell>
          <cell r="BY3157" t="str">
            <v/>
          </cell>
        </row>
        <row r="3158">
          <cell r="BX3158">
            <v>224044</v>
          </cell>
          <cell r="BY3158" t="str">
            <v/>
          </cell>
        </row>
        <row r="3159">
          <cell r="BX3159">
            <v>224045</v>
          </cell>
          <cell r="BY3159" t="str">
            <v/>
          </cell>
        </row>
        <row r="3160">
          <cell r="BX3160">
            <v>232808</v>
          </cell>
          <cell r="BY3160" t="str">
            <v/>
          </cell>
        </row>
        <row r="3161">
          <cell r="BX3161">
            <v>224046</v>
          </cell>
          <cell r="BY3161" t="str">
            <v/>
          </cell>
        </row>
        <row r="3162">
          <cell r="BX3162">
            <v>224047</v>
          </cell>
          <cell r="BY3162" t="str">
            <v/>
          </cell>
        </row>
        <row r="3163">
          <cell r="BX3163">
            <v>224048</v>
          </cell>
          <cell r="BY3163" t="str">
            <v/>
          </cell>
        </row>
        <row r="3164">
          <cell r="BX3164">
            <v>224050</v>
          </cell>
          <cell r="BY3164" t="str">
            <v/>
          </cell>
        </row>
        <row r="3165">
          <cell r="BX3165">
            <v>224051</v>
          </cell>
          <cell r="BY3165" t="str">
            <v/>
          </cell>
        </row>
        <row r="3166">
          <cell r="BX3166">
            <v>232152</v>
          </cell>
          <cell r="BY3166" t="str">
            <v/>
          </cell>
        </row>
        <row r="3167">
          <cell r="BX3167">
            <v>224052</v>
          </cell>
          <cell r="BY3167" t="str">
            <v/>
          </cell>
        </row>
        <row r="3168">
          <cell r="BX3168">
            <v>224055</v>
          </cell>
          <cell r="BY3168" t="str">
            <v/>
          </cell>
        </row>
        <row r="3169">
          <cell r="BX3169">
            <v>224058</v>
          </cell>
          <cell r="BY3169" t="str">
            <v/>
          </cell>
        </row>
        <row r="3170">
          <cell r="BX3170">
            <v>224060</v>
          </cell>
          <cell r="BY3170" t="str">
            <v/>
          </cell>
        </row>
        <row r="3171">
          <cell r="BX3171">
            <v>224064</v>
          </cell>
          <cell r="BY3171" t="str">
            <v/>
          </cell>
        </row>
        <row r="3172">
          <cell r="BX3172">
            <v>224074</v>
          </cell>
          <cell r="BY3172" t="str">
            <v/>
          </cell>
        </row>
        <row r="3173">
          <cell r="BX3173">
            <v>224075</v>
          </cell>
          <cell r="BY3173" t="str">
            <v/>
          </cell>
        </row>
        <row r="3174">
          <cell r="BX3174">
            <v>224076</v>
          </cell>
          <cell r="BY3174" t="str">
            <v/>
          </cell>
        </row>
        <row r="3175">
          <cell r="BX3175">
            <v>224077</v>
          </cell>
          <cell r="BY3175" t="str">
            <v/>
          </cell>
        </row>
        <row r="3176">
          <cell r="BX3176">
            <v>224078</v>
          </cell>
          <cell r="BY3176" t="str">
            <v/>
          </cell>
        </row>
        <row r="3177">
          <cell r="BX3177">
            <v>224079</v>
          </cell>
          <cell r="BY3177" t="str">
            <v/>
          </cell>
        </row>
        <row r="3178">
          <cell r="BX3178">
            <v>224080</v>
          </cell>
          <cell r="BY3178" t="str">
            <v/>
          </cell>
        </row>
        <row r="3179">
          <cell r="BX3179">
            <v>224081</v>
          </cell>
          <cell r="BY3179" t="str">
            <v/>
          </cell>
        </row>
        <row r="3180">
          <cell r="BX3180">
            <v>224082</v>
          </cell>
          <cell r="BY3180" t="str">
            <v/>
          </cell>
        </row>
        <row r="3181">
          <cell r="BX3181">
            <v>224084</v>
          </cell>
          <cell r="BY3181" t="str">
            <v/>
          </cell>
        </row>
        <row r="3182">
          <cell r="BX3182">
            <v>224085</v>
          </cell>
          <cell r="BY3182" t="str">
            <v/>
          </cell>
        </row>
        <row r="3183">
          <cell r="BX3183">
            <v>224086</v>
          </cell>
          <cell r="BY3183" t="str">
            <v/>
          </cell>
        </row>
        <row r="3184">
          <cell r="BX3184">
            <v>224087</v>
          </cell>
          <cell r="BY3184" t="str">
            <v/>
          </cell>
        </row>
        <row r="3185">
          <cell r="BX3185">
            <v>224088</v>
          </cell>
          <cell r="BY3185" t="str">
            <v/>
          </cell>
        </row>
        <row r="3186">
          <cell r="BX3186">
            <v>224089</v>
          </cell>
          <cell r="BY3186" t="str">
            <v/>
          </cell>
        </row>
        <row r="3187">
          <cell r="BX3187">
            <v>224090</v>
          </cell>
          <cell r="BY3187" t="str">
            <v/>
          </cell>
        </row>
        <row r="3188">
          <cell r="BX3188">
            <v>224091</v>
          </cell>
          <cell r="BY3188" t="str">
            <v/>
          </cell>
        </row>
        <row r="3189">
          <cell r="BX3189">
            <v>224092</v>
          </cell>
          <cell r="BY3189" t="str">
            <v/>
          </cell>
        </row>
        <row r="3190">
          <cell r="BX3190">
            <v>224094</v>
          </cell>
          <cell r="BY3190" t="str">
            <v/>
          </cell>
        </row>
        <row r="3191">
          <cell r="BX3191">
            <v>224095</v>
          </cell>
          <cell r="BY3191" t="str">
            <v/>
          </cell>
        </row>
        <row r="3192">
          <cell r="BX3192">
            <v>224096</v>
          </cell>
          <cell r="BY3192" t="str">
            <v/>
          </cell>
        </row>
        <row r="3193">
          <cell r="BX3193">
            <v>224097</v>
          </cell>
          <cell r="BY3193" t="str">
            <v/>
          </cell>
        </row>
        <row r="3194">
          <cell r="BX3194">
            <v>224098</v>
          </cell>
          <cell r="BY3194" t="str">
            <v/>
          </cell>
        </row>
        <row r="3195">
          <cell r="BX3195">
            <v>224099</v>
          </cell>
          <cell r="BY3195" t="str">
            <v/>
          </cell>
        </row>
        <row r="3196">
          <cell r="BX3196">
            <v>224100</v>
          </cell>
          <cell r="BY3196" t="str">
            <v/>
          </cell>
        </row>
        <row r="3197">
          <cell r="BX3197">
            <v>224101</v>
          </cell>
          <cell r="BY3197" t="str">
            <v/>
          </cell>
        </row>
        <row r="3198">
          <cell r="BX3198">
            <v>224102</v>
          </cell>
          <cell r="BY3198" t="str">
            <v/>
          </cell>
        </row>
        <row r="3199">
          <cell r="BX3199">
            <v>224104</v>
          </cell>
          <cell r="BY3199" t="str">
            <v/>
          </cell>
        </row>
        <row r="3200">
          <cell r="BX3200">
            <v>224105</v>
          </cell>
          <cell r="BY3200" t="str">
            <v/>
          </cell>
        </row>
        <row r="3201">
          <cell r="BX3201">
            <v>224106</v>
          </cell>
          <cell r="BY3201" t="str">
            <v/>
          </cell>
        </row>
        <row r="3202">
          <cell r="BX3202">
            <v>224108</v>
          </cell>
          <cell r="BY3202" t="str">
            <v/>
          </cell>
        </row>
        <row r="3203">
          <cell r="BX3203">
            <v>224114</v>
          </cell>
          <cell r="BY3203" t="str">
            <v/>
          </cell>
        </row>
        <row r="3204">
          <cell r="BX3204">
            <v>224250</v>
          </cell>
          <cell r="BY3204" t="str">
            <v/>
          </cell>
        </row>
        <row r="3205">
          <cell r="BX3205">
            <v>224258</v>
          </cell>
          <cell r="BY3205" t="str">
            <v/>
          </cell>
        </row>
        <row r="3206">
          <cell r="BX3206">
            <v>224259</v>
          </cell>
          <cell r="BY3206" t="str">
            <v/>
          </cell>
        </row>
        <row r="3207">
          <cell r="BX3207">
            <v>224260</v>
          </cell>
          <cell r="BY3207" t="str">
            <v/>
          </cell>
        </row>
        <row r="3208">
          <cell r="BX3208">
            <v>224261</v>
          </cell>
          <cell r="BY3208" t="str">
            <v/>
          </cell>
        </row>
        <row r="3209">
          <cell r="BX3209">
            <v>224262</v>
          </cell>
          <cell r="BY3209" t="str">
            <v/>
          </cell>
        </row>
        <row r="3210">
          <cell r="BX3210">
            <v>224263</v>
          </cell>
          <cell r="BY3210" t="str">
            <v/>
          </cell>
        </row>
        <row r="3211">
          <cell r="BX3211">
            <v>224264</v>
          </cell>
          <cell r="BY3211" t="str">
            <v/>
          </cell>
        </row>
        <row r="3212">
          <cell r="BX3212">
            <v>224265</v>
          </cell>
          <cell r="BY3212" t="str">
            <v/>
          </cell>
        </row>
        <row r="3213">
          <cell r="BX3213">
            <v>224266</v>
          </cell>
          <cell r="BY3213" t="str">
            <v/>
          </cell>
        </row>
        <row r="3214">
          <cell r="BX3214">
            <v>224267</v>
          </cell>
          <cell r="BY3214" t="str">
            <v/>
          </cell>
        </row>
        <row r="3215">
          <cell r="BX3215">
            <v>224268</v>
          </cell>
          <cell r="BY3215" t="str">
            <v/>
          </cell>
        </row>
        <row r="3216">
          <cell r="BX3216">
            <v>224269</v>
          </cell>
          <cell r="BY3216" t="str">
            <v/>
          </cell>
        </row>
        <row r="3217">
          <cell r="BX3217">
            <v>224270</v>
          </cell>
          <cell r="BY3217" t="str">
            <v/>
          </cell>
        </row>
        <row r="3218">
          <cell r="BX3218">
            <v>224271</v>
          </cell>
          <cell r="BY3218" t="str">
            <v/>
          </cell>
        </row>
        <row r="3219">
          <cell r="BX3219">
            <v>224272</v>
          </cell>
          <cell r="BY3219" t="str">
            <v/>
          </cell>
        </row>
        <row r="3220">
          <cell r="BX3220">
            <v>224273</v>
          </cell>
          <cell r="BY3220" t="str">
            <v/>
          </cell>
        </row>
        <row r="3221">
          <cell r="BX3221">
            <v>224274</v>
          </cell>
          <cell r="BY3221" t="str">
            <v/>
          </cell>
        </row>
        <row r="3222">
          <cell r="BX3222">
            <v>224275</v>
          </cell>
          <cell r="BY3222" t="str">
            <v/>
          </cell>
        </row>
        <row r="3223">
          <cell r="BX3223">
            <v>224276</v>
          </cell>
          <cell r="BY3223" t="str">
            <v/>
          </cell>
        </row>
        <row r="3224">
          <cell r="BX3224">
            <v>224278</v>
          </cell>
          <cell r="BY3224" t="str">
            <v/>
          </cell>
        </row>
        <row r="3225">
          <cell r="BX3225">
            <v>224279</v>
          </cell>
          <cell r="BY3225" t="str">
            <v/>
          </cell>
        </row>
        <row r="3226">
          <cell r="BX3226">
            <v>224280</v>
          </cell>
          <cell r="BY3226" t="str">
            <v/>
          </cell>
        </row>
        <row r="3227">
          <cell r="BX3227">
            <v>224281</v>
          </cell>
          <cell r="BY3227" t="str">
            <v/>
          </cell>
        </row>
        <row r="3228">
          <cell r="BX3228">
            <v>224282</v>
          </cell>
          <cell r="BY3228" t="str">
            <v/>
          </cell>
        </row>
        <row r="3229">
          <cell r="BX3229">
            <v>224285</v>
          </cell>
          <cell r="BY3229" t="str">
            <v/>
          </cell>
        </row>
        <row r="3230">
          <cell r="BX3230">
            <v>224287</v>
          </cell>
          <cell r="BY3230" t="str">
            <v/>
          </cell>
        </row>
        <row r="3231">
          <cell r="BX3231">
            <v>224288</v>
          </cell>
          <cell r="BY3231" t="str">
            <v/>
          </cell>
        </row>
        <row r="3232">
          <cell r="BX3232">
            <v>224289</v>
          </cell>
          <cell r="BY3232" t="str">
            <v/>
          </cell>
        </row>
        <row r="3233">
          <cell r="BX3233">
            <v>224290</v>
          </cell>
          <cell r="BY3233" t="str">
            <v/>
          </cell>
        </row>
        <row r="3234">
          <cell r="BX3234">
            <v>224291</v>
          </cell>
          <cell r="BY3234" t="str">
            <v/>
          </cell>
        </row>
        <row r="3235">
          <cell r="BX3235">
            <v>224292</v>
          </cell>
          <cell r="BY3235" t="str">
            <v/>
          </cell>
        </row>
        <row r="3236">
          <cell r="BX3236">
            <v>224293</v>
          </cell>
          <cell r="BY3236" t="str">
            <v/>
          </cell>
        </row>
        <row r="3237">
          <cell r="BX3237">
            <v>224294</v>
          </cell>
          <cell r="BY3237" t="str">
            <v/>
          </cell>
        </row>
        <row r="3238">
          <cell r="BX3238">
            <v>224295</v>
          </cell>
          <cell r="BY3238" t="str">
            <v/>
          </cell>
        </row>
        <row r="3239">
          <cell r="BX3239">
            <v>224297</v>
          </cell>
          <cell r="BY3239" t="str">
            <v/>
          </cell>
        </row>
        <row r="3240">
          <cell r="BX3240">
            <v>224298</v>
          </cell>
          <cell r="BY3240" t="str">
            <v/>
          </cell>
        </row>
        <row r="3241">
          <cell r="BX3241">
            <v>224299</v>
          </cell>
          <cell r="BY3241" t="str">
            <v/>
          </cell>
        </row>
        <row r="3242">
          <cell r="BX3242">
            <v>224300</v>
          </cell>
          <cell r="BY3242" t="str">
            <v/>
          </cell>
        </row>
        <row r="3243">
          <cell r="BX3243">
            <v>224301</v>
          </cell>
          <cell r="BY3243" t="str">
            <v/>
          </cell>
        </row>
        <row r="3244">
          <cell r="BX3244">
            <v>224302</v>
          </cell>
          <cell r="BY3244" t="str">
            <v/>
          </cell>
        </row>
        <row r="3245">
          <cell r="BX3245">
            <v>224303</v>
          </cell>
          <cell r="BY3245" t="str">
            <v/>
          </cell>
        </row>
        <row r="3246">
          <cell r="BX3246">
            <v>224304</v>
          </cell>
          <cell r="BY3246" t="str">
            <v/>
          </cell>
        </row>
        <row r="3247">
          <cell r="BX3247">
            <v>224305</v>
          </cell>
          <cell r="BY3247" t="str">
            <v/>
          </cell>
        </row>
        <row r="3248">
          <cell r="BX3248">
            <v>224306</v>
          </cell>
          <cell r="BY3248" t="str">
            <v/>
          </cell>
        </row>
        <row r="3249">
          <cell r="BX3249">
            <v>224307</v>
          </cell>
          <cell r="BY3249" t="str">
            <v/>
          </cell>
        </row>
        <row r="3250">
          <cell r="BX3250">
            <v>224308</v>
          </cell>
          <cell r="BY3250" t="str">
            <v/>
          </cell>
        </row>
        <row r="3251">
          <cell r="BX3251">
            <v>224309</v>
          </cell>
          <cell r="BY3251" t="str">
            <v/>
          </cell>
        </row>
        <row r="3252">
          <cell r="BX3252">
            <v>224310</v>
          </cell>
          <cell r="BY3252" t="str">
            <v/>
          </cell>
        </row>
        <row r="3253">
          <cell r="BX3253">
            <v>224311</v>
          </cell>
          <cell r="BY3253" t="str">
            <v/>
          </cell>
        </row>
        <row r="3254">
          <cell r="BX3254">
            <v>224314</v>
          </cell>
          <cell r="BY3254" t="str">
            <v/>
          </cell>
        </row>
        <row r="3255">
          <cell r="BX3255">
            <v>224315</v>
          </cell>
          <cell r="BY3255" t="str">
            <v/>
          </cell>
        </row>
        <row r="3256">
          <cell r="BX3256">
            <v>224316</v>
          </cell>
          <cell r="BY3256" t="str">
            <v/>
          </cell>
        </row>
        <row r="3257">
          <cell r="BX3257">
            <v>224317</v>
          </cell>
          <cell r="BY3257" t="str">
            <v/>
          </cell>
        </row>
        <row r="3258">
          <cell r="BX3258">
            <v>224318</v>
          </cell>
          <cell r="BY3258" t="str">
            <v/>
          </cell>
        </row>
        <row r="3259">
          <cell r="BX3259">
            <v>224321</v>
          </cell>
          <cell r="BY3259" t="str">
            <v/>
          </cell>
        </row>
        <row r="3260">
          <cell r="BX3260">
            <v>224322</v>
          </cell>
          <cell r="BY3260" t="str">
            <v/>
          </cell>
        </row>
        <row r="3261">
          <cell r="BX3261">
            <v>224323</v>
          </cell>
          <cell r="BY3261" t="str">
            <v/>
          </cell>
        </row>
        <row r="3262">
          <cell r="BX3262">
            <v>224328</v>
          </cell>
          <cell r="BY3262" t="str">
            <v/>
          </cell>
        </row>
        <row r="3263">
          <cell r="BX3263">
            <v>224329</v>
          </cell>
          <cell r="BY3263" t="str">
            <v/>
          </cell>
        </row>
        <row r="3264">
          <cell r="BX3264">
            <v>224330</v>
          </cell>
          <cell r="BY3264" t="str">
            <v/>
          </cell>
        </row>
        <row r="3265">
          <cell r="BX3265">
            <v>224333</v>
          </cell>
          <cell r="BY3265" t="str">
            <v/>
          </cell>
        </row>
        <row r="3266">
          <cell r="BX3266">
            <v>224338</v>
          </cell>
          <cell r="BY3266" t="str">
            <v/>
          </cell>
        </row>
        <row r="3267">
          <cell r="BX3267">
            <v>224339</v>
          </cell>
          <cell r="BY3267" t="str">
            <v/>
          </cell>
        </row>
        <row r="3268">
          <cell r="BX3268">
            <v>224341</v>
          </cell>
          <cell r="BY3268" t="str">
            <v/>
          </cell>
        </row>
        <row r="3269">
          <cell r="BX3269">
            <v>224343</v>
          </cell>
          <cell r="BY3269" t="str">
            <v/>
          </cell>
        </row>
        <row r="3270">
          <cell r="BX3270">
            <v>224344</v>
          </cell>
          <cell r="BY3270" t="str">
            <v/>
          </cell>
        </row>
        <row r="3271">
          <cell r="BX3271">
            <v>224345</v>
          </cell>
          <cell r="BY3271" t="str">
            <v/>
          </cell>
        </row>
        <row r="3272">
          <cell r="BX3272">
            <v>224346</v>
          </cell>
          <cell r="BY3272" t="str">
            <v/>
          </cell>
        </row>
        <row r="3273">
          <cell r="BX3273">
            <v>224347</v>
          </cell>
          <cell r="BY3273" t="str">
            <v/>
          </cell>
        </row>
        <row r="3274">
          <cell r="BX3274">
            <v>224348</v>
          </cell>
          <cell r="BY3274" t="str">
            <v/>
          </cell>
        </row>
        <row r="3275">
          <cell r="BX3275">
            <v>224349</v>
          </cell>
          <cell r="BY3275" t="str">
            <v/>
          </cell>
        </row>
        <row r="3276">
          <cell r="BX3276">
            <v>224350</v>
          </cell>
          <cell r="BY3276" t="str">
            <v/>
          </cell>
        </row>
        <row r="3277">
          <cell r="BX3277">
            <v>224351</v>
          </cell>
          <cell r="BY3277" t="str">
            <v/>
          </cell>
        </row>
        <row r="3278">
          <cell r="BX3278">
            <v>224352</v>
          </cell>
          <cell r="BY3278" t="str">
            <v/>
          </cell>
        </row>
        <row r="3279">
          <cell r="BX3279">
            <v>224353</v>
          </cell>
          <cell r="BY3279" t="str">
            <v/>
          </cell>
        </row>
        <row r="3280">
          <cell r="BX3280">
            <v>224354</v>
          </cell>
          <cell r="BY3280" t="str">
            <v/>
          </cell>
        </row>
        <row r="3281">
          <cell r="BX3281">
            <v>224355</v>
          </cell>
          <cell r="BY3281" t="str">
            <v/>
          </cell>
        </row>
        <row r="3282">
          <cell r="BX3282">
            <v>224356</v>
          </cell>
          <cell r="BY3282" t="str">
            <v/>
          </cell>
        </row>
        <row r="3283">
          <cell r="BX3283">
            <v>224357</v>
          </cell>
          <cell r="BY3283" t="str">
            <v/>
          </cell>
        </row>
        <row r="3284">
          <cell r="BX3284">
            <v>224358</v>
          </cell>
          <cell r="BY3284" t="str">
            <v/>
          </cell>
        </row>
        <row r="3285">
          <cell r="BX3285">
            <v>224359</v>
          </cell>
          <cell r="BY3285" t="str">
            <v/>
          </cell>
        </row>
        <row r="3286">
          <cell r="BX3286">
            <v>224360</v>
          </cell>
          <cell r="BY3286" t="str">
            <v/>
          </cell>
        </row>
        <row r="3287">
          <cell r="BX3287">
            <v>224363</v>
          </cell>
          <cell r="BY3287" t="str">
            <v/>
          </cell>
        </row>
        <row r="3288">
          <cell r="BX3288">
            <v>224364</v>
          </cell>
          <cell r="BY3288" t="str">
            <v/>
          </cell>
        </row>
        <row r="3289">
          <cell r="BX3289">
            <v>224365</v>
          </cell>
          <cell r="BY3289" t="str">
            <v/>
          </cell>
        </row>
        <row r="3290">
          <cell r="BX3290">
            <v>224366</v>
          </cell>
          <cell r="BY3290" t="str">
            <v/>
          </cell>
        </row>
        <row r="3291">
          <cell r="BX3291">
            <v>224367</v>
          </cell>
          <cell r="BY3291" t="str">
            <v/>
          </cell>
        </row>
        <row r="3292">
          <cell r="BX3292">
            <v>224368</v>
          </cell>
          <cell r="BY3292" t="str">
            <v/>
          </cell>
        </row>
        <row r="3293">
          <cell r="BX3293">
            <v>224369</v>
          </cell>
          <cell r="BY3293" t="str">
            <v/>
          </cell>
        </row>
        <row r="3294">
          <cell r="BX3294">
            <v>224370</v>
          </cell>
          <cell r="BY3294" t="str">
            <v/>
          </cell>
        </row>
        <row r="3295">
          <cell r="BX3295">
            <v>224371</v>
          </cell>
          <cell r="BY3295" t="str">
            <v/>
          </cell>
        </row>
        <row r="3296">
          <cell r="BX3296">
            <v>224372</v>
          </cell>
          <cell r="BY3296" t="str">
            <v/>
          </cell>
        </row>
        <row r="3297">
          <cell r="BX3297">
            <v>224373</v>
          </cell>
          <cell r="BY3297" t="str">
            <v/>
          </cell>
        </row>
        <row r="3298">
          <cell r="BX3298">
            <v>224374</v>
          </cell>
          <cell r="BY3298" t="str">
            <v/>
          </cell>
        </row>
        <row r="3299">
          <cell r="BX3299">
            <v>224375</v>
          </cell>
          <cell r="BY3299" t="str">
            <v/>
          </cell>
        </row>
        <row r="3300">
          <cell r="BX3300">
            <v>224377</v>
          </cell>
          <cell r="BY3300" t="str">
            <v/>
          </cell>
        </row>
        <row r="3301">
          <cell r="BX3301">
            <v>224379</v>
          </cell>
          <cell r="BY3301" t="str">
            <v/>
          </cell>
        </row>
        <row r="3302">
          <cell r="BX3302">
            <v>224380</v>
          </cell>
          <cell r="BY3302" t="str">
            <v/>
          </cell>
        </row>
        <row r="3303">
          <cell r="BX3303">
            <v>224381</v>
          </cell>
          <cell r="BY3303" t="str">
            <v/>
          </cell>
        </row>
        <row r="3304">
          <cell r="BX3304">
            <v>224382</v>
          </cell>
          <cell r="BY3304" t="str">
            <v/>
          </cell>
        </row>
        <row r="3305">
          <cell r="BX3305">
            <v>224383</v>
          </cell>
          <cell r="BY3305" t="str">
            <v/>
          </cell>
        </row>
        <row r="3306">
          <cell r="BX3306">
            <v>224384</v>
          </cell>
          <cell r="BY3306" t="str">
            <v/>
          </cell>
        </row>
        <row r="3307">
          <cell r="BX3307">
            <v>224385</v>
          </cell>
          <cell r="BY3307" t="str">
            <v/>
          </cell>
        </row>
        <row r="3308">
          <cell r="BX3308">
            <v>224387</v>
          </cell>
          <cell r="BY3308" t="str">
            <v/>
          </cell>
        </row>
        <row r="3309">
          <cell r="BX3309">
            <v>224388</v>
          </cell>
          <cell r="BY3309" t="str">
            <v/>
          </cell>
        </row>
        <row r="3310">
          <cell r="BX3310">
            <v>224389</v>
          </cell>
          <cell r="BY3310" t="str">
            <v/>
          </cell>
        </row>
        <row r="3311">
          <cell r="BX3311">
            <v>224390</v>
          </cell>
          <cell r="BY3311" t="str">
            <v/>
          </cell>
        </row>
        <row r="3312">
          <cell r="BX3312">
            <v>224391</v>
          </cell>
          <cell r="BY3312" t="str">
            <v/>
          </cell>
        </row>
        <row r="3313">
          <cell r="BX3313">
            <v>224392</v>
          </cell>
          <cell r="BY3313" t="str">
            <v/>
          </cell>
        </row>
        <row r="3314">
          <cell r="BX3314">
            <v>224393</v>
          </cell>
          <cell r="BY3314" t="str">
            <v/>
          </cell>
        </row>
        <row r="3315">
          <cell r="BX3315">
            <v>224394</v>
          </cell>
          <cell r="BY3315" t="str">
            <v/>
          </cell>
        </row>
        <row r="3316">
          <cell r="BX3316">
            <v>235099</v>
          </cell>
          <cell r="BY3316" t="str">
            <v/>
          </cell>
        </row>
        <row r="3317">
          <cell r="BX3317">
            <v>235100</v>
          </cell>
          <cell r="BY3317" t="str">
            <v/>
          </cell>
        </row>
        <row r="3318">
          <cell r="BX3318">
            <v>235101</v>
          </cell>
          <cell r="BY3318" t="str">
            <v/>
          </cell>
        </row>
        <row r="3319">
          <cell r="BX3319">
            <v>235102</v>
          </cell>
          <cell r="BY3319" t="str">
            <v/>
          </cell>
        </row>
        <row r="3320">
          <cell r="BX3320">
            <v>235103</v>
          </cell>
          <cell r="BY3320" t="str">
            <v/>
          </cell>
        </row>
        <row r="3321">
          <cell r="BX3321">
            <v>224401</v>
          </cell>
          <cell r="BY3321" t="str">
            <v/>
          </cell>
        </row>
        <row r="3322">
          <cell r="BX3322">
            <v>224414</v>
          </cell>
          <cell r="BY3322" t="str">
            <v/>
          </cell>
        </row>
        <row r="3323">
          <cell r="BX3323">
            <v>224418</v>
          </cell>
          <cell r="BY3323" t="str">
            <v/>
          </cell>
        </row>
        <row r="3324">
          <cell r="BX3324">
            <v>224446</v>
          </cell>
          <cell r="BY3324" t="str">
            <v/>
          </cell>
        </row>
        <row r="3325">
          <cell r="BX3325">
            <v>224447</v>
          </cell>
          <cell r="BY3325" t="str">
            <v/>
          </cell>
        </row>
        <row r="3326">
          <cell r="BX3326">
            <v>224450</v>
          </cell>
          <cell r="BY3326" t="str">
            <v/>
          </cell>
        </row>
        <row r="3327">
          <cell r="BX3327">
            <v>224453</v>
          </cell>
          <cell r="BY3327" t="str">
            <v/>
          </cell>
        </row>
        <row r="3328">
          <cell r="BX3328">
            <v>224461</v>
          </cell>
          <cell r="BY3328" t="str">
            <v/>
          </cell>
        </row>
        <row r="3329">
          <cell r="BX3329">
            <v>224468</v>
          </cell>
          <cell r="BY3329" t="str">
            <v/>
          </cell>
        </row>
        <row r="3330">
          <cell r="BX3330">
            <v>224477</v>
          </cell>
          <cell r="BY3330" t="str">
            <v/>
          </cell>
        </row>
        <row r="3331">
          <cell r="BX3331">
            <v>224483</v>
          </cell>
          <cell r="BY3331" t="str">
            <v/>
          </cell>
        </row>
        <row r="3332">
          <cell r="BX3332">
            <v>224487</v>
          </cell>
          <cell r="BY3332" t="str">
            <v/>
          </cell>
        </row>
        <row r="3333">
          <cell r="BX3333">
            <v>224489</v>
          </cell>
          <cell r="BY3333" t="str">
            <v/>
          </cell>
        </row>
        <row r="3334">
          <cell r="BX3334">
            <v>224493</v>
          </cell>
          <cell r="BY3334" t="str">
            <v/>
          </cell>
        </row>
        <row r="3335">
          <cell r="BX3335">
            <v>224504</v>
          </cell>
          <cell r="BY3335" t="str">
            <v/>
          </cell>
        </row>
        <row r="3336">
          <cell r="BX3336">
            <v>224506</v>
          </cell>
          <cell r="BY3336" t="str">
            <v/>
          </cell>
        </row>
        <row r="3337">
          <cell r="BX3337">
            <v>224508</v>
          </cell>
          <cell r="BY3337" t="str">
            <v/>
          </cell>
        </row>
        <row r="3338">
          <cell r="BX3338">
            <v>224514</v>
          </cell>
          <cell r="BY3338" t="str">
            <v/>
          </cell>
        </row>
        <row r="3339">
          <cell r="BX3339">
            <v>224515</v>
          </cell>
          <cell r="BY3339" t="str">
            <v/>
          </cell>
        </row>
        <row r="3340">
          <cell r="BX3340">
            <v>224517</v>
          </cell>
          <cell r="BY3340" t="str">
            <v/>
          </cell>
        </row>
        <row r="3341">
          <cell r="BX3341">
            <v>224530</v>
          </cell>
          <cell r="BY3341" t="str">
            <v/>
          </cell>
        </row>
        <row r="3342">
          <cell r="BX3342">
            <v>224531</v>
          </cell>
          <cell r="BY3342" t="str">
            <v/>
          </cell>
        </row>
        <row r="3343">
          <cell r="BX3343">
            <v>224532</v>
          </cell>
          <cell r="BY3343" t="str">
            <v/>
          </cell>
        </row>
        <row r="3344">
          <cell r="BX3344">
            <v>224533</v>
          </cell>
          <cell r="BY3344" t="str">
            <v/>
          </cell>
        </row>
        <row r="3345">
          <cell r="BX3345">
            <v>224535</v>
          </cell>
          <cell r="BY3345" t="str">
            <v/>
          </cell>
        </row>
        <row r="3346">
          <cell r="BX3346">
            <v>224536</v>
          </cell>
          <cell r="BY3346" t="str">
            <v/>
          </cell>
        </row>
        <row r="3347">
          <cell r="BX3347">
            <v>224537</v>
          </cell>
          <cell r="BY3347" t="str">
            <v/>
          </cell>
        </row>
        <row r="3348">
          <cell r="BX3348">
            <v>224538</v>
          </cell>
          <cell r="BY3348" t="str">
            <v/>
          </cell>
        </row>
        <row r="3349">
          <cell r="BX3349">
            <v>224539</v>
          </cell>
          <cell r="BY3349" t="str">
            <v/>
          </cell>
        </row>
        <row r="3350">
          <cell r="BX3350">
            <v>224540</v>
          </cell>
          <cell r="BY3350" t="str">
            <v/>
          </cell>
        </row>
        <row r="3351">
          <cell r="BX3351">
            <v>224542</v>
          </cell>
          <cell r="BY3351" t="str">
            <v/>
          </cell>
        </row>
        <row r="3352">
          <cell r="BX3352">
            <v>224543</v>
          </cell>
          <cell r="BY3352" t="str">
            <v/>
          </cell>
        </row>
        <row r="3353">
          <cell r="BX3353">
            <v>224544</v>
          </cell>
          <cell r="BY3353" t="str">
            <v/>
          </cell>
        </row>
        <row r="3354">
          <cell r="BX3354">
            <v>224545</v>
          </cell>
          <cell r="BY3354" t="str">
            <v/>
          </cell>
        </row>
        <row r="3355">
          <cell r="BX3355">
            <v>224546</v>
          </cell>
          <cell r="BY3355" t="str">
            <v/>
          </cell>
        </row>
        <row r="3356">
          <cell r="BX3356">
            <v>224547</v>
          </cell>
          <cell r="BY3356" t="str">
            <v/>
          </cell>
        </row>
        <row r="3357">
          <cell r="BX3357">
            <v>224548</v>
          </cell>
          <cell r="BY3357" t="str">
            <v/>
          </cell>
        </row>
        <row r="3358">
          <cell r="BX3358">
            <v>224549</v>
          </cell>
          <cell r="BY3358" t="str">
            <v/>
          </cell>
        </row>
        <row r="3359">
          <cell r="BX3359">
            <v>224552</v>
          </cell>
          <cell r="BY3359" t="str">
            <v/>
          </cell>
        </row>
        <row r="3360">
          <cell r="BX3360">
            <v>224553</v>
          </cell>
          <cell r="BY3360" t="str">
            <v/>
          </cell>
        </row>
        <row r="3361">
          <cell r="BX3361">
            <v>224554</v>
          </cell>
          <cell r="BY3361" t="str">
            <v/>
          </cell>
        </row>
        <row r="3362">
          <cell r="BX3362">
            <v>224555</v>
          </cell>
          <cell r="BY3362" t="str">
            <v/>
          </cell>
        </row>
        <row r="3363">
          <cell r="BX3363">
            <v>224556</v>
          </cell>
          <cell r="BY3363" t="str">
            <v/>
          </cell>
        </row>
        <row r="3364">
          <cell r="BX3364">
            <v>224557</v>
          </cell>
          <cell r="BY3364" t="str">
            <v/>
          </cell>
        </row>
        <row r="3365">
          <cell r="BX3365">
            <v>224558</v>
          </cell>
          <cell r="BY3365" t="str">
            <v/>
          </cell>
        </row>
        <row r="3366">
          <cell r="BX3366">
            <v>224559</v>
          </cell>
          <cell r="BY3366" t="str">
            <v/>
          </cell>
        </row>
        <row r="3367">
          <cell r="BX3367">
            <v>224560</v>
          </cell>
          <cell r="BY3367" t="str">
            <v/>
          </cell>
        </row>
        <row r="3368">
          <cell r="BX3368">
            <v>224561</v>
          </cell>
          <cell r="BY3368" t="str">
            <v/>
          </cell>
        </row>
        <row r="3369">
          <cell r="BX3369">
            <v>224562</v>
          </cell>
          <cell r="BY3369" t="str">
            <v/>
          </cell>
        </row>
        <row r="3370">
          <cell r="BX3370">
            <v>224563</v>
          </cell>
          <cell r="BY3370" t="str">
            <v/>
          </cell>
        </row>
        <row r="3371">
          <cell r="BX3371">
            <v>224566</v>
          </cell>
          <cell r="BY3371" t="str">
            <v/>
          </cell>
        </row>
        <row r="3372">
          <cell r="BX3372">
            <v>224567</v>
          </cell>
          <cell r="BY3372" t="str">
            <v/>
          </cell>
        </row>
        <row r="3373">
          <cell r="BX3373">
            <v>224568</v>
          </cell>
          <cell r="BY3373" t="str">
            <v/>
          </cell>
        </row>
        <row r="3374">
          <cell r="BX3374">
            <v>224569</v>
          </cell>
          <cell r="BY3374" t="str">
            <v/>
          </cell>
        </row>
        <row r="3375">
          <cell r="BX3375">
            <v>224570</v>
          </cell>
          <cell r="BY3375" t="str">
            <v/>
          </cell>
        </row>
        <row r="3376">
          <cell r="BX3376">
            <v>224571</v>
          </cell>
          <cell r="BY3376" t="str">
            <v/>
          </cell>
        </row>
        <row r="3377">
          <cell r="BX3377">
            <v>224572</v>
          </cell>
          <cell r="BY3377" t="str">
            <v/>
          </cell>
        </row>
        <row r="3378">
          <cell r="BX3378">
            <v>224573</v>
          </cell>
          <cell r="BY3378" t="str">
            <v/>
          </cell>
        </row>
        <row r="3379">
          <cell r="BX3379">
            <v>224574</v>
          </cell>
          <cell r="BY3379" t="str">
            <v/>
          </cell>
        </row>
        <row r="3380">
          <cell r="BX3380">
            <v>224575</v>
          </cell>
          <cell r="BY3380" t="str">
            <v/>
          </cell>
        </row>
        <row r="3381">
          <cell r="BX3381">
            <v>224576</v>
          </cell>
          <cell r="BY3381" t="str">
            <v/>
          </cell>
        </row>
        <row r="3382">
          <cell r="BX3382">
            <v>224577</v>
          </cell>
          <cell r="BY3382" t="str">
            <v/>
          </cell>
        </row>
        <row r="3383">
          <cell r="BX3383">
            <v>224578</v>
          </cell>
          <cell r="BY3383" t="str">
            <v/>
          </cell>
        </row>
        <row r="3384">
          <cell r="BX3384">
            <v>224579</v>
          </cell>
          <cell r="BY3384" t="str">
            <v/>
          </cell>
        </row>
        <row r="3385">
          <cell r="BX3385">
            <v>224580</v>
          </cell>
          <cell r="BY3385" t="str">
            <v/>
          </cell>
        </row>
        <row r="3386">
          <cell r="BX3386">
            <v>224581</v>
          </cell>
          <cell r="BY3386" t="str">
            <v/>
          </cell>
        </row>
        <row r="3387">
          <cell r="BX3387">
            <v>224582</v>
          </cell>
          <cell r="BY3387" t="str">
            <v/>
          </cell>
        </row>
        <row r="3388">
          <cell r="BX3388">
            <v>224583</v>
          </cell>
          <cell r="BY3388" t="str">
            <v/>
          </cell>
        </row>
        <row r="3389">
          <cell r="BX3389">
            <v>224585</v>
          </cell>
          <cell r="BY3389" t="str">
            <v/>
          </cell>
        </row>
        <row r="3390">
          <cell r="BX3390">
            <v>224587</v>
          </cell>
          <cell r="BY3390" t="str">
            <v/>
          </cell>
        </row>
        <row r="3391">
          <cell r="BX3391">
            <v>224588</v>
          </cell>
          <cell r="BY3391" t="str">
            <v/>
          </cell>
        </row>
        <row r="3392">
          <cell r="BX3392">
            <v>224593</v>
          </cell>
          <cell r="BY3392" t="str">
            <v/>
          </cell>
        </row>
        <row r="3393">
          <cell r="BX3393">
            <v>224595</v>
          </cell>
          <cell r="BY3393" t="str">
            <v/>
          </cell>
        </row>
        <row r="3394">
          <cell r="BX3394">
            <v>224597</v>
          </cell>
          <cell r="BY3394" t="str">
            <v/>
          </cell>
        </row>
        <row r="3395">
          <cell r="BX3395">
            <v>224603</v>
          </cell>
          <cell r="BY3395" t="str">
            <v/>
          </cell>
        </row>
        <row r="3396">
          <cell r="BX3396">
            <v>224604</v>
          </cell>
          <cell r="BY3396" t="str">
            <v/>
          </cell>
        </row>
        <row r="3397">
          <cell r="BX3397">
            <v>224605</v>
          </cell>
          <cell r="BY3397" t="str">
            <v/>
          </cell>
        </row>
        <row r="3398">
          <cell r="BX3398">
            <v>224606</v>
          </cell>
          <cell r="BY3398" t="str">
            <v/>
          </cell>
        </row>
        <row r="3399">
          <cell r="BX3399">
            <v>224614</v>
          </cell>
          <cell r="BY3399" t="str">
            <v/>
          </cell>
        </row>
        <row r="3400">
          <cell r="BX3400">
            <v>224615</v>
          </cell>
          <cell r="BY3400" t="str">
            <v/>
          </cell>
        </row>
        <row r="3401">
          <cell r="BX3401">
            <v>224616</v>
          </cell>
          <cell r="BY3401" t="str">
            <v/>
          </cell>
        </row>
        <row r="3402">
          <cell r="BX3402">
            <v>224617</v>
          </cell>
          <cell r="BY3402" t="str">
            <v/>
          </cell>
        </row>
        <row r="3403">
          <cell r="BX3403">
            <v>224618</v>
          </cell>
          <cell r="BY3403" t="str">
            <v/>
          </cell>
        </row>
        <row r="3404">
          <cell r="BX3404">
            <v>224619</v>
          </cell>
          <cell r="BY3404" t="str">
            <v/>
          </cell>
        </row>
        <row r="3405">
          <cell r="BX3405">
            <v>224622</v>
          </cell>
          <cell r="BY3405" t="str">
            <v/>
          </cell>
        </row>
        <row r="3406">
          <cell r="BX3406">
            <v>224624</v>
          </cell>
          <cell r="BY3406" t="str">
            <v/>
          </cell>
        </row>
        <row r="3407">
          <cell r="BX3407">
            <v>224625</v>
          </cell>
          <cell r="BY3407" t="str">
            <v/>
          </cell>
        </row>
        <row r="3408">
          <cell r="BX3408">
            <v>224626</v>
          </cell>
          <cell r="BY3408" t="str">
            <v/>
          </cell>
        </row>
        <row r="3409">
          <cell r="BX3409">
            <v>224627</v>
          </cell>
          <cell r="BY3409" t="str">
            <v/>
          </cell>
        </row>
        <row r="3410">
          <cell r="BX3410">
            <v>224628</v>
          </cell>
          <cell r="BY3410" t="str">
            <v/>
          </cell>
        </row>
        <row r="3411">
          <cell r="BX3411">
            <v>224629</v>
          </cell>
          <cell r="BY3411" t="str">
            <v/>
          </cell>
        </row>
        <row r="3412">
          <cell r="BX3412">
            <v>224630</v>
          </cell>
          <cell r="BY3412" t="str">
            <v/>
          </cell>
        </row>
        <row r="3413">
          <cell r="BX3413">
            <v>224631</v>
          </cell>
          <cell r="BY3413" t="str">
            <v/>
          </cell>
        </row>
        <row r="3414">
          <cell r="BX3414">
            <v>224632</v>
          </cell>
          <cell r="BY3414" t="str">
            <v/>
          </cell>
        </row>
        <row r="3415">
          <cell r="BX3415">
            <v>224633</v>
          </cell>
          <cell r="BY3415" t="str">
            <v/>
          </cell>
        </row>
        <row r="3416">
          <cell r="BX3416">
            <v>224634</v>
          </cell>
          <cell r="BY3416" t="str">
            <v/>
          </cell>
        </row>
        <row r="3417">
          <cell r="BX3417">
            <v>224635</v>
          </cell>
          <cell r="BY3417" t="str">
            <v/>
          </cell>
        </row>
        <row r="3418">
          <cell r="BX3418">
            <v>224636</v>
          </cell>
          <cell r="BY3418" t="str">
            <v/>
          </cell>
        </row>
        <row r="3419">
          <cell r="BX3419">
            <v>224637</v>
          </cell>
          <cell r="BY3419" t="str">
            <v/>
          </cell>
        </row>
        <row r="3420">
          <cell r="BX3420">
            <v>224638</v>
          </cell>
          <cell r="BY3420" t="str">
            <v/>
          </cell>
        </row>
        <row r="3421">
          <cell r="BX3421">
            <v>224639</v>
          </cell>
          <cell r="BY3421" t="str">
            <v/>
          </cell>
        </row>
        <row r="3422">
          <cell r="BX3422">
            <v>224640</v>
          </cell>
          <cell r="BY3422" t="str">
            <v/>
          </cell>
        </row>
        <row r="3423">
          <cell r="BX3423">
            <v>224641</v>
          </cell>
          <cell r="BY3423" t="str">
            <v/>
          </cell>
        </row>
        <row r="3424">
          <cell r="BX3424">
            <v>224642</v>
          </cell>
          <cell r="BY3424" t="str">
            <v/>
          </cell>
        </row>
        <row r="3425">
          <cell r="BX3425">
            <v>224643</v>
          </cell>
          <cell r="BY3425" t="str">
            <v/>
          </cell>
        </row>
        <row r="3426">
          <cell r="BX3426">
            <v>224644</v>
          </cell>
          <cell r="BY3426" t="str">
            <v/>
          </cell>
        </row>
        <row r="3427">
          <cell r="BX3427">
            <v>224646</v>
          </cell>
          <cell r="BY3427" t="str">
            <v/>
          </cell>
        </row>
        <row r="3428">
          <cell r="BX3428">
            <v>224647</v>
          </cell>
          <cell r="BY3428" t="str">
            <v/>
          </cell>
        </row>
        <row r="3429">
          <cell r="BX3429">
            <v>224648</v>
          </cell>
          <cell r="BY3429" t="str">
            <v/>
          </cell>
        </row>
        <row r="3430">
          <cell r="BX3430">
            <v>224649</v>
          </cell>
          <cell r="BY3430" t="str">
            <v/>
          </cell>
        </row>
        <row r="3431">
          <cell r="BX3431">
            <v>224650</v>
          </cell>
          <cell r="BY3431" t="str">
            <v/>
          </cell>
        </row>
        <row r="3432">
          <cell r="BX3432">
            <v>224651</v>
          </cell>
          <cell r="BY3432" t="str">
            <v/>
          </cell>
        </row>
        <row r="3433">
          <cell r="BX3433">
            <v>224653</v>
          </cell>
          <cell r="BY3433" t="str">
            <v/>
          </cell>
        </row>
        <row r="3434">
          <cell r="BX3434">
            <v>224654</v>
          </cell>
          <cell r="BY3434" t="str">
            <v/>
          </cell>
        </row>
        <row r="3435">
          <cell r="BX3435">
            <v>224655</v>
          </cell>
          <cell r="BY3435" t="str">
            <v/>
          </cell>
        </row>
        <row r="3436">
          <cell r="BX3436">
            <v>224656</v>
          </cell>
          <cell r="BY3436" t="str">
            <v/>
          </cell>
        </row>
        <row r="3437">
          <cell r="BX3437">
            <v>224657</v>
          </cell>
          <cell r="BY3437" t="str">
            <v/>
          </cell>
        </row>
        <row r="3438">
          <cell r="BX3438">
            <v>224658</v>
          </cell>
          <cell r="BY3438" t="str">
            <v/>
          </cell>
        </row>
        <row r="3439">
          <cell r="BX3439">
            <v>224659</v>
          </cell>
          <cell r="BY3439" t="str">
            <v/>
          </cell>
        </row>
        <row r="3440">
          <cell r="BX3440">
            <v>224660</v>
          </cell>
          <cell r="BY3440" t="str">
            <v/>
          </cell>
        </row>
        <row r="3441">
          <cell r="BX3441">
            <v>224661</v>
          </cell>
          <cell r="BY3441" t="str">
            <v/>
          </cell>
        </row>
        <row r="3442">
          <cell r="BX3442">
            <v>224663</v>
          </cell>
          <cell r="BY3442" t="str">
            <v/>
          </cell>
        </row>
        <row r="3443">
          <cell r="BX3443">
            <v>224667</v>
          </cell>
          <cell r="BY3443" t="str">
            <v/>
          </cell>
        </row>
        <row r="3444">
          <cell r="BX3444">
            <v>224669</v>
          </cell>
          <cell r="BY3444" t="str">
            <v/>
          </cell>
        </row>
        <row r="3445">
          <cell r="BX3445">
            <v>224670</v>
          </cell>
          <cell r="BY3445" t="str">
            <v/>
          </cell>
        </row>
        <row r="3446">
          <cell r="BX3446">
            <v>224671</v>
          </cell>
          <cell r="BY3446" t="str">
            <v/>
          </cell>
        </row>
        <row r="3447">
          <cell r="BX3447">
            <v>224672</v>
          </cell>
          <cell r="BY3447" t="str">
            <v/>
          </cell>
        </row>
        <row r="3448">
          <cell r="BX3448">
            <v>224674</v>
          </cell>
          <cell r="BY3448" t="str">
            <v/>
          </cell>
        </row>
        <row r="3449">
          <cell r="BX3449">
            <v>224676</v>
          </cell>
          <cell r="BY3449" t="str">
            <v/>
          </cell>
        </row>
        <row r="3450">
          <cell r="BX3450">
            <v>224677</v>
          </cell>
          <cell r="BY3450" t="str">
            <v/>
          </cell>
        </row>
        <row r="3451">
          <cell r="BX3451">
            <v>224678</v>
          </cell>
          <cell r="BY3451" t="str">
            <v/>
          </cell>
        </row>
        <row r="3452">
          <cell r="BX3452">
            <v>224679</v>
          </cell>
          <cell r="BY3452" t="str">
            <v/>
          </cell>
        </row>
        <row r="3453">
          <cell r="BX3453">
            <v>224680</v>
          </cell>
          <cell r="BY3453" t="str">
            <v/>
          </cell>
        </row>
        <row r="3454">
          <cell r="BX3454">
            <v>224681</v>
          </cell>
          <cell r="BY3454" t="str">
            <v/>
          </cell>
        </row>
        <row r="3455">
          <cell r="BX3455">
            <v>224682</v>
          </cell>
          <cell r="BY3455" t="str">
            <v/>
          </cell>
        </row>
        <row r="3456">
          <cell r="BX3456">
            <v>224683</v>
          </cell>
          <cell r="BY3456" t="str">
            <v/>
          </cell>
        </row>
        <row r="3457">
          <cell r="BX3457">
            <v>224684</v>
          </cell>
          <cell r="BY3457" t="str">
            <v/>
          </cell>
        </row>
        <row r="3458">
          <cell r="BX3458">
            <v>224685</v>
          </cell>
          <cell r="BY3458" t="str">
            <v/>
          </cell>
        </row>
        <row r="3459">
          <cell r="BX3459">
            <v>224686</v>
          </cell>
          <cell r="BY3459" t="str">
            <v/>
          </cell>
        </row>
        <row r="3460">
          <cell r="BX3460">
            <v>224687</v>
          </cell>
          <cell r="BY3460" t="str">
            <v/>
          </cell>
        </row>
        <row r="3461">
          <cell r="BX3461">
            <v>224688</v>
          </cell>
          <cell r="BY3461" t="str">
            <v/>
          </cell>
        </row>
        <row r="3462">
          <cell r="BX3462">
            <v>224689</v>
          </cell>
          <cell r="BY3462" t="str">
            <v/>
          </cell>
        </row>
        <row r="3463">
          <cell r="BX3463">
            <v>224690</v>
          </cell>
          <cell r="BY3463" t="str">
            <v/>
          </cell>
        </row>
        <row r="3464">
          <cell r="BX3464">
            <v>224691</v>
          </cell>
          <cell r="BY3464" t="str">
            <v/>
          </cell>
        </row>
        <row r="3465">
          <cell r="BX3465">
            <v>224692</v>
          </cell>
          <cell r="BY3465" t="str">
            <v/>
          </cell>
        </row>
        <row r="3466">
          <cell r="BX3466">
            <v>224693</v>
          </cell>
          <cell r="BY3466" t="str">
            <v/>
          </cell>
        </row>
        <row r="3467">
          <cell r="BX3467">
            <v>224694</v>
          </cell>
          <cell r="BY3467" t="str">
            <v/>
          </cell>
        </row>
        <row r="3468">
          <cell r="BX3468">
            <v>224695</v>
          </cell>
          <cell r="BY3468" t="str">
            <v/>
          </cell>
        </row>
        <row r="3469">
          <cell r="BX3469">
            <v>224698</v>
          </cell>
          <cell r="BY3469" t="str">
            <v/>
          </cell>
        </row>
        <row r="3470">
          <cell r="BX3470">
            <v>224711</v>
          </cell>
          <cell r="BY3470" t="str">
            <v/>
          </cell>
        </row>
        <row r="3471">
          <cell r="BX3471">
            <v>224719</v>
          </cell>
          <cell r="BY3471" t="str">
            <v/>
          </cell>
        </row>
        <row r="3472">
          <cell r="BX3472">
            <v>224723</v>
          </cell>
          <cell r="BY3472" t="str">
            <v/>
          </cell>
        </row>
        <row r="3473">
          <cell r="BX3473">
            <v>224730</v>
          </cell>
          <cell r="BY3473" t="str">
            <v/>
          </cell>
        </row>
        <row r="3474">
          <cell r="BX3474">
            <v>224733</v>
          </cell>
          <cell r="BY3474" t="str">
            <v/>
          </cell>
        </row>
        <row r="3475">
          <cell r="BX3475">
            <v>224736</v>
          </cell>
          <cell r="BY3475" t="str">
            <v/>
          </cell>
        </row>
        <row r="3476">
          <cell r="BX3476">
            <v>224748</v>
          </cell>
          <cell r="BY3476" t="str">
            <v/>
          </cell>
        </row>
        <row r="3477">
          <cell r="BX3477">
            <v>224758</v>
          </cell>
          <cell r="BY3477" t="str">
            <v/>
          </cell>
        </row>
        <row r="3478">
          <cell r="BX3478">
            <v>224765</v>
          </cell>
          <cell r="BY3478" t="str">
            <v/>
          </cell>
        </row>
        <row r="3479">
          <cell r="BX3479">
            <v>224774</v>
          </cell>
          <cell r="BY3479" t="str">
            <v/>
          </cell>
        </row>
        <row r="3480">
          <cell r="BX3480">
            <v>224779</v>
          </cell>
          <cell r="BY3480" t="str">
            <v/>
          </cell>
        </row>
        <row r="3481">
          <cell r="BX3481">
            <v>224781</v>
          </cell>
          <cell r="BY3481" t="str">
            <v/>
          </cell>
        </row>
        <row r="3482">
          <cell r="BX3482">
            <v>224782</v>
          </cell>
          <cell r="BY3482" t="str">
            <v/>
          </cell>
        </row>
        <row r="3483">
          <cell r="BX3483">
            <v>224788</v>
          </cell>
          <cell r="BY3483" t="str">
            <v/>
          </cell>
        </row>
        <row r="3484">
          <cell r="BX3484">
            <v>224794</v>
          </cell>
          <cell r="BY3484" t="str">
            <v/>
          </cell>
        </row>
        <row r="3485">
          <cell r="BX3485">
            <v>224798</v>
          </cell>
          <cell r="BY3485" t="str">
            <v/>
          </cell>
        </row>
        <row r="3486">
          <cell r="BX3486">
            <v>224799</v>
          </cell>
          <cell r="BY3486" t="str">
            <v/>
          </cell>
        </row>
        <row r="3487">
          <cell r="BX3487">
            <v>224800</v>
          </cell>
          <cell r="BY3487" t="str">
            <v/>
          </cell>
        </row>
        <row r="3488">
          <cell r="BX3488">
            <v>224801</v>
          </cell>
          <cell r="BY3488" t="str">
            <v/>
          </cell>
        </row>
        <row r="3489">
          <cell r="BX3489">
            <v>224802</v>
          </cell>
          <cell r="BY3489" t="str">
            <v/>
          </cell>
        </row>
        <row r="3490">
          <cell r="BX3490">
            <v>224803</v>
          </cell>
          <cell r="BY3490" t="str">
            <v/>
          </cell>
        </row>
        <row r="3491">
          <cell r="BX3491">
            <v>224804</v>
          </cell>
          <cell r="BY3491" t="str">
            <v/>
          </cell>
        </row>
        <row r="3492">
          <cell r="BX3492">
            <v>224805</v>
          </cell>
          <cell r="BY3492" t="str">
            <v/>
          </cell>
        </row>
        <row r="3493">
          <cell r="BX3493">
            <v>224806</v>
          </cell>
          <cell r="BY3493" t="str">
            <v/>
          </cell>
        </row>
        <row r="3494">
          <cell r="BX3494">
            <v>224807</v>
          </cell>
          <cell r="BY3494" t="str">
            <v/>
          </cell>
        </row>
        <row r="3495">
          <cell r="BX3495">
            <v>224810</v>
          </cell>
          <cell r="BY3495" t="str">
            <v/>
          </cell>
        </row>
        <row r="3496">
          <cell r="BX3496">
            <v>224811</v>
          </cell>
          <cell r="BY3496" t="str">
            <v/>
          </cell>
        </row>
        <row r="3497">
          <cell r="BX3497">
            <v>224812</v>
          </cell>
          <cell r="BY3497" t="str">
            <v/>
          </cell>
        </row>
        <row r="3498">
          <cell r="BX3498">
            <v>224814</v>
          </cell>
          <cell r="BY3498" t="str">
            <v/>
          </cell>
        </row>
        <row r="3499">
          <cell r="BX3499">
            <v>224820</v>
          </cell>
          <cell r="BY3499" t="str">
            <v/>
          </cell>
        </row>
        <row r="3500">
          <cell r="BX3500">
            <v>224821</v>
          </cell>
          <cell r="BY3500" t="str">
            <v/>
          </cell>
        </row>
        <row r="3501">
          <cell r="BX3501">
            <v>224822</v>
          </cell>
          <cell r="BY3501" t="str">
            <v/>
          </cell>
        </row>
        <row r="3502">
          <cell r="BX3502">
            <v>224823</v>
          </cell>
          <cell r="BY3502" t="str">
            <v/>
          </cell>
        </row>
        <row r="3503">
          <cell r="BX3503">
            <v>224824</v>
          </cell>
          <cell r="BY3503" t="str">
            <v/>
          </cell>
        </row>
        <row r="3504">
          <cell r="BX3504">
            <v>224825</v>
          </cell>
          <cell r="BY3504" t="str">
            <v/>
          </cell>
        </row>
        <row r="3505">
          <cell r="BX3505">
            <v>224826</v>
          </cell>
          <cell r="BY3505" t="str">
            <v/>
          </cell>
        </row>
        <row r="3506">
          <cell r="BX3506">
            <v>224827</v>
          </cell>
          <cell r="BY3506" t="str">
            <v/>
          </cell>
        </row>
        <row r="3507">
          <cell r="BX3507">
            <v>224829</v>
          </cell>
          <cell r="BY3507" t="str">
            <v/>
          </cell>
        </row>
        <row r="3508">
          <cell r="BX3508">
            <v>224830</v>
          </cell>
          <cell r="BY3508" t="str">
            <v/>
          </cell>
        </row>
        <row r="3509">
          <cell r="BX3509">
            <v>224831</v>
          </cell>
          <cell r="BY3509" t="str">
            <v/>
          </cell>
        </row>
        <row r="3510">
          <cell r="BX3510">
            <v>224832</v>
          </cell>
          <cell r="BY3510" t="str">
            <v/>
          </cell>
        </row>
        <row r="3511">
          <cell r="BX3511">
            <v>224833</v>
          </cell>
          <cell r="BY3511" t="str">
            <v/>
          </cell>
        </row>
        <row r="3512">
          <cell r="BX3512">
            <v>224834</v>
          </cell>
          <cell r="BY3512" t="str">
            <v/>
          </cell>
        </row>
        <row r="3513">
          <cell r="BX3513">
            <v>224835</v>
          </cell>
          <cell r="BY3513" t="str">
            <v/>
          </cell>
        </row>
        <row r="3514">
          <cell r="BX3514">
            <v>224836</v>
          </cell>
          <cell r="BY3514" t="str">
            <v/>
          </cell>
        </row>
        <row r="3515">
          <cell r="BX3515">
            <v>224837</v>
          </cell>
          <cell r="BY3515" t="str">
            <v/>
          </cell>
        </row>
        <row r="3516">
          <cell r="BX3516">
            <v>208947</v>
          </cell>
          <cell r="BY3516" t="str">
            <v/>
          </cell>
        </row>
        <row r="3517">
          <cell r="BX3517">
            <v>235104</v>
          </cell>
          <cell r="BY3517" t="str">
            <v/>
          </cell>
        </row>
        <row r="3518">
          <cell r="BX3518">
            <v>235105</v>
          </cell>
          <cell r="BY3518" t="str">
            <v/>
          </cell>
        </row>
        <row r="3519">
          <cell r="BX3519">
            <v>235106</v>
          </cell>
          <cell r="BY3519" t="str">
            <v/>
          </cell>
        </row>
        <row r="3520">
          <cell r="BX3520">
            <v>235107</v>
          </cell>
          <cell r="BY3520" t="str">
            <v/>
          </cell>
        </row>
        <row r="3521">
          <cell r="BX3521">
            <v>235108</v>
          </cell>
          <cell r="BY3521" t="str">
            <v/>
          </cell>
        </row>
        <row r="3522">
          <cell r="BX3522">
            <v>235109</v>
          </cell>
          <cell r="BY3522" t="str">
            <v/>
          </cell>
        </row>
        <row r="3523">
          <cell r="BX3523">
            <v>235483</v>
          </cell>
          <cell r="BY3523" t="str">
            <v/>
          </cell>
        </row>
        <row r="3524">
          <cell r="BX3524">
            <v>235938</v>
          </cell>
          <cell r="BY3524" t="str">
            <v/>
          </cell>
        </row>
        <row r="3525">
          <cell r="BX3525">
            <v>224841</v>
          </cell>
          <cell r="BY3525" t="str">
            <v/>
          </cell>
        </row>
        <row r="3526">
          <cell r="BX3526">
            <v>224867</v>
          </cell>
          <cell r="BY3526" t="str">
            <v/>
          </cell>
        </row>
        <row r="3527">
          <cell r="BX3527">
            <v>224868</v>
          </cell>
          <cell r="BY3527" t="str">
            <v/>
          </cell>
        </row>
        <row r="3528">
          <cell r="BX3528">
            <v>224869</v>
          </cell>
          <cell r="BY3528" t="str">
            <v/>
          </cell>
        </row>
        <row r="3529">
          <cell r="BX3529">
            <v>224870</v>
          </cell>
          <cell r="BY3529" t="str">
            <v/>
          </cell>
        </row>
        <row r="3530">
          <cell r="BX3530">
            <v>224871</v>
          </cell>
          <cell r="BY3530" t="str">
            <v/>
          </cell>
        </row>
        <row r="3531">
          <cell r="BX3531">
            <v>224872</v>
          </cell>
          <cell r="BY3531" t="str">
            <v/>
          </cell>
        </row>
        <row r="3532">
          <cell r="BX3532">
            <v>224874</v>
          </cell>
          <cell r="BY3532" t="str">
            <v/>
          </cell>
        </row>
        <row r="3533">
          <cell r="BX3533">
            <v>224875</v>
          </cell>
          <cell r="BY3533" t="str">
            <v/>
          </cell>
        </row>
        <row r="3534">
          <cell r="BX3534">
            <v>224877</v>
          </cell>
          <cell r="BY3534" t="str">
            <v/>
          </cell>
        </row>
        <row r="3535">
          <cell r="BX3535">
            <v>224880</v>
          </cell>
          <cell r="BY3535" t="str">
            <v/>
          </cell>
        </row>
        <row r="3536">
          <cell r="BX3536">
            <v>224882</v>
          </cell>
          <cell r="BY3536" t="str">
            <v/>
          </cell>
        </row>
        <row r="3537">
          <cell r="BX3537">
            <v>224886</v>
          </cell>
          <cell r="BY3537" t="str">
            <v/>
          </cell>
        </row>
        <row r="3538">
          <cell r="BX3538">
            <v>224888</v>
          </cell>
          <cell r="BY3538" t="str">
            <v/>
          </cell>
        </row>
        <row r="3539">
          <cell r="BX3539">
            <v>224889</v>
          </cell>
          <cell r="BY3539" t="str">
            <v/>
          </cell>
        </row>
        <row r="3540">
          <cell r="BX3540">
            <v>224890</v>
          </cell>
          <cell r="BY3540" t="str">
            <v/>
          </cell>
        </row>
        <row r="3541">
          <cell r="BX3541">
            <v>224891</v>
          </cell>
          <cell r="BY3541" t="str">
            <v/>
          </cell>
        </row>
        <row r="3542">
          <cell r="BX3542">
            <v>224892</v>
          </cell>
          <cell r="BY3542" t="str">
            <v/>
          </cell>
        </row>
        <row r="3543">
          <cell r="BX3543">
            <v>224893</v>
          </cell>
          <cell r="BY3543" t="str">
            <v/>
          </cell>
        </row>
        <row r="3544">
          <cell r="BX3544">
            <v>224894</v>
          </cell>
          <cell r="BY3544" t="str">
            <v/>
          </cell>
        </row>
        <row r="3545">
          <cell r="BX3545">
            <v>224895</v>
          </cell>
          <cell r="BY3545" t="str">
            <v/>
          </cell>
        </row>
        <row r="3546">
          <cell r="BX3546">
            <v>224897</v>
          </cell>
          <cell r="BY3546" t="str">
            <v/>
          </cell>
        </row>
        <row r="3547">
          <cell r="BX3547">
            <v>224898</v>
          </cell>
          <cell r="BY3547" t="str">
            <v/>
          </cell>
        </row>
        <row r="3548">
          <cell r="BX3548">
            <v>224899</v>
          </cell>
          <cell r="BY3548" t="str">
            <v/>
          </cell>
        </row>
        <row r="3549">
          <cell r="BX3549">
            <v>224900</v>
          </cell>
          <cell r="BY3549" t="str">
            <v/>
          </cell>
        </row>
        <row r="3550">
          <cell r="BX3550">
            <v>224901</v>
          </cell>
          <cell r="BY3550" t="str">
            <v/>
          </cell>
        </row>
        <row r="3551">
          <cell r="BX3551">
            <v>224904</v>
          </cell>
          <cell r="BY3551" t="str">
            <v/>
          </cell>
        </row>
        <row r="3552">
          <cell r="BX3552">
            <v>224905</v>
          </cell>
          <cell r="BY3552" t="str">
            <v/>
          </cell>
        </row>
        <row r="3553">
          <cell r="BX3553">
            <v>224906</v>
          </cell>
          <cell r="BY3553" t="str">
            <v/>
          </cell>
        </row>
        <row r="3554">
          <cell r="BX3554">
            <v>224907</v>
          </cell>
          <cell r="BY3554" t="str">
            <v/>
          </cell>
        </row>
        <row r="3555">
          <cell r="BX3555">
            <v>224910</v>
          </cell>
          <cell r="BY3555" t="str">
            <v/>
          </cell>
        </row>
        <row r="3556">
          <cell r="BX3556">
            <v>224911</v>
          </cell>
          <cell r="BY3556" t="str">
            <v/>
          </cell>
        </row>
        <row r="3557">
          <cell r="BX3557">
            <v>224913</v>
          </cell>
          <cell r="BY3557" t="str">
            <v/>
          </cell>
        </row>
        <row r="3558">
          <cell r="BX3558">
            <v>224916</v>
          </cell>
          <cell r="BY3558" t="str">
            <v/>
          </cell>
        </row>
        <row r="3559">
          <cell r="BX3559">
            <v>224917</v>
          </cell>
          <cell r="BY3559" t="str">
            <v/>
          </cell>
        </row>
        <row r="3560">
          <cell r="BX3560">
            <v>224921</v>
          </cell>
          <cell r="BY3560" t="str">
            <v/>
          </cell>
        </row>
        <row r="3561">
          <cell r="BX3561">
            <v>224922</v>
          </cell>
          <cell r="BY3561" t="str">
            <v/>
          </cell>
        </row>
        <row r="3562">
          <cell r="BX3562">
            <v>224923</v>
          </cell>
          <cell r="BY3562" t="str">
            <v/>
          </cell>
        </row>
        <row r="3563">
          <cell r="BX3563">
            <v>224925</v>
          </cell>
          <cell r="BY3563" t="str">
            <v/>
          </cell>
        </row>
        <row r="3564">
          <cell r="BX3564">
            <v>224926</v>
          </cell>
          <cell r="BY3564" t="str">
            <v/>
          </cell>
        </row>
        <row r="3565">
          <cell r="BX3565">
            <v>224927</v>
          </cell>
          <cell r="BY3565" t="str">
            <v/>
          </cell>
        </row>
        <row r="3566">
          <cell r="BX3566">
            <v>224928</v>
          </cell>
          <cell r="BY3566" t="str">
            <v/>
          </cell>
        </row>
        <row r="3567">
          <cell r="BX3567">
            <v>224930</v>
          </cell>
          <cell r="BY3567" t="str">
            <v/>
          </cell>
        </row>
        <row r="3568">
          <cell r="BX3568">
            <v>224931</v>
          </cell>
          <cell r="BY3568" t="str">
            <v/>
          </cell>
        </row>
        <row r="3569">
          <cell r="BX3569">
            <v>224933</v>
          </cell>
          <cell r="BY3569" t="str">
            <v/>
          </cell>
        </row>
        <row r="3570">
          <cell r="BX3570">
            <v>224935</v>
          </cell>
          <cell r="BY3570" t="str">
            <v/>
          </cell>
        </row>
        <row r="3571">
          <cell r="BX3571">
            <v>224952</v>
          </cell>
          <cell r="BY3571" t="str">
            <v/>
          </cell>
        </row>
        <row r="3572">
          <cell r="BX3572">
            <v>224955</v>
          </cell>
          <cell r="BY3572" t="str">
            <v/>
          </cell>
        </row>
        <row r="3573">
          <cell r="BX3573">
            <v>224956</v>
          </cell>
          <cell r="BY3573" t="str">
            <v/>
          </cell>
        </row>
        <row r="3574">
          <cell r="BX3574">
            <v>224959</v>
          </cell>
          <cell r="BY3574" t="str">
            <v/>
          </cell>
        </row>
        <row r="3575">
          <cell r="BX3575">
            <v>224960</v>
          </cell>
          <cell r="BY3575" t="str">
            <v/>
          </cell>
        </row>
        <row r="3576">
          <cell r="BX3576">
            <v>224961</v>
          </cell>
          <cell r="BY3576" t="str">
            <v/>
          </cell>
        </row>
        <row r="3577">
          <cell r="BX3577">
            <v>224962</v>
          </cell>
          <cell r="BY3577" t="str">
            <v/>
          </cell>
        </row>
        <row r="3578">
          <cell r="BX3578">
            <v>224964</v>
          </cell>
          <cell r="BY3578" t="str">
            <v/>
          </cell>
        </row>
        <row r="3579">
          <cell r="BX3579">
            <v>224965</v>
          </cell>
          <cell r="BY3579" t="str">
            <v/>
          </cell>
        </row>
        <row r="3580">
          <cell r="BX3580">
            <v>224966</v>
          </cell>
          <cell r="BY3580" t="str">
            <v/>
          </cell>
        </row>
        <row r="3581">
          <cell r="BX3581">
            <v>224967</v>
          </cell>
          <cell r="BY3581" t="str">
            <v/>
          </cell>
        </row>
        <row r="3582">
          <cell r="BX3582">
            <v>224968</v>
          </cell>
          <cell r="BY3582" t="str">
            <v/>
          </cell>
        </row>
        <row r="3583">
          <cell r="BX3583">
            <v>224969</v>
          </cell>
          <cell r="BY3583" t="str">
            <v/>
          </cell>
        </row>
        <row r="3584">
          <cell r="BX3584">
            <v>224970</v>
          </cell>
          <cell r="BY3584" t="str">
            <v/>
          </cell>
        </row>
        <row r="3585">
          <cell r="BX3585">
            <v>224971</v>
          </cell>
          <cell r="BY3585" t="str">
            <v/>
          </cell>
        </row>
        <row r="3586">
          <cell r="BX3586">
            <v>224972</v>
          </cell>
          <cell r="BY3586" t="str">
            <v/>
          </cell>
        </row>
        <row r="3587">
          <cell r="BX3587">
            <v>224973</v>
          </cell>
          <cell r="BY3587" t="str">
            <v/>
          </cell>
        </row>
        <row r="3588">
          <cell r="BX3588">
            <v>224975</v>
          </cell>
          <cell r="BY3588" t="str">
            <v/>
          </cell>
        </row>
        <row r="3589">
          <cell r="BX3589">
            <v>224976</v>
          </cell>
          <cell r="BY3589" t="str">
            <v/>
          </cell>
        </row>
        <row r="3590">
          <cell r="BX3590">
            <v>224978</v>
          </cell>
          <cell r="BY3590" t="str">
            <v/>
          </cell>
        </row>
        <row r="3591">
          <cell r="BX3591">
            <v>224979</v>
          </cell>
          <cell r="BY3591" t="str">
            <v/>
          </cell>
        </row>
        <row r="3592">
          <cell r="BX3592">
            <v>224980</v>
          </cell>
          <cell r="BY3592" t="str">
            <v/>
          </cell>
        </row>
        <row r="3593">
          <cell r="BX3593">
            <v>224982</v>
          </cell>
          <cell r="BY3593" t="str">
            <v/>
          </cell>
        </row>
        <row r="3594">
          <cell r="BX3594">
            <v>224983</v>
          </cell>
          <cell r="BY3594" t="str">
            <v/>
          </cell>
        </row>
        <row r="3595">
          <cell r="BX3595">
            <v>232171</v>
          </cell>
          <cell r="BY3595" t="str">
            <v/>
          </cell>
        </row>
        <row r="3596">
          <cell r="BX3596">
            <v>235588</v>
          </cell>
          <cell r="BY3596" t="str">
            <v/>
          </cell>
        </row>
        <row r="3597">
          <cell r="BX3597">
            <v>236013</v>
          </cell>
          <cell r="BY3597" t="str">
            <v/>
          </cell>
        </row>
        <row r="3598">
          <cell r="BX3598">
            <v>224990</v>
          </cell>
          <cell r="BY3598" t="str">
            <v/>
          </cell>
        </row>
        <row r="3599">
          <cell r="BX3599">
            <v>224996</v>
          </cell>
          <cell r="BY3599" t="str">
            <v/>
          </cell>
        </row>
        <row r="3600">
          <cell r="BX3600">
            <v>224997</v>
          </cell>
          <cell r="BY3600" t="str">
            <v/>
          </cell>
        </row>
        <row r="3601">
          <cell r="BX3601">
            <v>224998</v>
          </cell>
          <cell r="BY3601" t="str">
            <v/>
          </cell>
        </row>
        <row r="3602">
          <cell r="BX3602">
            <v>224999</v>
          </cell>
          <cell r="BY3602" t="str">
            <v/>
          </cell>
        </row>
        <row r="3603">
          <cell r="BX3603">
            <v>225000</v>
          </cell>
          <cell r="BY3603" t="str">
            <v/>
          </cell>
        </row>
        <row r="3604">
          <cell r="BX3604">
            <v>225002</v>
          </cell>
          <cell r="BY3604" t="str">
            <v/>
          </cell>
        </row>
        <row r="3605">
          <cell r="BX3605">
            <v>225003</v>
          </cell>
          <cell r="BY3605" t="str">
            <v/>
          </cell>
        </row>
        <row r="3606">
          <cell r="BX3606">
            <v>225004</v>
          </cell>
          <cell r="BY3606" t="str">
            <v/>
          </cell>
        </row>
        <row r="3607">
          <cell r="BX3607">
            <v>225005</v>
          </cell>
          <cell r="BY3607" t="str">
            <v/>
          </cell>
        </row>
        <row r="3608">
          <cell r="BX3608">
            <v>225006</v>
          </cell>
          <cell r="BY3608" t="str">
            <v/>
          </cell>
        </row>
        <row r="3609">
          <cell r="BX3609">
            <v>225007</v>
          </cell>
          <cell r="BY3609" t="str">
            <v/>
          </cell>
        </row>
        <row r="3610">
          <cell r="BX3610">
            <v>225010</v>
          </cell>
          <cell r="BY3610" t="str">
            <v/>
          </cell>
        </row>
        <row r="3611">
          <cell r="BX3611">
            <v>225011</v>
          </cell>
          <cell r="BY3611" t="str">
            <v/>
          </cell>
        </row>
        <row r="3612">
          <cell r="BX3612">
            <v>225013</v>
          </cell>
          <cell r="BY3612" t="str">
            <v/>
          </cell>
        </row>
        <row r="3613">
          <cell r="BX3613">
            <v>225025</v>
          </cell>
          <cell r="BY3613" t="str">
            <v/>
          </cell>
        </row>
        <row r="3614">
          <cell r="BX3614">
            <v>225078</v>
          </cell>
          <cell r="BY3614" t="str">
            <v/>
          </cell>
        </row>
        <row r="3615">
          <cell r="BX3615">
            <v>225079</v>
          </cell>
          <cell r="BY3615" t="str">
            <v/>
          </cell>
        </row>
        <row r="3616">
          <cell r="BX3616">
            <v>225080</v>
          </cell>
          <cell r="BY3616" t="str">
            <v/>
          </cell>
        </row>
        <row r="3617">
          <cell r="BX3617">
            <v>225081</v>
          </cell>
          <cell r="BY3617" t="str">
            <v/>
          </cell>
        </row>
        <row r="3618">
          <cell r="BX3618">
            <v>225082</v>
          </cell>
          <cell r="BY3618" t="str">
            <v/>
          </cell>
        </row>
        <row r="3619">
          <cell r="BX3619">
            <v>225083</v>
          </cell>
          <cell r="BY3619" t="str">
            <v/>
          </cell>
        </row>
        <row r="3620">
          <cell r="BX3620">
            <v>225084</v>
          </cell>
          <cell r="BY3620" t="str">
            <v/>
          </cell>
        </row>
        <row r="3621">
          <cell r="BX3621">
            <v>225086</v>
          </cell>
          <cell r="BY3621" t="str">
            <v/>
          </cell>
        </row>
        <row r="3622">
          <cell r="BX3622">
            <v>225087</v>
          </cell>
          <cell r="BY3622" t="str">
            <v/>
          </cell>
        </row>
        <row r="3623">
          <cell r="BX3623">
            <v>225088</v>
          </cell>
          <cell r="BY3623" t="str">
            <v/>
          </cell>
        </row>
        <row r="3624">
          <cell r="BX3624">
            <v>225089</v>
          </cell>
          <cell r="BY3624" t="str">
            <v/>
          </cell>
        </row>
        <row r="3625">
          <cell r="BX3625">
            <v>225090</v>
          </cell>
          <cell r="BY3625" t="str">
            <v/>
          </cell>
        </row>
        <row r="3626">
          <cell r="BX3626">
            <v>225091</v>
          </cell>
          <cell r="BY3626" t="str">
            <v/>
          </cell>
        </row>
        <row r="3627">
          <cell r="BX3627">
            <v>225092</v>
          </cell>
          <cell r="BY3627" t="str">
            <v/>
          </cell>
        </row>
        <row r="3628">
          <cell r="BX3628">
            <v>225094</v>
          </cell>
          <cell r="BY3628" t="str">
            <v/>
          </cell>
        </row>
        <row r="3629">
          <cell r="BX3629">
            <v>225095</v>
          </cell>
          <cell r="BY3629" t="str">
            <v/>
          </cell>
        </row>
        <row r="3630">
          <cell r="BX3630">
            <v>225097</v>
          </cell>
          <cell r="BY3630" t="str">
            <v/>
          </cell>
        </row>
        <row r="3631">
          <cell r="BX3631">
            <v>225098</v>
          </cell>
          <cell r="BY3631" t="str">
            <v/>
          </cell>
        </row>
        <row r="3632">
          <cell r="BX3632">
            <v>225099</v>
          </cell>
          <cell r="BY3632" t="str">
            <v/>
          </cell>
        </row>
        <row r="3633">
          <cell r="BX3633">
            <v>225100</v>
          </cell>
          <cell r="BY3633" t="str">
            <v/>
          </cell>
        </row>
        <row r="3634">
          <cell r="BX3634">
            <v>225101</v>
          </cell>
          <cell r="BY3634" t="str">
            <v/>
          </cell>
        </row>
        <row r="3635">
          <cell r="BX3635">
            <v>225139</v>
          </cell>
          <cell r="BY3635" t="str">
            <v/>
          </cell>
        </row>
        <row r="3636">
          <cell r="BX3636">
            <v>225142</v>
          </cell>
          <cell r="BY3636" t="str">
            <v/>
          </cell>
        </row>
        <row r="3637">
          <cell r="BX3637">
            <v>225143</v>
          </cell>
          <cell r="BY3637" t="str">
            <v/>
          </cell>
        </row>
        <row r="3638">
          <cell r="BX3638">
            <v>225144</v>
          </cell>
          <cell r="BY3638" t="str">
            <v/>
          </cell>
        </row>
        <row r="3639">
          <cell r="BX3639">
            <v>225145</v>
          </cell>
          <cell r="BY3639" t="str">
            <v/>
          </cell>
        </row>
        <row r="3640">
          <cell r="BX3640">
            <v>225146</v>
          </cell>
          <cell r="BY3640" t="str">
            <v/>
          </cell>
        </row>
        <row r="3641">
          <cell r="BX3641">
            <v>225147</v>
          </cell>
          <cell r="BY3641" t="str">
            <v/>
          </cell>
        </row>
        <row r="3642">
          <cell r="BX3642">
            <v>225148</v>
          </cell>
          <cell r="BY3642" t="str">
            <v/>
          </cell>
        </row>
        <row r="3643">
          <cell r="BX3643">
            <v>225149</v>
          </cell>
          <cell r="BY3643" t="str">
            <v/>
          </cell>
        </row>
        <row r="3644">
          <cell r="BX3644">
            <v>225150</v>
          </cell>
          <cell r="BY3644" t="str">
            <v/>
          </cell>
        </row>
        <row r="3645">
          <cell r="BX3645">
            <v>225151</v>
          </cell>
          <cell r="BY3645" t="str">
            <v/>
          </cell>
        </row>
        <row r="3646">
          <cell r="BX3646">
            <v>225152</v>
          </cell>
          <cell r="BY3646" t="str">
            <v/>
          </cell>
        </row>
        <row r="3647">
          <cell r="BX3647">
            <v>225153</v>
          </cell>
          <cell r="BY3647" t="str">
            <v/>
          </cell>
        </row>
        <row r="3648">
          <cell r="BX3648">
            <v>225154</v>
          </cell>
          <cell r="BY3648" t="str">
            <v/>
          </cell>
        </row>
        <row r="3649">
          <cell r="BX3649">
            <v>225155</v>
          </cell>
          <cell r="BY3649" t="str">
            <v/>
          </cell>
        </row>
        <row r="3650">
          <cell r="BX3650">
            <v>225156</v>
          </cell>
          <cell r="BY3650" t="str">
            <v/>
          </cell>
        </row>
        <row r="3651">
          <cell r="BX3651">
            <v>225157</v>
          </cell>
          <cell r="BY3651" t="str">
            <v/>
          </cell>
        </row>
        <row r="3652">
          <cell r="BX3652">
            <v>225158</v>
          </cell>
          <cell r="BY3652" t="str">
            <v/>
          </cell>
        </row>
        <row r="3653">
          <cell r="BX3653">
            <v>225159</v>
          </cell>
          <cell r="BY3653" t="str">
            <v/>
          </cell>
        </row>
        <row r="3654">
          <cell r="BX3654">
            <v>225160</v>
          </cell>
          <cell r="BY3654" t="str">
            <v/>
          </cell>
        </row>
        <row r="3655">
          <cell r="BX3655">
            <v>225162</v>
          </cell>
          <cell r="BY3655" t="str">
            <v/>
          </cell>
        </row>
        <row r="3656">
          <cell r="BX3656">
            <v>225163</v>
          </cell>
          <cell r="BY3656" t="str">
            <v/>
          </cell>
        </row>
        <row r="3657">
          <cell r="BX3657">
            <v>225164</v>
          </cell>
          <cell r="BY3657" t="str">
            <v/>
          </cell>
        </row>
        <row r="3658">
          <cell r="BX3658">
            <v>225165</v>
          </cell>
          <cell r="BY3658" t="str">
            <v/>
          </cell>
        </row>
        <row r="3659">
          <cell r="BX3659">
            <v>225167</v>
          </cell>
          <cell r="BY3659" t="str">
            <v/>
          </cell>
        </row>
        <row r="3660">
          <cell r="BX3660">
            <v>225171</v>
          </cell>
          <cell r="BY3660" t="str">
            <v/>
          </cell>
        </row>
        <row r="3661">
          <cell r="BX3661">
            <v>225172</v>
          </cell>
          <cell r="BY3661" t="str">
            <v/>
          </cell>
        </row>
        <row r="3662">
          <cell r="BX3662">
            <v>225173</v>
          </cell>
          <cell r="BY3662" t="str">
            <v/>
          </cell>
        </row>
        <row r="3663">
          <cell r="BX3663">
            <v>225174</v>
          </cell>
          <cell r="BY3663" t="str">
            <v/>
          </cell>
        </row>
        <row r="3664">
          <cell r="BX3664">
            <v>225175</v>
          </cell>
          <cell r="BY3664" t="str">
            <v/>
          </cell>
        </row>
        <row r="3665">
          <cell r="BX3665">
            <v>225176</v>
          </cell>
          <cell r="BY3665" t="str">
            <v/>
          </cell>
        </row>
        <row r="3666">
          <cell r="BX3666">
            <v>225177</v>
          </cell>
          <cell r="BY3666" t="str">
            <v/>
          </cell>
        </row>
        <row r="3667">
          <cell r="BX3667">
            <v>225178</v>
          </cell>
          <cell r="BY3667" t="str">
            <v/>
          </cell>
        </row>
        <row r="3668">
          <cell r="BX3668">
            <v>225179</v>
          </cell>
          <cell r="BY3668" t="str">
            <v/>
          </cell>
        </row>
        <row r="3669">
          <cell r="BX3669">
            <v>225180</v>
          </cell>
          <cell r="BY3669" t="str">
            <v/>
          </cell>
        </row>
        <row r="3670">
          <cell r="BX3670">
            <v>225181</v>
          </cell>
          <cell r="BY3670" t="str">
            <v/>
          </cell>
        </row>
        <row r="3671">
          <cell r="BX3671">
            <v>225183</v>
          </cell>
          <cell r="BY3671" t="str">
            <v/>
          </cell>
        </row>
        <row r="3672">
          <cell r="BX3672">
            <v>225184</v>
          </cell>
          <cell r="BY3672" t="str">
            <v/>
          </cell>
        </row>
        <row r="3673">
          <cell r="BX3673">
            <v>225185</v>
          </cell>
          <cell r="BY3673" t="str">
            <v/>
          </cell>
        </row>
        <row r="3674">
          <cell r="BX3674">
            <v>225186</v>
          </cell>
          <cell r="BY3674" t="str">
            <v/>
          </cell>
        </row>
        <row r="3675">
          <cell r="BX3675">
            <v>225187</v>
          </cell>
          <cell r="BY3675" t="str">
            <v/>
          </cell>
        </row>
        <row r="3676">
          <cell r="BX3676">
            <v>225188</v>
          </cell>
          <cell r="BY3676" t="str">
            <v/>
          </cell>
        </row>
        <row r="3677">
          <cell r="BX3677">
            <v>225189</v>
          </cell>
          <cell r="BY3677" t="str">
            <v/>
          </cell>
        </row>
        <row r="3678">
          <cell r="BX3678">
            <v>225190</v>
          </cell>
          <cell r="BY3678" t="str">
            <v/>
          </cell>
        </row>
        <row r="3679">
          <cell r="BX3679">
            <v>225191</v>
          </cell>
          <cell r="BY3679" t="str">
            <v/>
          </cell>
        </row>
        <row r="3680">
          <cell r="BX3680">
            <v>225192</v>
          </cell>
          <cell r="BY3680" t="str">
            <v/>
          </cell>
        </row>
        <row r="3681">
          <cell r="BX3681">
            <v>225193</v>
          </cell>
          <cell r="BY3681" t="str">
            <v/>
          </cell>
        </row>
        <row r="3682">
          <cell r="BX3682">
            <v>225194</v>
          </cell>
          <cell r="BY3682" t="str">
            <v/>
          </cell>
        </row>
        <row r="3683">
          <cell r="BX3683">
            <v>225195</v>
          </cell>
          <cell r="BY3683" t="str">
            <v/>
          </cell>
        </row>
        <row r="3684">
          <cell r="BX3684">
            <v>225196</v>
          </cell>
          <cell r="BY3684" t="str">
            <v/>
          </cell>
        </row>
        <row r="3685">
          <cell r="BX3685">
            <v>225197</v>
          </cell>
          <cell r="BY3685" t="str">
            <v/>
          </cell>
        </row>
        <row r="3686">
          <cell r="BX3686">
            <v>225199</v>
          </cell>
          <cell r="BY3686" t="str">
            <v/>
          </cell>
        </row>
        <row r="3687">
          <cell r="BX3687">
            <v>225201</v>
          </cell>
          <cell r="BY3687" t="str">
            <v/>
          </cell>
        </row>
        <row r="3688">
          <cell r="BX3688">
            <v>225202</v>
          </cell>
          <cell r="BY3688" t="str">
            <v/>
          </cell>
        </row>
        <row r="3689">
          <cell r="BX3689">
            <v>225204</v>
          </cell>
          <cell r="BY3689" t="str">
            <v/>
          </cell>
        </row>
        <row r="3690">
          <cell r="BX3690">
            <v>225205</v>
          </cell>
          <cell r="BY3690" t="str">
            <v/>
          </cell>
        </row>
        <row r="3691">
          <cell r="BX3691">
            <v>225206</v>
          </cell>
          <cell r="BY3691" t="str">
            <v/>
          </cell>
        </row>
        <row r="3692">
          <cell r="BX3692">
            <v>225207</v>
          </cell>
          <cell r="BY3692" t="str">
            <v/>
          </cell>
        </row>
        <row r="3693">
          <cell r="BX3693">
            <v>225208</v>
          </cell>
          <cell r="BY3693" t="str">
            <v/>
          </cell>
        </row>
        <row r="3694">
          <cell r="BX3694">
            <v>225209</v>
          </cell>
          <cell r="BY3694" t="str">
            <v/>
          </cell>
        </row>
        <row r="3695">
          <cell r="BX3695">
            <v>225210</v>
          </cell>
          <cell r="BY3695" t="str">
            <v/>
          </cell>
        </row>
        <row r="3696">
          <cell r="BX3696">
            <v>225211</v>
          </cell>
          <cell r="BY3696" t="str">
            <v/>
          </cell>
        </row>
        <row r="3697">
          <cell r="BX3697">
            <v>225213</v>
          </cell>
          <cell r="BY3697" t="str">
            <v/>
          </cell>
        </row>
        <row r="3698">
          <cell r="BX3698">
            <v>225215</v>
          </cell>
          <cell r="BY3698" t="str">
            <v/>
          </cell>
        </row>
        <row r="3699">
          <cell r="BX3699">
            <v>225217</v>
          </cell>
          <cell r="BY3699" t="str">
            <v/>
          </cell>
        </row>
        <row r="3700">
          <cell r="BX3700">
            <v>225222</v>
          </cell>
          <cell r="BY3700" t="str">
            <v/>
          </cell>
        </row>
        <row r="3701">
          <cell r="BX3701">
            <v>225223</v>
          </cell>
          <cell r="BY3701" t="str">
            <v/>
          </cell>
        </row>
        <row r="3702">
          <cell r="BX3702">
            <v>225225</v>
          </cell>
          <cell r="BY3702" t="str">
            <v/>
          </cell>
        </row>
        <row r="3703">
          <cell r="BX3703">
            <v>225227</v>
          </cell>
          <cell r="BY3703" t="str">
            <v/>
          </cell>
        </row>
        <row r="3704">
          <cell r="BX3704">
            <v>225228</v>
          </cell>
          <cell r="BY3704" t="str">
            <v/>
          </cell>
        </row>
        <row r="3705">
          <cell r="BX3705">
            <v>225229</v>
          </cell>
          <cell r="BY3705" t="str">
            <v/>
          </cell>
        </row>
        <row r="3706">
          <cell r="BX3706">
            <v>225230</v>
          </cell>
          <cell r="BY3706" t="str">
            <v/>
          </cell>
        </row>
        <row r="3707">
          <cell r="BX3707">
            <v>225231</v>
          </cell>
          <cell r="BY3707" t="str">
            <v/>
          </cell>
        </row>
        <row r="3708">
          <cell r="BX3708">
            <v>225232</v>
          </cell>
          <cell r="BY3708" t="str">
            <v/>
          </cell>
        </row>
        <row r="3709">
          <cell r="BX3709">
            <v>225233</v>
          </cell>
          <cell r="BY3709" t="str">
            <v/>
          </cell>
        </row>
        <row r="3710">
          <cell r="BX3710">
            <v>225234</v>
          </cell>
          <cell r="BY3710" t="str">
            <v/>
          </cell>
        </row>
        <row r="3711">
          <cell r="BX3711">
            <v>225235</v>
          </cell>
          <cell r="BY3711" t="str">
            <v/>
          </cell>
        </row>
        <row r="3712">
          <cell r="BX3712">
            <v>225236</v>
          </cell>
          <cell r="BY3712" t="str">
            <v/>
          </cell>
        </row>
        <row r="3713">
          <cell r="BX3713">
            <v>225237</v>
          </cell>
          <cell r="BY3713" t="str">
            <v/>
          </cell>
        </row>
        <row r="3714">
          <cell r="BX3714">
            <v>225238</v>
          </cell>
          <cell r="BY3714" t="str">
            <v/>
          </cell>
        </row>
        <row r="3715">
          <cell r="BX3715">
            <v>225239</v>
          </cell>
          <cell r="BY3715" t="str">
            <v/>
          </cell>
        </row>
        <row r="3716">
          <cell r="BX3716">
            <v>225240</v>
          </cell>
          <cell r="BY3716" t="str">
            <v/>
          </cell>
        </row>
        <row r="3717">
          <cell r="BX3717">
            <v>225241</v>
          </cell>
          <cell r="BY3717" t="str">
            <v/>
          </cell>
        </row>
        <row r="3718">
          <cell r="BX3718">
            <v>225242</v>
          </cell>
          <cell r="BY3718" t="str">
            <v/>
          </cell>
        </row>
        <row r="3719">
          <cell r="BX3719">
            <v>225243</v>
          </cell>
          <cell r="BY3719" t="str">
            <v/>
          </cell>
        </row>
        <row r="3720">
          <cell r="BX3720">
            <v>225244</v>
          </cell>
          <cell r="BY3720" t="str">
            <v/>
          </cell>
        </row>
        <row r="3721">
          <cell r="BX3721">
            <v>225247</v>
          </cell>
          <cell r="BY3721" t="str">
            <v/>
          </cell>
        </row>
        <row r="3722">
          <cell r="BX3722">
            <v>225248</v>
          </cell>
          <cell r="BY3722" t="str">
            <v/>
          </cell>
        </row>
        <row r="3723">
          <cell r="BX3723">
            <v>225249</v>
          </cell>
          <cell r="BY3723" t="str">
            <v/>
          </cell>
        </row>
        <row r="3724">
          <cell r="BX3724">
            <v>225250</v>
          </cell>
          <cell r="BY3724" t="str">
            <v/>
          </cell>
        </row>
        <row r="3725">
          <cell r="BX3725">
            <v>225251</v>
          </cell>
          <cell r="BY3725" t="str">
            <v/>
          </cell>
        </row>
        <row r="3726">
          <cell r="BX3726">
            <v>225252</v>
          </cell>
          <cell r="BY3726" t="str">
            <v/>
          </cell>
        </row>
        <row r="3727">
          <cell r="BX3727">
            <v>225253</v>
          </cell>
          <cell r="BY3727" t="str">
            <v/>
          </cell>
        </row>
        <row r="3728">
          <cell r="BX3728">
            <v>225254</v>
          </cell>
          <cell r="BY3728" t="str">
            <v/>
          </cell>
        </row>
        <row r="3729">
          <cell r="BX3729">
            <v>225255</v>
          </cell>
          <cell r="BY3729" t="str">
            <v/>
          </cell>
        </row>
        <row r="3730">
          <cell r="BX3730">
            <v>225256</v>
          </cell>
          <cell r="BY3730" t="str">
            <v/>
          </cell>
        </row>
        <row r="3731">
          <cell r="BX3731">
            <v>225257</v>
          </cell>
          <cell r="BY3731" t="str">
            <v/>
          </cell>
        </row>
        <row r="3732">
          <cell r="BX3732">
            <v>225258</v>
          </cell>
          <cell r="BY3732" t="str">
            <v/>
          </cell>
        </row>
        <row r="3733">
          <cell r="BX3733">
            <v>225260</v>
          </cell>
          <cell r="BY3733" t="str">
            <v/>
          </cell>
        </row>
        <row r="3734">
          <cell r="BX3734">
            <v>225261</v>
          </cell>
          <cell r="BY3734" t="str">
            <v/>
          </cell>
        </row>
        <row r="3735">
          <cell r="BX3735">
            <v>225262</v>
          </cell>
          <cell r="BY3735" t="str">
            <v/>
          </cell>
        </row>
        <row r="3736">
          <cell r="BX3736">
            <v>225263</v>
          </cell>
          <cell r="BY3736" t="str">
            <v/>
          </cell>
        </row>
        <row r="3737">
          <cell r="BX3737">
            <v>225264</v>
          </cell>
          <cell r="BY3737" t="str">
            <v/>
          </cell>
        </row>
        <row r="3738">
          <cell r="BX3738">
            <v>225265</v>
          </cell>
          <cell r="BY3738" t="str">
            <v/>
          </cell>
        </row>
        <row r="3739">
          <cell r="BX3739">
            <v>225266</v>
          </cell>
          <cell r="BY3739" t="str">
            <v/>
          </cell>
        </row>
        <row r="3740">
          <cell r="BX3740">
            <v>225267</v>
          </cell>
          <cell r="BY3740" t="str">
            <v/>
          </cell>
        </row>
        <row r="3741">
          <cell r="BX3741">
            <v>225269</v>
          </cell>
          <cell r="BY3741" t="str">
            <v/>
          </cell>
        </row>
        <row r="3742">
          <cell r="BX3742">
            <v>225270</v>
          </cell>
          <cell r="BY3742" t="str">
            <v/>
          </cell>
        </row>
        <row r="3743">
          <cell r="BX3743">
            <v>225271</v>
          </cell>
          <cell r="BY3743" t="str">
            <v/>
          </cell>
        </row>
        <row r="3744">
          <cell r="BX3744">
            <v>225286</v>
          </cell>
          <cell r="BY3744" t="str">
            <v/>
          </cell>
        </row>
        <row r="3745">
          <cell r="BX3745">
            <v>225303</v>
          </cell>
          <cell r="BY3745" t="str">
            <v/>
          </cell>
        </row>
        <row r="3746">
          <cell r="BX3746">
            <v>236045</v>
          </cell>
          <cell r="BY3746" t="str">
            <v/>
          </cell>
        </row>
        <row r="3747">
          <cell r="BX3747">
            <v>235595</v>
          </cell>
          <cell r="BY3747" t="str">
            <v/>
          </cell>
        </row>
        <row r="3748">
          <cell r="BX3748">
            <v>235110</v>
          </cell>
          <cell r="BY3748" t="str">
            <v/>
          </cell>
        </row>
        <row r="3749">
          <cell r="BX3749">
            <v>235111</v>
          </cell>
          <cell r="BY3749" t="str">
            <v/>
          </cell>
        </row>
        <row r="3750">
          <cell r="BX3750">
            <v>235112</v>
          </cell>
          <cell r="BY3750" t="str">
            <v/>
          </cell>
        </row>
        <row r="3751">
          <cell r="BX3751">
            <v>235113</v>
          </cell>
          <cell r="BY3751" t="str">
            <v/>
          </cell>
        </row>
        <row r="3752">
          <cell r="BX3752">
            <v>235114</v>
          </cell>
          <cell r="BY3752" t="str">
            <v/>
          </cell>
        </row>
        <row r="3753">
          <cell r="BX3753">
            <v>235115</v>
          </cell>
          <cell r="BY3753" t="str">
            <v/>
          </cell>
        </row>
        <row r="3754">
          <cell r="BX3754">
            <v>225320</v>
          </cell>
          <cell r="BY3754" t="str">
            <v/>
          </cell>
        </row>
        <row r="3755">
          <cell r="BX3755">
            <v>225488</v>
          </cell>
          <cell r="BY3755" t="str">
            <v/>
          </cell>
        </row>
        <row r="3756">
          <cell r="BX3756">
            <v>225489</v>
          </cell>
          <cell r="BY3756" t="str">
            <v/>
          </cell>
        </row>
        <row r="3757">
          <cell r="BX3757">
            <v>225497</v>
          </cell>
          <cell r="BY3757" t="str">
            <v/>
          </cell>
        </row>
        <row r="3758">
          <cell r="BX3758">
            <v>225558</v>
          </cell>
          <cell r="BY3758" t="str">
            <v/>
          </cell>
        </row>
        <row r="3759">
          <cell r="BX3759">
            <v>225560</v>
          </cell>
          <cell r="BY3759" t="str">
            <v/>
          </cell>
        </row>
        <row r="3760">
          <cell r="BX3760">
            <v>225561</v>
          </cell>
          <cell r="BY3760" t="str">
            <v/>
          </cell>
        </row>
        <row r="3761">
          <cell r="BX3761">
            <v>225562</v>
          </cell>
          <cell r="BY3761" t="str">
            <v/>
          </cell>
        </row>
        <row r="3762">
          <cell r="BX3762">
            <v>225568</v>
          </cell>
          <cell r="BY3762" t="str">
            <v/>
          </cell>
        </row>
        <row r="3763">
          <cell r="BX3763">
            <v>225569</v>
          </cell>
          <cell r="BY3763" t="str">
            <v/>
          </cell>
        </row>
        <row r="3764">
          <cell r="BX3764">
            <v>225575</v>
          </cell>
          <cell r="BY3764" t="str">
            <v/>
          </cell>
        </row>
        <row r="3765">
          <cell r="BX3765">
            <v>225577</v>
          </cell>
          <cell r="BY3765" t="str">
            <v/>
          </cell>
        </row>
        <row r="3766">
          <cell r="BX3766">
            <v>225578</v>
          </cell>
          <cell r="BY3766" t="str">
            <v/>
          </cell>
        </row>
        <row r="3767">
          <cell r="BX3767">
            <v>225579</v>
          </cell>
          <cell r="BY3767" t="str">
            <v/>
          </cell>
        </row>
        <row r="3768">
          <cell r="BX3768">
            <v>225582</v>
          </cell>
          <cell r="BY3768" t="str">
            <v/>
          </cell>
        </row>
        <row r="3769">
          <cell r="BX3769">
            <v>225583</v>
          </cell>
          <cell r="BY3769" t="str">
            <v/>
          </cell>
        </row>
        <row r="3770">
          <cell r="BX3770">
            <v>225584</v>
          </cell>
          <cell r="BY3770" t="str">
            <v/>
          </cell>
        </row>
        <row r="3771">
          <cell r="BX3771">
            <v>225585</v>
          </cell>
          <cell r="BY3771" t="str">
            <v/>
          </cell>
        </row>
        <row r="3772">
          <cell r="BX3772">
            <v>225586</v>
          </cell>
          <cell r="BY3772" t="str">
            <v/>
          </cell>
        </row>
        <row r="3773">
          <cell r="BX3773">
            <v>225587</v>
          </cell>
          <cell r="BY3773" t="str">
            <v/>
          </cell>
        </row>
        <row r="3774">
          <cell r="BX3774">
            <v>225588</v>
          </cell>
          <cell r="BY3774" t="str">
            <v/>
          </cell>
        </row>
        <row r="3775">
          <cell r="BX3775">
            <v>225589</v>
          </cell>
          <cell r="BY3775" t="str">
            <v/>
          </cell>
        </row>
        <row r="3776">
          <cell r="BX3776">
            <v>225590</v>
          </cell>
          <cell r="BY3776" t="str">
            <v/>
          </cell>
        </row>
        <row r="3777">
          <cell r="BX3777">
            <v>225591</v>
          </cell>
          <cell r="BY3777" t="str">
            <v/>
          </cell>
        </row>
        <row r="3778">
          <cell r="BX3778">
            <v>225592</v>
          </cell>
          <cell r="BY3778" t="str">
            <v/>
          </cell>
        </row>
        <row r="3779">
          <cell r="BX3779">
            <v>225594</v>
          </cell>
          <cell r="BY3779" t="str">
            <v/>
          </cell>
        </row>
        <row r="3780">
          <cell r="BX3780">
            <v>225595</v>
          </cell>
          <cell r="BY3780" t="str">
            <v/>
          </cell>
        </row>
        <row r="3781">
          <cell r="BX3781">
            <v>225596</v>
          </cell>
          <cell r="BY3781" t="str">
            <v/>
          </cell>
        </row>
        <row r="3782">
          <cell r="BX3782">
            <v>225597</v>
          </cell>
          <cell r="BY3782" t="str">
            <v/>
          </cell>
        </row>
        <row r="3783">
          <cell r="BX3783">
            <v>225598</v>
          </cell>
          <cell r="BY3783" t="str">
            <v/>
          </cell>
        </row>
        <row r="3784">
          <cell r="BX3784">
            <v>225599</v>
          </cell>
          <cell r="BY3784" t="str">
            <v/>
          </cell>
        </row>
        <row r="3785">
          <cell r="BX3785">
            <v>225600</v>
          </cell>
          <cell r="BY3785" t="str">
            <v/>
          </cell>
        </row>
        <row r="3786">
          <cell r="BX3786">
            <v>225601</v>
          </cell>
          <cell r="BY3786" t="str">
            <v/>
          </cell>
        </row>
        <row r="3787">
          <cell r="BX3787">
            <v>225613</v>
          </cell>
          <cell r="BY3787" t="str">
            <v/>
          </cell>
        </row>
        <row r="3788">
          <cell r="BX3788">
            <v>225696</v>
          </cell>
          <cell r="BY3788" t="str">
            <v/>
          </cell>
        </row>
        <row r="3789">
          <cell r="BX3789">
            <v>225697</v>
          </cell>
          <cell r="BY3789" t="str">
            <v/>
          </cell>
        </row>
        <row r="3790">
          <cell r="BX3790">
            <v>225698</v>
          </cell>
          <cell r="BY3790" t="str">
            <v/>
          </cell>
        </row>
        <row r="3791">
          <cell r="BX3791">
            <v>225699</v>
          </cell>
          <cell r="BY3791" t="str">
            <v/>
          </cell>
        </row>
        <row r="3792">
          <cell r="BX3792">
            <v>225700</v>
          </cell>
          <cell r="BY3792" t="str">
            <v/>
          </cell>
        </row>
        <row r="3793">
          <cell r="BX3793">
            <v>225703</v>
          </cell>
          <cell r="BY3793" t="str">
            <v/>
          </cell>
        </row>
        <row r="3794">
          <cell r="BX3794">
            <v>225704</v>
          </cell>
          <cell r="BY3794" t="str">
            <v/>
          </cell>
        </row>
        <row r="3795">
          <cell r="BX3795">
            <v>225705</v>
          </cell>
          <cell r="BY3795" t="str">
            <v/>
          </cell>
        </row>
        <row r="3796">
          <cell r="BX3796">
            <v>225706</v>
          </cell>
          <cell r="BY3796" t="str">
            <v/>
          </cell>
        </row>
        <row r="3797">
          <cell r="BX3797">
            <v>225707</v>
          </cell>
          <cell r="BY3797" t="str">
            <v/>
          </cell>
        </row>
        <row r="3798">
          <cell r="BX3798">
            <v>225708</v>
          </cell>
          <cell r="BY3798" t="str">
            <v/>
          </cell>
        </row>
        <row r="3799">
          <cell r="BX3799">
            <v>225709</v>
          </cell>
          <cell r="BY3799" t="str">
            <v/>
          </cell>
        </row>
        <row r="3800">
          <cell r="BX3800">
            <v>225710</v>
          </cell>
          <cell r="BY3800" t="str">
            <v/>
          </cell>
        </row>
        <row r="3801">
          <cell r="BX3801">
            <v>225711</v>
          </cell>
          <cell r="BY3801" t="str">
            <v/>
          </cell>
        </row>
        <row r="3802">
          <cell r="BX3802">
            <v>225714</v>
          </cell>
          <cell r="BY3802" t="str">
            <v/>
          </cell>
        </row>
        <row r="3803">
          <cell r="BX3803">
            <v>225715</v>
          </cell>
          <cell r="BY3803" t="str">
            <v/>
          </cell>
        </row>
        <row r="3804">
          <cell r="BX3804">
            <v>225716</v>
          </cell>
          <cell r="BY3804" t="str">
            <v/>
          </cell>
        </row>
        <row r="3805">
          <cell r="BX3805">
            <v>225717</v>
          </cell>
          <cell r="BY3805" t="str">
            <v/>
          </cell>
        </row>
        <row r="3806">
          <cell r="BX3806">
            <v>225718</v>
          </cell>
          <cell r="BY3806" t="str">
            <v/>
          </cell>
        </row>
        <row r="3807">
          <cell r="BX3807">
            <v>225719</v>
          </cell>
          <cell r="BY3807" t="str">
            <v/>
          </cell>
        </row>
        <row r="3808">
          <cell r="BX3808">
            <v>225720</v>
          </cell>
          <cell r="BY3808" t="str">
            <v/>
          </cell>
        </row>
        <row r="3809">
          <cell r="BX3809">
            <v>225721</v>
          </cell>
          <cell r="BY3809" t="str">
            <v/>
          </cell>
        </row>
        <row r="3810">
          <cell r="BX3810">
            <v>225722</v>
          </cell>
          <cell r="BY3810" t="str">
            <v/>
          </cell>
        </row>
        <row r="3811">
          <cell r="BX3811">
            <v>225723</v>
          </cell>
          <cell r="BY3811" t="str">
            <v/>
          </cell>
        </row>
        <row r="3812">
          <cell r="BX3812">
            <v>225724</v>
          </cell>
          <cell r="BY3812" t="str">
            <v/>
          </cell>
        </row>
        <row r="3813">
          <cell r="BX3813">
            <v>225725</v>
          </cell>
          <cell r="BY3813" t="str">
            <v/>
          </cell>
        </row>
        <row r="3814">
          <cell r="BX3814">
            <v>225728</v>
          </cell>
          <cell r="BY3814" t="str">
            <v/>
          </cell>
        </row>
        <row r="3815">
          <cell r="BX3815">
            <v>225729</v>
          </cell>
          <cell r="BY3815" t="str">
            <v/>
          </cell>
        </row>
        <row r="3816">
          <cell r="BX3816">
            <v>225730</v>
          </cell>
          <cell r="BY3816" t="str">
            <v/>
          </cell>
        </row>
        <row r="3817">
          <cell r="BX3817">
            <v>225731</v>
          </cell>
          <cell r="BY3817" t="str">
            <v/>
          </cell>
        </row>
        <row r="3818">
          <cell r="BX3818">
            <v>225732</v>
          </cell>
          <cell r="BY3818" t="str">
            <v/>
          </cell>
        </row>
        <row r="3819">
          <cell r="BX3819">
            <v>225733</v>
          </cell>
          <cell r="BY3819" t="str">
            <v/>
          </cell>
        </row>
        <row r="3820">
          <cell r="BX3820">
            <v>225734</v>
          </cell>
          <cell r="BY3820" t="str">
            <v/>
          </cell>
        </row>
        <row r="3821">
          <cell r="BX3821">
            <v>225735</v>
          </cell>
          <cell r="BY3821" t="str">
            <v/>
          </cell>
        </row>
        <row r="3822">
          <cell r="BX3822">
            <v>225736</v>
          </cell>
          <cell r="BY3822" t="str">
            <v/>
          </cell>
        </row>
        <row r="3823">
          <cell r="BX3823">
            <v>225737</v>
          </cell>
          <cell r="BY3823" t="str">
            <v/>
          </cell>
        </row>
        <row r="3824">
          <cell r="BX3824">
            <v>225738</v>
          </cell>
          <cell r="BY3824" t="str">
            <v/>
          </cell>
        </row>
        <row r="3825">
          <cell r="BX3825">
            <v>225739</v>
          </cell>
          <cell r="BY3825" t="str">
            <v/>
          </cell>
        </row>
        <row r="3826">
          <cell r="BX3826">
            <v>225740</v>
          </cell>
          <cell r="BY3826" t="str">
            <v/>
          </cell>
        </row>
        <row r="3827">
          <cell r="BX3827">
            <v>225741</v>
          </cell>
          <cell r="BY3827" t="str">
            <v/>
          </cell>
        </row>
        <row r="3828">
          <cell r="BX3828">
            <v>225742</v>
          </cell>
          <cell r="BY3828" t="str">
            <v/>
          </cell>
        </row>
        <row r="3829">
          <cell r="BX3829">
            <v>225743</v>
          </cell>
          <cell r="BY3829" t="str">
            <v/>
          </cell>
        </row>
        <row r="3830">
          <cell r="BX3830">
            <v>225744</v>
          </cell>
          <cell r="BY3830" t="str">
            <v/>
          </cell>
        </row>
        <row r="3831">
          <cell r="BX3831">
            <v>225745</v>
          </cell>
          <cell r="BY3831" t="str">
            <v/>
          </cell>
        </row>
        <row r="3832">
          <cell r="BX3832">
            <v>225747</v>
          </cell>
          <cell r="BY3832" t="str">
            <v/>
          </cell>
        </row>
        <row r="3833">
          <cell r="BX3833">
            <v>225749</v>
          </cell>
          <cell r="BY3833" t="str">
            <v/>
          </cell>
        </row>
        <row r="3834">
          <cell r="BX3834">
            <v>225750</v>
          </cell>
          <cell r="BY3834" t="str">
            <v/>
          </cell>
        </row>
        <row r="3835">
          <cell r="BX3835">
            <v>225755</v>
          </cell>
          <cell r="BY3835" t="str">
            <v/>
          </cell>
        </row>
        <row r="3836">
          <cell r="BX3836">
            <v>225758</v>
          </cell>
          <cell r="BY3836" t="str">
            <v/>
          </cell>
        </row>
        <row r="3837">
          <cell r="BX3837">
            <v>225760</v>
          </cell>
          <cell r="BY3837" t="str">
            <v/>
          </cell>
        </row>
        <row r="3838">
          <cell r="BX3838">
            <v>225761</v>
          </cell>
          <cell r="BY3838" t="str">
            <v/>
          </cell>
        </row>
        <row r="3839">
          <cell r="BX3839">
            <v>225762</v>
          </cell>
          <cell r="BY3839" t="str">
            <v/>
          </cell>
        </row>
        <row r="3840">
          <cell r="BX3840">
            <v>225763</v>
          </cell>
          <cell r="BY3840" t="str">
            <v/>
          </cell>
        </row>
        <row r="3841">
          <cell r="BX3841">
            <v>225764</v>
          </cell>
          <cell r="BY3841" t="str">
            <v/>
          </cell>
        </row>
        <row r="3842">
          <cell r="BX3842">
            <v>225765</v>
          </cell>
          <cell r="BY3842" t="str">
            <v/>
          </cell>
        </row>
        <row r="3843">
          <cell r="BX3843">
            <v>225766</v>
          </cell>
          <cell r="BY3843" t="str">
            <v/>
          </cell>
        </row>
        <row r="3844">
          <cell r="BX3844">
            <v>225767</v>
          </cell>
          <cell r="BY3844" t="str">
            <v/>
          </cell>
        </row>
        <row r="3845">
          <cell r="BX3845">
            <v>225770</v>
          </cell>
          <cell r="BY3845" t="str">
            <v/>
          </cell>
        </row>
        <row r="3846">
          <cell r="BX3846">
            <v>225771</v>
          </cell>
          <cell r="BY3846" t="str">
            <v/>
          </cell>
        </row>
        <row r="3847">
          <cell r="BX3847">
            <v>225772</v>
          </cell>
          <cell r="BY3847" t="str">
            <v/>
          </cell>
        </row>
        <row r="3848">
          <cell r="BX3848">
            <v>225773</v>
          </cell>
          <cell r="BY3848" t="str">
            <v/>
          </cell>
        </row>
        <row r="3849">
          <cell r="BX3849">
            <v>225774</v>
          </cell>
          <cell r="BY3849" t="str">
            <v/>
          </cell>
        </row>
        <row r="3850">
          <cell r="BX3850">
            <v>225775</v>
          </cell>
          <cell r="BY3850" t="str">
            <v/>
          </cell>
        </row>
        <row r="3851">
          <cell r="BX3851">
            <v>225777</v>
          </cell>
          <cell r="BY3851" t="str">
            <v/>
          </cell>
        </row>
        <row r="3852">
          <cell r="BX3852">
            <v>225779</v>
          </cell>
          <cell r="BY3852" t="str">
            <v/>
          </cell>
        </row>
        <row r="3853">
          <cell r="BX3853">
            <v>225780</v>
          </cell>
          <cell r="BY3853" t="str">
            <v/>
          </cell>
        </row>
        <row r="3854">
          <cell r="BX3854">
            <v>225781</v>
          </cell>
          <cell r="BY3854" t="str">
            <v/>
          </cell>
        </row>
        <row r="3855">
          <cell r="BX3855">
            <v>225782</v>
          </cell>
          <cell r="BY3855" t="str">
            <v/>
          </cell>
        </row>
        <row r="3856">
          <cell r="BX3856">
            <v>225783</v>
          </cell>
          <cell r="BY3856" t="str">
            <v/>
          </cell>
        </row>
        <row r="3857">
          <cell r="BX3857">
            <v>225784</v>
          </cell>
          <cell r="BY3857" t="str">
            <v/>
          </cell>
        </row>
        <row r="3858">
          <cell r="BX3858">
            <v>225785</v>
          </cell>
          <cell r="BY3858" t="str">
            <v/>
          </cell>
        </row>
        <row r="3859">
          <cell r="BX3859">
            <v>225786</v>
          </cell>
          <cell r="BY3859" t="str">
            <v/>
          </cell>
        </row>
        <row r="3860">
          <cell r="BX3860">
            <v>225787</v>
          </cell>
          <cell r="BY3860" t="str">
            <v/>
          </cell>
        </row>
        <row r="3861">
          <cell r="BX3861">
            <v>225788</v>
          </cell>
          <cell r="BY3861" t="str">
            <v/>
          </cell>
        </row>
        <row r="3862">
          <cell r="BX3862">
            <v>225789</v>
          </cell>
          <cell r="BY3862" t="str">
            <v/>
          </cell>
        </row>
        <row r="3863">
          <cell r="BX3863">
            <v>225790</v>
          </cell>
          <cell r="BY3863" t="str">
            <v/>
          </cell>
        </row>
        <row r="3864">
          <cell r="BX3864">
            <v>225791</v>
          </cell>
          <cell r="BY3864" t="str">
            <v/>
          </cell>
        </row>
        <row r="3865">
          <cell r="BX3865">
            <v>225792</v>
          </cell>
          <cell r="BY3865" t="str">
            <v/>
          </cell>
        </row>
        <row r="3866">
          <cell r="BX3866">
            <v>225793</v>
          </cell>
          <cell r="BY3866" t="str">
            <v/>
          </cell>
        </row>
        <row r="3867">
          <cell r="BX3867">
            <v>225794</v>
          </cell>
          <cell r="BY3867" t="str">
            <v/>
          </cell>
        </row>
        <row r="3868">
          <cell r="BX3868">
            <v>225795</v>
          </cell>
          <cell r="BY3868" t="str">
            <v/>
          </cell>
        </row>
        <row r="3869">
          <cell r="BX3869">
            <v>225796</v>
          </cell>
          <cell r="BY3869" t="str">
            <v/>
          </cell>
        </row>
        <row r="3870">
          <cell r="BX3870">
            <v>225797</v>
          </cell>
          <cell r="BY3870" t="str">
            <v/>
          </cell>
        </row>
        <row r="3871">
          <cell r="BX3871">
            <v>225799</v>
          </cell>
          <cell r="BY3871" t="str">
            <v/>
          </cell>
        </row>
        <row r="3872">
          <cell r="BX3872">
            <v>225800</v>
          </cell>
          <cell r="BY3872" t="str">
            <v/>
          </cell>
        </row>
        <row r="3873">
          <cell r="BX3873">
            <v>225801</v>
          </cell>
          <cell r="BY3873" t="str">
            <v/>
          </cell>
        </row>
        <row r="3874">
          <cell r="BX3874">
            <v>225802</v>
          </cell>
          <cell r="BY3874" t="str">
            <v/>
          </cell>
        </row>
        <row r="3875">
          <cell r="BX3875">
            <v>225803</v>
          </cell>
          <cell r="BY3875" t="str">
            <v/>
          </cell>
        </row>
        <row r="3876">
          <cell r="BX3876">
            <v>225804</v>
          </cell>
          <cell r="BY3876" t="str">
            <v/>
          </cell>
        </row>
        <row r="3877">
          <cell r="BX3877">
            <v>225805</v>
          </cell>
          <cell r="BY3877" t="str">
            <v/>
          </cell>
        </row>
        <row r="3878">
          <cell r="BX3878">
            <v>225807</v>
          </cell>
          <cell r="BY3878" t="str">
            <v/>
          </cell>
        </row>
        <row r="3879">
          <cell r="BX3879">
            <v>225808</v>
          </cell>
          <cell r="BY3879" t="str">
            <v/>
          </cell>
        </row>
        <row r="3880">
          <cell r="BX3880">
            <v>225809</v>
          </cell>
          <cell r="BY3880" t="str">
            <v/>
          </cell>
        </row>
        <row r="3881">
          <cell r="BX3881">
            <v>225810</v>
          </cell>
          <cell r="BY3881" t="str">
            <v/>
          </cell>
        </row>
        <row r="3882">
          <cell r="BX3882">
            <v>225811</v>
          </cell>
          <cell r="BY3882" t="str">
            <v/>
          </cell>
        </row>
        <row r="3883">
          <cell r="BX3883">
            <v>225812</v>
          </cell>
          <cell r="BY3883" t="str">
            <v/>
          </cell>
        </row>
        <row r="3884">
          <cell r="BX3884">
            <v>225813</v>
          </cell>
          <cell r="BY3884" t="str">
            <v/>
          </cell>
        </row>
        <row r="3885">
          <cell r="BX3885">
            <v>225814</v>
          </cell>
          <cell r="BY3885" t="str">
            <v/>
          </cell>
        </row>
        <row r="3886">
          <cell r="BX3886">
            <v>225815</v>
          </cell>
          <cell r="BY3886" t="str">
            <v/>
          </cell>
        </row>
        <row r="3887">
          <cell r="BX3887">
            <v>225816</v>
          </cell>
          <cell r="BY3887" t="str">
            <v/>
          </cell>
        </row>
        <row r="3888">
          <cell r="BX3888">
            <v>225817</v>
          </cell>
          <cell r="BY3888" t="str">
            <v/>
          </cell>
        </row>
        <row r="3889">
          <cell r="BX3889">
            <v>225821</v>
          </cell>
          <cell r="BY3889" t="str">
            <v/>
          </cell>
        </row>
        <row r="3890">
          <cell r="BX3890">
            <v>225823</v>
          </cell>
          <cell r="BY3890" t="str">
            <v/>
          </cell>
        </row>
        <row r="3891">
          <cell r="BX3891">
            <v>225824</v>
          </cell>
          <cell r="BY3891" t="str">
            <v/>
          </cell>
        </row>
        <row r="3892">
          <cell r="BX3892">
            <v>225825</v>
          </cell>
          <cell r="BY3892" t="str">
            <v/>
          </cell>
        </row>
        <row r="3893">
          <cell r="BX3893">
            <v>225826</v>
          </cell>
          <cell r="BY3893" t="str">
            <v/>
          </cell>
        </row>
        <row r="3894">
          <cell r="BX3894">
            <v>225828</v>
          </cell>
          <cell r="BY3894" t="str">
            <v/>
          </cell>
        </row>
        <row r="3895">
          <cell r="BX3895">
            <v>225829</v>
          </cell>
          <cell r="BY3895" t="str">
            <v/>
          </cell>
        </row>
        <row r="3896">
          <cell r="BX3896">
            <v>225830</v>
          </cell>
          <cell r="BY3896" t="str">
            <v/>
          </cell>
        </row>
        <row r="3897">
          <cell r="BX3897">
            <v>225831</v>
          </cell>
          <cell r="BY3897" t="str">
            <v/>
          </cell>
        </row>
        <row r="3898">
          <cell r="BX3898">
            <v>225833</v>
          </cell>
          <cell r="BY3898" t="str">
            <v/>
          </cell>
        </row>
        <row r="3899">
          <cell r="BX3899">
            <v>225834</v>
          </cell>
          <cell r="BY3899" t="str">
            <v/>
          </cell>
        </row>
        <row r="3900">
          <cell r="BX3900">
            <v>225835</v>
          </cell>
          <cell r="BY3900" t="str">
            <v/>
          </cell>
        </row>
        <row r="3901">
          <cell r="BX3901">
            <v>225836</v>
          </cell>
          <cell r="BY3901" t="str">
            <v/>
          </cell>
        </row>
        <row r="3902">
          <cell r="BX3902">
            <v>225837</v>
          </cell>
          <cell r="BY3902" t="str">
            <v/>
          </cell>
        </row>
        <row r="3903">
          <cell r="BX3903">
            <v>225838</v>
          </cell>
          <cell r="BY3903" t="str">
            <v/>
          </cell>
        </row>
        <row r="3904">
          <cell r="BX3904">
            <v>225839</v>
          </cell>
          <cell r="BY3904" t="str">
            <v/>
          </cell>
        </row>
        <row r="3905">
          <cell r="BX3905">
            <v>225840</v>
          </cell>
          <cell r="BY3905" t="str">
            <v/>
          </cell>
        </row>
        <row r="3906">
          <cell r="BX3906">
            <v>225841</v>
          </cell>
          <cell r="BY3906" t="str">
            <v/>
          </cell>
        </row>
        <row r="3907">
          <cell r="BX3907">
            <v>225842</v>
          </cell>
          <cell r="BY3907" t="str">
            <v/>
          </cell>
        </row>
        <row r="3908">
          <cell r="BX3908">
            <v>225843</v>
          </cell>
          <cell r="BY3908" t="str">
            <v/>
          </cell>
        </row>
        <row r="3909">
          <cell r="BX3909">
            <v>225844</v>
          </cell>
          <cell r="BY3909" t="str">
            <v/>
          </cell>
        </row>
        <row r="3910">
          <cell r="BX3910">
            <v>225845</v>
          </cell>
          <cell r="BY3910" t="str">
            <v/>
          </cell>
        </row>
        <row r="3911">
          <cell r="BX3911">
            <v>225846</v>
          </cell>
          <cell r="BY3911" t="str">
            <v/>
          </cell>
        </row>
        <row r="3912">
          <cell r="BX3912">
            <v>225847</v>
          </cell>
          <cell r="BY3912" t="str">
            <v/>
          </cell>
        </row>
        <row r="3913">
          <cell r="BX3913">
            <v>225848</v>
          </cell>
          <cell r="BY3913" t="str">
            <v/>
          </cell>
        </row>
        <row r="3914">
          <cell r="BX3914">
            <v>225849</v>
          </cell>
          <cell r="BY3914" t="str">
            <v/>
          </cell>
        </row>
        <row r="3915">
          <cell r="BX3915">
            <v>225852</v>
          </cell>
          <cell r="BY3915" t="str">
            <v/>
          </cell>
        </row>
        <row r="3916">
          <cell r="BX3916">
            <v>235116</v>
          </cell>
          <cell r="BY3916" t="str">
            <v/>
          </cell>
        </row>
        <row r="3917">
          <cell r="BX3917">
            <v>235117</v>
          </cell>
          <cell r="BY3917" t="str">
            <v/>
          </cell>
        </row>
        <row r="3918">
          <cell r="BX3918">
            <v>235118</v>
          </cell>
          <cell r="BY3918" t="str">
            <v/>
          </cell>
        </row>
        <row r="3919">
          <cell r="BX3919">
            <v>235119</v>
          </cell>
          <cell r="BY3919" t="str">
            <v/>
          </cell>
        </row>
        <row r="3920">
          <cell r="BX3920">
            <v>235120</v>
          </cell>
          <cell r="BY3920" t="str">
            <v/>
          </cell>
        </row>
        <row r="3921">
          <cell r="BX3921">
            <v>225853</v>
          </cell>
          <cell r="BY3921" t="str">
            <v/>
          </cell>
        </row>
        <row r="3922">
          <cell r="BX3922">
            <v>225857</v>
          </cell>
          <cell r="BY3922" t="str">
            <v/>
          </cell>
        </row>
        <row r="3923">
          <cell r="BX3923">
            <v>225860</v>
          </cell>
          <cell r="BY3923" t="str">
            <v/>
          </cell>
        </row>
        <row r="3924">
          <cell r="BX3924">
            <v>225864</v>
          </cell>
          <cell r="BY3924" t="str">
            <v/>
          </cell>
        </row>
        <row r="3925">
          <cell r="BX3925">
            <v>225866</v>
          </cell>
          <cell r="BY3925" t="str">
            <v/>
          </cell>
        </row>
        <row r="3926">
          <cell r="BX3926">
            <v>201055</v>
          </cell>
          <cell r="BY3926" t="str">
            <v/>
          </cell>
        </row>
        <row r="3927">
          <cell r="BX3927">
            <v>202802</v>
          </cell>
          <cell r="BY3927" t="str">
            <v/>
          </cell>
        </row>
        <row r="3928">
          <cell r="BX3928">
            <v>225867</v>
          </cell>
          <cell r="BY3928" t="str">
            <v/>
          </cell>
        </row>
        <row r="3929">
          <cell r="BX3929">
            <v>225869</v>
          </cell>
          <cell r="BY3929" t="str">
            <v/>
          </cell>
        </row>
        <row r="3930">
          <cell r="BX3930">
            <v>225872</v>
          </cell>
          <cell r="BY3930" t="str">
            <v/>
          </cell>
        </row>
        <row r="3931">
          <cell r="BX3931">
            <v>225873</v>
          </cell>
          <cell r="BY3931" t="str">
            <v/>
          </cell>
        </row>
        <row r="3932">
          <cell r="BX3932">
            <v>225874</v>
          </cell>
          <cell r="BY3932" t="str">
            <v/>
          </cell>
        </row>
        <row r="3933">
          <cell r="BX3933">
            <v>225876</v>
          </cell>
          <cell r="BY3933" t="str">
            <v/>
          </cell>
        </row>
        <row r="3934">
          <cell r="BX3934">
            <v>225878</v>
          </cell>
          <cell r="BY3934" t="str">
            <v/>
          </cell>
        </row>
        <row r="3935">
          <cell r="BX3935">
            <v>225879</v>
          </cell>
          <cell r="BY3935" t="str">
            <v/>
          </cell>
        </row>
        <row r="3936">
          <cell r="BX3936">
            <v>225880</v>
          </cell>
          <cell r="BY3936" t="str">
            <v/>
          </cell>
        </row>
        <row r="3937">
          <cell r="BX3937">
            <v>225881</v>
          </cell>
          <cell r="BY3937" t="str">
            <v/>
          </cell>
        </row>
        <row r="3938">
          <cell r="BX3938">
            <v>225883</v>
          </cell>
          <cell r="BY3938" t="str">
            <v/>
          </cell>
        </row>
        <row r="3939">
          <cell r="BX3939">
            <v>225884</v>
          </cell>
          <cell r="BY3939" t="str">
            <v/>
          </cell>
        </row>
        <row r="3940">
          <cell r="BX3940">
            <v>225886</v>
          </cell>
          <cell r="BY3940" t="str">
            <v/>
          </cell>
        </row>
        <row r="3941">
          <cell r="BX3941">
            <v>225887</v>
          </cell>
          <cell r="BY3941" t="str">
            <v/>
          </cell>
        </row>
        <row r="3942">
          <cell r="BX3942">
            <v>225888</v>
          </cell>
          <cell r="BY3942" t="str">
            <v/>
          </cell>
        </row>
        <row r="3943">
          <cell r="BX3943">
            <v>225889</v>
          </cell>
          <cell r="BY3943" t="str">
            <v/>
          </cell>
        </row>
        <row r="3944">
          <cell r="BX3944">
            <v>225890</v>
          </cell>
          <cell r="BY3944" t="str">
            <v/>
          </cell>
        </row>
        <row r="3945">
          <cell r="BX3945">
            <v>225891</v>
          </cell>
          <cell r="BY3945" t="str">
            <v/>
          </cell>
        </row>
        <row r="3946">
          <cell r="BX3946">
            <v>225893</v>
          </cell>
          <cell r="BY3946" t="str">
            <v/>
          </cell>
        </row>
        <row r="3947">
          <cell r="BX3947">
            <v>225897</v>
          </cell>
          <cell r="BY3947" t="str">
            <v/>
          </cell>
        </row>
        <row r="3948">
          <cell r="BX3948">
            <v>225898</v>
          </cell>
          <cell r="BY3948" t="str">
            <v/>
          </cell>
        </row>
        <row r="3949">
          <cell r="BX3949">
            <v>225899</v>
          </cell>
          <cell r="BY3949" t="str">
            <v/>
          </cell>
        </row>
        <row r="3950">
          <cell r="BX3950">
            <v>225901</v>
          </cell>
          <cell r="BY3950" t="str">
            <v/>
          </cell>
        </row>
        <row r="3951">
          <cell r="BX3951">
            <v>225902</v>
          </cell>
          <cell r="BY3951" t="str">
            <v/>
          </cell>
        </row>
        <row r="3952">
          <cell r="BX3952">
            <v>225903</v>
          </cell>
          <cell r="BY3952" t="str">
            <v/>
          </cell>
        </row>
        <row r="3953">
          <cell r="BX3953">
            <v>225904</v>
          </cell>
          <cell r="BY3953" t="str">
            <v/>
          </cell>
        </row>
        <row r="3954">
          <cell r="BX3954">
            <v>225905</v>
          </cell>
          <cell r="BY3954" t="str">
            <v/>
          </cell>
        </row>
        <row r="3955">
          <cell r="BX3955">
            <v>225906</v>
          </cell>
          <cell r="BY3955" t="str">
            <v/>
          </cell>
        </row>
        <row r="3956">
          <cell r="BX3956">
            <v>225907</v>
          </cell>
          <cell r="BY3956" t="str">
            <v/>
          </cell>
        </row>
        <row r="3957">
          <cell r="BX3957">
            <v>225908</v>
          </cell>
          <cell r="BY3957" t="str">
            <v/>
          </cell>
        </row>
        <row r="3958">
          <cell r="BX3958">
            <v>225909</v>
          </cell>
          <cell r="BY3958" t="str">
            <v/>
          </cell>
        </row>
        <row r="3959">
          <cell r="BX3959">
            <v>225911</v>
          </cell>
          <cell r="BY3959" t="str">
            <v/>
          </cell>
        </row>
        <row r="3960">
          <cell r="BX3960">
            <v>225912</v>
          </cell>
          <cell r="BY3960" t="str">
            <v/>
          </cell>
        </row>
        <row r="3961">
          <cell r="BX3961">
            <v>225913</v>
          </cell>
          <cell r="BY3961" t="str">
            <v/>
          </cell>
        </row>
        <row r="3962">
          <cell r="BX3962">
            <v>225914</v>
          </cell>
          <cell r="BY3962" t="str">
            <v/>
          </cell>
        </row>
        <row r="3963">
          <cell r="BX3963">
            <v>225915</v>
          </cell>
          <cell r="BY3963" t="str">
            <v/>
          </cell>
        </row>
        <row r="3964">
          <cell r="BX3964">
            <v>225916</v>
          </cell>
          <cell r="BY3964" t="str">
            <v/>
          </cell>
        </row>
        <row r="3965">
          <cell r="BX3965">
            <v>225917</v>
          </cell>
          <cell r="BY3965" t="str">
            <v/>
          </cell>
        </row>
        <row r="3966">
          <cell r="BX3966">
            <v>225919</v>
          </cell>
          <cell r="BY3966" t="str">
            <v/>
          </cell>
        </row>
        <row r="3967">
          <cell r="BX3967">
            <v>225920</v>
          </cell>
          <cell r="BY3967" t="str">
            <v/>
          </cell>
        </row>
        <row r="3968">
          <cell r="BX3968">
            <v>225921</v>
          </cell>
          <cell r="BY3968" t="str">
            <v/>
          </cell>
        </row>
        <row r="3969">
          <cell r="BX3969">
            <v>225922</v>
          </cell>
          <cell r="BY3969" t="str">
            <v/>
          </cell>
        </row>
        <row r="3970">
          <cell r="BX3970">
            <v>225924</v>
          </cell>
          <cell r="BY3970" t="str">
            <v/>
          </cell>
        </row>
        <row r="3971">
          <cell r="BX3971">
            <v>225925</v>
          </cell>
          <cell r="BY3971" t="str">
            <v/>
          </cell>
        </row>
        <row r="3972">
          <cell r="BX3972">
            <v>225926</v>
          </cell>
          <cell r="BY3972" t="str">
            <v/>
          </cell>
        </row>
        <row r="3973">
          <cell r="BX3973">
            <v>225928</v>
          </cell>
          <cell r="BY3973" t="str">
            <v/>
          </cell>
        </row>
        <row r="3974">
          <cell r="BX3974">
            <v>225929</v>
          </cell>
          <cell r="BY3974" t="str">
            <v/>
          </cell>
        </row>
        <row r="3975">
          <cell r="BX3975">
            <v>225930</v>
          </cell>
          <cell r="BY3975" t="str">
            <v/>
          </cell>
        </row>
        <row r="3976">
          <cell r="BX3976">
            <v>225933</v>
          </cell>
          <cell r="BY3976" t="str">
            <v/>
          </cell>
        </row>
        <row r="3977">
          <cell r="BX3977">
            <v>225940</v>
          </cell>
          <cell r="BY3977" t="str">
            <v/>
          </cell>
        </row>
        <row r="3978">
          <cell r="BX3978">
            <v>225941</v>
          </cell>
          <cell r="BY3978" t="str">
            <v/>
          </cell>
        </row>
        <row r="3979">
          <cell r="BX3979">
            <v>225942</v>
          </cell>
          <cell r="BY3979" t="str">
            <v/>
          </cell>
        </row>
        <row r="3980">
          <cell r="BX3980">
            <v>225944</v>
          </cell>
          <cell r="BY3980" t="str">
            <v/>
          </cell>
        </row>
        <row r="3981">
          <cell r="BX3981">
            <v>225945</v>
          </cell>
          <cell r="BY3981" t="str">
            <v/>
          </cell>
        </row>
        <row r="3982">
          <cell r="BX3982">
            <v>225948</v>
          </cell>
          <cell r="BY3982" t="str">
            <v/>
          </cell>
        </row>
        <row r="3983">
          <cell r="BX3983">
            <v>225949</v>
          </cell>
          <cell r="BY3983" t="str">
            <v/>
          </cell>
        </row>
        <row r="3984">
          <cell r="BX3984">
            <v>225951</v>
          </cell>
          <cell r="BY3984" t="str">
            <v/>
          </cell>
        </row>
        <row r="3985">
          <cell r="BX3985">
            <v>225952</v>
          </cell>
          <cell r="BY3985" t="str">
            <v/>
          </cell>
        </row>
        <row r="3986">
          <cell r="BX3986">
            <v>225953</v>
          </cell>
          <cell r="BY3986" t="str">
            <v/>
          </cell>
        </row>
        <row r="3987">
          <cell r="BX3987">
            <v>225957</v>
          </cell>
          <cell r="BY3987" t="str">
            <v/>
          </cell>
        </row>
        <row r="3988">
          <cell r="BX3988">
            <v>225959</v>
          </cell>
          <cell r="BY3988" t="str">
            <v/>
          </cell>
        </row>
        <row r="3989">
          <cell r="BX3989">
            <v>205266</v>
          </cell>
          <cell r="BY3989" t="str">
            <v/>
          </cell>
        </row>
        <row r="3990">
          <cell r="BX3990">
            <v>236330</v>
          </cell>
          <cell r="BY3990" t="str">
            <v/>
          </cell>
        </row>
        <row r="3991">
          <cell r="BX3991">
            <v>225962</v>
          </cell>
          <cell r="BY3991" t="str">
            <v/>
          </cell>
        </row>
        <row r="3992">
          <cell r="BX3992">
            <v>232158</v>
          </cell>
          <cell r="BY3992" t="str">
            <v/>
          </cell>
        </row>
        <row r="3993">
          <cell r="BX3993">
            <v>225966</v>
          </cell>
          <cell r="BY3993" t="str">
            <v/>
          </cell>
        </row>
        <row r="3994">
          <cell r="BX3994">
            <v>225967</v>
          </cell>
          <cell r="BY3994" t="str">
            <v/>
          </cell>
        </row>
        <row r="3995">
          <cell r="BX3995">
            <v>225968</v>
          </cell>
          <cell r="BY3995" t="str">
            <v/>
          </cell>
        </row>
        <row r="3996">
          <cell r="BX3996">
            <v>225969</v>
          </cell>
          <cell r="BY3996" t="str">
            <v/>
          </cell>
        </row>
        <row r="3997">
          <cell r="BX3997">
            <v>225971</v>
          </cell>
          <cell r="BY3997" t="str">
            <v/>
          </cell>
        </row>
        <row r="3998">
          <cell r="BX3998">
            <v>225973</v>
          </cell>
          <cell r="BY3998" t="str">
            <v/>
          </cell>
        </row>
        <row r="3999">
          <cell r="BX3999">
            <v>225974</v>
          </cell>
          <cell r="BY3999" t="str">
            <v/>
          </cell>
        </row>
        <row r="4000">
          <cell r="BX4000">
            <v>225975</v>
          </cell>
          <cell r="BY4000" t="str">
            <v/>
          </cell>
        </row>
        <row r="4001">
          <cell r="BX4001">
            <v>225977</v>
          </cell>
          <cell r="BY4001" t="str">
            <v/>
          </cell>
        </row>
        <row r="4002">
          <cell r="BX4002">
            <v>225979</v>
          </cell>
          <cell r="BY4002" t="str">
            <v/>
          </cell>
        </row>
        <row r="4003">
          <cell r="BX4003">
            <v>225980</v>
          </cell>
          <cell r="BY4003" t="str">
            <v/>
          </cell>
        </row>
        <row r="4004">
          <cell r="BX4004">
            <v>225981</v>
          </cell>
          <cell r="BY4004" t="str">
            <v/>
          </cell>
        </row>
        <row r="4005">
          <cell r="BX4005">
            <v>235756</v>
          </cell>
          <cell r="BY4005" t="str">
            <v/>
          </cell>
        </row>
        <row r="4006">
          <cell r="BX4006">
            <v>235758</v>
          </cell>
          <cell r="BY4006" t="str">
            <v/>
          </cell>
        </row>
        <row r="4007">
          <cell r="BX4007">
            <v>235759</v>
          </cell>
          <cell r="BY4007" t="str">
            <v/>
          </cell>
        </row>
        <row r="4008">
          <cell r="BX4008">
            <v>235761</v>
          </cell>
          <cell r="BY4008" t="str">
            <v/>
          </cell>
        </row>
        <row r="4009">
          <cell r="BX4009">
            <v>235762</v>
          </cell>
          <cell r="BY4009" t="str">
            <v/>
          </cell>
        </row>
        <row r="4010">
          <cell r="BX4010">
            <v>225982</v>
          </cell>
          <cell r="BY4010" t="str">
            <v/>
          </cell>
        </row>
        <row r="4011">
          <cell r="BX4011">
            <v>225983</v>
          </cell>
          <cell r="BY4011" t="str">
            <v/>
          </cell>
        </row>
        <row r="4012">
          <cell r="BX4012">
            <v>225984</v>
          </cell>
          <cell r="BY4012" t="str">
            <v/>
          </cell>
        </row>
        <row r="4013">
          <cell r="BX4013">
            <v>225985</v>
          </cell>
          <cell r="BY4013" t="str">
            <v/>
          </cell>
        </row>
        <row r="4014">
          <cell r="BX4014">
            <v>225986</v>
          </cell>
          <cell r="BY4014" t="str">
            <v/>
          </cell>
        </row>
        <row r="4015">
          <cell r="BX4015">
            <v>225987</v>
          </cell>
          <cell r="BY4015" t="str">
            <v/>
          </cell>
        </row>
        <row r="4016">
          <cell r="BX4016">
            <v>225988</v>
          </cell>
          <cell r="BY4016" t="str">
            <v/>
          </cell>
        </row>
        <row r="4017">
          <cell r="BX4017">
            <v>225989</v>
          </cell>
          <cell r="BY4017" t="str">
            <v/>
          </cell>
        </row>
        <row r="4018">
          <cell r="BX4018">
            <v>225990</v>
          </cell>
          <cell r="BY4018" t="str">
            <v/>
          </cell>
        </row>
        <row r="4019">
          <cell r="BX4019">
            <v>225991</v>
          </cell>
          <cell r="BY4019" t="str">
            <v/>
          </cell>
        </row>
        <row r="4020">
          <cell r="BX4020">
            <v>225992</v>
          </cell>
          <cell r="BY4020" t="str">
            <v/>
          </cell>
        </row>
        <row r="4021">
          <cell r="BX4021">
            <v>225993</v>
          </cell>
          <cell r="BY4021" t="str">
            <v/>
          </cell>
        </row>
        <row r="4022">
          <cell r="BX4022">
            <v>225995</v>
          </cell>
          <cell r="BY4022" t="str">
            <v/>
          </cell>
        </row>
        <row r="4023">
          <cell r="BX4023">
            <v>225996</v>
          </cell>
          <cell r="BY4023" t="str">
            <v/>
          </cell>
        </row>
        <row r="4024">
          <cell r="BX4024">
            <v>225997</v>
          </cell>
          <cell r="BY4024" t="str">
            <v/>
          </cell>
        </row>
        <row r="4025">
          <cell r="BX4025">
            <v>225999</v>
          </cell>
          <cell r="BY4025" t="str">
            <v/>
          </cell>
        </row>
        <row r="4026">
          <cell r="BX4026">
            <v>226000</v>
          </cell>
          <cell r="BY4026" t="str">
            <v/>
          </cell>
        </row>
        <row r="4027">
          <cell r="BX4027">
            <v>226001</v>
          </cell>
          <cell r="BY4027" t="str">
            <v/>
          </cell>
        </row>
        <row r="4028">
          <cell r="BX4028">
            <v>226002</v>
          </cell>
          <cell r="BY4028" t="str">
            <v/>
          </cell>
        </row>
        <row r="4029">
          <cell r="BX4029">
            <v>226003</v>
          </cell>
          <cell r="BY4029" t="str">
            <v/>
          </cell>
        </row>
        <row r="4030">
          <cell r="BX4030">
            <v>226007</v>
          </cell>
          <cell r="BY4030" t="str">
            <v/>
          </cell>
        </row>
        <row r="4031">
          <cell r="BX4031">
            <v>226008</v>
          </cell>
          <cell r="BY4031" t="str">
            <v/>
          </cell>
        </row>
        <row r="4032">
          <cell r="BX4032">
            <v>226009</v>
          </cell>
          <cell r="BY4032" t="str">
            <v/>
          </cell>
        </row>
        <row r="4033">
          <cell r="BX4033">
            <v>226010</v>
          </cell>
          <cell r="BY4033" t="str">
            <v/>
          </cell>
        </row>
        <row r="4034">
          <cell r="BX4034">
            <v>226016</v>
          </cell>
          <cell r="BY4034" t="str">
            <v/>
          </cell>
        </row>
        <row r="4035">
          <cell r="BX4035">
            <v>226023</v>
          </cell>
          <cell r="BY4035" t="str">
            <v/>
          </cell>
        </row>
        <row r="4036">
          <cell r="BX4036">
            <v>226024</v>
          </cell>
          <cell r="BY4036" t="str">
            <v/>
          </cell>
        </row>
        <row r="4037">
          <cell r="BX4037">
            <v>226026</v>
          </cell>
          <cell r="BY4037" t="str">
            <v/>
          </cell>
        </row>
        <row r="4038">
          <cell r="BX4038">
            <v>200555</v>
          </cell>
          <cell r="BY4038" t="str">
            <v/>
          </cell>
        </row>
        <row r="4039">
          <cell r="BX4039">
            <v>231654</v>
          </cell>
          <cell r="BY4039" t="str">
            <v/>
          </cell>
        </row>
        <row r="4040">
          <cell r="BX4040">
            <v>231655</v>
          </cell>
          <cell r="BY4040" t="str">
            <v/>
          </cell>
        </row>
        <row r="4041">
          <cell r="BX4041">
            <v>231656</v>
          </cell>
          <cell r="BY4041" t="str">
            <v/>
          </cell>
        </row>
        <row r="4042">
          <cell r="BX4042">
            <v>231658</v>
          </cell>
          <cell r="BY4042" t="str">
            <v/>
          </cell>
        </row>
        <row r="4043">
          <cell r="BX4043">
            <v>231659</v>
          </cell>
          <cell r="BY4043" t="str">
            <v/>
          </cell>
        </row>
        <row r="4044">
          <cell r="BX4044">
            <v>231660</v>
          </cell>
          <cell r="BY4044" t="str">
            <v/>
          </cell>
        </row>
        <row r="4045">
          <cell r="BX4045">
            <v>231661</v>
          </cell>
          <cell r="BY4045" t="str">
            <v/>
          </cell>
        </row>
        <row r="4046">
          <cell r="BX4046">
            <v>231662</v>
          </cell>
          <cell r="BY4046" t="str">
            <v/>
          </cell>
        </row>
        <row r="4047">
          <cell r="BX4047">
            <v>231663</v>
          </cell>
          <cell r="BY4047" t="str">
            <v/>
          </cell>
        </row>
        <row r="4048">
          <cell r="BX4048">
            <v>231664</v>
          </cell>
          <cell r="BY4048" t="str">
            <v/>
          </cell>
        </row>
        <row r="4049">
          <cell r="BX4049">
            <v>231666</v>
          </cell>
          <cell r="BY4049" t="str">
            <v/>
          </cell>
        </row>
        <row r="4050">
          <cell r="BX4050">
            <v>231667</v>
          </cell>
          <cell r="BY4050" t="str">
            <v/>
          </cell>
        </row>
        <row r="4051">
          <cell r="BX4051">
            <v>231668</v>
          </cell>
          <cell r="BY4051" t="str">
            <v/>
          </cell>
        </row>
        <row r="4052">
          <cell r="BX4052">
            <v>231669</v>
          </cell>
          <cell r="BY4052" t="str">
            <v/>
          </cell>
        </row>
        <row r="4053">
          <cell r="BX4053">
            <v>231670</v>
          </cell>
          <cell r="BY4053" t="str">
            <v/>
          </cell>
        </row>
        <row r="4054">
          <cell r="BX4054">
            <v>231671</v>
          </cell>
          <cell r="BY4054" t="str">
            <v/>
          </cell>
        </row>
        <row r="4055">
          <cell r="BX4055">
            <v>231672</v>
          </cell>
          <cell r="BY4055" t="str">
            <v/>
          </cell>
        </row>
        <row r="4056">
          <cell r="BX4056">
            <v>231673</v>
          </cell>
          <cell r="BY4056" t="str">
            <v/>
          </cell>
        </row>
        <row r="4057">
          <cell r="BX4057">
            <v>231674</v>
          </cell>
          <cell r="BY4057" t="str">
            <v/>
          </cell>
        </row>
        <row r="4058">
          <cell r="BX4058">
            <v>231675</v>
          </cell>
          <cell r="BY4058" t="str">
            <v/>
          </cell>
        </row>
        <row r="4059">
          <cell r="BX4059">
            <v>231676</v>
          </cell>
          <cell r="BY4059" t="str">
            <v/>
          </cell>
        </row>
        <row r="4060">
          <cell r="BX4060">
            <v>231677</v>
          </cell>
          <cell r="BY4060" t="str">
            <v/>
          </cell>
        </row>
        <row r="4061">
          <cell r="BX4061">
            <v>231678</v>
          </cell>
          <cell r="BY4061" t="str">
            <v/>
          </cell>
        </row>
        <row r="4062">
          <cell r="BX4062">
            <v>231679</v>
          </cell>
          <cell r="BY4062" t="str">
            <v/>
          </cell>
        </row>
        <row r="4063">
          <cell r="BX4063">
            <v>231680</v>
          </cell>
          <cell r="BY4063" t="str">
            <v/>
          </cell>
        </row>
        <row r="4064">
          <cell r="BX4064">
            <v>231681</v>
          </cell>
          <cell r="BY4064" t="str">
            <v/>
          </cell>
        </row>
        <row r="4065">
          <cell r="BX4065">
            <v>231682</v>
          </cell>
          <cell r="BY4065" t="str">
            <v/>
          </cell>
        </row>
        <row r="4066">
          <cell r="BX4066">
            <v>231683</v>
          </cell>
          <cell r="BY4066" t="str">
            <v/>
          </cell>
        </row>
        <row r="4067">
          <cell r="BX4067">
            <v>231684</v>
          </cell>
          <cell r="BY4067" t="str">
            <v/>
          </cell>
        </row>
        <row r="4068">
          <cell r="BX4068">
            <v>231685</v>
          </cell>
          <cell r="BY4068" t="str">
            <v/>
          </cell>
        </row>
        <row r="4069">
          <cell r="BX4069">
            <v>231686</v>
          </cell>
          <cell r="BY4069" t="str">
            <v/>
          </cell>
        </row>
        <row r="4070">
          <cell r="BX4070">
            <v>231687</v>
          </cell>
          <cell r="BY4070" t="str">
            <v/>
          </cell>
        </row>
        <row r="4071">
          <cell r="BX4071">
            <v>231688</v>
          </cell>
          <cell r="BY4071" t="str">
            <v/>
          </cell>
        </row>
        <row r="4072">
          <cell r="BX4072">
            <v>231689</v>
          </cell>
          <cell r="BY4072" t="str">
            <v/>
          </cell>
        </row>
        <row r="4073">
          <cell r="BX4073">
            <v>231690</v>
          </cell>
          <cell r="BY4073" t="str">
            <v/>
          </cell>
        </row>
        <row r="4074">
          <cell r="BX4074">
            <v>231691</v>
          </cell>
          <cell r="BY4074" t="str">
            <v/>
          </cell>
        </row>
        <row r="4075">
          <cell r="BX4075">
            <v>231692</v>
          </cell>
          <cell r="BY4075" t="str">
            <v/>
          </cell>
        </row>
        <row r="4076">
          <cell r="BX4076">
            <v>231693</v>
          </cell>
          <cell r="BY4076" t="str">
            <v/>
          </cell>
        </row>
        <row r="4077">
          <cell r="BX4077">
            <v>231694</v>
          </cell>
          <cell r="BY4077" t="str">
            <v/>
          </cell>
        </row>
        <row r="4078">
          <cell r="BX4078">
            <v>231695</v>
          </cell>
          <cell r="BY4078" t="str">
            <v/>
          </cell>
        </row>
        <row r="4079">
          <cell r="BX4079">
            <v>231696</v>
          </cell>
          <cell r="BY4079" t="str">
            <v/>
          </cell>
        </row>
        <row r="4080">
          <cell r="BX4080">
            <v>231697</v>
          </cell>
          <cell r="BY4080" t="str">
            <v/>
          </cell>
        </row>
        <row r="4081">
          <cell r="BX4081">
            <v>231698</v>
          </cell>
          <cell r="BY4081" t="str">
            <v/>
          </cell>
        </row>
        <row r="4082">
          <cell r="BX4082">
            <v>231699</v>
          </cell>
          <cell r="BY4082" t="str">
            <v/>
          </cell>
        </row>
        <row r="4083">
          <cell r="BX4083">
            <v>231701</v>
          </cell>
          <cell r="BY4083" t="str">
            <v/>
          </cell>
        </row>
        <row r="4084">
          <cell r="BX4084">
            <v>231702</v>
          </cell>
          <cell r="BY4084" t="str">
            <v/>
          </cell>
        </row>
        <row r="4085">
          <cell r="BX4085">
            <v>231703</v>
          </cell>
          <cell r="BY4085" t="str">
            <v/>
          </cell>
        </row>
        <row r="4086">
          <cell r="BX4086">
            <v>231704</v>
          </cell>
          <cell r="BY4086" t="str">
            <v/>
          </cell>
        </row>
        <row r="4087">
          <cell r="BX4087">
            <v>231705</v>
          </cell>
          <cell r="BY4087" t="str">
            <v/>
          </cell>
        </row>
        <row r="4088">
          <cell r="BX4088">
            <v>231706</v>
          </cell>
          <cell r="BY4088" t="str">
            <v/>
          </cell>
        </row>
        <row r="4089">
          <cell r="BX4089">
            <v>231707</v>
          </cell>
          <cell r="BY4089" t="str">
            <v/>
          </cell>
        </row>
        <row r="4090">
          <cell r="BX4090">
            <v>231710</v>
          </cell>
          <cell r="BY4090" t="str">
            <v/>
          </cell>
        </row>
        <row r="4091">
          <cell r="BX4091">
            <v>231711</v>
          </cell>
          <cell r="BY4091" t="str">
            <v/>
          </cell>
        </row>
        <row r="4092">
          <cell r="BX4092">
            <v>231712</v>
          </cell>
          <cell r="BY4092" t="str">
            <v/>
          </cell>
        </row>
        <row r="4093">
          <cell r="BX4093">
            <v>231713</v>
          </cell>
          <cell r="BY4093" t="str">
            <v/>
          </cell>
        </row>
        <row r="4094">
          <cell r="BX4094">
            <v>231715</v>
          </cell>
          <cell r="BY4094" t="str">
            <v/>
          </cell>
        </row>
        <row r="4095">
          <cell r="BX4095">
            <v>231717</v>
          </cell>
          <cell r="BY4095" t="str">
            <v/>
          </cell>
        </row>
        <row r="4096">
          <cell r="BX4096">
            <v>231720</v>
          </cell>
          <cell r="BY4096" t="str">
            <v/>
          </cell>
        </row>
        <row r="4097">
          <cell r="BX4097">
            <v>231722</v>
          </cell>
          <cell r="BY4097" t="str">
            <v/>
          </cell>
        </row>
        <row r="4098">
          <cell r="BX4098">
            <v>231725</v>
          </cell>
          <cell r="BY4098" t="str">
            <v/>
          </cell>
        </row>
        <row r="4099">
          <cell r="BX4099">
            <v>231726</v>
          </cell>
          <cell r="BY4099" t="str">
            <v/>
          </cell>
        </row>
        <row r="4100">
          <cell r="BX4100">
            <v>231727</v>
          </cell>
          <cell r="BY4100" t="str">
            <v/>
          </cell>
        </row>
        <row r="4101">
          <cell r="BX4101">
            <v>231728</v>
          </cell>
          <cell r="BY4101" t="str">
            <v/>
          </cell>
        </row>
        <row r="4102">
          <cell r="BX4102">
            <v>231729</v>
          </cell>
          <cell r="BY4102" t="str">
            <v/>
          </cell>
        </row>
        <row r="4103">
          <cell r="BX4103">
            <v>231732</v>
          </cell>
          <cell r="BY4103" t="str">
            <v/>
          </cell>
        </row>
        <row r="4104">
          <cell r="BX4104">
            <v>231736</v>
          </cell>
          <cell r="BY4104" t="str">
            <v/>
          </cell>
        </row>
        <row r="4105">
          <cell r="BX4105">
            <v>231737</v>
          </cell>
          <cell r="BY4105" t="str">
            <v/>
          </cell>
        </row>
        <row r="4106">
          <cell r="BX4106">
            <v>231738</v>
          </cell>
          <cell r="BY4106" t="str">
            <v/>
          </cell>
        </row>
        <row r="4107">
          <cell r="BX4107">
            <v>231739</v>
          </cell>
          <cell r="BY4107" t="str">
            <v/>
          </cell>
        </row>
        <row r="4108">
          <cell r="BX4108">
            <v>231740</v>
          </cell>
          <cell r="BY4108" t="str">
            <v/>
          </cell>
        </row>
        <row r="4109">
          <cell r="BX4109">
            <v>231741</v>
          </cell>
          <cell r="BY4109" t="str">
            <v/>
          </cell>
        </row>
        <row r="4110">
          <cell r="BX4110">
            <v>231742</v>
          </cell>
          <cell r="BY4110" t="str">
            <v/>
          </cell>
        </row>
        <row r="4111">
          <cell r="BX4111">
            <v>231743</v>
          </cell>
          <cell r="BY4111" t="str">
            <v/>
          </cell>
        </row>
        <row r="4112">
          <cell r="BX4112">
            <v>231744</v>
          </cell>
          <cell r="BY4112" t="str">
            <v/>
          </cell>
        </row>
        <row r="4113">
          <cell r="BX4113">
            <v>231745</v>
          </cell>
          <cell r="BY4113" t="str">
            <v/>
          </cell>
        </row>
        <row r="4114">
          <cell r="BX4114">
            <v>231746</v>
          </cell>
          <cell r="BY4114" t="str">
            <v/>
          </cell>
        </row>
        <row r="4115">
          <cell r="BX4115">
            <v>231747</v>
          </cell>
          <cell r="BY4115" t="str">
            <v/>
          </cell>
        </row>
        <row r="4116">
          <cell r="BX4116">
            <v>231748</v>
          </cell>
          <cell r="BY4116" t="str">
            <v/>
          </cell>
        </row>
        <row r="4117">
          <cell r="BX4117">
            <v>231749</v>
          </cell>
          <cell r="BY4117" t="str">
            <v/>
          </cell>
        </row>
        <row r="4118">
          <cell r="BX4118">
            <v>231750</v>
          </cell>
          <cell r="BY4118" t="str">
            <v/>
          </cell>
        </row>
        <row r="4119">
          <cell r="BX4119">
            <v>231751</v>
          </cell>
          <cell r="BY4119" t="str">
            <v/>
          </cell>
        </row>
        <row r="4120">
          <cell r="BX4120">
            <v>231752</v>
          </cell>
          <cell r="BY4120" t="str">
            <v/>
          </cell>
        </row>
        <row r="4121">
          <cell r="BX4121">
            <v>231753</v>
          </cell>
          <cell r="BY4121" t="str">
            <v/>
          </cell>
        </row>
        <row r="4122">
          <cell r="BX4122">
            <v>231754</v>
          </cell>
          <cell r="BY4122" t="str">
            <v/>
          </cell>
        </row>
        <row r="4123">
          <cell r="BX4123">
            <v>231755</v>
          </cell>
          <cell r="BY4123" t="str">
            <v/>
          </cell>
        </row>
        <row r="4124">
          <cell r="BX4124">
            <v>231756</v>
          </cell>
          <cell r="BY4124" t="str">
            <v/>
          </cell>
        </row>
        <row r="4125">
          <cell r="BX4125">
            <v>231757</v>
          </cell>
          <cell r="BY4125" t="str">
            <v/>
          </cell>
        </row>
        <row r="4126">
          <cell r="BX4126">
            <v>231758</v>
          </cell>
          <cell r="BY4126" t="str">
            <v/>
          </cell>
        </row>
        <row r="4127">
          <cell r="BX4127">
            <v>231759</v>
          </cell>
          <cell r="BY4127" t="str">
            <v/>
          </cell>
        </row>
        <row r="4128">
          <cell r="BX4128">
            <v>231760</v>
          </cell>
          <cell r="BY4128" t="str">
            <v/>
          </cell>
        </row>
        <row r="4129">
          <cell r="BX4129">
            <v>231761</v>
          </cell>
          <cell r="BY4129" t="str">
            <v/>
          </cell>
        </row>
        <row r="4130">
          <cell r="BX4130">
            <v>231762</v>
          </cell>
          <cell r="BY4130" t="str">
            <v/>
          </cell>
        </row>
        <row r="4131">
          <cell r="BX4131">
            <v>231763</v>
          </cell>
          <cell r="BY4131" t="str">
            <v/>
          </cell>
        </row>
        <row r="4132">
          <cell r="BX4132">
            <v>231764</v>
          </cell>
          <cell r="BY4132" t="str">
            <v/>
          </cell>
        </row>
        <row r="4133">
          <cell r="BX4133">
            <v>231765</v>
          </cell>
          <cell r="BY4133" t="str">
            <v/>
          </cell>
        </row>
        <row r="4134">
          <cell r="BX4134">
            <v>231766</v>
          </cell>
          <cell r="BY4134" t="str">
            <v/>
          </cell>
        </row>
        <row r="4135">
          <cell r="BX4135">
            <v>231767</v>
          </cell>
          <cell r="BY4135" t="str">
            <v/>
          </cell>
        </row>
        <row r="4136">
          <cell r="BX4136">
            <v>231768</v>
          </cell>
          <cell r="BY4136" t="str">
            <v/>
          </cell>
        </row>
        <row r="4137">
          <cell r="BX4137">
            <v>231769</v>
          </cell>
          <cell r="BY4137" t="str">
            <v/>
          </cell>
        </row>
        <row r="4138">
          <cell r="BX4138">
            <v>231770</v>
          </cell>
          <cell r="BY4138" t="str">
            <v/>
          </cell>
        </row>
        <row r="4139">
          <cell r="BX4139">
            <v>231771</v>
          </cell>
          <cell r="BY4139" t="str">
            <v/>
          </cell>
        </row>
        <row r="4140">
          <cell r="BX4140">
            <v>231772</v>
          </cell>
          <cell r="BY4140" t="str">
            <v/>
          </cell>
        </row>
        <row r="4141">
          <cell r="BX4141">
            <v>231773</v>
          </cell>
          <cell r="BY4141" t="str">
            <v/>
          </cell>
        </row>
        <row r="4142">
          <cell r="BX4142">
            <v>231774</v>
          </cell>
          <cell r="BY4142" t="str">
            <v/>
          </cell>
        </row>
        <row r="4143">
          <cell r="BX4143">
            <v>231775</v>
          </cell>
          <cell r="BY4143" t="str">
            <v/>
          </cell>
        </row>
        <row r="4144">
          <cell r="BX4144">
            <v>231776</v>
          </cell>
          <cell r="BY4144" t="str">
            <v/>
          </cell>
        </row>
        <row r="4145">
          <cell r="BX4145">
            <v>231777</v>
          </cell>
          <cell r="BY4145" t="str">
            <v/>
          </cell>
        </row>
        <row r="4146">
          <cell r="BX4146">
            <v>231778</v>
          </cell>
          <cell r="BY4146" t="str">
            <v/>
          </cell>
        </row>
        <row r="4147">
          <cell r="BX4147">
            <v>231779</v>
          </cell>
          <cell r="BY4147" t="str">
            <v/>
          </cell>
        </row>
        <row r="4148">
          <cell r="BX4148">
            <v>231780</v>
          </cell>
          <cell r="BY4148" t="str">
            <v/>
          </cell>
        </row>
        <row r="4149">
          <cell r="BX4149">
            <v>231781</v>
          </cell>
          <cell r="BY4149" t="str">
            <v/>
          </cell>
        </row>
        <row r="4150">
          <cell r="BX4150">
            <v>231782</v>
          </cell>
          <cell r="BY4150" t="str">
            <v/>
          </cell>
        </row>
        <row r="4151">
          <cell r="BX4151">
            <v>231783</v>
          </cell>
          <cell r="BY4151" t="str">
            <v/>
          </cell>
        </row>
        <row r="4152">
          <cell r="BX4152">
            <v>231784</v>
          </cell>
          <cell r="BY4152" t="str">
            <v/>
          </cell>
        </row>
        <row r="4153">
          <cell r="BX4153">
            <v>231785</v>
          </cell>
          <cell r="BY4153" t="str">
            <v/>
          </cell>
        </row>
        <row r="4154">
          <cell r="BX4154">
            <v>231786</v>
          </cell>
          <cell r="BY4154" t="str">
            <v/>
          </cell>
        </row>
        <row r="4155">
          <cell r="BX4155">
            <v>231787</v>
          </cell>
          <cell r="BY4155" t="str">
            <v/>
          </cell>
        </row>
        <row r="4156">
          <cell r="BX4156">
            <v>231788</v>
          </cell>
          <cell r="BY4156" t="str">
            <v/>
          </cell>
        </row>
        <row r="4157">
          <cell r="BX4157">
            <v>231789</v>
          </cell>
          <cell r="BY4157" t="str">
            <v/>
          </cell>
        </row>
        <row r="4158">
          <cell r="BX4158">
            <v>231790</v>
          </cell>
          <cell r="BY4158" t="str">
            <v/>
          </cell>
        </row>
        <row r="4159">
          <cell r="BX4159">
            <v>231791</v>
          </cell>
          <cell r="BY4159" t="str">
            <v/>
          </cell>
        </row>
        <row r="4160">
          <cell r="BX4160">
            <v>231794</v>
          </cell>
          <cell r="BY4160" t="str">
            <v/>
          </cell>
        </row>
        <row r="4161">
          <cell r="BX4161">
            <v>231795</v>
          </cell>
          <cell r="BY4161" t="str">
            <v/>
          </cell>
        </row>
        <row r="4162">
          <cell r="BX4162">
            <v>231796</v>
          </cell>
          <cell r="BY4162" t="str">
            <v/>
          </cell>
        </row>
        <row r="4163">
          <cell r="BX4163">
            <v>231797</v>
          </cell>
          <cell r="BY4163" t="str">
            <v/>
          </cell>
        </row>
        <row r="4164">
          <cell r="BX4164">
            <v>231798</v>
          </cell>
          <cell r="BY4164" t="str">
            <v/>
          </cell>
        </row>
        <row r="4165">
          <cell r="BX4165">
            <v>231799</v>
          </cell>
          <cell r="BY4165" t="str">
            <v/>
          </cell>
        </row>
        <row r="4166">
          <cell r="BX4166">
            <v>231800</v>
          </cell>
          <cell r="BY4166" t="str">
            <v/>
          </cell>
        </row>
        <row r="4167">
          <cell r="BX4167">
            <v>231801</v>
          </cell>
          <cell r="BY4167" t="str">
            <v/>
          </cell>
        </row>
        <row r="4168">
          <cell r="BX4168">
            <v>231802</v>
          </cell>
          <cell r="BY4168" t="str">
            <v/>
          </cell>
        </row>
        <row r="4169">
          <cell r="BX4169">
            <v>231803</v>
          </cell>
          <cell r="BY4169" t="str">
            <v/>
          </cell>
        </row>
        <row r="4170">
          <cell r="BX4170">
            <v>231804</v>
          </cell>
          <cell r="BY4170" t="str">
            <v/>
          </cell>
        </row>
        <row r="4171">
          <cell r="BX4171">
            <v>231805</v>
          </cell>
          <cell r="BY4171" t="str">
            <v/>
          </cell>
        </row>
        <row r="4172">
          <cell r="BX4172">
            <v>231806</v>
          </cell>
          <cell r="BY4172" t="str">
            <v/>
          </cell>
        </row>
        <row r="4173">
          <cell r="BX4173">
            <v>231808</v>
          </cell>
          <cell r="BY4173" t="str">
            <v/>
          </cell>
        </row>
        <row r="4174">
          <cell r="BX4174">
            <v>231809</v>
          </cell>
          <cell r="BY4174" t="str">
            <v/>
          </cell>
        </row>
        <row r="4175">
          <cell r="BX4175">
            <v>231810</v>
          </cell>
          <cell r="BY4175" t="str">
            <v/>
          </cell>
        </row>
        <row r="4176">
          <cell r="BX4176">
            <v>231811</v>
          </cell>
          <cell r="BY4176" t="str">
            <v/>
          </cell>
        </row>
        <row r="4177">
          <cell r="BX4177">
            <v>231812</v>
          </cell>
          <cell r="BY4177" t="str">
            <v/>
          </cell>
        </row>
        <row r="4178">
          <cell r="BX4178">
            <v>235121</v>
          </cell>
          <cell r="BY4178" t="str">
            <v/>
          </cell>
        </row>
        <row r="4179">
          <cell r="BX4179">
            <v>235122</v>
          </cell>
          <cell r="BY4179" t="str">
            <v/>
          </cell>
        </row>
        <row r="4180">
          <cell r="BX4180">
            <v>235123</v>
          </cell>
          <cell r="BY4180" t="str">
            <v/>
          </cell>
        </row>
        <row r="4181">
          <cell r="BX4181">
            <v>235124</v>
          </cell>
          <cell r="BY4181" t="str">
            <v/>
          </cell>
        </row>
        <row r="4182">
          <cell r="BX4182">
            <v>235125</v>
          </cell>
          <cell r="BY4182" t="str">
            <v/>
          </cell>
        </row>
        <row r="4183">
          <cell r="BX4183">
            <v>226030</v>
          </cell>
          <cell r="BY4183" t="str">
            <v/>
          </cell>
        </row>
        <row r="4184">
          <cell r="BX4184">
            <v>226035</v>
          </cell>
          <cell r="BY4184" t="str">
            <v/>
          </cell>
        </row>
        <row r="4185">
          <cell r="BX4185">
            <v>226036</v>
          </cell>
          <cell r="BY4185" t="str">
            <v/>
          </cell>
        </row>
        <row r="4186">
          <cell r="BX4186">
            <v>226037</v>
          </cell>
          <cell r="BY4186" t="str">
            <v/>
          </cell>
        </row>
        <row r="4187">
          <cell r="BX4187">
            <v>226038</v>
          </cell>
          <cell r="BY4187" t="str">
            <v/>
          </cell>
        </row>
        <row r="4188">
          <cell r="BX4188">
            <v>226039</v>
          </cell>
          <cell r="BY4188" t="str">
            <v/>
          </cell>
        </row>
        <row r="4189">
          <cell r="BX4189">
            <v>226043</v>
          </cell>
          <cell r="BY4189" t="str">
            <v/>
          </cell>
        </row>
        <row r="4190">
          <cell r="BX4190">
            <v>226044</v>
          </cell>
          <cell r="BY4190" t="str">
            <v/>
          </cell>
        </row>
        <row r="4191">
          <cell r="BX4191">
            <v>226045</v>
          </cell>
          <cell r="BY4191" t="str">
            <v/>
          </cell>
        </row>
        <row r="4192">
          <cell r="BX4192">
            <v>226047</v>
          </cell>
          <cell r="BY4192" t="str">
            <v/>
          </cell>
        </row>
        <row r="4193">
          <cell r="BX4193">
            <v>226048</v>
          </cell>
          <cell r="BY4193" t="str">
            <v/>
          </cell>
        </row>
        <row r="4194">
          <cell r="BX4194">
            <v>226049</v>
          </cell>
          <cell r="BY4194" t="str">
            <v/>
          </cell>
        </row>
        <row r="4195">
          <cell r="BX4195">
            <v>226051</v>
          </cell>
          <cell r="BY4195" t="str">
            <v/>
          </cell>
        </row>
        <row r="4196">
          <cell r="BX4196">
            <v>226052</v>
          </cell>
          <cell r="BY4196" t="str">
            <v/>
          </cell>
        </row>
        <row r="4197">
          <cell r="BX4197">
            <v>226054</v>
          </cell>
          <cell r="BY4197" t="str">
            <v/>
          </cell>
        </row>
        <row r="4198">
          <cell r="BX4198">
            <v>226055</v>
          </cell>
          <cell r="BY4198" t="str">
            <v/>
          </cell>
        </row>
        <row r="4199">
          <cell r="BX4199">
            <v>226056</v>
          </cell>
          <cell r="BY4199" t="str">
            <v/>
          </cell>
        </row>
        <row r="4200">
          <cell r="BX4200">
            <v>226057</v>
          </cell>
          <cell r="BY4200" t="str">
            <v/>
          </cell>
        </row>
        <row r="4201">
          <cell r="BX4201">
            <v>226059</v>
          </cell>
          <cell r="BY4201" t="str">
            <v/>
          </cell>
        </row>
        <row r="4202">
          <cell r="BX4202">
            <v>226060</v>
          </cell>
          <cell r="BY4202" t="str">
            <v/>
          </cell>
        </row>
        <row r="4203">
          <cell r="BX4203">
            <v>226061</v>
          </cell>
          <cell r="BY4203" t="str">
            <v/>
          </cell>
        </row>
        <row r="4204">
          <cell r="BX4204">
            <v>226063</v>
          </cell>
          <cell r="BY4204" t="str">
            <v/>
          </cell>
        </row>
        <row r="4205">
          <cell r="BX4205">
            <v>226064</v>
          </cell>
          <cell r="BY4205" t="str">
            <v/>
          </cell>
        </row>
        <row r="4206">
          <cell r="BX4206">
            <v>226065</v>
          </cell>
          <cell r="BY4206" t="str">
            <v/>
          </cell>
        </row>
        <row r="4207">
          <cell r="BX4207">
            <v>226067</v>
          </cell>
          <cell r="BY4207" t="str">
            <v/>
          </cell>
        </row>
        <row r="4208">
          <cell r="BX4208">
            <v>226068</v>
          </cell>
          <cell r="BY4208" t="str">
            <v/>
          </cell>
        </row>
        <row r="4209">
          <cell r="BX4209">
            <v>226069</v>
          </cell>
          <cell r="BY4209" t="str">
            <v/>
          </cell>
        </row>
        <row r="4210">
          <cell r="BX4210">
            <v>226090</v>
          </cell>
          <cell r="BY4210" t="str">
            <v/>
          </cell>
        </row>
        <row r="4211">
          <cell r="BX4211">
            <v>226094</v>
          </cell>
          <cell r="BY4211" t="str">
            <v/>
          </cell>
        </row>
        <row r="4212">
          <cell r="BX4212">
            <v>226096</v>
          </cell>
          <cell r="BY4212" t="str">
            <v/>
          </cell>
        </row>
        <row r="4213">
          <cell r="BX4213">
            <v>226099</v>
          </cell>
          <cell r="BY4213" t="str">
            <v/>
          </cell>
        </row>
        <row r="4214">
          <cell r="BX4214">
            <v>226102</v>
          </cell>
          <cell r="BY4214" t="str">
            <v/>
          </cell>
        </row>
        <row r="4215">
          <cell r="BX4215">
            <v>226109</v>
          </cell>
          <cell r="BY4215" t="str">
            <v/>
          </cell>
        </row>
        <row r="4216">
          <cell r="BX4216">
            <v>226116</v>
          </cell>
          <cell r="BY4216" t="str">
            <v/>
          </cell>
        </row>
        <row r="4217">
          <cell r="BX4217">
            <v>232168</v>
          </cell>
          <cell r="BY4217" t="str">
            <v/>
          </cell>
        </row>
        <row r="4218">
          <cell r="BX4218">
            <v>226117</v>
          </cell>
          <cell r="BY4218" t="str">
            <v/>
          </cell>
        </row>
        <row r="4219">
          <cell r="BX4219">
            <v>226118</v>
          </cell>
          <cell r="BY4219" t="str">
            <v/>
          </cell>
        </row>
        <row r="4220">
          <cell r="BX4220">
            <v>226119</v>
          </cell>
          <cell r="BY4220" t="str">
            <v/>
          </cell>
        </row>
        <row r="4221">
          <cell r="BX4221">
            <v>226120</v>
          </cell>
          <cell r="BY4221" t="str">
            <v/>
          </cell>
        </row>
        <row r="4222">
          <cell r="BX4222">
            <v>226122</v>
          </cell>
          <cell r="BY4222" t="str">
            <v/>
          </cell>
        </row>
        <row r="4223">
          <cell r="BX4223">
            <v>226123</v>
          </cell>
          <cell r="BY4223" t="str">
            <v/>
          </cell>
        </row>
        <row r="4224">
          <cell r="BX4224">
            <v>226127</v>
          </cell>
          <cell r="BY4224" t="str">
            <v/>
          </cell>
        </row>
        <row r="4225">
          <cell r="BX4225">
            <v>236184</v>
          </cell>
          <cell r="BY4225" t="str">
            <v/>
          </cell>
        </row>
        <row r="4226">
          <cell r="BX4226">
            <v>232143</v>
          </cell>
          <cell r="BY4226" t="str">
            <v/>
          </cell>
        </row>
        <row r="4227">
          <cell r="BX4227">
            <v>232144</v>
          </cell>
          <cell r="BY4227" t="str">
            <v/>
          </cell>
        </row>
        <row r="4228">
          <cell r="BX4228">
            <v>236280</v>
          </cell>
          <cell r="BY4228" t="str">
            <v/>
          </cell>
        </row>
        <row r="4229">
          <cell r="BX4229">
            <v>232141</v>
          </cell>
          <cell r="BY4229" t="str">
            <v/>
          </cell>
        </row>
        <row r="4230">
          <cell r="BX4230">
            <v>235771</v>
          </cell>
          <cell r="BY4230" t="str">
            <v/>
          </cell>
        </row>
        <row r="4231">
          <cell r="BX4231">
            <v>235770</v>
          </cell>
          <cell r="BY4231" t="str">
            <v/>
          </cell>
        </row>
        <row r="4232">
          <cell r="BX4232">
            <v>232142</v>
          </cell>
          <cell r="BY4232" t="str">
            <v/>
          </cell>
        </row>
        <row r="4233">
          <cell r="BX4233">
            <v>226234</v>
          </cell>
          <cell r="BY4233" t="str">
            <v/>
          </cell>
        </row>
        <row r="4234">
          <cell r="BX4234">
            <v>232792</v>
          </cell>
          <cell r="BY4234" t="str">
            <v/>
          </cell>
        </row>
        <row r="4235">
          <cell r="BX4235">
            <v>232809</v>
          </cell>
          <cell r="BY4235" t="str">
            <v/>
          </cell>
        </row>
        <row r="4236">
          <cell r="BX4236">
            <v>232810</v>
          </cell>
          <cell r="BY4236" t="str">
            <v/>
          </cell>
        </row>
        <row r="4237">
          <cell r="BX4237">
            <v>232811</v>
          </cell>
          <cell r="BY4237" t="str">
            <v/>
          </cell>
        </row>
        <row r="4238">
          <cell r="BX4238">
            <v>232812</v>
          </cell>
          <cell r="BY4238" t="str">
            <v/>
          </cell>
        </row>
        <row r="4239">
          <cell r="BX4239">
            <v>232813</v>
          </cell>
          <cell r="BY4239" t="str">
            <v/>
          </cell>
        </row>
        <row r="4240">
          <cell r="BX4240">
            <v>232814</v>
          </cell>
          <cell r="BY4240" t="str">
            <v/>
          </cell>
        </row>
        <row r="4241">
          <cell r="BX4241">
            <v>232815</v>
          </cell>
          <cell r="BY4241" t="str">
            <v/>
          </cell>
        </row>
        <row r="4242">
          <cell r="BX4242">
            <v>232816</v>
          </cell>
          <cell r="BY4242" t="str">
            <v/>
          </cell>
        </row>
        <row r="4243">
          <cell r="BX4243">
            <v>232817</v>
          </cell>
          <cell r="BY4243" t="str">
            <v/>
          </cell>
        </row>
        <row r="4244">
          <cell r="BX4244">
            <v>232818</v>
          </cell>
          <cell r="BY4244" t="str">
            <v/>
          </cell>
        </row>
        <row r="4245">
          <cell r="BX4245">
            <v>232819</v>
          </cell>
          <cell r="BY4245" t="str">
            <v/>
          </cell>
        </row>
        <row r="4246">
          <cell r="BX4246">
            <v>232820</v>
          </cell>
          <cell r="BY4246" t="str">
            <v/>
          </cell>
        </row>
        <row r="4247">
          <cell r="BX4247">
            <v>232821</v>
          </cell>
          <cell r="BY4247" t="str">
            <v/>
          </cell>
        </row>
        <row r="4248">
          <cell r="BX4248">
            <v>232822</v>
          </cell>
          <cell r="BY4248" t="str">
            <v/>
          </cell>
        </row>
        <row r="4249">
          <cell r="BX4249">
            <v>232823</v>
          </cell>
          <cell r="BY4249" t="str">
            <v/>
          </cell>
        </row>
        <row r="4250">
          <cell r="BX4250">
            <v>232824</v>
          </cell>
          <cell r="BY4250" t="str">
            <v/>
          </cell>
        </row>
        <row r="4251">
          <cell r="BX4251">
            <v>232800</v>
          </cell>
          <cell r="BY4251" t="str">
            <v/>
          </cell>
        </row>
        <row r="4252">
          <cell r="BX4252">
            <v>232801</v>
          </cell>
          <cell r="BY4252" t="str">
            <v/>
          </cell>
        </row>
        <row r="4253">
          <cell r="BX4253">
            <v>232802</v>
          </cell>
          <cell r="BY4253" t="str">
            <v/>
          </cell>
        </row>
        <row r="4254">
          <cell r="BX4254">
            <v>232803</v>
          </cell>
          <cell r="BY4254" t="str">
            <v/>
          </cell>
        </row>
        <row r="4255">
          <cell r="BX4255">
            <v>232804</v>
          </cell>
          <cell r="BY4255" t="str">
            <v/>
          </cell>
        </row>
        <row r="4256">
          <cell r="BX4256">
            <v>232805</v>
          </cell>
          <cell r="BY4256" t="str">
            <v/>
          </cell>
        </row>
        <row r="4257">
          <cell r="BX4257">
            <v>232806</v>
          </cell>
          <cell r="BY4257" t="str">
            <v/>
          </cell>
        </row>
        <row r="4258">
          <cell r="BX4258">
            <v>232807</v>
          </cell>
          <cell r="BY4258" t="str">
            <v/>
          </cell>
        </row>
        <row r="4259">
          <cell r="BX4259">
            <v>232794</v>
          </cell>
          <cell r="BY4259" t="str">
            <v/>
          </cell>
        </row>
        <row r="4260">
          <cell r="BX4260">
            <v>232795</v>
          </cell>
          <cell r="BY4260" t="str">
            <v/>
          </cell>
        </row>
        <row r="4261">
          <cell r="BX4261">
            <v>232796</v>
          </cell>
          <cell r="BY4261" t="str">
            <v/>
          </cell>
        </row>
        <row r="4262">
          <cell r="BX4262">
            <v>232797</v>
          </cell>
          <cell r="BY4262" t="str">
            <v/>
          </cell>
        </row>
        <row r="4263">
          <cell r="BX4263">
            <v>232798</v>
          </cell>
          <cell r="BY4263" t="str">
            <v/>
          </cell>
        </row>
        <row r="4264">
          <cell r="BX4264">
            <v>226238</v>
          </cell>
          <cell r="BY4264" t="str">
            <v/>
          </cell>
        </row>
        <row r="4265">
          <cell r="BX4265">
            <v>226240</v>
          </cell>
          <cell r="BY4265" t="str">
            <v/>
          </cell>
        </row>
        <row r="4266">
          <cell r="BX4266">
            <v>226241</v>
          </cell>
          <cell r="BY4266" t="str">
            <v/>
          </cell>
        </row>
        <row r="4267">
          <cell r="BX4267">
            <v>235126</v>
          </cell>
          <cell r="BY4267" t="str">
            <v/>
          </cell>
        </row>
        <row r="4268">
          <cell r="BX4268">
            <v>226247</v>
          </cell>
          <cell r="BY4268" t="str">
            <v/>
          </cell>
        </row>
        <row r="4269">
          <cell r="BX4269">
            <v>226250</v>
          </cell>
          <cell r="BY4269" t="str">
            <v/>
          </cell>
        </row>
        <row r="4270">
          <cell r="BX4270">
            <v>232161</v>
          </cell>
          <cell r="BY4270" t="str">
            <v/>
          </cell>
        </row>
        <row r="4271">
          <cell r="BX4271">
            <v>232162</v>
          </cell>
          <cell r="BY4271" t="str">
            <v/>
          </cell>
        </row>
        <row r="4272">
          <cell r="BX4272">
            <v>226251</v>
          </cell>
          <cell r="BY4272" t="str">
            <v/>
          </cell>
        </row>
        <row r="4273">
          <cell r="BX4273">
            <v>226254</v>
          </cell>
          <cell r="BY4273" t="str">
            <v/>
          </cell>
        </row>
        <row r="4274">
          <cell r="BX4274">
            <v>226255</v>
          </cell>
          <cell r="BY4274" t="str">
            <v/>
          </cell>
        </row>
        <row r="4275">
          <cell r="BX4275">
            <v>226256</v>
          </cell>
          <cell r="BY4275" t="str">
            <v/>
          </cell>
        </row>
        <row r="4276">
          <cell r="BX4276">
            <v>226258</v>
          </cell>
          <cell r="BY4276" t="str">
            <v/>
          </cell>
        </row>
        <row r="4277">
          <cell r="BX4277">
            <v>226259</v>
          </cell>
          <cell r="BY4277" t="str">
            <v/>
          </cell>
        </row>
        <row r="4278">
          <cell r="BX4278">
            <v>226261</v>
          </cell>
          <cell r="BY4278" t="str">
            <v/>
          </cell>
        </row>
        <row r="4279">
          <cell r="BX4279">
            <v>226262</v>
          </cell>
          <cell r="BY4279" t="str">
            <v/>
          </cell>
        </row>
        <row r="4280">
          <cell r="BX4280">
            <v>226263</v>
          </cell>
          <cell r="BY4280" t="str">
            <v/>
          </cell>
        </row>
        <row r="4281">
          <cell r="BX4281">
            <v>232163</v>
          </cell>
          <cell r="BY4281" t="str">
            <v/>
          </cell>
        </row>
        <row r="4282">
          <cell r="BX4282">
            <v>226266</v>
          </cell>
          <cell r="BY4282" t="str">
            <v/>
          </cell>
        </row>
        <row r="4283">
          <cell r="BX4283">
            <v>226267</v>
          </cell>
          <cell r="BY4283" t="str">
            <v/>
          </cell>
        </row>
        <row r="4284">
          <cell r="BX4284">
            <v>226270</v>
          </cell>
          <cell r="BY4284" t="str">
            <v/>
          </cell>
        </row>
        <row r="4285">
          <cell r="BX4285">
            <v>226273</v>
          </cell>
          <cell r="BY4285" t="str">
            <v/>
          </cell>
        </row>
        <row r="4286">
          <cell r="BX4286">
            <v>226274</v>
          </cell>
          <cell r="BY4286" t="str">
            <v/>
          </cell>
        </row>
        <row r="4287">
          <cell r="BX4287">
            <v>226276</v>
          </cell>
          <cell r="BY4287" t="str">
            <v/>
          </cell>
        </row>
        <row r="4288">
          <cell r="BX4288">
            <v>232149</v>
          </cell>
          <cell r="BY4288" t="str">
            <v/>
          </cell>
        </row>
        <row r="4289">
          <cell r="BX4289">
            <v>226278</v>
          </cell>
          <cell r="BY4289" t="str">
            <v/>
          </cell>
        </row>
        <row r="4290">
          <cell r="BX4290">
            <v>226279</v>
          </cell>
          <cell r="BY4290" t="str">
            <v/>
          </cell>
        </row>
        <row r="4291">
          <cell r="BX4291">
            <v>232164</v>
          </cell>
          <cell r="BY4291" t="str">
            <v/>
          </cell>
        </row>
        <row r="4292">
          <cell r="BX4292">
            <v>226281</v>
          </cell>
          <cell r="BY4292" t="str">
            <v/>
          </cell>
        </row>
        <row r="4293">
          <cell r="BX4293">
            <v>226282</v>
          </cell>
          <cell r="BY4293" t="str">
            <v/>
          </cell>
        </row>
        <row r="4294">
          <cell r="BX4294">
            <v>226283</v>
          </cell>
          <cell r="BY4294" t="str">
            <v/>
          </cell>
        </row>
        <row r="4295">
          <cell r="BX4295">
            <v>232165</v>
          </cell>
          <cell r="BY4295" t="str">
            <v/>
          </cell>
        </row>
        <row r="4296">
          <cell r="BX4296">
            <v>226299</v>
          </cell>
          <cell r="BY4296" t="str">
            <v/>
          </cell>
        </row>
        <row r="4297">
          <cell r="BX4297">
            <v>226308</v>
          </cell>
          <cell r="BY4297" t="str">
            <v/>
          </cell>
        </row>
        <row r="4298">
          <cell r="BX4298">
            <v>232167</v>
          </cell>
          <cell r="BY4298" t="str">
            <v/>
          </cell>
        </row>
        <row r="4299">
          <cell r="BX4299">
            <v>226310</v>
          </cell>
          <cell r="BY4299" t="str">
            <v/>
          </cell>
        </row>
        <row r="4300">
          <cell r="BX4300">
            <v>226311</v>
          </cell>
          <cell r="BY4300" t="str">
            <v/>
          </cell>
        </row>
        <row r="4301">
          <cell r="BX4301">
            <v>226318</v>
          </cell>
          <cell r="BY4301" t="str">
            <v/>
          </cell>
        </row>
        <row r="4302">
          <cell r="BX4302">
            <v>226319</v>
          </cell>
          <cell r="BY4302" t="str">
            <v/>
          </cell>
        </row>
        <row r="4303">
          <cell r="BX4303">
            <v>226320</v>
          </cell>
          <cell r="BY4303" t="str">
            <v/>
          </cell>
        </row>
        <row r="4304">
          <cell r="BX4304">
            <v>226323</v>
          </cell>
          <cell r="BY4304" t="str">
            <v/>
          </cell>
        </row>
        <row r="4305">
          <cell r="BX4305">
            <v>226324</v>
          </cell>
          <cell r="BY4305" t="str">
            <v/>
          </cell>
        </row>
        <row r="4306">
          <cell r="BX4306">
            <v>226325</v>
          </cell>
          <cell r="BY4306" t="str">
            <v/>
          </cell>
        </row>
        <row r="4307">
          <cell r="BX4307">
            <v>226326</v>
          </cell>
          <cell r="BY4307" t="str">
            <v/>
          </cell>
        </row>
        <row r="4308">
          <cell r="BX4308">
            <v>226327</v>
          </cell>
          <cell r="BY4308" t="str">
            <v/>
          </cell>
        </row>
        <row r="4309">
          <cell r="BX4309">
            <v>226328</v>
          </cell>
          <cell r="BY4309" t="str">
            <v/>
          </cell>
        </row>
        <row r="4310">
          <cell r="BX4310">
            <v>226329</v>
          </cell>
          <cell r="BY4310" t="str">
            <v/>
          </cell>
        </row>
        <row r="4311">
          <cell r="BX4311">
            <v>226330</v>
          </cell>
          <cell r="BY4311" t="str">
            <v/>
          </cell>
        </row>
        <row r="4312">
          <cell r="BX4312">
            <v>226331</v>
          </cell>
          <cell r="BY4312" t="str">
            <v/>
          </cell>
        </row>
        <row r="4313">
          <cell r="BX4313">
            <v>226332</v>
          </cell>
          <cell r="BY4313" t="str">
            <v/>
          </cell>
        </row>
        <row r="4314">
          <cell r="BX4314">
            <v>226333</v>
          </cell>
          <cell r="BY4314" t="str">
            <v/>
          </cell>
        </row>
        <row r="4315">
          <cell r="BX4315">
            <v>226334</v>
          </cell>
          <cell r="BY4315" t="str">
            <v/>
          </cell>
        </row>
        <row r="4316">
          <cell r="BX4316">
            <v>226335</v>
          </cell>
          <cell r="BY4316" t="str">
            <v/>
          </cell>
        </row>
        <row r="4317">
          <cell r="BX4317">
            <v>226336</v>
          </cell>
          <cell r="BY4317" t="str">
            <v/>
          </cell>
        </row>
        <row r="4318">
          <cell r="BX4318">
            <v>226337</v>
          </cell>
          <cell r="BY4318" t="str">
            <v/>
          </cell>
        </row>
        <row r="4319">
          <cell r="BX4319">
            <v>226338</v>
          </cell>
          <cell r="BY4319" t="str">
            <v/>
          </cell>
        </row>
        <row r="4320">
          <cell r="BX4320">
            <v>226339</v>
          </cell>
          <cell r="BY4320" t="str">
            <v/>
          </cell>
        </row>
        <row r="4321">
          <cell r="BX4321">
            <v>226340</v>
          </cell>
          <cell r="BY4321" t="str">
            <v/>
          </cell>
        </row>
        <row r="4322">
          <cell r="BX4322">
            <v>226341</v>
          </cell>
          <cell r="BY4322" t="str">
            <v/>
          </cell>
        </row>
        <row r="4323">
          <cell r="BX4323">
            <v>226342</v>
          </cell>
          <cell r="BY4323" t="str">
            <v/>
          </cell>
        </row>
        <row r="4324">
          <cell r="BX4324">
            <v>226343</v>
          </cell>
          <cell r="BY4324" t="str">
            <v/>
          </cell>
        </row>
        <row r="4325">
          <cell r="BX4325">
            <v>226344</v>
          </cell>
          <cell r="BY4325" t="str">
            <v/>
          </cell>
        </row>
        <row r="4326">
          <cell r="BX4326">
            <v>226345</v>
          </cell>
          <cell r="BY4326" t="str">
            <v/>
          </cell>
        </row>
        <row r="4327">
          <cell r="BX4327">
            <v>226346</v>
          </cell>
          <cell r="BY4327" t="str">
            <v/>
          </cell>
        </row>
        <row r="4328">
          <cell r="BX4328">
            <v>226347</v>
          </cell>
          <cell r="BY4328" t="str">
            <v/>
          </cell>
        </row>
        <row r="4329">
          <cell r="BX4329">
            <v>226348</v>
          </cell>
          <cell r="BY4329" t="str">
            <v/>
          </cell>
        </row>
        <row r="4330">
          <cell r="BX4330">
            <v>226349</v>
          </cell>
          <cell r="BY4330" t="str">
            <v/>
          </cell>
        </row>
        <row r="4331">
          <cell r="BX4331">
            <v>226350</v>
          </cell>
          <cell r="BY4331" t="str">
            <v/>
          </cell>
        </row>
        <row r="4332">
          <cell r="BX4332">
            <v>226351</v>
          </cell>
          <cell r="BY4332" t="str">
            <v/>
          </cell>
        </row>
        <row r="4333">
          <cell r="BX4333">
            <v>226352</v>
          </cell>
          <cell r="BY4333" t="str">
            <v/>
          </cell>
        </row>
        <row r="4334">
          <cell r="BX4334">
            <v>226353</v>
          </cell>
          <cell r="BY4334" t="str">
            <v/>
          </cell>
        </row>
        <row r="4335">
          <cell r="BX4335">
            <v>226354</v>
          </cell>
          <cell r="BY4335" t="str">
            <v/>
          </cell>
        </row>
        <row r="4336">
          <cell r="BX4336">
            <v>226355</v>
          </cell>
          <cell r="BY4336" t="str">
            <v/>
          </cell>
        </row>
        <row r="4337">
          <cell r="BX4337">
            <v>226357</v>
          </cell>
          <cell r="BY4337" t="str">
            <v/>
          </cell>
        </row>
        <row r="4338">
          <cell r="BX4338">
            <v>226358</v>
          </cell>
          <cell r="BY4338" t="str">
            <v/>
          </cell>
        </row>
        <row r="4339">
          <cell r="BX4339">
            <v>226359</v>
          </cell>
          <cell r="BY4339" t="str">
            <v/>
          </cell>
        </row>
        <row r="4340">
          <cell r="BX4340">
            <v>226360</v>
          </cell>
          <cell r="BY4340" t="str">
            <v/>
          </cell>
        </row>
        <row r="4341">
          <cell r="BX4341">
            <v>226361</v>
          </cell>
          <cell r="BY4341" t="str">
            <v/>
          </cell>
        </row>
        <row r="4342">
          <cell r="BX4342">
            <v>226362</v>
          </cell>
          <cell r="BY4342" t="str">
            <v/>
          </cell>
        </row>
        <row r="4343">
          <cell r="BX4343">
            <v>226363</v>
          </cell>
          <cell r="BY4343" t="str">
            <v/>
          </cell>
        </row>
        <row r="4344">
          <cell r="BX4344">
            <v>226364</v>
          </cell>
          <cell r="BY4344" t="str">
            <v/>
          </cell>
        </row>
        <row r="4345">
          <cell r="BX4345">
            <v>226365</v>
          </cell>
          <cell r="BY4345" t="str">
            <v/>
          </cell>
        </row>
        <row r="4346">
          <cell r="BX4346">
            <v>226366</v>
          </cell>
          <cell r="BY4346" t="str">
            <v/>
          </cell>
        </row>
        <row r="4347">
          <cell r="BX4347">
            <v>226367</v>
          </cell>
          <cell r="BY4347" t="str">
            <v/>
          </cell>
        </row>
        <row r="4348">
          <cell r="BX4348">
            <v>226368</v>
          </cell>
          <cell r="BY4348" t="str">
            <v/>
          </cell>
        </row>
        <row r="4349">
          <cell r="BX4349">
            <v>226371</v>
          </cell>
          <cell r="BY4349" t="str">
            <v/>
          </cell>
        </row>
        <row r="4350">
          <cell r="BX4350">
            <v>226372</v>
          </cell>
          <cell r="BY4350" t="str">
            <v/>
          </cell>
        </row>
        <row r="4351">
          <cell r="BX4351">
            <v>226373</v>
          </cell>
          <cell r="BY4351" t="str">
            <v/>
          </cell>
        </row>
        <row r="4352">
          <cell r="BX4352">
            <v>226375</v>
          </cell>
          <cell r="BY4352" t="str">
            <v/>
          </cell>
        </row>
        <row r="4353">
          <cell r="BX4353">
            <v>226377</v>
          </cell>
          <cell r="BY4353" t="str">
            <v/>
          </cell>
        </row>
        <row r="4354">
          <cell r="BX4354">
            <v>226378</v>
          </cell>
          <cell r="BY4354" t="str">
            <v/>
          </cell>
        </row>
        <row r="4355">
          <cell r="BX4355">
            <v>226380</v>
          </cell>
          <cell r="BY4355" t="str">
            <v/>
          </cell>
        </row>
        <row r="4356">
          <cell r="BX4356">
            <v>226381</v>
          </cell>
          <cell r="BY4356" t="str">
            <v/>
          </cell>
        </row>
        <row r="4357">
          <cell r="BX4357">
            <v>226383</v>
          </cell>
          <cell r="BY4357" t="str">
            <v/>
          </cell>
        </row>
        <row r="4358">
          <cell r="BX4358">
            <v>226384</v>
          </cell>
          <cell r="BY4358" t="str">
            <v/>
          </cell>
        </row>
        <row r="4359">
          <cell r="BX4359">
            <v>226386</v>
          </cell>
          <cell r="BY4359" t="str">
            <v/>
          </cell>
        </row>
        <row r="4360">
          <cell r="BX4360">
            <v>226387</v>
          </cell>
          <cell r="BY4360" t="str">
            <v/>
          </cell>
        </row>
        <row r="4361">
          <cell r="BX4361">
            <v>226388</v>
          </cell>
          <cell r="BY4361" t="str">
            <v/>
          </cell>
        </row>
        <row r="4362">
          <cell r="BX4362">
            <v>226389</v>
          </cell>
          <cell r="BY4362" t="str">
            <v/>
          </cell>
        </row>
        <row r="4363">
          <cell r="BX4363">
            <v>226392</v>
          </cell>
          <cell r="BY4363" t="str">
            <v/>
          </cell>
        </row>
        <row r="4364">
          <cell r="BX4364">
            <v>226393</v>
          </cell>
          <cell r="BY4364" t="str">
            <v/>
          </cell>
        </row>
        <row r="4365">
          <cell r="BX4365">
            <v>226394</v>
          </cell>
          <cell r="BY4365" t="str">
            <v/>
          </cell>
        </row>
        <row r="4366">
          <cell r="BX4366">
            <v>226395</v>
          </cell>
          <cell r="BY4366" t="str">
            <v/>
          </cell>
        </row>
        <row r="4367">
          <cell r="BX4367">
            <v>226396</v>
          </cell>
          <cell r="BY4367" t="str">
            <v/>
          </cell>
        </row>
        <row r="4368">
          <cell r="BX4368">
            <v>226397</v>
          </cell>
          <cell r="BY4368" t="str">
            <v/>
          </cell>
        </row>
        <row r="4369">
          <cell r="BX4369">
            <v>226398</v>
          </cell>
          <cell r="BY4369" t="str">
            <v/>
          </cell>
        </row>
        <row r="4370">
          <cell r="BX4370">
            <v>226399</v>
          </cell>
          <cell r="BY4370" t="str">
            <v/>
          </cell>
        </row>
        <row r="4371">
          <cell r="BX4371">
            <v>226806</v>
          </cell>
          <cell r="BY4371" t="str">
            <v/>
          </cell>
        </row>
        <row r="4372">
          <cell r="BX4372">
            <v>226808</v>
          </cell>
          <cell r="BY4372" t="str">
            <v/>
          </cell>
        </row>
        <row r="4373">
          <cell r="BX4373">
            <v>226809</v>
          </cell>
          <cell r="BY4373" t="str">
            <v/>
          </cell>
        </row>
        <row r="4374">
          <cell r="BX4374">
            <v>235239</v>
          </cell>
          <cell r="BY4374" t="str">
            <v/>
          </cell>
        </row>
        <row r="4375">
          <cell r="BX4375">
            <v>226819</v>
          </cell>
          <cell r="BY4375" t="str">
            <v/>
          </cell>
        </row>
        <row r="4376">
          <cell r="BX4376">
            <v>226820</v>
          </cell>
          <cell r="BY4376" t="str">
            <v/>
          </cell>
        </row>
        <row r="4377">
          <cell r="BX4377">
            <v>226821</v>
          </cell>
          <cell r="BY4377" t="str">
            <v/>
          </cell>
        </row>
        <row r="4378">
          <cell r="BX4378">
            <v>235237</v>
          </cell>
          <cell r="BY4378" t="str">
            <v/>
          </cell>
        </row>
        <row r="4379">
          <cell r="BX4379">
            <v>226831</v>
          </cell>
          <cell r="BY4379" t="str">
            <v/>
          </cell>
        </row>
        <row r="4380">
          <cell r="BX4380">
            <v>226843</v>
          </cell>
          <cell r="BY4380" t="str">
            <v/>
          </cell>
        </row>
        <row r="4381">
          <cell r="BX4381">
            <v>226847</v>
          </cell>
          <cell r="BY4381" t="str">
            <v/>
          </cell>
        </row>
        <row r="4382">
          <cell r="BX4382">
            <v>226853</v>
          </cell>
          <cell r="BY4382" t="str">
            <v/>
          </cell>
        </row>
        <row r="4383">
          <cell r="BX4383">
            <v>226854</v>
          </cell>
          <cell r="BY4383" t="str">
            <v/>
          </cell>
        </row>
        <row r="4384">
          <cell r="BX4384">
            <v>226855</v>
          </cell>
          <cell r="BY4384" t="str">
            <v/>
          </cell>
        </row>
        <row r="4385">
          <cell r="BX4385">
            <v>226856</v>
          </cell>
          <cell r="BY4385" t="str">
            <v/>
          </cell>
        </row>
        <row r="4386">
          <cell r="BX4386">
            <v>226857</v>
          </cell>
          <cell r="BY4386" t="str">
            <v/>
          </cell>
        </row>
        <row r="4387">
          <cell r="BX4387">
            <v>226858</v>
          </cell>
          <cell r="BY4387" t="str">
            <v/>
          </cell>
        </row>
        <row r="4388">
          <cell r="BX4388">
            <v>226859</v>
          </cell>
          <cell r="BY4388" t="str">
            <v/>
          </cell>
        </row>
        <row r="4389">
          <cell r="BX4389">
            <v>226860</v>
          </cell>
          <cell r="BY4389" t="str">
            <v/>
          </cell>
        </row>
        <row r="4390">
          <cell r="BX4390">
            <v>226866</v>
          </cell>
          <cell r="BY4390" t="str">
            <v/>
          </cell>
        </row>
        <row r="4391">
          <cell r="BX4391">
            <v>226867</v>
          </cell>
          <cell r="BY4391" t="str">
            <v/>
          </cell>
        </row>
        <row r="4392">
          <cell r="BX4392">
            <v>226868</v>
          </cell>
          <cell r="BY4392" t="str">
            <v/>
          </cell>
        </row>
        <row r="4393">
          <cell r="BX4393">
            <v>226869</v>
          </cell>
          <cell r="BY4393" t="str">
            <v/>
          </cell>
        </row>
        <row r="4394">
          <cell r="BX4394">
            <v>226870</v>
          </cell>
          <cell r="BY4394" t="str">
            <v/>
          </cell>
        </row>
        <row r="4395">
          <cell r="BX4395">
            <v>226871</v>
          </cell>
          <cell r="BY4395" t="str">
            <v/>
          </cell>
        </row>
        <row r="4396">
          <cell r="BX4396">
            <v>226872</v>
          </cell>
          <cell r="BY4396" t="str">
            <v/>
          </cell>
        </row>
        <row r="4397">
          <cell r="BX4397">
            <v>235384</v>
          </cell>
          <cell r="BY4397" t="str">
            <v/>
          </cell>
        </row>
        <row r="4398">
          <cell r="BX4398">
            <v>226877</v>
          </cell>
          <cell r="BY4398" t="str">
            <v/>
          </cell>
        </row>
        <row r="4399">
          <cell r="BX4399">
            <v>235385</v>
          </cell>
          <cell r="BY4399" t="str">
            <v/>
          </cell>
        </row>
        <row r="4400">
          <cell r="BX4400">
            <v>232627</v>
          </cell>
          <cell r="BY4400" t="str">
            <v/>
          </cell>
        </row>
        <row r="4401">
          <cell r="BX4401">
            <v>232628</v>
          </cell>
          <cell r="BY4401" t="str">
            <v/>
          </cell>
        </row>
        <row r="4402">
          <cell r="BX4402">
            <v>232629</v>
          </cell>
          <cell r="BY4402" t="str">
            <v/>
          </cell>
        </row>
        <row r="4403">
          <cell r="BX4403">
            <v>232630</v>
          </cell>
          <cell r="BY4403" t="str">
            <v/>
          </cell>
        </row>
        <row r="4404">
          <cell r="BX4404">
            <v>232631</v>
          </cell>
          <cell r="BY4404" t="str">
            <v/>
          </cell>
        </row>
        <row r="4405">
          <cell r="BX4405">
            <v>232632</v>
          </cell>
          <cell r="BY4405" t="str">
            <v/>
          </cell>
        </row>
        <row r="4406">
          <cell r="BX4406">
            <v>232633</v>
          </cell>
          <cell r="BY4406" t="str">
            <v/>
          </cell>
        </row>
        <row r="4407">
          <cell r="BX4407">
            <v>232634</v>
          </cell>
          <cell r="BY4407" t="str">
            <v/>
          </cell>
        </row>
        <row r="4408">
          <cell r="BX4408">
            <v>232635</v>
          </cell>
          <cell r="BY4408" t="str">
            <v/>
          </cell>
        </row>
        <row r="4409">
          <cell r="BX4409">
            <v>232636</v>
          </cell>
          <cell r="BY4409" t="str">
            <v/>
          </cell>
        </row>
        <row r="4410">
          <cell r="BX4410">
            <v>232637</v>
          </cell>
          <cell r="BY4410" t="str">
            <v/>
          </cell>
        </row>
        <row r="4411">
          <cell r="BX4411">
            <v>232638</v>
          </cell>
          <cell r="BY4411" t="str">
            <v/>
          </cell>
        </row>
        <row r="4412">
          <cell r="BX4412">
            <v>232639</v>
          </cell>
          <cell r="BY4412" t="str">
            <v/>
          </cell>
        </row>
        <row r="4413">
          <cell r="BX4413">
            <v>232640</v>
          </cell>
          <cell r="BY4413" t="str">
            <v/>
          </cell>
        </row>
        <row r="4414">
          <cell r="BX4414">
            <v>232641</v>
          </cell>
          <cell r="BY4414" t="str">
            <v/>
          </cell>
        </row>
        <row r="4415">
          <cell r="BX4415">
            <v>232642</v>
          </cell>
          <cell r="BY4415" t="str">
            <v/>
          </cell>
        </row>
        <row r="4416">
          <cell r="BX4416">
            <v>232643</v>
          </cell>
          <cell r="BY4416" t="str">
            <v/>
          </cell>
        </row>
        <row r="4417">
          <cell r="BX4417">
            <v>232644</v>
          </cell>
          <cell r="BY4417" t="str">
            <v/>
          </cell>
        </row>
        <row r="4418">
          <cell r="BX4418">
            <v>232645</v>
          </cell>
          <cell r="BY4418" t="str">
            <v/>
          </cell>
        </row>
        <row r="4419">
          <cell r="BX4419">
            <v>232646</v>
          </cell>
          <cell r="BY4419" t="str">
            <v/>
          </cell>
        </row>
        <row r="4420">
          <cell r="BX4420">
            <v>232647</v>
          </cell>
          <cell r="BY4420" t="str">
            <v/>
          </cell>
        </row>
        <row r="4421">
          <cell r="BX4421">
            <v>232648</v>
          </cell>
          <cell r="BY4421" t="str">
            <v/>
          </cell>
        </row>
        <row r="4422">
          <cell r="BX4422">
            <v>232649</v>
          </cell>
          <cell r="BY4422" t="str">
            <v/>
          </cell>
        </row>
        <row r="4423">
          <cell r="BX4423">
            <v>232650</v>
          </cell>
          <cell r="BY4423" t="str">
            <v/>
          </cell>
        </row>
        <row r="4424">
          <cell r="BX4424">
            <v>232652</v>
          </cell>
          <cell r="BY4424" t="str">
            <v/>
          </cell>
        </row>
        <row r="4425">
          <cell r="BX4425">
            <v>232653</v>
          </cell>
          <cell r="BY4425" t="str">
            <v/>
          </cell>
        </row>
        <row r="4426">
          <cell r="BX4426">
            <v>232654</v>
          </cell>
          <cell r="BY4426" t="str">
            <v/>
          </cell>
        </row>
        <row r="4427">
          <cell r="BX4427">
            <v>232655</v>
          </cell>
          <cell r="BY4427" t="str">
            <v/>
          </cell>
        </row>
        <row r="4428">
          <cell r="BX4428">
            <v>232656</v>
          </cell>
          <cell r="BY4428" t="str">
            <v/>
          </cell>
        </row>
        <row r="4429">
          <cell r="BX4429">
            <v>232657</v>
          </cell>
          <cell r="BY4429" t="str">
            <v/>
          </cell>
        </row>
        <row r="4430">
          <cell r="BX4430">
            <v>232658</v>
          </cell>
          <cell r="BY4430" t="str">
            <v/>
          </cell>
        </row>
        <row r="4431">
          <cell r="BX4431">
            <v>232659</v>
          </cell>
          <cell r="BY4431" t="str">
            <v/>
          </cell>
        </row>
        <row r="4432">
          <cell r="BX4432">
            <v>232660</v>
          </cell>
          <cell r="BY4432" t="str">
            <v/>
          </cell>
        </row>
        <row r="4433">
          <cell r="BX4433">
            <v>232661</v>
          </cell>
          <cell r="BY4433" t="str">
            <v/>
          </cell>
        </row>
        <row r="4434">
          <cell r="BX4434">
            <v>232662</v>
          </cell>
          <cell r="BY4434" t="str">
            <v/>
          </cell>
        </row>
        <row r="4435">
          <cell r="BX4435">
            <v>232663</v>
          </cell>
          <cell r="BY4435" t="str">
            <v/>
          </cell>
        </row>
        <row r="4436">
          <cell r="BX4436">
            <v>232664</v>
          </cell>
          <cell r="BY4436" t="str">
            <v/>
          </cell>
        </row>
        <row r="4437">
          <cell r="BX4437">
            <v>232665</v>
          </cell>
          <cell r="BY4437" t="str">
            <v/>
          </cell>
        </row>
        <row r="4438">
          <cell r="BX4438">
            <v>232666</v>
          </cell>
          <cell r="BY4438" t="str">
            <v/>
          </cell>
        </row>
        <row r="4439">
          <cell r="BX4439">
            <v>232667</v>
          </cell>
          <cell r="BY4439" t="str">
            <v/>
          </cell>
        </row>
        <row r="4440">
          <cell r="BX4440">
            <v>232668</v>
          </cell>
          <cell r="BY4440" t="str">
            <v/>
          </cell>
        </row>
        <row r="4441">
          <cell r="BX4441">
            <v>232669</v>
          </cell>
          <cell r="BY4441" t="str">
            <v/>
          </cell>
        </row>
        <row r="4442">
          <cell r="BX4442">
            <v>232670</v>
          </cell>
          <cell r="BY4442" t="str">
            <v/>
          </cell>
        </row>
        <row r="4443">
          <cell r="BX4443">
            <v>232671</v>
          </cell>
          <cell r="BY4443" t="str">
            <v/>
          </cell>
        </row>
        <row r="4444">
          <cell r="BX4444">
            <v>232672</v>
          </cell>
          <cell r="BY4444" t="str">
            <v/>
          </cell>
        </row>
        <row r="4445">
          <cell r="BX4445">
            <v>232673</v>
          </cell>
          <cell r="BY4445" t="str">
            <v/>
          </cell>
        </row>
        <row r="4446">
          <cell r="BX4446">
            <v>232674</v>
          </cell>
          <cell r="BY4446" t="str">
            <v/>
          </cell>
        </row>
        <row r="4447">
          <cell r="BX4447">
            <v>232675</v>
          </cell>
          <cell r="BY4447" t="str">
            <v/>
          </cell>
        </row>
        <row r="4448">
          <cell r="BX4448">
            <v>232210</v>
          </cell>
          <cell r="BY4448" t="str">
            <v/>
          </cell>
        </row>
        <row r="4449">
          <cell r="BX4449">
            <v>232211</v>
          </cell>
          <cell r="BY4449" t="str">
            <v/>
          </cell>
        </row>
        <row r="4450">
          <cell r="BX4450">
            <v>232212</v>
          </cell>
          <cell r="BY4450" t="str">
            <v/>
          </cell>
        </row>
        <row r="4451">
          <cell r="BX4451">
            <v>232213</v>
          </cell>
          <cell r="BY4451" t="str">
            <v/>
          </cell>
        </row>
        <row r="4452">
          <cell r="BX4452">
            <v>232214</v>
          </cell>
          <cell r="BY4452" t="str">
            <v/>
          </cell>
        </row>
        <row r="4453">
          <cell r="BX4453">
            <v>232215</v>
          </cell>
          <cell r="BY4453" t="str">
            <v/>
          </cell>
        </row>
        <row r="4454">
          <cell r="BX4454">
            <v>232216</v>
          </cell>
          <cell r="BY4454" t="str">
            <v/>
          </cell>
        </row>
        <row r="4455">
          <cell r="BX4455">
            <v>232217</v>
          </cell>
          <cell r="BY4455" t="str">
            <v/>
          </cell>
        </row>
        <row r="4456">
          <cell r="BX4456">
            <v>232218</v>
          </cell>
          <cell r="BY4456" t="str">
            <v/>
          </cell>
        </row>
        <row r="4457">
          <cell r="BX4457">
            <v>232219</v>
          </cell>
          <cell r="BY4457" t="str">
            <v/>
          </cell>
        </row>
        <row r="4458">
          <cell r="BX4458">
            <v>232220</v>
          </cell>
          <cell r="BY4458" t="str">
            <v/>
          </cell>
        </row>
        <row r="4459">
          <cell r="BX4459">
            <v>232221</v>
          </cell>
          <cell r="BY4459" t="str">
            <v/>
          </cell>
        </row>
        <row r="4460">
          <cell r="BX4460">
            <v>232222</v>
          </cell>
          <cell r="BY4460" t="str">
            <v/>
          </cell>
        </row>
        <row r="4461">
          <cell r="BX4461">
            <v>232223</v>
          </cell>
          <cell r="BY4461" t="str">
            <v/>
          </cell>
        </row>
        <row r="4462">
          <cell r="BX4462">
            <v>232224</v>
          </cell>
          <cell r="BY4462" t="str">
            <v/>
          </cell>
        </row>
        <row r="4463">
          <cell r="BX4463">
            <v>232225</v>
          </cell>
          <cell r="BY4463" t="str">
            <v/>
          </cell>
        </row>
        <row r="4464">
          <cell r="BX4464">
            <v>232226</v>
          </cell>
          <cell r="BY4464" t="str">
            <v/>
          </cell>
        </row>
        <row r="4465">
          <cell r="BX4465">
            <v>232227</v>
          </cell>
          <cell r="BY4465" t="str">
            <v/>
          </cell>
        </row>
        <row r="4466">
          <cell r="BX4466">
            <v>232228</v>
          </cell>
          <cell r="BY4466" t="str">
            <v/>
          </cell>
        </row>
        <row r="4467">
          <cell r="BX4467">
            <v>232229</v>
          </cell>
          <cell r="BY4467" t="str">
            <v/>
          </cell>
        </row>
        <row r="4468">
          <cell r="BX4468">
            <v>232230</v>
          </cell>
          <cell r="BY4468" t="str">
            <v/>
          </cell>
        </row>
        <row r="4469">
          <cell r="BX4469">
            <v>232231</v>
          </cell>
          <cell r="BY4469" t="str">
            <v/>
          </cell>
        </row>
        <row r="4470">
          <cell r="BX4470">
            <v>232232</v>
          </cell>
          <cell r="BY4470" t="str">
            <v/>
          </cell>
        </row>
        <row r="4471">
          <cell r="BX4471">
            <v>232233</v>
          </cell>
          <cell r="BY4471" t="str">
            <v/>
          </cell>
        </row>
        <row r="4472">
          <cell r="BX4472">
            <v>232235</v>
          </cell>
          <cell r="BY4472" t="str">
            <v/>
          </cell>
        </row>
        <row r="4473">
          <cell r="BX4473">
            <v>232236</v>
          </cell>
          <cell r="BY4473" t="str">
            <v/>
          </cell>
        </row>
        <row r="4474">
          <cell r="BX4474">
            <v>232237</v>
          </cell>
          <cell r="BY4474" t="str">
            <v/>
          </cell>
        </row>
        <row r="4475">
          <cell r="BX4475">
            <v>232238</v>
          </cell>
          <cell r="BY4475" t="str">
            <v/>
          </cell>
        </row>
        <row r="4476">
          <cell r="BX4476">
            <v>232239</v>
          </cell>
          <cell r="BY4476" t="str">
            <v/>
          </cell>
        </row>
        <row r="4477">
          <cell r="BX4477">
            <v>232240</v>
          </cell>
          <cell r="BY4477" t="str">
            <v/>
          </cell>
        </row>
        <row r="4478">
          <cell r="BX4478">
            <v>232241</v>
          </cell>
          <cell r="BY4478" t="str">
            <v/>
          </cell>
        </row>
        <row r="4479">
          <cell r="BX4479">
            <v>232242</v>
          </cell>
          <cell r="BY4479" t="str">
            <v/>
          </cell>
        </row>
        <row r="4480">
          <cell r="BX4480">
            <v>232243</v>
          </cell>
          <cell r="BY4480" t="str">
            <v/>
          </cell>
        </row>
        <row r="4481">
          <cell r="BX4481">
            <v>232244</v>
          </cell>
          <cell r="BY4481" t="str">
            <v/>
          </cell>
        </row>
        <row r="4482">
          <cell r="BX4482">
            <v>232245</v>
          </cell>
          <cell r="BY4482" t="str">
            <v/>
          </cell>
        </row>
        <row r="4483">
          <cell r="BX4483">
            <v>232246</v>
          </cell>
          <cell r="BY4483" t="str">
            <v/>
          </cell>
        </row>
        <row r="4484">
          <cell r="BX4484">
            <v>232247</v>
          </cell>
          <cell r="BY4484" t="str">
            <v/>
          </cell>
        </row>
        <row r="4485">
          <cell r="BX4485">
            <v>232248</v>
          </cell>
          <cell r="BY4485" t="str">
            <v/>
          </cell>
        </row>
        <row r="4486">
          <cell r="BX4486">
            <v>232249</v>
          </cell>
          <cell r="BY4486" t="str">
            <v/>
          </cell>
        </row>
        <row r="4487">
          <cell r="BX4487">
            <v>232250</v>
          </cell>
          <cell r="BY4487" t="str">
            <v/>
          </cell>
        </row>
        <row r="4488">
          <cell r="BX4488">
            <v>232251</v>
          </cell>
          <cell r="BY4488" t="str">
            <v/>
          </cell>
        </row>
        <row r="4489">
          <cell r="BX4489">
            <v>232252</v>
          </cell>
          <cell r="BY4489" t="str">
            <v/>
          </cell>
        </row>
        <row r="4490">
          <cell r="BX4490">
            <v>232253</v>
          </cell>
          <cell r="BY4490" t="str">
            <v/>
          </cell>
        </row>
        <row r="4491">
          <cell r="BX4491">
            <v>232254</v>
          </cell>
          <cell r="BY4491" t="str">
            <v/>
          </cell>
        </row>
        <row r="4492">
          <cell r="BX4492">
            <v>232255</v>
          </cell>
          <cell r="BY4492" t="str">
            <v/>
          </cell>
        </row>
        <row r="4493">
          <cell r="BX4493">
            <v>232256</v>
          </cell>
          <cell r="BY4493" t="str">
            <v/>
          </cell>
        </row>
        <row r="4494">
          <cell r="BX4494">
            <v>232257</v>
          </cell>
          <cell r="BY4494" t="str">
            <v/>
          </cell>
        </row>
        <row r="4495">
          <cell r="BX4495">
            <v>232258</v>
          </cell>
          <cell r="BY4495" t="str">
            <v/>
          </cell>
        </row>
        <row r="4496">
          <cell r="BX4496">
            <v>227130</v>
          </cell>
          <cell r="BY4496" t="str">
            <v/>
          </cell>
        </row>
        <row r="4497">
          <cell r="BX4497">
            <v>227171</v>
          </cell>
          <cell r="BY4497" t="str">
            <v/>
          </cell>
        </row>
        <row r="4498">
          <cell r="BX4498">
            <v>227172</v>
          </cell>
          <cell r="BY4498" t="str">
            <v/>
          </cell>
        </row>
        <row r="4499">
          <cell r="BX4499">
            <v>227173</v>
          </cell>
          <cell r="BY4499" t="str">
            <v/>
          </cell>
        </row>
        <row r="4500">
          <cell r="BX4500">
            <v>227174</v>
          </cell>
          <cell r="BY4500" t="str">
            <v/>
          </cell>
        </row>
        <row r="4501">
          <cell r="BX4501">
            <v>227175</v>
          </cell>
          <cell r="BY4501" t="str">
            <v/>
          </cell>
        </row>
        <row r="4502">
          <cell r="BX4502">
            <v>227176</v>
          </cell>
          <cell r="BY4502" t="str">
            <v/>
          </cell>
        </row>
        <row r="4503">
          <cell r="BX4503">
            <v>227177</v>
          </cell>
          <cell r="BY4503" t="str">
            <v/>
          </cell>
        </row>
        <row r="4504">
          <cell r="BX4504">
            <v>227178</v>
          </cell>
          <cell r="BY4504" t="str">
            <v/>
          </cell>
        </row>
        <row r="4505">
          <cell r="BX4505">
            <v>227179</v>
          </cell>
          <cell r="BY4505" t="str">
            <v/>
          </cell>
        </row>
        <row r="4506">
          <cell r="BX4506">
            <v>227180</v>
          </cell>
          <cell r="BY4506" t="str">
            <v/>
          </cell>
        </row>
        <row r="4507">
          <cell r="BX4507">
            <v>227181</v>
          </cell>
          <cell r="BY4507" t="str">
            <v/>
          </cell>
        </row>
        <row r="4508">
          <cell r="BX4508">
            <v>227182</v>
          </cell>
          <cell r="BY4508" t="str">
            <v/>
          </cell>
        </row>
        <row r="4509">
          <cell r="BX4509">
            <v>227183</v>
          </cell>
          <cell r="BY4509" t="str">
            <v/>
          </cell>
        </row>
        <row r="4510">
          <cell r="BX4510">
            <v>227184</v>
          </cell>
          <cell r="BY4510" t="str">
            <v/>
          </cell>
        </row>
        <row r="4511">
          <cell r="BX4511">
            <v>227185</v>
          </cell>
          <cell r="BY4511" t="str">
            <v/>
          </cell>
        </row>
        <row r="4512">
          <cell r="BX4512">
            <v>227187</v>
          </cell>
          <cell r="BY4512" t="str">
            <v/>
          </cell>
        </row>
        <row r="4513">
          <cell r="BX4513">
            <v>227188</v>
          </cell>
          <cell r="BY4513" t="str">
            <v/>
          </cell>
        </row>
        <row r="4514">
          <cell r="BX4514">
            <v>227189</v>
          </cell>
          <cell r="BY4514" t="str">
            <v/>
          </cell>
        </row>
        <row r="4515">
          <cell r="BX4515">
            <v>227190</v>
          </cell>
          <cell r="BY4515" t="str">
            <v/>
          </cell>
        </row>
        <row r="4516">
          <cell r="BX4516">
            <v>227191</v>
          </cell>
          <cell r="BY4516" t="str">
            <v/>
          </cell>
        </row>
        <row r="4517">
          <cell r="BX4517">
            <v>227192</v>
          </cell>
          <cell r="BY4517" t="str">
            <v/>
          </cell>
        </row>
        <row r="4518">
          <cell r="BX4518">
            <v>227193</v>
          </cell>
          <cell r="BY4518" t="str">
            <v/>
          </cell>
        </row>
        <row r="4519">
          <cell r="BX4519">
            <v>227194</v>
          </cell>
          <cell r="BY4519" t="str">
            <v/>
          </cell>
        </row>
        <row r="4520">
          <cell r="BX4520">
            <v>227195</v>
          </cell>
          <cell r="BY4520" t="str">
            <v/>
          </cell>
        </row>
        <row r="4521">
          <cell r="BX4521">
            <v>227196</v>
          </cell>
          <cell r="BY4521" t="str">
            <v/>
          </cell>
        </row>
        <row r="4522">
          <cell r="BX4522">
            <v>227197</v>
          </cell>
          <cell r="BY4522" t="str">
            <v/>
          </cell>
        </row>
        <row r="4523">
          <cell r="BX4523">
            <v>227198</v>
          </cell>
          <cell r="BY4523" t="str">
            <v/>
          </cell>
        </row>
        <row r="4524">
          <cell r="BX4524">
            <v>227199</v>
          </cell>
          <cell r="BY4524" t="str">
            <v/>
          </cell>
        </row>
        <row r="4525">
          <cell r="BX4525">
            <v>227200</v>
          </cell>
          <cell r="BY4525" t="str">
            <v/>
          </cell>
        </row>
        <row r="4526">
          <cell r="BX4526">
            <v>227201</v>
          </cell>
          <cell r="BY4526" t="str">
            <v/>
          </cell>
        </row>
        <row r="4527">
          <cell r="BX4527">
            <v>227202</v>
          </cell>
          <cell r="BY4527" t="str">
            <v/>
          </cell>
        </row>
        <row r="4528">
          <cell r="BX4528">
            <v>227203</v>
          </cell>
          <cell r="BY4528" t="str">
            <v/>
          </cell>
        </row>
        <row r="4529">
          <cell r="BX4529">
            <v>227204</v>
          </cell>
          <cell r="BY4529" t="str">
            <v/>
          </cell>
        </row>
        <row r="4530">
          <cell r="BX4530">
            <v>227205</v>
          </cell>
          <cell r="BY4530" t="str">
            <v/>
          </cell>
        </row>
        <row r="4531">
          <cell r="BX4531">
            <v>227206</v>
          </cell>
          <cell r="BY4531" t="str">
            <v/>
          </cell>
        </row>
        <row r="4532">
          <cell r="BX4532">
            <v>227207</v>
          </cell>
          <cell r="BY4532" t="str">
            <v/>
          </cell>
        </row>
        <row r="4533">
          <cell r="BX4533">
            <v>227208</v>
          </cell>
          <cell r="BY4533" t="str">
            <v/>
          </cell>
        </row>
        <row r="4534">
          <cell r="BX4534">
            <v>227209</v>
          </cell>
          <cell r="BY4534" t="str">
            <v/>
          </cell>
        </row>
        <row r="4535">
          <cell r="BX4535">
            <v>227210</v>
          </cell>
          <cell r="BY4535" t="str">
            <v/>
          </cell>
        </row>
        <row r="4536">
          <cell r="BX4536">
            <v>227211</v>
          </cell>
          <cell r="BY4536" t="str">
            <v/>
          </cell>
        </row>
        <row r="4537">
          <cell r="BX4537">
            <v>227212</v>
          </cell>
          <cell r="BY4537" t="str">
            <v/>
          </cell>
        </row>
        <row r="4538">
          <cell r="BX4538">
            <v>227213</v>
          </cell>
          <cell r="BY4538" t="str">
            <v/>
          </cell>
        </row>
        <row r="4539">
          <cell r="BX4539">
            <v>227214</v>
          </cell>
          <cell r="BY4539" t="str">
            <v/>
          </cell>
        </row>
        <row r="4540">
          <cell r="BX4540">
            <v>227291</v>
          </cell>
          <cell r="BY4540" t="str">
            <v/>
          </cell>
        </row>
        <row r="4541">
          <cell r="BX4541">
            <v>227300</v>
          </cell>
          <cell r="BY4541" t="str">
            <v/>
          </cell>
        </row>
        <row r="4542">
          <cell r="BX4542">
            <v>227301</v>
          </cell>
          <cell r="BY4542" t="str">
            <v/>
          </cell>
        </row>
        <row r="4543">
          <cell r="BX4543">
            <v>227302</v>
          </cell>
          <cell r="BY4543" t="str">
            <v/>
          </cell>
        </row>
        <row r="4544">
          <cell r="BX4544">
            <v>227303</v>
          </cell>
          <cell r="BY4544" t="str">
            <v/>
          </cell>
        </row>
        <row r="4545">
          <cell r="BX4545">
            <v>227304</v>
          </cell>
          <cell r="BY4545" t="str">
            <v/>
          </cell>
        </row>
        <row r="4546">
          <cell r="BX4546">
            <v>227305</v>
          </cell>
          <cell r="BY4546" t="str">
            <v/>
          </cell>
        </row>
        <row r="4547">
          <cell r="BX4547">
            <v>227306</v>
          </cell>
          <cell r="BY4547" t="str">
            <v/>
          </cell>
        </row>
        <row r="4548">
          <cell r="BX4548">
            <v>227307</v>
          </cell>
          <cell r="BY4548" t="str">
            <v/>
          </cell>
        </row>
        <row r="4549">
          <cell r="BX4549">
            <v>227308</v>
          </cell>
          <cell r="BY4549" t="str">
            <v/>
          </cell>
        </row>
        <row r="4550">
          <cell r="BX4550">
            <v>227309</v>
          </cell>
          <cell r="BY4550" t="str">
            <v/>
          </cell>
        </row>
        <row r="4551">
          <cell r="BX4551">
            <v>227310</v>
          </cell>
          <cell r="BY4551" t="str">
            <v/>
          </cell>
        </row>
        <row r="4552">
          <cell r="BX4552">
            <v>227311</v>
          </cell>
          <cell r="BY4552" t="str">
            <v/>
          </cell>
        </row>
        <row r="4553">
          <cell r="BX4553">
            <v>227312</v>
          </cell>
          <cell r="BY4553" t="str">
            <v/>
          </cell>
        </row>
        <row r="4554">
          <cell r="BX4554">
            <v>227313</v>
          </cell>
          <cell r="BY4554" t="str">
            <v/>
          </cell>
        </row>
        <row r="4555">
          <cell r="BX4555">
            <v>227314</v>
          </cell>
          <cell r="BY4555" t="str">
            <v/>
          </cell>
        </row>
        <row r="4556">
          <cell r="BX4556">
            <v>227315</v>
          </cell>
          <cell r="BY4556" t="str">
            <v/>
          </cell>
        </row>
        <row r="4557">
          <cell r="BX4557">
            <v>227316</v>
          </cell>
          <cell r="BY4557" t="str">
            <v/>
          </cell>
        </row>
        <row r="4558">
          <cell r="BX4558">
            <v>227317</v>
          </cell>
          <cell r="BY4558" t="str">
            <v/>
          </cell>
        </row>
        <row r="4559">
          <cell r="BX4559">
            <v>227319</v>
          </cell>
          <cell r="BY4559" t="str">
            <v/>
          </cell>
        </row>
        <row r="4560">
          <cell r="BX4560">
            <v>227320</v>
          </cell>
          <cell r="BY4560" t="str">
            <v/>
          </cell>
        </row>
        <row r="4561">
          <cell r="BX4561">
            <v>227321</v>
          </cell>
          <cell r="BY4561" t="str">
            <v/>
          </cell>
        </row>
        <row r="4562">
          <cell r="BX4562">
            <v>227322</v>
          </cell>
          <cell r="BY4562" t="str">
            <v/>
          </cell>
        </row>
        <row r="4563">
          <cell r="BX4563">
            <v>227323</v>
          </cell>
          <cell r="BY4563" t="str">
            <v/>
          </cell>
        </row>
        <row r="4564">
          <cell r="BX4564">
            <v>227324</v>
          </cell>
          <cell r="BY4564" t="str">
            <v/>
          </cell>
        </row>
        <row r="4565">
          <cell r="BX4565">
            <v>227325</v>
          </cell>
          <cell r="BY4565" t="str">
            <v/>
          </cell>
        </row>
        <row r="4566">
          <cell r="BX4566">
            <v>227326</v>
          </cell>
          <cell r="BY4566" t="str">
            <v/>
          </cell>
        </row>
        <row r="4567">
          <cell r="BX4567">
            <v>227327</v>
          </cell>
          <cell r="BY4567" t="str">
            <v/>
          </cell>
        </row>
        <row r="4568">
          <cell r="BX4568">
            <v>227328</v>
          </cell>
          <cell r="BY4568" t="str">
            <v/>
          </cell>
        </row>
        <row r="4569">
          <cell r="BX4569">
            <v>227329</v>
          </cell>
          <cell r="BY4569" t="str">
            <v/>
          </cell>
        </row>
        <row r="4570">
          <cell r="BX4570">
            <v>227330</v>
          </cell>
          <cell r="BY4570" t="str">
            <v/>
          </cell>
        </row>
        <row r="4571">
          <cell r="BX4571">
            <v>227331</v>
          </cell>
          <cell r="BY4571" t="str">
            <v/>
          </cell>
        </row>
        <row r="4572">
          <cell r="BX4572">
            <v>227332</v>
          </cell>
          <cell r="BY4572" t="str">
            <v/>
          </cell>
        </row>
        <row r="4573">
          <cell r="BX4573">
            <v>227333</v>
          </cell>
          <cell r="BY4573" t="str">
            <v/>
          </cell>
        </row>
        <row r="4574">
          <cell r="BX4574">
            <v>227334</v>
          </cell>
          <cell r="BY4574" t="str">
            <v/>
          </cell>
        </row>
        <row r="4575">
          <cell r="BX4575">
            <v>227335</v>
          </cell>
          <cell r="BY4575" t="str">
            <v/>
          </cell>
        </row>
        <row r="4576">
          <cell r="BX4576">
            <v>227336</v>
          </cell>
          <cell r="BY4576" t="str">
            <v/>
          </cell>
        </row>
        <row r="4577">
          <cell r="BX4577">
            <v>227337</v>
          </cell>
          <cell r="BY4577" t="str">
            <v/>
          </cell>
        </row>
        <row r="4578">
          <cell r="BX4578">
            <v>227338</v>
          </cell>
          <cell r="BY4578" t="str">
            <v/>
          </cell>
        </row>
        <row r="4579">
          <cell r="BX4579">
            <v>227339</v>
          </cell>
          <cell r="BY4579" t="str">
            <v/>
          </cell>
        </row>
        <row r="4580">
          <cell r="BX4580">
            <v>227340</v>
          </cell>
          <cell r="BY4580" t="str">
            <v/>
          </cell>
        </row>
        <row r="4581">
          <cell r="BX4581">
            <v>227341</v>
          </cell>
          <cell r="BY4581" t="str">
            <v/>
          </cell>
        </row>
        <row r="4582">
          <cell r="BX4582">
            <v>227342</v>
          </cell>
          <cell r="BY4582" t="str">
            <v/>
          </cell>
        </row>
        <row r="4583">
          <cell r="BX4583">
            <v>227343</v>
          </cell>
          <cell r="BY4583" t="str">
            <v/>
          </cell>
        </row>
        <row r="4584">
          <cell r="BX4584">
            <v>227346</v>
          </cell>
          <cell r="BY4584" t="str">
            <v/>
          </cell>
        </row>
        <row r="4585">
          <cell r="BX4585">
            <v>227347</v>
          </cell>
          <cell r="BY4585" t="str">
            <v/>
          </cell>
        </row>
        <row r="4586">
          <cell r="BX4586">
            <v>227348</v>
          </cell>
          <cell r="BY4586" t="str">
            <v/>
          </cell>
        </row>
        <row r="4587">
          <cell r="BX4587">
            <v>227349</v>
          </cell>
          <cell r="BY4587" t="str">
            <v/>
          </cell>
        </row>
        <row r="4588">
          <cell r="BX4588">
            <v>227350</v>
          </cell>
          <cell r="BY4588" t="str">
            <v/>
          </cell>
        </row>
        <row r="4589">
          <cell r="BX4589">
            <v>227351</v>
          </cell>
          <cell r="BY4589" t="str">
            <v/>
          </cell>
        </row>
        <row r="4590">
          <cell r="BX4590">
            <v>227352</v>
          </cell>
          <cell r="BY4590" t="str">
            <v/>
          </cell>
        </row>
        <row r="4591">
          <cell r="BX4591">
            <v>227353</v>
          </cell>
          <cell r="BY4591" t="str">
            <v/>
          </cell>
        </row>
        <row r="4592">
          <cell r="BX4592">
            <v>227354</v>
          </cell>
          <cell r="BY4592" t="str">
            <v/>
          </cell>
        </row>
        <row r="4593">
          <cell r="BX4593">
            <v>227355</v>
          </cell>
          <cell r="BY4593" t="str">
            <v/>
          </cell>
        </row>
        <row r="4594">
          <cell r="BX4594">
            <v>227356</v>
          </cell>
          <cell r="BY4594" t="str">
            <v/>
          </cell>
        </row>
        <row r="4595">
          <cell r="BX4595">
            <v>227357</v>
          </cell>
          <cell r="BY4595" t="str">
            <v/>
          </cell>
        </row>
        <row r="4596">
          <cell r="BX4596">
            <v>227358</v>
          </cell>
          <cell r="BY4596" t="str">
            <v/>
          </cell>
        </row>
        <row r="4597">
          <cell r="BX4597">
            <v>227359</v>
          </cell>
          <cell r="BY4597" t="str">
            <v/>
          </cell>
        </row>
        <row r="4598">
          <cell r="BX4598">
            <v>227360</v>
          </cell>
          <cell r="BY4598" t="str">
            <v/>
          </cell>
        </row>
        <row r="4599">
          <cell r="BX4599">
            <v>227361</v>
          </cell>
          <cell r="BY4599" t="str">
            <v/>
          </cell>
        </row>
        <row r="4600">
          <cell r="BX4600">
            <v>227362</v>
          </cell>
          <cell r="BY4600" t="str">
            <v/>
          </cell>
        </row>
        <row r="4601">
          <cell r="BX4601">
            <v>227363</v>
          </cell>
          <cell r="BY4601" t="str">
            <v/>
          </cell>
        </row>
        <row r="4602">
          <cell r="BX4602">
            <v>227364</v>
          </cell>
          <cell r="BY4602" t="str">
            <v/>
          </cell>
        </row>
        <row r="4603">
          <cell r="BX4603">
            <v>227365</v>
          </cell>
          <cell r="BY4603" t="str">
            <v/>
          </cell>
        </row>
        <row r="4604">
          <cell r="BX4604">
            <v>227366</v>
          </cell>
          <cell r="BY4604" t="str">
            <v/>
          </cell>
        </row>
        <row r="4605">
          <cell r="BX4605">
            <v>227367</v>
          </cell>
          <cell r="BY4605" t="str">
            <v/>
          </cell>
        </row>
        <row r="4606">
          <cell r="BX4606">
            <v>227368</v>
          </cell>
          <cell r="BY4606" t="str">
            <v/>
          </cell>
        </row>
        <row r="4607">
          <cell r="BX4607">
            <v>227369</v>
          </cell>
          <cell r="BY4607" t="str">
            <v/>
          </cell>
        </row>
        <row r="4608">
          <cell r="BX4608">
            <v>227370</v>
          </cell>
          <cell r="BY4608" t="str">
            <v/>
          </cell>
        </row>
        <row r="4609">
          <cell r="BX4609">
            <v>227371</v>
          </cell>
          <cell r="BY4609" t="str">
            <v/>
          </cell>
        </row>
        <row r="4610">
          <cell r="BX4610">
            <v>227372</v>
          </cell>
          <cell r="BY4610" t="str">
            <v/>
          </cell>
        </row>
        <row r="4611">
          <cell r="BX4611">
            <v>227373</v>
          </cell>
          <cell r="BY4611" t="str">
            <v/>
          </cell>
        </row>
        <row r="4612">
          <cell r="BX4612">
            <v>227374</v>
          </cell>
          <cell r="BY4612" t="str">
            <v/>
          </cell>
        </row>
        <row r="4613">
          <cell r="BX4613">
            <v>227375</v>
          </cell>
          <cell r="BY4613" t="str">
            <v/>
          </cell>
        </row>
        <row r="4614">
          <cell r="BX4614">
            <v>227376</v>
          </cell>
          <cell r="BY4614" t="str">
            <v/>
          </cell>
        </row>
        <row r="4615">
          <cell r="BX4615">
            <v>227377</v>
          </cell>
          <cell r="BY4615" t="str">
            <v/>
          </cell>
        </row>
        <row r="4616">
          <cell r="BX4616">
            <v>227378</v>
          </cell>
          <cell r="BY4616" t="str">
            <v/>
          </cell>
        </row>
        <row r="4617">
          <cell r="BX4617">
            <v>227379</v>
          </cell>
          <cell r="BY4617" t="str">
            <v/>
          </cell>
        </row>
        <row r="4618">
          <cell r="BX4618">
            <v>227380</v>
          </cell>
          <cell r="BY4618" t="str">
            <v/>
          </cell>
        </row>
        <row r="4619">
          <cell r="BX4619">
            <v>227381</v>
          </cell>
          <cell r="BY4619" t="str">
            <v/>
          </cell>
        </row>
        <row r="4620">
          <cell r="BX4620">
            <v>227382</v>
          </cell>
          <cell r="BY4620" t="str">
            <v/>
          </cell>
        </row>
        <row r="4621">
          <cell r="BX4621">
            <v>227383</v>
          </cell>
          <cell r="BY4621" t="str">
            <v/>
          </cell>
        </row>
        <row r="4622">
          <cell r="BX4622">
            <v>227384</v>
          </cell>
          <cell r="BY4622" t="str">
            <v/>
          </cell>
        </row>
        <row r="4623">
          <cell r="BX4623">
            <v>227385</v>
          </cell>
          <cell r="BY4623" t="str">
            <v/>
          </cell>
        </row>
        <row r="4624">
          <cell r="BX4624">
            <v>227386</v>
          </cell>
          <cell r="BY4624" t="str">
            <v/>
          </cell>
        </row>
        <row r="4625">
          <cell r="BX4625">
            <v>227387</v>
          </cell>
          <cell r="BY4625" t="str">
            <v/>
          </cell>
        </row>
        <row r="4626">
          <cell r="BX4626">
            <v>227388</v>
          </cell>
          <cell r="BY4626" t="str">
            <v/>
          </cell>
        </row>
        <row r="4627">
          <cell r="BX4627">
            <v>227395</v>
          </cell>
          <cell r="BY4627" t="str">
            <v/>
          </cell>
        </row>
        <row r="4628">
          <cell r="BX4628">
            <v>227507</v>
          </cell>
          <cell r="BY4628" t="str">
            <v/>
          </cell>
        </row>
        <row r="4629">
          <cell r="BX4629">
            <v>227515</v>
          </cell>
          <cell r="BY4629" t="str">
            <v/>
          </cell>
        </row>
        <row r="4630">
          <cell r="BX4630">
            <v>227516</v>
          </cell>
          <cell r="BY4630" t="str">
            <v/>
          </cell>
        </row>
        <row r="4631">
          <cell r="BX4631">
            <v>227517</v>
          </cell>
          <cell r="BY4631" t="str">
            <v/>
          </cell>
        </row>
        <row r="4632">
          <cell r="BX4632">
            <v>227518</v>
          </cell>
          <cell r="BY4632" t="str">
            <v/>
          </cell>
        </row>
        <row r="4633">
          <cell r="BX4633">
            <v>227519</v>
          </cell>
          <cell r="BY4633" t="str">
            <v/>
          </cell>
        </row>
        <row r="4634">
          <cell r="BX4634">
            <v>227520</v>
          </cell>
          <cell r="BY4634" t="str">
            <v/>
          </cell>
        </row>
        <row r="4635">
          <cell r="BX4635">
            <v>227521</v>
          </cell>
          <cell r="BY4635" t="str">
            <v/>
          </cell>
        </row>
        <row r="4636">
          <cell r="BX4636">
            <v>227522</v>
          </cell>
          <cell r="BY4636" t="str">
            <v/>
          </cell>
        </row>
        <row r="4637">
          <cell r="BX4637">
            <v>227523</v>
          </cell>
          <cell r="BY4637" t="str">
            <v/>
          </cell>
        </row>
        <row r="4638">
          <cell r="BX4638">
            <v>227524</v>
          </cell>
          <cell r="BY4638" t="str">
            <v/>
          </cell>
        </row>
        <row r="4639">
          <cell r="BX4639">
            <v>227525</v>
          </cell>
          <cell r="BY4639" t="str">
            <v/>
          </cell>
        </row>
        <row r="4640">
          <cell r="BX4640">
            <v>227526</v>
          </cell>
          <cell r="BY4640" t="str">
            <v/>
          </cell>
        </row>
        <row r="4641">
          <cell r="BX4641">
            <v>227527</v>
          </cell>
          <cell r="BY4641" t="str">
            <v/>
          </cell>
        </row>
        <row r="4642">
          <cell r="BX4642">
            <v>227528</v>
          </cell>
          <cell r="BY4642" t="str">
            <v/>
          </cell>
        </row>
        <row r="4643">
          <cell r="BX4643">
            <v>227529</v>
          </cell>
          <cell r="BY4643" t="str">
            <v/>
          </cell>
        </row>
        <row r="4644">
          <cell r="BX4644">
            <v>227530</v>
          </cell>
          <cell r="BY4644" t="str">
            <v/>
          </cell>
        </row>
        <row r="4645">
          <cell r="BX4645">
            <v>227531</v>
          </cell>
          <cell r="BY4645" t="str">
            <v/>
          </cell>
        </row>
        <row r="4646">
          <cell r="BX4646">
            <v>227532</v>
          </cell>
          <cell r="BY4646" t="str">
            <v/>
          </cell>
        </row>
        <row r="4647">
          <cell r="BX4647">
            <v>227533</v>
          </cell>
          <cell r="BY4647" t="str">
            <v/>
          </cell>
        </row>
        <row r="4648">
          <cell r="BX4648">
            <v>227534</v>
          </cell>
          <cell r="BY4648" t="str">
            <v/>
          </cell>
        </row>
        <row r="4649">
          <cell r="BX4649">
            <v>227535</v>
          </cell>
          <cell r="BY4649" t="str">
            <v/>
          </cell>
        </row>
        <row r="4650">
          <cell r="BX4650">
            <v>227536</v>
          </cell>
          <cell r="BY4650" t="str">
            <v/>
          </cell>
        </row>
        <row r="4651">
          <cell r="BX4651">
            <v>227537</v>
          </cell>
          <cell r="BY4651" t="str">
            <v/>
          </cell>
        </row>
        <row r="4652">
          <cell r="BX4652">
            <v>227538</v>
          </cell>
          <cell r="BY4652" t="str">
            <v/>
          </cell>
        </row>
        <row r="4653">
          <cell r="BX4653">
            <v>227539</v>
          </cell>
          <cell r="BY4653" t="str">
            <v/>
          </cell>
        </row>
        <row r="4654">
          <cell r="BX4654">
            <v>227540</v>
          </cell>
          <cell r="BY4654" t="str">
            <v/>
          </cell>
        </row>
        <row r="4655">
          <cell r="BX4655">
            <v>227541</v>
          </cell>
          <cell r="BY4655" t="str">
            <v/>
          </cell>
        </row>
        <row r="4656">
          <cell r="BX4656">
            <v>227542</v>
          </cell>
          <cell r="BY4656" t="str">
            <v/>
          </cell>
        </row>
        <row r="4657">
          <cell r="BX4657">
            <v>227543</v>
          </cell>
          <cell r="BY4657" t="str">
            <v/>
          </cell>
        </row>
        <row r="4658">
          <cell r="BX4658">
            <v>227544</v>
          </cell>
          <cell r="BY4658" t="str">
            <v/>
          </cell>
        </row>
        <row r="4659">
          <cell r="BX4659">
            <v>227545</v>
          </cell>
          <cell r="BY4659" t="str">
            <v/>
          </cell>
        </row>
        <row r="4660">
          <cell r="BX4660">
            <v>227546</v>
          </cell>
          <cell r="BY4660" t="str">
            <v/>
          </cell>
        </row>
        <row r="4661">
          <cell r="BX4661">
            <v>227547</v>
          </cell>
          <cell r="BY4661" t="str">
            <v/>
          </cell>
        </row>
        <row r="4662">
          <cell r="BX4662">
            <v>227548</v>
          </cell>
          <cell r="BY4662" t="str">
            <v/>
          </cell>
        </row>
        <row r="4663">
          <cell r="BX4663">
            <v>227549</v>
          </cell>
          <cell r="BY4663" t="str">
            <v/>
          </cell>
        </row>
        <row r="4664">
          <cell r="BX4664">
            <v>227550</v>
          </cell>
          <cell r="BY4664" t="str">
            <v/>
          </cell>
        </row>
        <row r="4665">
          <cell r="BX4665">
            <v>227551</v>
          </cell>
          <cell r="BY4665" t="str">
            <v/>
          </cell>
        </row>
        <row r="4666">
          <cell r="BX4666">
            <v>227552</v>
          </cell>
          <cell r="BY4666" t="str">
            <v/>
          </cell>
        </row>
        <row r="4667">
          <cell r="BX4667">
            <v>227553</v>
          </cell>
          <cell r="BY4667" t="str">
            <v/>
          </cell>
        </row>
        <row r="4668">
          <cell r="BX4668">
            <v>227554</v>
          </cell>
          <cell r="BY4668" t="str">
            <v/>
          </cell>
        </row>
        <row r="4669">
          <cell r="BX4669">
            <v>227555</v>
          </cell>
          <cell r="BY4669" t="str">
            <v/>
          </cell>
        </row>
        <row r="4670">
          <cell r="BX4670">
            <v>227556</v>
          </cell>
          <cell r="BY4670" t="str">
            <v/>
          </cell>
        </row>
        <row r="4671">
          <cell r="BX4671">
            <v>227557</v>
          </cell>
          <cell r="BY4671" t="str">
            <v/>
          </cell>
        </row>
        <row r="4672">
          <cell r="BX4672">
            <v>227560</v>
          </cell>
          <cell r="BY4672" t="str">
            <v/>
          </cell>
        </row>
        <row r="4673">
          <cell r="BX4673">
            <v>227561</v>
          </cell>
          <cell r="BY4673" t="str">
            <v/>
          </cell>
        </row>
        <row r="4674">
          <cell r="BX4674">
            <v>227562</v>
          </cell>
          <cell r="BY4674" t="str">
            <v/>
          </cell>
        </row>
        <row r="4675">
          <cell r="BX4675">
            <v>227563</v>
          </cell>
          <cell r="BY4675" t="str">
            <v/>
          </cell>
        </row>
        <row r="4676">
          <cell r="BX4676">
            <v>227564</v>
          </cell>
          <cell r="BY4676" t="str">
            <v/>
          </cell>
        </row>
        <row r="4677">
          <cell r="BX4677">
            <v>227565</v>
          </cell>
          <cell r="BY4677" t="str">
            <v/>
          </cell>
        </row>
        <row r="4678">
          <cell r="BX4678">
            <v>227566</v>
          </cell>
          <cell r="BY4678" t="str">
            <v/>
          </cell>
        </row>
        <row r="4679">
          <cell r="BX4679">
            <v>227567</v>
          </cell>
          <cell r="BY4679" t="str">
            <v/>
          </cell>
        </row>
        <row r="4680">
          <cell r="BX4680">
            <v>227568</v>
          </cell>
          <cell r="BY4680" t="str">
            <v/>
          </cell>
        </row>
        <row r="4681">
          <cell r="BX4681">
            <v>227569</v>
          </cell>
          <cell r="BY4681" t="str">
            <v/>
          </cell>
        </row>
        <row r="4682">
          <cell r="BX4682">
            <v>227570</v>
          </cell>
          <cell r="BY4682" t="str">
            <v/>
          </cell>
        </row>
        <row r="4683">
          <cell r="BX4683">
            <v>227571</v>
          </cell>
          <cell r="BY4683" t="str">
            <v/>
          </cell>
        </row>
        <row r="4684">
          <cell r="BX4684">
            <v>227572</v>
          </cell>
          <cell r="BY4684" t="str">
            <v/>
          </cell>
        </row>
        <row r="4685">
          <cell r="BX4685">
            <v>227574</v>
          </cell>
          <cell r="BY4685" t="str">
            <v/>
          </cell>
        </row>
        <row r="4686">
          <cell r="BX4686">
            <v>227575</v>
          </cell>
          <cell r="BY4686" t="str">
            <v/>
          </cell>
        </row>
        <row r="4687">
          <cell r="BX4687">
            <v>227576</v>
          </cell>
          <cell r="BY4687" t="str">
            <v/>
          </cell>
        </row>
        <row r="4688">
          <cell r="BX4688">
            <v>227577</v>
          </cell>
          <cell r="BY4688" t="str">
            <v/>
          </cell>
        </row>
        <row r="4689">
          <cell r="BX4689">
            <v>227578</v>
          </cell>
          <cell r="BY4689" t="str">
            <v/>
          </cell>
        </row>
        <row r="4690">
          <cell r="BX4690">
            <v>227579</v>
          </cell>
          <cell r="BY4690" t="str">
            <v/>
          </cell>
        </row>
        <row r="4691">
          <cell r="BX4691">
            <v>227580</v>
          </cell>
          <cell r="BY4691" t="str">
            <v/>
          </cell>
        </row>
        <row r="4692">
          <cell r="BX4692">
            <v>227581</v>
          </cell>
          <cell r="BY4692" t="str">
            <v/>
          </cell>
        </row>
        <row r="4693">
          <cell r="BX4693">
            <v>227582</v>
          </cell>
          <cell r="BY4693" t="str">
            <v/>
          </cell>
        </row>
        <row r="4694">
          <cell r="BX4694">
            <v>227583</v>
          </cell>
          <cell r="BY4694" t="str">
            <v/>
          </cell>
        </row>
        <row r="4695">
          <cell r="BX4695">
            <v>227584</v>
          </cell>
          <cell r="BY4695" t="str">
            <v/>
          </cell>
        </row>
        <row r="4696">
          <cell r="BX4696">
            <v>227585</v>
          </cell>
          <cell r="BY4696" t="str">
            <v/>
          </cell>
        </row>
        <row r="4697">
          <cell r="BX4697">
            <v>227586</v>
          </cell>
          <cell r="BY4697" t="str">
            <v/>
          </cell>
        </row>
        <row r="4698">
          <cell r="BX4698">
            <v>227587</v>
          </cell>
          <cell r="BY4698" t="str">
            <v/>
          </cell>
        </row>
        <row r="4699">
          <cell r="BX4699">
            <v>227588</v>
          </cell>
          <cell r="BY4699" t="str">
            <v/>
          </cell>
        </row>
        <row r="4700">
          <cell r="BX4700">
            <v>227589</v>
          </cell>
          <cell r="BY4700" t="str">
            <v/>
          </cell>
        </row>
        <row r="4701">
          <cell r="BX4701">
            <v>227590</v>
          </cell>
          <cell r="BY4701" t="str">
            <v/>
          </cell>
        </row>
        <row r="4702">
          <cell r="BX4702">
            <v>227591</v>
          </cell>
          <cell r="BY4702" t="str">
            <v/>
          </cell>
        </row>
        <row r="4703">
          <cell r="BX4703">
            <v>227592</v>
          </cell>
          <cell r="BY4703" t="str">
            <v/>
          </cell>
        </row>
        <row r="4704">
          <cell r="BX4704">
            <v>227593</v>
          </cell>
          <cell r="BY4704" t="str">
            <v/>
          </cell>
        </row>
        <row r="4705">
          <cell r="BX4705">
            <v>227594</v>
          </cell>
          <cell r="BY4705" t="str">
            <v/>
          </cell>
        </row>
        <row r="4706">
          <cell r="BX4706">
            <v>227595</v>
          </cell>
          <cell r="BY4706" t="str">
            <v/>
          </cell>
        </row>
        <row r="4707">
          <cell r="BX4707">
            <v>227596</v>
          </cell>
          <cell r="BY4707" t="str">
            <v/>
          </cell>
        </row>
        <row r="4708">
          <cell r="BX4708">
            <v>227597</v>
          </cell>
          <cell r="BY4708" t="str">
            <v/>
          </cell>
        </row>
        <row r="4709">
          <cell r="BX4709">
            <v>227598</v>
          </cell>
          <cell r="BY4709" t="str">
            <v/>
          </cell>
        </row>
        <row r="4710">
          <cell r="BX4710">
            <v>227599</v>
          </cell>
          <cell r="BY4710" t="str">
            <v/>
          </cell>
        </row>
        <row r="4711">
          <cell r="BX4711">
            <v>227600</v>
          </cell>
          <cell r="BY4711" t="str">
            <v/>
          </cell>
        </row>
        <row r="4712">
          <cell r="BX4712">
            <v>227601</v>
          </cell>
          <cell r="BY4712" t="str">
            <v/>
          </cell>
        </row>
        <row r="4713">
          <cell r="BX4713">
            <v>227602</v>
          </cell>
          <cell r="BY4713" t="str">
            <v/>
          </cell>
        </row>
        <row r="4714">
          <cell r="BX4714">
            <v>227612</v>
          </cell>
          <cell r="BY4714" t="str">
            <v/>
          </cell>
        </row>
        <row r="4715">
          <cell r="BX4715">
            <v>227728</v>
          </cell>
          <cell r="BY4715" t="str">
            <v/>
          </cell>
        </row>
        <row r="4716">
          <cell r="BX4716">
            <v>227729</v>
          </cell>
          <cell r="BY4716" t="str">
            <v/>
          </cell>
        </row>
        <row r="4717">
          <cell r="BX4717">
            <v>227730</v>
          </cell>
          <cell r="BY4717" t="str">
            <v/>
          </cell>
        </row>
        <row r="4718">
          <cell r="BX4718">
            <v>227731</v>
          </cell>
          <cell r="BY4718" t="str">
            <v/>
          </cell>
        </row>
        <row r="4719">
          <cell r="BX4719">
            <v>227732</v>
          </cell>
          <cell r="BY4719" t="str">
            <v/>
          </cell>
        </row>
        <row r="4720">
          <cell r="BX4720">
            <v>227733</v>
          </cell>
          <cell r="BY4720" t="str">
            <v/>
          </cell>
        </row>
        <row r="4721">
          <cell r="BX4721">
            <v>227734</v>
          </cell>
          <cell r="BY4721" t="str">
            <v/>
          </cell>
        </row>
        <row r="4722">
          <cell r="BX4722">
            <v>227735</v>
          </cell>
          <cell r="BY4722" t="str">
            <v/>
          </cell>
        </row>
        <row r="4723">
          <cell r="BX4723">
            <v>227736</v>
          </cell>
          <cell r="BY4723" t="str">
            <v/>
          </cell>
        </row>
        <row r="4724">
          <cell r="BX4724">
            <v>227737</v>
          </cell>
          <cell r="BY4724" t="str">
            <v/>
          </cell>
        </row>
        <row r="4725">
          <cell r="BX4725">
            <v>227738</v>
          </cell>
          <cell r="BY4725" t="str">
            <v/>
          </cell>
        </row>
        <row r="4726">
          <cell r="BX4726">
            <v>227739</v>
          </cell>
          <cell r="BY4726" t="str">
            <v/>
          </cell>
        </row>
        <row r="4727">
          <cell r="BX4727">
            <v>227740</v>
          </cell>
          <cell r="BY4727" t="str">
            <v/>
          </cell>
        </row>
        <row r="4728">
          <cell r="BX4728">
            <v>227741</v>
          </cell>
          <cell r="BY4728" t="str">
            <v/>
          </cell>
        </row>
        <row r="4729">
          <cell r="BX4729">
            <v>227742</v>
          </cell>
          <cell r="BY4729" t="str">
            <v/>
          </cell>
        </row>
        <row r="4730">
          <cell r="BX4730">
            <v>227743</v>
          </cell>
          <cell r="BY4730" t="str">
            <v/>
          </cell>
        </row>
        <row r="4731">
          <cell r="BX4731">
            <v>227745</v>
          </cell>
          <cell r="BY4731" t="str">
            <v/>
          </cell>
        </row>
        <row r="4732">
          <cell r="BX4732">
            <v>227746</v>
          </cell>
          <cell r="BY4732" t="str">
            <v/>
          </cell>
        </row>
        <row r="4733">
          <cell r="BX4733">
            <v>227747</v>
          </cell>
          <cell r="BY4733" t="str">
            <v/>
          </cell>
        </row>
        <row r="4734">
          <cell r="BX4734">
            <v>227748</v>
          </cell>
          <cell r="BY4734" t="str">
            <v/>
          </cell>
        </row>
        <row r="4735">
          <cell r="BX4735">
            <v>227749</v>
          </cell>
          <cell r="BY4735" t="str">
            <v/>
          </cell>
        </row>
        <row r="4736">
          <cell r="BX4736">
            <v>227750</v>
          </cell>
          <cell r="BY4736" t="str">
            <v/>
          </cell>
        </row>
        <row r="4737">
          <cell r="BX4737">
            <v>227751</v>
          </cell>
          <cell r="BY4737" t="str">
            <v/>
          </cell>
        </row>
        <row r="4738">
          <cell r="BX4738">
            <v>227752</v>
          </cell>
          <cell r="BY4738" t="str">
            <v/>
          </cell>
        </row>
        <row r="4739">
          <cell r="BX4739">
            <v>227753</v>
          </cell>
          <cell r="BY4739" t="str">
            <v/>
          </cell>
        </row>
        <row r="4740">
          <cell r="BX4740">
            <v>227754</v>
          </cell>
          <cell r="BY4740" t="str">
            <v/>
          </cell>
        </row>
        <row r="4741">
          <cell r="BX4741">
            <v>227755</v>
          </cell>
          <cell r="BY4741" t="str">
            <v/>
          </cell>
        </row>
        <row r="4742">
          <cell r="BX4742">
            <v>227756</v>
          </cell>
          <cell r="BY4742" t="str">
            <v/>
          </cell>
        </row>
        <row r="4743">
          <cell r="BX4743">
            <v>227757</v>
          </cell>
          <cell r="BY4743" t="str">
            <v/>
          </cell>
        </row>
        <row r="4744">
          <cell r="BX4744">
            <v>227758</v>
          </cell>
          <cell r="BY4744" t="str">
            <v/>
          </cell>
        </row>
        <row r="4745">
          <cell r="BX4745">
            <v>227759</v>
          </cell>
          <cell r="BY4745" t="str">
            <v/>
          </cell>
        </row>
        <row r="4746">
          <cell r="BX4746">
            <v>227760</v>
          </cell>
          <cell r="BY4746" t="str">
            <v/>
          </cell>
        </row>
        <row r="4747">
          <cell r="BX4747">
            <v>227761</v>
          </cell>
          <cell r="BY4747" t="str">
            <v/>
          </cell>
        </row>
        <row r="4748">
          <cell r="BX4748">
            <v>227762</v>
          </cell>
          <cell r="BY4748" t="str">
            <v/>
          </cell>
        </row>
        <row r="4749">
          <cell r="BX4749">
            <v>227763</v>
          </cell>
          <cell r="BY4749" t="str">
            <v/>
          </cell>
        </row>
        <row r="4750">
          <cell r="BX4750">
            <v>227764</v>
          </cell>
          <cell r="BY4750" t="str">
            <v/>
          </cell>
        </row>
        <row r="4751">
          <cell r="BX4751">
            <v>227765</v>
          </cell>
          <cell r="BY4751" t="str">
            <v/>
          </cell>
        </row>
        <row r="4752">
          <cell r="BX4752">
            <v>227766</v>
          </cell>
          <cell r="BY4752" t="str">
            <v/>
          </cell>
        </row>
        <row r="4753">
          <cell r="BX4753">
            <v>227767</v>
          </cell>
          <cell r="BY4753" t="str">
            <v/>
          </cell>
        </row>
        <row r="4754">
          <cell r="BX4754">
            <v>227768</v>
          </cell>
          <cell r="BY4754" t="str">
            <v/>
          </cell>
        </row>
        <row r="4755">
          <cell r="BX4755">
            <v>227769</v>
          </cell>
          <cell r="BY4755" t="str">
            <v/>
          </cell>
        </row>
        <row r="4756">
          <cell r="BX4756">
            <v>227770</v>
          </cell>
          <cell r="BY4756" t="str">
            <v/>
          </cell>
        </row>
        <row r="4757">
          <cell r="BX4757">
            <v>227774</v>
          </cell>
          <cell r="BY4757" t="str">
            <v/>
          </cell>
        </row>
        <row r="4758">
          <cell r="BX4758">
            <v>227775</v>
          </cell>
          <cell r="BY4758" t="str">
            <v/>
          </cell>
        </row>
        <row r="4759">
          <cell r="BX4759">
            <v>227776</v>
          </cell>
          <cell r="BY4759" t="str">
            <v/>
          </cell>
        </row>
        <row r="4760">
          <cell r="BX4760">
            <v>227777</v>
          </cell>
          <cell r="BY4760" t="str">
            <v/>
          </cell>
        </row>
        <row r="4761">
          <cell r="BX4761">
            <v>227778</v>
          </cell>
          <cell r="BY4761" t="str">
            <v/>
          </cell>
        </row>
        <row r="4762">
          <cell r="BX4762">
            <v>227779</v>
          </cell>
          <cell r="BY4762" t="str">
            <v/>
          </cell>
        </row>
        <row r="4763">
          <cell r="BX4763">
            <v>227780</v>
          </cell>
          <cell r="BY4763" t="str">
            <v/>
          </cell>
        </row>
        <row r="4764">
          <cell r="BX4764">
            <v>227781</v>
          </cell>
          <cell r="BY4764" t="str">
            <v/>
          </cell>
        </row>
        <row r="4765">
          <cell r="BX4765">
            <v>227782</v>
          </cell>
          <cell r="BY4765" t="str">
            <v/>
          </cell>
        </row>
        <row r="4766">
          <cell r="BX4766">
            <v>227783</v>
          </cell>
          <cell r="BY4766" t="str">
            <v/>
          </cell>
        </row>
        <row r="4767">
          <cell r="BX4767">
            <v>227784</v>
          </cell>
          <cell r="BY4767" t="str">
            <v/>
          </cell>
        </row>
        <row r="4768">
          <cell r="BX4768">
            <v>227785</v>
          </cell>
          <cell r="BY4768" t="str">
            <v/>
          </cell>
        </row>
        <row r="4769">
          <cell r="BX4769">
            <v>227786</v>
          </cell>
          <cell r="BY4769" t="str">
            <v/>
          </cell>
        </row>
        <row r="4770">
          <cell r="BX4770">
            <v>227787</v>
          </cell>
          <cell r="BY4770" t="str">
            <v/>
          </cell>
        </row>
        <row r="4771">
          <cell r="BX4771">
            <v>227789</v>
          </cell>
          <cell r="BY4771" t="str">
            <v/>
          </cell>
        </row>
        <row r="4772">
          <cell r="BX4772">
            <v>227790</v>
          </cell>
          <cell r="BY4772" t="str">
            <v/>
          </cell>
        </row>
        <row r="4773">
          <cell r="BX4773">
            <v>227791</v>
          </cell>
          <cell r="BY4773" t="str">
            <v/>
          </cell>
        </row>
        <row r="4774">
          <cell r="BX4774">
            <v>227792</v>
          </cell>
          <cell r="BY4774" t="str">
            <v/>
          </cell>
        </row>
        <row r="4775">
          <cell r="BX4775">
            <v>227793</v>
          </cell>
          <cell r="BY4775" t="str">
            <v/>
          </cell>
        </row>
        <row r="4776">
          <cell r="BX4776">
            <v>227794</v>
          </cell>
          <cell r="BY4776" t="str">
            <v/>
          </cell>
        </row>
        <row r="4777">
          <cell r="BX4777">
            <v>227795</v>
          </cell>
          <cell r="BY4777" t="str">
            <v/>
          </cell>
        </row>
        <row r="4778">
          <cell r="BX4778">
            <v>227796</v>
          </cell>
          <cell r="BY4778" t="str">
            <v/>
          </cell>
        </row>
        <row r="4779">
          <cell r="BX4779">
            <v>227797</v>
          </cell>
          <cell r="BY4779" t="str">
            <v/>
          </cell>
        </row>
        <row r="4780">
          <cell r="BX4780">
            <v>227798</v>
          </cell>
          <cell r="BY4780" t="str">
            <v/>
          </cell>
        </row>
        <row r="4781">
          <cell r="BX4781">
            <v>227799</v>
          </cell>
          <cell r="BY4781" t="str">
            <v/>
          </cell>
        </row>
        <row r="4782">
          <cell r="BX4782">
            <v>227800</v>
          </cell>
          <cell r="BY4782" t="str">
            <v/>
          </cell>
        </row>
        <row r="4783">
          <cell r="BX4783">
            <v>227801</v>
          </cell>
          <cell r="BY4783" t="str">
            <v/>
          </cell>
        </row>
        <row r="4784">
          <cell r="BX4784">
            <v>227802</v>
          </cell>
          <cell r="BY4784" t="str">
            <v/>
          </cell>
        </row>
        <row r="4785">
          <cell r="BX4785">
            <v>227803</v>
          </cell>
          <cell r="BY4785" t="str">
            <v/>
          </cell>
        </row>
        <row r="4786">
          <cell r="BX4786">
            <v>227804</v>
          </cell>
          <cell r="BY4786" t="str">
            <v/>
          </cell>
        </row>
        <row r="4787">
          <cell r="BX4787">
            <v>227805</v>
          </cell>
          <cell r="BY4787" t="str">
            <v/>
          </cell>
        </row>
        <row r="4788">
          <cell r="BX4788">
            <v>227806</v>
          </cell>
          <cell r="BY4788" t="str">
            <v/>
          </cell>
        </row>
        <row r="4789">
          <cell r="BX4789">
            <v>227807</v>
          </cell>
          <cell r="BY4789" t="str">
            <v/>
          </cell>
        </row>
        <row r="4790">
          <cell r="BX4790">
            <v>227808</v>
          </cell>
          <cell r="BY4790" t="str">
            <v/>
          </cell>
        </row>
        <row r="4791">
          <cell r="BX4791">
            <v>227809</v>
          </cell>
          <cell r="BY4791" t="str">
            <v/>
          </cell>
        </row>
        <row r="4792">
          <cell r="BX4792">
            <v>227810</v>
          </cell>
          <cell r="BY4792" t="str">
            <v/>
          </cell>
        </row>
        <row r="4793">
          <cell r="BX4793">
            <v>227811</v>
          </cell>
          <cell r="BY4793" t="str">
            <v/>
          </cell>
        </row>
        <row r="4794">
          <cell r="BX4794">
            <v>227812</v>
          </cell>
          <cell r="BY4794" t="str">
            <v/>
          </cell>
        </row>
        <row r="4795">
          <cell r="BX4795">
            <v>227813</v>
          </cell>
          <cell r="BY4795" t="str">
            <v/>
          </cell>
        </row>
        <row r="4796">
          <cell r="BX4796">
            <v>227814</v>
          </cell>
          <cell r="BY4796" t="str">
            <v/>
          </cell>
        </row>
        <row r="4797">
          <cell r="BX4797">
            <v>227815</v>
          </cell>
          <cell r="BY4797" t="str">
            <v/>
          </cell>
        </row>
        <row r="4798">
          <cell r="BX4798">
            <v>227816</v>
          </cell>
          <cell r="BY4798" t="str">
            <v/>
          </cell>
        </row>
        <row r="4799">
          <cell r="BX4799">
            <v>227817</v>
          </cell>
          <cell r="BY4799" t="str">
            <v/>
          </cell>
        </row>
        <row r="4800">
          <cell r="BX4800">
            <v>227823</v>
          </cell>
          <cell r="BY4800" t="str">
            <v/>
          </cell>
        </row>
        <row r="4801">
          <cell r="BX4801">
            <v>227939</v>
          </cell>
          <cell r="BY4801" t="str">
            <v/>
          </cell>
        </row>
        <row r="4802">
          <cell r="BX4802">
            <v>227947</v>
          </cell>
          <cell r="BY4802" t="str">
            <v/>
          </cell>
        </row>
        <row r="4803">
          <cell r="BX4803">
            <v>227948</v>
          </cell>
          <cell r="BY4803" t="str">
            <v/>
          </cell>
        </row>
        <row r="4804">
          <cell r="BX4804">
            <v>227949</v>
          </cell>
          <cell r="BY4804" t="str">
            <v/>
          </cell>
        </row>
        <row r="4805">
          <cell r="BX4805">
            <v>227950</v>
          </cell>
          <cell r="BY4805" t="str">
            <v/>
          </cell>
        </row>
        <row r="4806">
          <cell r="BX4806">
            <v>227951</v>
          </cell>
          <cell r="BY4806" t="str">
            <v/>
          </cell>
        </row>
        <row r="4807">
          <cell r="BX4807">
            <v>227952</v>
          </cell>
          <cell r="BY4807" t="str">
            <v/>
          </cell>
        </row>
        <row r="4808">
          <cell r="BX4808">
            <v>227953</v>
          </cell>
          <cell r="BY4808" t="str">
            <v/>
          </cell>
        </row>
        <row r="4809">
          <cell r="BX4809">
            <v>227954</v>
          </cell>
          <cell r="BY4809" t="str">
            <v/>
          </cell>
        </row>
        <row r="4810">
          <cell r="BX4810">
            <v>227955</v>
          </cell>
          <cell r="BY4810" t="str">
            <v/>
          </cell>
        </row>
        <row r="4811">
          <cell r="BX4811">
            <v>227956</v>
          </cell>
          <cell r="BY4811" t="str">
            <v/>
          </cell>
        </row>
        <row r="4812">
          <cell r="BX4812">
            <v>227957</v>
          </cell>
          <cell r="BY4812" t="str">
            <v/>
          </cell>
        </row>
        <row r="4813">
          <cell r="BX4813">
            <v>227958</v>
          </cell>
          <cell r="BY4813" t="str">
            <v/>
          </cell>
        </row>
        <row r="4814">
          <cell r="BX4814">
            <v>227959</v>
          </cell>
          <cell r="BY4814" t="str">
            <v/>
          </cell>
        </row>
        <row r="4815">
          <cell r="BX4815">
            <v>227960</v>
          </cell>
          <cell r="BY4815" t="str">
            <v/>
          </cell>
        </row>
        <row r="4816">
          <cell r="BX4816">
            <v>227961</v>
          </cell>
          <cell r="BY4816" t="str">
            <v/>
          </cell>
        </row>
        <row r="4817">
          <cell r="BX4817">
            <v>227962</v>
          </cell>
          <cell r="BY4817" t="str">
            <v/>
          </cell>
        </row>
        <row r="4818">
          <cell r="BX4818">
            <v>227963</v>
          </cell>
          <cell r="BY4818" t="str">
            <v/>
          </cell>
        </row>
        <row r="4819">
          <cell r="BX4819">
            <v>227965</v>
          </cell>
          <cell r="BY4819" t="str">
            <v/>
          </cell>
        </row>
        <row r="4820">
          <cell r="BX4820">
            <v>227966</v>
          </cell>
          <cell r="BY4820" t="str">
            <v/>
          </cell>
        </row>
        <row r="4821">
          <cell r="BX4821">
            <v>227967</v>
          </cell>
          <cell r="BY4821" t="str">
            <v/>
          </cell>
        </row>
        <row r="4822">
          <cell r="BX4822">
            <v>227968</v>
          </cell>
          <cell r="BY4822" t="str">
            <v/>
          </cell>
        </row>
        <row r="4823">
          <cell r="BX4823">
            <v>227969</v>
          </cell>
          <cell r="BY4823" t="str">
            <v/>
          </cell>
        </row>
        <row r="4824">
          <cell r="BX4824">
            <v>227970</v>
          </cell>
          <cell r="BY4824" t="str">
            <v/>
          </cell>
        </row>
        <row r="4825">
          <cell r="BX4825">
            <v>227971</v>
          </cell>
          <cell r="BY4825" t="str">
            <v/>
          </cell>
        </row>
        <row r="4826">
          <cell r="BX4826">
            <v>227972</v>
          </cell>
          <cell r="BY4826" t="str">
            <v/>
          </cell>
        </row>
        <row r="4827">
          <cell r="BX4827">
            <v>227973</v>
          </cell>
          <cell r="BY4827" t="str">
            <v/>
          </cell>
        </row>
        <row r="4828">
          <cell r="BX4828">
            <v>227974</v>
          </cell>
          <cell r="BY4828" t="str">
            <v/>
          </cell>
        </row>
        <row r="4829">
          <cell r="BX4829">
            <v>227975</v>
          </cell>
          <cell r="BY4829" t="str">
            <v/>
          </cell>
        </row>
        <row r="4830">
          <cell r="BX4830">
            <v>227976</v>
          </cell>
          <cell r="BY4830" t="str">
            <v/>
          </cell>
        </row>
        <row r="4831">
          <cell r="BX4831">
            <v>227977</v>
          </cell>
          <cell r="BY4831" t="str">
            <v/>
          </cell>
        </row>
        <row r="4832">
          <cell r="BX4832">
            <v>227978</v>
          </cell>
          <cell r="BY4832" t="str">
            <v/>
          </cell>
        </row>
        <row r="4833">
          <cell r="BX4833">
            <v>227979</v>
          </cell>
          <cell r="BY4833" t="str">
            <v/>
          </cell>
        </row>
        <row r="4834">
          <cell r="BX4834">
            <v>227980</v>
          </cell>
          <cell r="BY4834" t="str">
            <v/>
          </cell>
        </row>
        <row r="4835">
          <cell r="BX4835">
            <v>227981</v>
          </cell>
          <cell r="BY4835" t="str">
            <v/>
          </cell>
        </row>
        <row r="4836">
          <cell r="BX4836">
            <v>227982</v>
          </cell>
          <cell r="BY4836" t="str">
            <v/>
          </cell>
        </row>
        <row r="4837">
          <cell r="BX4837">
            <v>227983</v>
          </cell>
          <cell r="BY4837" t="str">
            <v/>
          </cell>
        </row>
        <row r="4838">
          <cell r="BX4838">
            <v>227984</v>
          </cell>
          <cell r="BY4838" t="str">
            <v/>
          </cell>
        </row>
        <row r="4839">
          <cell r="BX4839">
            <v>227985</v>
          </cell>
          <cell r="BY4839" t="str">
            <v/>
          </cell>
        </row>
        <row r="4840">
          <cell r="BX4840">
            <v>227986</v>
          </cell>
          <cell r="BY4840" t="str">
            <v/>
          </cell>
        </row>
        <row r="4841">
          <cell r="BX4841">
            <v>227987</v>
          </cell>
          <cell r="BY4841" t="str">
            <v/>
          </cell>
        </row>
        <row r="4842">
          <cell r="BX4842">
            <v>227988</v>
          </cell>
          <cell r="BY4842" t="str">
            <v/>
          </cell>
        </row>
        <row r="4843">
          <cell r="BX4843">
            <v>227989</v>
          </cell>
          <cell r="BY4843" t="str">
            <v/>
          </cell>
        </row>
        <row r="4844">
          <cell r="BX4844">
            <v>227990</v>
          </cell>
          <cell r="BY4844" t="str">
            <v/>
          </cell>
        </row>
        <row r="4845">
          <cell r="BX4845">
            <v>232010</v>
          </cell>
          <cell r="BY4845" t="str">
            <v/>
          </cell>
        </row>
        <row r="4846">
          <cell r="BX4846">
            <v>232011</v>
          </cell>
          <cell r="BY4846" t="str">
            <v/>
          </cell>
        </row>
        <row r="4847">
          <cell r="BX4847">
            <v>232012</v>
          </cell>
          <cell r="BY4847" t="str">
            <v/>
          </cell>
        </row>
        <row r="4848">
          <cell r="BX4848">
            <v>232013</v>
          </cell>
          <cell r="BY4848" t="str">
            <v/>
          </cell>
        </row>
        <row r="4849">
          <cell r="BX4849">
            <v>232014</v>
          </cell>
          <cell r="BY4849" t="str">
            <v/>
          </cell>
        </row>
        <row r="4850">
          <cell r="BX4850">
            <v>232015</v>
          </cell>
          <cell r="BY4850" t="str">
            <v/>
          </cell>
        </row>
        <row r="4851">
          <cell r="BX4851">
            <v>232016</v>
          </cell>
          <cell r="BY4851" t="str">
            <v/>
          </cell>
        </row>
        <row r="4852">
          <cell r="BX4852">
            <v>232017</v>
          </cell>
          <cell r="BY4852" t="str">
            <v/>
          </cell>
        </row>
        <row r="4853">
          <cell r="BX4853">
            <v>232018</v>
          </cell>
          <cell r="BY4853" t="str">
            <v/>
          </cell>
        </row>
        <row r="4854">
          <cell r="BX4854">
            <v>232019</v>
          </cell>
          <cell r="BY4854" t="str">
            <v/>
          </cell>
        </row>
        <row r="4855">
          <cell r="BX4855">
            <v>232020</v>
          </cell>
          <cell r="BY4855" t="str">
            <v/>
          </cell>
        </row>
        <row r="4856">
          <cell r="BX4856">
            <v>232021</v>
          </cell>
          <cell r="BY4856" t="str">
            <v/>
          </cell>
        </row>
        <row r="4857">
          <cell r="BX4857">
            <v>232022</v>
          </cell>
          <cell r="BY4857" t="str">
            <v/>
          </cell>
        </row>
        <row r="4858">
          <cell r="BX4858">
            <v>232023</v>
          </cell>
          <cell r="BY4858" t="str">
            <v/>
          </cell>
        </row>
        <row r="4859">
          <cell r="BX4859">
            <v>232024</v>
          </cell>
          <cell r="BY4859" t="str">
            <v/>
          </cell>
        </row>
        <row r="4860">
          <cell r="BX4860">
            <v>232025</v>
          </cell>
          <cell r="BY4860" t="str">
            <v/>
          </cell>
        </row>
        <row r="4861">
          <cell r="BX4861">
            <v>232026</v>
          </cell>
          <cell r="BY4861" t="str">
            <v/>
          </cell>
        </row>
        <row r="4862">
          <cell r="BX4862">
            <v>232028</v>
          </cell>
          <cell r="BY4862" t="str">
            <v/>
          </cell>
        </row>
        <row r="4863">
          <cell r="BX4863">
            <v>232029</v>
          </cell>
          <cell r="BY4863" t="str">
            <v/>
          </cell>
        </row>
        <row r="4864">
          <cell r="BX4864">
            <v>232031</v>
          </cell>
          <cell r="BY4864" t="str">
            <v/>
          </cell>
        </row>
        <row r="4865">
          <cell r="BX4865">
            <v>232032</v>
          </cell>
          <cell r="BY4865" t="str">
            <v/>
          </cell>
        </row>
        <row r="4866">
          <cell r="BX4866">
            <v>232033</v>
          </cell>
          <cell r="BY4866" t="str">
            <v/>
          </cell>
        </row>
        <row r="4867">
          <cell r="BX4867">
            <v>232034</v>
          </cell>
          <cell r="BY4867" t="str">
            <v/>
          </cell>
        </row>
        <row r="4868">
          <cell r="BX4868">
            <v>232035</v>
          </cell>
          <cell r="BY4868" t="str">
            <v/>
          </cell>
        </row>
        <row r="4869">
          <cell r="BX4869">
            <v>232036</v>
          </cell>
          <cell r="BY4869" t="str">
            <v/>
          </cell>
        </row>
        <row r="4870">
          <cell r="BX4870">
            <v>232037</v>
          </cell>
          <cell r="BY4870" t="str">
            <v/>
          </cell>
        </row>
        <row r="4871">
          <cell r="BX4871">
            <v>232038</v>
          </cell>
          <cell r="BY4871" t="str">
            <v/>
          </cell>
        </row>
        <row r="4872">
          <cell r="BX4872">
            <v>232039</v>
          </cell>
          <cell r="BY4872" t="str">
            <v/>
          </cell>
        </row>
        <row r="4873">
          <cell r="BX4873">
            <v>232040</v>
          </cell>
          <cell r="BY4873" t="str">
            <v/>
          </cell>
        </row>
        <row r="4874">
          <cell r="BX4874">
            <v>232041</v>
          </cell>
          <cell r="BY4874" t="str">
            <v/>
          </cell>
        </row>
        <row r="4875">
          <cell r="BX4875">
            <v>232042</v>
          </cell>
          <cell r="BY4875" t="str">
            <v/>
          </cell>
        </row>
        <row r="4876">
          <cell r="BX4876">
            <v>232043</v>
          </cell>
          <cell r="BY4876" t="str">
            <v/>
          </cell>
        </row>
        <row r="4877">
          <cell r="BX4877">
            <v>232044</v>
          </cell>
          <cell r="BY4877" t="str">
            <v/>
          </cell>
        </row>
        <row r="4878">
          <cell r="BX4878">
            <v>232045</v>
          </cell>
          <cell r="BY4878" t="str">
            <v/>
          </cell>
        </row>
        <row r="4879">
          <cell r="BX4879">
            <v>232046</v>
          </cell>
          <cell r="BY4879" t="str">
            <v/>
          </cell>
        </row>
        <row r="4880">
          <cell r="BX4880">
            <v>232047</v>
          </cell>
          <cell r="BY4880" t="str">
            <v/>
          </cell>
        </row>
        <row r="4881">
          <cell r="BX4881">
            <v>232048</v>
          </cell>
          <cell r="BY4881" t="str">
            <v/>
          </cell>
        </row>
        <row r="4882">
          <cell r="BX4882">
            <v>232049</v>
          </cell>
          <cell r="BY4882" t="str">
            <v/>
          </cell>
        </row>
        <row r="4883">
          <cell r="BX4883">
            <v>232050</v>
          </cell>
          <cell r="BY4883" t="str">
            <v/>
          </cell>
        </row>
        <row r="4884">
          <cell r="BX4884">
            <v>232051</v>
          </cell>
          <cell r="BY4884" t="str">
            <v/>
          </cell>
        </row>
        <row r="4885">
          <cell r="BX4885">
            <v>232052</v>
          </cell>
          <cell r="BY4885" t="str">
            <v/>
          </cell>
        </row>
        <row r="4886">
          <cell r="BX4886">
            <v>232053</v>
          </cell>
          <cell r="BY4886" t="str">
            <v/>
          </cell>
        </row>
        <row r="4887">
          <cell r="BX4887">
            <v>232054</v>
          </cell>
          <cell r="BY4887" t="str">
            <v/>
          </cell>
        </row>
        <row r="4888">
          <cell r="BX4888">
            <v>232055</v>
          </cell>
          <cell r="BY4888" t="str">
            <v/>
          </cell>
        </row>
        <row r="4889">
          <cell r="BX4889">
            <v>232056</v>
          </cell>
          <cell r="BY4889" t="str">
            <v/>
          </cell>
        </row>
        <row r="4890">
          <cell r="BX4890">
            <v>232057</v>
          </cell>
          <cell r="BY4890" t="str">
            <v/>
          </cell>
        </row>
        <row r="4891">
          <cell r="BX4891">
            <v>232058</v>
          </cell>
          <cell r="BY4891" t="str">
            <v/>
          </cell>
        </row>
        <row r="4892">
          <cell r="BX4892">
            <v>232059</v>
          </cell>
          <cell r="BY4892" t="str">
            <v/>
          </cell>
        </row>
        <row r="4893">
          <cell r="BX4893">
            <v>232060</v>
          </cell>
          <cell r="BY4893" t="str">
            <v/>
          </cell>
        </row>
        <row r="4894">
          <cell r="BX4894">
            <v>232061</v>
          </cell>
          <cell r="BY4894" t="str">
            <v/>
          </cell>
        </row>
        <row r="4895">
          <cell r="BX4895">
            <v>232062</v>
          </cell>
          <cell r="BY4895" t="str">
            <v/>
          </cell>
        </row>
        <row r="4896">
          <cell r="BX4896">
            <v>232063</v>
          </cell>
          <cell r="BY4896" t="str">
            <v/>
          </cell>
        </row>
        <row r="4897">
          <cell r="BX4897">
            <v>232064</v>
          </cell>
          <cell r="BY4897" t="str">
            <v/>
          </cell>
        </row>
        <row r="4898">
          <cell r="BX4898">
            <v>232065</v>
          </cell>
          <cell r="BY4898" t="str">
            <v/>
          </cell>
        </row>
        <row r="4899">
          <cell r="BX4899">
            <v>232066</v>
          </cell>
          <cell r="BY4899" t="str">
            <v/>
          </cell>
        </row>
        <row r="4900">
          <cell r="BX4900">
            <v>232067</v>
          </cell>
          <cell r="BY4900" t="str">
            <v/>
          </cell>
        </row>
        <row r="4901">
          <cell r="BX4901">
            <v>232068</v>
          </cell>
          <cell r="BY4901" t="str">
            <v/>
          </cell>
        </row>
        <row r="4902">
          <cell r="BX4902">
            <v>232069</v>
          </cell>
          <cell r="BY4902" t="str">
            <v/>
          </cell>
        </row>
        <row r="4903">
          <cell r="BX4903">
            <v>232070</v>
          </cell>
          <cell r="BY4903" t="str">
            <v/>
          </cell>
        </row>
        <row r="4904">
          <cell r="BX4904">
            <v>232071</v>
          </cell>
          <cell r="BY4904" t="str">
            <v/>
          </cell>
        </row>
        <row r="4905">
          <cell r="BX4905">
            <v>232072</v>
          </cell>
          <cell r="BY4905" t="str">
            <v/>
          </cell>
        </row>
        <row r="4906">
          <cell r="BX4906">
            <v>232073</v>
          </cell>
          <cell r="BY4906" t="str">
            <v/>
          </cell>
        </row>
        <row r="4907">
          <cell r="BX4907">
            <v>232074</v>
          </cell>
          <cell r="BY4907" t="str">
            <v/>
          </cell>
        </row>
        <row r="4908">
          <cell r="BX4908">
            <v>232075</v>
          </cell>
          <cell r="BY4908" t="str">
            <v/>
          </cell>
        </row>
        <row r="4909">
          <cell r="BX4909">
            <v>232076</v>
          </cell>
          <cell r="BY4909" t="str">
            <v/>
          </cell>
        </row>
        <row r="4910">
          <cell r="BX4910">
            <v>232077</v>
          </cell>
          <cell r="BY4910" t="str">
            <v/>
          </cell>
        </row>
        <row r="4911">
          <cell r="BX4911">
            <v>232078</v>
          </cell>
          <cell r="BY4911" t="str">
            <v/>
          </cell>
        </row>
        <row r="4912">
          <cell r="BX4912">
            <v>232079</v>
          </cell>
          <cell r="BY4912" t="str">
            <v/>
          </cell>
        </row>
        <row r="4913">
          <cell r="BX4913">
            <v>232080</v>
          </cell>
          <cell r="BY4913" t="str">
            <v/>
          </cell>
        </row>
        <row r="4914">
          <cell r="BX4914">
            <v>232081</v>
          </cell>
          <cell r="BY4914" t="str">
            <v/>
          </cell>
        </row>
        <row r="4915">
          <cell r="BX4915">
            <v>232082</v>
          </cell>
          <cell r="BY4915" t="str">
            <v/>
          </cell>
        </row>
        <row r="4916">
          <cell r="BX4916">
            <v>232083</v>
          </cell>
          <cell r="BY4916" t="str">
            <v/>
          </cell>
        </row>
        <row r="4917">
          <cell r="BX4917">
            <v>232084</v>
          </cell>
          <cell r="BY4917" t="str">
            <v/>
          </cell>
        </row>
        <row r="4918">
          <cell r="BX4918">
            <v>232085</v>
          </cell>
          <cell r="BY4918" t="str">
            <v/>
          </cell>
        </row>
        <row r="4919">
          <cell r="BX4919">
            <v>232086</v>
          </cell>
          <cell r="BY4919" t="str">
            <v/>
          </cell>
        </row>
        <row r="4920">
          <cell r="BX4920">
            <v>232087</v>
          </cell>
          <cell r="BY4920" t="str">
            <v/>
          </cell>
        </row>
        <row r="4921">
          <cell r="BX4921">
            <v>232088</v>
          </cell>
          <cell r="BY4921" t="str">
            <v/>
          </cell>
        </row>
        <row r="4922">
          <cell r="BX4922">
            <v>232089</v>
          </cell>
          <cell r="BY4922" t="str">
            <v/>
          </cell>
        </row>
        <row r="4923">
          <cell r="BX4923">
            <v>232090</v>
          </cell>
          <cell r="BY4923" t="str">
            <v/>
          </cell>
        </row>
        <row r="4924">
          <cell r="BX4924">
            <v>232092</v>
          </cell>
          <cell r="BY4924" t="str">
            <v/>
          </cell>
        </row>
        <row r="4925">
          <cell r="BX4925">
            <v>232093</v>
          </cell>
          <cell r="BY4925" t="str">
            <v/>
          </cell>
        </row>
        <row r="4926">
          <cell r="BX4926">
            <v>232095</v>
          </cell>
          <cell r="BY4926" t="str">
            <v/>
          </cell>
        </row>
        <row r="4927">
          <cell r="BX4927">
            <v>232096</v>
          </cell>
          <cell r="BY4927" t="str">
            <v/>
          </cell>
        </row>
        <row r="4928">
          <cell r="BX4928">
            <v>232097</v>
          </cell>
          <cell r="BY4928" t="str">
            <v/>
          </cell>
        </row>
        <row r="4929">
          <cell r="BX4929">
            <v>232098</v>
          </cell>
          <cell r="BY4929" t="str">
            <v/>
          </cell>
        </row>
        <row r="4930">
          <cell r="BX4930">
            <v>232099</v>
          </cell>
          <cell r="BY4930" t="str">
            <v/>
          </cell>
        </row>
        <row r="4931">
          <cell r="BX4931">
            <v>232100</v>
          </cell>
          <cell r="BY4931" t="str">
            <v/>
          </cell>
        </row>
        <row r="4932">
          <cell r="BX4932">
            <v>232101</v>
          </cell>
          <cell r="BY4932" t="str">
            <v/>
          </cell>
        </row>
        <row r="4933">
          <cell r="BX4933">
            <v>232102</v>
          </cell>
          <cell r="BY4933" t="str">
            <v/>
          </cell>
        </row>
        <row r="4934">
          <cell r="BX4934">
            <v>232103</v>
          </cell>
          <cell r="BY4934" t="str">
            <v/>
          </cell>
        </row>
        <row r="4935">
          <cell r="BX4935">
            <v>232104</v>
          </cell>
          <cell r="BY4935" t="str">
            <v/>
          </cell>
        </row>
        <row r="4936">
          <cell r="BX4936">
            <v>232105</v>
          </cell>
          <cell r="BY4936" t="str">
            <v/>
          </cell>
        </row>
        <row r="4937">
          <cell r="BX4937">
            <v>232106</v>
          </cell>
          <cell r="BY4937" t="str">
            <v/>
          </cell>
        </row>
        <row r="4938">
          <cell r="BX4938">
            <v>232107</v>
          </cell>
          <cell r="BY4938" t="str">
            <v/>
          </cell>
        </row>
        <row r="4939">
          <cell r="BX4939">
            <v>232108</v>
          </cell>
          <cell r="BY4939" t="str">
            <v/>
          </cell>
        </row>
        <row r="4940">
          <cell r="BX4940">
            <v>232109</v>
          </cell>
          <cell r="BY4940" t="str">
            <v/>
          </cell>
        </row>
        <row r="4941">
          <cell r="BX4941">
            <v>232110</v>
          </cell>
          <cell r="BY4941" t="str">
            <v/>
          </cell>
        </row>
        <row r="4942">
          <cell r="BX4942">
            <v>232111</v>
          </cell>
          <cell r="BY4942" t="str">
            <v/>
          </cell>
        </row>
        <row r="4943">
          <cell r="BX4943">
            <v>232112</v>
          </cell>
          <cell r="BY4943" t="str">
            <v/>
          </cell>
        </row>
        <row r="4944">
          <cell r="BX4944">
            <v>232113</v>
          </cell>
          <cell r="BY4944" t="str">
            <v/>
          </cell>
        </row>
        <row r="4945">
          <cell r="BX4945">
            <v>232114</v>
          </cell>
          <cell r="BY4945" t="str">
            <v/>
          </cell>
        </row>
        <row r="4946">
          <cell r="BX4946">
            <v>232115</v>
          </cell>
          <cell r="BY4946" t="str">
            <v/>
          </cell>
        </row>
        <row r="4947">
          <cell r="BX4947">
            <v>232116</v>
          </cell>
          <cell r="BY4947" t="str">
            <v/>
          </cell>
        </row>
        <row r="4948">
          <cell r="BX4948">
            <v>232117</v>
          </cell>
          <cell r="BY4948" t="str">
            <v/>
          </cell>
        </row>
        <row r="4949">
          <cell r="BX4949">
            <v>232118</v>
          </cell>
          <cell r="BY4949" t="str">
            <v/>
          </cell>
        </row>
        <row r="4950">
          <cell r="BX4950">
            <v>232119</v>
          </cell>
          <cell r="BY4950" t="str">
            <v/>
          </cell>
        </row>
        <row r="4951">
          <cell r="BX4951">
            <v>232120</v>
          </cell>
          <cell r="BY4951" t="str">
            <v/>
          </cell>
        </row>
        <row r="4952">
          <cell r="BX4952">
            <v>232121</v>
          </cell>
          <cell r="BY4952" t="str">
            <v/>
          </cell>
        </row>
        <row r="4953">
          <cell r="BX4953">
            <v>232122</v>
          </cell>
          <cell r="BY4953" t="str">
            <v/>
          </cell>
        </row>
        <row r="4954">
          <cell r="BX4954">
            <v>232123</v>
          </cell>
          <cell r="BY4954" t="str">
            <v/>
          </cell>
        </row>
        <row r="4955">
          <cell r="BX4955">
            <v>232124</v>
          </cell>
          <cell r="BY4955" t="str">
            <v/>
          </cell>
        </row>
        <row r="4956">
          <cell r="BX4956">
            <v>232125</v>
          </cell>
          <cell r="BY4956" t="str">
            <v/>
          </cell>
        </row>
        <row r="4957">
          <cell r="BX4957">
            <v>232126</v>
          </cell>
          <cell r="BY4957" t="str">
            <v/>
          </cell>
        </row>
        <row r="4958">
          <cell r="BX4958">
            <v>232127</v>
          </cell>
          <cell r="BY4958" t="str">
            <v/>
          </cell>
        </row>
        <row r="4959">
          <cell r="BX4959">
            <v>232128</v>
          </cell>
          <cell r="BY4959" t="str">
            <v/>
          </cell>
        </row>
        <row r="4960">
          <cell r="BX4960">
            <v>232129</v>
          </cell>
          <cell r="BY4960" t="str">
            <v/>
          </cell>
        </row>
        <row r="4961">
          <cell r="BX4961">
            <v>232412</v>
          </cell>
          <cell r="BY4961" t="str">
            <v/>
          </cell>
        </row>
        <row r="4962">
          <cell r="BX4962">
            <v>232703</v>
          </cell>
          <cell r="BY4962" t="str">
            <v/>
          </cell>
        </row>
        <row r="4963">
          <cell r="BX4963">
            <v>228113</v>
          </cell>
          <cell r="BY4963" t="str">
            <v/>
          </cell>
        </row>
        <row r="4964">
          <cell r="BX4964">
            <v>228363</v>
          </cell>
          <cell r="BY4964" t="str">
            <v/>
          </cell>
        </row>
        <row r="4965">
          <cell r="BX4965">
            <v>228407</v>
          </cell>
          <cell r="BY4965" t="str">
            <v/>
          </cell>
        </row>
        <row r="4966">
          <cell r="BX4966">
            <v>228408</v>
          </cell>
          <cell r="BY4966" t="str">
            <v/>
          </cell>
        </row>
        <row r="4967">
          <cell r="BX4967">
            <v>228409</v>
          </cell>
          <cell r="BY4967" t="str">
            <v/>
          </cell>
        </row>
        <row r="4968">
          <cell r="BX4968">
            <v>228410</v>
          </cell>
          <cell r="BY4968" t="str">
            <v/>
          </cell>
        </row>
        <row r="4969">
          <cell r="BX4969">
            <v>228411</v>
          </cell>
          <cell r="BY4969" t="str">
            <v/>
          </cell>
        </row>
        <row r="4970">
          <cell r="BX4970">
            <v>228412</v>
          </cell>
          <cell r="BY4970" t="str">
            <v/>
          </cell>
        </row>
        <row r="4971">
          <cell r="BX4971">
            <v>228413</v>
          </cell>
          <cell r="BY4971" t="str">
            <v/>
          </cell>
        </row>
        <row r="4972">
          <cell r="BX4972">
            <v>228414</v>
          </cell>
          <cell r="BY4972" t="str">
            <v/>
          </cell>
        </row>
        <row r="4973">
          <cell r="BX4973">
            <v>228415</v>
          </cell>
          <cell r="BY4973" t="str">
            <v/>
          </cell>
        </row>
        <row r="4974">
          <cell r="BX4974">
            <v>228416</v>
          </cell>
          <cell r="BY4974" t="str">
            <v/>
          </cell>
        </row>
        <row r="4975">
          <cell r="BX4975">
            <v>228417</v>
          </cell>
          <cell r="BY4975" t="str">
            <v/>
          </cell>
        </row>
        <row r="4976">
          <cell r="BX4976">
            <v>228418</v>
          </cell>
          <cell r="BY4976" t="str">
            <v/>
          </cell>
        </row>
        <row r="4977">
          <cell r="BX4977">
            <v>228419</v>
          </cell>
          <cell r="BY4977" t="str">
            <v/>
          </cell>
        </row>
        <row r="4978">
          <cell r="BX4978">
            <v>228420</v>
          </cell>
          <cell r="BY4978" t="str">
            <v/>
          </cell>
        </row>
        <row r="4979">
          <cell r="BX4979">
            <v>228421</v>
          </cell>
          <cell r="BY4979" t="str">
            <v/>
          </cell>
        </row>
        <row r="4980">
          <cell r="BX4980">
            <v>228422</v>
          </cell>
          <cell r="BY4980" t="str">
            <v/>
          </cell>
        </row>
        <row r="4981">
          <cell r="BX4981">
            <v>228423</v>
          </cell>
          <cell r="BY4981" t="str">
            <v/>
          </cell>
        </row>
        <row r="4982">
          <cell r="BX4982">
            <v>228424</v>
          </cell>
          <cell r="BY4982" t="str">
            <v/>
          </cell>
        </row>
        <row r="4983">
          <cell r="BX4983">
            <v>228425</v>
          </cell>
          <cell r="BY4983" t="str">
            <v/>
          </cell>
        </row>
        <row r="4984">
          <cell r="BX4984">
            <v>228426</v>
          </cell>
          <cell r="BY4984" t="str">
            <v/>
          </cell>
        </row>
        <row r="4985">
          <cell r="BX4985">
            <v>228427</v>
          </cell>
          <cell r="BY4985" t="str">
            <v/>
          </cell>
        </row>
        <row r="4986">
          <cell r="BX4986">
            <v>228428</v>
          </cell>
          <cell r="BY4986" t="str">
            <v/>
          </cell>
        </row>
        <row r="4987">
          <cell r="BX4987">
            <v>228429</v>
          </cell>
          <cell r="BY4987" t="str">
            <v/>
          </cell>
        </row>
        <row r="4988">
          <cell r="BX4988">
            <v>228430</v>
          </cell>
          <cell r="BY4988" t="str">
            <v/>
          </cell>
        </row>
        <row r="4989">
          <cell r="BX4989">
            <v>228431</v>
          </cell>
          <cell r="BY4989" t="str">
            <v/>
          </cell>
        </row>
        <row r="4990">
          <cell r="BX4990">
            <v>228432</v>
          </cell>
          <cell r="BY4990" t="str">
            <v/>
          </cell>
        </row>
        <row r="4991">
          <cell r="BX4991">
            <v>228433</v>
          </cell>
          <cell r="BY4991" t="str">
            <v/>
          </cell>
        </row>
        <row r="4992">
          <cell r="BX4992">
            <v>228434</v>
          </cell>
          <cell r="BY4992" t="str">
            <v/>
          </cell>
        </row>
        <row r="4993">
          <cell r="BX4993">
            <v>228435</v>
          </cell>
          <cell r="BY4993" t="str">
            <v/>
          </cell>
        </row>
        <row r="4994">
          <cell r="BX4994">
            <v>228436</v>
          </cell>
          <cell r="BY4994" t="str">
            <v/>
          </cell>
        </row>
        <row r="4995">
          <cell r="BX4995">
            <v>228437</v>
          </cell>
          <cell r="BY4995" t="str">
            <v/>
          </cell>
        </row>
        <row r="4996">
          <cell r="BX4996">
            <v>228438</v>
          </cell>
          <cell r="BY4996" t="str">
            <v/>
          </cell>
        </row>
        <row r="4997">
          <cell r="BX4997">
            <v>228439</v>
          </cell>
          <cell r="BY4997" t="str">
            <v/>
          </cell>
        </row>
        <row r="4998">
          <cell r="BX4998">
            <v>228440</v>
          </cell>
          <cell r="BY4998" t="str">
            <v/>
          </cell>
        </row>
        <row r="4999">
          <cell r="BX4999">
            <v>228441</v>
          </cell>
          <cell r="BY4999" t="str">
            <v/>
          </cell>
        </row>
        <row r="5000">
          <cell r="BX5000">
            <v>228442</v>
          </cell>
          <cell r="BY5000" t="str">
            <v/>
          </cell>
        </row>
        <row r="5001">
          <cell r="BX5001">
            <v>228443</v>
          </cell>
          <cell r="BY5001" t="str">
            <v/>
          </cell>
        </row>
        <row r="5002">
          <cell r="BX5002">
            <v>228444</v>
          </cell>
          <cell r="BY5002" t="str">
            <v/>
          </cell>
        </row>
        <row r="5003">
          <cell r="BX5003">
            <v>228445</v>
          </cell>
          <cell r="BY5003" t="str">
            <v/>
          </cell>
        </row>
        <row r="5004">
          <cell r="BX5004">
            <v>228527</v>
          </cell>
          <cell r="BY5004" t="str">
            <v/>
          </cell>
        </row>
        <row r="5005">
          <cell r="BX5005">
            <v>228529</v>
          </cell>
          <cell r="BY5005" t="str">
            <v/>
          </cell>
        </row>
        <row r="5006">
          <cell r="BX5006">
            <v>228530</v>
          </cell>
          <cell r="BY5006" t="str">
            <v/>
          </cell>
        </row>
        <row r="5007">
          <cell r="BX5007">
            <v>228531</v>
          </cell>
          <cell r="BY5007" t="str">
            <v/>
          </cell>
        </row>
        <row r="5008">
          <cell r="BX5008">
            <v>228532</v>
          </cell>
          <cell r="BY5008" t="str">
            <v/>
          </cell>
        </row>
        <row r="5009">
          <cell r="BX5009">
            <v>228533</v>
          </cell>
          <cell r="BY5009" t="str">
            <v/>
          </cell>
        </row>
        <row r="5010">
          <cell r="BX5010">
            <v>228534</v>
          </cell>
          <cell r="BY5010" t="str">
            <v/>
          </cell>
        </row>
        <row r="5011">
          <cell r="BX5011">
            <v>228535</v>
          </cell>
          <cell r="BY5011" t="str">
            <v/>
          </cell>
        </row>
        <row r="5012">
          <cell r="BX5012">
            <v>228536</v>
          </cell>
          <cell r="BY5012" t="str">
            <v/>
          </cell>
        </row>
        <row r="5013">
          <cell r="BX5013">
            <v>228537</v>
          </cell>
          <cell r="BY5013" t="str">
            <v/>
          </cell>
        </row>
        <row r="5014">
          <cell r="BX5014">
            <v>228538</v>
          </cell>
          <cell r="BY5014" t="str">
            <v/>
          </cell>
        </row>
        <row r="5015">
          <cell r="BX5015">
            <v>228539</v>
          </cell>
          <cell r="BY5015" t="str">
            <v/>
          </cell>
        </row>
        <row r="5016">
          <cell r="BX5016">
            <v>228540</v>
          </cell>
          <cell r="BY5016" t="str">
            <v/>
          </cell>
        </row>
        <row r="5017">
          <cell r="BX5017">
            <v>228541</v>
          </cell>
          <cell r="BY5017" t="str">
            <v/>
          </cell>
        </row>
        <row r="5018">
          <cell r="BX5018">
            <v>228542</v>
          </cell>
          <cell r="BY5018" t="str">
            <v/>
          </cell>
        </row>
        <row r="5019">
          <cell r="BX5019">
            <v>228543</v>
          </cell>
          <cell r="BY5019" t="str">
            <v/>
          </cell>
        </row>
        <row r="5020">
          <cell r="BX5020">
            <v>228544</v>
          </cell>
          <cell r="BY5020" t="str">
            <v/>
          </cell>
        </row>
        <row r="5021">
          <cell r="BX5021">
            <v>228545</v>
          </cell>
          <cell r="BY5021" t="str">
            <v/>
          </cell>
        </row>
        <row r="5022">
          <cell r="BX5022">
            <v>228546</v>
          </cell>
          <cell r="BY5022" t="str">
            <v/>
          </cell>
        </row>
        <row r="5023">
          <cell r="BX5023">
            <v>228547</v>
          </cell>
          <cell r="BY5023" t="str">
            <v/>
          </cell>
        </row>
        <row r="5024">
          <cell r="BX5024">
            <v>228548</v>
          </cell>
          <cell r="BY5024" t="str">
            <v/>
          </cell>
        </row>
        <row r="5025">
          <cell r="BX5025">
            <v>228549</v>
          </cell>
          <cell r="BY5025" t="str">
            <v/>
          </cell>
        </row>
        <row r="5026">
          <cell r="BX5026">
            <v>228550</v>
          </cell>
          <cell r="BY5026" t="str">
            <v/>
          </cell>
        </row>
        <row r="5027">
          <cell r="BX5027">
            <v>228551</v>
          </cell>
          <cell r="BY5027" t="str">
            <v/>
          </cell>
        </row>
        <row r="5028">
          <cell r="BX5028">
            <v>228552</v>
          </cell>
          <cell r="BY5028" t="str">
            <v/>
          </cell>
        </row>
        <row r="5029">
          <cell r="BX5029">
            <v>228553</v>
          </cell>
          <cell r="BY5029" t="str">
            <v/>
          </cell>
        </row>
        <row r="5030">
          <cell r="BX5030">
            <v>228554</v>
          </cell>
          <cell r="BY5030" t="str">
            <v/>
          </cell>
        </row>
        <row r="5031">
          <cell r="BX5031">
            <v>228555</v>
          </cell>
          <cell r="BY5031" t="str">
            <v/>
          </cell>
        </row>
        <row r="5032">
          <cell r="BX5032">
            <v>228556</v>
          </cell>
          <cell r="BY5032" t="str">
            <v/>
          </cell>
        </row>
        <row r="5033">
          <cell r="BX5033">
            <v>228557</v>
          </cell>
          <cell r="BY5033" t="str">
            <v/>
          </cell>
        </row>
        <row r="5034">
          <cell r="BX5034">
            <v>228558</v>
          </cell>
          <cell r="BY5034" t="str">
            <v/>
          </cell>
        </row>
        <row r="5035">
          <cell r="BX5035">
            <v>228559</v>
          </cell>
          <cell r="BY5035" t="str">
            <v/>
          </cell>
        </row>
        <row r="5036">
          <cell r="BX5036">
            <v>228560</v>
          </cell>
          <cell r="BY5036" t="str">
            <v/>
          </cell>
        </row>
        <row r="5037">
          <cell r="BX5037">
            <v>228561</v>
          </cell>
          <cell r="BY5037" t="str">
            <v/>
          </cell>
        </row>
        <row r="5038">
          <cell r="BX5038">
            <v>228562</v>
          </cell>
          <cell r="BY5038" t="str">
            <v/>
          </cell>
        </row>
        <row r="5039">
          <cell r="BX5039">
            <v>228563</v>
          </cell>
          <cell r="BY5039" t="str">
            <v/>
          </cell>
        </row>
        <row r="5040">
          <cell r="BX5040">
            <v>228564</v>
          </cell>
          <cell r="BY5040" t="str">
            <v/>
          </cell>
        </row>
        <row r="5041">
          <cell r="BX5041">
            <v>228565</v>
          </cell>
          <cell r="BY5041" t="str">
            <v/>
          </cell>
        </row>
        <row r="5042">
          <cell r="BX5042">
            <v>228566</v>
          </cell>
          <cell r="BY5042" t="str">
            <v/>
          </cell>
        </row>
        <row r="5043">
          <cell r="BX5043">
            <v>228567</v>
          </cell>
          <cell r="BY5043" t="str">
            <v/>
          </cell>
        </row>
        <row r="5044">
          <cell r="BX5044">
            <v>228568</v>
          </cell>
          <cell r="BY5044" t="str">
            <v/>
          </cell>
        </row>
        <row r="5045">
          <cell r="BX5045">
            <v>228573</v>
          </cell>
          <cell r="BY5045" t="str">
            <v/>
          </cell>
        </row>
        <row r="5046">
          <cell r="BX5046">
            <v>228574</v>
          </cell>
          <cell r="BY5046" t="str">
            <v/>
          </cell>
        </row>
        <row r="5047">
          <cell r="BX5047">
            <v>228575</v>
          </cell>
          <cell r="BY5047" t="str">
            <v/>
          </cell>
        </row>
        <row r="5048">
          <cell r="BX5048">
            <v>228576</v>
          </cell>
          <cell r="BY5048" t="str">
            <v/>
          </cell>
        </row>
        <row r="5049">
          <cell r="BX5049">
            <v>228577</v>
          </cell>
          <cell r="BY5049" t="str">
            <v/>
          </cell>
        </row>
        <row r="5050">
          <cell r="BX5050">
            <v>228578</v>
          </cell>
          <cell r="BY5050" t="str">
            <v/>
          </cell>
        </row>
        <row r="5051">
          <cell r="BX5051">
            <v>228579</v>
          </cell>
          <cell r="BY5051" t="str">
            <v/>
          </cell>
        </row>
        <row r="5052">
          <cell r="BX5052">
            <v>228580</v>
          </cell>
          <cell r="BY5052" t="str">
            <v/>
          </cell>
        </row>
        <row r="5053">
          <cell r="BX5053">
            <v>228581</v>
          </cell>
          <cell r="BY5053" t="str">
            <v/>
          </cell>
        </row>
        <row r="5054">
          <cell r="BX5054">
            <v>228582</v>
          </cell>
          <cell r="BY5054" t="str">
            <v/>
          </cell>
        </row>
        <row r="5055">
          <cell r="BX5055">
            <v>228583</v>
          </cell>
          <cell r="BY5055" t="str">
            <v/>
          </cell>
        </row>
        <row r="5056">
          <cell r="BX5056">
            <v>228584</v>
          </cell>
          <cell r="BY5056" t="str">
            <v/>
          </cell>
        </row>
        <row r="5057">
          <cell r="BX5057">
            <v>228585</v>
          </cell>
          <cell r="BY5057" t="str">
            <v/>
          </cell>
        </row>
        <row r="5058">
          <cell r="BX5058">
            <v>228586</v>
          </cell>
          <cell r="BY5058" t="str">
            <v/>
          </cell>
        </row>
        <row r="5059">
          <cell r="BX5059">
            <v>228587</v>
          </cell>
          <cell r="BY5059" t="str">
            <v/>
          </cell>
        </row>
        <row r="5060">
          <cell r="BX5060">
            <v>228589</v>
          </cell>
          <cell r="BY5060" t="str">
            <v/>
          </cell>
        </row>
        <row r="5061">
          <cell r="BX5061">
            <v>228590</v>
          </cell>
          <cell r="BY5061" t="str">
            <v/>
          </cell>
        </row>
        <row r="5062">
          <cell r="BX5062">
            <v>228591</v>
          </cell>
          <cell r="BY5062" t="str">
            <v/>
          </cell>
        </row>
        <row r="5063">
          <cell r="BX5063">
            <v>228592</v>
          </cell>
          <cell r="BY5063" t="str">
            <v/>
          </cell>
        </row>
        <row r="5064">
          <cell r="BX5064">
            <v>228593</v>
          </cell>
          <cell r="BY5064" t="str">
            <v/>
          </cell>
        </row>
        <row r="5065">
          <cell r="BX5065">
            <v>228594</v>
          </cell>
          <cell r="BY5065" t="str">
            <v/>
          </cell>
        </row>
        <row r="5066">
          <cell r="BX5066">
            <v>228595</v>
          </cell>
          <cell r="BY5066" t="str">
            <v/>
          </cell>
        </row>
        <row r="5067">
          <cell r="BX5067">
            <v>228596</v>
          </cell>
          <cell r="BY5067" t="str">
            <v/>
          </cell>
        </row>
        <row r="5068">
          <cell r="BX5068">
            <v>228597</v>
          </cell>
          <cell r="BY5068" t="str">
            <v/>
          </cell>
        </row>
        <row r="5069">
          <cell r="BX5069">
            <v>228598</v>
          </cell>
          <cell r="BY5069" t="str">
            <v/>
          </cell>
        </row>
        <row r="5070">
          <cell r="BX5070">
            <v>228599</v>
          </cell>
          <cell r="BY5070" t="str">
            <v/>
          </cell>
        </row>
        <row r="5071">
          <cell r="BX5071">
            <v>228600</v>
          </cell>
          <cell r="BY5071" t="str">
            <v/>
          </cell>
        </row>
        <row r="5072">
          <cell r="BX5072">
            <v>228601</v>
          </cell>
          <cell r="BY5072" t="str">
            <v/>
          </cell>
        </row>
        <row r="5073">
          <cell r="BX5073">
            <v>228602</v>
          </cell>
          <cell r="BY5073" t="str">
            <v/>
          </cell>
        </row>
        <row r="5074">
          <cell r="BX5074">
            <v>228603</v>
          </cell>
          <cell r="BY5074" t="str">
            <v/>
          </cell>
        </row>
        <row r="5075">
          <cell r="BX5075">
            <v>228604</v>
          </cell>
          <cell r="BY5075" t="str">
            <v/>
          </cell>
        </row>
        <row r="5076">
          <cell r="BX5076">
            <v>228605</v>
          </cell>
          <cell r="BY5076" t="str">
            <v/>
          </cell>
        </row>
        <row r="5077">
          <cell r="BX5077">
            <v>228606</v>
          </cell>
          <cell r="BY5077" t="str">
            <v/>
          </cell>
        </row>
        <row r="5078">
          <cell r="BX5078">
            <v>228607</v>
          </cell>
          <cell r="BY5078" t="str">
            <v/>
          </cell>
        </row>
        <row r="5079">
          <cell r="BX5079">
            <v>228608</v>
          </cell>
          <cell r="BY5079" t="str">
            <v/>
          </cell>
        </row>
        <row r="5080">
          <cell r="BX5080">
            <v>228609</v>
          </cell>
          <cell r="BY5080" t="str">
            <v/>
          </cell>
        </row>
        <row r="5081">
          <cell r="BX5081">
            <v>228610</v>
          </cell>
          <cell r="BY5081" t="str">
            <v/>
          </cell>
        </row>
        <row r="5082">
          <cell r="BX5082">
            <v>228611</v>
          </cell>
          <cell r="BY5082" t="str">
            <v/>
          </cell>
        </row>
        <row r="5083">
          <cell r="BX5083">
            <v>228612</v>
          </cell>
          <cell r="BY5083" t="str">
            <v/>
          </cell>
        </row>
        <row r="5084">
          <cell r="BX5084">
            <v>228613</v>
          </cell>
          <cell r="BY5084" t="str">
            <v/>
          </cell>
        </row>
        <row r="5085">
          <cell r="BX5085">
            <v>228614</v>
          </cell>
          <cell r="BY5085" t="str">
            <v/>
          </cell>
        </row>
        <row r="5086">
          <cell r="BX5086">
            <v>228615</v>
          </cell>
          <cell r="BY5086" t="str">
            <v/>
          </cell>
        </row>
        <row r="5087">
          <cell r="BX5087">
            <v>228616</v>
          </cell>
          <cell r="BY5087" t="str">
            <v/>
          </cell>
        </row>
        <row r="5088">
          <cell r="BX5088">
            <v>228622</v>
          </cell>
          <cell r="BY5088" t="str">
            <v/>
          </cell>
        </row>
        <row r="5089">
          <cell r="BX5089">
            <v>228733</v>
          </cell>
          <cell r="BY5089" t="str">
            <v/>
          </cell>
        </row>
        <row r="5090">
          <cell r="BX5090">
            <v>228740</v>
          </cell>
          <cell r="BY5090" t="str">
            <v/>
          </cell>
        </row>
        <row r="5091">
          <cell r="BX5091">
            <v>228741</v>
          </cell>
          <cell r="BY5091" t="str">
            <v/>
          </cell>
        </row>
        <row r="5092">
          <cell r="BX5092">
            <v>228742</v>
          </cell>
          <cell r="BY5092" t="str">
            <v/>
          </cell>
        </row>
        <row r="5093">
          <cell r="BX5093">
            <v>228743</v>
          </cell>
          <cell r="BY5093" t="str">
            <v/>
          </cell>
        </row>
        <row r="5094">
          <cell r="BX5094">
            <v>228744</v>
          </cell>
          <cell r="BY5094" t="str">
            <v/>
          </cell>
        </row>
        <row r="5095">
          <cell r="BX5095">
            <v>228745</v>
          </cell>
          <cell r="BY5095" t="str">
            <v/>
          </cell>
        </row>
        <row r="5096">
          <cell r="BX5096">
            <v>228746</v>
          </cell>
          <cell r="BY5096" t="str">
            <v/>
          </cell>
        </row>
        <row r="5097">
          <cell r="BX5097">
            <v>228747</v>
          </cell>
          <cell r="BY5097" t="str">
            <v/>
          </cell>
        </row>
        <row r="5098">
          <cell r="BX5098">
            <v>228748</v>
          </cell>
          <cell r="BY5098" t="str">
            <v/>
          </cell>
        </row>
        <row r="5099">
          <cell r="BX5099">
            <v>228749</v>
          </cell>
          <cell r="BY5099" t="str">
            <v/>
          </cell>
        </row>
        <row r="5100">
          <cell r="BX5100">
            <v>228750</v>
          </cell>
          <cell r="BY5100" t="str">
            <v/>
          </cell>
        </row>
        <row r="5101">
          <cell r="BX5101">
            <v>228751</v>
          </cell>
          <cell r="BY5101" t="str">
            <v/>
          </cell>
        </row>
        <row r="5102">
          <cell r="BX5102">
            <v>228752</v>
          </cell>
          <cell r="BY5102" t="str">
            <v/>
          </cell>
        </row>
        <row r="5103">
          <cell r="BX5103">
            <v>228753</v>
          </cell>
          <cell r="BY5103" t="str">
            <v/>
          </cell>
        </row>
        <row r="5104">
          <cell r="BX5104">
            <v>228754</v>
          </cell>
          <cell r="BY5104" t="str">
            <v/>
          </cell>
        </row>
        <row r="5105">
          <cell r="BX5105">
            <v>228755</v>
          </cell>
          <cell r="BY5105" t="str">
            <v/>
          </cell>
        </row>
        <row r="5106">
          <cell r="BX5106">
            <v>228756</v>
          </cell>
          <cell r="BY5106" t="str">
            <v/>
          </cell>
        </row>
        <row r="5107">
          <cell r="BX5107">
            <v>228757</v>
          </cell>
          <cell r="BY5107" t="str">
            <v/>
          </cell>
        </row>
        <row r="5108">
          <cell r="BX5108">
            <v>228759</v>
          </cell>
          <cell r="BY5108" t="str">
            <v/>
          </cell>
        </row>
        <row r="5109">
          <cell r="BX5109">
            <v>228760</v>
          </cell>
          <cell r="BY5109" t="str">
            <v/>
          </cell>
        </row>
        <row r="5110">
          <cell r="BX5110">
            <v>228761</v>
          </cell>
          <cell r="BY5110" t="str">
            <v/>
          </cell>
        </row>
        <row r="5111">
          <cell r="BX5111">
            <v>228762</v>
          </cell>
          <cell r="BY5111" t="str">
            <v/>
          </cell>
        </row>
        <row r="5112">
          <cell r="BX5112">
            <v>228763</v>
          </cell>
          <cell r="BY5112" t="str">
            <v/>
          </cell>
        </row>
        <row r="5113">
          <cell r="BX5113">
            <v>228764</v>
          </cell>
          <cell r="BY5113" t="str">
            <v/>
          </cell>
        </row>
        <row r="5114">
          <cell r="BX5114">
            <v>228765</v>
          </cell>
          <cell r="BY5114" t="str">
            <v/>
          </cell>
        </row>
        <row r="5115">
          <cell r="BX5115">
            <v>228766</v>
          </cell>
          <cell r="BY5115" t="str">
            <v/>
          </cell>
        </row>
        <row r="5116">
          <cell r="BX5116">
            <v>228767</v>
          </cell>
          <cell r="BY5116" t="str">
            <v/>
          </cell>
        </row>
        <row r="5117">
          <cell r="BX5117">
            <v>228768</v>
          </cell>
          <cell r="BY5117" t="str">
            <v/>
          </cell>
        </row>
        <row r="5118">
          <cell r="BX5118">
            <v>228769</v>
          </cell>
          <cell r="BY5118" t="str">
            <v/>
          </cell>
        </row>
        <row r="5119">
          <cell r="BX5119">
            <v>228770</v>
          </cell>
          <cell r="BY5119" t="str">
            <v/>
          </cell>
        </row>
        <row r="5120">
          <cell r="BX5120">
            <v>228771</v>
          </cell>
          <cell r="BY5120" t="str">
            <v/>
          </cell>
        </row>
        <row r="5121">
          <cell r="BX5121">
            <v>228772</v>
          </cell>
          <cell r="BY5121" t="str">
            <v/>
          </cell>
        </row>
        <row r="5122">
          <cell r="BX5122">
            <v>228773</v>
          </cell>
          <cell r="BY5122" t="str">
            <v/>
          </cell>
        </row>
        <row r="5123">
          <cell r="BX5123">
            <v>228774</v>
          </cell>
          <cell r="BY5123" t="str">
            <v/>
          </cell>
        </row>
        <row r="5124">
          <cell r="BX5124">
            <v>228775</v>
          </cell>
          <cell r="BY5124" t="str">
            <v/>
          </cell>
        </row>
        <row r="5125">
          <cell r="BX5125">
            <v>228776</v>
          </cell>
          <cell r="BY5125" t="str">
            <v/>
          </cell>
        </row>
        <row r="5126">
          <cell r="BX5126">
            <v>228777</v>
          </cell>
          <cell r="BY5126" t="str">
            <v/>
          </cell>
        </row>
        <row r="5127">
          <cell r="BX5127">
            <v>228778</v>
          </cell>
          <cell r="BY5127" t="str">
            <v/>
          </cell>
        </row>
        <row r="5128">
          <cell r="BX5128">
            <v>228779</v>
          </cell>
          <cell r="BY5128" t="str">
            <v/>
          </cell>
        </row>
        <row r="5129">
          <cell r="BX5129">
            <v>228780</v>
          </cell>
          <cell r="BY5129" t="str">
            <v/>
          </cell>
        </row>
        <row r="5130">
          <cell r="BX5130">
            <v>228781</v>
          </cell>
          <cell r="BY5130" t="str">
            <v/>
          </cell>
        </row>
        <row r="5131">
          <cell r="BX5131">
            <v>228782</v>
          </cell>
          <cell r="BY5131" t="str">
            <v/>
          </cell>
        </row>
        <row r="5132">
          <cell r="BX5132">
            <v>228783</v>
          </cell>
          <cell r="BY5132" t="str">
            <v/>
          </cell>
        </row>
        <row r="5133">
          <cell r="BX5133">
            <v>228911</v>
          </cell>
          <cell r="BY5133" t="str">
            <v/>
          </cell>
        </row>
        <row r="5134">
          <cell r="BX5134">
            <v>228912</v>
          </cell>
          <cell r="BY5134" t="str">
            <v/>
          </cell>
        </row>
        <row r="5135">
          <cell r="BX5135">
            <v>228915</v>
          </cell>
          <cell r="BY5135" t="str">
            <v/>
          </cell>
        </row>
        <row r="5136">
          <cell r="BX5136">
            <v>228916</v>
          </cell>
          <cell r="BY5136" t="str">
            <v/>
          </cell>
        </row>
        <row r="5137">
          <cell r="BX5137">
            <v>229167</v>
          </cell>
          <cell r="BY5137" t="str">
            <v/>
          </cell>
        </row>
        <row r="5138">
          <cell r="BX5138">
            <v>229168</v>
          </cell>
          <cell r="BY5138" t="str">
            <v/>
          </cell>
        </row>
        <row r="5139">
          <cell r="BX5139">
            <v>229169</v>
          </cell>
          <cell r="BY5139" t="str">
            <v/>
          </cell>
        </row>
        <row r="5140">
          <cell r="BX5140">
            <v>229170</v>
          </cell>
          <cell r="BY5140" t="str">
            <v/>
          </cell>
        </row>
        <row r="5141">
          <cell r="BX5141">
            <v>229172</v>
          </cell>
          <cell r="BY5141" t="str">
            <v/>
          </cell>
        </row>
        <row r="5142">
          <cell r="BX5142">
            <v>229173</v>
          </cell>
          <cell r="BY5142" t="str">
            <v/>
          </cell>
        </row>
        <row r="5143">
          <cell r="BX5143">
            <v>229174</v>
          </cell>
          <cell r="BY5143" t="str">
            <v/>
          </cell>
        </row>
        <row r="5144">
          <cell r="BX5144">
            <v>229175</v>
          </cell>
          <cell r="BY5144" t="str">
            <v/>
          </cell>
        </row>
        <row r="5145">
          <cell r="BX5145">
            <v>229176</v>
          </cell>
          <cell r="BY5145" t="str">
            <v/>
          </cell>
        </row>
        <row r="5146">
          <cell r="BX5146">
            <v>229177</v>
          </cell>
          <cell r="BY5146" t="str">
            <v/>
          </cell>
        </row>
        <row r="5147">
          <cell r="BX5147">
            <v>229178</v>
          </cell>
          <cell r="BY5147" t="str">
            <v/>
          </cell>
        </row>
        <row r="5148">
          <cell r="BX5148">
            <v>229179</v>
          </cell>
          <cell r="BY5148" t="str">
            <v/>
          </cell>
        </row>
        <row r="5149">
          <cell r="BX5149">
            <v>229180</v>
          </cell>
          <cell r="BY5149" t="str">
            <v/>
          </cell>
        </row>
        <row r="5150">
          <cell r="BX5150">
            <v>229181</v>
          </cell>
          <cell r="BY5150" t="str">
            <v/>
          </cell>
        </row>
        <row r="5151">
          <cell r="BX5151">
            <v>229182</v>
          </cell>
          <cell r="BY5151" t="str">
            <v/>
          </cell>
        </row>
        <row r="5152">
          <cell r="BX5152">
            <v>229183</v>
          </cell>
          <cell r="BY5152" t="str">
            <v/>
          </cell>
        </row>
        <row r="5153">
          <cell r="BX5153">
            <v>229184</v>
          </cell>
          <cell r="BY5153" t="str">
            <v/>
          </cell>
        </row>
        <row r="5154">
          <cell r="BX5154">
            <v>229185</v>
          </cell>
          <cell r="BY5154" t="str">
            <v/>
          </cell>
        </row>
        <row r="5155">
          <cell r="BX5155">
            <v>229186</v>
          </cell>
          <cell r="BY5155" t="str">
            <v/>
          </cell>
        </row>
        <row r="5156">
          <cell r="BX5156">
            <v>229187</v>
          </cell>
          <cell r="BY5156" t="str">
            <v/>
          </cell>
        </row>
        <row r="5157">
          <cell r="BX5157">
            <v>229188</v>
          </cell>
          <cell r="BY5157" t="str">
            <v/>
          </cell>
        </row>
        <row r="5158">
          <cell r="BX5158">
            <v>229189</v>
          </cell>
          <cell r="BY5158" t="str">
            <v/>
          </cell>
        </row>
        <row r="5159">
          <cell r="BX5159">
            <v>229190</v>
          </cell>
          <cell r="BY5159" t="str">
            <v/>
          </cell>
        </row>
        <row r="5160">
          <cell r="BX5160">
            <v>229191</v>
          </cell>
          <cell r="BY5160" t="str">
            <v/>
          </cell>
        </row>
        <row r="5161">
          <cell r="BX5161">
            <v>229192</v>
          </cell>
          <cell r="BY5161" t="str">
            <v/>
          </cell>
        </row>
        <row r="5162">
          <cell r="BX5162">
            <v>229193</v>
          </cell>
          <cell r="BY5162" t="str">
            <v/>
          </cell>
        </row>
        <row r="5163">
          <cell r="BX5163">
            <v>229194</v>
          </cell>
          <cell r="BY5163" t="str">
            <v/>
          </cell>
        </row>
        <row r="5164">
          <cell r="BX5164">
            <v>229195</v>
          </cell>
          <cell r="BY5164" t="str">
            <v/>
          </cell>
        </row>
        <row r="5165">
          <cell r="BX5165">
            <v>229196</v>
          </cell>
          <cell r="BY5165" t="str">
            <v/>
          </cell>
        </row>
        <row r="5166">
          <cell r="BX5166">
            <v>229197</v>
          </cell>
          <cell r="BY5166" t="str">
            <v/>
          </cell>
        </row>
        <row r="5167">
          <cell r="BX5167">
            <v>229324</v>
          </cell>
          <cell r="BY5167" t="str">
            <v/>
          </cell>
        </row>
        <row r="5168">
          <cell r="BX5168">
            <v>229325</v>
          </cell>
          <cell r="BY5168" t="str">
            <v/>
          </cell>
        </row>
        <row r="5169">
          <cell r="BX5169">
            <v>229326</v>
          </cell>
          <cell r="BY5169" t="str">
            <v/>
          </cell>
        </row>
        <row r="5170">
          <cell r="BX5170">
            <v>229327</v>
          </cell>
          <cell r="BY5170" t="str">
            <v/>
          </cell>
        </row>
        <row r="5171">
          <cell r="BX5171">
            <v>229328</v>
          </cell>
          <cell r="BY5171" t="str">
            <v/>
          </cell>
        </row>
        <row r="5172">
          <cell r="BX5172">
            <v>229330</v>
          </cell>
          <cell r="BY5172" t="str">
            <v/>
          </cell>
        </row>
        <row r="5173">
          <cell r="BX5173">
            <v>229331</v>
          </cell>
          <cell r="BY5173" t="str">
            <v/>
          </cell>
        </row>
        <row r="5174">
          <cell r="BX5174">
            <v>229332</v>
          </cell>
          <cell r="BY5174" t="str">
            <v/>
          </cell>
        </row>
        <row r="5175">
          <cell r="BX5175">
            <v>229333</v>
          </cell>
          <cell r="BY5175" t="str">
            <v/>
          </cell>
        </row>
        <row r="5176">
          <cell r="BX5176">
            <v>229334</v>
          </cell>
          <cell r="BY5176" t="str">
            <v/>
          </cell>
        </row>
        <row r="5177">
          <cell r="BX5177">
            <v>229335</v>
          </cell>
          <cell r="BY5177" t="str">
            <v/>
          </cell>
        </row>
        <row r="5178">
          <cell r="BX5178">
            <v>229336</v>
          </cell>
          <cell r="BY5178" t="str">
            <v/>
          </cell>
        </row>
        <row r="5179">
          <cell r="BX5179">
            <v>229337</v>
          </cell>
          <cell r="BY5179" t="str">
            <v/>
          </cell>
        </row>
        <row r="5180">
          <cell r="BX5180">
            <v>229338</v>
          </cell>
          <cell r="BY5180" t="str">
            <v/>
          </cell>
        </row>
        <row r="5181">
          <cell r="BX5181">
            <v>229339</v>
          </cell>
          <cell r="BY5181" t="str">
            <v/>
          </cell>
        </row>
        <row r="5182">
          <cell r="BX5182">
            <v>229340</v>
          </cell>
          <cell r="BY5182" t="str">
            <v/>
          </cell>
        </row>
        <row r="5183">
          <cell r="BX5183">
            <v>229341</v>
          </cell>
          <cell r="BY5183" t="str">
            <v/>
          </cell>
        </row>
        <row r="5184">
          <cell r="BX5184">
            <v>229342</v>
          </cell>
          <cell r="BY5184" t="str">
            <v/>
          </cell>
        </row>
        <row r="5185">
          <cell r="BX5185">
            <v>229343</v>
          </cell>
          <cell r="BY5185" t="str">
            <v/>
          </cell>
        </row>
        <row r="5186">
          <cell r="BX5186">
            <v>229344</v>
          </cell>
          <cell r="BY5186" t="str">
            <v/>
          </cell>
        </row>
        <row r="5187">
          <cell r="BX5187">
            <v>229345</v>
          </cell>
          <cell r="BY5187" t="str">
            <v/>
          </cell>
        </row>
        <row r="5188">
          <cell r="BX5188">
            <v>229346</v>
          </cell>
          <cell r="BY5188" t="str">
            <v/>
          </cell>
        </row>
        <row r="5189">
          <cell r="BX5189">
            <v>229347</v>
          </cell>
          <cell r="BY5189" t="str">
            <v/>
          </cell>
        </row>
        <row r="5190">
          <cell r="BX5190">
            <v>229348</v>
          </cell>
          <cell r="BY5190" t="str">
            <v/>
          </cell>
        </row>
        <row r="5191">
          <cell r="BX5191">
            <v>229349</v>
          </cell>
          <cell r="BY5191" t="str">
            <v/>
          </cell>
        </row>
        <row r="5192">
          <cell r="BX5192">
            <v>229350</v>
          </cell>
          <cell r="BY5192" t="str">
            <v/>
          </cell>
        </row>
        <row r="5193">
          <cell r="BX5193">
            <v>229351</v>
          </cell>
          <cell r="BY5193" t="str">
            <v/>
          </cell>
        </row>
        <row r="5194">
          <cell r="BX5194">
            <v>229352</v>
          </cell>
          <cell r="BY5194" t="str">
            <v/>
          </cell>
        </row>
        <row r="5195">
          <cell r="BX5195">
            <v>229353</v>
          </cell>
          <cell r="BY5195" t="str">
            <v/>
          </cell>
        </row>
        <row r="5196">
          <cell r="BX5196">
            <v>229354</v>
          </cell>
          <cell r="BY5196" t="str">
            <v/>
          </cell>
        </row>
        <row r="5197">
          <cell r="BX5197">
            <v>229360</v>
          </cell>
          <cell r="BY5197" t="str">
            <v/>
          </cell>
        </row>
        <row r="5198">
          <cell r="BX5198">
            <v>229361</v>
          </cell>
          <cell r="BY5198" t="str">
            <v/>
          </cell>
        </row>
        <row r="5199">
          <cell r="BX5199">
            <v>229362</v>
          </cell>
          <cell r="BY5199" t="str">
            <v/>
          </cell>
        </row>
        <row r="5200">
          <cell r="BX5200">
            <v>229363</v>
          </cell>
          <cell r="BY5200" t="str">
            <v/>
          </cell>
        </row>
        <row r="5201">
          <cell r="BX5201">
            <v>229364</v>
          </cell>
          <cell r="BY5201" t="str">
            <v/>
          </cell>
        </row>
        <row r="5202">
          <cell r="BX5202">
            <v>229365</v>
          </cell>
          <cell r="BY5202" t="str">
            <v/>
          </cell>
        </row>
        <row r="5203">
          <cell r="BX5203">
            <v>229366</v>
          </cell>
          <cell r="BY5203" t="str">
            <v/>
          </cell>
        </row>
        <row r="5204">
          <cell r="BX5204">
            <v>229367</v>
          </cell>
          <cell r="BY5204" t="str">
            <v/>
          </cell>
        </row>
        <row r="5205">
          <cell r="BX5205">
            <v>229368</v>
          </cell>
          <cell r="BY5205" t="str">
            <v/>
          </cell>
        </row>
        <row r="5206">
          <cell r="BX5206">
            <v>229369</v>
          </cell>
          <cell r="BY5206" t="str">
            <v/>
          </cell>
        </row>
        <row r="5207">
          <cell r="BX5207">
            <v>229370</v>
          </cell>
          <cell r="BY5207" t="str">
            <v/>
          </cell>
        </row>
        <row r="5208">
          <cell r="BX5208">
            <v>229371</v>
          </cell>
          <cell r="BY5208" t="str">
            <v/>
          </cell>
        </row>
        <row r="5209">
          <cell r="BX5209">
            <v>229372</v>
          </cell>
          <cell r="BY5209" t="str">
            <v/>
          </cell>
        </row>
        <row r="5210">
          <cell r="BX5210">
            <v>229373</v>
          </cell>
          <cell r="BY5210" t="str">
            <v/>
          </cell>
        </row>
        <row r="5211">
          <cell r="BX5211">
            <v>229374</v>
          </cell>
          <cell r="BY5211" t="str">
            <v/>
          </cell>
        </row>
        <row r="5212">
          <cell r="BX5212">
            <v>229375</v>
          </cell>
          <cell r="BY5212" t="str">
            <v/>
          </cell>
        </row>
        <row r="5213">
          <cell r="BX5213">
            <v>229376</v>
          </cell>
          <cell r="BY5213" t="str">
            <v/>
          </cell>
        </row>
        <row r="5214">
          <cell r="BX5214">
            <v>229377</v>
          </cell>
          <cell r="BY5214" t="str">
            <v/>
          </cell>
        </row>
        <row r="5215">
          <cell r="BX5215">
            <v>229378</v>
          </cell>
          <cell r="BY5215" t="str">
            <v/>
          </cell>
        </row>
        <row r="5216">
          <cell r="BX5216">
            <v>229379</v>
          </cell>
          <cell r="BY5216" t="str">
            <v/>
          </cell>
        </row>
        <row r="5217">
          <cell r="BX5217">
            <v>229381</v>
          </cell>
          <cell r="BY5217" t="str">
            <v/>
          </cell>
        </row>
        <row r="5218">
          <cell r="BX5218">
            <v>229383</v>
          </cell>
          <cell r="BY5218" t="str">
            <v/>
          </cell>
        </row>
        <row r="5219">
          <cell r="BX5219">
            <v>229384</v>
          </cell>
          <cell r="BY5219" t="str">
            <v/>
          </cell>
        </row>
        <row r="5220">
          <cell r="BX5220">
            <v>229385</v>
          </cell>
          <cell r="BY5220" t="str">
            <v/>
          </cell>
        </row>
        <row r="5221">
          <cell r="BX5221">
            <v>229386</v>
          </cell>
          <cell r="BY5221" t="str">
            <v/>
          </cell>
        </row>
        <row r="5222">
          <cell r="BX5222">
            <v>229387</v>
          </cell>
          <cell r="BY5222" t="str">
            <v/>
          </cell>
        </row>
        <row r="5223">
          <cell r="BX5223">
            <v>229388</v>
          </cell>
          <cell r="BY5223" t="str">
            <v/>
          </cell>
        </row>
        <row r="5224">
          <cell r="BX5224">
            <v>229389</v>
          </cell>
          <cell r="BY5224" t="str">
            <v/>
          </cell>
        </row>
        <row r="5225">
          <cell r="BX5225">
            <v>229390</v>
          </cell>
          <cell r="BY5225" t="str">
            <v/>
          </cell>
        </row>
        <row r="5226">
          <cell r="BX5226">
            <v>229391</v>
          </cell>
          <cell r="BY5226" t="str">
            <v/>
          </cell>
        </row>
        <row r="5227">
          <cell r="BX5227">
            <v>229392</v>
          </cell>
          <cell r="BY5227" t="str">
            <v/>
          </cell>
        </row>
        <row r="5228">
          <cell r="BX5228">
            <v>229393</v>
          </cell>
          <cell r="BY5228" t="str">
            <v/>
          </cell>
        </row>
        <row r="5229">
          <cell r="BX5229">
            <v>229394</v>
          </cell>
          <cell r="BY5229" t="str">
            <v/>
          </cell>
        </row>
        <row r="5230">
          <cell r="BX5230">
            <v>229395</v>
          </cell>
          <cell r="BY5230" t="str">
            <v/>
          </cell>
        </row>
        <row r="5231">
          <cell r="BX5231">
            <v>229396</v>
          </cell>
          <cell r="BY5231" t="str">
            <v/>
          </cell>
        </row>
        <row r="5232">
          <cell r="BX5232">
            <v>229397</v>
          </cell>
          <cell r="BY5232" t="str">
            <v/>
          </cell>
        </row>
        <row r="5233">
          <cell r="BX5233">
            <v>229398</v>
          </cell>
          <cell r="BY5233" t="str">
            <v/>
          </cell>
        </row>
        <row r="5234">
          <cell r="BX5234">
            <v>229399</v>
          </cell>
          <cell r="BY5234" t="str">
            <v/>
          </cell>
        </row>
        <row r="5235">
          <cell r="BX5235">
            <v>229400</v>
          </cell>
          <cell r="BY5235" t="str">
            <v/>
          </cell>
        </row>
        <row r="5236">
          <cell r="BX5236">
            <v>229401</v>
          </cell>
          <cell r="BY5236" t="str">
            <v/>
          </cell>
        </row>
        <row r="5237">
          <cell r="BX5237">
            <v>229402</v>
          </cell>
          <cell r="BY5237" t="str">
            <v/>
          </cell>
        </row>
        <row r="5238">
          <cell r="BX5238">
            <v>229411</v>
          </cell>
          <cell r="BY5238" t="str">
            <v/>
          </cell>
        </row>
        <row r="5239">
          <cell r="BX5239">
            <v>229412</v>
          </cell>
          <cell r="BY5239" t="str">
            <v/>
          </cell>
        </row>
        <row r="5240">
          <cell r="BX5240">
            <v>229413</v>
          </cell>
          <cell r="BY5240" t="str">
            <v/>
          </cell>
        </row>
        <row r="5241">
          <cell r="BX5241">
            <v>229414</v>
          </cell>
          <cell r="BY5241" t="str">
            <v/>
          </cell>
        </row>
        <row r="5242">
          <cell r="BX5242">
            <v>229415</v>
          </cell>
          <cell r="BY5242" t="str">
            <v/>
          </cell>
        </row>
        <row r="5243">
          <cell r="BX5243">
            <v>229416</v>
          </cell>
          <cell r="BY5243" t="str">
            <v/>
          </cell>
        </row>
        <row r="5244">
          <cell r="BX5244">
            <v>229417</v>
          </cell>
          <cell r="BY5244" t="str">
            <v/>
          </cell>
        </row>
        <row r="5245">
          <cell r="BX5245">
            <v>229418</v>
          </cell>
          <cell r="BY5245" t="str">
            <v/>
          </cell>
        </row>
        <row r="5246">
          <cell r="BX5246">
            <v>229419</v>
          </cell>
          <cell r="BY5246" t="str">
            <v/>
          </cell>
        </row>
        <row r="5247">
          <cell r="BX5247">
            <v>229420</v>
          </cell>
          <cell r="BY5247" t="str">
            <v/>
          </cell>
        </row>
        <row r="5248">
          <cell r="BX5248">
            <v>229421</v>
          </cell>
          <cell r="BY5248" t="str">
            <v/>
          </cell>
        </row>
        <row r="5249">
          <cell r="BX5249">
            <v>229422</v>
          </cell>
          <cell r="BY5249" t="str">
            <v/>
          </cell>
        </row>
        <row r="5250">
          <cell r="BX5250">
            <v>229423</v>
          </cell>
          <cell r="BY5250" t="str">
            <v/>
          </cell>
        </row>
        <row r="5251">
          <cell r="BX5251">
            <v>229424</v>
          </cell>
          <cell r="BY5251" t="str">
            <v/>
          </cell>
        </row>
        <row r="5252">
          <cell r="BX5252">
            <v>229425</v>
          </cell>
          <cell r="BY5252" t="str">
            <v/>
          </cell>
        </row>
        <row r="5253">
          <cell r="BX5253">
            <v>229426</v>
          </cell>
          <cell r="BY5253" t="str">
            <v/>
          </cell>
        </row>
        <row r="5254">
          <cell r="BX5254">
            <v>229427</v>
          </cell>
          <cell r="BY5254" t="str">
            <v/>
          </cell>
        </row>
        <row r="5255">
          <cell r="BX5255">
            <v>229428</v>
          </cell>
          <cell r="BY5255" t="str">
            <v/>
          </cell>
        </row>
        <row r="5256">
          <cell r="BX5256">
            <v>229429</v>
          </cell>
          <cell r="BY5256" t="str">
            <v/>
          </cell>
        </row>
        <row r="5257">
          <cell r="BX5257">
            <v>229431</v>
          </cell>
          <cell r="BY5257" t="str">
            <v/>
          </cell>
        </row>
        <row r="5258">
          <cell r="BX5258">
            <v>229432</v>
          </cell>
          <cell r="BY5258" t="str">
            <v/>
          </cell>
        </row>
        <row r="5259">
          <cell r="BX5259">
            <v>229433</v>
          </cell>
          <cell r="BY5259" t="str">
            <v/>
          </cell>
        </row>
        <row r="5260">
          <cell r="BX5260">
            <v>229434</v>
          </cell>
          <cell r="BY5260" t="str">
            <v/>
          </cell>
        </row>
        <row r="5261">
          <cell r="BX5261">
            <v>229435</v>
          </cell>
          <cell r="BY5261" t="str">
            <v/>
          </cell>
        </row>
        <row r="5262">
          <cell r="BX5262">
            <v>229436</v>
          </cell>
          <cell r="BY5262" t="str">
            <v/>
          </cell>
        </row>
        <row r="5263">
          <cell r="BX5263">
            <v>229437</v>
          </cell>
          <cell r="BY5263" t="str">
            <v/>
          </cell>
        </row>
        <row r="5264">
          <cell r="BX5264">
            <v>229438</v>
          </cell>
          <cell r="BY5264" t="str">
            <v/>
          </cell>
        </row>
        <row r="5265">
          <cell r="BX5265">
            <v>229439</v>
          </cell>
          <cell r="BY5265" t="str">
            <v/>
          </cell>
        </row>
        <row r="5266">
          <cell r="BX5266">
            <v>229440</v>
          </cell>
          <cell r="BY5266" t="str">
            <v/>
          </cell>
        </row>
        <row r="5267">
          <cell r="BX5267">
            <v>229441</v>
          </cell>
          <cell r="BY5267" t="str">
            <v/>
          </cell>
        </row>
        <row r="5268">
          <cell r="BX5268">
            <v>229442</v>
          </cell>
          <cell r="BY5268" t="str">
            <v/>
          </cell>
        </row>
        <row r="5269">
          <cell r="BX5269">
            <v>229443</v>
          </cell>
          <cell r="BY5269" t="str">
            <v/>
          </cell>
        </row>
        <row r="5270">
          <cell r="BX5270">
            <v>229444</v>
          </cell>
          <cell r="BY5270" t="str">
            <v/>
          </cell>
        </row>
        <row r="5271">
          <cell r="BX5271">
            <v>229445</v>
          </cell>
          <cell r="BY5271" t="str">
            <v/>
          </cell>
        </row>
        <row r="5272">
          <cell r="BX5272">
            <v>229446</v>
          </cell>
          <cell r="BY5272" t="str">
            <v/>
          </cell>
        </row>
        <row r="5273">
          <cell r="BX5273">
            <v>229447</v>
          </cell>
          <cell r="BY5273" t="str">
            <v/>
          </cell>
        </row>
        <row r="5274">
          <cell r="BX5274">
            <v>229448</v>
          </cell>
          <cell r="BY5274" t="str">
            <v/>
          </cell>
        </row>
        <row r="5275">
          <cell r="BX5275">
            <v>229449</v>
          </cell>
          <cell r="BY5275" t="str">
            <v/>
          </cell>
        </row>
        <row r="5276">
          <cell r="BX5276">
            <v>229450</v>
          </cell>
          <cell r="BY5276" t="str">
            <v/>
          </cell>
        </row>
        <row r="5277">
          <cell r="BX5277">
            <v>229451</v>
          </cell>
          <cell r="BY5277" t="str">
            <v/>
          </cell>
        </row>
        <row r="5278">
          <cell r="BX5278">
            <v>229452</v>
          </cell>
          <cell r="BY5278" t="str">
            <v/>
          </cell>
        </row>
        <row r="5279">
          <cell r="BX5279">
            <v>229453</v>
          </cell>
          <cell r="BY5279" t="str">
            <v/>
          </cell>
        </row>
        <row r="5280">
          <cell r="BX5280">
            <v>229454</v>
          </cell>
          <cell r="BY5280" t="str">
            <v/>
          </cell>
        </row>
        <row r="5281">
          <cell r="BX5281">
            <v>229455</v>
          </cell>
          <cell r="BY5281" t="str">
            <v/>
          </cell>
        </row>
        <row r="5282">
          <cell r="BX5282">
            <v>229456</v>
          </cell>
          <cell r="BY5282" t="str">
            <v/>
          </cell>
        </row>
        <row r="5283">
          <cell r="BX5283">
            <v>229457</v>
          </cell>
          <cell r="BY5283" t="str">
            <v/>
          </cell>
        </row>
        <row r="5284">
          <cell r="BX5284">
            <v>229458</v>
          </cell>
          <cell r="BY5284" t="str">
            <v/>
          </cell>
        </row>
        <row r="5285">
          <cell r="BX5285">
            <v>229459</v>
          </cell>
          <cell r="BY5285" t="str">
            <v/>
          </cell>
        </row>
        <row r="5286">
          <cell r="BX5286">
            <v>229460</v>
          </cell>
          <cell r="BY5286" t="str">
            <v/>
          </cell>
        </row>
        <row r="5287">
          <cell r="BX5287">
            <v>229461</v>
          </cell>
          <cell r="BY5287" t="str">
            <v/>
          </cell>
        </row>
        <row r="5288">
          <cell r="BX5288">
            <v>229462</v>
          </cell>
          <cell r="BY5288" t="str">
            <v/>
          </cell>
        </row>
        <row r="5289">
          <cell r="BX5289">
            <v>229463</v>
          </cell>
          <cell r="BY5289" t="str">
            <v/>
          </cell>
        </row>
        <row r="5290">
          <cell r="BX5290">
            <v>229464</v>
          </cell>
          <cell r="BY5290" t="str">
            <v/>
          </cell>
        </row>
        <row r="5291">
          <cell r="BX5291">
            <v>229465</v>
          </cell>
          <cell r="BY5291" t="str">
            <v/>
          </cell>
        </row>
        <row r="5292">
          <cell r="BX5292">
            <v>229466</v>
          </cell>
          <cell r="BY5292" t="str">
            <v/>
          </cell>
        </row>
        <row r="5293">
          <cell r="BX5293">
            <v>229467</v>
          </cell>
          <cell r="BY5293" t="str">
            <v/>
          </cell>
        </row>
        <row r="5294">
          <cell r="BX5294">
            <v>229468</v>
          </cell>
          <cell r="BY5294" t="str">
            <v/>
          </cell>
        </row>
        <row r="5295">
          <cell r="BX5295">
            <v>229469</v>
          </cell>
          <cell r="BY5295" t="str">
            <v/>
          </cell>
        </row>
        <row r="5296">
          <cell r="BX5296">
            <v>229470</v>
          </cell>
          <cell r="BY5296" t="str">
            <v/>
          </cell>
        </row>
        <row r="5297">
          <cell r="BX5297">
            <v>229471</v>
          </cell>
          <cell r="BY5297" t="str">
            <v/>
          </cell>
        </row>
        <row r="5298">
          <cell r="BX5298">
            <v>229472</v>
          </cell>
          <cell r="BY5298" t="str">
            <v/>
          </cell>
        </row>
        <row r="5299">
          <cell r="BX5299">
            <v>229473</v>
          </cell>
          <cell r="BY5299" t="str">
            <v/>
          </cell>
        </row>
        <row r="5300">
          <cell r="BX5300">
            <v>229474</v>
          </cell>
          <cell r="BY5300" t="str">
            <v/>
          </cell>
        </row>
        <row r="5301">
          <cell r="BX5301">
            <v>229475</v>
          </cell>
          <cell r="BY5301" t="str">
            <v/>
          </cell>
        </row>
        <row r="5302">
          <cell r="BX5302">
            <v>229476</v>
          </cell>
          <cell r="BY5302" t="str">
            <v/>
          </cell>
        </row>
        <row r="5303">
          <cell r="BX5303">
            <v>229477</v>
          </cell>
          <cell r="BY5303" t="str">
            <v/>
          </cell>
        </row>
        <row r="5304">
          <cell r="BX5304">
            <v>229478</v>
          </cell>
          <cell r="BY5304" t="str">
            <v/>
          </cell>
        </row>
        <row r="5305">
          <cell r="BX5305">
            <v>229479</v>
          </cell>
          <cell r="BY5305" t="str">
            <v/>
          </cell>
        </row>
        <row r="5306">
          <cell r="BX5306">
            <v>229480</v>
          </cell>
          <cell r="BY5306" t="str">
            <v/>
          </cell>
        </row>
        <row r="5307">
          <cell r="BX5307">
            <v>229481</v>
          </cell>
          <cell r="BY5307" t="str">
            <v/>
          </cell>
        </row>
        <row r="5308">
          <cell r="BX5308">
            <v>229482</v>
          </cell>
          <cell r="BY5308" t="str">
            <v/>
          </cell>
        </row>
        <row r="5309">
          <cell r="BX5309">
            <v>229483</v>
          </cell>
          <cell r="BY5309" t="str">
            <v/>
          </cell>
        </row>
        <row r="5310">
          <cell r="BX5310">
            <v>229484</v>
          </cell>
          <cell r="BY5310" t="str">
            <v/>
          </cell>
        </row>
        <row r="5311">
          <cell r="BX5311">
            <v>229485</v>
          </cell>
          <cell r="BY5311" t="str">
            <v/>
          </cell>
        </row>
        <row r="5312">
          <cell r="BX5312">
            <v>229486</v>
          </cell>
          <cell r="BY5312" t="str">
            <v/>
          </cell>
        </row>
        <row r="5313">
          <cell r="BX5313">
            <v>229487</v>
          </cell>
          <cell r="BY5313" t="str">
            <v/>
          </cell>
        </row>
        <row r="5314">
          <cell r="BX5314">
            <v>229488</v>
          </cell>
          <cell r="BY5314" t="str">
            <v/>
          </cell>
        </row>
        <row r="5315">
          <cell r="BX5315">
            <v>229489</v>
          </cell>
          <cell r="BY5315" t="str">
            <v/>
          </cell>
        </row>
        <row r="5316">
          <cell r="BX5316">
            <v>229490</v>
          </cell>
          <cell r="BY5316" t="str">
            <v/>
          </cell>
        </row>
        <row r="5317">
          <cell r="BX5317">
            <v>229491</v>
          </cell>
          <cell r="BY5317" t="str">
            <v/>
          </cell>
        </row>
        <row r="5318">
          <cell r="BX5318">
            <v>229492</v>
          </cell>
          <cell r="BY5318" t="str">
            <v/>
          </cell>
        </row>
        <row r="5319">
          <cell r="BX5319">
            <v>229493</v>
          </cell>
          <cell r="BY5319" t="str">
            <v/>
          </cell>
        </row>
        <row r="5320">
          <cell r="BX5320">
            <v>229494</v>
          </cell>
          <cell r="BY5320" t="str">
            <v/>
          </cell>
        </row>
        <row r="5321">
          <cell r="BX5321">
            <v>229495</v>
          </cell>
          <cell r="BY5321" t="str">
            <v/>
          </cell>
        </row>
        <row r="5322">
          <cell r="BX5322">
            <v>229496</v>
          </cell>
          <cell r="BY5322" t="str">
            <v/>
          </cell>
        </row>
        <row r="5323">
          <cell r="BX5323">
            <v>229497</v>
          </cell>
          <cell r="BY5323" t="str">
            <v/>
          </cell>
        </row>
        <row r="5324">
          <cell r="BX5324">
            <v>229498</v>
          </cell>
          <cell r="BY5324" t="str">
            <v/>
          </cell>
        </row>
        <row r="5325">
          <cell r="BX5325">
            <v>229499</v>
          </cell>
          <cell r="BY5325" t="str">
            <v/>
          </cell>
        </row>
        <row r="5326">
          <cell r="BX5326">
            <v>229500</v>
          </cell>
          <cell r="BY5326" t="str">
            <v/>
          </cell>
        </row>
        <row r="5327">
          <cell r="BX5327">
            <v>229501</v>
          </cell>
          <cell r="BY5327" t="str">
            <v/>
          </cell>
        </row>
        <row r="5328">
          <cell r="BX5328">
            <v>229502</v>
          </cell>
          <cell r="BY5328" t="str">
            <v/>
          </cell>
        </row>
        <row r="5329">
          <cell r="BX5329">
            <v>229503</v>
          </cell>
          <cell r="BY5329" t="str">
            <v/>
          </cell>
        </row>
        <row r="5330">
          <cell r="BX5330">
            <v>229504</v>
          </cell>
          <cell r="BY5330" t="str">
            <v/>
          </cell>
        </row>
        <row r="5331">
          <cell r="BX5331">
            <v>229505</v>
          </cell>
          <cell r="BY5331" t="str">
            <v/>
          </cell>
        </row>
        <row r="5332">
          <cell r="BX5332">
            <v>229506</v>
          </cell>
          <cell r="BY5332" t="str">
            <v/>
          </cell>
        </row>
        <row r="5333">
          <cell r="BX5333">
            <v>229507</v>
          </cell>
          <cell r="BY5333" t="str">
            <v/>
          </cell>
        </row>
        <row r="5334">
          <cell r="BX5334">
            <v>229508</v>
          </cell>
          <cell r="BY5334" t="str">
            <v/>
          </cell>
        </row>
        <row r="5335">
          <cell r="BX5335">
            <v>229509</v>
          </cell>
          <cell r="BY5335" t="str">
            <v/>
          </cell>
        </row>
        <row r="5336">
          <cell r="BX5336">
            <v>229510</v>
          </cell>
          <cell r="BY5336" t="str">
            <v/>
          </cell>
        </row>
        <row r="5337">
          <cell r="BX5337">
            <v>229511</v>
          </cell>
          <cell r="BY5337" t="str">
            <v/>
          </cell>
        </row>
        <row r="5338">
          <cell r="BX5338">
            <v>229512</v>
          </cell>
          <cell r="BY5338" t="str">
            <v/>
          </cell>
        </row>
        <row r="5339">
          <cell r="BX5339">
            <v>229513</v>
          </cell>
          <cell r="BY5339" t="str">
            <v/>
          </cell>
        </row>
        <row r="5340">
          <cell r="BX5340">
            <v>229514</v>
          </cell>
          <cell r="BY5340" t="str">
            <v/>
          </cell>
        </row>
        <row r="5341">
          <cell r="BX5341">
            <v>229515</v>
          </cell>
          <cell r="BY5341" t="str">
            <v/>
          </cell>
        </row>
        <row r="5342">
          <cell r="BX5342">
            <v>229516</v>
          </cell>
          <cell r="BY5342" t="str">
            <v/>
          </cell>
        </row>
        <row r="5343">
          <cell r="BX5343">
            <v>229517</v>
          </cell>
          <cell r="BY5343" t="str">
            <v/>
          </cell>
        </row>
        <row r="5344">
          <cell r="BX5344">
            <v>229518</v>
          </cell>
          <cell r="BY5344" t="str">
            <v/>
          </cell>
        </row>
        <row r="5345">
          <cell r="BX5345">
            <v>229519</v>
          </cell>
          <cell r="BY5345" t="str">
            <v/>
          </cell>
        </row>
        <row r="5346">
          <cell r="BX5346">
            <v>229520</v>
          </cell>
          <cell r="BY5346" t="str">
            <v/>
          </cell>
        </row>
        <row r="5347">
          <cell r="BX5347">
            <v>229521</v>
          </cell>
          <cell r="BY5347" t="str">
            <v/>
          </cell>
        </row>
        <row r="5348">
          <cell r="BX5348">
            <v>229522</v>
          </cell>
          <cell r="BY5348" t="str">
            <v/>
          </cell>
        </row>
        <row r="5349">
          <cell r="BX5349">
            <v>229523</v>
          </cell>
          <cell r="BY5349" t="str">
            <v/>
          </cell>
        </row>
        <row r="5350">
          <cell r="BX5350">
            <v>229524</v>
          </cell>
          <cell r="BY5350" t="str">
            <v/>
          </cell>
        </row>
        <row r="5351">
          <cell r="BX5351">
            <v>229525</v>
          </cell>
          <cell r="BY5351" t="str">
            <v/>
          </cell>
        </row>
        <row r="5352">
          <cell r="BX5352">
            <v>229526</v>
          </cell>
          <cell r="BY5352" t="str">
            <v/>
          </cell>
        </row>
        <row r="5353">
          <cell r="BX5353">
            <v>229527</v>
          </cell>
          <cell r="BY5353" t="str">
            <v/>
          </cell>
        </row>
        <row r="5354">
          <cell r="BX5354">
            <v>229528</v>
          </cell>
          <cell r="BY5354" t="str">
            <v/>
          </cell>
        </row>
        <row r="5355">
          <cell r="BX5355">
            <v>229530</v>
          </cell>
          <cell r="BY5355" t="str">
            <v/>
          </cell>
        </row>
        <row r="5356">
          <cell r="BX5356">
            <v>229534</v>
          </cell>
          <cell r="BY5356" t="str">
            <v/>
          </cell>
        </row>
        <row r="5357">
          <cell r="BX5357">
            <v>229536</v>
          </cell>
          <cell r="BY5357" t="str">
            <v/>
          </cell>
        </row>
        <row r="5358">
          <cell r="BX5358">
            <v>229537</v>
          </cell>
          <cell r="BY5358" t="str">
            <v/>
          </cell>
        </row>
        <row r="5359">
          <cell r="BX5359">
            <v>229538</v>
          </cell>
          <cell r="BY5359" t="str">
            <v/>
          </cell>
        </row>
        <row r="5360">
          <cell r="BX5360">
            <v>229540</v>
          </cell>
          <cell r="BY5360" t="str">
            <v/>
          </cell>
        </row>
        <row r="5361">
          <cell r="BX5361">
            <v>229541</v>
          </cell>
          <cell r="BY5361" t="str">
            <v/>
          </cell>
        </row>
        <row r="5362">
          <cell r="BX5362">
            <v>229542</v>
          </cell>
          <cell r="BY5362" t="str">
            <v/>
          </cell>
        </row>
        <row r="5363">
          <cell r="BX5363">
            <v>229543</v>
          </cell>
          <cell r="BY5363" t="str">
            <v/>
          </cell>
        </row>
        <row r="5364">
          <cell r="BX5364">
            <v>229547</v>
          </cell>
          <cell r="BY5364" t="str">
            <v/>
          </cell>
        </row>
        <row r="5365">
          <cell r="BX5365">
            <v>229550</v>
          </cell>
          <cell r="BY5365" t="str">
            <v/>
          </cell>
        </row>
        <row r="5366">
          <cell r="BX5366">
            <v>229553</v>
          </cell>
          <cell r="BY5366" t="str">
            <v/>
          </cell>
        </row>
        <row r="5367">
          <cell r="BX5367">
            <v>229557</v>
          </cell>
          <cell r="BY5367" t="str">
            <v/>
          </cell>
        </row>
        <row r="5368">
          <cell r="BX5368">
            <v>229559</v>
          </cell>
          <cell r="BY5368" t="str">
            <v/>
          </cell>
        </row>
        <row r="5369">
          <cell r="BX5369">
            <v>235401</v>
          </cell>
          <cell r="BY5369" t="str">
            <v/>
          </cell>
        </row>
        <row r="5370">
          <cell r="BX5370">
            <v>235402</v>
          </cell>
          <cell r="BY5370" t="str">
            <v/>
          </cell>
        </row>
        <row r="5371">
          <cell r="BX5371">
            <v>235403</v>
          </cell>
          <cell r="BY5371" t="str">
            <v/>
          </cell>
        </row>
        <row r="5372">
          <cell r="BX5372">
            <v>235404</v>
          </cell>
          <cell r="BY5372" t="str">
            <v/>
          </cell>
        </row>
        <row r="5373">
          <cell r="BX5373">
            <v>235405</v>
          </cell>
          <cell r="BY5373" t="str">
            <v/>
          </cell>
        </row>
        <row r="5374">
          <cell r="BX5374">
            <v>235406</v>
          </cell>
          <cell r="BY5374" t="str">
            <v/>
          </cell>
        </row>
        <row r="5375">
          <cell r="BX5375">
            <v>235778</v>
          </cell>
          <cell r="BY5375" t="str">
            <v/>
          </cell>
        </row>
        <row r="5376">
          <cell r="BX5376">
            <v>235785</v>
          </cell>
          <cell r="BY5376" t="str">
            <v/>
          </cell>
        </row>
        <row r="5377">
          <cell r="BX5377">
            <v>235766</v>
          </cell>
          <cell r="BY5377" t="str">
            <v/>
          </cell>
        </row>
        <row r="5378">
          <cell r="BX5378">
            <v>235746</v>
          </cell>
          <cell r="BY5378" t="str">
            <v/>
          </cell>
        </row>
        <row r="5379">
          <cell r="BX5379">
            <v>235740</v>
          </cell>
          <cell r="BY5379" t="str">
            <v/>
          </cell>
        </row>
        <row r="5380">
          <cell r="BX5380">
            <v>235830</v>
          </cell>
          <cell r="BY5380" t="str">
            <v/>
          </cell>
        </row>
        <row r="5381">
          <cell r="BX5381">
            <v>235807</v>
          </cell>
          <cell r="BY5381" t="str">
            <v/>
          </cell>
        </row>
        <row r="5382">
          <cell r="BX5382">
            <v>235791</v>
          </cell>
          <cell r="BY5382" t="str">
            <v/>
          </cell>
        </row>
        <row r="5383">
          <cell r="BX5383">
            <v>235663</v>
          </cell>
          <cell r="BY5383" t="str">
            <v/>
          </cell>
        </row>
        <row r="5384">
          <cell r="BX5384">
            <v>235623</v>
          </cell>
          <cell r="BY5384" t="str">
            <v/>
          </cell>
        </row>
        <row r="5385">
          <cell r="BX5385">
            <v>235690</v>
          </cell>
          <cell r="BY5385" t="str">
            <v/>
          </cell>
        </row>
        <row r="5386">
          <cell r="BX5386">
            <v>235688</v>
          </cell>
          <cell r="BY5386" t="str">
            <v/>
          </cell>
        </row>
        <row r="5387">
          <cell r="BX5387">
            <v>235721</v>
          </cell>
          <cell r="BY5387" t="str">
            <v/>
          </cell>
        </row>
        <row r="5388">
          <cell r="BX5388">
            <v>235552</v>
          </cell>
          <cell r="BY5388" t="str">
            <v/>
          </cell>
        </row>
        <row r="5389">
          <cell r="BX5389">
            <v>235553</v>
          </cell>
          <cell r="BY5389" t="str">
            <v/>
          </cell>
        </row>
        <row r="5390">
          <cell r="BX5390">
            <v>235554</v>
          </cell>
          <cell r="BY5390" t="str">
            <v/>
          </cell>
        </row>
        <row r="5391">
          <cell r="BX5391">
            <v>235557</v>
          </cell>
          <cell r="BY5391" t="str">
            <v/>
          </cell>
        </row>
        <row r="5392">
          <cell r="BX5392">
            <v>235558</v>
          </cell>
          <cell r="BY5392" t="str">
            <v/>
          </cell>
        </row>
        <row r="5393">
          <cell r="BX5393">
            <v>235559</v>
          </cell>
          <cell r="BY5393" t="str">
            <v/>
          </cell>
        </row>
        <row r="5394">
          <cell r="BX5394">
            <v>235575</v>
          </cell>
          <cell r="BY5394" t="str">
            <v/>
          </cell>
        </row>
        <row r="5395">
          <cell r="BX5395">
            <v>235508</v>
          </cell>
          <cell r="BY5395" t="str">
            <v/>
          </cell>
        </row>
        <row r="5396">
          <cell r="BX5396">
            <v>235534</v>
          </cell>
          <cell r="BY5396" t="str">
            <v/>
          </cell>
        </row>
        <row r="5397">
          <cell r="BX5397">
            <v>235535</v>
          </cell>
          <cell r="BY5397" t="str">
            <v/>
          </cell>
        </row>
        <row r="5398">
          <cell r="BX5398">
            <v>235536</v>
          </cell>
          <cell r="BY5398" t="str">
            <v/>
          </cell>
        </row>
        <row r="5399">
          <cell r="BX5399">
            <v>235537</v>
          </cell>
          <cell r="BY5399" t="str">
            <v/>
          </cell>
        </row>
        <row r="5400">
          <cell r="BX5400">
            <v>235538</v>
          </cell>
          <cell r="BY5400" t="str">
            <v/>
          </cell>
        </row>
        <row r="5401">
          <cell r="BX5401">
            <v>235514</v>
          </cell>
          <cell r="BY5401" t="str">
            <v/>
          </cell>
        </row>
        <row r="5402">
          <cell r="BX5402">
            <v>235515</v>
          </cell>
          <cell r="BY5402" t="str">
            <v/>
          </cell>
        </row>
        <row r="5403">
          <cell r="BX5403">
            <v>235516</v>
          </cell>
          <cell r="BY5403" t="str">
            <v/>
          </cell>
        </row>
        <row r="5404">
          <cell r="BX5404">
            <v>235517</v>
          </cell>
          <cell r="BY5404" t="str">
            <v/>
          </cell>
        </row>
        <row r="5405">
          <cell r="BX5405">
            <v>235518</v>
          </cell>
          <cell r="BY5405" t="str">
            <v/>
          </cell>
        </row>
        <row r="5406">
          <cell r="BX5406">
            <v>235519</v>
          </cell>
          <cell r="BY5406" t="str">
            <v/>
          </cell>
        </row>
        <row r="5407">
          <cell r="BX5407">
            <v>235520</v>
          </cell>
          <cell r="BY5407" t="str">
            <v/>
          </cell>
        </row>
        <row r="5408">
          <cell r="BX5408">
            <v>235521</v>
          </cell>
          <cell r="BY5408" t="str">
            <v/>
          </cell>
        </row>
        <row r="5409">
          <cell r="BX5409">
            <v>235522</v>
          </cell>
          <cell r="BY5409" t="str">
            <v/>
          </cell>
        </row>
        <row r="5410">
          <cell r="BX5410">
            <v>235523</v>
          </cell>
          <cell r="BY5410" t="str">
            <v/>
          </cell>
        </row>
        <row r="5411">
          <cell r="BX5411">
            <v>235524</v>
          </cell>
          <cell r="BY5411" t="str">
            <v/>
          </cell>
        </row>
        <row r="5412">
          <cell r="BX5412">
            <v>235525</v>
          </cell>
          <cell r="BY5412" t="str">
            <v/>
          </cell>
        </row>
        <row r="5413">
          <cell r="BX5413">
            <v>235526</v>
          </cell>
          <cell r="BY5413" t="str">
            <v/>
          </cell>
        </row>
        <row r="5414">
          <cell r="BX5414">
            <v>235527</v>
          </cell>
          <cell r="BY5414" t="str">
            <v/>
          </cell>
        </row>
        <row r="5415">
          <cell r="BX5415">
            <v>235528</v>
          </cell>
          <cell r="BY5415" t="str">
            <v/>
          </cell>
        </row>
        <row r="5416">
          <cell r="BX5416">
            <v>235529</v>
          </cell>
          <cell r="BY5416" t="str">
            <v/>
          </cell>
        </row>
        <row r="5417">
          <cell r="BX5417">
            <v>235530</v>
          </cell>
          <cell r="BY5417" t="str">
            <v/>
          </cell>
        </row>
        <row r="5418">
          <cell r="BX5418">
            <v>235531</v>
          </cell>
          <cell r="BY5418" t="str">
            <v/>
          </cell>
        </row>
        <row r="5419">
          <cell r="BX5419">
            <v>235532</v>
          </cell>
          <cell r="BY5419" t="str">
            <v/>
          </cell>
        </row>
        <row r="5420">
          <cell r="BX5420">
            <v>235484</v>
          </cell>
          <cell r="BY5420" t="str">
            <v/>
          </cell>
        </row>
        <row r="5421">
          <cell r="BX5421">
            <v>235485</v>
          </cell>
          <cell r="BY5421" t="str">
            <v/>
          </cell>
        </row>
        <row r="5422">
          <cell r="BX5422">
            <v>235486</v>
          </cell>
          <cell r="BY5422" t="str">
            <v/>
          </cell>
        </row>
        <row r="5423">
          <cell r="BX5423">
            <v>235487</v>
          </cell>
          <cell r="BY5423" t="str">
            <v/>
          </cell>
        </row>
        <row r="5424">
          <cell r="BX5424">
            <v>235488</v>
          </cell>
          <cell r="BY5424" t="str">
            <v/>
          </cell>
        </row>
        <row r="5425">
          <cell r="BX5425">
            <v>235489</v>
          </cell>
          <cell r="BY5425" t="str">
            <v/>
          </cell>
        </row>
        <row r="5426">
          <cell r="BX5426">
            <v>235490</v>
          </cell>
          <cell r="BY5426" t="str">
            <v/>
          </cell>
        </row>
        <row r="5427">
          <cell r="BX5427">
            <v>235491</v>
          </cell>
          <cell r="BY5427" t="str">
            <v/>
          </cell>
        </row>
        <row r="5428">
          <cell r="BX5428">
            <v>235492</v>
          </cell>
          <cell r="BY5428" t="str">
            <v/>
          </cell>
        </row>
        <row r="5429">
          <cell r="BX5429">
            <v>235493</v>
          </cell>
          <cell r="BY5429" t="str">
            <v/>
          </cell>
        </row>
        <row r="5430">
          <cell r="BX5430">
            <v>235494</v>
          </cell>
          <cell r="BY5430" t="str">
            <v/>
          </cell>
        </row>
        <row r="5431">
          <cell r="BX5431">
            <v>235466</v>
          </cell>
          <cell r="BY5431" t="str">
            <v/>
          </cell>
        </row>
        <row r="5432">
          <cell r="BX5432">
            <v>235467</v>
          </cell>
          <cell r="BY5432" t="str">
            <v/>
          </cell>
        </row>
        <row r="5433">
          <cell r="BX5433">
            <v>235502</v>
          </cell>
          <cell r="BY5433" t="str">
            <v/>
          </cell>
        </row>
        <row r="5434">
          <cell r="BX5434">
            <v>235503</v>
          </cell>
          <cell r="BY5434" t="str">
            <v/>
          </cell>
        </row>
        <row r="5435">
          <cell r="BX5435">
            <v>235476</v>
          </cell>
          <cell r="BY5435" t="str">
            <v/>
          </cell>
        </row>
        <row r="5436">
          <cell r="BX5436">
            <v>235477</v>
          </cell>
          <cell r="BY5436" t="str">
            <v/>
          </cell>
        </row>
        <row r="5437">
          <cell r="BX5437">
            <v>235478</v>
          </cell>
          <cell r="BY5437" t="str">
            <v/>
          </cell>
        </row>
        <row r="5438">
          <cell r="BX5438">
            <v>235479</v>
          </cell>
          <cell r="BY5438" t="str">
            <v/>
          </cell>
        </row>
        <row r="5439">
          <cell r="BX5439">
            <v>235480</v>
          </cell>
          <cell r="BY5439" t="str">
            <v/>
          </cell>
        </row>
        <row r="5440">
          <cell r="BX5440">
            <v>235481</v>
          </cell>
          <cell r="BY5440" t="str">
            <v/>
          </cell>
        </row>
        <row r="5441">
          <cell r="BX5441">
            <v>235464</v>
          </cell>
          <cell r="BY5441" t="str">
            <v/>
          </cell>
        </row>
        <row r="5442">
          <cell r="BX5442">
            <v>235411</v>
          </cell>
          <cell r="BY5442" t="str">
            <v/>
          </cell>
        </row>
        <row r="5443">
          <cell r="BX5443">
            <v>235412</v>
          </cell>
          <cell r="BY5443" t="str">
            <v/>
          </cell>
        </row>
        <row r="5444">
          <cell r="BX5444">
            <v>235413</v>
          </cell>
          <cell r="BY5444" t="str">
            <v/>
          </cell>
        </row>
        <row r="5445">
          <cell r="BX5445">
            <v>235414</v>
          </cell>
          <cell r="BY5445" t="str">
            <v/>
          </cell>
        </row>
        <row r="5446">
          <cell r="BX5446">
            <v>235415</v>
          </cell>
          <cell r="BY5446" t="str">
            <v/>
          </cell>
        </row>
        <row r="5447">
          <cell r="BX5447">
            <v>235416</v>
          </cell>
          <cell r="BY5447" t="str">
            <v/>
          </cell>
        </row>
        <row r="5448">
          <cell r="BX5448">
            <v>235417</v>
          </cell>
          <cell r="BY5448" t="str">
            <v/>
          </cell>
        </row>
        <row r="5449">
          <cell r="BX5449">
            <v>235418</v>
          </cell>
          <cell r="BY5449" t="str">
            <v/>
          </cell>
        </row>
        <row r="5450">
          <cell r="BX5450">
            <v>235419</v>
          </cell>
          <cell r="BY5450" t="str">
            <v/>
          </cell>
        </row>
        <row r="5451">
          <cell r="BX5451">
            <v>235420</v>
          </cell>
          <cell r="BY5451" t="str">
            <v/>
          </cell>
        </row>
        <row r="5452">
          <cell r="BX5452">
            <v>235421</v>
          </cell>
          <cell r="BY5452" t="str">
            <v/>
          </cell>
        </row>
        <row r="5453">
          <cell r="BX5453">
            <v>235422</v>
          </cell>
          <cell r="BY5453" t="str">
            <v/>
          </cell>
        </row>
        <row r="5454">
          <cell r="BX5454">
            <v>235423</v>
          </cell>
          <cell r="BY5454" t="str">
            <v/>
          </cell>
        </row>
        <row r="5455">
          <cell r="BX5455">
            <v>235424</v>
          </cell>
          <cell r="BY5455" t="str">
            <v/>
          </cell>
        </row>
        <row r="5456">
          <cell r="BX5456">
            <v>235425</v>
          </cell>
          <cell r="BY5456" t="str">
            <v/>
          </cell>
        </row>
        <row r="5457">
          <cell r="BX5457">
            <v>235426</v>
          </cell>
          <cell r="BY5457" t="str">
            <v/>
          </cell>
        </row>
        <row r="5458">
          <cell r="BX5458">
            <v>235427</v>
          </cell>
          <cell r="BY5458" t="str">
            <v/>
          </cell>
        </row>
        <row r="5459">
          <cell r="BX5459">
            <v>235428</v>
          </cell>
          <cell r="BY5459" t="str">
            <v/>
          </cell>
        </row>
        <row r="5460">
          <cell r="BX5460">
            <v>235429</v>
          </cell>
          <cell r="BY5460" t="str">
            <v/>
          </cell>
        </row>
        <row r="5461">
          <cell r="BX5461">
            <v>235430</v>
          </cell>
          <cell r="BY5461" t="str">
            <v/>
          </cell>
        </row>
        <row r="5462">
          <cell r="BX5462">
            <v>235431</v>
          </cell>
          <cell r="BY5462" t="str">
            <v/>
          </cell>
        </row>
        <row r="5463">
          <cell r="BX5463">
            <v>235432</v>
          </cell>
          <cell r="BY5463" t="str">
            <v/>
          </cell>
        </row>
        <row r="5464">
          <cell r="BX5464">
            <v>235433</v>
          </cell>
          <cell r="BY5464" t="str">
            <v/>
          </cell>
        </row>
        <row r="5465">
          <cell r="BX5465">
            <v>235434</v>
          </cell>
          <cell r="BY5465" t="str">
            <v/>
          </cell>
        </row>
        <row r="5466">
          <cell r="BX5466">
            <v>235435</v>
          </cell>
          <cell r="BY5466" t="str">
            <v/>
          </cell>
        </row>
        <row r="5467">
          <cell r="BX5467">
            <v>235436</v>
          </cell>
          <cell r="BY5467" t="str">
            <v/>
          </cell>
        </row>
        <row r="5468">
          <cell r="BX5468">
            <v>235437</v>
          </cell>
          <cell r="BY5468" t="str">
            <v/>
          </cell>
        </row>
        <row r="5469">
          <cell r="BX5469">
            <v>235438</v>
          </cell>
          <cell r="BY5469" t="str">
            <v/>
          </cell>
        </row>
        <row r="5470">
          <cell r="BX5470">
            <v>235439</v>
          </cell>
          <cell r="BY5470" t="str">
            <v/>
          </cell>
        </row>
        <row r="5471">
          <cell r="BX5471">
            <v>235440</v>
          </cell>
          <cell r="BY5471" t="str">
            <v/>
          </cell>
        </row>
        <row r="5472">
          <cell r="BX5472">
            <v>235441</v>
          </cell>
          <cell r="BY5472" t="str">
            <v/>
          </cell>
        </row>
        <row r="5473">
          <cell r="BX5473">
            <v>235442</v>
          </cell>
          <cell r="BY5473" t="str">
            <v/>
          </cell>
        </row>
        <row r="5474">
          <cell r="BX5474">
            <v>235443</v>
          </cell>
          <cell r="BY5474" t="str">
            <v/>
          </cell>
        </row>
        <row r="5475">
          <cell r="BX5475">
            <v>235444</v>
          </cell>
          <cell r="BY5475" t="str">
            <v/>
          </cell>
        </row>
        <row r="5476">
          <cell r="BX5476">
            <v>235445</v>
          </cell>
          <cell r="BY5476" t="str">
            <v/>
          </cell>
        </row>
        <row r="5477">
          <cell r="BX5477">
            <v>235446</v>
          </cell>
          <cell r="BY5477" t="str">
            <v/>
          </cell>
        </row>
        <row r="5478">
          <cell r="BX5478">
            <v>235447</v>
          </cell>
          <cell r="BY5478" t="str">
            <v/>
          </cell>
        </row>
        <row r="5479">
          <cell r="BX5479">
            <v>235448</v>
          </cell>
          <cell r="BY5479" t="str">
            <v/>
          </cell>
        </row>
        <row r="5480">
          <cell r="BX5480">
            <v>235449</v>
          </cell>
          <cell r="BY5480" t="str">
            <v/>
          </cell>
        </row>
        <row r="5481">
          <cell r="BX5481">
            <v>235450</v>
          </cell>
          <cell r="BY5481" t="str">
            <v/>
          </cell>
        </row>
        <row r="5482">
          <cell r="BX5482">
            <v>235451</v>
          </cell>
          <cell r="BY5482" t="str">
            <v/>
          </cell>
        </row>
        <row r="5483">
          <cell r="BX5483">
            <v>235452</v>
          </cell>
          <cell r="BY5483" t="str">
            <v/>
          </cell>
        </row>
        <row r="5484">
          <cell r="BX5484">
            <v>235453</v>
          </cell>
          <cell r="BY5484" t="str">
            <v/>
          </cell>
        </row>
        <row r="5485">
          <cell r="BX5485">
            <v>235454</v>
          </cell>
          <cell r="BY5485" t="str">
            <v/>
          </cell>
        </row>
        <row r="5486">
          <cell r="BX5486">
            <v>235455</v>
          </cell>
          <cell r="BY5486" t="str">
            <v/>
          </cell>
        </row>
        <row r="5487">
          <cell r="BX5487">
            <v>235456</v>
          </cell>
          <cell r="BY5487" t="str">
            <v/>
          </cell>
        </row>
        <row r="5488">
          <cell r="BX5488">
            <v>236272</v>
          </cell>
          <cell r="BY5488" t="str">
            <v/>
          </cell>
        </row>
        <row r="5489">
          <cell r="BX5489">
            <v>236257</v>
          </cell>
          <cell r="BY5489" t="str">
            <v/>
          </cell>
        </row>
        <row r="5490">
          <cell r="BX5490">
            <v>236332</v>
          </cell>
          <cell r="BY5490" t="str">
            <v/>
          </cell>
        </row>
        <row r="5491">
          <cell r="BX5491">
            <v>236187</v>
          </cell>
          <cell r="BY5491" t="str">
            <v/>
          </cell>
        </row>
        <row r="5492">
          <cell r="BX5492">
            <v>236128</v>
          </cell>
          <cell r="BY5492" t="str">
            <v/>
          </cell>
        </row>
        <row r="5493">
          <cell r="BX5493">
            <v>236132</v>
          </cell>
          <cell r="BY5493" t="str">
            <v/>
          </cell>
        </row>
        <row r="5494">
          <cell r="BX5494">
            <v>236130</v>
          </cell>
          <cell r="BY5494" t="str">
            <v/>
          </cell>
        </row>
        <row r="5495">
          <cell r="BX5495">
            <v>236149</v>
          </cell>
          <cell r="BY5495" t="str">
            <v/>
          </cell>
        </row>
        <row r="5496">
          <cell r="BX5496">
            <v>236251</v>
          </cell>
          <cell r="BY5496" t="str">
            <v/>
          </cell>
        </row>
        <row r="5497">
          <cell r="BX5497">
            <v>236255</v>
          </cell>
          <cell r="BY5497" t="str">
            <v/>
          </cell>
        </row>
        <row r="5498">
          <cell r="BX5498">
            <v>236253</v>
          </cell>
          <cell r="BY5498" t="str">
            <v/>
          </cell>
        </row>
        <row r="5499">
          <cell r="BX5499">
            <v>236238</v>
          </cell>
          <cell r="BY5499" t="str">
            <v/>
          </cell>
        </row>
        <row r="5500">
          <cell r="BX5500">
            <v>236228</v>
          </cell>
          <cell r="BY5500" t="str">
            <v/>
          </cell>
        </row>
        <row r="5501">
          <cell r="BX5501">
            <v>236205</v>
          </cell>
          <cell r="BY5501" t="str">
            <v/>
          </cell>
        </row>
        <row r="5502">
          <cell r="BX5502">
            <v>236189</v>
          </cell>
          <cell r="BY5502" t="str">
            <v/>
          </cell>
        </row>
        <row r="5503">
          <cell r="BX5503">
            <v>236201</v>
          </cell>
          <cell r="BY5503" t="str">
            <v/>
          </cell>
        </row>
        <row r="5504">
          <cell r="BX5504">
            <v>236217</v>
          </cell>
          <cell r="BY5504" t="str">
            <v/>
          </cell>
        </row>
        <row r="5505">
          <cell r="BX5505">
            <v>236211</v>
          </cell>
          <cell r="BY5505" t="str">
            <v/>
          </cell>
        </row>
        <row r="5506">
          <cell r="BX5506">
            <v>236047</v>
          </cell>
          <cell r="BY5506" t="str">
            <v/>
          </cell>
        </row>
        <row r="5507">
          <cell r="BX5507">
            <v>236048</v>
          </cell>
          <cell r="BY5507" t="str">
            <v/>
          </cell>
        </row>
        <row r="5508">
          <cell r="BX5508">
            <v>236075</v>
          </cell>
          <cell r="BY5508" t="str">
            <v/>
          </cell>
        </row>
        <row r="5509">
          <cell r="BX5509">
            <v>236065</v>
          </cell>
          <cell r="BY5509" t="str">
            <v/>
          </cell>
        </row>
        <row r="5510">
          <cell r="BX5510">
            <v>236063</v>
          </cell>
          <cell r="BY5510" t="str">
            <v/>
          </cell>
        </row>
        <row r="5511">
          <cell r="BX5511">
            <v>236061</v>
          </cell>
          <cell r="BY5511" t="str">
            <v/>
          </cell>
        </row>
        <row r="5512">
          <cell r="BX5512">
            <v>236084</v>
          </cell>
          <cell r="BY5512" t="str">
            <v/>
          </cell>
        </row>
        <row r="5513">
          <cell r="BX5513">
            <v>236090</v>
          </cell>
          <cell r="BY5513" t="str">
            <v/>
          </cell>
        </row>
        <row r="5514">
          <cell r="BX5514">
            <v>236008</v>
          </cell>
          <cell r="BY5514" t="str">
            <v/>
          </cell>
        </row>
        <row r="5515">
          <cell r="BX5515">
            <v>236009</v>
          </cell>
          <cell r="BY5515" t="str">
            <v/>
          </cell>
        </row>
        <row r="5516">
          <cell r="BX5516">
            <v>236010</v>
          </cell>
          <cell r="BY5516" t="str">
            <v/>
          </cell>
        </row>
        <row r="5517">
          <cell r="BX5517">
            <v>236011</v>
          </cell>
          <cell r="BY5517" t="str">
            <v/>
          </cell>
        </row>
        <row r="5518">
          <cell r="BX5518">
            <v>236012</v>
          </cell>
          <cell r="BY5518" t="str">
            <v/>
          </cell>
        </row>
        <row r="5519">
          <cell r="BX5519">
            <v>235999</v>
          </cell>
          <cell r="BY5519" t="str">
            <v/>
          </cell>
        </row>
        <row r="5520">
          <cell r="BX5520">
            <v>236027</v>
          </cell>
          <cell r="BY5520" t="str">
            <v/>
          </cell>
        </row>
        <row r="5521">
          <cell r="BX5521">
            <v>236025</v>
          </cell>
          <cell r="BY5521" t="str">
            <v/>
          </cell>
        </row>
        <row r="5522">
          <cell r="BX5522">
            <v>235993</v>
          </cell>
          <cell r="BY5522" t="str">
            <v/>
          </cell>
        </row>
        <row r="5523">
          <cell r="BX5523">
            <v>235980</v>
          </cell>
          <cell r="BY5523" t="str">
            <v/>
          </cell>
        </row>
        <row r="5524">
          <cell r="BX5524">
            <v>235978</v>
          </cell>
          <cell r="BY5524" t="str">
            <v/>
          </cell>
        </row>
        <row r="5525">
          <cell r="BX5525">
            <v>235941</v>
          </cell>
          <cell r="BY5525" t="str">
            <v/>
          </cell>
        </row>
        <row r="5526">
          <cell r="BX5526">
            <v>235946</v>
          </cell>
          <cell r="BY5526" t="str">
            <v/>
          </cell>
        </row>
        <row r="5527">
          <cell r="BX5527">
            <v>235952</v>
          </cell>
          <cell r="BY5527" t="str">
            <v/>
          </cell>
        </row>
        <row r="5528">
          <cell r="BX5528">
            <v>235950</v>
          </cell>
          <cell r="BY5528" t="str">
            <v/>
          </cell>
        </row>
        <row r="5529">
          <cell r="BX5529">
            <v>235948</v>
          </cell>
          <cell r="BY5529" t="str">
            <v/>
          </cell>
        </row>
        <row r="5530">
          <cell r="BX5530">
            <v>235970</v>
          </cell>
          <cell r="BY5530" t="str">
            <v/>
          </cell>
        </row>
        <row r="5531">
          <cell r="BX5531">
            <v>235963</v>
          </cell>
          <cell r="BY5531" t="str">
            <v/>
          </cell>
        </row>
        <row r="5532">
          <cell r="BX5532">
            <v>235957</v>
          </cell>
          <cell r="BY5532" t="str">
            <v/>
          </cell>
        </row>
        <row r="5533">
          <cell r="BX5533">
            <v>235923</v>
          </cell>
          <cell r="BY5533" t="str">
            <v/>
          </cell>
        </row>
        <row r="5534">
          <cell r="BX5534">
            <v>235925</v>
          </cell>
          <cell r="BY5534" t="str">
            <v/>
          </cell>
        </row>
        <row r="5535">
          <cell r="BX5535">
            <v>235910</v>
          </cell>
          <cell r="BY5535" t="str">
            <v/>
          </cell>
        </row>
        <row r="5536">
          <cell r="BX5536">
            <v>235916</v>
          </cell>
          <cell r="BY5536" t="str">
            <v/>
          </cell>
        </row>
        <row r="5537">
          <cell r="BX5537">
            <v>235880</v>
          </cell>
          <cell r="BY5537" t="str">
            <v/>
          </cell>
        </row>
        <row r="5538">
          <cell r="BX5538">
            <v>235890</v>
          </cell>
          <cell r="BY5538" t="str">
            <v/>
          </cell>
        </row>
        <row r="5539">
          <cell r="BX5539">
            <v>235888</v>
          </cell>
          <cell r="BY5539" t="str">
            <v/>
          </cell>
        </row>
        <row r="5540">
          <cell r="BX5540">
            <v>235832</v>
          </cell>
          <cell r="BY5540" t="str">
            <v/>
          </cell>
        </row>
        <row r="5541">
          <cell r="BX5541">
            <v>235809</v>
          </cell>
          <cell r="BY5541" t="str">
            <v/>
          </cell>
        </row>
        <row r="5542">
          <cell r="BX5542">
            <v>235854</v>
          </cell>
          <cell r="BY5542" t="str">
            <v/>
          </cell>
        </row>
        <row r="5543">
          <cell r="BX5543">
            <v>235852</v>
          </cell>
          <cell r="BY5543" t="str">
            <v/>
          </cell>
        </row>
        <row r="5544">
          <cell r="BX5544">
            <v>235863</v>
          </cell>
          <cell r="BY5544" t="str">
            <v/>
          </cell>
        </row>
        <row r="5545">
          <cell r="BX5545">
            <v>235861</v>
          </cell>
          <cell r="BY5545" t="str">
            <v/>
          </cell>
        </row>
        <row r="5546">
          <cell r="BX5546">
            <v>235858</v>
          </cell>
          <cell r="BY5546" t="str">
            <v/>
          </cell>
        </row>
        <row r="5547">
          <cell r="BX5547">
            <v>235851</v>
          </cell>
          <cell r="BY5547" t="str">
            <v/>
          </cell>
        </row>
        <row r="5548">
          <cell r="BX5548">
            <v>235839</v>
          </cell>
          <cell r="BY5548" t="str">
            <v/>
          </cell>
        </row>
        <row r="5549">
          <cell r="BX5549">
            <v>235843</v>
          </cell>
          <cell r="BY5549" t="str">
            <v/>
          </cell>
        </row>
        <row r="5550">
          <cell r="BX5550">
            <v>235835</v>
          </cell>
          <cell r="BY5550" t="str">
            <v/>
          </cell>
        </row>
        <row r="5551">
          <cell r="BX5551">
            <v>235847</v>
          </cell>
          <cell r="BY5551" t="str">
            <v/>
          </cell>
        </row>
        <row r="5552">
          <cell r="BX5552">
            <v>235882</v>
          </cell>
          <cell r="BY5552" t="str">
            <v/>
          </cell>
        </row>
        <row r="5553">
          <cell r="BX5553">
            <v>235886</v>
          </cell>
          <cell r="BY5553" t="str">
            <v/>
          </cell>
        </row>
        <row r="5554">
          <cell r="BX5554">
            <v>235893</v>
          </cell>
          <cell r="BY5554" t="str">
            <v/>
          </cell>
        </row>
        <row r="5555">
          <cell r="BX5555">
            <v>235897</v>
          </cell>
          <cell r="BY5555" t="str">
            <v/>
          </cell>
        </row>
        <row r="5556">
          <cell r="BX5556">
            <v>235872</v>
          </cell>
          <cell r="BY5556" t="str">
            <v/>
          </cell>
        </row>
        <row r="5557">
          <cell r="BX5557">
            <v>235873</v>
          </cell>
          <cell r="BY5557" t="str">
            <v/>
          </cell>
        </row>
        <row r="5558">
          <cell r="BX5558">
            <v>235904</v>
          </cell>
          <cell r="BY5558" t="str">
            <v/>
          </cell>
        </row>
        <row r="5559">
          <cell r="BX5559">
            <v>235905</v>
          </cell>
          <cell r="BY5559" t="str">
            <v/>
          </cell>
        </row>
        <row r="5560">
          <cell r="BX5560">
            <v>235932</v>
          </cell>
          <cell r="BY5560" t="str">
            <v/>
          </cell>
        </row>
        <row r="5561">
          <cell r="BX5561">
            <v>235912</v>
          </cell>
          <cell r="BY5561" t="str">
            <v/>
          </cell>
        </row>
        <row r="5562">
          <cell r="BX5562">
            <v>235920</v>
          </cell>
          <cell r="BY5562" t="str">
            <v/>
          </cell>
        </row>
        <row r="5563">
          <cell r="BX5563">
            <v>235961</v>
          </cell>
          <cell r="BY5563" t="str">
            <v/>
          </cell>
        </row>
        <row r="5564">
          <cell r="BX5564">
            <v>235972</v>
          </cell>
          <cell r="BY5564" t="str">
            <v/>
          </cell>
        </row>
        <row r="5565">
          <cell r="BX5565">
            <v>235967</v>
          </cell>
          <cell r="BY5565" t="str">
            <v/>
          </cell>
        </row>
        <row r="5566">
          <cell r="BX5566">
            <v>235944</v>
          </cell>
          <cell r="BY5566" t="str">
            <v/>
          </cell>
        </row>
        <row r="5567">
          <cell r="BX5567">
            <v>235976</v>
          </cell>
          <cell r="BY5567" t="str">
            <v/>
          </cell>
        </row>
        <row r="5568">
          <cell r="BX5568">
            <v>235988</v>
          </cell>
          <cell r="BY5568" t="str">
            <v/>
          </cell>
        </row>
        <row r="5569">
          <cell r="BX5569">
            <v>235984</v>
          </cell>
          <cell r="BY5569" t="str">
            <v/>
          </cell>
        </row>
        <row r="5570">
          <cell r="BX5570">
            <v>235997</v>
          </cell>
          <cell r="BY5570" t="str">
            <v/>
          </cell>
        </row>
        <row r="5571">
          <cell r="BX5571">
            <v>236007</v>
          </cell>
          <cell r="BY5571" t="str">
            <v/>
          </cell>
        </row>
        <row r="5572">
          <cell r="BX5572">
            <v>236003</v>
          </cell>
          <cell r="BY5572" t="str">
            <v/>
          </cell>
        </row>
        <row r="5573">
          <cell r="BX5573">
            <v>236031</v>
          </cell>
          <cell r="BY5573" t="str">
            <v/>
          </cell>
        </row>
        <row r="5574">
          <cell r="BX5574">
            <v>236042</v>
          </cell>
          <cell r="BY5574" t="str">
            <v/>
          </cell>
        </row>
        <row r="5575">
          <cell r="BX5575">
            <v>236035</v>
          </cell>
          <cell r="BY5575" t="str">
            <v/>
          </cell>
        </row>
        <row r="5576">
          <cell r="BX5576">
            <v>236036</v>
          </cell>
          <cell r="BY5576" t="str">
            <v/>
          </cell>
        </row>
        <row r="5577">
          <cell r="BX5577">
            <v>236019</v>
          </cell>
          <cell r="BY5577" t="str">
            <v/>
          </cell>
        </row>
        <row r="5578">
          <cell r="BX5578">
            <v>236023</v>
          </cell>
          <cell r="BY5578" t="str">
            <v/>
          </cell>
        </row>
        <row r="5579">
          <cell r="BX5579">
            <v>236014</v>
          </cell>
          <cell r="BY5579" t="str">
            <v/>
          </cell>
        </row>
        <row r="5580">
          <cell r="BX5580">
            <v>236015</v>
          </cell>
          <cell r="BY5580" t="str">
            <v/>
          </cell>
        </row>
        <row r="5581">
          <cell r="BX5581">
            <v>236016</v>
          </cell>
          <cell r="BY5581" t="str">
            <v/>
          </cell>
        </row>
        <row r="5582">
          <cell r="BX5582">
            <v>236017</v>
          </cell>
          <cell r="BY5582" t="str">
            <v/>
          </cell>
        </row>
        <row r="5583">
          <cell r="BX5583">
            <v>236093</v>
          </cell>
          <cell r="BY5583" t="str">
            <v/>
          </cell>
        </row>
        <row r="5584">
          <cell r="BX5584">
            <v>236088</v>
          </cell>
          <cell r="BY5584" t="str">
            <v/>
          </cell>
        </row>
        <row r="5585">
          <cell r="BX5585">
            <v>236086</v>
          </cell>
          <cell r="BY5585" t="str">
            <v/>
          </cell>
        </row>
        <row r="5586">
          <cell r="BX5586">
            <v>236083</v>
          </cell>
          <cell r="BY5586" t="str">
            <v/>
          </cell>
        </row>
        <row r="5587">
          <cell r="BX5587">
            <v>236079</v>
          </cell>
          <cell r="BY5587" t="str">
            <v/>
          </cell>
        </row>
        <row r="5588">
          <cell r="BX5588">
            <v>236110</v>
          </cell>
          <cell r="BY5588" t="str">
            <v/>
          </cell>
        </row>
        <row r="5589">
          <cell r="BX5589">
            <v>236111</v>
          </cell>
          <cell r="BY5589" t="str">
            <v/>
          </cell>
        </row>
        <row r="5590">
          <cell r="BX5590">
            <v>236106</v>
          </cell>
          <cell r="BY5590" t="str">
            <v/>
          </cell>
        </row>
        <row r="5591">
          <cell r="BX5591">
            <v>236100</v>
          </cell>
          <cell r="BY5591" t="str">
            <v/>
          </cell>
        </row>
        <row r="5592">
          <cell r="BX5592">
            <v>236097</v>
          </cell>
          <cell r="BY5592" t="str">
            <v/>
          </cell>
        </row>
        <row r="5593">
          <cell r="BX5593">
            <v>236072</v>
          </cell>
          <cell r="BY5593" t="str">
            <v/>
          </cell>
        </row>
        <row r="5594">
          <cell r="BX5594">
            <v>236073</v>
          </cell>
          <cell r="BY5594" t="str">
            <v/>
          </cell>
        </row>
        <row r="5595">
          <cell r="BX5595">
            <v>236050</v>
          </cell>
          <cell r="BY5595" t="str">
            <v/>
          </cell>
        </row>
        <row r="5596">
          <cell r="BX5596">
            <v>236038</v>
          </cell>
          <cell r="BY5596" t="str">
            <v/>
          </cell>
        </row>
        <row r="5597">
          <cell r="BX5597">
            <v>236058</v>
          </cell>
          <cell r="BY5597" t="str">
            <v/>
          </cell>
        </row>
        <row r="5598">
          <cell r="BX5598">
            <v>236054</v>
          </cell>
          <cell r="BY5598" t="str">
            <v/>
          </cell>
        </row>
        <row r="5599">
          <cell r="BX5599">
            <v>236221</v>
          </cell>
          <cell r="BY5599" t="str">
            <v/>
          </cell>
        </row>
        <row r="5600">
          <cell r="BX5600">
            <v>236215</v>
          </cell>
          <cell r="BY5600" t="str">
            <v/>
          </cell>
        </row>
        <row r="5601">
          <cell r="BX5601">
            <v>236209</v>
          </cell>
          <cell r="BY5601" t="str">
            <v/>
          </cell>
        </row>
        <row r="5602">
          <cell r="BX5602">
            <v>236198</v>
          </cell>
          <cell r="BY5602" t="str">
            <v/>
          </cell>
        </row>
        <row r="5603">
          <cell r="BX5603">
            <v>236194</v>
          </cell>
          <cell r="BY5603" t="str">
            <v/>
          </cell>
        </row>
        <row r="5604">
          <cell r="BX5604">
            <v>236234</v>
          </cell>
          <cell r="BY5604" t="str">
            <v/>
          </cell>
        </row>
        <row r="5605">
          <cell r="BX5605">
            <v>236236</v>
          </cell>
          <cell r="BY5605" t="str">
            <v/>
          </cell>
        </row>
        <row r="5606">
          <cell r="BX5606">
            <v>236232</v>
          </cell>
          <cell r="BY5606" t="str">
            <v/>
          </cell>
        </row>
        <row r="5607">
          <cell r="BX5607">
            <v>236223</v>
          </cell>
          <cell r="BY5607" t="str">
            <v/>
          </cell>
        </row>
        <row r="5608">
          <cell r="BX5608">
            <v>236226</v>
          </cell>
          <cell r="BY5608" t="str">
            <v/>
          </cell>
        </row>
        <row r="5609">
          <cell r="BX5609">
            <v>236135</v>
          </cell>
          <cell r="BY5609" t="str">
            <v/>
          </cell>
        </row>
        <row r="5610">
          <cell r="BX5610">
            <v>236147</v>
          </cell>
          <cell r="BY5610" t="str">
            <v/>
          </cell>
        </row>
        <row r="5611">
          <cell r="BX5611">
            <v>236143</v>
          </cell>
          <cell r="BY5611" t="str">
            <v/>
          </cell>
        </row>
        <row r="5612">
          <cell r="BX5612">
            <v>236139</v>
          </cell>
          <cell r="BY5612" t="str">
            <v/>
          </cell>
        </row>
        <row r="5613">
          <cell r="BX5613">
            <v>236126</v>
          </cell>
          <cell r="BY5613" t="str">
            <v/>
          </cell>
        </row>
        <row r="5614">
          <cell r="BX5614">
            <v>236121</v>
          </cell>
          <cell r="BY5614" t="str">
            <v/>
          </cell>
        </row>
        <row r="5615">
          <cell r="BX5615">
            <v>236122</v>
          </cell>
          <cell r="BY5615" t="str">
            <v/>
          </cell>
        </row>
        <row r="5616">
          <cell r="BX5616">
            <v>236123</v>
          </cell>
          <cell r="BY5616" t="str">
            <v/>
          </cell>
        </row>
        <row r="5617">
          <cell r="BX5617">
            <v>236157</v>
          </cell>
          <cell r="BY5617" t="str">
            <v/>
          </cell>
        </row>
        <row r="5618">
          <cell r="BX5618">
            <v>236153</v>
          </cell>
          <cell r="BY5618" t="str">
            <v/>
          </cell>
        </row>
        <row r="5619">
          <cell r="BX5619">
            <v>236336</v>
          </cell>
          <cell r="BY5619" t="str">
            <v/>
          </cell>
        </row>
        <row r="5620">
          <cell r="BX5620">
            <v>236267</v>
          </cell>
          <cell r="BY5620" t="str">
            <v/>
          </cell>
        </row>
        <row r="5621">
          <cell r="BX5621">
            <v>236271</v>
          </cell>
          <cell r="BY5621" t="str">
            <v/>
          </cell>
        </row>
        <row r="5622">
          <cell r="BX5622">
            <v>236265</v>
          </cell>
          <cell r="BY5622" t="str">
            <v/>
          </cell>
        </row>
        <row r="5623">
          <cell r="BX5623">
            <v>236261</v>
          </cell>
          <cell r="BY5623" t="str">
            <v/>
          </cell>
        </row>
        <row r="5624">
          <cell r="BX5624">
            <v>236279</v>
          </cell>
          <cell r="BY5624" t="str">
            <v/>
          </cell>
        </row>
        <row r="5625">
          <cell r="BX5625">
            <v>236289</v>
          </cell>
          <cell r="BY5625" t="str">
            <v/>
          </cell>
        </row>
        <row r="5626">
          <cell r="BX5626">
            <v>236294</v>
          </cell>
          <cell r="BY5626" t="str">
            <v/>
          </cell>
        </row>
        <row r="5627">
          <cell r="BX5627">
            <v>235501</v>
          </cell>
          <cell r="BY5627" t="str">
            <v/>
          </cell>
        </row>
        <row r="5628">
          <cell r="BX5628">
            <v>235507</v>
          </cell>
          <cell r="BY5628" t="str">
            <v/>
          </cell>
        </row>
        <row r="5629">
          <cell r="BX5629">
            <v>235475</v>
          </cell>
          <cell r="BY5629" t="str">
            <v/>
          </cell>
        </row>
        <row r="5630">
          <cell r="BX5630">
            <v>235576</v>
          </cell>
          <cell r="BY5630" t="str">
            <v/>
          </cell>
        </row>
        <row r="5631">
          <cell r="BX5631">
            <v>235593</v>
          </cell>
          <cell r="BY5631" t="str">
            <v/>
          </cell>
        </row>
        <row r="5632">
          <cell r="BX5632">
            <v>235594</v>
          </cell>
          <cell r="BY5632" t="str">
            <v/>
          </cell>
        </row>
        <row r="5633">
          <cell r="BX5633">
            <v>235614</v>
          </cell>
          <cell r="BY5633" t="str">
            <v/>
          </cell>
        </row>
        <row r="5634">
          <cell r="BX5634">
            <v>235615</v>
          </cell>
          <cell r="BY5634" t="str">
            <v/>
          </cell>
        </row>
        <row r="5635">
          <cell r="BX5635">
            <v>235616</v>
          </cell>
          <cell r="BY5635" t="str">
            <v/>
          </cell>
        </row>
        <row r="5636">
          <cell r="BX5636">
            <v>235725</v>
          </cell>
          <cell r="BY5636" t="str">
            <v/>
          </cell>
        </row>
        <row r="5637">
          <cell r="BX5637">
            <v>235694</v>
          </cell>
          <cell r="BY5637" t="str">
            <v/>
          </cell>
        </row>
        <row r="5638">
          <cell r="BX5638">
            <v>235699</v>
          </cell>
          <cell r="BY5638" t="str">
            <v/>
          </cell>
        </row>
        <row r="5639">
          <cell r="BX5639">
            <v>235697</v>
          </cell>
          <cell r="BY5639" t="str">
            <v/>
          </cell>
        </row>
        <row r="5640">
          <cell r="BX5640">
            <v>235712</v>
          </cell>
          <cell r="BY5640" t="str">
            <v/>
          </cell>
        </row>
        <row r="5641">
          <cell r="BX5641">
            <v>235713</v>
          </cell>
          <cell r="BY5641" t="str">
            <v/>
          </cell>
        </row>
        <row r="5642">
          <cell r="BX5642">
            <v>235714</v>
          </cell>
          <cell r="BY5642" t="str">
            <v/>
          </cell>
        </row>
        <row r="5643">
          <cell r="BX5643">
            <v>235715</v>
          </cell>
          <cell r="BY5643" t="str">
            <v/>
          </cell>
        </row>
        <row r="5644">
          <cell r="BX5644">
            <v>235716</v>
          </cell>
          <cell r="BY5644" t="str">
            <v/>
          </cell>
        </row>
        <row r="5645">
          <cell r="BX5645">
            <v>235667</v>
          </cell>
          <cell r="BY5645" t="str">
            <v/>
          </cell>
        </row>
        <row r="5646">
          <cell r="BX5646">
            <v>235671</v>
          </cell>
          <cell r="BY5646" t="str">
            <v/>
          </cell>
        </row>
        <row r="5647">
          <cell r="BX5647">
            <v>235627</v>
          </cell>
          <cell r="BY5647" t="str">
            <v/>
          </cell>
        </row>
        <row r="5648">
          <cell r="BX5648">
            <v>235621</v>
          </cell>
          <cell r="BY5648" t="str">
            <v/>
          </cell>
        </row>
        <row r="5649">
          <cell r="BX5649">
            <v>235805</v>
          </cell>
          <cell r="BY5649" t="str">
            <v/>
          </cell>
        </row>
        <row r="5650">
          <cell r="BX5650">
            <v>235795</v>
          </cell>
          <cell r="BY5650" t="str">
            <v/>
          </cell>
        </row>
        <row r="5651">
          <cell r="BX5651">
            <v>235825</v>
          </cell>
          <cell r="BY5651" t="str">
            <v/>
          </cell>
        </row>
        <row r="5652">
          <cell r="BX5652">
            <v>235826</v>
          </cell>
          <cell r="BY5652" t="str">
            <v/>
          </cell>
        </row>
        <row r="5653">
          <cell r="BX5653">
            <v>235817</v>
          </cell>
          <cell r="BY5653" t="str">
            <v/>
          </cell>
        </row>
        <row r="5654">
          <cell r="BX5654">
            <v>235813</v>
          </cell>
          <cell r="BY5654" t="str">
            <v/>
          </cell>
        </row>
        <row r="5655">
          <cell r="BX5655">
            <v>235751</v>
          </cell>
          <cell r="BY5655" t="str">
            <v/>
          </cell>
        </row>
        <row r="5656">
          <cell r="BX5656">
            <v>235753</v>
          </cell>
          <cell r="BY5656" t="str">
            <v/>
          </cell>
        </row>
        <row r="5657">
          <cell r="BX5657">
            <v>235786</v>
          </cell>
          <cell r="BY5657" t="str">
            <v/>
          </cell>
        </row>
        <row r="5658">
          <cell r="BX5658">
            <v>235783</v>
          </cell>
          <cell r="BY5658" t="str">
            <v/>
          </cell>
        </row>
        <row r="5659">
          <cell r="BX5659">
            <v>235769</v>
          </cell>
          <cell r="BY5659" t="str">
            <v/>
          </cell>
        </row>
        <row r="5660">
          <cell r="BX5660">
            <v>229563</v>
          </cell>
          <cell r="BY5660" t="str">
            <v/>
          </cell>
        </row>
        <row r="5661">
          <cell r="BX5661">
            <v>229566</v>
          </cell>
          <cell r="BY5661" t="str">
            <v/>
          </cell>
        </row>
        <row r="5662">
          <cell r="BX5662">
            <v>229571</v>
          </cell>
          <cell r="BY5662" t="str">
            <v/>
          </cell>
        </row>
        <row r="5663">
          <cell r="BX5663">
            <v>229575</v>
          </cell>
          <cell r="BY5663" t="str">
            <v/>
          </cell>
        </row>
        <row r="5664">
          <cell r="BX5664">
            <v>229577</v>
          </cell>
          <cell r="BY5664" t="str">
            <v/>
          </cell>
        </row>
        <row r="5665">
          <cell r="BX5665">
            <v>229578</v>
          </cell>
          <cell r="BY5665" t="str">
            <v/>
          </cell>
        </row>
        <row r="5666">
          <cell r="BX5666">
            <v>229583</v>
          </cell>
          <cell r="BY5666" t="str">
            <v/>
          </cell>
        </row>
        <row r="5667">
          <cell r="BX5667">
            <v>229584</v>
          </cell>
          <cell r="BY5667" t="str">
            <v/>
          </cell>
        </row>
        <row r="5668">
          <cell r="BX5668">
            <v>229585</v>
          </cell>
          <cell r="BY5668" t="str">
            <v/>
          </cell>
        </row>
        <row r="5669">
          <cell r="BX5669">
            <v>229587</v>
          </cell>
          <cell r="BY5669" t="str">
            <v/>
          </cell>
        </row>
        <row r="5670">
          <cell r="BX5670">
            <v>229588</v>
          </cell>
          <cell r="BY5670" t="str">
            <v/>
          </cell>
        </row>
        <row r="5671">
          <cell r="BX5671">
            <v>229589</v>
          </cell>
          <cell r="BY5671" t="str">
            <v/>
          </cell>
        </row>
        <row r="5672">
          <cell r="BX5672">
            <v>229590</v>
          </cell>
          <cell r="BY5672" t="str">
            <v/>
          </cell>
        </row>
        <row r="5673">
          <cell r="BX5673">
            <v>229593</v>
          </cell>
          <cell r="BY5673" t="str">
            <v/>
          </cell>
        </row>
        <row r="5674">
          <cell r="BX5674">
            <v>229596</v>
          </cell>
          <cell r="BY5674" t="str">
            <v/>
          </cell>
        </row>
        <row r="5675">
          <cell r="BX5675">
            <v>229597</v>
          </cell>
          <cell r="BY5675" t="str">
            <v/>
          </cell>
        </row>
        <row r="5676">
          <cell r="BX5676">
            <v>229599</v>
          </cell>
          <cell r="BY5676" t="str">
            <v/>
          </cell>
        </row>
        <row r="5677">
          <cell r="BX5677">
            <v>229600</v>
          </cell>
          <cell r="BY5677" t="str">
            <v/>
          </cell>
        </row>
        <row r="5678">
          <cell r="BX5678">
            <v>229601</v>
          </cell>
          <cell r="BY5678" t="str">
            <v/>
          </cell>
        </row>
        <row r="5679">
          <cell r="BX5679">
            <v>229602</v>
          </cell>
          <cell r="BY5679" t="str">
            <v/>
          </cell>
        </row>
        <row r="5680">
          <cell r="BX5680">
            <v>229603</v>
          </cell>
          <cell r="BY5680" t="str">
            <v/>
          </cell>
        </row>
        <row r="5681">
          <cell r="BX5681">
            <v>229604</v>
          </cell>
          <cell r="BY5681" t="str">
            <v/>
          </cell>
        </row>
        <row r="5682">
          <cell r="BX5682">
            <v>229605</v>
          </cell>
          <cell r="BY5682" t="str">
            <v/>
          </cell>
        </row>
        <row r="5683">
          <cell r="BX5683">
            <v>229606</v>
          </cell>
          <cell r="BY5683" t="str">
            <v/>
          </cell>
        </row>
        <row r="5684">
          <cell r="BX5684">
            <v>229607</v>
          </cell>
          <cell r="BY5684" t="str">
            <v/>
          </cell>
        </row>
        <row r="5685">
          <cell r="BX5685">
            <v>229608</v>
          </cell>
          <cell r="BY5685" t="str">
            <v/>
          </cell>
        </row>
        <row r="5686">
          <cell r="BX5686">
            <v>229609</v>
          </cell>
          <cell r="BY5686" t="str">
            <v/>
          </cell>
        </row>
        <row r="5687">
          <cell r="BX5687">
            <v>229610</v>
          </cell>
          <cell r="BY5687" t="str">
            <v/>
          </cell>
        </row>
        <row r="5688">
          <cell r="BX5688">
            <v>229611</v>
          </cell>
          <cell r="BY5688" t="str">
            <v/>
          </cell>
        </row>
        <row r="5689">
          <cell r="BX5689">
            <v>229612</v>
          </cell>
          <cell r="BY5689" t="str">
            <v/>
          </cell>
        </row>
        <row r="5690">
          <cell r="BX5690">
            <v>229613</v>
          </cell>
          <cell r="BY5690" t="str">
            <v/>
          </cell>
        </row>
        <row r="5691">
          <cell r="BX5691">
            <v>229614</v>
          </cell>
          <cell r="BY5691" t="str">
            <v/>
          </cell>
        </row>
        <row r="5692">
          <cell r="BX5692">
            <v>229615</v>
          </cell>
          <cell r="BY5692" t="str">
            <v/>
          </cell>
        </row>
        <row r="5693">
          <cell r="BX5693">
            <v>229616</v>
          </cell>
          <cell r="BY5693" t="str">
            <v/>
          </cell>
        </row>
        <row r="5694">
          <cell r="BX5694">
            <v>229617</v>
          </cell>
          <cell r="BY5694" t="str">
            <v/>
          </cell>
        </row>
        <row r="5695">
          <cell r="BX5695">
            <v>229618</v>
          </cell>
          <cell r="BY5695" t="str">
            <v/>
          </cell>
        </row>
        <row r="5696">
          <cell r="BX5696">
            <v>229620</v>
          </cell>
          <cell r="BY5696" t="str">
            <v/>
          </cell>
        </row>
        <row r="5697">
          <cell r="BX5697">
            <v>229621</v>
          </cell>
          <cell r="BY5697" t="str">
            <v/>
          </cell>
        </row>
        <row r="5698">
          <cell r="BX5698">
            <v>229622</v>
          </cell>
          <cell r="BY5698" t="str">
            <v/>
          </cell>
        </row>
        <row r="5699">
          <cell r="BX5699">
            <v>229623</v>
          </cell>
          <cell r="BY5699" t="str">
            <v/>
          </cell>
        </row>
        <row r="5700">
          <cell r="BX5700">
            <v>229624</v>
          </cell>
          <cell r="BY5700" t="str">
            <v/>
          </cell>
        </row>
        <row r="5701">
          <cell r="BX5701">
            <v>229625</v>
          </cell>
          <cell r="BY5701" t="str">
            <v/>
          </cell>
        </row>
        <row r="5702">
          <cell r="BX5702">
            <v>229626</v>
          </cell>
          <cell r="BY5702" t="str">
            <v/>
          </cell>
        </row>
        <row r="5703">
          <cell r="BX5703">
            <v>229627</v>
          </cell>
          <cell r="BY5703" t="str">
            <v/>
          </cell>
        </row>
        <row r="5704">
          <cell r="BX5704">
            <v>229628</v>
          </cell>
          <cell r="BY5704" t="str">
            <v/>
          </cell>
        </row>
        <row r="5705">
          <cell r="BX5705">
            <v>229629</v>
          </cell>
          <cell r="BY5705" t="str">
            <v/>
          </cell>
        </row>
        <row r="5706">
          <cell r="BX5706">
            <v>229630</v>
          </cell>
          <cell r="BY5706" t="str">
            <v/>
          </cell>
        </row>
        <row r="5707">
          <cell r="BX5707">
            <v>229631</v>
          </cell>
          <cell r="BY5707" t="str">
            <v/>
          </cell>
        </row>
        <row r="5708">
          <cell r="BX5708">
            <v>229632</v>
          </cell>
          <cell r="BY5708" t="str">
            <v/>
          </cell>
        </row>
        <row r="5709">
          <cell r="BX5709">
            <v>229633</v>
          </cell>
          <cell r="BY5709" t="str">
            <v/>
          </cell>
        </row>
        <row r="5710">
          <cell r="BX5710">
            <v>229634</v>
          </cell>
          <cell r="BY5710" t="str">
            <v/>
          </cell>
        </row>
        <row r="5711">
          <cell r="BX5711">
            <v>229635</v>
          </cell>
          <cell r="BY5711" t="str">
            <v/>
          </cell>
        </row>
        <row r="5712">
          <cell r="BX5712">
            <v>229636</v>
          </cell>
          <cell r="BY5712" t="str">
            <v/>
          </cell>
        </row>
        <row r="5713">
          <cell r="BX5713">
            <v>229637</v>
          </cell>
          <cell r="BY5713" t="str">
            <v/>
          </cell>
        </row>
        <row r="5714">
          <cell r="BX5714">
            <v>229638</v>
          </cell>
          <cell r="BY5714" t="str">
            <v/>
          </cell>
        </row>
        <row r="5715">
          <cell r="BX5715">
            <v>229639</v>
          </cell>
          <cell r="BY5715" t="str">
            <v/>
          </cell>
        </row>
        <row r="5716">
          <cell r="BX5716">
            <v>229640</v>
          </cell>
          <cell r="BY5716" t="str">
            <v/>
          </cell>
        </row>
        <row r="5717">
          <cell r="BX5717">
            <v>229641</v>
          </cell>
          <cell r="BY5717" t="str">
            <v/>
          </cell>
        </row>
        <row r="5718">
          <cell r="BX5718">
            <v>229642</v>
          </cell>
          <cell r="BY5718" t="str">
            <v/>
          </cell>
        </row>
        <row r="5719">
          <cell r="BX5719">
            <v>229643</v>
          </cell>
          <cell r="BY5719" t="str">
            <v/>
          </cell>
        </row>
        <row r="5720">
          <cell r="BX5720">
            <v>229644</v>
          </cell>
          <cell r="BY5720" t="str">
            <v/>
          </cell>
        </row>
        <row r="5721">
          <cell r="BX5721">
            <v>229645</v>
          </cell>
          <cell r="BY5721" t="str">
            <v/>
          </cell>
        </row>
        <row r="5722">
          <cell r="BX5722">
            <v>229646</v>
          </cell>
          <cell r="BY5722" t="str">
            <v/>
          </cell>
        </row>
        <row r="5723">
          <cell r="BX5723">
            <v>229647</v>
          </cell>
          <cell r="BY5723" t="str">
            <v/>
          </cell>
        </row>
        <row r="5724">
          <cell r="BX5724">
            <v>229648</v>
          </cell>
          <cell r="BY5724" t="str">
            <v/>
          </cell>
        </row>
        <row r="5725">
          <cell r="BX5725">
            <v>229649</v>
          </cell>
          <cell r="BY5725" t="str">
            <v/>
          </cell>
        </row>
        <row r="5726">
          <cell r="BX5726">
            <v>229650</v>
          </cell>
          <cell r="BY5726" t="str">
            <v/>
          </cell>
        </row>
        <row r="5727">
          <cell r="BX5727">
            <v>229651</v>
          </cell>
          <cell r="BY5727" t="str">
            <v/>
          </cell>
        </row>
        <row r="5728">
          <cell r="BX5728">
            <v>229652</v>
          </cell>
          <cell r="BY5728" t="str">
            <v/>
          </cell>
        </row>
        <row r="5729">
          <cell r="BX5729">
            <v>229653</v>
          </cell>
          <cell r="BY5729" t="str">
            <v/>
          </cell>
        </row>
        <row r="5730">
          <cell r="BX5730">
            <v>229654</v>
          </cell>
          <cell r="BY5730" t="str">
            <v/>
          </cell>
        </row>
        <row r="5731">
          <cell r="BX5731">
            <v>229655</v>
          </cell>
          <cell r="BY5731" t="str">
            <v/>
          </cell>
        </row>
        <row r="5732">
          <cell r="BX5732">
            <v>229656</v>
          </cell>
          <cell r="BY5732" t="str">
            <v/>
          </cell>
        </row>
        <row r="5733">
          <cell r="BX5733">
            <v>229657</v>
          </cell>
          <cell r="BY5733" t="str">
            <v/>
          </cell>
        </row>
        <row r="5734">
          <cell r="BX5734">
            <v>229658</v>
          </cell>
          <cell r="BY5734" t="str">
            <v/>
          </cell>
        </row>
        <row r="5735">
          <cell r="BX5735">
            <v>229659</v>
          </cell>
          <cell r="BY5735" t="str">
            <v/>
          </cell>
        </row>
        <row r="5736">
          <cell r="BX5736">
            <v>229660</v>
          </cell>
          <cell r="BY5736" t="str">
            <v/>
          </cell>
        </row>
        <row r="5737">
          <cell r="BX5737">
            <v>229661</v>
          </cell>
          <cell r="BY5737" t="str">
            <v/>
          </cell>
        </row>
        <row r="5738">
          <cell r="BX5738">
            <v>229662</v>
          </cell>
          <cell r="BY5738" t="str">
            <v/>
          </cell>
        </row>
        <row r="5739">
          <cell r="BX5739">
            <v>229663</v>
          </cell>
          <cell r="BY5739" t="str">
            <v/>
          </cell>
        </row>
        <row r="5740">
          <cell r="BX5740">
            <v>229664</v>
          </cell>
          <cell r="BY5740" t="str">
            <v/>
          </cell>
        </row>
        <row r="5741">
          <cell r="BX5741">
            <v>229665</v>
          </cell>
          <cell r="BY5741" t="str">
            <v/>
          </cell>
        </row>
        <row r="5742">
          <cell r="BX5742">
            <v>229666</v>
          </cell>
          <cell r="BY5742" t="str">
            <v/>
          </cell>
        </row>
        <row r="5743">
          <cell r="BX5743">
            <v>229667</v>
          </cell>
          <cell r="BY5743" t="str">
            <v/>
          </cell>
        </row>
        <row r="5744">
          <cell r="BX5744">
            <v>229668</v>
          </cell>
          <cell r="BY5744" t="str">
            <v/>
          </cell>
        </row>
        <row r="5745">
          <cell r="BX5745">
            <v>229669</v>
          </cell>
          <cell r="BY5745" t="str">
            <v/>
          </cell>
        </row>
        <row r="5746">
          <cell r="BX5746">
            <v>229670</v>
          </cell>
          <cell r="BY5746" t="str">
            <v/>
          </cell>
        </row>
        <row r="5747">
          <cell r="BX5747">
            <v>229671</v>
          </cell>
          <cell r="BY5747" t="str">
            <v/>
          </cell>
        </row>
        <row r="5748">
          <cell r="BX5748">
            <v>229672</v>
          </cell>
          <cell r="BY5748" t="str">
            <v/>
          </cell>
        </row>
        <row r="5749">
          <cell r="BX5749">
            <v>229673</v>
          </cell>
          <cell r="BY5749" t="str">
            <v/>
          </cell>
        </row>
        <row r="5750">
          <cell r="BX5750">
            <v>229674</v>
          </cell>
          <cell r="BY5750" t="str">
            <v/>
          </cell>
        </row>
        <row r="5751">
          <cell r="BX5751">
            <v>229675</v>
          </cell>
          <cell r="BY5751" t="str">
            <v/>
          </cell>
        </row>
        <row r="5752">
          <cell r="BX5752">
            <v>229676</v>
          </cell>
          <cell r="BY5752" t="str">
            <v/>
          </cell>
        </row>
        <row r="5753">
          <cell r="BX5753">
            <v>229677</v>
          </cell>
          <cell r="BY5753" t="str">
            <v/>
          </cell>
        </row>
        <row r="5754">
          <cell r="BX5754">
            <v>229678</v>
          </cell>
          <cell r="BY5754" t="str">
            <v/>
          </cell>
        </row>
        <row r="5755">
          <cell r="BX5755">
            <v>229679</v>
          </cell>
          <cell r="BY5755" t="str">
            <v/>
          </cell>
        </row>
        <row r="5756">
          <cell r="BX5756">
            <v>229680</v>
          </cell>
          <cell r="BY5756" t="str">
            <v/>
          </cell>
        </row>
        <row r="5757">
          <cell r="BX5757">
            <v>229690</v>
          </cell>
          <cell r="BY5757" t="str">
            <v/>
          </cell>
        </row>
        <row r="5758">
          <cell r="BX5758">
            <v>229691</v>
          </cell>
          <cell r="BY5758" t="str">
            <v/>
          </cell>
        </row>
        <row r="5759">
          <cell r="BX5759">
            <v>229692</v>
          </cell>
          <cell r="BY5759" t="str">
            <v/>
          </cell>
        </row>
        <row r="5760">
          <cell r="BX5760">
            <v>229693</v>
          </cell>
          <cell r="BY5760" t="str">
            <v/>
          </cell>
        </row>
        <row r="5761">
          <cell r="BX5761">
            <v>229694</v>
          </cell>
          <cell r="BY5761" t="str">
            <v/>
          </cell>
        </row>
        <row r="5762">
          <cell r="BX5762">
            <v>229695</v>
          </cell>
          <cell r="BY5762" t="str">
            <v/>
          </cell>
        </row>
        <row r="5763">
          <cell r="BX5763">
            <v>229696</v>
          </cell>
          <cell r="BY5763" t="str">
            <v/>
          </cell>
        </row>
        <row r="5764">
          <cell r="BX5764">
            <v>229697</v>
          </cell>
          <cell r="BY5764" t="str">
            <v/>
          </cell>
        </row>
        <row r="5765">
          <cell r="BX5765">
            <v>229698</v>
          </cell>
          <cell r="BY5765" t="str">
            <v/>
          </cell>
        </row>
        <row r="5766">
          <cell r="BX5766">
            <v>229699</v>
          </cell>
          <cell r="BY5766" t="str">
            <v/>
          </cell>
        </row>
        <row r="5767">
          <cell r="BX5767">
            <v>229700</v>
          </cell>
          <cell r="BY5767" t="str">
            <v/>
          </cell>
        </row>
        <row r="5768">
          <cell r="BX5768">
            <v>229701</v>
          </cell>
          <cell r="BY5768" t="str">
            <v/>
          </cell>
        </row>
        <row r="5769">
          <cell r="BX5769">
            <v>229702</v>
          </cell>
          <cell r="BY5769" t="str">
            <v/>
          </cell>
        </row>
        <row r="5770">
          <cell r="BX5770">
            <v>229703</v>
          </cell>
          <cell r="BY5770" t="str">
            <v/>
          </cell>
        </row>
        <row r="5771">
          <cell r="BX5771">
            <v>229704</v>
          </cell>
          <cell r="BY5771" t="str">
            <v/>
          </cell>
        </row>
        <row r="5772">
          <cell r="BX5772">
            <v>229705</v>
          </cell>
          <cell r="BY5772" t="str">
            <v/>
          </cell>
        </row>
        <row r="5773">
          <cell r="BX5773">
            <v>229706</v>
          </cell>
          <cell r="BY5773" t="str">
            <v/>
          </cell>
        </row>
        <row r="5774">
          <cell r="BX5774">
            <v>229707</v>
          </cell>
          <cell r="BY5774" t="str">
            <v/>
          </cell>
        </row>
        <row r="5775">
          <cell r="BX5775">
            <v>229708</v>
          </cell>
          <cell r="BY5775" t="str">
            <v/>
          </cell>
        </row>
        <row r="5776">
          <cell r="BX5776">
            <v>229709</v>
          </cell>
          <cell r="BY5776" t="str">
            <v/>
          </cell>
        </row>
        <row r="5777">
          <cell r="BX5777">
            <v>229710</v>
          </cell>
          <cell r="BY5777" t="str">
            <v/>
          </cell>
        </row>
        <row r="5778">
          <cell r="BX5778">
            <v>229711</v>
          </cell>
          <cell r="BY5778" t="str">
            <v/>
          </cell>
        </row>
        <row r="5779">
          <cell r="BX5779">
            <v>229712</v>
          </cell>
          <cell r="BY5779" t="str">
            <v/>
          </cell>
        </row>
        <row r="5780">
          <cell r="BX5780">
            <v>229713</v>
          </cell>
          <cell r="BY5780" t="str">
            <v/>
          </cell>
        </row>
        <row r="5781">
          <cell r="BX5781">
            <v>229714</v>
          </cell>
          <cell r="BY5781" t="str">
            <v/>
          </cell>
        </row>
        <row r="5782">
          <cell r="BX5782">
            <v>229715</v>
          </cell>
          <cell r="BY5782" t="str">
            <v/>
          </cell>
        </row>
        <row r="5783">
          <cell r="BX5783">
            <v>229716</v>
          </cell>
          <cell r="BY5783" t="str">
            <v/>
          </cell>
        </row>
        <row r="5784">
          <cell r="BX5784">
            <v>229717</v>
          </cell>
          <cell r="BY5784" t="str">
            <v/>
          </cell>
        </row>
        <row r="5785">
          <cell r="BX5785">
            <v>229718</v>
          </cell>
          <cell r="BY5785" t="str">
            <v/>
          </cell>
        </row>
        <row r="5786">
          <cell r="BX5786">
            <v>229719</v>
          </cell>
          <cell r="BY5786" t="str">
            <v/>
          </cell>
        </row>
        <row r="5787">
          <cell r="BX5787">
            <v>229720</v>
          </cell>
          <cell r="BY5787" t="str">
            <v/>
          </cell>
        </row>
        <row r="5788">
          <cell r="BX5788">
            <v>229721</v>
          </cell>
          <cell r="BY5788" t="str">
            <v/>
          </cell>
        </row>
        <row r="5789">
          <cell r="BX5789">
            <v>229722</v>
          </cell>
          <cell r="BY5789" t="str">
            <v/>
          </cell>
        </row>
        <row r="5790">
          <cell r="BX5790">
            <v>229723</v>
          </cell>
          <cell r="BY5790" t="str">
            <v/>
          </cell>
        </row>
        <row r="5791">
          <cell r="BX5791">
            <v>229724</v>
          </cell>
          <cell r="BY5791" t="str">
            <v/>
          </cell>
        </row>
        <row r="5792">
          <cell r="BX5792">
            <v>229725</v>
          </cell>
          <cell r="BY5792" t="str">
            <v/>
          </cell>
        </row>
        <row r="5793">
          <cell r="BX5793">
            <v>229726</v>
          </cell>
          <cell r="BY5793" t="str">
            <v/>
          </cell>
        </row>
        <row r="5794">
          <cell r="BX5794">
            <v>229727</v>
          </cell>
          <cell r="BY5794" t="str">
            <v/>
          </cell>
        </row>
        <row r="5795">
          <cell r="BX5795">
            <v>229728</v>
          </cell>
          <cell r="BY5795" t="str">
            <v/>
          </cell>
        </row>
        <row r="5796">
          <cell r="BX5796">
            <v>229729</v>
          </cell>
          <cell r="BY5796" t="str">
            <v/>
          </cell>
        </row>
        <row r="5797">
          <cell r="BX5797">
            <v>229730</v>
          </cell>
          <cell r="BY5797" t="str">
            <v/>
          </cell>
        </row>
        <row r="5798">
          <cell r="BX5798">
            <v>229731</v>
          </cell>
          <cell r="BY5798" t="str">
            <v/>
          </cell>
        </row>
        <row r="5799">
          <cell r="BX5799">
            <v>229732</v>
          </cell>
          <cell r="BY5799" t="str">
            <v/>
          </cell>
        </row>
        <row r="5800">
          <cell r="BX5800">
            <v>229734</v>
          </cell>
          <cell r="BY5800" t="str">
            <v/>
          </cell>
        </row>
        <row r="5801">
          <cell r="BX5801">
            <v>229735</v>
          </cell>
          <cell r="BY5801" t="str">
            <v/>
          </cell>
        </row>
        <row r="5802">
          <cell r="BX5802">
            <v>229736</v>
          </cell>
          <cell r="BY5802" t="str">
            <v/>
          </cell>
        </row>
        <row r="5803">
          <cell r="BX5803">
            <v>229737</v>
          </cell>
          <cell r="BY5803" t="str">
            <v/>
          </cell>
        </row>
        <row r="5804">
          <cell r="BX5804">
            <v>229738</v>
          </cell>
          <cell r="BY5804" t="str">
            <v/>
          </cell>
        </row>
        <row r="5805">
          <cell r="BX5805">
            <v>229739</v>
          </cell>
          <cell r="BY5805" t="str">
            <v/>
          </cell>
        </row>
        <row r="5806">
          <cell r="BX5806">
            <v>229740</v>
          </cell>
          <cell r="BY5806" t="str">
            <v/>
          </cell>
        </row>
        <row r="5807">
          <cell r="BX5807">
            <v>229741</v>
          </cell>
          <cell r="BY5807" t="str">
            <v/>
          </cell>
        </row>
        <row r="5808">
          <cell r="BX5808">
            <v>229742</v>
          </cell>
          <cell r="BY5808" t="str">
            <v/>
          </cell>
        </row>
        <row r="5809">
          <cell r="BX5809">
            <v>229743</v>
          </cell>
          <cell r="BY5809" t="str">
            <v/>
          </cell>
        </row>
        <row r="5810">
          <cell r="BX5810">
            <v>229744</v>
          </cell>
          <cell r="BY5810" t="str">
            <v/>
          </cell>
        </row>
        <row r="5811">
          <cell r="BX5811">
            <v>229745</v>
          </cell>
          <cell r="BY5811" t="str">
            <v/>
          </cell>
        </row>
        <row r="5812">
          <cell r="BX5812">
            <v>235474</v>
          </cell>
          <cell r="BY5812" t="str">
            <v/>
          </cell>
        </row>
        <row r="5813">
          <cell r="BX5813">
            <v>229746</v>
          </cell>
          <cell r="BY5813" t="str">
            <v/>
          </cell>
        </row>
        <row r="5814">
          <cell r="BX5814">
            <v>229751</v>
          </cell>
          <cell r="BY5814" t="str">
            <v/>
          </cell>
        </row>
        <row r="5815">
          <cell r="BX5815">
            <v>229752</v>
          </cell>
          <cell r="BY5815" t="str">
            <v/>
          </cell>
        </row>
        <row r="5816">
          <cell r="BX5816">
            <v>229753</v>
          </cell>
          <cell r="BY5816" t="str">
            <v/>
          </cell>
        </row>
        <row r="5817">
          <cell r="BX5817">
            <v>229754</v>
          </cell>
          <cell r="BY5817" t="str">
            <v/>
          </cell>
        </row>
        <row r="5818">
          <cell r="BX5818">
            <v>229755</v>
          </cell>
          <cell r="BY5818" t="str">
            <v/>
          </cell>
        </row>
        <row r="5819">
          <cell r="BX5819">
            <v>229756</v>
          </cell>
          <cell r="BY5819" t="str">
            <v/>
          </cell>
        </row>
        <row r="5820">
          <cell r="BX5820">
            <v>229757</v>
          </cell>
          <cell r="BY5820" t="str">
            <v/>
          </cell>
        </row>
        <row r="5821">
          <cell r="BX5821">
            <v>229758</v>
          </cell>
          <cell r="BY5821" t="str">
            <v/>
          </cell>
        </row>
        <row r="5822">
          <cell r="BX5822">
            <v>229759</v>
          </cell>
          <cell r="BY5822" t="str">
            <v/>
          </cell>
        </row>
        <row r="5823">
          <cell r="BX5823">
            <v>229760</v>
          </cell>
          <cell r="BY5823" t="str">
            <v/>
          </cell>
        </row>
        <row r="5824">
          <cell r="BX5824">
            <v>229761</v>
          </cell>
          <cell r="BY5824" t="str">
            <v/>
          </cell>
        </row>
        <row r="5825">
          <cell r="BX5825">
            <v>229762</v>
          </cell>
          <cell r="BY5825" t="str">
            <v/>
          </cell>
        </row>
        <row r="5826">
          <cell r="BX5826">
            <v>229763</v>
          </cell>
          <cell r="BY5826" t="str">
            <v/>
          </cell>
        </row>
        <row r="5827">
          <cell r="BX5827">
            <v>229764</v>
          </cell>
          <cell r="BY5827" t="str">
            <v/>
          </cell>
        </row>
        <row r="5828">
          <cell r="BX5828">
            <v>229765</v>
          </cell>
          <cell r="BY5828" t="str">
            <v/>
          </cell>
        </row>
        <row r="5829">
          <cell r="BX5829">
            <v>229766</v>
          </cell>
          <cell r="BY5829" t="str">
            <v/>
          </cell>
        </row>
        <row r="5830">
          <cell r="BX5830">
            <v>229767</v>
          </cell>
          <cell r="BY5830" t="str">
            <v/>
          </cell>
        </row>
        <row r="5831">
          <cell r="BX5831">
            <v>229768</v>
          </cell>
          <cell r="BY5831" t="str">
            <v/>
          </cell>
        </row>
        <row r="5832">
          <cell r="BX5832">
            <v>229769</v>
          </cell>
          <cell r="BY5832" t="str">
            <v/>
          </cell>
        </row>
        <row r="5833">
          <cell r="BX5833">
            <v>229770</v>
          </cell>
          <cell r="BY5833" t="str">
            <v/>
          </cell>
        </row>
        <row r="5834">
          <cell r="BX5834">
            <v>229771</v>
          </cell>
          <cell r="BY5834" t="str">
            <v/>
          </cell>
        </row>
        <row r="5835">
          <cell r="BX5835">
            <v>229772</v>
          </cell>
          <cell r="BY5835" t="str">
            <v/>
          </cell>
        </row>
        <row r="5836">
          <cell r="BX5836">
            <v>229773</v>
          </cell>
          <cell r="BY5836" t="str">
            <v/>
          </cell>
        </row>
        <row r="5837">
          <cell r="BX5837">
            <v>229774</v>
          </cell>
          <cell r="BY5837" t="str">
            <v/>
          </cell>
        </row>
        <row r="5838">
          <cell r="BX5838">
            <v>229775</v>
          </cell>
          <cell r="BY5838" t="str">
            <v/>
          </cell>
        </row>
        <row r="5839">
          <cell r="BX5839">
            <v>229776</v>
          </cell>
          <cell r="BY5839" t="str">
            <v/>
          </cell>
        </row>
        <row r="5840">
          <cell r="BX5840">
            <v>229777</v>
          </cell>
          <cell r="BY5840" t="str">
            <v/>
          </cell>
        </row>
        <row r="5841">
          <cell r="BX5841">
            <v>229778</v>
          </cell>
          <cell r="BY5841" t="str">
            <v/>
          </cell>
        </row>
        <row r="5842">
          <cell r="BX5842">
            <v>229779</v>
          </cell>
          <cell r="BY5842" t="str">
            <v/>
          </cell>
        </row>
        <row r="5843">
          <cell r="BX5843">
            <v>229780</v>
          </cell>
          <cell r="BY5843" t="str">
            <v/>
          </cell>
        </row>
        <row r="5844">
          <cell r="BX5844">
            <v>229781</v>
          </cell>
          <cell r="BY5844" t="str">
            <v/>
          </cell>
        </row>
        <row r="5845">
          <cell r="BX5845">
            <v>229782</v>
          </cell>
          <cell r="BY5845" t="str">
            <v/>
          </cell>
        </row>
        <row r="5846">
          <cell r="BX5846">
            <v>229783</v>
          </cell>
          <cell r="BY5846" t="str">
            <v/>
          </cell>
        </row>
        <row r="5847">
          <cell r="BX5847">
            <v>229784</v>
          </cell>
          <cell r="BY5847" t="str">
            <v/>
          </cell>
        </row>
        <row r="5848">
          <cell r="BX5848">
            <v>229785</v>
          </cell>
          <cell r="BY5848" t="str">
            <v/>
          </cell>
        </row>
        <row r="5849">
          <cell r="BX5849">
            <v>229786</v>
          </cell>
          <cell r="BY5849" t="str">
            <v/>
          </cell>
        </row>
        <row r="5850">
          <cell r="BX5850">
            <v>229787</v>
          </cell>
          <cell r="BY5850" t="str">
            <v/>
          </cell>
        </row>
        <row r="5851">
          <cell r="BX5851">
            <v>229788</v>
          </cell>
          <cell r="BY5851" t="str">
            <v/>
          </cell>
        </row>
        <row r="5852">
          <cell r="BX5852">
            <v>229789</v>
          </cell>
          <cell r="BY5852" t="str">
            <v/>
          </cell>
        </row>
        <row r="5853">
          <cell r="BX5853">
            <v>229790</v>
          </cell>
          <cell r="BY5853" t="str">
            <v/>
          </cell>
        </row>
        <row r="5854">
          <cell r="BX5854">
            <v>229791</v>
          </cell>
          <cell r="BY5854" t="str">
            <v/>
          </cell>
        </row>
        <row r="5855">
          <cell r="BX5855">
            <v>229792</v>
          </cell>
          <cell r="BY5855" t="str">
            <v/>
          </cell>
        </row>
        <row r="5856">
          <cell r="BX5856">
            <v>229793</v>
          </cell>
          <cell r="BY5856" t="str">
            <v/>
          </cell>
        </row>
        <row r="5857">
          <cell r="BX5857">
            <v>229794</v>
          </cell>
          <cell r="BY5857" t="str">
            <v/>
          </cell>
        </row>
        <row r="5858">
          <cell r="BX5858">
            <v>229795</v>
          </cell>
          <cell r="BY5858" t="str">
            <v/>
          </cell>
        </row>
        <row r="5859">
          <cell r="BX5859">
            <v>229796</v>
          </cell>
          <cell r="BY5859" t="str">
            <v/>
          </cell>
        </row>
        <row r="5860">
          <cell r="BX5860">
            <v>229798</v>
          </cell>
          <cell r="BY5860" t="str">
            <v/>
          </cell>
        </row>
        <row r="5861">
          <cell r="BX5861">
            <v>229799</v>
          </cell>
          <cell r="BY5861" t="str">
            <v/>
          </cell>
        </row>
        <row r="5862">
          <cell r="BX5862">
            <v>229800</v>
          </cell>
          <cell r="BY5862" t="str">
            <v/>
          </cell>
        </row>
        <row r="5863">
          <cell r="BX5863">
            <v>229801</v>
          </cell>
          <cell r="BY5863" t="str">
            <v/>
          </cell>
        </row>
        <row r="5864">
          <cell r="BX5864">
            <v>229802</v>
          </cell>
          <cell r="BY5864" t="str">
            <v/>
          </cell>
        </row>
        <row r="5865">
          <cell r="BX5865">
            <v>229803</v>
          </cell>
          <cell r="BY5865" t="str">
            <v/>
          </cell>
        </row>
        <row r="5866">
          <cell r="BX5866">
            <v>229804</v>
          </cell>
          <cell r="BY5866" t="str">
            <v/>
          </cell>
        </row>
        <row r="5867">
          <cell r="BX5867">
            <v>229805</v>
          </cell>
          <cell r="BY5867" t="str">
            <v/>
          </cell>
        </row>
        <row r="5868">
          <cell r="BX5868">
            <v>229806</v>
          </cell>
          <cell r="BY5868" t="str">
            <v/>
          </cell>
        </row>
        <row r="5869">
          <cell r="BX5869">
            <v>235567</v>
          </cell>
          <cell r="BY5869" t="str">
            <v/>
          </cell>
        </row>
        <row r="5870">
          <cell r="BX5870">
            <v>229940</v>
          </cell>
          <cell r="BY5870" t="str">
            <v/>
          </cell>
        </row>
        <row r="5871">
          <cell r="BX5871">
            <v>229945</v>
          </cell>
          <cell r="BY5871" t="str">
            <v/>
          </cell>
        </row>
        <row r="5872">
          <cell r="BX5872">
            <v>229987</v>
          </cell>
          <cell r="BY5872" t="str">
            <v/>
          </cell>
        </row>
        <row r="5873">
          <cell r="BX5873">
            <v>229988</v>
          </cell>
          <cell r="BY5873" t="str">
            <v/>
          </cell>
        </row>
        <row r="5874">
          <cell r="BX5874">
            <v>229989</v>
          </cell>
          <cell r="BY5874" t="str">
            <v/>
          </cell>
        </row>
        <row r="5875">
          <cell r="BX5875">
            <v>229990</v>
          </cell>
          <cell r="BY5875" t="str">
            <v/>
          </cell>
        </row>
        <row r="5876">
          <cell r="BX5876">
            <v>229991</v>
          </cell>
          <cell r="BY5876" t="str">
            <v/>
          </cell>
        </row>
        <row r="5877">
          <cell r="BX5877">
            <v>229992</v>
          </cell>
          <cell r="BY5877" t="str">
            <v/>
          </cell>
        </row>
        <row r="5878">
          <cell r="BX5878">
            <v>229993</v>
          </cell>
          <cell r="BY5878" t="str">
            <v/>
          </cell>
        </row>
        <row r="5879">
          <cell r="BX5879">
            <v>229994</v>
          </cell>
          <cell r="BY5879" t="str">
            <v/>
          </cell>
        </row>
        <row r="5880">
          <cell r="BX5880">
            <v>229995</v>
          </cell>
          <cell r="BY5880" t="str">
            <v/>
          </cell>
        </row>
        <row r="5881">
          <cell r="BX5881">
            <v>229996</v>
          </cell>
          <cell r="BY5881" t="str">
            <v/>
          </cell>
        </row>
        <row r="5882">
          <cell r="BX5882">
            <v>229997</v>
          </cell>
          <cell r="BY5882" t="str">
            <v/>
          </cell>
        </row>
        <row r="5883">
          <cell r="BX5883">
            <v>229998</v>
          </cell>
          <cell r="BY5883" t="str">
            <v/>
          </cell>
        </row>
        <row r="5884">
          <cell r="BX5884">
            <v>229999</v>
          </cell>
          <cell r="BY5884" t="str">
            <v/>
          </cell>
        </row>
        <row r="5885">
          <cell r="BX5885">
            <v>230000</v>
          </cell>
          <cell r="BY5885" t="str">
            <v/>
          </cell>
        </row>
        <row r="5886">
          <cell r="BX5886">
            <v>230001</v>
          </cell>
          <cell r="BY5886" t="str">
            <v/>
          </cell>
        </row>
        <row r="5887">
          <cell r="BX5887">
            <v>230002</v>
          </cell>
          <cell r="BY5887" t="str">
            <v/>
          </cell>
        </row>
        <row r="5888">
          <cell r="BX5888">
            <v>230003</v>
          </cell>
          <cell r="BY5888" t="str">
            <v/>
          </cell>
        </row>
        <row r="5889">
          <cell r="BX5889">
            <v>230004</v>
          </cell>
          <cell r="BY5889" t="str">
            <v/>
          </cell>
        </row>
        <row r="5890">
          <cell r="BX5890">
            <v>230006</v>
          </cell>
          <cell r="BY5890" t="str">
            <v/>
          </cell>
        </row>
        <row r="5891">
          <cell r="BX5891">
            <v>230007</v>
          </cell>
          <cell r="BY5891" t="str">
            <v/>
          </cell>
        </row>
        <row r="5892">
          <cell r="BX5892">
            <v>230008</v>
          </cell>
          <cell r="BY5892" t="str">
            <v/>
          </cell>
        </row>
        <row r="5893">
          <cell r="BX5893">
            <v>230009</v>
          </cell>
          <cell r="BY5893" t="str">
            <v/>
          </cell>
        </row>
        <row r="5894">
          <cell r="BX5894">
            <v>230010</v>
          </cell>
          <cell r="BY5894" t="str">
            <v/>
          </cell>
        </row>
        <row r="5895">
          <cell r="BX5895">
            <v>230011</v>
          </cell>
          <cell r="BY5895" t="str">
            <v/>
          </cell>
        </row>
        <row r="5896">
          <cell r="BX5896">
            <v>230012</v>
          </cell>
          <cell r="BY5896" t="str">
            <v/>
          </cell>
        </row>
        <row r="5897">
          <cell r="BX5897">
            <v>230013</v>
          </cell>
          <cell r="BY5897" t="str">
            <v/>
          </cell>
        </row>
        <row r="5898">
          <cell r="BX5898">
            <v>230014</v>
          </cell>
          <cell r="BY5898" t="str">
            <v/>
          </cell>
        </row>
        <row r="5899">
          <cell r="BX5899">
            <v>230015</v>
          </cell>
          <cell r="BY5899" t="str">
            <v/>
          </cell>
        </row>
        <row r="5900">
          <cell r="BX5900">
            <v>230016</v>
          </cell>
          <cell r="BY5900" t="str">
            <v/>
          </cell>
        </row>
        <row r="5901">
          <cell r="BX5901">
            <v>230017</v>
          </cell>
          <cell r="BY5901" t="str">
            <v/>
          </cell>
        </row>
        <row r="5902">
          <cell r="BX5902">
            <v>230018</v>
          </cell>
          <cell r="BY5902" t="str">
            <v/>
          </cell>
        </row>
        <row r="5903">
          <cell r="BX5903">
            <v>230019</v>
          </cell>
          <cell r="BY5903" t="str">
            <v/>
          </cell>
        </row>
        <row r="5904">
          <cell r="BX5904">
            <v>230020</v>
          </cell>
          <cell r="BY5904" t="str">
            <v/>
          </cell>
        </row>
        <row r="5905">
          <cell r="BX5905">
            <v>230021</v>
          </cell>
          <cell r="BY5905" t="str">
            <v/>
          </cell>
        </row>
        <row r="5906">
          <cell r="BX5906">
            <v>230022</v>
          </cell>
          <cell r="BY5906" t="str">
            <v/>
          </cell>
        </row>
        <row r="5907">
          <cell r="BX5907">
            <v>230023</v>
          </cell>
          <cell r="BY5907" t="str">
            <v/>
          </cell>
        </row>
        <row r="5908">
          <cell r="BX5908">
            <v>230024</v>
          </cell>
          <cell r="BY5908" t="str">
            <v/>
          </cell>
        </row>
        <row r="5909">
          <cell r="BX5909">
            <v>230025</v>
          </cell>
          <cell r="BY5909" t="str">
            <v/>
          </cell>
        </row>
        <row r="5910">
          <cell r="BX5910">
            <v>230026</v>
          </cell>
          <cell r="BY5910" t="str">
            <v/>
          </cell>
        </row>
        <row r="5911">
          <cell r="BX5911">
            <v>230027</v>
          </cell>
          <cell r="BY5911" t="str">
            <v/>
          </cell>
        </row>
        <row r="5912">
          <cell r="BX5912">
            <v>230028</v>
          </cell>
          <cell r="BY5912" t="str">
            <v/>
          </cell>
        </row>
        <row r="5913">
          <cell r="BX5913">
            <v>230029</v>
          </cell>
          <cell r="BY5913" t="str">
            <v/>
          </cell>
        </row>
        <row r="5914">
          <cell r="BX5914">
            <v>230030</v>
          </cell>
          <cell r="BY5914" t="str">
            <v/>
          </cell>
        </row>
        <row r="5915">
          <cell r="BX5915">
            <v>230031</v>
          </cell>
          <cell r="BY5915" t="str">
            <v/>
          </cell>
        </row>
        <row r="5916">
          <cell r="BX5916">
            <v>230032</v>
          </cell>
          <cell r="BY5916" t="str">
            <v/>
          </cell>
        </row>
        <row r="5917">
          <cell r="BX5917">
            <v>230033</v>
          </cell>
          <cell r="BY5917" t="str">
            <v/>
          </cell>
        </row>
        <row r="5918">
          <cell r="BX5918">
            <v>230034</v>
          </cell>
          <cell r="BY5918" t="str">
            <v/>
          </cell>
        </row>
        <row r="5919">
          <cell r="BX5919">
            <v>230035</v>
          </cell>
          <cell r="BY5919" t="str">
            <v/>
          </cell>
        </row>
        <row r="5920">
          <cell r="BX5920">
            <v>230036</v>
          </cell>
          <cell r="BY5920" t="str">
            <v/>
          </cell>
        </row>
        <row r="5921">
          <cell r="BX5921">
            <v>230037</v>
          </cell>
          <cell r="BY5921" t="str">
            <v/>
          </cell>
        </row>
        <row r="5922">
          <cell r="BX5922">
            <v>230038</v>
          </cell>
          <cell r="BY5922" t="str">
            <v/>
          </cell>
        </row>
        <row r="5923">
          <cell r="BX5923">
            <v>230039</v>
          </cell>
          <cell r="BY5923" t="str">
            <v/>
          </cell>
        </row>
        <row r="5924">
          <cell r="BX5924">
            <v>230040</v>
          </cell>
          <cell r="BY5924" t="str">
            <v/>
          </cell>
        </row>
        <row r="5925">
          <cell r="BX5925">
            <v>230041</v>
          </cell>
          <cell r="BY5925" t="str">
            <v/>
          </cell>
        </row>
        <row r="5926">
          <cell r="BX5926">
            <v>230042</v>
          </cell>
          <cell r="BY5926" t="str">
            <v/>
          </cell>
        </row>
        <row r="5927">
          <cell r="BX5927">
            <v>230043</v>
          </cell>
          <cell r="BY5927" t="str">
            <v/>
          </cell>
        </row>
        <row r="5928">
          <cell r="BX5928">
            <v>230044</v>
          </cell>
          <cell r="BY5928" t="str">
            <v/>
          </cell>
        </row>
        <row r="5929">
          <cell r="BX5929">
            <v>230045</v>
          </cell>
          <cell r="BY5929" t="str">
            <v/>
          </cell>
        </row>
        <row r="5930">
          <cell r="BX5930">
            <v>230046</v>
          </cell>
          <cell r="BY5930" t="str">
            <v/>
          </cell>
        </row>
        <row r="5931">
          <cell r="BX5931">
            <v>230047</v>
          </cell>
          <cell r="BY5931" t="str">
            <v/>
          </cell>
        </row>
        <row r="5932">
          <cell r="BX5932">
            <v>230048</v>
          </cell>
          <cell r="BY5932" t="str">
            <v/>
          </cell>
        </row>
        <row r="5933">
          <cell r="BX5933">
            <v>230049</v>
          </cell>
          <cell r="BY5933" t="str">
            <v/>
          </cell>
        </row>
        <row r="5934">
          <cell r="BX5934">
            <v>230050</v>
          </cell>
          <cell r="BY5934" t="str">
            <v/>
          </cell>
        </row>
        <row r="5935">
          <cell r="BX5935">
            <v>230051</v>
          </cell>
          <cell r="BY5935" t="str">
            <v/>
          </cell>
        </row>
        <row r="5936">
          <cell r="BX5936">
            <v>230052</v>
          </cell>
          <cell r="BY5936" t="str">
            <v/>
          </cell>
        </row>
        <row r="5937">
          <cell r="BX5937">
            <v>230053</v>
          </cell>
          <cell r="BY5937" t="str">
            <v/>
          </cell>
        </row>
        <row r="5938">
          <cell r="BX5938">
            <v>230054</v>
          </cell>
          <cell r="BY5938" t="str">
            <v/>
          </cell>
        </row>
        <row r="5939">
          <cell r="BX5939">
            <v>230055</v>
          </cell>
          <cell r="BY5939" t="str">
            <v/>
          </cell>
        </row>
        <row r="5940">
          <cell r="BX5940">
            <v>230056</v>
          </cell>
          <cell r="BY5940" t="str">
            <v/>
          </cell>
        </row>
        <row r="5941">
          <cell r="BX5941">
            <v>230057</v>
          </cell>
          <cell r="BY5941" t="str">
            <v/>
          </cell>
        </row>
        <row r="5942">
          <cell r="BX5942">
            <v>230058</v>
          </cell>
          <cell r="BY5942" t="str">
            <v/>
          </cell>
        </row>
        <row r="5943">
          <cell r="BX5943">
            <v>230059</v>
          </cell>
          <cell r="BY5943" t="str">
            <v/>
          </cell>
        </row>
        <row r="5944">
          <cell r="BX5944">
            <v>230060</v>
          </cell>
          <cell r="BY5944" t="str">
            <v/>
          </cell>
        </row>
        <row r="5945">
          <cell r="BX5945">
            <v>230061</v>
          </cell>
          <cell r="BY5945" t="str">
            <v/>
          </cell>
        </row>
        <row r="5946">
          <cell r="BX5946">
            <v>230062</v>
          </cell>
          <cell r="BY5946" t="str">
            <v/>
          </cell>
        </row>
        <row r="5947">
          <cell r="BX5947">
            <v>230063</v>
          </cell>
          <cell r="BY5947" t="str">
            <v/>
          </cell>
        </row>
        <row r="5948">
          <cell r="BX5948">
            <v>230064</v>
          </cell>
          <cell r="BY5948" t="str">
            <v/>
          </cell>
        </row>
        <row r="5949">
          <cell r="BX5949">
            <v>230065</v>
          </cell>
          <cell r="BY5949" t="str">
            <v/>
          </cell>
        </row>
        <row r="5950">
          <cell r="BX5950">
            <v>230066</v>
          </cell>
          <cell r="BY5950" t="str">
            <v/>
          </cell>
        </row>
        <row r="5951">
          <cell r="BX5951">
            <v>230067</v>
          </cell>
          <cell r="BY5951" t="str">
            <v/>
          </cell>
        </row>
        <row r="5952">
          <cell r="BX5952">
            <v>230068</v>
          </cell>
          <cell r="BY5952" t="str">
            <v/>
          </cell>
        </row>
        <row r="5953">
          <cell r="BX5953">
            <v>230069</v>
          </cell>
          <cell r="BY5953" t="str">
            <v/>
          </cell>
        </row>
        <row r="5954">
          <cell r="BX5954">
            <v>230070</v>
          </cell>
          <cell r="BY5954" t="str">
            <v/>
          </cell>
        </row>
        <row r="5955">
          <cell r="BX5955">
            <v>230071</v>
          </cell>
          <cell r="BY5955" t="str">
            <v/>
          </cell>
        </row>
        <row r="5956">
          <cell r="BX5956">
            <v>230072</v>
          </cell>
          <cell r="BY5956" t="str">
            <v/>
          </cell>
        </row>
        <row r="5957">
          <cell r="BX5957">
            <v>230073</v>
          </cell>
          <cell r="BY5957" t="str">
            <v/>
          </cell>
        </row>
        <row r="5958">
          <cell r="BX5958">
            <v>230074</v>
          </cell>
          <cell r="BY5958" t="str">
            <v/>
          </cell>
        </row>
        <row r="5959">
          <cell r="BX5959">
            <v>230075</v>
          </cell>
          <cell r="BY5959" t="str">
            <v/>
          </cell>
        </row>
        <row r="5960">
          <cell r="BX5960">
            <v>230076</v>
          </cell>
          <cell r="BY5960" t="str">
            <v/>
          </cell>
        </row>
        <row r="5961">
          <cell r="BX5961">
            <v>230158</v>
          </cell>
          <cell r="BY5961" t="str">
            <v/>
          </cell>
        </row>
        <row r="5962">
          <cell r="BX5962">
            <v>230159</v>
          </cell>
          <cell r="BY5962" t="str">
            <v/>
          </cell>
        </row>
        <row r="5963">
          <cell r="BX5963">
            <v>230160</v>
          </cell>
          <cell r="BY5963" t="str">
            <v/>
          </cell>
        </row>
        <row r="5964">
          <cell r="BX5964">
            <v>230161</v>
          </cell>
          <cell r="BY5964" t="str">
            <v/>
          </cell>
        </row>
        <row r="5965">
          <cell r="BX5965">
            <v>230162</v>
          </cell>
          <cell r="BY5965" t="str">
            <v/>
          </cell>
        </row>
        <row r="5966">
          <cell r="BX5966">
            <v>230163</v>
          </cell>
          <cell r="BY5966" t="str">
            <v/>
          </cell>
        </row>
        <row r="5967">
          <cell r="BX5967">
            <v>230164</v>
          </cell>
          <cell r="BY5967" t="str">
            <v/>
          </cell>
        </row>
        <row r="5968">
          <cell r="BX5968">
            <v>230165</v>
          </cell>
          <cell r="BY5968" t="str">
            <v/>
          </cell>
        </row>
        <row r="5969">
          <cell r="BX5969">
            <v>230167</v>
          </cell>
          <cell r="BY5969" t="str">
            <v/>
          </cell>
        </row>
        <row r="5970">
          <cell r="BX5970">
            <v>230168</v>
          </cell>
          <cell r="BY5970" t="str">
            <v/>
          </cell>
        </row>
        <row r="5971">
          <cell r="BX5971">
            <v>230169</v>
          </cell>
          <cell r="BY5971" t="str">
            <v/>
          </cell>
        </row>
        <row r="5972">
          <cell r="BX5972">
            <v>230170</v>
          </cell>
          <cell r="BY5972" t="str">
            <v/>
          </cell>
        </row>
        <row r="5973">
          <cell r="BX5973">
            <v>230171</v>
          </cell>
          <cell r="BY5973" t="str">
            <v/>
          </cell>
        </row>
        <row r="5974">
          <cell r="BX5974">
            <v>230172</v>
          </cell>
          <cell r="BY5974" t="str">
            <v/>
          </cell>
        </row>
        <row r="5975">
          <cell r="BX5975">
            <v>230173</v>
          </cell>
          <cell r="BY5975" t="str">
            <v/>
          </cell>
        </row>
        <row r="5976">
          <cell r="BX5976">
            <v>230174</v>
          </cell>
          <cell r="BY5976" t="str">
            <v/>
          </cell>
        </row>
        <row r="5977">
          <cell r="BX5977">
            <v>230175</v>
          </cell>
          <cell r="BY5977" t="str">
            <v/>
          </cell>
        </row>
        <row r="5978">
          <cell r="BX5978">
            <v>230176</v>
          </cell>
          <cell r="BY5978" t="str">
            <v/>
          </cell>
        </row>
        <row r="5979">
          <cell r="BX5979">
            <v>230177</v>
          </cell>
          <cell r="BY5979" t="str">
            <v/>
          </cell>
        </row>
        <row r="5980">
          <cell r="BX5980">
            <v>230178</v>
          </cell>
          <cell r="BY5980" t="str">
            <v/>
          </cell>
        </row>
        <row r="5981">
          <cell r="BX5981">
            <v>230179</v>
          </cell>
          <cell r="BY5981" t="str">
            <v/>
          </cell>
        </row>
        <row r="5982">
          <cell r="BX5982">
            <v>230180</v>
          </cell>
          <cell r="BY5982" t="str">
            <v/>
          </cell>
        </row>
        <row r="5983">
          <cell r="BX5983">
            <v>230181</v>
          </cell>
          <cell r="BY5983" t="str">
            <v/>
          </cell>
        </row>
        <row r="5984">
          <cell r="BX5984">
            <v>230182</v>
          </cell>
          <cell r="BY5984" t="str">
            <v/>
          </cell>
        </row>
        <row r="5985">
          <cell r="BX5985">
            <v>230183</v>
          </cell>
          <cell r="BY5985" t="str">
            <v/>
          </cell>
        </row>
        <row r="5986">
          <cell r="BX5986">
            <v>230184</v>
          </cell>
          <cell r="BY5986" t="str">
            <v/>
          </cell>
        </row>
        <row r="5987">
          <cell r="BX5987">
            <v>230185</v>
          </cell>
          <cell r="BY5987" t="str">
            <v/>
          </cell>
        </row>
        <row r="5988">
          <cell r="BX5988">
            <v>230186</v>
          </cell>
          <cell r="BY5988" t="str">
            <v/>
          </cell>
        </row>
        <row r="5989">
          <cell r="BX5989">
            <v>230187</v>
          </cell>
          <cell r="BY5989" t="str">
            <v/>
          </cell>
        </row>
        <row r="5990">
          <cell r="BX5990">
            <v>230188</v>
          </cell>
          <cell r="BY5990" t="str">
            <v/>
          </cell>
        </row>
        <row r="5991">
          <cell r="BX5991">
            <v>230189</v>
          </cell>
          <cell r="BY5991" t="str">
            <v/>
          </cell>
        </row>
        <row r="5992">
          <cell r="BX5992">
            <v>230190</v>
          </cell>
          <cell r="BY5992" t="str">
            <v/>
          </cell>
        </row>
        <row r="5993">
          <cell r="BX5993">
            <v>230191</v>
          </cell>
          <cell r="BY5993" t="str">
            <v/>
          </cell>
        </row>
        <row r="5994">
          <cell r="BX5994">
            <v>230192</v>
          </cell>
          <cell r="BY5994" t="str">
            <v/>
          </cell>
        </row>
        <row r="5995">
          <cell r="BX5995">
            <v>230193</v>
          </cell>
          <cell r="BY5995" t="str">
            <v/>
          </cell>
        </row>
        <row r="5996">
          <cell r="BX5996">
            <v>230194</v>
          </cell>
          <cell r="BY5996" t="str">
            <v/>
          </cell>
        </row>
        <row r="5997">
          <cell r="BX5997">
            <v>230195</v>
          </cell>
          <cell r="BY5997" t="str">
            <v/>
          </cell>
        </row>
        <row r="5998">
          <cell r="BX5998">
            <v>230196</v>
          </cell>
          <cell r="BY5998" t="str">
            <v/>
          </cell>
        </row>
        <row r="5999">
          <cell r="BX5999">
            <v>230197</v>
          </cell>
          <cell r="BY5999" t="str">
            <v/>
          </cell>
        </row>
        <row r="6000">
          <cell r="BX6000">
            <v>230198</v>
          </cell>
          <cell r="BY6000" t="str">
            <v/>
          </cell>
        </row>
        <row r="6001">
          <cell r="BX6001">
            <v>230199</v>
          </cell>
          <cell r="BY6001" t="str">
            <v/>
          </cell>
        </row>
        <row r="6002">
          <cell r="BX6002">
            <v>230200</v>
          </cell>
          <cell r="BY6002" t="str">
            <v/>
          </cell>
        </row>
        <row r="6003">
          <cell r="BX6003">
            <v>230201</v>
          </cell>
          <cell r="BY6003" t="str">
            <v/>
          </cell>
        </row>
        <row r="6004">
          <cell r="BX6004">
            <v>230202</v>
          </cell>
          <cell r="BY6004" t="str">
            <v/>
          </cell>
        </row>
        <row r="6005">
          <cell r="BX6005">
            <v>230203</v>
          </cell>
          <cell r="BY6005" t="str">
            <v/>
          </cell>
        </row>
        <row r="6006">
          <cell r="BX6006">
            <v>230204</v>
          </cell>
          <cell r="BY6006" t="str">
            <v/>
          </cell>
        </row>
        <row r="6007">
          <cell r="BX6007">
            <v>230205</v>
          </cell>
          <cell r="BY6007" t="str">
            <v/>
          </cell>
        </row>
        <row r="6008">
          <cell r="BX6008">
            <v>230206</v>
          </cell>
          <cell r="BY6008" t="str">
            <v/>
          </cell>
        </row>
        <row r="6009">
          <cell r="BX6009">
            <v>230207</v>
          </cell>
          <cell r="BY6009" t="str">
            <v/>
          </cell>
        </row>
        <row r="6010">
          <cell r="BX6010">
            <v>230208</v>
          </cell>
          <cell r="BY6010" t="str">
            <v/>
          </cell>
        </row>
        <row r="6011">
          <cell r="BX6011">
            <v>230209</v>
          </cell>
          <cell r="BY6011" t="str">
            <v/>
          </cell>
        </row>
        <row r="6012">
          <cell r="BX6012">
            <v>230210</v>
          </cell>
          <cell r="BY6012" t="str">
            <v/>
          </cell>
        </row>
        <row r="6013">
          <cell r="BX6013">
            <v>230211</v>
          </cell>
          <cell r="BY6013" t="str">
            <v/>
          </cell>
        </row>
        <row r="6014">
          <cell r="BX6014">
            <v>230212</v>
          </cell>
          <cell r="BY6014" t="str">
            <v/>
          </cell>
        </row>
        <row r="6015">
          <cell r="BX6015">
            <v>230213</v>
          </cell>
          <cell r="BY6015" t="str">
            <v/>
          </cell>
        </row>
        <row r="6016">
          <cell r="BX6016">
            <v>230214</v>
          </cell>
          <cell r="BY6016" t="str">
            <v/>
          </cell>
        </row>
        <row r="6017">
          <cell r="BX6017">
            <v>230215</v>
          </cell>
          <cell r="BY6017" t="str">
            <v/>
          </cell>
        </row>
        <row r="6018">
          <cell r="BX6018">
            <v>230216</v>
          </cell>
          <cell r="BY6018" t="str">
            <v/>
          </cell>
        </row>
        <row r="6019">
          <cell r="BX6019">
            <v>230217</v>
          </cell>
          <cell r="BY6019" t="str">
            <v/>
          </cell>
        </row>
        <row r="6020">
          <cell r="BX6020">
            <v>230218</v>
          </cell>
          <cell r="BY6020" t="str">
            <v/>
          </cell>
        </row>
        <row r="6021">
          <cell r="BX6021">
            <v>230219</v>
          </cell>
          <cell r="BY6021" t="str">
            <v/>
          </cell>
        </row>
        <row r="6022">
          <cell r="BX6022">
            <v>230220</v>
          </cell>
          <cell r="BY6022" t="str">
            <v/>
          </cell>
        </row>
        <row r="6023">
          <cell r="BX6023">
            <v>230221</v>
          </cell>
          <cell r="BY6023" t="str">
            <v/>
          </cell>
        </row>
        <row r="6024">
          <cell r="BX6024">
            <v>230222</v>
          </cell>
          <cell r="BY6024" t="str">
            <v/>
          </cell>
        </row>
        <row r="6025">
          <cell r="BX6025">
            <v>230223</v>
          </cell>
          <cell r="BY6025" t="str">
            <v/>
          </cell>
        </row>
        <row r="6026">
          <cell r="BX6026">
            <v>230224</v>
          </cell>
          <cell r="BY6026" t="str">
            <v/>
          </cell>
        </row>
        <row r="6027">
          <cell r="BX6027">
            <v>230225</v>
          </cell>
          <cell r="BY6027" t="str">
            <v/>
          </cell>
        </row>
        <row r="6028">
          <cell r="BX6028">
            <v>230226</v>
          </cell>
          <cell r="BY6028" t="str">
            <v/>
          </cell>
        </row>
        <row r="6029">
          <cell r="BX6029">
            <v>230227</v>
          </cell>
          <cell r="BY6029" t="str">
            <v/>
          </cell>
        </row>
        <row r="6030">
          <cell r="BX6030">
            <v>230228</v>
          </cell>
          <cell r="BY6030" t="str">
            <v/>
          </cell>
        </row>
        <row r="6031">
          <cell r="BX6031">
            <v>230229</v>
          </cell>
          <cell r="BY6031" t="str">
            <v/>
          </cell>
        </row>
        <row r="6032">
          <cell r="BX6032">
            <v>230230</v>
          </cell>
          <cell r="BY6032" t="str">
            <v/>
          </cell>
        </row>
        <row r="6033">
          <cell r="BX6033">
            <v>230231</v>
          </cell>
          <cell r="BY6033" t="str">
            <v/>
          </cell>
        </row>
        <row r="6034">
          <cell r="BX6034">
            <v>230233</v>
          </cell>
          <cell r="BY6034" t="str">
            <v/>
          </cell>
        </row>
        <row r="6035">
          <cell r="BX6035">
            <v>230234</v>
          </cell>
          <cell r="BY6035" t="str">
            <v/>
          </cell>
        </row>
        <row r="6036">
          <cell r="BX6036">
            <v>230235</v>
          </cell>
          <cell r="BY6036" t="str">
            <v/>
          </cell>
        </row>
        <row r="6037">
          <cell r="BX6037">
            <v>230236</v>
          </cell>
          <cell r="BY6037" t="str">
            <v/>
          </cell>
        </row>
        <row r="6038">
          <cell r="BX6038">
            <v>230237</v>
          </cell>
          <cell r="BY6038" t="str">
            <v/>
          </cell>
        </row>
        <row r="6039">
          <cell r="BX6039">
            <v>230238</v>
          </cell>
          <cell r="BY6039" t="str">
            <v/>
          </cell>
        </row>
        <row r="6040">
          <cell r="BX6040">
            <v>230239</v>
          </cell>
          <cell r="BY6040" t="str">
            <v/>
          </cell>
        </row>
        <row r="6041">
          <cell r="BX6041">
            <v>230240</v>
          </cell>
          <cell r="BY6041" t="str">
            <v/>
          </cell>
        </row>
        <row r="6042">
          <cell r="BX6042">
            <v>230241</v>
          </cell>
          <cell r="BY6042" t="str">
            <v/>
          </cell>
        </row>
        <row r="6043">
          <cell r="BX6043">
            <v>230242</v>
          </cell>
          <cell r="BY6043" t="str">
            <v/>
          </cell>
        </row>
        <row r="6044">
          <cell r="BX6044">
            <v>230243</v>
          </cell>
          <cell r="BY6044" t="str">
            <v/>
          </cell>
        </row>
        <row r="6045">
          <cell r="BX6045">
            <v>230244</v>
          </cell>
          <cell r="BY6045" t="str">
            <v/>
          </cell>
        </row>
        <row r="6046">
          <cell r="BX6046">
            <v>230245</v>
          </cell>
          <cell r="BY6046" t="str">
            <v/>
          </cell>
        </row>
        <row r="6047">
          <cell r="BX6047">
            <v>230246</v>
          </cell>
          <cell r="BY6047" t="str">
            <v/>
          </cell>
        </row>
        <row r="6048">
          <cell r="BX6048">
            <v>230247</v>
          </cell>
          <cell r="BY6048" t="str">
            <v/>
          </cell>
        </row>
        <row r="6049">
          <cell r="BX6049">
            <v>230248</v>
          </cell>
          <cell r="BY6049" t="str">
            <v/>
          </cell>
        </row>
        <row r="6050">
          <cell r="BX6050">
            <v>230249</v>
          </cell>
          <cell r="BY6050" t="str">
            <v/>
          </cell>
        </row>
        <row r="6051">
          <cell r="BX6051">
            <v>230250</v>
          </cell>
          <cell r="BY6051" t="str">
            <v/>
          </cell>
        </row>
        <row r="6052">
          <cell r="BX6052">
            <v>230251</v>
          </cell>
          <cell r="BY6052" t="str">
            <v/>
          </cell>
        </row>
        <row r="6053">
          <cell r="BX6053">
            <v>230252</v>
          </cell>
          <cell r="BY6053" t="str">
            <v/>
          </cell>
        </row>
        <row r="6054">
          <cell r="BX6054">
            <v>230253</v>
          </cell>
          <cell r="BY6054" t="str">
            <v/>
          </cell>
        </row>
        <row r="6055">
          <cell r="BX6055">
            <v>230254</v>
          </cell>
          <cell r="BY6055" t="str">
            <v/>
          </cell>
        </row>
        <row r="6056">
          <cell r="BX6056">
            <v>230255</v>
          </cell>
          <cell r="BY6056" t="str">
            <v/>
          </cell>
        </row>
        <row r="6057">
          <cell r="BX6057">
            <v>230256</v>
          </cell>
          <cell r="BY6057" t="str">
            <v/>
          </cell>
        </row>
        <row r="6058">
          <cell r="BX6058">
            <v>230257</v>
          </cell>
          <cell r="BY6058" t="str">
            <v/>
          </cell>
        </row>
        <row r="6059">
          <cell r="BX6059">
            <v>230258</v>
          </cell>
          <cell r="BY6059" t="str">
            <v/>
          </cell>
        </row>
        <row r="6060">
          <cell r="BX6060">
            <v>230379</v>
          </cell>
          <cell r="BY6060" t="str">
            <v/>
          </cell>
        </row>
        <row r="6061">
          <cell r="BX6061">
            <v>230380</v>
          </cell>
          <cell r="BY6061" t="str">
            <v/>
          </cell>
        </row>
        <row r="6062">
          <cell r="BX6062">
            <v>230381</v>
          </cell>
          <cell r="BY6062" t="str">
            <v/>
          </cell>
        </row>
        <row r="6063">
          <cell r="BX6063">
            <v>230382</v>
          </cell>
          <cell r="BY6063" t="str">
            <v/>
          </cell>
        </row>
        <row r="6064">
          <cell r="BX6064">
            <v>230383</v>
          </cell>
          <cell r="BY6064" t="str">
            <v/>
          </cell>
        </row>
        <row r="6065">
          <cell r="BX6065">
            <v>230385</v>
          </cell>
          <cell r="BY6065" t="str">
            <v/>
          </cell>
        </row>
        <row r="6066">
          <cell r="BX6066">
            <v>230386</v>
          </cell>
          <cell r="BY6066" t="str">
            <v/>
          </cell>
        </row>
        <row r="6067">
          <cell r="BX6067">
            <v>230387</v>
          </cell>
          <cell r="BY6067" t="str">
            <v/>
          </cell>
        </row>
        <row r="6068">
          <cell r="BX6068">
            <v>230388</v>
          </cell>
          <cell r="BY6068" t="str">
            <v/>
          </cell>
        </row>
        <row r="6069">
          <cell r="BX6069">
            <v>230389</v>
          </cell>
          <cell r="BY6069" t="str">
            <v/>
          </cell>
        </row>
        <row r="6070">
          <cell r="BX6070">
            <v>235233</v>
          </cell>
          <cell r="BY6070" t="str">
            <v/>
          </cell>
        </row>
        <row r="6071">
          <cell r="BX6071">
            <v>235234</v>
          </cell>
          <cell r="BY6071" t="str">
            <v/>
          </cell>
        </row>
        <row r="6072">
          <cell r="BX6072">
            <v>230436</v>
          </cell>
          <cell r="BY6072" t="str">
            <v/>
          </cell>
        </row>
        <row r="6073">
          <cell r="BX6073">
            <v>230437</v>
          </cell>
          <cell r="BY6073" t="str">
            <v/>
          </cell>
        </row>
        <row r="6074">
          <cell r="BX6074">
            <v>230438</v>
          </cell>
          <cell r="BY6074" t="str">
            <v/>
          </cell>
        </row>
        <row r="6075">
          <cell r="BX6075">
            <v>230439</v>
          </cell>
          <cell r="BY6075" t="str">
            <v/>
          </cell>
        </row>
        <row r="6076">
          <cell r="BX6076">
            <v>230440</v>
          </cell>
          <cell r="BY6076" t="str">
            <v/>
          </cell>
        </row>
        <row r="6077">
          <cell r="BX6077">
            <v>230441</v>
          </cell>
          <cell r="BY6077" t="str">
            <v/>
          </cell>
        </row>
        <row r="6078">
          <cell r="BX6078">
            <v>230442</v>
          </cell>
          <cell r="BY6078" t="str">
            <v/>
          </cell>
        </row>
        <row r="6079">
          <cell r="BX6079">
            <v>230443</v>
          </cell>
          <cell r="BY6079" t="str">
            <v/>
          </cell>
        </row>
        <row r="6080">
          <cell r="BX6080">
            <v>230444</v>
          </cell>
          <cell r="BY6080" t="str">
            <v/>
          </cell>
        </row>
        <row r="6081">
          <cell r="BX6081">
            <v>230445</v>
          </cell>
          <cell r="BY6081" t="str">
            <v/>
          </cell>
        </row>
        <row r="6082">
          <cell r="BX6082">
            <v>230528</v>
          </cell>
          <cell r="BY6082" t="str">
            <v/>
          </cell>
        </row>
        <row r="6083">
          <cell r="BX6083">
            <v>230529</v>
          </cell>
          <cell r="BY6083" t="str">
            <v/>
          </cell>
        </row>
        <row r="6084">
          <cell r="BX6084">
            <v>230530</v>
          </cell>
          <cell r="BY6084" t="str">
            <v/>
          </cell>
        </row>
        <row r="6085">
          <cell r="BX6085">
            <v>230532</v>
          </cell>
          <cell r="BY6085" t="str">
            <v/>
          </cell>
        </row>
        <row r="6086">
          <cell r="BX6086">
            <v>230533</v>
          </cell>
          <cell r="BY6086" t="str">
            <v/>
          </cell>
        </row>
        <row r="6087">
          <cell r="BX6087">
            <v>230534</v>
          </cell>
          <cell r="BY6087" t="str">
            <v/>
          </cell>
        </row>
        <row r="6088">
          <cell r="BX6088">
            <v>230535</v>
          </cell>
          <cell r="BY6088" t="str">
            <v/>
          </cell>
        </row>
        <row r="6089">
          <cell r="BX6089">
            <v>230536</v>
          </cell>
          <cell r="BY6089" t="str">
            <v/>
          </cell>
        </row>
        <row r="6090">
          <cell r="BX6090">
            <v>230537</v>
          </cell>
          <cell r="BY6090" t="str">
            <v/>
          </cell>
        </row>
        <row r="6091">
          <cell r="BX6091">
            <v>230538</v>
          </cell>
          <cell r="BY6091" t="str">
            <v/>
          </cell>
        </row>
        <row r="6092">
          <cell r="BX6092">
            <v>230539</v>
          </cell>
          <cell r="BY6092" t="str">
            <v/>
          </cell>
        </row>
        <row r="6093">
          <cell r="BX6093">
            <v>230540</v>
          </cell>
          <cell r="BY6093" t="str">
            <v/>
          </cell>
        </row>
        <row r="6094">
          <cell r="BX6094">
            <v>230542</v>
          </cell>
          <cell r="BY6094" t="str">
            <v/>
          </cell>
        </row>
        <row r="6095">
          <cell r="BX6095">
            <v>232409</v>
          </cell>
          <cell r="BY6095" t="str">
            <v/>
          </cell>
        </row>
        <row r="6096">
          <cell r="BX6096">
            <v>232209</v>
          </cell>
          <cell r="BY6096" t="str">
            <v/>
          </cell>
        </row>
        <row r="6097">
          <cell r="BX6097">
            <v>231813</v>
          </cell>
          <cell r="BY6097" t="str">
            <v/>
          </cell>
        </row>
        <row r="6098">
          <cell r="BX6098">
            <v>231814</v>
          </cell>
          <cell r="BY6098" t="str">
            <v/>
          </cell>
        </row>
        <row r="6099">
          <cell r="BX6099">
            <v>231815</v>
          </cell>
          <cell r="BY6099" t="str">
            <v/>
          </cell>
        </row>
        <row r="6100">
          <cell r="BX6100">
            <v>231648</v>
          </cell>
          <cell r="BY6100" t="str">
            <v/>
          </cell>
        </row>
        <row r="6101">
          <cell r="BX6101">
            <v>231649</v>
          </cell>
          <cell r="BY6101" t="str">
            <v/>
          </cell>
        </row>
        <row r="6102">
          <cell r="BX6102">
            <v>231650</v>
          </cell>
          <cell r="BY6102" t="str">
            <v/>
          </cell>
        </row>
        <row r="6103">
          <cell r="BX6103">
            <v>232007</v>
          </cell>
          <cell r="BY6103" t="str">
            <v/>
          </cell>
        </row>
        <row r="6104">
          <cell r="BX6104">
            <v>232000</v>
          </cell>
          <cell r="BY6104" t="str">
            <v/>
          </cell>
        </row>
        <row r="6105">
          <cell r="BX6105">
            <v>230553</v>
          </cell>
          <cell r="BY6105" t="str">
            <v/>
          </cell>
        </row>
        <row r="6106">
          <cell r="BX6106">
            <v>232413</v>
          </cell>
          <cell r="BY6106" t="str">
            <v/>
          </cell>
        </row>
        <row r="6107">
          <cell r="BX6107">
            <v>232414</v>
          </cell>
          <cell r="BY6107" t="str">
            <v/>
          </cell>
        </row>
        <row r="6108">
          <cell r="BX6108">
            <v>232461</v>
          </cell>
          <cell r="BY6108" t="str">
            <v/>
          </cell>
        </row>
        <row r="6109">
          <cell r="BX6109">
            <v>232303</v>
          </cell>
          <cell r="BY6109" t="str">
            <v/>
          </cell>
        </row>
        <row r="6110">
          <cell r="BX6110">
            <v>232304</v>
          </cell>
          <cell r="BY6110" t="str">
            <v/>
          </cell>
        </row>
        <row r="6111">
          <cell r="BX6111">
            <v>231999</v>
          </cell>
          <cell r="BY6111" t="str">
            <v/>
          </cell>
        </row>
        <row r="6112">
          <cell r="BX6112">
            <v>230562</v>
          </cell>
          <cell r="BY6112" t="str">
            <v/>
          </cell>
        </row>
        <row r="6113">
          <cell r="BX6113">
            <v>231653</v>
          </cell>
          <cell r="BY6113" t="str">
            <v/>
          </cell>
        </row>
        <row r="6114">
          <cell r="BX6114">
            <v>231998</v>
          </cell>
          <cell r="BY6114" t="str">
            <v/>
          </cell>
        </row>
        <row r="6115">
          <cell r="BX6115">
            <v>232138</v>
          </cell>
          <cell r="BY6115" t="str">
            <v/>
          </cell>
        </row>
        <row r="6116">
          <cell r="BX6116">
            <v>232132</v>
          </cell>
          <cell r="BY6116" t="str">
            <v/>
          </cell>
        </row>
        <row r="6117">
          <cell r="BX6117">
            <v>236320</v>
          </cell>
          <cell r="BY6117" t="str">
            <v/>
          </cell>
        </row>
        <row r="6118">
          <cell r="BX6118">
            <v>236321</v>
          </cell>
          <cell r="BY6118" t="str">
            <v/>
          </cell>
        </row>
        <row r="6119">
          <cell r="BX6119">
            <v>230584</v>
          </cell>
          <cell r="BY6119" t="str">
            <v/>
          </cell>
        </row>
        <row r="6120">
          <cell r="BX6120">
            <v>230587</v>
          </cell>
          <cell r="BY6120" t="str">
            <v/>
          </cell>
        </row>
        <row r="6121">
          <cell r="BX6121">
            <v>232308</v>
          </cell>
          <cell r="BY6121" t="str">
            <v/>
          </cell>
        </row>
        <row r="6122">
          <cell r="BX6122">
            <v>232460</v>
          </cell>
          <cell r="BY6122" t="str">
            <v/>
          </cell>
        </row>
        <row r="6123">
          <cell r="BX6123">
            <v>230613</v>
          </cell>
          <cell r="BY6123" t="str">
            <v/>
          </cell>
        </row>
        <row r="6124">
          <cell r="BX6124">
            <v>236322</v>
          </cell>
          <cell r="BY6124" t="str">
            <v/>
          </cell>
        </row>
        <row r="6125">
          <cell r="BX6125">
            <v>230617</v>
          </cell>
          <cell r="BY6125" t="str">
            <v/>
          </cell>
        </row>
        <row r="6126">
          <cell r="BX6126">
            <v>230620</v>
          </cell>
          <cell r="BY6126" t="str">
            <v/>
          </cell>
        </row>
        <row r="6127">
          <cell r="BX6127">
            <v>236323</v>
          </cell>
          <cell r="BY6127" t="str">
            <v/>
          </cell>
        </row>
        <row r="6128">
          <cell r="BX6128">
            <v>230629</v>
          </cell>
          <cell r="BY6128" t="str">
            <v/>
          </cell>
        </row>
        <row r="6129">
          <cell r="BX6129">
            <v>230632</v>
          </cell>
          <cell r="BY6129" t="str">
            <v/>
          </cell>
        </row>
        <row r="6130">
          <cell r="BX6130">
            <v>232459</v>
          </cell>
          <cell r="BY6130" t="str">
            <v/>
          </cell>
        </row>
        <row r="6131">
          <cell r="BX6131">
            <v>232179</v>
          </cell>
          <cell r="BY6131" t="str">
            <v/>
          </cell>
        </row>
        <row r="6132">
          <cell r="BX6132">
            <v>230638</v>
          </cell>
          <cell r="BY6132" t="str">
            <v/>
          </cell>
        </row>
        <row r="6133">
          <cell r="BX6133">
            <v>236326</v>
          </cell>
          <cell r="BY6133" t="str">
            <v/>
          </cell>
        </row>
        <row r="6134">
          <cell r="BX6134">
            <v>230641</v>
          </cell>
          <cell r="BY6134" t="str">
            <v/>
          </cell>
        </row>
        <row r="6135">
          <cell r="BX6135">
            <v>230654</v>
          </cell>
          <cell r="BY6135" t="str">
            <v/>
          </cell>
        </row>
        <row r="6136">
          <cell r="BX6136">
            <v>230657</v>
          </cell>
          <cell r="BY6136" t="str">
            <v/>
          </cell>
        </row>
        <row r="6137">
          <cell r="BX6137">
            <v>230668</v>
          </cell>
          <cell r="BY6137" t="str">
            <v/>
          </cell>
        </row>
        <row r="6138">
          <cell r="BX6138">
            <v>230670</v>
          </cell>
          <cell r="BY6138" t="str">
            <v/>
          </cell>
        </row>
        <row r="6139">
          <cell r="BX6139">
            <v>230671</v>
          </cell>
          <cell r="BY6139" t="str">
            <v/>
          </cell>
        </row>
        <row r="6140">
          <cell r="BX6140">
            <v>232572</v>
          </cell>
          <cell r="BY6140" t="str">
            <v/>
          </cell>
        </row>
        <row r="6141">
          <cell r="BX6141">
            <v>232573</v>
          </cell>
          <cell r="BY6141" t="str">
            <v/>
          </cell>
        </row>
        <row r="6142">
          <cell r="BX6142">
            <v>232574</v>
          </cell>
          <cell r="BY6142" t="str">
            <v/>
          </cell>
        </row>
        <row r="6143">
          <cell r="BX6143">
            <v>232575</v>
          </cell>
          <cell r="BY6143" t="str">
            <v/>
          </cell>
        </row>
        <row r="6144">
          <cell r="BX6144">
            <v>232576</v>
          </cell>
          <cell r="BY6144" t="str">
            <v/>
          </cell>
        </row>
        <row r="6145">
          <cell r="BX6145">
            <v>232577</v>
          </cell>
          <cell r="BY6145" t="str">
            <v/>
          </cell>
        </row>
        <row r="6146">
          <cell r="BX6146">
            <v>232578</v>
          </cell>
          <cell r="BY6146" t="str">
            <v/>
          </cell>
        </row>
        <row r="6147">
          <cell r="BX6147">
            <v>232579</v>
          </cell>
          <cell r="BY6147" t="str">
            <v/>
          </cell>
        </row>
        <row r="6148">
          <cell r="BX6148">
            <v>232580</v>
          </cell>
          <cell r="BY6148" t="str">
            <v/>
          </cell>
        </row>
        <row r="6149">
          <cell r="BX6149">
            <v>232581</v>
          </cell>
          <cell r="BY6149" t="str">
            <v/>
          </cell>
        </row>
        <row r="6150">
          <cell r="BX6150">
            <v>232582</v>
          </cell>
          <cell r="BY6150" t="str">
            <v/>
          </cell>
        </row>
        <row r="6151">
          <cell r="BX6151">
            <v>232583</v>
          </cell>
          <cell r="BY6151" t="str">
            <v/>
          </cell>
        </row>
        <row r="6152">
          <cell r="BX6152">
            <v>232584</v>
          </cell>
          <cell r="BY6152" t="str">
            <v/>
          </cell>
        </row>
        <row r="6153">
          <cell r="BX6153">
            <v>232585</v>
          </cell>
          <cell r="BY6153" t="str">
            <v/>
          </cell>
        </row>
        <row r="6154">
          <cell r="BX6154">
            <v>232589</v>
          </cell>
          <cell r="BY6154" t="str">
            <v/>
          </cell>
        </row>
        <row r="6155">
          <cell r="BX6155">
            <v>232590</v>
          </cell>
          <cell r="BY6155" t="str">
            <v/>
          </cell>
        </row>
        <row r="6156">
          <cell r="BX6156">
            <v>232591</v>
          </cell>
          <cell r="BY6156" t="str">
            <v/>
          </cell>
        </row>
        <row r="6157">
          <cell r="BX6157">
            <v>232592</v>
          </cell>
          <cell r="BY6157" t="str">
            <v/>
          </cell>
        </row>
        <row r="6158">
          <cell r="BX6158">
            <v>232593</v>
          </cell>
          <cell r="BY6158" t="str">
            <v/>
          </cell>
        </row>
        <row r="6159">
          <cell r="BX6159">
            <v>232594</v>
          </cell>
          <cell r="BY6159" t="str">
            <v/>
          </cell>
        </row>
        <row r="6160">
          <cell r="BX6160">
            <v>232595</v>
          </cell>
          <cell r="BY6160" t="str">
            <v/>
          </cell>
        </row>
        <row r="6161">
          <cell r="BX6161">
            <v>232596</v>
          </cell>
          <cell r="BY6161" t="str">
            <v/>
          </cell>
        </row>
        <row r="6162">
          <cell r="BX6162">
            <v>232597</v>
          </cell>
          <cell r="BY6162" t="str">
            <v/>
          </cell>
        </row>
        <row r="6163">
          <cell r="BX6163">
            <v>232598</v>
          </cell>
          <cell r="BY6163" t="str">
            <v/>
          </cell>
        </row>
        <row r="6164">
          <cell r="BX6164">
            <v>232599</v>
          </cell>
          <cell r="BY6164" t="str">
            <v/>
          </cell>
        </row>
        <row r="6165">
          <cell r="BX6165">
            <v>232181</v>
          </cell>
          <cell r="BY6165" t="str">
            <v/>
          </cell>
        </row>
        <row r="6166">
          <cell r="BX6166">
            <v>232182</v>
          </cell>
          <cell r="BY6166" t="str">
            <v/>
          </cell>
        </row>
        <row r="6167">
          <cell r="BX6167">
            <v>232183</v>
          </cell>
          <cell r="BY6167" t="str">
            <v/>
          </cell>
        </row>
        <row r="6168">
          <cell r="BX6168">
            <v>232184</v>
          </cell>
          <cell r="BY6168" t="str">
            <v/>
          </cell>
        </row>
        <row r="6169">
          <cell r="BX6169">
            <v>232185</v>
          </cell>
          <cell r="BY6169" t="str">
            <v/>
          </cell>
        </row>
        <row r="6170">
          <cell r="BX6170">
            <v>232186</v>
          </cell>
          <cell r="BY6170" t="str">
            <v/>
          </cell>
        </row>
        <row r="6171">
          <cell r="BX6171">
            <v>232187</v>
          </cell>
          <cell r="BY6171" t="str">
            <v/>
          </cell>
        </row>
        <row r="6172">
          <cell r="BX6172">
            <v>232188</v>
          </cell>
          <cell r="BY6172" t="str">
            <v/>
          </cell>
        </row>
        <row r="6173">
          <cell r="BX6173">
            <v>232189</v>
          </cell>
          <cell r="BY6173" t="str">
            <v/>
          </cell>
        </row>
        <row r="6174">
          <cell r="BX6174">
            <v>232190</v>
          </cell>
          <cell r="BY6174" t="str">
            <v/>
          </cell>
        </row>
        <row r="6175">
          <cell r="BX6175">
            <v>232191</v>
          </cell>
          <cell r="BY6175" t="str">
            <v/>
          </cell>
        </row>
        <row r="6176">
          <cell r="BX6176">
            <v>232195</v>
          </cell>
          <cell r="BY6176" t="str">
            <v/>
          </cell>
        </row>
        <row r="6177">
          <cell r="BX6177">
            <v>232196</v>
          </cell>
          <cell r="BY6177" t="str">
            <v/>
          </cell>
        </row>
        <row r="6178">
          <cell r="BX6178">
            <v>232197</v>
          </cell>
          <cell r="BY6178" t="str">
            <v/>
          </cell>
        </row>
        <row r="6179">
          <cell r="BX6179">
            <v>232198</v>
          </cell>
          <cell r="BY6179" t="str">
            <v/>
          </cell>
        </row>
        <row r="6180">
          <cell r="BX6180">
            <v>232199</v>
          </cell>
          <cell r="BY6180" t="str">
            <v/>
          </cell>
        </row>
        <row r="6181">
          <cell r="BX6181">
            <v>232200</v>
          </cell>
          <cell r="BY6181" t="str">
            <v/>
          </cell>
        </row>
        <row r="6182">
          <cell r="BX6182">
            <v>232201</v>
          </cell>
          <cell r="BY6182" t="str">
            <v/>
          </cell>
        </row>
        <row r="6183">
          <cell r="BX6183">
            <v>232202</v>
          </cell>
          <cell r="BY6183" t="str">
            <v/>
          </cell>
        </row>
        <row r="6184">
          <cell r="BX6184">
            <v>232203</v>
          </cell>
          <cell r="BY6184" t="str">
            <v/>
          </cell>
        </row>
        <row r="6185">
          <cell r="BX6185">
            <v>232204</v>
          </cell>
          <cell r="BY6185" t="str">
            <v/>
          </cell>
        </row>
        <row r="6186">
          <cell r="BX6186">
            <v>232205</v>
          </cell>
          <cell r="BY6186" t="str">
            <v/>
          </cell>
        </row>
        <row r="6187">
          <cell r="BX6187">
            <v>232206</v>
          </cell>
          <cell r="BY6187" t="str">
            <v/>
          </cell>
        </row>
        <row r="6188">
          <cell r="BX6188">
            <v>232207</v>
          </cell>
          <cell r="BY6188" t="str">
            <v/>
          </cell>
        </row>
        <row r="6189">
          <cell r="BX6189">
            <v>232208</v>
          </cell>
          <cell r="BY6189" t="str">
            <v/>
          </cell>
        </row>
        <row r="6190">
          <cell r="BX6190">
            <v>232176</v>
          </cell>
          <cell r="BY6190" t="str">
            <v/>
          </cell>
        </row>
        <row r="6191">
          <cell r="BX6191">
            <v>232177</v>
          </cell>
          <cell r="BY6191" t="str">
            <v/>
          </cell>
        </row>
        <row r="6192">
          <cell r="BX6192">
            <v>232178</v>
          </cell>
          <cell r="BY6192" t="str">
            <v/>
          </cell>
        </row>
        <row r="6193">
          <cell r="BX6193">
            <v>232311</v>
          </cell>
          <cell r="BY6193" t="str">
            <v/>
          </cell>
        </row>
        <row r="6194">
          <cell r="BX6194">
            <v>232312</v>
          </cell>
          <cell r="BY6194" t="str">
            <v/>
          </cell>
        </row>
        <row r="6195">
          <cell r="BX6195">
            <v>232313</v>
          </cell>
          <cell r="BY6195" t="str">
            <v/>
          </cell>
        </row>
        <row r="6196">
          <cell r="BX6196">
            <v>232314</v>
          </cell>
          <cell r="BY6196" t="str">
            <v/>
          </cell>
        </row>
        <row r="6197">
          <cell r="BX6197">
            <v>232315</v>
          </cell>
          <cell r="BY6197" t="str">
            <v/>
          </cell>
        </row>
        <row r="6198">
          <cell r="BX6198">
            <v>232316</v>
          </cell>
          <cell r="BY6198" t="str">
            <v/>
          </cell>
        </row>
        <row r="6199">
          <cell r="BX6199">
            <v>232317</v>
          </cell>
          <cell r="BY6199" t="str">
            <v/>
          </cell>
        </row>
        <row r="6200">
          <cell r="BX6200">
            <v>232318</v>
          </cell>
          <cell r="BY6200" t="str">
            <v/>
          </cell>
        </row>
        <row r="6201">
          <cell r="BX6201">
            <v>232319</v>
          </cell>
          <cell r="BY6201" t="str">
            <v/>
          </cell>
        </row>
        <row r="6202">
          <cell r="BX6202">
            <v>232320</v>
          </cell>
          <cell r="BY6202" t="str">
            <v/>
          </cell>
        </row>
        <row r="6203">
          <cell r="BX6203">
            <v>232321</v>
          </cell>
          <cell r="BY6203" t="str">
            <v/>
          </cell>
        </row>
        <row r="6204">
          <cell r="BX6204">
            <v>232325</v>
          </cell>
          <cell r="BY6204" t="str">
            <v/>
          </cell>
        </row>
        <row r="6205">
          <cell r="BX6205">
            <v>232326</v>
          </cell>
          <cell r="BY6205" t="str">
            <v/>
          </cell>
        </row>
        <row r="6206">
          <cell r="BX6206">
            <v>232327</v>
          </cell>
          <cell r="BY6206" t="str">
            <v/>
          </cell>
        </row>
        <row r="6207">
          <cell r="BX6207">
            <v>232328</v>
          </cell>
          <cell r="BY6207" t="str">
            <v/>
          </cell>
        </row>
        <row r="6208">
          <cell r="BX6208">
            <v>232329</v>
          </cell>
          <cell r="BY6208" t="str">
            <v/>
          </cell>
        </row>
        <row r="6209">
          <cell r="BX6209">
            <v>232330</v>
          </cell>
          <cell r="BY6209" t="str">
            <v/>
          </cell>
        </row>
        <row r="6210">
          <cell r="BX6210">
            <v>232331</v>
          </cell>
          <cell r="BY6210" t="str">
            <v/>
          </cell>
        </row>
        <row r="6211">
          <cell r="BX6211">
            <v>232332</v>
          </cell>
          <cell r="BY6211" t="str">
            <v/>
          </cell>
        </row>
        <row r="6212">
          <cell r="BX6212">
            <v>232333</v>
          </cell>
          <cell r="BY6212" t="str">
            <v/>
          </cell>
        </row>
        <row r="6213">
          <cell r="BX6213">
            <v>232334</v>
          </cell>
          <cell r="BY6213" t="str">
            <v/>
          </cell>
        </row>
        <row r="6214">
          <cell r="BX6214">
            <v>232335</v>
          </cell>
          <cell r="BY6214" t="str">
            <v/>
          </cell>
        </row>
        <row r="6215">
          <cell r="BX6215">
            <v>232336</v>
          </cell>
          <cell r="BY6215" t="str">
            <v/>
          </cell>
        </row>
        <row r="6216">
          <cell r="BX6216">
            <v>232337</v>
          </cell>
          <cell r="BY6216" t="str">
            <v/>
          </cell>
        </row>
        <row r="6217">
          <cell r="BX6217">
            <v>232338</v>
          </cell>
          <cell r="BY6217" t="str">
            <v/>
          </cell>
        </row>
        <row r="6218">
          <cell r="BX6218">
            <v>232600</v>
          </cell>
          <cell r="BY6218" t="str">
            <v/>
          </cell>
        </row>
        <row r="6219">
          <cell r="BX6219">
            <v>232601</v>
          </cell>
          <cell r="BY6219" t="str">
            <v/>
          </cell>
        </row>
        <row r="6220">
          <cell r="BX6220">
            <v>232602</v>
          </cell>
          <cell r="BY6220" t="str">
            <v/>
          </cell>
        </row>
        <row r="6221">
          <cell r="BX6221">
            <v>232603</v>
          </cell>
          <cell r="BY6221" t="str">
            <v/>
          </cell>
        </row>
        <row r="6222">
          <cell r="BX6222">
            <v>232604</v>
          </cell>
          <cell r="BY6222" t="str">
            <v/>
          </cell>
        </row>
        <row r="6223">
          <cell r="BX6223">
            <v>232605</v>
          </cell>
          <cell r="BY6223" t="str">
            <v/>
          </cell>
        </row>
        <row r="6224">
          <cell r="BX6224">
            <v>232606</v>
          </cell>
          <cell r="BY6224" t="str">
            <v/>
          </cell>
        </row>
        <row r="6225">
          <cell r="BX6225">
            <v>232607</v>
          </cell>
          <cell r="BY6225" t="str">
            <v/>
          </cell>
        </row>
        <row r="6226">
          <cell r="BX6226">
            <v>232608</v>
          </cell>
          <cell r="BY6226" t="str">
            <v/>
          </cell>
        </row>
        <row r="6227">
          <cell r="BX6227">
            <v>232609</v>
          </cell>
          <cell r="BY6227" t="str">
            <v/>
          </cell>
        </row>
        <row r="6228">
          <cell r="BX6228">
            <v>232610</v>
          </cell>
          <cell r="BY6228" t="str">
            <v/>
          </cell>
        </row>
        <row r="6229">
          <cell r="BX6229">
            <v>232614</v>
          </cell>
          <cell r="BY6229" t="str">
            <v/>
          </cell>
        </row>
        <row r="6230">
          <cell r="BX6230">
            <v>232615</v>
          </cell>
          <cell r="BY6230" t="str">
            <v/>
          </cell>
        </row>
        <row r="6231">
          <cell r="BX6231">
            <v>232616</v>
          </cell>
          <cell r="BY6231" t="str">
            <v/>
          </cell>
        </row>
        <row r="6232">
          <cell r="BX6232">
            <v>232617</v>
          </cell>
          <cell r="BY6232" t="str">
            <v/>
          </cell>
        </row>
        <row r="6233">
          <cell r="BX6233">
            <v>232618</v>
          </cell>
          <cell r="BY6233" t="str">
            <v/>
          </cell>
        </row>
        <row r="6234">
          <cell r="BX6234">
            <v>232619</v>
          </cell>
          <cell r="BY6234" t="str">
            <v/>
          </cell>
        </row>
        <row r="6235">
          <cell r="BX6235">
            <v>232620</v>
          </cell>
          <cell r="BY6235" t="str">
            <v/>
          </cell>
        </row>
        <row r="6236">
          <cell r="BX6236">
            <v>232621</v>
          </cell>
          <cell r="BY6236" t="str">
            <v/>
          </cell>
        </row>
        <row r="6237">
          <cell r="BX6237">
            <v>232622</v>
          </cell>
          <cell r="BY6237" t="str">
            <v/>
          </cell>
        </row>
        <row r="6238">
          <cell r="BX6238">
            <v>232623</v>
          </cell>
          <cell r="BY6238" t="str">
            <v/>
          </cell>
        </row>
        <row r="6239">
          <cell r="BX6239">
            <v>232624</v>
          </cell>
          <cell r="BY6239" t="str">
            <v/>
          </cell>
        </row>
        <row r="6240">
          <cell r="BX6240">
            <v>232625</v>
          </cell>
          <cell r="BY6240" t="str">
            <v/>
          </cell>
        </row>
        <row r="6241">
          <cell r="BX6241">
            <v>232626</v>
          </cell>
          <cell r="BY6241" t="str">
            <v/>
          </cell>
        </row>
        <row r="6242">
          <cell r="BX6242">
            <v>232676</v>
          </cell>
          <cell r="BY6242" t="str">
            <v/>
          </cell>
        </row>
        <row r="6243">
          <cell r="BX6243">
            <v>232677</v>
          </cell>
          <cell r="BY6243" t="str">
            <v/>
          </cell>
        </row>
        <row r="6244">
          <cell r="BX6244">
            <v>232678</v>
          </cell>
          <cell r="BY6244" t="str">
            <v/>
          </cell>
        </row>
        <row r="6245">
          <cell r="BX6245">
            <v>232679</v>
          </cell>
          <cell r="BY6245" t="str">
            <v/>
          </cell>
        </row>
        <row r="6246">
          <cell r="BX6246">
            <v>232680</v>
          </cell>
          <cell r="BY6246" t="str">
            <v/>
          </cell>
        </row>
        <row r="6247">
          <cell r="BX6247">
            <v>232681</v>
          </cell>
          <cell r="BY6247" t="str">
            <v/>
          </cell>
        </row>
        <row r="6248">
          <cell r="BX6248">
            <v>232682</v>
          </cell>
          <cell r="BY6248" t="str">
            <v/>
          </cell>
        </row>
        <row r="6249">
          <cell r="BX6249">
            <v>232683</v>
          </cell>
          <cell r="BY6249" t="str">
            <v/>
          </cell>
        </row>
        <row r="6250">
          <cell r="BX6250">
            <v>232684</v>
          </cell>
          <cell r="BY6250" t="str">
            <v/>
          </cell>
        </row>
        <row r="6251">
          <cell r="BX6251">
            <v>232685</v>
          </cell>
          <cell r="BY6251" t="str">
            <v/>
          </cell>
        </row>
        <row r="6252">
          <cell r="BX6252">
            <v>232686</v>
          </cell>
          <cell r="BY6252" t="str">
            <v/>
          </cell>
        </row>
        <row r="6253">
          <cell r="BX6253">
            <v>232687</v>
          </cell>
          <cell r="BY6253" t="str">
            <v/>
          </cell>
        </row>
        <row r="6254">
          <cell r="BX6254">
            <v>232688</v>
          </cell>
          <cell r="BY6254" t="str">
            <v/>
          </cell>
        </row>
        <row r="6255">
          <cell r="BX6255">
            <v>232689</v>
          </cell>
          <cell r="BY6255" t="str">
            <v/>
          </cell>
        </row>
        <row r="6256">
          <cell r="BX6256">
            <v>232693</v>
          </cell>
          <cell r="BY6256" t="str">
            <v/>
          </cell>
        </row>
        <row r="6257">
          <cell r="BX6257">
            <v>232694</v>
          </cell>
          <cell r="BY6257" t="str">
            <v/>
          </cell>
        </row>
        <row r="6258">
          <cell r="BX6258">
            <v>232695</v>
          </cell>
          <cell r="BY6258" t="str">
            <v/>
          </cell>
        </row>
        <row r="6259">
          <cell r="BX6259">
            <v>232696</v>
          </cell>
          <cell r="BY6259" t="str">
            <v/>
          </cell>
        </row>
        <row r="6260">
          <cell r="BX6260">
            <v>232697</v>
          </cell>
          <cell r="BY6260" t="str">
            <v/>
          </cell>
        </row>
        <row r="6261">
          <cell r="BX6261">
            <v>232698</v>
          </cell>
          <cell r="BY6261" t="str">
            <v/>
          </cell>
        </row>
        <row r="6262">
          <cell r="BX6262">
            <v>232699</v>
          </cell>
          <cell r="BY6262" t="str">
            <v/>
          </cell>
        </row>
        <row r="6263">
          <cell r="BX6263">
            <v>232700</v>
          </cell>
          <cell r="BY6263" t="str">
            <v/>
          </cell>
        </row>
        <row r="6264">
          <cell r="BX6264">
            <v>232701</v>
          </cell>
          <cell r="BY6264" t="str">
            <v/>
          </cell>
        </row>
        <row r="6265">
          <cell r="BX6265">
            <v>232702</v>
          </cell>
          <cell r="BY6265" t="str">
            <v/>
          </cell>
        </row>
        <row r="6266">
          <cell r="BX6266">
            <v>231083</v>
          </cell>
          <cell r="BY6266" t="str">
            <v/>
          </cell>
        </row>
        <row r="6267">
          <cell r="BX6267">
            <v>231085</v>
          </cell>
          <cell r="BY6267" t="str">
            <v/>
          </cell>
        </row>
        <row r="6268">
          <cell r="BX6268">
            <v>231086</v>
          </cell>
          <cell r="BY6268" t="str">
            <v/>
          </cell>
        </row>
        <row r="6269">
          <cell r="BX6269">
            <v>231087</v>
          </cell>
          <cell r="BY6269" t="str">
            <v/>
          </cell>
        </row>
        <row r="6270">
          <cell r="BX6270">
            <v>231155</v>
          </cell>
          <cell r="BY6270" t="str">
            <v/>
          </cell>
        </row>
        <row r="6271">
          <cell r="BX6271">
            <v>231156</v>
          </cell>
          <cell r="BY6271" t="str">
            <v/>
          </cell>
        </row>
        <row r="6272">
          <cell r="BX6272">
            <v>231157</v>
          </cell>
          <cell r="BY6272" t="str">
            <v/>
          </cell>
        </row>
        <row r="6273">
          <cell r="BX6273">
            <v>231158</v>
          </cell>
          <cell r="BY6273" t="str">
            <v/>
          </cell>
        </row>
        <row r="6274">
          <cell r="BX6274">
            <v>231159</v>
          </cell>
          <cell r="BY6274" t="str">
            <v/>
          </cell>
        </row>
        <row r="6275">
          <cell r="BX6275">
            <v>231160</v>
          </cell>
          <cell r="BY6275" t="str">
            <v/>
          </cell>
        </row>
        <row r="6276">
          <cell r="BX6276">
            <v>231162</v>
          </cell>
          <cell r="BY6276" t="str">
            <v/>
          </cell>
        </row>
        <row r="6277">
          <cell r="BX6277">
            <v>231164</v>
          </cell>
          <cell r="BY6277" t="str">
            <v/>
          </cell>
        </row>
        <row r="6278">
          <cell r="BX6278">
            <v>231165</v>
          </cell>
          <cell r="BY6278" t="str">
            <v/>
          </cell>
        </row>
        <row r="6279">
          <cell r="BX6279">
            <v>231166</v>
          </cell>
          <cell r="BY6279" t="str">
            <v/>
          </cell>
        </row>
        <row r="6280">
          <cell r="BX6280">
            <v>231167</v>
          </cell>
          <cell r="BY6280" t="str">
            <v/>
          </cell>
        </row>
        <row r="6281">
          <cell r="BX6281">
            <v>231168</v>
          </cell>
          <cell r="BY6281" t="str">
            <v/>
          </cell>
        </row>
        <row r="6282">
          <cell r="BX6282">
            <v>231170</v>
          </cell>
          <cell r="BY6282" t="str">
            <v/>
          </cell>
        </row>
        <row r="6283">
          <cell r="BX6283">
            <v>231171</v>
          </cell>
          <cell r="BY6283" t="str">
            <v/>
          </cell>
        </row>
        <row r="6284">
          <cell r="BX6284">
            <v>231186</v>
          </cell>
          <cell r="BY6284" t="str">
            <v/>
          </cell>
        </row>
        <row r="6285">
          <cell r="BX6285">
            <v>231189</v>
          </cell>
          <cell r="BY6285" t="str">
            <v/>
          </cell>
        </row>
        <row r="6286">
          <cell r="BX6286">
            <v>231194</v>
          </cell>
          <cell r="BY6286" t="str">
            <v/>
          </cell>
        </row>
        <row r="6287">
          <cell r="BX6287">
            <v>231196</v>
          </cell>
          <cell r="BY6287" t="str">
            <v/>
          </cell>
        </row>
        <row r="6288">
          <cell r="BX6288">
            <v>231218</v>
          </cell>
          <cell r="BY6288" t="str">
            <v/>
          </cell>
        </row>
        <row r="6289">
          <cell r="BX6289">
            <v>231219</v>
          </cell>
          <cell r="BY6289" t="str">
            <v/>
          </cell>
        </row>
        <row r="6290">
          <cell r="BX6290">
            <v>231232</v>
          </cell>
          <cell r="BY6290" t="str">
            <v/>
          </cell>
        </row>
        <row r="6291">
          <cell r="BX6291">
            <v>231245</v>
          </cell>
          <cell r="BY6291" t="str">
            <v/>
          </cell>
        </row>
        <row r="6292">
          <cell r="BX6292">
            <v>231258</v>
          </cell>
          <cell r="BY6292" t="str">
            <v/>
          </cell>
        </row>
        <row r="6293">
          <cell r="BX6293">
            <v>231260</v>
          </cell>
          <cell r="BY6293" t="str">
            <v/>
          </cell>
        </row>
        <row r="6294">
          <cell r="BX6294">
            <v>231274</v>
          </cell>
          <cell r="BY6294" t="str">
            <v/>
          </cell>
        </row>
        <row r="6295">
          <cell r="BX6295">
            <v>231276</v>
          </cell>
          <cell r="BY6295" t="str">
            <v/>
          </cell>
        </row>
        <row r="6296">
          <cell r="BX6296">
            <v>231281</v>
          </cell>
          <cell r="BY6296" t="str">
            <v/>
          </cell>
        </row>
        <row r="6297">
          <cell r="BX6297">
            <v>231285</v>
          </cell>
          <cell r="BY6297" t="str">
            <v/>
          </cell>
        </row>
        <row r="6298">
          <cell r="BX6298">
            <v>231287</v>
          </cell>
          <cell r="BY6298" t="str">
            <v/>
          </cell>
        </row>
        <row r="6299">
          <cell r="BX6299">
            <v>231289</v>
          </cell>
          <cell r="BY6299" t="str">
            <v/>
          </cell>
        </row>
        <row r="6300">
          <cell r="BX6300">
            <v>231291</v>
          </cell>
          <cell r="BY6300" t="str">
            <v/>
          </cell>
        </row>
        <row r="6301">
          <cell r="BX6301">
            <v>231296</v>
          </cell>
          <cell r="BY6301" t="str">
            <v/>
          </cell>
        </row>
        <row r="6302">
          <cell r="BX6302">
            <v>231301</v>
          </cell>
          <cell r="BY6302" t="str">
            <v/>
          </cell>
        </row>
        <row r="6303">
          <cell r="BX6303">
            <v>231307</v>
          </cell>
          <cell r="BY6303" t="str">
            <v/>
          </cell>
        </row>
        <row r="6304">
          <cell r="BX6304">
            <v>231314</v>
          </cell>
          <cell r="BY6304" t="str">
            <v/>
          </cell>
        </row>
        <row r="6305">
          <cell r="BX6305">
            <v>232457</v>
          </cell>
          <cell r="BY6305" t="str">
            <v/>
          </cell>
        </row>
        <row r="6306">
          <cell r="BX6306">
            <v>231329</v>
          </cell>
          <cell r="BY6306" t="str">
            <v/>
          </cell>
        </row>
        <row r="6307">
          <cell r="BX6307">
            <v>231339</v>
          </cell>
          <cell r="BY6307" t="str">
            <v/>
          </cell>
        </row>
        <row r="6308">
          <cell r="BX6308">
            <v>232170</v>
          </cell>
          <cell r="BY6308" t="str">
            <v/>
          </cell>
        </row>
        <row r="6309">
          <cell r="BX6309">
            <v>231342</v>
          </cell>
          <cell r="BY6309" t="str">
            <v/>
          </cell>
        </row>
        <row r="6310">
          <cell r="BX6310">
            <v>231346</v>
          </cell>
          <cell r="BY6310" t="str">
            <v/>
          </cell>
        </row>
        <row r="6311">
          <cell r="BX6311">
            <v>231347</v>
          </cell>
          <cell r="BY6311" t="str">
            <v/>
          </cell>
        </row>
        <row r="6312">
          <cell r="BX6312">
            <v>231349</v>
          </cell>
          <cell r="BY6312" t="str">
            <v/>
          </cell>
        </row>
        <row r="6313">
          <cell r="BX6313">
            <v>231350</v>
          </cell>
          <cell r="BY6313" t="str">
            <v/>
          </cell>
        </row>
        <row r="6314">
          <cell r="BX6314">
            <v>231352</v>
          </cell>
          <cell r="BY6314" t="str">
            <v/>
          </cell>
        </row>
        <row r="6315">
          <cell r="BX6315">
            <v>231353</v>
          </cell>
          <cell r="BY6315" t="str">
            <v/>
          </cell>
        </row>
        <row r="6316">
          <cell r="BX6316">
            <v>231357</v>
          </cell>
          <cell r="BY6316" t="str">
            <v/>
          </cell>
        </row>
        <row r="6317">
          <cell r="BX6317">
            <v>231358</v>
          </cell>
          <cell r="BY6317" t="str">
            <v/>
          </cell>
        </row>
        <row r="6318">
          <cell r="BX6318">
            <v>231360</v>
          </cell>
          <cell r="BY6318" t="str">
            <v/>
          </cell>
        </row>
        <row r="6319">
          <cell r="BX6319">
            <v>231361</v>
          </cell>
          <cell r="BY6319" t="str">
            <v/>
          </cell>
        </row>
        <row r="6320">
          <cell r="BX6320">
            <v>231362</v>
          </cell>
          <cell r="BY6320" t="str">
            <v/>
          </cell>
        </row>
        <row r="6321">
          <cell r="BX6321">
            <v>231363</v>
          </cell>
          <cell r="BY6321" t="str">
            <v/>
          </cell>
        </row>
        <row r="6322">
          <cell r="BX6322">
            <v>231364</v>
          </cell>
          <cell r="BY6322" t="str">
            <v/>
          </cell>
        </row>
        <row r="6323">
          <cell r="BX6323">
            <v>231365</v>
          </cell>
          <cell r="BY6323" t="str">
            <v/>
          </cell>
        </row>
        <row r="6324">
          <cell r="BX6324">
            <v>231368</v>
          </cell>
          <cell r="BY6324" t="str">
            <v/>
          </cell>
        </row>
        <row r="6325">
          <cell r="BX6325">
            <v>231369</v>
          </cell>
          <cell r="BY6325" t="str">
            <v/>
          </cell>
        </row>
        <row r="6326">
          <cell r="BX6326">
            <v>231371</v>
          </cell>
          <cell r="BY6326" t="str">
            <v/>
          </cell>
        </row>
        <row r="6327">
          <cell r="BX6327">
            <v>231372</v>
          </cell>
          <cell r="BY6327" t="str">
            <v/>
          </cell>
        </row>
        <row r="6328">
          <cell r="BX6328">
            <v>231373</v>
          </cell>
          <cell r="BY6328" t="str">
            <v/>
          </cell>
        </row>
        <row r="6329">
          <cell r="BX6329">
            <v>231374</v>
          </cell>
          <cell r="BY6329" t="str">
            <v/>
          </cell>
        </row>
        <row r="6330">
          <cell r="BX6330">
            <v>231375</v>
          </cell>
          <cell r="BY6330" t="str">
            <v/>
          </cell>
        </row>
        <row r="6331">
          <cell r="BX6331">
            <v>231377</v>
          </cell>
          <cell r="BY6331" t="str">
            <v/>
          </cell>
        </row>
        <row r="6332">
          <cell r="BX6332">
            <v>231379</v>
          </cell>
          <cell r="BY6332" t="str">
            <v/>
          </cell>
        </row>
        <row r="6333">
          <cell r="BX6333">
            <v>231382</v>
          </cell>
          <cell r="BY6333" t="str">
            <v/>
          </cell>
        </row>
        <row r="6334">
          <cell r="BX6334">
            <v>231383</v>
          </cell>
          <cell r="BY6334" t="str">
            <v/>
          </cell>
        </row>
        <row r="6335">
          <cell r="BX6335">
            <v>231384</v>
          </cell>
          <cell r="BY6335" t="str">
            <v/>
          </cell>
        </row>
        <row r="6336">
          <cell r="BX6336">
            <v>231385</v>
          </cell>
          <cell r="BY6336" t="str">
            <v/>
          </cell>
        </row>
        <row r="6337">
          <cell r="BX6337">
            <v>231390</v>
          </cell>
          <cell r="BY6337" t="str">
            <v/>
          </cell>
        </row>
        <row r="6338">
          <cell r="BX6338">
            <v>231400</v>
          </cell>
          <cell r="BY6338" t="str">
            <v/>
          </cell>
        </row>
        <row r="6339">
          <cell r="BX6339">
            <v>231411</v>
          </cell>
          <cell r="BY6339" t="str">
            <v/>
          </cell>
        </row>
        <row r="6340">
          <cell r="BX6340">
            <v>231416</v>
          </cell>
          <cell r="BY6340" t="str">
            <v/>
          </cell>
        </row>
        <row r="6341">
          <cell r="BX6341">
            <v>231418</v>
          </cell>
          <cell r="BY6341" t="str">
            <v/>
          </cell>
        </row>
        <row r="6342">
          <cell r="BX6342">
            <v>231421</v>
          </cell>
          <cell r="BY6342" t="str">
            <v/>
          </cell>
        </row>
        <row r="6343">
          <cell r="BX6343">
            <v>231430</v>
          </cell>
          <cell r="BY6343" t="str">
            <v/>
          </cell>
        </row>
        <row r="6344">
          <cell r="BX6344">
            <v>231431</v>
          </cell>
          <cell r="BY6344" t="str">
            <v/>
          </cell>
        </row>
        <row r="6345">
          <cell r="BX6345">
            <v>231432</v>
          </cell>
          <cell r="BY6345" t="str">
            <v/>
          </cell>
        </row>
        <row r="6346">
          <cell r="BX6346">
            <v>231433</v>
          </cell>
          <cell r="BY6346" t="str">
            <v/>
          </cell>
        </row>
        <row r="6347">
          <cell r="BX6347">
            <v>231434</v>
          </cell>
          <cell r="BY6347" t="str">
            <v/>
          </cell>
        </row>
        <row r="6348">
          <cell r="BX6348">
            <v>231450</v>
          </cell>
          <cell r="BY6348" t="str">
            <v/>
          </cell>
        </row>
        <row r="6349">
          <cell r="BX6349">
            <v>231463</v>
          </cell>
          <cell r="BY6349" t="str">
            <v/>
          </cell>
        </row>
        <row r="6350">
          <cell r="BX6350">
            <v>231470</v>
          </cell>
          <cell r="BY6350" t="str">
            <v/>
          </cell>
        </row>
        <row r="6351">
          <cell r="BX6351">
            <v>231473</v>
          </cell>
          <cell r="BY6351" t="str">
            <v/>
          </cell>
        </row>
        <row r="6352">
          <cell r="BX6352">
            <v>231474</v>
          </cell>
          <cell r="BY6352" t="str">
            <v/>
          </cell>
        </row>
        <row r="6353">
          <cell r="BX6353">
            <v>231477</v>
          </cell>
          <cell r="BY6353" t="str">
            <v/>
          </cell>
        </row>
        <row r="6354">
          <cell r="BX6354">
            <v>231491</v>
          </cell>
          <cell r="BY6354" t="str">
            <v/>
          </cell>
        </row>
        <row r="6355">
          <cell r="BX6355">
            <v>231492</v>
          </cell>
          <cell r="BY6355" t="str">
            <v/>
          </cell>
        </row>
        <row r="6356">
          <cell r="BX6356">
            <v>220180</v>
          </cell>
          <cell r="BY6356" t="str">
            <v/>
          </cell>
        </row>
        <row r="6357">
          <cell r="BX6357">
            <v>231493</v>
          </cell>
          <cell r="BY6357" t="str">
            <v/>
          </cell>
        </row>
        <row r="6358">
          <cell r="BX6358">
            <v>231645</v>
          </cell>
          <cell r="BY6358" t="str">
            <v/>
          </cell>
        </row>
        <row r="6359">
          <cell r="BX6359">
            <v>231500</v>
          </cell>
          <cell r="BY6359" t="str">
            <v/>
          </cell>
        </row>
        <row r="6360">
          <cell r="BX6360">
            <v>231501</v>
          </cell>
          <cell r="BY6360" t="str">
            <v/>
          </cell>
        </row>
        <row r="6361">
          <cell r="BX6361">
            <v>231503</v>
          </cell>
          <cell r="BY6361" t="str">
            <v/>
          </cell>
        </row>
        <row r="6362">
          <cell r="BX6362">
            <v>231505</v>
          </cell>
          <cell r="BY6362" t="str">
            <v/>
          </cell>
        </row>
        <row r="6363">
          <cell r="BX6363">
            <v>231507</v>
          </cell>
          <cell r="BY6363" t="str">
            <v/>
          </cell>
        </row>
        <row r="6364">
          <cell r="BX6364">
            <v>209927</v>
          </cell>
          <cell r="BY6364" t="str">
            <v/>
          </cell>
        </row>
        <row r="6365">
          <cell r="BX6365">
            <v>231511</v>
          </cell>
          <cell r="BY6365" t="str">
            <v/>
          </cell>
        </row>
        <row r="6366">
          <cell r="BX6366">
            <v>231512</v>
          </cell>
          <cell r="BY6366" t="str">
            <v/>
          </cell>
        </row>
        <row r="6367">
          <cell r="BX6367">
            <v>231516</v>
          </cell>
          <cell r="BY6367" t="str">
            <v/>
          </cell>
        </row>
        <row r="6368">
          <cell r="BX6368">
            <v>231518</v>
          </cell>
          <cell r="BY6368" t="str">
            <v/>
          </cell>
        </row>
        <row r="6369">
          <cell r="BX6369">
            <v>231523</v>
          </cell>
          <cell r="BY6369" t="str">
            <v/>
          </cell>
        </row>
        <row r="6370">
          <cell r="BX6370">
            <v>231524</v>
          </cell>
          <cell r="BY6370" t="str">
            <v/>
          </cell>
        </row>
        <row r="6371">
          <cell r="BX6371">
            <v>220186</v>
          </cell>
          <cell r="BY6371" t="str">
            <v/>
          </cell>
        </row>
        <row r="6372">
          <cell r="BX6372">
            <v>236285</v>
          </cell>
          <cell r="BY6372" t="str">
            <v/>
          </cell>
        </row>
        <row r="6373">
          <cell r="BX6373">
            <v>231559</v>
          </cell>
          <cell r="BY6373" t="str">
            <v/>
          </cell>
        </row>
        <row r="6374">
          <cell r="BX6374">
            <v>231560</v>
          </cell>
          <cell r="BY6374" t="str">
            <v/>
          </cell>
        </row>
        <row r="6375">
          <cell r="BX6375">
            <v>231561</v>
          </cell>
          <cell r="BY6375" t="str">
            <v/>
          </cell>
        </row>
        <row r="6376">
          <cell r="BX6376">
            <v>231562</v>
          </cell>
          <cell r="BY6376" t="str">
            <v/>
          </cell>
        </row>
        <row r="6377">
          <cell r="BX6377">
            <v>231563</v>
          </cell>
          <cell r="BY6377" t="str">
            <v/>
          </cell>
        </row>
        <row r="6378">
          <cell r="BX6378">
            <v>231564</v>
          </cell>
          <cell r="BY6378" t="str">
            <v/>
          </cell>
        </row>
        <row r="6379">
          <cell r="BX6379">
            <v>231565</v>
          </cell>
          <cell r="BY6379" t="str">
            <v/>
          </cell>
        </row>
        <row r="6380">
          <cell r="BX6380">
            <v>231566</v>
          </cell>
          <cell r="BY6380" t="str">
            <v/>
          </cell>
        </row>
        <row r="6381">
          <cell r="BX6381">
            <v>231576</v>
          </cell>
          <cell r="BY6381" t="str">
            <v/>
          </cell>
        </row>
        <row r="6382">
          <cell r="BX6382">
            <v>231577</v>
          </cell>
          <cell r="BY6382" t="str">
            <v/>
          </cell>
        </row>
        <row r="6383">
          <cell r="BX6383">
            <v>231578</v>
          </cell>
          <cell r="BY6383" t="str">
            <v/>
          </cell>
        </row>
        <row r="6384">
          <cell r="BX6384">
            <v>231579</v>
          </cell>
          <cell r="BY6384" t="str">
            <v/>
          </cell>
        </row>
        <row r="6385">
          <cell r="BX6385">
            <v>231583</v>
          </cell>
          <cell r="BY6385" t="str">
            <v/>
          </cell>
        </row>
        <row r="6386">
          <cell r="BX6386">
            <v>231585</v>
          </cell>
          <cell r="BY6386" t="str">
            <v/>
          </cell>
        </row>
        <row r="6387">
          <cell r="BX6387">
            <v>231593</v>
          </cell>
          <cell r="BY6387" t="str">
            <v/>
          </cell>
        </row>
        <row r="6388">
          <cell r="BX6388">
            <v>231597</v>
          </cell>
          <cell r="BY6388" t="str">
            <v/>
          </cell>
        </row>
        <row r="6389">
          <cell r="BX6389">
            <v>231599</v>
          </cell>
          <cell r="BY6389" t="str">
            <v/>
          </cell>
        </row>
        <row r="6390">
          <cell r="BX6390">
            <v>231604</v>
          </cell>
          <cell r="BY6390" t="str">
            <v/>
          </cell>
        </row>
        <row r="6391">
          <cell r="BX6391">
            <v>231607</v>
          </cell>
          <cell r="BY6391" t="str">
            <v/>
          </cell>
        </row>
        <row r="6392">
          <cell r="BX6392">
            <v>231609</v>
          </cell>
          <cell r="BY6392" t="str">
            <v/>
          </cell>
        </row>
        <row r="6393">
          <cell r="BX6393">
            <v>231610</v>
          </cell>
          <cell r="BY6393" t="str">
            <v/>
          </cell>
        </row>
        <row r="6394">
          <cell r="BX6394">
            <v>231611</v>
          </cell>
          <cell r="BY6394" t="str">
            <v/>
          </cell>
        </row>
        <row r="6395">
          <cell r="BX6395">
            <v>231620</v>
          </cell>
          <cell r="BY6395" t="str">
            <v/>
          </cell>
        </row>
        <row r="6396">
          <cell r="BX6396">
            <v>231621</v>
          </cell>
          <cell r="BY6396" t="str">
            <v/>
          </cell>
        </row>
        <row r="6397">
          <cell r="BX6397">
            <v>231622</v>
          </cell>
          <cell r="BY6397" t="str">
            <v/>
          </cell>
        </row>
        <row r="6398">
          <cell r="BX6398">
            <v>231636</v>
          </cell>
          <cell r="BY6398" t="str">
            <v/>
          </cell>
        </row>
        <row r="6399">
          <cell r="BX6399">
            <v>231637</v>
          </cell>
          <cell r="BY6399" t="str">
            <v/>
          </cell>
        </row>
        <row r="6400">
          <cell r="BX6400">
            <v>231638</v>
          </cell>
          <cell r="BY6400" t="str">
            <v/>
          </cell>
        </row>
        <row r="6401">
          <cell r="BX6401">
            <v>220013</v>
          </cell>
          <cell r="BY6401" t="str">
            <v/>
          </cell>
        </row>
        <row r="6402">
          <cell r="BX6402">
            <v>231640</v>
          </cell>
          <cell r="BY6402" t="str">
            <v/>
          </cell>
        </row>
        <row r="6403">
          <cell r="BX6403">
            <v>231641</v>
          </cell>
          <cell r="BY6403" t="str">
            <v/>
          </cell>
        </row>
        <row r="6404">
          <cell r="BX6404">
            <v>231644</v>
          </cell>
          <cell r="BY6404" t="str">
            <v/>
          </cell>
        </row>
        <row r="6405">
          <cell r="BX6405">
            <v>232793</v>
          </cell>
          <cell r="BY6405" t="str">
            <v/>
          </cell>
        </row>
        <row r="6406">
          <cell r="BX6406">
            <v>232828</v>
          </cell>
          <cell r="BY6406" t="str">
            <v/>
          </cell>
        </row>
        <row r="6407">
          <cell r="BX6407">
            <v>235127</v>
          </cell>
          <cell r="BY6407" t="str">
            <v/>
          </cell>
        </row>
        <row r="6408">
          <cell r="BX6408">
            <v>235128</v>
          </cell>
          <cell r="BY6408" t="str">
            <v/>
          </cell>
        </row>
        <row r="6409">
          <cell r="BX6409">
            <v>235129</v>
          </cell>
          <cell r="BY6409" t="str">
            <v/>
          </cell>
        </row>
        <row r="6410">
          <cell r="BX6410">
            <v>235130</v>
          </cell>
          <cell r="BY6410" t="str">
            <v/>
          </cell>
        </row>
        <row r="6411">
          <cell r="BX6411">
            <v>235131</v>
          </cell>
          <cell r="BY6411" t="str">
            <v/>
          </cell>
        </row>
        <row r="6412">
          <cell r="BX6412">
            <v>235132</v>
          </cell>
          <cell r="BY6412" t="str">
            <v/>
          </cell>
        </row>
        <row r="6413">
          <cell r="BX6413">
            <v>235133</v>
          </cell>
          <cell r="BY6413" t="str">
            <v/>
          </cell>
        </row>
        <row r="6414">
          <cell r="BX6414">
            <v>235134</v>
          </cell>
          <cell r="BY6414" t="str">
            <v/>
          </cell>
        </row>
        <row r="6415">
          <cell r="BX6415">
            <v>235135</v>
          </cell>
          <cell r="BY6415" t="str">
            <v/>
          </cell>
        </row>
        <row r="6416">
          <cell r="BX6416">
            <v>235136</v>
          </cell>
          <cell r="BY6416" t="str">
            <v/>
          </cell>
        </row>
        <row r="6417">
          <cell r="BX6417">
            <v>235137</v>
          </cell>
          <cell r="BY6417" t="str">
            <v/>
          </cell>
        </row>
        <row r="6418">
          <cell r="BX6418">
            <v>235138</v>
          </cell>
          <cell r="BY6418" t="str">
            <v/>
          </cell>
        </row>
        <row r="6419">
          <cell r="BX6419">
            <v>235139</v>
          </cell>
          <cell r="BY6419" t="str">
            <v/>
          </cell>
        </row>
        <row r="6420">
          <cell r="BX6420">
            <v>235140</v>
          </cell>
          <cell r="BY6420" t="str">
            <v/>
          </cell>
        </row>
        <row r="6421">
          <cell r="BX6421">
            <v>235141</v>
          </cell>
          <cell r="BY6421" t="str">
            <v/>
          </cell>
        </row>
        <row r="6422">
          <cell r="BX6422">
            <v>235142</v>
          </cell>
          <cell r="BY6422" t="str">
            <v/>
          </cell>
        </row>
        <row r="6423">
          <cell r="BX6423">
            <v>235143</v>
          </cell>
          <cell r="BY6423" t="str">
            <v/>
          </cell>
        </row>
        <row r="6424">
          <cell r="BX6424">
            <v>235144</v>
          </cell>
          <cell r="BY6424" t="str">
            <v/>
          </cell>
        </row>
        <row r="6425">
          <cell r="BX6425">
            <v>235145</v>
          </cell>
          <cell r="BY6425" t="str">
            <v/>
          </cell>
        </row>
        <row r="6426">
          <cell r="BX6426">
            <v>235146</v>
          </cell>
          <cell r="BY6426" t="str">
            <v/>
          </cell>
        </row>
        <row r="6427">
          <cell r="BX6427">
            <v>235147</v>
          </cell>
          <cell r="BY6427" t="str">
            <v/>
          </cell>
        </row>
        <row r="6428">
          <cell r="BX6428">
            <v>235148</v>
          </cell>
          <cell r="BY6428" t="str">
            <v/>
          </cell>
        </row>
        <row r="6429">
          <cell r="BX6429">
            <v>235149</v>
          </cell>
          <cell r="BY6429" t="str">
            <v/>
          </cell>
        </row>
        <row r="6430">
          <cell r="BX6430">
            <v>235150</v>
          </cell>
          <cell r="BY6430" t="str">
            <v/>
          </cell>
        </row>
        <row r="6431">
          <cell r="BX6431">
            <v>235151</v>
          </cell>
          <cell r="BY6431" t="str">
            <v/>
          </cell>
        </row>
        <row r="6432">
          <cell r="BX6432">
            <v>235152</v>
          </cell>
          <cell r="BY6432" t="str">
            <v/>
          </cell>
        </row>
        <row r="6433">
          <cell r="BX6433">
            <v>235153</v>
          </cell>
          <cell r="BY6433" t="str">
            <v/>
          </cell>
        </row>
        <row r="6434">
          <cell r="BX6434">
            <v>235154</v>
          </cell>
          <cell r="BY6434" t="str">
            <v/>
          </cell>
        </row>
        <row r="6435">
          <cell r="BX6435">
            <v>235155</v>
          </cell>
          <cell r="BY6435" t="str">
            <v/>
          </cell>
        </row>
        <row r="6436">
          <cell r="BX6436">
            <v>235156</v>
          </cell>
          <cell r="BY6436" t="str">
            <v/>
          </cell>
        </row>
        <row r="6437">
          <cell r="BX6437">
            <v>235157</v>
          </cell>
          <cell r="BY6437" t="str">
            <v/>
          </cell>
        </row>
        <row r="6438">
          <cell r="BX6438">
            <v>235158</v>
          </cell>
          <cell r="BY6438" t="str">
            <v/>
          </cell>
        </row>
        <row r="6439">
          <cell r="BX6439">
            <v>235159</v>
          </cell>
          <cell r="BY6439" t="str">
            <v/>
          </cell>
        </row>
        <row r="6440">
          <cell r="BX6440">
            <v>235160</v>
          </cell>
          <cell r="BY6440" t="str">
            <v/>
          </cell>
        </row>
        <row r="6441">
          <cell r="BX6441">
            <v>235161</v>
          </cell>
          <cell r="BY6441" t="str">
            <v/>
          </cell>
        </row>
        <row r="6442">
          <cell r="BX6442">
            <v>235162</v>
          </cell>
          <cell r="BY6442" t="str">
            <v/>
          </cell>
        </row>
        <row r="6443">
          <cell r="BX6443">
            <v>235163</v>
          </cell>
          <cell r="BY6443" t="str">
            <v/>
          </cell>
        </row>
        <row r="6444">
          <cell r="BX6444">
            <v>235164</v>
          </cell>
          <cell r="BY6444" t="str">
            <v/>
          </cell>
        </row>
        <row r="6445">
          <cell r="BX6445">
            <v>235165</v>
          </cell>
          <cell r="BY6445" t="str">
            <v/>
          </cell>
        </row>
        <row r="6446">
          <cell r="BX6446">
            <v>235166</v>
          </cell>
          <cell r="BY6446" t="str">
            <v/>
          </cell>
        </row>
        <row r="6447">
          <cell r="BX6447">
            <v>235167</v>
          </cell>
          <cell r="BY6447" t="str">
            <v/>
          </cell>
        </row>
        <row r="6448">
          <cell r="BX6448">
            <v>235168</v>
          </cell>
          <cell r="BY6448" t="str">
            <v/>
          </cell>
        </row>
        <row r="6449">
          <cell r="BX6449">
            <v>235169</v>
          </cell>
          <cell r="BY6449" t="str">
            <v/>
          </cell>
        </row>
        <row r="6450">
          <cell r="BX6450">
            <v>235170</v>
          </cell>
          <cell r="BY6450" t="str">
            <v/>
          </cell>
        </row>
        <row r="6451">
          <cell r="BX6451">
            <v>235171</v>
          </cell>
          <cell r="BY6451" t="str">
            <v/>
          </cell>
        </row>
        <row r="6452">
          <cell r="BX6452">
            <v>235172</v>
          </cell>
          <cell r="BY6452" t="str">
            <v/>
          </cell>
        </row>
        <row r="6453">
          <cell r="BX6453">
            <v>235173</v>
          </cell>
          <cell r="BY6453" t="str">
            <v/>
          </cell>
        </row>
        <row r="6454">
          <cell r="BX6454">
            <v>235174</v>
          </cell>
          <cell r="BY6454" t="str">
            <v/>
          </cell>
        </row>
        <row r="6455">
          <cell r="BX6455">
            <v>235175</v>
          </cell>
          <cell r="BY6455" t="str">
            <v/>
          </cell>
        </row>
        <row r="6456">
          <cell r="BX6456">
            <v>235176</v>
          </cell>
          <cell r="BY6456" t="str">
            <v/>
          </cell>
        </row>
        <row r="6457">
          <cell r="BX6457">
            <v>235177</v>
          </cell>
          <cell r="BY6457" t="str">
            <v/>
          </cell>
        </row>
        <row r="6458">
          <cell r="BX6458">
            <v>235178</v>
          </cell>
          <cell r="BY6458" t="str">
            <v/>
          </cell>
        </row>
        <row r="6459">
          <cell r="BX6459">
            <v>235179</v>
          </cell>
          <cell r="BY6459" t="str">
            <v/>
          </cell>
        </row>
        <row r="6460">
          <cell r="BX6460">
            <v>235180</v>
          </cell>
          <cell r="BY6460" t="str">
            <v/>
          </cell>
        </row>
        <row r="6461">
          <cell r="BX6461">
            <v>235181</v>
          </cell>
          <cell r="BY6461" t="str">
            <v/>
          </cell>
        </row>
        <row r="6462">
          <cell r="BX6462">
            <v>235182</v>
          </cell>
          <cell r="BY6462" t="str">
            <v/>
          </cell>
        </row>
        <row r="6463">
          <cell r="BX6463">
            <v>235183</v>
          </cell>
          <cell r="BY6463" t="str">
            <v/>
          </cell>
        </row>
        <row r="6464">
          <cell r="BX6464">
            <v>235184</v>
          </cell>
          <cell r="BY6464" t="str">
            <v/>
          </cell>
        </row>
        <row r="6465">
          <cell r="BX6465">
            <v>235185</v>
          </cell>
          <cell r="BY6465" t="str">
            <v/>
          </cell>
        </row>
        <row r="6466">
          <cell r="BX6466">
            <v>235186</v>
          </cell>
          <cell r="BY6466" t="str">
            <v/>
          </cell>
        </row>
        <row r="6467">
          <cell r="BX6467">
            <v>235187</v>
          </cell>
          <cell r="BY6467" t="str">
            <v/>
          </cell>
        </row>
        <row r="6468">
          <cell r="BX6468">
            <v>235188</v>
          </cell>
          <cell r="BY6468" t="str">
            <v/>
          </cell>
        </row>
        <row r="6469">
          <cell r="BX6469">
            <v>235189</v>
          </cell>
          <cell r="BY6469" t="str">
            <v/>
          </cell>
        </row>
        <row r="6470">
          <cell r="BX6470">
            <v>235190</v>
          </cell>
          <cell r="BY6470" t="str">
            <v/>
          </cell>
        </row>
        <row r="6471">
          <cell r="BX6471">
            <v>235191</v>
          </cell>
          <cell r="BY6471" t="str">
            <v/>
          </cell>
        </row>
        <row r="6472">
          <cell r="BX6472">
            <v>235192</v>
          </cell>
          <cell r="BY6472" t="str">
            <v/>
          </cell>
        </row>
        <row r="6473">
          <cell r="BX6473">
            <v>235193</v>
          </cell>
          <cell r="BY6473" t="str">
            <v/>
          </cell>
        </row>
        <row r="6474">
          <cell r="BX6474">
            <v>235194</v>
          </cell>
          <cell r="BY6474" t="str">
            <v/>
          </cell>
        </row>
        <row r="6475">
          <cell r="BX6475">
            <v>235195</v>
          </cell>
          <cell r="BY6475" t="str">
            <v/>
          </cell>
        </row>
        <row r="6476">
          <cell r="BX6476">
            <v>235196</v>
          </cell>
          <cell r="BY6476" t="str">
            <v/>
          </cell>
        </row>
        <row r="6477">
          <cell r="BX6477">
            <v>235197</v>
          </cell>
          <cell r="BY6477" t="str">
            <v/>
          </cell>
        </row>
        <row r="6478">
          <cell r="BX6478">
            <v>235198</v>
          </cell>
          <cell r="BY6478" t="str">
            <v/>
          </cell>
        </row>
        <row r="6479">
          <cell r="BX6479">
            <v>235199</v>
          </cell>
          <cell r="BY6479" t="str">
            <v/>
          </cell>
        </row>
        <row r="6480">
          <cell r="BX6480">
            <v>235200</v>
          </cell>
          <cell r="BY6480" t="str">
            <v/>
          </cell>
        </row>
        <row r="6481">
          <cell r="BX6481">
            <v>235201</v>
          </cell>
          <cell r="BY6481" t="str">
            <v/>
          </cell>
        </row>
        <row r="6482">
          <cell r="BX6482">
            <v>235202</v>
          </cell>
          <cell r="BY6482" t="str">
            <v/>
          </cell>
        </row>
        <row r="6483">
          <cell r="BX6483">
            <v>235203</v>
          </cell>
          <cell r="BY6483" t="str">
            <v/>
          </cell>
        </row>
        <row r="6484">
          <cell r="BX6484">
            <v>235204</v>
          </cell>
          <cell r="BY6484" t="str">
            <v/>
          </cell>
        </row>
        <row r="6485">
          <cell r="BX6485">
            <v>235205</v>
          </cell>
          <cell r="BY6485" t="str">
            <v/>
          </cell>
        </row>
        <row r="6486">
          <cell r="BX6486">
            <v>235206</v>
          </cell>
          <cell r="BY6486" t="str">
            <v/>
          </cell>
        </row>
        <row r="6487">
          <cell r="BX6487">
            <v>235207</v>
          </cell>
          <cell r="BY6487" t="str">
            <v/>
          </cell>
        </row>
        <row r="6488">
          <cell r="BX6488">
            <v>235208</v>
          </cell>
          <cell r="BY6488" t="str">
            <v/>
          </cell>
        </row>
        <row r="6489">
          <cell r="BX6489">
            <v>235209</v>
          </cell>
          <cell r="BY6489" t="str">
            <v/>
          </cell>
        </row>
        <row r="6490">
          <cell r="BX6490">
            <v>235210</v>
          </cell>
          <cell r="BY6490" t="str">
            <v/>
          </cell>
        </row>
        <row r="6491">
          <cell r="BX6491">
            <v>235211</v>
          </cell>
          <cell r="BY6491" t="str">
            <v/>
          </cell>
        </row>
        <row r="6492">
          <cell r="BX6492">
            <v>235212</v>
          </cell>
          <cell r="BY6492" t="str">
            <v/>
          </cell>
        </row>
        <row r="6493">
          <cell r="BX6493">
            <v>235213</v>
          </cell>
          <cell r="BY6493" t="str">
            <v/>
          </cell>
        </row>
        <row r="6494">
          <cell r="BX6494">
            <v>235214</v>
          </cell>
          <cell r="BY6494" t="str">
            <v/>
          </cell>
        </row>
        <row r="6495">
          <cell r="BX6495">
            <v>235215</v>
          </cell>
          <cell r="BY6495" t="str">
            <v/>
          </cell>
        </row>
        <row r="6496">
          <cell r="BX6496">
            <v>235216</v>
          </cell>
          <cell r="BY6496" t="str">
            <v/>
          </cell>
        </row>
        <row r="6497">
          <cell r="BX6497">
            <v>235217</v>
          </cell>
          <cell r="BY6497" t="str">
            <v/>
          </cell>
        </row>
        <row r="6498">
          <cell r="BX6498">
            <v>235218</v>
          </cell>
          <cell r="BY6498" t="str">
            <v/>
          </cell>
        </row>
        <row r="6499">
          <cell r="BX6499">
            <v>235219</v>
          </cell>
          <cell r="BY6499" t="str">
            <v/>
          </cell>
        </row>
        <row r="6500">
          <cell r="BX6500">
            <v>235220</v>
          </cell>
          <cell r="BY6500" t="str">
            <v/>
          </cell>
        </row>
        <row r="6501">
          <cell r="BX6501">
            <v>235221</v>
          </cell>
          <cell r="BY6501" t="str">
            <v/>
          </cell>
        </row>
        <row r="6502">
          <cell r="BX6502">
            <v>235222</v>
          </cell>
          <cell r="BY6502" t="str">
            <v/>
          </cell>
        </row>
        <row r="6503">
          <cell r="BX6503">
            <v>235223</v>
          </cell>
          <cell r="BY6503" t="str">
            <v/>
          </cell>
        </row>
        <row r="6504">
          <cell r="BX6504">
            <v>235224</v>
          </cell>
          <cell r="BY6504" t="str">
            <v/>
          </cell>
        </row>
        <row r="6505">
          <cell r="BX6505">
            <v>235225</v>
          </cell>
          <cell r="BY6505" t="str">
            <v/>
          </cell>
        </row>
        <row r="6506">
          <cell r="BX6506">
            <v>235226</v>
          </cell>
          <cell r="BY6506" t="str">
            <v/>
          </cell>
        </row>
        <row r="6507">
          <cell r="BX6507">
            <v>235227</v>
          </cell>
          <cell r="BY6507" t="str">
            <v/>
          </cell>
        </row>
        <row r="6508">
          <cell r="BX6508">
            <v>235228</v>
          </cell>
          <cell r="BY6508" t="str">
            <v/>
          </cell>
        </row>
        <row r="6509">
          <cell r="BX6509">
            <v>235230</v>
          </cell>
          <cell r="BY6509" t="str">
            <v/>
          </cell>
        </row>
        <row r="6510">
          <cell r="BX6510">
            <v>235247</v>
          </cell>
          <cell r="BY6510" t="str">
            <v/>
          </cell>
        </row>
        <row r="6511">
          <cell r="BX6511">
            <v>235231</v>
          </cell>
          <cell r="BY6511" t="str">
            <v/>
          </cell>
        </row>
        <row r="6512">
          <cell r="BX6512">
            <v>236318</v>
          </cell>
          <cell r="BY6512" t="str">
            <v/>
          </cell>
        </row>
        <row r="6513">
          <cell r="BX6513">
            <v>235240</v>
          </cell>
          <cell r="BY6513" t="str">
            <v/>
          </cell>
        </row>
        <row r="6514">
          <cell r="BX6514">
            <v>235238</v>
          </cell>
          <cell r="BY6514" t="str">
            <v/>
          </cell>
        </row>
        <row r="6515">
          <cell r="BX6515">
            <v>235796</v>
          </cell>
          <cell r="BY6515" t="str">
            <v/>
          </cell>
        </row>
        <row r="6516">
          <cell r="BX6516">
            <v>235798</v>
          </cell>
          <cell r="BY6516" t="str">
            <v/>
          </cell>
        </row>
        <row r="6517">
          <cell r="BX6517">
            <v>235799</v>
          </cell>
          <cell r="BY6517" t="str">
            <v/>
          </cell>
        </row>
        <row r="6518">
          <cell r="BX6518">
            <v>235800</v>
          </cell>
          <cell r="BY6518" t="str">
            <v/>
          </cell>
        </row>
        <row r="6519">
          <cell r="BX6519">
            <v>235801</v>
          </cell>
          <cell r="BY6519" t="str">
            <v/>
          </cell>
        </row>
        <row r="6520">
          <cell r="BX6520">
            <v>235819</v>
          </cell>
          <cell r="BY6520" t="str">
            <v/>
          </cell>
        </row>
        <row r="6521">
          <cell r="BX6521">
            <v>235820</v>
          </cell>
          <cell r="BY6521" t="str">
            <v/>
          </cell>
        </row>
        <row r="6522">
          <cell r="BX6522">
            <v>236170</v>
          </cell>
          <cell r="BY6522" t="str">
            <v/>
          </cell>
        </row>
        <row r="6523">
          <cell r="BX6523">
            <v>236171</v>
          </cell>
          <cell r="BY6523" t="str">
            <v/>
          </cell>
        </row>
        <row r="6524">
          <cell r="BX6524">
            <v>236172</v>
          </cell>
          <cell r="BY6524" t="str">
            <v/>
          </cell>
        </row>
        <row r="6525">
          <cell r="BX6525">
            <v>236173</v>
          </cell>
          <cell r="BY6525" t="str">
            <v/>
          </cell>
        </row>
        <row r="6526">
          <cell r="BX6526">
            <v>236176</v>
          </cell>
          <cell r="BY6526" t="str">
            <v/>
          </cell>
        </row>
        <row r="6527">
          <cell r="BX6527">
            <v>236159</v>
          </cell>
          <cell r="BY6527" t="str">
            <v/>
          </cell>
        </row>
        <row r="6528">
          <cell r="BX6528">
            <v>236160</v>
          </cell>
          <cell r="BY6528" t="str">
            <v/>
          </cell>
        </row>
        <row r="6529">
          <cell r="BX6529">
            <v>236161</v>
          </cell>
          <cell r="BY6529" t="str">
            <v/>
          </cell>
        </row>
        <row r="6530">
          <cell r="BX6530">
            <v>236162</v>
          </cell>
          <cell r="BY6530" t="str">
            <v/>
          </cell>
        </row>
        <row r="6531">
          <cell r="BX6531">
            <v>236163</v>
          </cell>
          <cell r="BY6531" t="str">
            <v/>
          </cell>
        </row>
        <row r="6532">
          <cell r="BX6532">
            <v>236164</v>
          </cell>
          <cell r="BY6532" t="str">
            <v/>
          </cell>
        </row>
        <row r="6533">
          <cell r="BX6533">
            <v>236190</v>
          </cell>
          <cell r="BY6533" t="str">
            <v/>
          </cell>
        </row>
        <row r="6534">
          <cell r="BX6534">
            <v>236203</v>
          </cell>
          <cell r="BY6534" t="str">
            <v/>
          </cell>
        </row>
        <row r="6535">
          <cell r="BX6535">
            <v>236286</v>
          </cell>
          <cell r="BY6535" t="str">
            <v/>
          </cell>
        </row>
        <row r="6536">
          <cell r="BX6536">
            <v>236287</v>
          </cell>
          <cell r="BY6536" t="str">
            <v/>
          </cell>
        </row>
        <row r="6537">
          <cell r="BX6537">
            <v>236290</v>
          </cell>
          <cell r="BY6537" t="str">
            <v/>
          </cell>
        </row>
        <row r="6538">
          <cell r="BX6538">
            <v>236296</v>
          </cell>
          <cell r="BY6538" t="str">
            <v/>
          </cell>
        </row>
        <row r="6539">
          <cell r="BX6539">
            <v>236297</v>
          </cell>
          <cell r="BY6539" t="str">
            <v/>
          </cell>
        </row>
        <row r="6540">
          <cell r="BX6540">
            <v>236298</v>
          </cell>
          <cell r="BY6540" t="str">
            <v/>
          </cell>
        </row>
        <row r="6541">
          <cell r="BX6541">
            <v>236299</v>
          </cell>
          <cell r="BY6541" t="str">
            <v/>
          </cell>
        </row>
        <row r="6542">
          <cell r="BX6542">
            <v>236311</v>
          </cell>
          <cell r="BY6542" t="str">
            <v/>
          </cell>
        </row>
        <row r="6543">
          <cell r="BX6543">
            <v>236312</v>
          </cell>
          <cell r="BY6543" t="str">
            <v/>
          </cell>
        </row>
        <row r="6544">
          <cell r="BX6544">
            <v>236313</v>
          </cell>
          <cell r="BY6544" t="str">
            <v/>
          </cell>
        </row>
        <row r="6545">
          <cell r="BX6545">
            <v>236314</v>
          </cell>
          <cell r="BY6545" t="str">
            <v/>
          </cell>
        </row>
        <row r="6546">
          <cell r="BX6546">
            <v>236315</v>
          </cell>
          <cell r="BY6546" t="str">
            <v/>
          </cell>
        </row>
        <row r="6547">
          <cell r="BX6547">
            <v>236316</v>
          </cell>
          <cell r="BY6547" t="str">
            <v/>
          </cell>
        </row>
        <row r="6548">
          <cell r="BX6548">
            <v>236317</v>
          </cell>
          <cell r="BY6548" t="str">
            <v/>
          </cell>
        </row>
        <row r="6549">
          <cell r="BX6549">
            <v>236319</v>
          </cell>
          <cell r="BY6549" t="str">
            <v/>
          </cell>
        </row>
        <row r="6550">
          <cell r="BX6550">
            <v>236324</v>
          </cell>
          <cell r="BY6550" t="str">
            <v/>
          </cell>
        </row>
        <row r="6551">
          <cell r="BX6551">
            <v>236325</v>
          </cell>
          <cell r="BY6551" t="str">
            <v/>
          </cell>
        </row>
        <row r="6552">
          <cell r="BX6552">
            <v>236327</v>
          </cell>
          <cell r="BY6552" t="str">
            <v/>
          </cell>
        </row>
        <row r="6553">
          <cell r="BX6553">
            <v>236328</v>
          </cell>
          <cell r="BY6553" t="str">
            <v/>
          </cell>
        </row>
        <row r="6554">
          <cell r="BX6554">
            <v>236329</v>
          </cell>
          <cell r="BY6554" t="str">
            <v/>
          </cell>
        </row>
        <row r="6555">
          <cell r="BX6555">
            <v>235330</v>
          </cell>
          <cell r="BY6555" t="str">
            <v/>
          </cell>
        </row>
        <row r="6556">
          <cell r="BX6556">
            <v>235331</v>
          </cell>
          <cell r="BY6556" t="str">
            <v/>
          </cell>
        </row>
        <row r="6557">
          <cell r="BX6557">
            <v>235332</v>
          </cell>
          <cell r="BY6557" t="str">
            <v/>
          </cell>
        </row>
        <row r="6558">
          <cell r="BX6558">
            <v>235333</v>
          </cell>
          <cell r="BY6558" t="str">
            <v/>
          </cell>
        </row>
        <row r="6559">
          <cell r="BX6559">
            <v>235334</v>
          </cell>
          <cell r="BY6559" t="str">
            <v/>
          </cell>
        </row>
        <row r="6560">
          <cell r="BX6560">
            <v>235335</v>
          </cell>
          <cell r="BY6560" t="str">
            <v/>
          </cell>
        </row>
        <row r="6561">
          <cell r="BX6561">
            <v>235336</v>
          </cell>
          <cell r="BY6561" t="str">
            <v/>
          </cell>
        </row>
        <row r="6562">
          <cell r="BX6562">
            <v>235337</v>
          </cell>
          <cell r="BY6562" t="str">
            <v/>
          </cell>
        </row>
        <row r="6563">
          <cell r="BX6563">
            <v>235338</v>
          </cell>
          <cell r="BY6563" t="str">
            <v/>
          </cell>
        </row>
        <row r="6564">
          <cell r="BX6564">
            <v>235339</v>
          </cell>
          <cell r="BY6564" t="str">
            <v/>
          </cell>
        </row>
        <row r="6565">
          <cell r="BX6565">
            <v>235340</v>
          </cell>
          <cell r="BY6565" t="str">
            <v/>
          </cell>
        </row>
        <row r="6566">
          <cell r="BX6566">
            <v>235341</v>
          </cell>
          <cell r="BY6566" t="str">
            <v/>
          </cell>
        </row>
        <row r="6567">
          <cell r="BX6567">
            <v>235342</v>
          </cell>
          <cell r="BY6567" t="str">
            <v/>
          </cell>
        </row>
        <row r="6568">
          <cell r="BX6568">
            <v>235343</v>
          </cell>
          <cell r="BY6568" t="str">
            <v/>
          </cell>
        </row>
        <row r="6569">
          <cell r="BX6569">
            <v>235344</v>
          </cell>
          <cell r="BY6569" t="str">
            <v/>
          </cell>
        </row>
        <row r="6570">
          <cell r="BX6570">
            <v>235345</v>
          </cell>
          <cell r="BY6570" t="str">
            <v/>
          </cell>
        </row>
        <row r="6571">
          <cell r="BX6571">
            <v>235346</v>
          </cell>
          <cell r="BY6571" t="str">
            <v/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OriginalBudgetVersionDetail_230"/>
      <sheetName val="Sheet2"/>
      <sheetName val="OriginalBudgetVersionDetail (2)"/>
    </sheetNames>
    <sheetDataSet>
      <sheetData sheetId="0">
        <row r="1">
          <cell r="F1" t="str">
            <v>Old Vote Number</v>
          </cell>
          <cell r="J1" t="str">
            <v>Project Name</v>
          </cell>
          <cell r="K1" t="str">
            <v>Project Description</v>
          </cell>
          <cell r="L1" t="str">
            <v>Single/Multi Year</v>
          </cell>
          <cell r="M1" t="str">
            <v>Costing Project</v>
          </cell>
          <cell r="N1" t="str">
            <v>Plan Project Item ID</v>
          </cell>
        </row>
        <row r="2">
          <cell r="J2" t="str">
            <v>_032_60001_LIM333_Default Transactions_PROPERTY RATES_2018</v>
          </cell>
          <cell r="K2" t="str">
            <v>_032_60001_LIM333_Default Transactions_PROPERTY RATES_2018</v>
          </cell>
          <cell r="L2" t="str">
            <v>M</v>
          </cell>
          <cell r="M2" t="str">
            <v>No</v>
          </cell>
          <cell r="N2">
            <v>263321</v>
          </cell>
        </row>
        <row r="3">
          <cell r="J3" t="str">
            <v>_032_60001_LIM333_Default Transactions_PROPERTY RATES_2018</v>
          </cell>
          <cell r="K3" t="str">
            <v>_032_60001_LIM333_Default Transactions_PROPERTY RATES_2018</v>
          </cell>
          <cell r="L3" t="str">
            <v>M</v>
          </cell>
          <cell r="M3" t="str">
            <v>No</v>
          </cell>
          <cell r="N3">
            <v>263358</v>
          </cell>
        </row>
        <row r="4">
          <cell r="J4" t="str">
            <v>_032_60001_LIM333_Default Transactions_PROPERTY RATES_2018</v>
          </cell>
          <cell r="K4" t="str">
            <v>_032_60001_LIM333_Default Transactions_PROPERTY RATES_2018</v>
          </cell>
          <cell r="L4" t="str">
            <v>M</v>
          </cell>
          <cell r="M4" t="str">
            <v>No</v>
          </cell>
          <cell r="N4">
            <v>263429</v>
          </cell>
        </row>
        <row r="5">
          <cell r="J5" t="str">
            <v>_032_60001_LIM333_Default Transactions_PROPERTY RATES_2018</v>
          </cell>
          <cell r="K5" t="str">
            <v>_032_60001_LIM333_Default Transactions_PROPERTY RATES_2018</v>
          </cell>
          <cell r="L5" t="str">
            <v>M</v>
          </cell>
          <cell r="M5" t="str">
            <v>No</v>
          </cell>
          <cell r="N5">
            <v>256175</v>
          </cell>
        </row>
        <row r="6">
          <cell r="J6" t="str">
            <v>_032_60001_LIM333_Default Transactions_PROPERTY RATES_2018</v>
          </cell>
          <cell r="K6" t="str">
            <v>_032_60001_LIM333_Default Transactions_PROPERTY RATES_2018</v>
          </cell>
          <cell r="L6" t="str">
            <v>M</v>
          </cell>
          <cell r="M6" t="str">
            <v>No</v>
          </cell>
          <cell r="N6">
            <v>257951</v>
          </cell>
        </row>
        <row r="7">
          <cell r="J7" t="str">
            <v>_173_LIM333_MACHINERY &amp; EQUIPMENT</v>
          </cell>
          <cell r="K7" t="str">
            <v>_173_LIM333_MACHINERY &amp; EQUIPMENT</v>
          </cell>
          <cell r="L7" t="str">
            <v>M</v>
          </cell>
          <cell r="M7" t="str">
            <v>No</v>
          </cell>
          <cell r="N7">
            <v>256820</v>
          </cell>
        </row>
        <row r="8">
          <cell r="J8" t="str">
            <v>_003_LIM333_FURNITURE &amp; OFFICE EQUIPMENT</v>
          </cell>
          <cell r="K8" t="str">
            <v>_003_LIM333_FURNITURE &amp; OFFICE EQUIPMENT</v>
          </cell>
          <cell r="L8" t="str">
            <v>M</v>
          </cell>
          <cell r="M8" t="str">
            <v>No</v>
          </cell>
          <cell r="N8">
            <v>237120</v>
          </cell>
        </row>
        <row r="9">
          <cell r="J9" t="str">
            <v>_063_30000_LIM333_Maintenance Gravel Roads</v>
          </cell>
          <cell r="K9" t="str">
            <v>_063_30000_LIM333_Maintenance Gravel Roads</v>
          </cell>
          <cell r="L9" t="str">
            <v>M</v>
          </cell>
          <cell r="M9" t="str">
            <v>No</v>
          </cell>
          <cell r="N9">
            <v>256846</v>
          </cell>
        </row>
        <row r="10">
          <cell r="J10" t="str">
            <v>_153_30000_LIM333_Municipal Running Costs_DEPRECIATION_2018</v>
          </cell>
          <cell r="K10" t="str">
            <v>_153_30000_LIM333_Municipal Running Costs_DEPRECIATION_2018</v>
          </cell>
          <cell r="L10" t="str">
            <v>M</v>
          </cell>
          <cell r="M10" t="str">
            <v>No</v>
          </cell>
          <cell r="N10">
            <v>256417</v>
          </cell>
        </row>
        <row r="11">
          <cell r="J11" t="str">
            <v>_063_LIM333_MACHINERY &amp; EQUIPMENT</v>
          </cell>
          <cell r="K11" t="str">
            <v>_063_LIM333_MACHINERY &amp; EQUIPMENT</v>
          </cell>
          <cell r="L11" t="str">
            <v>M</v>
          </cell>
          <cell r="M11" t="str">
            <v>No</v>
          </cell>
          <cell r="N11">
            <v>256835</v>
          </cell>
        </row>
        <row r="12">
          <cell r="J12" t="str">
            <v>_057_LIM333_NON-CAPITAL TOOLS &amp; EQUIPMENT</v>
          </cell>
          <cell r="K12" t="str">
            <v>_057_LIM333_NON-CAPITAL TOOLS &amp; EQUIPMENT</v>
          </cell>
          <cell r="L12" t="str">
            <v>M</v>
          </cell>
          <cell r="M12" t="str">
            <v>No</v>
          </cell>
          <cell r="N12">
            <v>241999</v>
          </cell>
        </row>
        <row r="13">
          <cell r="J13" t="str">
            <v>_035_30000_LIM333_Municipal Running Costs_DEPRECIATION_2018</v>
          </cell>
          <cell r="K13" t="str">
            <v>_035_30000_LIM333_Municipal Running Costs_DEPRECIATION_2018</v>
          </cell>
          <cell r="L13" t="str">
            <v>M</v>
          </cell>
          <cell r="M13" t="str">
            <v>No</v>
          </cell>
          <cell r="N13">
            <v>256420</v>
          </cell>
        </row>
        <row r="14">
          <cell r="J14" t="str">
            <v>_052_LIM333_CONSUMABLE DOMESTIC ITEMS</v>
          </cell>
          <cell r="K14" t="str">
            <v>_052_LIM333_CONSUMABLE DOMESTIC ITEMS</v>
          </cell>
          <cell r="L14" t="str">
            <v>M</v>
          </cell>
          <cell r="M14" t="str">
            <v>No</v>
          </cell>
          <cell r="N14">
            <v>257047</v>
          </cell>
        </row>
        <row r="15">
          <cell r="J15" t="str">
            <v>_004_LIM333_NON-CAPITAL TOOLS &amp; EQUIPMENT</v>
          </cell>
          <cell r="K15" t="str">
            <v>_004_LIM333_NON-CAPITAL TOOLS &amp; EQUIPMENT</v>
          </cell>
          <cell r="L15" t="str">
            <v>M</v>
          </cell>
          <cell r="M15" t="str">
            <v>No</v>
          </cell>
          <cell r="N15">
            <v>238084</v>
          </cell>
        </row>
        <row r="16">
          <cell r="J16" t="str">
            <v>_062_LIM333_FURNITURE &amp; OFFICE EQUIPMENT</v>
          </cell>
          <cell r="K16" t="str">
            <v>_062_LIM333_FURNITURE &amp; OFFICE EQUIPMENT</v>
          </cell>
          <cell r="L16" t="str">
            <v>M</v>
          </cell>
          <cell r="M16" t="str">
            <v>No</v>
          </cell>
          <cell r="N16">
            <v>256821</v>
          </cell>
        </row>
        <row r="17">
          <cell r="J17" t="str">
            <v>_056_30000_LIM333_Municipal Running Costs_GENERAL EXPENSES _ OTHER_2018</v>
          </cell>
          <cell r="K17" t="str">
            <v>_056_30000_LIM333_Municipal Running Costs_GENERAL EXPENSES _ OTHER_2018</v>
          </cell>
          <cell r="L17" t="str">
            <v>M</v>
          </cell>
          <cell r="M17" t="str">
            <v>No</v>
          </cell>
          <cell r="N17">
            <v>242578</v>
          </cell>
        </row>
        <row r="18">
          <cell r="J18" t="str">
            <v>_056_30000_LIM333_Municipal Running Costs_GENERAL EXPENSES _ OTHER_2018</v>
          </cell>
          <cell r="K18" t="str">
            <v>_056_30000_LIM333_Municipal Running Costs_GENERAL EXPENSES _ OTHER_2018</v>
          </cell>
          <cell r="L18" t="str">
            <v>M</v>
          </cell>
          <cell r="M18" t="str">
            <v>No</v>
          </cell>
          <cell r="N18">
            <v>242682</v>
          </cell>
        </row>
        <row r="19">
          <cell r="J19" t="str">
            <v>_056_30000_LIM333_Municipal Running Costs_GENERAL EXPENSES _ OTHER_2018</v>
          </cell>
          <cell r="K19" t="str">
            <v>_056_30000_LIM333_Municipal Running Costs_GENERAL EXPENSES _ OTHER_2018</v>
          </cell>
          <cell r="L19" t="str">
            <v>M</v>
          </cell>
          <cell r="M19" t="str">
            <v>No</v>
          </cell>
          <cell r="N19">
            <v>242671</v>
          </cell>
        </row>
        <row r="20">
          <cell r="J20" t="str">
            <v>_056_30000_LIM333_Municipal Running Costs_GENERAL EXPENSES _ OTHER_2018</v>
          </cell>
          <cell r="K20" t="str">
            <v>_056_30000_LIM333_Municipal Running Costs_GENERAL EXPENSES _ OTHER_2018</v>
          </cell>
          <cell r="L20" t="str">
            <v>M</v>
          </cell>
          <cell r="M20" t="str">
            <v>No</v>
          </cell>
          <cell r="N20">
            <v>257109</v>
          </cell>
        </row>
        <row r="21">
          <cell r="J21" t="str">
            <v>_056_30000_LIM333_Municipal Running Costs_GENERAL EXPENSES _ OTHER_2018</v>
          </cell>
          <cell r="K21" t="str">
            <v>_056_30000_LIM333_Municipal Running Costs_GENERAL EXPENSES _ OTHER_2018</v>
          </cell>
          <cell r="L21" t="str">
            <v>M</v>
          </cell>
          <cell r="M21" t="str">
            <v>No</v>
          </cell>
          <cell r="N21">
            <v>242670</v>
          </cell>
        </row>
        <row r="22">
          <cell r="J22" t="str">
            <v>_056_30000_LIM333_Municipal Running Costs_GENERAL EXPENSES _ OTHER_2018</v>
          </cell>
          <cell r="K22" t="str">
            <v>_056_30000_LIM333_Municipal Running Costs_GENERAL EXPENSES _ OTHER_2018</v>
          </cell>
          <cell r="L22" t="str">
            <v>M</v>
          </cell>
          <cell r="M22" t="str">
            <v>No</v>
          </cell>
          <cell r="N22">
            <v>242669</v>
          </cell>
        </row>
        <row r="23">
          <cell r="J23" t="str">
            <v>_056_30000_LIM333_Municipal Running Costs_GENERAL EXPENSES _ OTHER_2018</v>
          </cell>
          <cell r="K23" t="str">
            <v>_056_30000_LIM333_Municipal Running Costs_GENERAL EXPENSES _ OTHER_2018</v>
          </cell>
          <cell r="L23" t="str">
            <v>M</v>
          </cell>
          <cell r="M23" t="str">
            <v>No</v>
          </cell>
          <cell r="N23">
            <v>257584</v>
          </cell>
        </row>
        <row r="24">
          <cell r="J24" t="str">
            <v>_056_30000_LIM333_Municipal Running Costs_GENERAL EXPENSES _ OTHER_2018</v>
          </cell>
          <cell r="K24" t="str">
            <v>_056_30000_LIM333_Municipal Running Costs_GENERAL EXPENSES _ OTHER_2018</v>
          </cell>
          <cell r="L24" t="str">
            <v>M</v>
          </cell>
          <cell r="M24" t="str">
            <v>No</v>
          </cell>
          <cell r="N24">
            <v>257276</v>
          </cell>
        </row>
        <row r="25">
          <cell r="J25" t="str">
            <v>_034_30000_LIM333_Municipal Running Costs_GENERAL EXPENSES _ OTHER_1_2018</v>
          </cell>
          <cell r="K25" t="str">
            <v>_034_30000_LIM333_Municipal Running Costs_GENERAL EXPENSES _ OTHER_1_2018</v>
          </cell>
          <cell r="L25" t="str">
            <v>M</v>
          </cell>
          <cell r="M25" t="str">
            <v>No</v>
          </cell>
          <cell r="N25">
            <v>243054</v>
          </cell>
        </row>
        <row r="26">
          <cell r="J26" t="str">
            <v>_024_LIM333_NON-CAPITAL TOOLS &amp; EQUIPMENT</v>
          </cell>
          <cell r="K26" t="str">
            <v>_024_LIM333_NON-CAPITAL TOOLS &amp; EQUIPMENT</v>
          </cell>
          <cell r="L26" t="str">
            <v>M</v>
          </cell>
          <cell r="M26" t="str">
            <v>No</v>
          </cell>
          <cell r="N26">
            <v>256979</v>
          </cell>
        </row>
        <row r="27">
          <cell r="J27" t="str">
            <v>_143_60001_LIM333_Default Transactions_LICENSES _ PERMITS_2018</v>
          </cell>
          <cell r="K27" t="str">
            <v>_143_60001_LIM333_Default Transactions_LICENSES _ PERMITS_2018</v>
          </cell>
          <cell r="L27" t="str">
            <v>M</v>
          </cell>
          <cell r="M27" t="str">
            <v>No</v>
          </cell>
          <cell r="N27">
            <v>237010</v>
          </cell>
        </row>
        <row r="28">
          <cell r="J28" t="str">
            <v>_143_60001_LIM333_Default Transactions_LICENSES _ PERMITS_2018</v>
          </cell>
          <cell r="K28" t="str">
            <v>_143_60001_LIM333_Default Transactions_LICENSES _ PERMITS_2018</v>
          </cell>
          <cell r="L28" t="str">
            <v>M</v>
          </cell>
          <cell r="M28" t="str">
            <v>No</v>
          </cell>
          <cell r="N28">
            <v>237012</v>
          </cell>
        </row>
        <row r="29">
          <cell r="J29" t="str">
            <v>_037_LIM333_NON-CAPITAL TOOLS &amp; EQUIPMENT</v>
          </cell>
          <cell r="K29" t="str">
            <v>_037_LIM333_NON-CAPITAL TOOLS &amp; EQUIPMENT</v>
          </cell>
          <cell r="L29" t="str">
            <v>M</v>
          </cell>
          <cell r="M29" t="str">
            <v>No</v>
          </cell>
          <cell r="N29">
            <v>248078</v>
          </cell>
        </row>
        <row r="30">
          <cell r="J30" t="str">
            <v>_063_LIM333_RAILWAY SIDINGS</v>
          </cell>
          <cell r="K30" t="str">
            <v>_063_LIM333_RAILWAY SIDINGS</v>
          </cell>
          <cell r="L30" t="str">
            <v>M</v>
          </cell>
          <cell r="M30" t="str">
            <v>No</v>
          </cell>
          <cell r="N30">
            <v>240626</v>
          </cell>
        </row>
        <row r="31">
          <cell r="J31" t="str">
            <v>_133_LIM333_CONSUMABLE DOMESTIC ITEMS</v>
          </cell>
          <cell r="K31" t="str">
            <v>_133_LIM333_CONSUMABLE DOMESTIC ITEMS</v>
          </cell>
          <cell r="L31" t="str">
            <v>M</v>
          </cell>
          <cell r="M31" t="str">
            <v>No</v>
          </cell>
          <cell r="N31">
            <v>257060</v>
          </cell>
        </row>
        <row r="32">
          <cell r="J32" t="str">
            <v>_023_LIM333_CONSUMABLE DOMESTIC ITEMS</v>
          </cell>
          <cell r="K32" t="str">
            <v>_023_LIM333_CONSUMABLE DOMESTIC ITEMS</v>
          </cell>
          <cell r="L32" t="str">
            <v>M</v>
          </cell>
          <cell r="M32" t="str">
            <v>No</v>
          </cell>
          <cell r="N32">
            <v>256993</v>
          </cell>
        </row>
        <row r="33">
          <cell r="J33" t="str">
            <v>_144_LIM333_MACHINERY &amp; EQUIPMENT</v>
          </cell>
          <cell r="K33" t="str">
            <v>_144_LIM333_MACHINERY &amp; EQUIPMENT</v>
          </cell>
          <cell r="L33" t="str">
            <v>M</v>
          </cell>
          <cell r="M33" t="str">
            <v>No</v>
          </cell>
          <cell r="N33">
            <v>238506</v>
          </cell>
        </row>
        <row r="34">
          <cell r="J34" t="str">
            <v>_053_10002_LIM333_Employee Related Cost Municipal Staff</v>
          </cell>
          <cell r="K34" t="str">
            <v>_053_10002_LIM333_Employee Related Cost Municipal Staff</v>
          </cell>
          <cell r="L34" t="str">
            <v>M</v>
          </cell>
          <cell r="M34" t="str">
            <v>No</v>
          </cell>
          <cell r="N34">
            <v>244287</v>
          </cell>
        </row>
        <row r="35">
          <cell r="J35" t="str">
            <v>_053_10002_LIM333_Employee Related Cost Municipal Staff</v>
          </cell>
          <cell r="K35" t="str">
            <v>_053_10002_LIM333_Employee Related Cost Municipal Staff</v>
          </cell>
          <cell r="L35" t="str">
            <v>M</v>
          </cell>
          <cell r="M35" t="str">
            <v>No</v>
          </cell>
          <cell r="N35">
            <v>257884</v>
          </cell>
        </row>
        <row r="36">
          <cell r="J36" t="str">
            <v>_053_10002_LIM333_Employee Related Cost Municipal Staff</v>
          </cell>
          <cell r="K36" t="str">
            <v>_053_10002_LIM333_Employee Related Cost Municipal Staff</v>
          </cell>
          <cell r="L36" t="str">
            <v>M</v>
          </cell>
          <cell r="M36" t="str">
            <v>No</v>
          </cell>
          <cell r="N36">
            <v>244280</v>
          </cell>
        </row>
        <row r="37">
          <cell r="J37" t="str">
            <v>_053_10002_LIM333_Employee Related Cost Municipal Staff</v>
          </cell>
          <cell r="K37" t="str">
            <v>_053_10002_LIM333_Employee Related Cost Municipal Staff</v>
          </cell>
          <cell r="L37" t="str">
            <v>M</v>
          </cell>
          <cell r="M37" t="str">
            <v>No</v>
          </cell>
          <cell r="N37">
            <v>263348</v>
          </cell>
        </row>
        <row r="38">
          <cell r="J38" t="str">
            <v>_053_10002_LIM333_Employee Related Cost Municipal Staff</v>
          </cell>
          <cell r="K38" t="str">
            <v>_053_10002_LIM333_Employee Related Cost Municipal Staff</v>
          </cell>
          <cell r="L38" t="str">
            <v>M</v>
          </cell>
          <cell r="M38" t="str">
            <v>No</v>
          </cell>
          <cell r="N38">
            <v>256471</v>
          </cell>
        </row>
        <row r="39">
          <cell r="J39" t="str">
            <v>_053_10002_LIM333_Employee Related Cost Municipal Staff</v>
          </cell>
          <cell r="K39" t="str">
            <v>_053_10002_LIM333_Employee Related Cost Municipal Staff</v>
          </cell>
          <cell r="L39" t="str">
            <v>M</v>
          </cell>
          <cell r="M39" t="str">
            <v>No</v>
          </cell>
          <cell r="N39">
            <v>244262</v>
          </cell>
        </row>
        <row r="40">
          <cell r="J40" t="str">
            <v>_053_10002_LIM333_Employee Related Cost Municipal Staff</v>
          </cell>
          <cell r="K40" t="str">
            <v>_053_10002_LIM333_Employee Related Cost Municipal Staff</v>
          </cell>
          <cell r="L40" t="str">
            <v>M</v>
          </cell>
          <cell r="M40" t="str">
            <v>No</v>
          </cell>
          <cell r="N40">
            <v>256520</v>
          </cell>
        </row>
        <row r="41">
          <cell r="J41" t="str">
            <v>_053_10002_LIM333_Employee Related Cost Municipal Staff</v>
          </cell>
          <cell r="K41" t="str">
            <v>_053_10002_LIM333_Employee Related Cost Municipal Staff</v>
          </cell>
          <cell r="L41" t="str">
            <v>M</v>
          </cell>
          <cell r="M41" t="str">
            <v>No</v>
          </cell>
          <cell r="N41">
            <v>244272</v>
          </cell>
        </row>
        <row r="42">
          <cell r="J42" t="str">
            <v>_053_10002_LIM333_Employee Related Cost Municipal Staff</v>
          </cell>
          <cell r="K42" t="str">
            <v>_053_10002_LIM333_Employee Related Cost Municipal Staff</v>
          </cell>
          <cell r="L42" t="str">
            <v>M</v>
          </cell>
          <cell r="M42" t="str">
            <v>No</v>
          </cell>
          <cell r="N42">
            <v>244279</v>
          </cell>
        </row>
        <row r="43">
          <cell r="J43" t="str">
            <v>_053_10002_LIM333_Employee Related Cost Municipal Staff</v>
          </cell>
          <cell r="K43" t="str">
            <v>_053_10002_LIM333_Employee Related Cost Municipal Staff</v>
          </cell>
          <cell r="L43" t="str">
            <v>M</v>
          </cell>
          <cell r="M43" t="str">
            <v>No</v>
          </cell>
          <cell r="N43">
            <v>244288</v>
          </cell>
        </row>
        <row r="44">
          <cell r="J44" t="str">
            <v>_053_10002_LIM333_Employee Related Cost Municipal Staff</v>
          </cell>
          <cell r="K44" t="str">
            <v>_053_10002_LIM333_Employee Related Cost Municipal Staff</v>
          </cell>
          <cell r="L44" t="str">
            <v>M</v>
          </cell>
          <cell r="M44" t="str">
            <v>No</v>
          </cell>
          <cell r="N44">
            <v>244255</v>
          </cell>
        </row>
        <row r="45">
          <cell r="J45" t="str">
            <v>_053_10002_LIM333_Employee Related Cost Municipal Staff</v>
          </cell>
          <cell r="K45" t="str">
            <v>_053_10002_LIM333_Employee Related Cost Municipal Staff</v>
          </cell>
          <cell r="L45" t="str">
            <v>M</v>
          </cell>
          <cell r="M45" t="str">
            <v>No</v>
          </cell>
          <cell r="N45">
            <v>244269</v>
          </cell>
        </row>
        <row r="46">
          <cell r="J46" t="str">
            <v>_053_10002_LIM333_Employee Related Cost Municipal Staff</v>
          </cell>
          <cell r="K46" t="str">
            <v>_053_10002_LIM333_Employee Related Cost Municipal Staff</v>
          </cell>
          <cell r="L46" t="str">
            <v>M</v>
          </cell>
          <cell r="M46" t="str">
            <v>No</v>
          </cell>
          <cell r="N46">
            <v>245472</v>
          </cell>
        </row>
        <row r="47">
          <cell r="J47" t="str">
            <v>_053_10002_LIM333_Employee Related Cost Municipal Staff</v>
          </cell>
          <cell r="K47" t="str">
            <v>_053_10002_LIM333_Employee Related Cost Municipal Staff</v>
          </cell>
          <cell r="L47" t="str">
            <v>M</v>
          </cell>
          <cell r="M47" t="str">
            <v>No</v>
          </cell>
          <cell r="N47">
            <v>244295</v>
          </cell>
        </row>
        <row r="48">
          <cell r="J48" t="str">
            <v>_053_10002_LIM333_Employee Related Cost Municipal Staff</v>
          </cell>
          <cell r="K48" t="str">
            <v>_053_10002_LIM333_Employee Related Cost Municipal Staff</v>
          </cell>
          <cell r="L48" t="str">
            <v>M</v>
          </cell>
          <cell r="M48" t="str">
            <v>No</v>
          </cell>
          <cell r="N48">
            <v>244309</v>
          </cell>
        </row>
        <row r="49">
          <cell r="J49" t="str">
            <v>_053_10002_LIM333_Employee Related Cost Municipal Staff</v>
          </cell>
          <cell r="K49" t="str">
            <v>_053_10002_LIM333_Employee Related Cost Municipal Staff</v>
          </cell>
          <cell r="L49" t="str">
            <v>M</v>
          </cell>
          <cell r="M49" t="str">
            <v>No</v>
          </cell>
          <cell r="N49">
            <v>244302</v>
          </cell>
        </row>
        <row r="50">
          <cell r="J50" t="str">
            <v>_053_10002_LIM333_Employee Related Cost Municipal Staff</v>
          </cell>
          <cell r="K50" t="str">
            <v>_053_10002_LIM333_Employee Related Cost Municipal Staff</v>
          </cell>
          <cell r="L50" t="str">
            <v>M</v>
          </cell>
          <cell r="M50" t="str">
            <v>No</v>
          </cell>
          <cell r="N50">
            <v>263451</v>
          </cell>
        </row>
        <row r="51">
          <cell r="J51" t="str">
            <v>_133_60001_LIM333_Default Transactions_SERVICE CHARGES_1_2018</v>
          </cell>
          <cell r="K51" t="str">
            <v>_133_60001_LIM333_Default Transactions_SERVICE CHARGES_1_2018</v>
          </cell>
          <cell r="L51" t="str">
            <v>M</v>
          </cell>
          <cell r="M51" t="str">
            <v>No</v>
          </cell>
          <cell r="N51">
            <v>263397</v>
          </cell>
        </row>
        <row r="52">
          <cell r="J52" t="str">
            <v>_053_70000_LIM333_Operational  Typical Work Streams Capacity Building Training and Development ABET and Life Long Learning Programme_GENERAL EXPENSES _ OTHER_2018</v>
          </cell>
          <cell r="K52" t="str">
            <v>_053_70000_LIM333_Operational  Typical Work Streams Capacity Building Training and Development ABET and Life Long Learning Programme_GENERAL EXPENSES _ OTHER_2018</v>
          </cell>
          <cell r="L52" t="str">
            <v>M</v>
          </cell>
          <cell r="M52" t="str">
            <v>No</v>
          </cell>
          <cell r="N52">
            <v>257101</v>
          </cell>
        </row>
        <row r="53">
          <cell r="J53" t="str">
            <v>_053_70000_LIM333_Operational  Typical Work Streams Capacity Building Training and Development ABET and Life Long Learning Programme_GENERAL EXPENSES _ OTHER_2018</v>
          </cell>
          <cell r="K53" t="str">
            <v>_053_70000_LIM333_Operational  Typical Work Streams Capacity Building Training and Development ABET and Life Long Learning Programme_GENERAL EXPENSES _ OTHER_2018</v>
          </cell>
          <cell r="L53" t="str">
            <v>M</v>
          </cell>
          <cell r="M53" t="str">
            <v>No</v>
          </cell>
          <cell r="N53">
            <v>257542</v>
          </cell>
        </row>
        <row r="54">
          <cell r="J54" t="str">
            <v>_005_LIM333_FURNITURE &amp; OFFICE EQUIPMENT</v>
          </cell>
          <cell r="K54" t="str">
            <v>_005_LIM333_FURNITURE &amp; OFFICE EQUIPMENT</v>
          </cell>
          <cell r="L54" t="str">
            <v>M</v>
          </cell>
          <cell r="M54" t="str">
            <v>No</v>
          </cell>
          <cell r="N54">
            <v>256984</v>
          </cell>
        </row>
        <row r="55">
          <cell r="J55" t="str">
            <v>_105_60001_LIM333_Default Transactions_SERVICE CHARGES_2018</v>
          </cell>
          <cell r="K55" t="str">
            <v>_105_60001_LIM333_Default Transactions_SERVICE CHARGES_2018</v>
          </cell>
          <cell r="L55" t="str">
            <v>M</v>
          </cell>
          <cell r="M55" t="str">
            <v>No</v>
          </cell>
          <cell r="N55">
            <v>236814</v>
          </cell>
        </row>
        <row r="56">
          <cell r="J56" t="str">
            <v>_105_60001_LIM333_Default Transactions_SERVICE CHARGES_2018</v>
          </cell>
          <cell r="K56" t="str">
            <v>_105_60001_LIM333_Default Transactions_SERVICE CHARGES_2018</v>
          </cell>
          <cell r="L56" t="str">
            <v>M</v>
          </cell>
          <cell r="M56" t="str">
            <v>No</v>
          </cell>
          <cell r="N56">
            <v>236815</v>
          </cell>
        </row>
        <row r="57">
          <cell r="J57" t="str">
            <v>_005_10002_LIM333_Employee Related Cost Municipal Staff &amp; Senior Management_EMPLOYEE RELATED COSTS _ WAGES _ SALARIES_2018</v>
          </cell>
          <cell r="K57" t="str">
            <v>_005_10002_LIM333_Employee Related Cost Municipal Staff &amp; Senior Management_EMPLOYEE RELATED COSTS _ WAGES _ SALARIES_2018</v>
          </cell>
          <cell r="L57" t="str">
            <v>M</v>
          </cell>
          <cell r="M57" t="str">
            <v>No</v>
          </cell>
          <cell r="N57">
            <v>263347</v>
          </cell>
        </row>
        <row r="58">
          <cell r="J58" t="str">
            <v>_005_10002_LIM333_Employee Related Cost Municipal Staff &amp; Senior Management_EMPLOYEE RELATED COSTS _ WAGES _ SALARIES_2018</v>
          </cell>
          <cell r="K58" t="str">
            <v>_005_10002_LIM333_Employee Related Cost Municipal Staff &amp; Senior Management_EMPLOYEE RELATED COSTS _ WAGES _ SALARIES_2018</v>
          </cell>
          <cell r="L58" t="str">
            <v>M</v>
          </cell>
          <cell r="M58" t="str">
            <v>No</v>
          </cell>
          <cell r="N58">
            <v>257909</v>
          </cell>
        </row>
        <row r="59">
          <cell r="J59" t="str">
            <v>_005_10002_LIM333_Employee Related Cost Municipal Staff &amp; Senior Management_EMPLOYEE RELATED COSTS _ WAGES _ SALARIES_2018</v>
          </cell>
          <cell r="K59" t="str">
            <v>_005_10002_LIM333_Employee Related Cost Municipal Staff &amp; Senior Management_EMPLOYEE RELATED COSTS _ WAGES _ SALARIES_2018</v>
          </cell>
          <cell r="L59" t="str">
            <v>M</v>
          </cell>
          <cell r="M59" t="str">
            <v>No</v>
          </cell>
          <cell r="N59">
            <v>256445</v>
          </cell>
        </row>
        <row r="60">
          <cell r="J60" t="str">
            <v>_005_10002_LIM333_Employee Related Cost Municipal Staff &amp; Senior Management_EMPLOYEE RELATED COSTS _ WAGES _ SALARIES_2018</v>
          </cell>
          <cell r="K60" t="str">
            <v>_005_10002_LIM333_Employee Related Cost Municipal Staff &amp; Senior Management_EMPLOYEE RELATED COSTS _ WAGES _ SALARIES_2018</v>
          </cell>
          <cell r="L60" t="str">
            <v>M</v>
          </cell>
          <cell r="M60" t="str">
            <v>No</v>
          </cell>
          <cell r="N60">
            <v>256514</v>
          </cell>
        </row>
        <row r="61">
          <cell r="J61" t="str">
            <v>_005_10002_LIM333_Employee Related Cost Municipal Staff &amp; Senior Management_EMPLOYEE RELATED COSTS _ WAGES _ SALARIES_2018</v>
          </cell>
          <cell r="K61" t="str">
            <v>_005_10002_LIM333_Employee Related Cost Municipal Staff &amp; Senior Management_EMPLOYEE RELATED COSTS _ WAGES _ SALARIES_2018</v>
          </cell>
          <cell r="L61" t="str">
            <v>M</v>
          </cell>
          <cell r="M61" t="str">
            <v>No</v>
          </cell>
          <cell r="N61">
            <v>256480</v>
          </cell>
        </row>
        <row r="62">
          <cell r="J62" t="str">
            <v>_005_10002_LIM333_Employee Related Cost Municipal Staff &amp; Senior Management_EMPLOYEE RELATED COSTS _ WAGES _ SALARIES_2018</v>
          </cell>
          <cell r="K62" t="str">
            <v>_005_10002_LIM333_Employee Related Cost Municipal Staff &amp; Senior Management_EMPLOYEE RELATED COSTS _ WAGES _ SALARIES_2018</v>
          </cell>
          <cell r="L62" t="str">
            <v>M</v>
          </cell>
          <cell r="M62" t="str">
            <v>No</v>
          </cell>
          <cell r="N62">
            <v>257549</v>
          </cell>
        </row>
        <row r="63">
          <cell r="J63" t="str">
            <v>_005_10002_LIM333_Employee Related Cost Municipal Staff &amp; Senior Management_EMPLOYEE RELATED COSTS _ WAGES _ SALARIES_2018</v>
          </cell>
          <cell r="K63" t="str">
            <v>_005_10002_LIM333_Employee Related Cost Municipal Staff &amp; Senior Management_EMPLOYEE RELATED COSTS _ WAGES _ SALARIES_2018</v>
          </cell>
          <cell r="L63" t="str">
            <v>M</v>
          </cell>
          <cell r="M63" t="str">
            <v>No</v>
          </cell>
          <cell r="N63">
            <v>257750</v>
          </cell>
        </row>
        <row r="64">
          <cell r="J64" t="str">
            <v>_005_10002_LIM333_Employee Related Cost Municipal Staff &amp; Senior Management_EMPLOYEE RELATED COSTS _ WAGES _ SALARIES_2018</v>
          </cell>
          <cell r="K64" t="str">
            <v>_005_10002_LIM333_Employee Related Cost Municipal Staff &amp; Senior Management_EMPLOYEE RELATED COSTS _ WAGES _ SALARIES_2018</v>
          </cell>
          <cell r="L64" t="str">
            <v>M</v>
          </cell>
          <cell r="M64" t="str">
            <v>No</v>
          </cell>
          <cell r="N64">
            <v>256617</v>
          </cell>
        </row>
        <row r="65">
          <cell r="J65" t="str">
            <v>_005_10002_LIM333_Employee Related Cost Municipal Staff &amp; Senior Management_EMPLOYEE RELATED COSTS _ WAGES _ SALARIES_2018</v>
          </cell>
          <cell r="K65" t="str">
            <v>_005_10002_LIM333_Employee Related Cost Municipal Staff &amp; Senior Management_EMPLOYEE RELATED COSTS _ WAGES _ SALARIES_2018</v>
          </cell>
          <cell r="L65" t="str">
            <v>M</v>
          </cell>
          <cell r="M65" t="str">
            <v>No</v>
          </cell>
          <cell r="N65">
            <v>256595</v>
          </cell>
        </row>
        <row r="66">
          <cell r="J66" t="str">
            <v>_005_10002_LIM333_Employee Related Cost Municipal Staff &amp; Senior Management_EMPLOYEE RELATED COSTS _ WAGES _ SALARIES_2018</v>
          </cell>
          <cell r="K66" t="str">
            <v>_005_10002_LIM333_Employee Related Cost Municipal Staff &amp; Senior Management_EMPLOYEE RELATED COSTS _ WAGES _ SALARIES_2018</v>
          </cell>
          <cell r="L66" t="str">
            <v>M</v>
          </cell>
          <cell r="M66" t="str">
            <v>No</v>
          </cell>
          <cell r="N66">
            <v>256601</v>
          </cell>
        </row>
        <row r="67">
          <cell r="J67" t="str">
            <v>_005_10002_LIM333_Employee Related Cost Municipal Staff &amp; Senior Management_EMPLOYEE RELATED COSTS _ WAGES _ SALARIES_2018</v>
          </cell>
          <cell r="K67" t="str">
            <v>_005_10002_LIM333_Employee Related Cost Municipal Staff &amp; Senior Management_EMPLOYEE RELATED COSTS _ WAGES _ SALARIES_2018</v>
          </cell>
          <cell r="L67" t="str">
            <v>M</v>
          </cell>
          <cell r="M67" t="str">
            <v>No</v>
          </cell>
          <cell r="N67">
            <v>256547</v>
          </cell>
        </row>
        <row r="68">
          <cell r="J68" t="str">
            <v>_005_10002_LIM333_Employee Related Cost Municipal Staff &amp; Senior Management_EMPLOYEE RELATED COSTS _ WAGES _ SALARIES_2018</v>
          </cell>
          <cell r="K68" t="str">
            <v>_005_10002_LIM333_Employee Related Cost Municipal Staff &amp; Senior Management_EMPLOYEE RELATED COSTS _ WAGES _ SALARIES_2018</v>
          </cell>
          <cell r="L68" t="str">
            <v>M</v>
          </cell>
          <cell r="M68" t="str">
            <v>No</v>
          </cell>
          <cell r="N68">
            <v>256562</v>
          </cell>
        </row>
        <row r="69">
          <cell r="J69" t="str">
            <v>_005_10002_LIM333_Employee Related Cost Municipal Staff &amp; Senior Management_EMPLOYEE RELATED COSTS _ WAGES _ SALARIES_2018</v>
          </cell>
          <cell r="K69" t="str">
            <v>_005_10002_LIM333_Employee Related Cost Municipal Staff &amp; Senior Management_EMPLOYEE RELATED COSTS _ WAGES _ SALARIES_2018</v>
          </cell>
          <cell r="L69" t="str">
            <v>M</v>
          </cell>
          <cell r="M69" t="str">
            <v>No</v>
          </cell>
          <cell r="N69">
            <v>256574</v>
          </cell>
        </row>
        <row r="70">
          <cell r="J70" t="str">
            <v>_005_10002_LIM333_Employee Related Cost Municipal Staff &amp; Senior Management_EMPLOYEE RELATED COSTS _ WAGES _ SALARIES_2018</v>
          </cell>
          <cell r="K70" t="str">
            <v>_005_10002_LIM333_Employee Related Cost Municipal Staff &amp; Senior Management_EMPLOYEE RELATED COSTS _ WAGES _ SALARIES_2018</v>
          </cell>
          <cell r="L70" t="str">
            <v>M</v>
          </cell>
          <cell r="M70" t="str">
            <v>No</v>
          </cell>
          <cell r="N70">
            <v>256581</v>
          </cell>
        </row>
        <row r="71">
          <cell r="J71" t="str">
            <v>_016_30000_LIM333_Municipal Running Costs_DEPRECIATION_2018</v>
          </cell>
          <cell r="K71" t="str">
            <v>_016_30000_LIM333_Municipal Running Costs_DEPRECIATION_2018</v>
          </cell>
          <cell r="L71" t="str">
            <v>M</v>
          </cell>
          <cell r="M71" t="str">
            <v>No</v>
          </cell>
          <cell r="N71">
            <v>256423</v>
          </cell>
        </row>
        <row r="72">
          <cell r="J72" t="str">
            <v>_143_60001_LIM333_Default Transactions_INCOME FROM AGENCY SERVICES_3_2018</v>
          </cell>
          <cell r="K72" t="str">
            <v>_143_60001_LIM333_Default Transactions_INCOME FROM AGENCY SERVICES_3_2018</v>
          </cell>
          <cell r="L72" t="str">
            <v>M</v>
          </cell>
          <cell r="M72" t="str">
            <v>No</v>
          </cell>
          <cell r="N72">
            <v>263380</v>
          </cell>
        </row>
        <row r="73">
          <cell r="J73" t="str">
            <v>_153_LIM333_FURNITURE &amp; OFFICE EQUIPMENT</v>
          </cell>
          <cell r="K73" t="str">
            <v>_153_LIM333_FURNITURE &amp; OFFICE EQUIPMENT</v>
          </cell>
          <cell r="L73" t="str">
            <v>M</v>
          </cell>
          <cell r="M73" t="str">
            <v>No</v>
          </cell>
          <cell r="N73">
            <v>239469</v>
          </cell>
        </row>
        <row r="74">
          <cell r="J74" t="str">
            <v>_058_30000_LIM333_Municipal Running Costs_GENERAL EXPENSES _ OTHER_2_2018</v>
          </cell>
          <cell r="K74" t="str">
            <v>_058_30000_LIM333_Municipal Running Costs_GENERAL EXPENSES _ OTHER_2_2018</v>
          </cell>
          <cell r="L74" t="str">
            <v>M</v>
          </cell>
          <cell r="M74" t="str">
            <v>No</v>
          </cell>
          <cell r="N74">
            <v>257463</v>
          </cell>
        </row>
        <row r="75">
          <cell r="J75" t="str">
            <v>_036_LIM333_CONSUMABLE DOMESTIC ITEMS</v>
          </cell>
          <cell r="K75" t="str">
            <v>_036_LIM333_CONSUMABLE DOMESTIC ITEMS</v>
          </cell>
          <cell r="L75" t="str">
            <v>M</v>
          </cell>
          <cell r="M75" t="str">
            <v>No</v>
          </cell>
          <cell r="N75">
            <v>257070</v>
          </cell>
        </row>
        <row r="76">
          <cell r="J76" t="str">
            <v>_036_LIM333_CONSUMABLE DOMESTIC ITEMS</v>
          </cell>
          <cell r="K76" t="str">
            <v>_036_LIM333_CONSUMABLE DOMESTIC ITEMS</v>
          </cell>
          <cell r="L76" t="str">
            <v>M</v>
          </cell>
          <cell r="M76" t="str">
            <v>No</v>
          </cell>
          <cell r="N76">
            <v>256693</v>
          </cell>
        </row>
        <row r="77">
          <cell r="J77" t="str">
            <v>_105_70000_LIM333_Operational  Typical Work Streams Functions and Events Recreational Functions_GENERAL EXPENSES _ OTHER_2018</v>
          </cell>
          <cell r="K77" t="str">
            <v>_105_70000_LIM333_Operational  Typical Work Streams Functions and Events Recreational Functions_GENERAL EXPENSES _ OTHER_2018</v>
          </cell>
          <cell r="L77" t="str">
            <v>M</v>
          </cell>
          <cell r="M77" t="str">
            <v>No</v>
          </cell>
          <cell r="N77">
            <v>240412</v>
          </cell>
        </row>
        <row r="78">
          <cell r="J78" t="str">
            <v>_033_LIM333_COUNCIL-OWNED BUILDINGS</v>
          </cell>
          <cell r="K78" t="str">
            <v>_033_LIM333_COUNCIL-OWNED BUILDINGS</v>
          </cell>
          <cell r="L78" t="str">
            <v>M</v>
          </cell>
          <cell r="M78" t="str">
            <v>No</v>
          </cell>
          <cell r="N78">
            <v>242837</v>
          </cell>
        </row>
        <row r="79">
          <cell r="J79" t="str">
            <v>_032_LIM333_MACHINERY &amp; EQUIPMENT</v>
          </cell>
          <cell r="K79" t="str">
            <v>_032_LIM333_MACHINERY &amp; EQUIPMENT</v>
          </cell>
          <cell r="L79" t="str">
            <v>M</v>
          </cell>
          <cell r="M79" t="str">
            <v>No</v>
          </cell>
          <cell r="N79">
            <v>256826</v>
          </cell>
        </row>
        <row r="80">
          <cell r="J80" t="str">
            <v>_105_30000_LIM333_Municipal Running Costs_GENERAL EXPENSES _ OTHER_2018</v>
          </cell>
          <cell r="K80" t="str">
            <v>_105_30000_LIM333_Municipal Running Costs_GENERAL EXPENSES _ OTHER_2018</v>
          </cell>
          <cell r="L80" t="str">
            <v>M</v>
          </cell>
          <cell r="M80" t="str">
            <v>No</v>
          </cell>
          <cell r="N80">
            <v>257076</v>
          </cell>
        </row>
        <row r="81">
          <cell r="J81" t="str">
            <v>_105_30000_LIM333_Municipal Running Costs_GENERAL EXPENSES _ OTHER_2018</v>
          </cell>
          <cell r="K81" t="str">
            <v>_105_30000_LIM333_Municipal Running Costs_GENERAL EXPENSES _ OTHER_2018</v>
          </cell>
          <cell r="L81" t="str">
            <v>M</v>
          </cell>
          <cell r="M81" t="str">
            <v>No</v>
          </cell>
          <cell r="N81">
            <v>257125</v>
          </cell>
        </row>
        <row r="82">
          <cell r="J82" t="str">
            <v>_105_30000_LIM333_Municipal Running Costs_GENERAL EXPENSES _ OTHER_2018</v>
          </cell>
          <cell r="K82" t="str">
            <v>_105_30000_LIM333_Municipal Running Costs_GENERAL EXPENSES _ OTHER_2018</v>
          </cell>
          <cell r="L82" t="str">
            <v>M</v>
          </cell>
          <cell r="M82" t="str">
            <v>No</v>
          </cell>
          <cell r="N82">
            <v>245287</v>
          </cell>
        </row>
        <row r="83">
          <cell r="J83" t="str">
            <v>_105_30000_LIM333_Municipal Running Costs_GENERAL EXPENSES _ OTHER_2018</v>
          </cell>
          <cell r="K83" t="str">
            <v>_105_30000_LIM333_Municipal Running Costs_GENERAL EXPENSES _ OTHER_2018</v>
          </cell>
          <cell r="L83" t="str">
            <v>M</v>
          </cell>
          <cell r="M83" t="str">
            <v>No</v>
          </cell>
          <cell r="N83">
            <v>240845</v>
          </cell>
        </row>
        <row r="84">
          <cell r="J84" t="str">
            <v>_105_30000_LIM333_Municipal Running Costs_GENERAL EXPENSES _ OTHER_2018</v>
          </cell>
          <cell r="K84" t="str">
            <v>_105_30000_LIM333_Municipal Running Costs_GENERAL EXPENSES _ OTHER_2018</v>
          </cell>
          <cell r="L84" t="str">
            <v>M</v>
          </cell>
          <cell r="M84" t="str">
            <v>No</v>
          </cell>
          <cell r="N84">
            <v>240857</v>
          </cell>
        </row>
        <row r="85">
          <cell r="J85" t="str">
            <v>_105_30000_LIM333_Municipal Running Costs_GENERAL EXPENSES _ OTHER_2018</v>
          </cell>
          <cell r="K85" t="str">
            <v>_105_30000_LIM333_Municipal Running Costs_GENERAL EXPENSES _ OTHER_2018</v>
          </cell>
          <cell r="L85" t="str">
            <v>M</v>
          </cell>
          <cell r="M85" t="str">
            <v>No</v>
          </cell>
          <cell r="N85">
            <v>240850</v>
          </cell>
        </row>
        <row r="86">
          <cell r="J86" t="str">
            <v>_105_30000_LIM333_Municipal Running Costs_GENERAL EXPENSES _ OTHER_2018</v>
          </cell>
          <cell r="K86" t="str">
            <v>_105_30000_LIM333_Municipal Running Costs_GENERAL EXPENSES _ OTHER_2018</v>
          </cell>
          <cell r="L86" t="str">
            <v>M</v>
          </cell>
          <cell r="M86" t="str">
            <v>No</v>
          </cell>
          <cell r="N86">
            <v>240838</v>
          </cell>
        </row>
        <row r="87">
          <cell r="J87" t="str">
            <v>_105_30000_LIM333_Municipal Running Costs_GENERAL EXPENSES _ OTHER_2018</v>
          </cell>
          <cell r="K87" t="str">
            <v>_105_30000_LIM333_Municipal Running Costs_GENERAL EXPENSES _ OTHER_2018</v>
          </cell>
          <cell r="L87" t="str">
            <v>M</v>
          </cell>
          <cell r="M87" t="str">
            <v>No</v>
          </cell>
          <cell r="N87">
            <v>240824</v>
          </cell>
        </row>
        <row r="88">
          <cell r="J88" t="str">
            <v>_037_10002_LIM333_Employee Related Cost Municipal Staff</v>
          </cell>
          <cell r="K88" t="str">
            <v>_037_10002_LIM333_Employee Related Cost Municipal Staff</v>
          </cell>
          <cell r="L88" t="str">
            <v>M</v>
          </cell>
          <cell r="M88" t="str">
            <v>No</v>
          </cell>
          <cell r="N88">
            <v>256530</v>
          </cell>
        </row>
        <row r="89">
          <cell r="J89" t="str">
            <v>_037_10002_LIM333_Employee Related Cost Municipal Staff</v>
          </cell>
          <cell r="K89" t="str">
            <v>_037_10002_LIM333_Employee Related Cost Municipal Staff</v>
          </cell>
          <cell r="L89" t="str">
            <v>M</v>
          </cell>
          <cell r="M89" t="str">
            <v>No</v>
          </cell>
          <cell r="N89">
            <v>248687</v>
          </cell>
        </row>
        <row r="90">
          <cell r="J90" t="str">
            <v>_037_10002_LIM333_Employee Related Cost Municipal Staff</v>
          </cell>
          <cell r="K90" t="str">
            <v>_037_10002_LIM333_Employee Related Cost Municipal Staff</v>
          </cell>
          <cell r="L90" t="str">
            <v>M</v>
          </cell>
          <cell r="M90" t="str">
            <v>No</v>
          </cell>
          <cell r="N90">
            <v>248373</v>
          </cell>
        </row>
        <row r="91">
          <cell r="J91" t="str">
            <v>_037_10002_LIM333_Employee Related Cost Municipal Staff</v>
          </cell>
          <cell r="K91" t="str">
            <v>_037_10002_LIM333_Employee Related Cost Municipal Staff</v>
          </cell>
          <cell r="L91" t="str">
            <v>M</v>
          </cell>
          <cell r="M91" t="str">
            <v>No</v>
          </cell>
          <cell r="N91">
            <v>247916</v>
          </cell>
        </row>
        <row r="92">
          <cell r="J92" t="str">
            <v>_037_10002_LIM333_Employee Related Cost Municipal Staff</v>
          </cell>
          <cell r="K92" t="str">
            <v>_037_10002_LIM333_Employee Related Cost Municipal Staff</v>
          </cell>
          <cell r="L92" t="str">
            <v>M</v>
          </cell>
          <cell r="M92" t="str">
            <v>No</v>
          </cell>
          <cell r="N92">
            <v>248395</v>
          </cell>
        </row>
        <row r="93">
          <cell r="J93" t="str">
            <v>_037_10002_LIM333_Employee Related Cost Municipal Staff</v>
          </cell>
          <cell r="K93" t="str">
            <v>_037_10002_LIM333_Employee Related Cost Municipal Staff</v>
          </cell>
          <cell r="L93" t="str">
            <v>M</v>
          </cell>
          <cell r="M93" t="str">
            <v>No</v>
          </cell>
          <cell r="N93">
            <v>247931</v>
          </cell>
        </row>
        <row r="94">
          <cell r="J94" t="str">
            <v>_037_10002_LIM333_Employee Related Cost Municipal Staff</v>
          </cell>
          <cell r="K94" t="str">
            <v>_037_10002_LIM333_Employee Related Cost Municipal Staff</v>
          </cell>
          <cell r="L94" t="str">
            <v>M</v>
          </cell>
          <cell r="M94" t="str">
            <v>No</v>
          </cell>
          <cell r="N94">
            <v>247923</v>
          </cell>
        </row>
        <row r="95">
          <cell r="J95" t="str">
            <v>_037_10002_LIM333_Employee Related Cost Municipal Staff</v>
          </cell>
          <cell r="K95" t="str">
            <v>_037_10002_LIM333_Employee Related Cost Municipal Staff</v>
          </cell>
          <cell r="L95" t="str">
            <v>M</v>
          </cell>
          <cell r="M95" t="str">
            <v>No</v>
          </cell>
          <cell r="N95">
            <v>247939</v>
          </cell>
        </row>
        <row r="96">
          <cell r="J96" t="str">
            <v>_037_10002_LIM333_Employee Related Cost Municipal Staff</v>
          </cell>
          <cell r="K96" t="str">
            <v>_037_10002_LIM333_Employee Related Cost Municipal Staff</v>
          </cell>
          <cell r="L96" t="str">
            <v>M</v>
          </cell>
          <cell r="M96" t="str">
            <v>No</v>
          </cell>
          <cell r="N96">
            <v>247933</v>
          </cell>
        </row>
        <row r="97">
          <cell r="J97" t="str">
            <v>_037_10002_LIM333_Employee Related Cost Municipal Staff</v>
          </cell>
          <cell r="K97" t="str">
            <v>_037_10002_LIM333_Employee Related Cost Municipal Staff</v>
          </cell>
          <cell r="L97" t="str">
            <v>M</v>
          </cell>
          <cell r="M97" t="str">
            <v>No</v>
          </cell>
          <cell r="N97">
            <v>248388</v>
          </cell>
        </row>
        <row r="98">
          <cell r="J98" t="str">
            <v>_037_10002_LIM333_Employee Related Cost Municipal Staff</v>
          </cell>
          <cell r="K98" t="str">
            <v>_037_10002_LIM333_Employee Related Cost Municipal Staff</v>
          </cell>
          <cell r="L98" t="str">
            <v>M</v>
          </cell>
          <cell r="M98" t="str">
            <v>No</v>
          </cell>
          <cell r="N98">
            <v>248381</v>
          </cell>
        </row>
        <row r="99">
          <cell r="J99" t="str">
            <v>_037_10002_LIM333_Employee Related Cost Municipal Staff</v>
          </cell>
          <cell r="K99" t="str">
            <v>_037_10002_LIM333_Employee Related Cost Municipal Staff</v>
          </cell>
          <cell r="L99" t="str">
            <v>M</v>
          </cell>
          <cell r="M99" t="str">
            <v>No</v>
          </cell>
          <cell r="N99">
            <v>248372</v>
          </cell>
        </row>
        <row r="100">
          <cell r="J100" t="str">
            <v>_037_10002_LIM333_Employee Related Cost Municipal Staff</v>
          </cell>
          <cell r="K100" t="str">
            <v>_037_10002_LIM333_Employee Related Cost Municipal Staff</v>
          </cell>
          <cell r="L100" t="str">
            <v>M</v>
          </cell>
          <cell r="M100" t="str">
            <v>No</v>
          </cell>
          <cell r="N100">
            <v>256453</v>
          </cell>
        </row>
        <row r="101">
          <cell r="J101" t="str">
            <v>_037_10002_LIM333_Employee Related Cost Municipal Staff</v>
          </cell>
          <cell r="K101" t="str">
            <v>_037_10002_LIM333_Employee Related Cost Municipal Staff</v>
          </cell>
          <cell r="L101" t="str">
            <v>M</v>
          </cell>
          <cell r="M101" t="str">
            <v>No</v>
          </cell>
          <cell r="N101">
            <v>248380</v>
          </cell>
        </row>
        <row r="102">
          <cell r="J102" t="str">
            <v>_057_LIM333_CONSUMABLE DOMESTIC ITEMS</v>
          </cell>
          <cell r="K102" t="str">
            <v>_057_LIM333_CONSUMABLE DOMESTIC ITEMS</v>
          </cell>
          <cell r="L102" t="str">
            <v>M</v>
          </cell>
          <cell r="M102" t="str">
            <v>No</v>
          </cell>
          <cell r="N102">
            <v>257081</v>
          </cell>
        </row>
        <row r="103">
          <cell r="J103" t="str">
            <v>_034_30000_LIM333_Municipal Running Costs_COLLECTION COSTS_2018</v>
          </cell>
          <cell r="K103" t="str">
            <v>_034_30000_LIM333_Municipal Running Costs_COLLECTION COSTS_2018</v>
          </cell>
          <cell r="L103" t="str">
            <v>M</v>
          </cell>
          <cell r="M103" t="str">
            <v>No</v>
          </cell>
          <cell r="N103">
            <v>243041</v>
          </cell>
        </row>
        <row r="104">
          <cell r="J104" t="str">
            <v>_105_LIM333_NON-COUNCIL-OWNED ASSETS - CONTRACTORS</v>
          </cell>
          <cell r="K104" t="str">
            <v>_105_LIM333_NON-COUNCIL-OWNED ASSETS - CONTRACTORS</v>
          </cell>
          <cell r="L104" t="str">
            <v>M</v>
          </cell>
          <cell r="M104" t="str">
            <v>No</v>
          </cell>
          <cell r="N104">
            <v>241800</v>
          </cell>
        </row>
        <row r="105">
          <cell r="J105" t="str">
            <v>_115_60001_LIM333_Default Transactions_OTHER REVENUE_2018</v>
          </cell>
          <cell r="K105" t="str">
            <v>_115_60001_LIM333_Default Transactions_OTHER REVENUE_2018</v>
          </cell>
          <cell r="L105" t="str">
            <v>M</v>
          </cell>
          <cell r="M105" t="str">
            <v>No</v>
          </cell>
          <cell r="N105">
            <v>263389</v>
          </cell>
        </row>
        <row r="106">
          <cell r="J106" t="str">
            <v>_014_70000_LIM333_Operational  Typical Work Streams Agricultural  Marketing_GENERAL EXPENSES _ OTHER_2018</v>
          </cell>
          <cell r="K106" t="str">
            <v>_014_70000_LIM333_Operational  Typical Work Streams Agricultural  Marketing_GENERAL EXPENSES _ OTHER_2018</v>
          </cell>
          <cell r="L106" t="str">
            <v>M</v>
          </cell>
          <cell r="M106" t="str">
            <v>No</v>
          </cell>
          <cell r="N106">
            <v>257094</v>
          </cell>
        </row>
        <row r="107">
          <cell r="J107" t="str">
            <v>_133_10002_LIM333_Employee Related Cost Municipal Staff &amp; Senior Management_EMPLOYEE RELATED COSTS _ SOCIAL CONTRIBUTIONS_2018</v>
          </cell>
          <cell r="K107" t="str">
            <v>_133_10002_LIM333_Employee Related Cost Municipal Staff &amp; Senior Management_EMPLOYEE RELATED COSTS _ SOCIAL CONTRIBUTIONS_2018</v>
          </cell>
          <cell r="L107" t="str">
            <v>M</v>
          </cell>
          <cell r="M107" t="str">
            <v>No</v>
          </cell>
          <cell r="N107">
            <v>238736</v>
          </cell>
        </row>
        <row r="108">
          <cell r="J108" t="str">
            <v>_133_10002_LIM333_Employee Related Cost Municipal Staff &amp; Senior Management_EMPLOYEE RELATED COSTS _ SOCIAL CONTRIBUTIONS_2018</v>
          </cell>
          <cell r="K108" t="str">
            <v>_133_10002_LIM333_Employee Related Cost Municipal Staff &amp; Senior Management_EMPLOYEE RELATED COSTS _ SOCIAL CONTRIBUTIONS_2018</v>
          </cell>
          <cell r="L108" t="str">
            <v>M</v>
          </cell>
          <cell r="M108" t="str">
            <v>No</v>
          </cell>
          <cell r="N108">
            <v>238730</v>
          </cell>
        </row>
        <row r="109">
          <cell r="J109" t="str">
            <v>_133_10002_LIM333_Employee Related Cost Municipal Staff &amp; Senior Management_EMPLOYEE RELATED COSTS _ SOCIAL CONTRIBUTIONS_2018</v>
          </cell>
          <cell r="K109" t="str">
            <v>_133_10002_LIM333_Employee Related Cost Municipal Staff &amp; Senior Management_EMPLOYEE RELATED COSTS _ SOCIAL CONTRIBUTIONS_2018</v>
          </cell>
          <cell r="L109" t="str">
            <v>M</v>
          </cell>
          <cell r="M109" t="str">
            <v>No</v>
          </cell>
          <cell r="N109">
            <v>238770</v>
          </cell>
        </row>
        <row r="110">
          <cell r="J110" t="str">
            <v>_133_10002_LIM333_Employee Related Cost Municipal Staff &amp; Senior Management_EMPLOYEE RELATED COSTS _ SOCIAL CONTRIBUTIONS_2018</v>
          </cell>
          <cell r="K110" t="str">
            <v>_133_10002_LIM333_Employee Related Cost Municipal Staff &amp; Senior Management_EMPLOYEE RELATED COSTS _ SOCIAL CONTRIBUTIONS_2018</v>
          </cell>
          <cell r="L110" t="str">
            <v>M</v>
          </cell>
          <cell r="M110" t="str">
            <v>No</v>
          </cell>
          <cell r="N110">
            <v>238755</v>
          </cell>
        </row>
        <row r="111">
          <cell r="J111" t="str">
            <v>_133_10002_LIM333_Employee Related Cost Municipal Staff &amp; Senior Management_EMPLOYEE RELATED COSTS _ SOCIAL CONTRIBUTIONS_2018</v>
          </cell>
          <cell r="K111" t="str">
            <v>_133_10002_LIM333_Employee Related Cost Municipal Staff &amp; Senior Management_EMPLOYEE RELATED COSTS _ SOCIAL CONTRIBUTIONS_2018</v>
          </cell>
          <cell r="L111" t="str">
            <v>M</v>
          </cell>
          <cell r="M111" t="str">
            <v>No</v>
          </cell>
          <cell r="N111">
            <v>238763</v>
          </cell>
        </row>
        <row r="112">
          <cell r="J112" t="str">
            <v>_133_10002_LIM333_Employee Related Cost Municipal Staff &amp; Senior Management_EMPLOYEE RELATED COSTS _ SOCIAL CONTRIBUTIONS_2018</v>
          </cell>
          <cell r="K112" t="str">
            <v>_133_10002_LIM333_Employee Related Cost Municipal Staff &amp; Senior Management_EMPLOYEE RELATED COSTS _ SOCIAL CONTRIBUTIONS_2018</v>
          </cell>
          <cell r="L112" t="str">
            <v>M</v>
          </cell>
          <cell r="M112" t="str">
            <v>No</v>
          </cell>
          <cell r="N112">
            <v>238775</v>
          </cell>
        </row>
        <row r="113">
          <cell r="J113" t="str">
            <v>_133_10002_LIM333_Employee Related Cost Municipal Staff &amp; Senior Management_EMPLOYEE RELATED COSTS _ SOCIAL CONTRIBUTIONS_2018</v>
          </cell>
          <cell r="K113" t="str">
            <v>_133_10002_LIM333_Employee Related Cost Municipal Staff &amp; Senior Management_EMPLOYEE RELATED COSTS _ SOCIAL CONTRIBUTIONS_2018</v>
          </cell>
          <cell r="L113" t="str">
            <v>M</v>
          </cell>
          <cell r="M113" t="str">
            <v>No</v>
          </cell>
          <cell r="N113">
            <v>238762</v>
          </cell>
        </row>
        <row r="114">
          <cell r="J114" t="str">
            <v>_133_10002_LIM333_Employee Related Cost Municipal Staff &amp; Senior Management_EMPLOYEE RELATED COSTS _ SOCIAL CONTRIBUTIONS_2018</v>
          </cell>
          <cell r="K114" t="str">
            <v>_133_10002_LIM333_Employee Related Cost Municipal Staff &amp; Senior Management_EMPLOYEE RELATED COSTS _ SOCIAL CONTRIBUTIONS_2018</v>
          </cell>
          <cell r="L114" t="str">
            <v>M</v>
          </cell>
          <cell r="M114" t="str">
            <v>No</v>
          </cell>
          <cell r="N114">
            <v>238708</v>
          </cell>
        </row>
        <row r="115">
          <cell r="J115" t="str">
            <v>_133_10002_LIM333_Employee Related Cost Municipal Staff &amp; Senior Management_EMPLOYEE RELATED COSTS _ SOCIAL CONTRIBUTIONS_2018</v>
          </cell>
          <cell r="K115" t="str">
            <v>_133_10002_LIM333_Employee Related Cost Municipal Staff &amp; Senior Management_EMPLOYEE RELATED COSTS _ SOCIAL CONTRIBUTIONS_2018</v>
          </cell>
          <cell r="L115" t="str">
            <v>M</v>
          </cell>
          <cell r="M115" t="str">
            <v>No</v>
          </cell>
          <cell r="N115">
            <v>257910</v>
          </cell>
        </row>
        <row r="116">
          <cell r="J116" t="str">
            <v>_133_10002_LIM333_Employee Related Cost Municipal Staff &amp; Senior Management_EMPLOYEE RELATED COSTS _ SOCIAL CONTRIBUTIONS_2018</v>
          </cell>
          <cell r="K116" t="str">
            <v>_133_10002_LIM333_Employee Related Cost Municipal Staff &amp; Senior Management_EMPLOYEE RELATED COSTS _ SOCIAL CONTRIBUTIONS_2018</v>
          </cell>
          <cell r="L116" t="str">
            <v>M</v>
          </cell>
          <cell r="M116" t="str">
            <v>No</v>
          </cell>
          <cell r="N116">
            <v>238744</v>
          </cell>
        </row>
        <row r="117">
          <cell r="J117" t="str">
            <v>_133_10002_LIM333_Employee Related Cost Municipal Staff &amp; Senior Management_EMPLOYEE RELATED COSTS _ SOCIAL CONTRIBUTIONS_2018</v>
          </cell>
          <cell r="K117" t="str">
            <v>_133_10002_LIM333_Employee Related Cost Municipal Staff &amp; Senior Management_EMPLOYEE RELATED COSTS _ SOCIAL CONTRIBUTIONS_2018</v>
          </cell>
          <cell r="L117" t="str">
            <v>M</v>
          </cell>
          <cell r="M117" t="str">
            <v>No</v>
          </cell>
          <cell r="N117">
            <v>238715</v>
          </cell>
        </row>
        <row r="118">
          <cell r="J118" t="str">
            <v>_133_10002_LIM333_Employee Related Cost Municipal Staff &amp; Senior Management_EMPLOYEE RELATED COSTS _ SOCIAL CONTRIBUTIONS_2018</v>
          </cell>
          <cell r="K118" t="str">
            <v>_133_10002_LIM333_Employee Related Cost Municipal Staff &amp; Senior Management_EMPLOYEE RELATED COSTS _ SOCIAL CONTRIBUTIONS_2018</v>
          </cell>
          <cell r="L118" t="str">
            <v>M</v>
          </cell>
          <cell r="M118" t="str">
            <v>No</v>
          </cell>
          <cell r="N118">
            <v>238722</v>
          </cell>
        </row>
        <row r="119">
          <cell r="J119" t="str">
            <v>_133_10002_LIM333_Employee Related Cost Municipal Staff &amp; Senior Management_EMPLOYEE RELATED COSTS _ SOCIAL CONTRIBUTIONS_2018</v>
          </cell>
          <cell r="K119" t="str">
            <v>_133_10002_LIM333_Employee Related Cost Municipal Staff &amp; Senior Management_EMPLOYEE RELATED COSTS _ SOCIAL CONTRIBUTIONS_2018</v>
          </cell>
          <cell r="L119" t="str">
            <v>M</v>
          </cell>
          <cell r="M119" t="str">
            <v>No</v>
          </cell>
          <cell r="N119">
            <v>256479</v>
          </cell>
        </row>
        <row r="120">
          <cell r="J120" t="str">
            <v>_133_10002_LIM333_Employee Related Cost Municipal Staff &amp; Senior Management_EMPLOYEE RELATED COSTS _ SOCIAL CONTRIBUTIONS_2018</v>
          </cell>
          <cell r="K120" t="str">
            <v>_133_10002_LIM333_Employee Related Cost Municipal Staff &amp; Senior Management_EMPLOYEE RELATED COSTS _ SOCIAL CONTRIBUTIONS_2018</v>
          </cell>
          <cell r="L120" t="str">
            <v>M</v>
          </cell>
          <cell r="M120" t="str">
            <v>No</v>
          </cell>
          <cell r="N120">
            <v>257556</v>
          </cell>
        </row>
        <row r="121">
          <cell r="J121" t="str">
            <v>_034_LIM333_MACHINERY &amp; EQUIPMENT</v>
          </cell>
          <cell r="K121" t="str">
            <v>_034_LIM333_MACHINERY &amp; EQUIPMENT</v>
          </cell>
          <cell r="L121" t="str">
            <v>M</v>
          </cell>
          <cell r="M121" t="str">
            <v>No</v>
          </cell>
          <cell r="N121">
            <v>243201</v>
          </cell>
        </row>
        <row r="122">
          <cell r="J122" t="str">
            <v>_012_30000_LIM333_Municipal Running Costs_DEPRECIATION_2018</v>
          </cell>
          <cell r="K122" t="str">
            <v>_012_30000_LIM333_Municipal Running Costs_DEPRECIATION_2018</v>
          </cell>
          <cell r="L122" t="str">
            <v>M</v>
          </cell>
          <cell r="M122" t="str">
            <v>No</v>
          </cell>
          <cell r="N122">
            <v>256432</v>
          </cell>
        </row>
        <row r="123">
          <cell r="J123" t="str">
            <v>_015_30000_LIM333_Municipal Running Costs_DEPRECIATION_2018</v>
          </cell>
          <cell r="K123" t="str">
            <v>_015_30000_LIM333_Municipal Running Costs_DEPRECIATION_2018</v>
          </cell>
          <cell r="L123" t="str">
            <v>M</v>
          </cell>
          <cell r="M123" t="str">
            <v>No</v>
          </cell>
          <cell r="N123">
            <v>256427</v>
          </cell>
        </row>
        <row r="124">
          <cell r="J124" t="str">
            <v>_012_30000_LIM333_Municipal Running Costs_GENERAL EXPENSES _ OTHER_2018</v>
          </cell>
          <cell r="K124" t="str">
            <v>_012_30000_LIM333_Municipal Running Costs_GENERAL EXPENSES _ OTHER_2018</v>
          </cell>
          <cell r="L124" t="str">
            <v>M</v>
          </cell>
          <cell r="M124" t="str">
            <v>No</v>
          </cell>
          <cell r="N124">
            <v>240021</v>
          </cell>
        </row>
        <row r="125">
          <cell r="J125" t="str">
            <v>_012_30000_LIM333_Municipal Running Costs_GENERAL EXPENSES _ OTHER_2018</v>
          </cell>
          <cell r="K125" t="str">
            <v>_012_30000_LIM333_Municipal Running Costs_GENERAL EXPENSES _ OTHER_2018</v>
          </cell>
          <cell r="L125" t="str">
            <v>M</v>
          </cell>
          <cell r="M125" t="str">
            <v>No</v>
          </cell>
          <cell r="N125">
            <v>240014</v>
          </cell>
        </row>
        <row r="126">
          <cell r="J126" t="str">
            <v>_012_30000_LIM333_Municipal Running Costs_GENERAL EXPENSES _ OTHER_2018</v>
          </cell>
          <cell r="K126" t="str">
            <v>_012_30000_LIM333_Municipal Running Costs_GENERAL EXPENSES _ OTHER_2018</v>
          </cell>
          <cell r="L126" t="str">
            <v>M</v>
          </cell>
          <cell r="M126" t="str">
            <v>No</v>
          </cell>
          <cell r="N126">
            <v>240013</v>
          </cell>
        </row>
        <row r="127">
          <cell r="J127" t="str">
            <v>_012_30000_LIM333_Municipal Running Costs_GENERAL EXPENSES _ OTHER_2018</v>
          </cell>
          <cell r="K127" t="str">
            <v>_012_30000_LIM333_Municipal Running Costs_GENERAL EXPENSES _ OTHER_2018</v>
          </cell>
          <cell r="L127" t="str">
            <v>M</v>
          </cell>
          <cell r="M127" t="str">
            <v>No</v>
          </cell>
          <cell r="N127">
            <v>246629</v>
          </cell>
        </row>
        <row r="128">
          <cell r="J128" t="str">
            <v>_012_30000_LIM333_Municipal Running Costs_GENERAL EXPENSES _ OTHER_2018</v>
          </cell>
          <cell r="K128" t="str">
            <v>_012_30000_LIM333_Municipal Running Costs_GENERAL EXPENSES _ OTHER_2018</v>
          </cell>
          <cell r="L128" t="str">
            <v>M</v>
          </cell>
          <cell r="M128" t="str">
            <v>No</v>
          </cell>
          <cell r="N128">
            <v>240022</v>
          </cell>
        </row>
        <row r="129">
          <cell r="J129" t="str">
            <v>_012_30000_LIM333_Municipal Running Costs_GENERAL EXPENSES _ OTHER_2018</v>
          </cell>
          <cell r="K129" t="str">
            <v>_012_30000_LIM333_Municipal Running Costs_GENERAL EXPENSES _ OTHER_2018</v>
          </cell>
          <cell r="L129" t="str">
            <v>M</v>
          </cell>
          <cell r="M129" t="str">
            <v>No</v>
          </cell>
          <cell r="N129">
            <v>240050</v>
          </cell>
        </row>
        <row r="130">
          <cell r="J130" t="str">
            <v>_054_70000_LIM333_Operational  Typical Work Streams AIDS/HIV</v>
          </cell>
          <cell r="K130" t="str">
            <v>_054_70000_LIM333_Operational  Typical Work Streams AIDS/HIV</v>
          </cell>
          <cell r="L130" t="str">
            <v>M</v>
          </cell>
          <cell r="M130" t="str">
            <v>No</v>
          </cell>
          <cell r="N130">
            <v>244488</v>
          </cell>
        </row>
        <row r="131">
          <cell r="J131" t="str">
            <v>_144_LIM333_TRAFFIC &amp; ROAD SIGNS</v>
          </cell>
          <cell r="K131" t="str">
            <v>_144_LIM333_TRAFFIC &amp; ROAD SIGNS</v>
          </cell>
          <cell r="L131" t="str">
            <v>M</v>
          </cell>
          <cell r="M131" t="str">
            <v>No</v>
          </cell>
          <cell r="N131">
            <v>256841</v>
          </cell>
        </row>
        <row r="132">
          <cell r="J132" t="str">
            <v>_173_30000_LIM333_Municipal Running Costs_GENERAL EXPENSES _ OTHER_2018</v>
          </cell>
          <cell r="K132" t="str">
            <v>_173_30000_LIM333_Municipal Running Costs_GENERAL EXPENSES _ OTHER_2018</v>
          </cell>
          <cell r="L132" t="str">
            <v>M</v>
          </cell>
          <cell r="M132" t="str">
            <v>No</v>
          </cell>
          <cell r="N132">
            <v>246325</v>
          </cell>
        </row>
        <row r="133">
          <cell r="J133" t="str">
            <v>_173_30000_LIM333_Municipal Running Costs_GENERAL EXPENSES _ OTHER_2018</v>
          </cell>
          <cell r="K133" t="str">
            <v>_173_30000_LIM333_Municipal Running Costs_GENERAL EXPENSES _ OTHER_2018</v>
          </cell>
          <cell r="L133" t="str">
            <v>M</v>
          </cell>
          <cell r="M133" t="str">
            <v>No</v>
          </cell>
          <cell r="N133">
            <v>257110</v>
          </cell>
        </row>
        <row r="134">
          <cell r="J134" t="str">
            <v>_140_LIM333_FURNITURE &amp; OFFICE EQUIPMENT</v>
          </cell>
          <cell r="K134" t="str">
            <v>_140_LIM333_FURNITURE &amp; OFFICE EQUIPMENT</v>
          </cell>
          <cell r="L134" t="str">
            <v>M</v>
          </cell>
          <cell r="M134" t="str">
            <v>No</v>
          </cell>
          <cell r="N134">
            <v>239431</v>
          </cell>
        </row>
        <row r="135">
          <cell r="J135" t="str">
            <v>_143_LIM333_MACHINERY &amp; EQUIPMENT</v>
          </cell>
          <cell r="K135" t="str">
            <v>_143_LIM333_MACHINERY &amp; EQUIPMENT</v>
          </cell>
          <cell r="L135" t="str">
            <v>M</v>
          </cell>
          <cell r="M135" t="str">
            <v>No</v>
          </cell>
          <cell r="N135">
            <v>239181</v>
          </cell>
        </row>
        <row r="136">
          <cell r="J136" t="str">
            <v>_052_30000_LIM333_Municipal Running Costs_GENERAL EXPENSES _ OTHER_2018</v>
          </cell>
          <cell r="K136" t="str">
            <v>_052_30000_LIM333_Municipal Running Costs_GENERAL EXPENSES _ OTHER_2018</v>
          </cell>
          <cell r="L136" t="str">
            <v>M</v>
          </cell>
          <cell r="M136" t="str">
            <v>No</v>
          </cell>
          <cell r="N136">
            <v>244351</v>
          </cell>
        </row>
        <row r="137">
          <cell r="J137" t="str">
            <v>_052_30000_LIM333_Municipal Running Costs_GENERAL EXPENSES _ OTHER_2018</v>
          </cell>
          <cell r="K137" t="str">
            <v>_052_30000_LIM333_Municipal Running Costs_GENERAL EXPENSES _ OTHER_2018</v>
          </cell>
          <cell r="L137" t="str">
            <v>M</v>
          </cell>
          <cell r="M137" t="str">
            <v>No</v>
          </cell>
          <cell r="N137">
            <v>244324</v>
          </cell>
        </row>
        <row r="138">
          <cell r="J138" t="str">
            <v>_052_30000_LIM333_Municipal Running Costs_GENERAL EXPENSES _ OTHER_2018</v>
          </cell>
          <cell r="K138" t="str">
            <v>_052_30000_LIM333_Municipal Running Costs_GENERAL EXPENSES _ OTHER_2018</v>
          </cell>
          <cell r="L138" t="str">
            <v>M</v>
          </cell>
          <cell r="M138" t="str">
            <v>No</v>
          </cell>
          <cell r="N138">
            <v>244312</v>
          </cell>
        </row>
        <row r="139">
          <cell r="J139" t="str">
            <v>_052_30000_LIM333_Municipal Running Costs_GENERAL EXPENSES _ OTHER_2018</v>
          </cell>
          <cell r="K139" t="str">
            <v>_052_30000_LIM333_Municipal Running Costs_GENERAL EXPENSES _ OTHER_2018</v>
          </cell>
          <cell r="L139" t="str">
            <v>M</v>
          </cell>
          <cell r="M139" t="str">
            <v>No</v>
          </cell>
          <cell r="N139">
            <v>244326</v>
          </cell>
        </row>
        <row r="140">
          <cell r="J140" t="str">
            <v>_052_30000_LIM333_Municipal Running Costs_GENERAL EXPENSES _ OTHER_2018</v>
          </cell>
          <cell r="K140" t="str">
            <v>_052_30000_LIM333_Municipal Running Costs_GENERAL EXPENSES _ OTHER_2018</v>
          </cell>
          <cell r="L140" t="str">
            <v>M</v>
          </cell>
          <cell r="M140" t="str">
            <v>No</v>
          </cell>
          <cell r="N140">
            <v>244343</v>
          </cell>
        </row>
        <row r="141">
          <cell r="J141" t="str">
            <v>_052_30000_LIM333_Municipal Running Costs_GENERAL EXPENSES _ OTHER_2018</v>
          </cell>
          <cell r="K141" t="str">
            <v>_052_30000_LIM333_Municipal Running Costs_GENERAL EXPENSES _ OTHER_2018</v>
          </cell>
          <cell r="L141" t="str">
            <v>M</v>
          </cell>
          <cell r="M141" t="str">
            <v>No</v>
          </cell>
          <cell r="N141">
            <v>244311</v>
          </cell>
        </row>
        <row r="142">
          <cell r="J142" t="str">
            <v>_052_30000_LIM333_Municipal Running Costs_GENERAL EXPENSES _ OTHER_2018</v>
          </cell>
          <cell r="K142" t="str">
            <v>_052_30000_LIM333_Municipal Running Costs_GENERAL EXPENSES _ OTHER_2018</v>
          </cell>
          <cell r="L142" t="str">
            <v>M</v>
          </cell>
          <cell r="M142" t="str">
            <v>No</v>
          </cell>
          <cell r="N142">
            <v>244333</v>
          </cell>
        </row>
        <row r="143">
          <cell r="J143" t="str">
            <v>_052_30000_LIM333_Municipal Running Costs_GENERAL EXPENSES _ OTHER_2018</v>
          </cell>
          <cell r="K143" t="str">
            <v>_052_30000_LIM333_Municipal Running Costs_GENERAL EXPENSES _ OTHER_2018</v>
          </cell>
          <cell r="L143" t="str">
            <v>M</v>
          </cell>
          <cell r="M143" t="str">
            <v>No</v>
          </cell>
          <cell r="N143">
            <v>244310</v>
          </cell>
        </row>
        <row r="144">
          <cell r="J144" t="str">
            <v>_056_10001_LIM333_Employee Related Cost Senior Management &amp; Municipal staff_EMPLOYEE RELATED COSTS _ WAGES _ SALARIES_2018</v>
          </cell>
          <cell r="K144" t="str">
            <v>_056_10001_LIM333_Employee Related Cost Senior Management &amp; Municipal staff_EMPLOYEE RELATED COSTS _ WAGES _ SALARIES_2018</v>
          </cell>
          <cell r="L144" t="str">
            <v>M</v>
          </cell>
          <cell r="M144" t="str">
            <v>No</v>
          </cell>
          <cell r="N144">
            <v>243621</v>
          </cell>
        </row>
        <row r="145">
          <cell r="J145" t="str">
            <v>_056_10001_LIM333_Employee Related Cost Senior Management &amp; Municipal staff_EMPLOYEE RELATED COSTS _ WAGES _ SALARIES_2018</v>
          </cell>
          <cell r="K145" t="str">
            <v>_056_10001_LIM333_Employee Related Cost Senior Management &amp; Municipal staff_EMPLOYEE RELATED COSTS _ WAGES _ SALARIES_2018</v>
          </cell>
          <cell r="L145" t="str">
            <v>M</v>
          </cell>
          <cell r="M145" t="str">
            <v>No</v>
          </cell>
          <cell r="N145">
            <v>243613</v>
          </cell>
        </row>
        <row r="146">
          <cell r="J146" t="str">
            <v>_056_10001_LIM333_Employee Related Cost Senior Management &amp; Municipal staff_EMPLOYEE RELATED COSTS _ WAGES _ SALARIES_2018</v>
          </cell>
          <cell r="K146" t="str">
            <v>_056_10001_LIM333_Employee Related Cost Senior Management &amp; Municipal staff_EMPLOYEE RELATED COSTS _ WAGES _ SALARIES_2018</v>
          </cell>
          <cell r="L146" t="str">
            <v>M</v>
          </cell>
          <cell r="M146" t="str">
            <v>No</v>
          </cell>
          <cell r="N146">
            <v>243605</v>
          </cell>
        </row>
        <row r="147">
          <cell r="J147" t="str">
            <v>_056_10001_LIM333_Employee Related Cost Senior Management &amp; Municipal staff_EMPLOYEE RELATED COSTS _ WAGES _ SALARIES_2018</v>
          </cell>
          <cell r="K147" t="str">
            <v>_056_10001_LIM333_Employee Related Cost Senior Management &amp; Municipal staff_EMPLOYEE RELATED COSTS _ WAGES _ SALARIES_2018</v>
          </cell>
          <cell r="L147" t="str">
            <v>M</v>
          </cell>
          <cell r="M147" t="str">
            <v>No</v>
          </cell>
          <cell r="N147">
            <v>243583</v>
          </cell>
        </row>
        <row r="148">
          <cell r="J148" t="str">
            <v>_056_10001_LIM333_Employee Related Cost Senior Management &amp; Municipal staff_EMPLOYEE RELATED COSTS _ WAGES _ SALARIES_2018</v>
          </cell>
          <cell r="K148" t="str">
            <v>_056_10001_LIM333_Employee Related Cost Senior Management &amp; Municipal staff_EMPLOYEE RELATED COSTS _ WAGES _ SALARIES_2018</v>
          </cell>
          <cell r="L148" t="str">
            <v>M</v>
          </cell>
          <cell r="M148" t="str">
            <v>No</v>
          </cell>
          <cell r="N148">
            <v>243574</v>
          </cell>
        </row>
        <row r="149">
          <cell r="J149" t="str">
            <v>_056_10001_LIM333_Employee Related Cost Senior Management &amp; Municipal staff_EMPLOYEE RELATED COSTS _ WAGES _ SALARIES_2018</v>
          </cell>
          <cell r="K149" t="str">
            <v>_056_10001_LIM333_Employee Related Cost Senior Management &amp; Municipal staff_EMPLOYEE RELATED COSTS _ WAGES _ SALARIES_2018</v>
          </cell>
          <cell r="L149" t="str">
            <v>M</v>
          </cell>
          <cell r="M149" t="str">
            <v>No</v>
          </cell>
          <cell r="N149">
            <v>243567</v>
          </cell>
        </row>
        <row r="150">
          <cell r="J150" t="str">
            <v>_056_10001_LIM333_Employee Related Cost Senior Management &amp; Municipal staff_EMPLOYEE RELATED COSTS _ WAGES _ SALARIES_2018</v>
          </cell>
          <cell r="K150" t="str">
            <v>_056_10001_LIM333_Employee Related Cost Senior Management &amp; Municipal staff_EMPLOYEE RELATED COSTS _ WAGES _ SALARIES_2018</v>
          </cell>
          <cell r="L150" t="str">
            <v>M</v>
          </cell>
          <cell r="M150" t="str">
            <v>No</v>
          </cell>
          <cell r="N150">
            <v>243597</v>
          </cell>
        </row>
        <row r="151">
          <cell r="J151" t="str">
            <v>_056_10001_LIM333_Employee Related Cost Senior Management &amp; Municipal staff_EMPLOYEE RELATED COSTS _ WAGES _ SALARIES_2018</v>
          </cell>
          <cell r="K151" t="str">
            <v>_056_10001_LIM333_Employee Related Cost Senior Management &amp; Municipal staff_EMPLOYEE RELATED COSTS _ WAGES _ SALARIES_2018</v>
          </cell>
          <cell r="L151" t="str">
            <v>M</v>
          </cell>
          <cell r="M151" t="str">
            <v>No</v>
          </cell>
          <cell r="N151">
            <v>243584</v>
          </cell>
        </row>
        <row r="152">
          <cell r="J152" t="str">
            <v>_056_10001_LIM333_Employee Related Cost Senior Management &amp; Municipal staff_EMPLOYEE RELATED COSTS _ WAGES _ SALARIES_2018</v>
          </cell>
          <cell r="K152" t="str">
            <v>_056_10001_LIM333_Employee Related Cost Senior Management &amp; Municipal staff_EMPLOYEE RELATED COSTS _ WAGES _ SALARIES_2018</v>
          </cell>
          <cell r="L152" t="str">
            <v>M</v>
          </cell>
          <cell r="M152" t="str">
            <v>No</v>
          </cell>
          <cell r="N152">
            <v>243581</v>
          </cell>
        </row>
        <row r="153">
          <cell r="J153" t="str">
            <v>_056_10001_LIM333_Employee Related Cost Senior Management &amp; Municipal staff_EMPLOYEE RELATED COSTS _ WAGES _ SALARIES_2018</v>
          </cell>
          <cell r="K153" t="str">
            <v>_056_10001_LIM333_Employee Related Cost Senior Management &amp; Municipal staff_EMPLOYEE RELATED COSTS _ WAGES _ SALARIES_2018</v>
          </cell>
          <cell r="L153" t="str">
            <v>M</v>
          </cell>
          <cell r="M153" t="str">
            <v>No</v>
          </cell>
          <cell r="N153">
            <v>257911</v>
          </cell>
        </row>
        <row r="154">
          <cell r="J154" t="str">
            <v>_056_10001_LIM333_Employee Related Cost Senior Management &amp; Municipal staff_EMPLOYEE RELATED COSTS _ WAGES _ SALARIES_2018</v>
          </cell>
          <cell r="K154" t="str">
            <v>_056_10001_LIM333_Employee Related Cost Senior Management &amp; Municipal staff_EMPLOYEE RELATED COSTS _ WAGES _ SALARIES_2018</v>
          </cell>
          <cell r="L154" t="str">
            <v>M</v>
          </cell>
          <cell r="M154" t="str">
            <v>No</v>
          </cell>
          <cell r="N154">
            <v>243549</v>
          </cell>
        </row>
        <row r="155">
          <cell r="J155" t="str">
            <v>_056_10001_LIM333_Employee Related Cost Senior Management &amp; Municipal staff_EMPLOYEE RELATED COSTS _ WAGES _ SALARIES_2018</v>
          </cell>
          <cell r="K155" t="str">
            <v>_056_10001_LIM333_Employee Related Cost Senior Management &amp; Municipal staff_EMPLOYEE RELATED COSTS _ WAGES _ SALARIES_2018</v>
          </cell>
          <cell r="L155" t="str">
            <v>M</v>
          </cell>
          <cell r="M155" t="str">
            <v>No</v>
          </cell>
          <cell r="N155">
            <v>256459</v>
          </cell>
        </row>
        <row r="156">
          <cell r="J156" t="str">
            <v>_056_10001_LIM333_Employee Related Cost Senior Management &amp; Municipal staff_EMPLOYEE RELATED COSTS _ WAGES _ SALARIES_2018</v>
          </cell>
          <cell r="K156" t="str">
            <v>_056_10001_LIM333_Employee Related Cost Senior Management &amp; Municipal staff_EMPLOYEE RELATED COSTS _ WAGES _ SALARIES_2018</v>
          </cell>
          <cell r="L156" t="str">
            <v>M</v>
          </cell>
          <cell r="M156" t="str">
            <v>No</v>
          </cell>
          <cell r="N156">
            <v>243591</v>
          </cell>
        </row>
        <row r="157">
          <cell r="J157" t="str">
            <v>_123_60001_LIM333_Default Transactions_OTHER REVENUE_2018</v>
          </cell>
          <cell r="K157" t="str">
            <v>_123_60001_LIM333_Default Transactions_OTHER REVENUE_2018</v>
          </cell>
          <cell r="L157" t="str">
            <v>M</v>
          </cell>
          <cell r="M157" t="str">
            <v>No</v>
          </cell>
          <cell r="N157">
            <v>263394</v>
          </cell>
        </row>
        <row r="158">
          <cell r="J158" t="str">
            <v>_036_LIM333_COUNCIL-OWNED BUILDINGS</v>
          </cell>
          <cell r="K158" t="str">
            <v>_036_LIM333_COUNCIL-OWNED BUILDINGS</v>
          </cell>
          <cell r="L158" t="str">
            <v>M</v>
          </cell>
          <cell r="M158" t="str">
            <v>No</v>
          </cell>
          <cell r="N158">
            <v>256998</v>
          </cell>
        </row>
        <row r="159">
          <cell r="J159" t="str">
            <v>_112_30000_LIM333_Municipal Running Costs_DEPRECIATION_2018</v>
          </cell>
          <cell r="K159" t="str">
            <v>_112_30000_LIM333_Municipal Running Costs_DEPRECIATION_2018</v>
          </cell>
          <cell r="L159" t="str">
            <v>M</v>
          </cell>
          <cell r="M159" t="str">
            <v>No</v>
          </cell>
          <cell r="N159">
            <v>256433</v>
          </cell>
        </row>
        <row r="160">
          <cell r="J160" t="str">
            <v>_058_30000_LIM333_Municipal Running Costs_GENERAL EXPENSES _ OTHER__1_2018</v>
          </cell>
          <cell r="K160" t="str">
            <v>_058_30000_LIM333_Municipal Running Costs_GENERAL EXPENSES _ OTHER__1_2018</v>
          </cell>
          <cell r="L160" t="str">
            <v>M</v>
          </cell>
          <cell r="M160" t="str">
            <v>No</v>
          </cell>
          <cell r="N160">
            <v>257459</v>
          </cell>
        </row>
        <row r="161">
          <cell r="J161" t="str">
            <v>_038_30000_LIM333_Municipal Running Costs_GENERAL EXPENSES _ OTHER_2018</v>
          </cell>
          <cell r="K161" t="str">
            <v>_038_30000_LIM333_Municipal Running Costs_GENERAL EXPENSES _ OTHER_2018</v>
          </cell>
          <cell r="L161" t="str">
            <v>M</v>
          </cell>
          <cell r="M161" t="str">
            <v>No</v>
          </cell>
          <cell r="N161">
            <v>242167</v>
          </cell>
        </row>
        <row r="162">
          <cell r="J162" t="str">
            <v>_038_30000_LIM333_Municipal Running Costs_GENERAL EXPENSES _ OTHER_2018</v>
          </cell>
          <cell r="K162" t="str">
            <v>_038_30000_LIM333_Municipal Running Costs_GENERAL EXPENSES _ OTHER_2018</v>
          </cell>
          <cell r="L162" t="str">
            <v>M</v>
          </cell>
          <cell r="M162" t="str">
            <v>No</v>
          </cell>
          <cell r="N162">
            <v>257562</v>
          </cell>
        </row>
        <row r="163">
          <cell r="J163" t="str">
            <v>_038_30000_LIM333_Municipal Running Costs_GENERAL EXPENSES _ OTHER_2018</v>
          </cell>
          <cell r="K163" t="str">
            <v>_038_30000_LIM333_Municipal Running Costs_GENERAL EXPENSES _ OTHER_2018</v>
          </cell>
          <cell r="L163" t="str">
            <v>M</v>
          </cell>
          <cell r="M163" t="str">
            <v>No</v>
          </cell>
          <cell r="N163">
            <v>241060</v>
          </cell>
        </row>
        <row r="164">
          <cell r="J164" t="str">
            <v>_038_30000_LIM333_Municipal Running Costs_GENERAL EXPENSES _ OTHER_2018</v>
          </cell>
          <cell r="K164" t="str">
            <v>_038_30000_LIM333_Municipal Running Costs_GENERAL EXPENSES _ OTHER_2018</v>
          </cell>
          <cell r="L164" t="str">
            <v>M</v>
          </cell>
          <cell r="M164" t="str">
            <v>No</v>
          </cell>
          <cell r="N164">
            <v>256185</v>
          </cell>
        </row>
        <row r="165">
          <cell r="J165" t="str">
            <v>_038_30000_LIM333_Municipal Running Costs_GENERAL EXPENSES _ OTHER_2018</v>
          </cell>
          <cell r="K165" t="str">
            <v>_038_30000_LIM333_Municipal Running Costs_GENERAL EXPENSES _ OTHER_2018</v>
          </cell>
          <cell r="L165" t="str">
            <v>M</v>
          </cell>
          <cell r="M165" t="str">
            <v>No</v>
          </cell>
          <cell r="N165">
            <v>242095</v>
          </cell>
        </row>
        <row r="166">
          <cell r="J166" t="str">
            <v>_038_30000_LIM333_Municipal Running Costs_GENERAL EXPENSES _ OTHER_2018</v>
          </cell>
          <cell r="K166" t="str">
            <v>_038_30000_LIM333_Municipal Running Costs_GENERAL EXPENSES _ OTHER_2018</v>
          </cell>
          <cell r="L166" t="str">
            <v>M</v>
          </cell>
          <cell r="M166" t="str">
            <v>No</v>
          </cell>
          <cell r="N166">
            <v>256663</v>
          </cell>
        </row>
        <row r="167">
          <cell r="J167" t="str">
            <v>_038_30000_LIM333_Municipal Running Costs_GENERAL EXPENSES _ OTHER_2018</v>
          </cell>
          <cell r="K167" t="str">
            <v>_038_30000_LIM333_Municipal Running Costs_GENERAL EXPENSES _ OTHER_2018</v>
          </cell>
          <cell r="L167" t="str">
            <v>M</v>
          </cell>
          <cell r="M167" t="str">
            <v>No</v>
          </cell>
          <cell r="N167">
            <v>240969</v>
          </cell>
        </row>
        <row r="168">
          <cell r="J168" t="str">
            <v>_038_30000_LIM333_Municipal Running Costs_GENERAL EXPENSES _ OTHER_2018</v>
          </cell>
          <cell r="K168" t="str">
            <v>_038_30000_LIM333_Municipal Running Costs_GENERAL EXPENSES _ OTHER_2018</v>
          </cell>
          <cell r="L168" t="str">
            <v>M</v>
          </cell>
          <cell r="M168" t="str">
            <v>No</v>
          </cell>
          <cell r="N168">
            <v>240917</v>
          </cell>
        </row>
        <row r="169">
          <cell r="J169" t="str">
            <v>_038_30000_LIM333_Municipal Running Costs_GENERAL EXPENSES _ OTHER_2018</v>
          </cell>
          <cell r="K169" t="str">
            <v>_038_30000_LIM333_Municipal Running Costs_GENERAL EXPENSES _ OTHER_2018</v>
          </cell>
          <cell r="L169" t="str">
            <v>M</v>
          </cell>
          <cell r="M169" t="str">
            <v>No</v>
          </cell>
          <cell r="N169">
            <v>242143</v>
          </cell>
        </row>
        <row r="170">
          <cell r="J170" t="str">
            <v>_038_30000_LIM333_Municipal Running Costs_GENERAL EXPENSES _ OTHER_2018</v>
          </cell>
          <cell r="K170" t="str">
            <v>_038_30000_LIM333_Municipal Running Costs_GENERAL EXPENSES _ OTHER_2018</v>
          </cell>
          <cell r="L170" t="str">
            <v>M</v>
          </cell>
          <cell r="M170" t="str">
            <v>No</v>
          </cell>
          <cell r="N170">
            <v>242169</v>
          </cell>
        </row>
        <row r="171">
          <cell r="J171" t="str">
            <v>_038_30000_LIM333_Municipal Running Costs_GENERAL EXPENSES _ OTHER_2018</v>
          </cell>
          <cell r="K171" t="str">
            <v>_038_30000_LIM333_Municipal Running Costs_GENERAL EXPENSES _ OTHER_2018</v>
          </cell>
          <cell r="L171" t="str">
            <v>M</v>
          </cell>
          <cell r="M171" t="str">
            <v>No</v>
          </cell>
          <cell r="N171">
            <v>241067</v>
          </cell>
        </row>
        <row r="172">
          <cell r="J172" t="str">
            <v>_034_30000_LIM333_Municipal Running Costs_DEPRECIATION_2018</v>
          </cell>
          <cell r="K172" t="str">
            <v>_034_30000_LIM333_Municipal Running Costs_DEPRECIATION_2018</v>
          </cell>
          <cell r="L172" t="str">
            <v>M</v>
          </cell>
          <cell r="M172" t="str">
            <v>No</v>
          </cell>
          <cell r="N172">
            <v>243045</v>
          </cell>
        </row>
        <row r="173">
          <cell r="J173" t="str">
            <v>113_LIM333_FURNITURE &amp; OFFICE EQUIPMENT</v>
          </cell>
          <cell r="K173" t="str">
            <v>113_LIM333_FURNITURE &amp; OFFICE EQUIPMENT</v>
          </cell>
          <cell r="L173" t="str">
            <v>M</v>
          </cell>
          <cell r="M173" t="str">
            <v>No</v>
          </cell>
          <cell r="N173">
            <v>237523</v>
          </cell>
        </row>
        <row r="174">
          <cell r="J174" t="str">
            <v>_032_LIM333_CONSUMABLE DOMESTIC ITEMS</v>
          </cell>
          <cell r="K174" t="str">
            <v>_032_LIM333_CONSUMABLE DOMESTIC ITEMS</v>
          </cell>
          <cell r="L174" t="str">
            <v>M</v>
          </cell>
          <cell r="M174" t="str">
            <v>No</v>
          </cell>
          <cell r="N174">
            <v>257048</v>
          </cell>
        </row>
        <row r="175">
          <cell r="J175" t="str">
            <v>_105_30000_LIM333_Municipal Running Costs_GRANTS _ SUBSIDIES PAID_UNCONDITIONAL_2018</v>
          </cell>
          <cell r="K175" t="str">
            <v>_105_30000_LIM333_Municipal Running Costs_GRANTS _ SUBSIDIES PAID_UNCONDITIONAL_2018</v>
          </cell>
          <cell r="L175" t="str">
            <v>M</v>
          </cell>
          <cell r="M175" t="str">
            <v>No</v>
          </cell>
          <cell r="N175">
            <v>257775</v>
          </cell>
        </row>
        <row r="176">
          <cell r="J176" t="str">
            <v>_105_30000_LIM333_Municipal Running Costs_GRANTS _ SUBSIDIES PAID_UNCONDITIONAL_2018</v>
          </cell>
          <cell r="K176" t="str">
            <v>_105_30000_LIM333_Municipal Running Costs_GRANTS _ SUBSIDIES PAID_UNCONDITIONAL_2018</v>
          </cell>
          <cell r="L176" t="str">
            <v>M</v>
          </cell>
          <cell r="M176" t="str">
            <v>No</v>
          </cell>
          <cell r="N176">
            <v>240714</v>
          </cell>
        </row>
        <row r="177">
          <cell r="J177" t="str">
            <v>_105_30000_LIM333_Municipal Running Costs_GRANTS _ SUBSIDIES PAID_UNCONDITIONAL_2018</v>
          </cell>
          <cell r="K177" t="str">
            <v>_105_30000_LIM333_Municipal Running Costs_GRANTS _ SUBSIDIES PAID_UNCONDITIONAL_2018</v>
          </cell>
          <cell r="L177" t="str">
            <v>M</v>
          </cell>
          <cell r="M177" t="str">
            <v>No</v>
          </cell>
          <cell r="N177">
            <v>257786</v>
          </cell>
        </row>
        <row r="178">
          <cell r="J178" t="str">
            <v>_140_LIM333_CONSUMABLE DOMESTIC ITEMS</v>
          </cell>
          <cell r="K178" t="str">
            <v>_140_LIM333_CONSUMABLE DOMESTIC ITEMS</v>
          </cell>
          <cell r="L178" t="str">
            <v>M</v>
          </cell>
          <cell r="M178" t="str">
            <v>No</v>
          </cell>
          <cell r="N178">
            <v>257049</v>
          </cell>
        </row>
        <row r="179">
          <cell r="J179" t="str">
            <v>_134_30000_LIM333_Municipal Running Costs_CONTRACTED SERVICES_2018</v>
          </cell>
          <cell r="K179" t="str">
            <v>_134_30000_LIM333_Municipal Running Costs_CONTRACTED SERVICES_2018</v>
          </cell>
          <cell r="L179" t="str">
            <v>M</v>
          </cell>
          <cell r="M179" t="str">
            <v>No</v>
          </cell>
          <cell r="N179">
            <v>239526</v>
          </cell>
        </row>
        <row r="180">
          <cell r="J180" t="str">
            <v>_037_LIM333_CONSUMABLE DOMESTIC ITEMS</v>
          </cell>
          <cell r="K180" t="str">
            <v>_037_LIM333_CONSUMABLE DOMESTIC ITEMS</v>
          </cell>
          <cell r="L180" t="str">
            <v>M</v>
          </cell>
          <cell r="M180" t="str">
            <v>No</v>
          </cell>
          <cell r="N180">
            <v>257050</v>
          </cell>
        </row>
        <row r="181">
          <cell r="J181" t="str">
            <v>_144_30000_LIM333_Municipal Running Costs_CONTRACTED SERVICES_2018</v>
          </cell>
          <cell r="K181" t="str">
            <v>_144_30000_LIM333_Municipal Running Costs_CONTRACTED SERVICES_2018</v>
          </cell>
          <cell r="L181" t="str">
            <v>M</v>
          </cell>
          <cell r="M181" t="str">
            <v>No</v>
          </cell>
          <cell r="N181">
            <v>237930</v>
          </cell>
        </row>
        <row r="182">
          <cell r="J182" t="str">
            <v>134_LIM333_NON-CAPITAL TOOLS &amp; EQUIPMENT</v>
          </cell>
          <cell r="K182" t="str">
            <v>134_LIM333_NON-CAPITAL TOOLS &amp; EQUIPMENT</v>
          </cell>
          <cell r="L182" t="str">
            <v>M</v>
          </cell>
          <cell r="M182" t="str">
            <v>No</v>
          </cell>
          <cell r="N182">
            <v>237575</v>
          </cell>
        </row>
        <row r="183">
          <cell r="J183" t="str">
            <v>_183_Meters</v>
          </cell>
          <cell r="K183" t="str">
            <v>_183_Meters</v>
          </cell>
          <cell r="L183" t="str">
            <v>M</v>
          </cell>
          <cell r="M183" t="str">
            <v>No</v>
          </cell>
          <cell r="N183">
            <v>245893</v>
          </cell>
        </row>
        <row r="184">
          <cell r="J184" t="str">
            <v>_173_10001_LIM333_Employee Related Cost Senior Management &amp; municipal staff_EMPLOYEE RELATED COSTS _ SOCIAL CONTRIBUTIONS_2018</v>
          </cell>
          <cell r="K184" t="str">
            <v>_173_10001_LIM333_Employee Related Cost Senior Management &amp; municipal staff_EMPLOYEE RELATED COSTS _ SOCIAL CONTRIBUTIONS_2018</v>
          </cell>
          <cell r="L184" t="str">
            <v>M</v>
          </cell>
          <cell r="M184" t="str">
            <v>No</v>
          </cell>
          <cell r="N184">
            <v>245574</v>
          </cell>
        </row>
        <row r="185">
          <cell r="J185" t="str">
            <v>_173_10001_LIM333_Employee Related Cost Senior Management &amp; municipal staff_EMPLOYEE RELATED COSTS _ SOCIAL CONTRIBUTIONS_2018</v>
          </cell>
          <cell r="K185" t="str">
            <v>_173_10001_LIM333_Employee Related Cost Senior Management &amp; municipal staff_EMPLOYEE RELATED COSTS _ SOCIAL CONTRIBUTIONS_2018</v>
          </cell>
          <cell r="L185" t="str">
            <v>M</v>
          </cell>
          <cell r="M185" t="str">
            <v>No</v>
          </cell>
          <cell r="N185">
            <v>257912</v>
          </cell>
        </row>
        <row r="186">
          <cell r="J186" t="str">
            <v>_173_10001_LIM333_Employee Related Cost Senior Management &amp; municipal staff_EMPLOYEE RELATED COSTS _ SOCIAL CONTRIBUTIONS_2018</v>
          </cell>
          <cell r="K186" t="str">
            <v>_173_10001_LIM333_Employee Related Cost Senior Management &amp; municipal staff_EMPLOYEE RELATED COSTS _ SOCIAL CONTRIBUTIONS_2018</v>
          </cell>
          <cell r="L186" t="str">
            <v>M</v>
          </cell>
          <cell r="M186" t="str">
            <v>No</v>
          </cell>
          <cell r="N186">
            <v>245623</v>
          </cell>
        </row>
        <row r="187">
          <cell r="J187" t="str">
            <v>_173_10001_LIM333_Employee Related Cost Senior Management &amp; municipal staff_EMPLOYEE RELATED COSTS _ SOCIAL CONTRIBUTIONS_2018</v>
          </cell>
          <cell r="K187" t="str">
            <v>_173_10001_LIM333_Employee Related Cost Senior Management &amp; municipal staff_EMPLOYEE RELATED COSTS _ SOCIAL CONTRIBUTIONS_2018</v>
          </cell>
          <cell r="L187" t="str">
            <v>M</v>
          </cell>
          <cell r="M187" t="str">
            <v>No</v>
          </cell>
          <cell r="N187">
            <v>245643</v>
          </cell>
        </row>
        <row r="188">
          <cell r="J188" t="str">
            <v>_173_10001_LIM333_Employee Related Cost Senior Management &amp; municipal staff_EMPLOYEE RELATED COSTS _ SOCIAL CONTRIBUTIONS_2018</v>
          </cell>
          <cell r="K188" t="str">
            <v>_173_10001_LIM333_Employee Related Cost Senior Management &amp; municipal staff_EMPLOYEE RELATED COSTS _ SOCIAL CONTRIBUTIONS_2018</v>
          </cell>
          <cell r="L188" t="str">
            <v>M</v>
          </cell>
          <cell r="M188" t="str">
            <v>No</v>
          </cell>
          <cell r="N188">
            <v>245663</v>
          </cell>
        </row>
        <row r="189">
          <cell r="J189" t="str">
            <v>_173_10001_LIM333_Employee Related Cost Senior Management &amp; municipal staff_EMPLOYEE RELATED COSTS _ SOCIAL CONTRIBUTIONS_2018</v>
          </cell>
          <cell r="K189" t="str">
            <v>_173_10001_LIM333_Employee Related Cost Senior Management &amp; municipal staff_EMPLOYEE RELATED COSTS _ SOCIAL CONTRIBUTIONS_2018</v>
          </cell>
          <cell r="L189" t="str">
            <v>M</v>
          </cell>
          <cell r="M189" t="str">
            <v>No</v>
          </cell>
          <cell r="N189">
            <v>256478</v>
          </cell>
        </row>
        <row r="190">
          <cell r="J190" t="str">
            <v>_173_10001_LIM333_Employee Related Cost Senior Management &amp; municipal staff_EMPLOYEE RELATED COSTS _ SOCIAL CONTRIBUTIONS_2018</v>
          </cell>
          <cell r="K190" t="str">
            <v>_173_10001_LIM333_Employee Related Cost Senior Management &amp; municipal staff_EMPLOYEE RELATED COSTS _ SOCIAL CONTRIBUTIONS_2018</v>
          </cell>
          <cell r="L190" t="str">
            <v>M</v>
          </cell>
          <cell r="M190" t="str">
            <v>No</v>
          </cell>
          <cell r="N190">
            <v>257051</v>
          </cell>
        </row>
        <row r="191">
          <cell r="J191" t="str">
            <v>_173_10001_LIM333_Employee Related Cost Senior Management &amp; municipal staff_EMPLOYEE RELATED COSTS _ SOCIAL CONTRIBUTIONS_2018</v>
          </cell>
          <cell r="K191" t="str">
            <v>_173_10001_LIM333_Employee Related Cost Senior Management &amp; municipal staff_EMPLOYEE RELATED COSTS _ SOCIAL CONTRIBUTIONS_2018</v>
          </cell>
          <cell r="L191" t="str">
            <v>M</v>
          </cell>
          <cell r="M191" t="str">
            <v>No</v>
          </cell>
          <cell r="N191">
            <v>245670</v>
          </cell>
        </row>
        <row r="192">
          <cell r="J192" t="str">
            <v>_173_10001_LIM333_Employee Related Cost Senior Management &amp; municipal staff_EMPLOYEE RELATED COSTS _ SOCIAL CONTRIBUTIONS_2018</v>
          </cell>
          <cell r="K192" t="str">
            <v>_173_10001_LIM333_Employee Related Cost Senior Management &amp; municipal staff_EMPLOYEE RELATED COSTS _ SOCIAL CONTRIBUTIONS_2018</v>
          </cell>
          <cell r="L192" t="str">
            <v>M</v>
          </cell>
          <cell r="M192" t="str">
            <v>No</v>
          </cell>
          <cell r="N192">
            <v>245645</v>
          </cell>
        </row>
        <row r="193">
          <cell r="J193" t="str">
            <v>_173_10001_LIM333_Employee Related Cost Senior Management &amp; municipal staff_EMPLOYEE RELATED COSTS _ SOCIAL CONTRIBUTIONS_2018</v>
          </cell>
          <cell r="K193" t="str">
            <v>_173_10001_LIM333_Employee Related Cost Senior Management &amp; municipal staff_EMPLOYEE RELATED COSTS _ SOCIAL CONTRIBUTIONS_2018</v>
          </cell>
          <cell r="L193" t="str">
            <v>M</v>
          </cell>
          <cell r="M193" t="str">
            <v>No</v>
          </cell>
          <cell r="N193">
            <v>245656</v>
          </cell>
        </row>
        <row r="194">
          <cell r="J194" t="str">
            <v>_173_10001_LIM333_Employee Related Cost Senior Management &amp; municipal staff_EMPLOYEE RELATED COSTS _ SOCIAL CONTRIBUTIONS_2018</v>
          </cell>
          <cell r="K194" t="str">
            <v>_173_10001_LIM333_Employee Related Cost Senior Management &amp; municipal staff_EMPLOYEE RELATED COSTS _ SOCIAL CONTRIBUTIONS_2018</v>
          </cell>
          <cell r="L194" t="str">
            <v>M</v>
          </cell>
          <cell r="M194" t="str">
            <v>No</v>
          </cell>
          <cell r="N194">
            <v>245677</v>
          </cell>
        </row>
        <row r="195">
          <cell r="J195" t="str">
            <v>_173_10001_LIM333_Employee Related Cost Senior Management &amp; municipal staff_EMPLOYEE RELATED COSTS _ SOCIAL CONTRIBUTIONS_2018</v>
          </cell>
          <cell r="K195" t="str">
            <v>_173_10001_LIM333_Employee Related Cost Senior Management &amp; municipal staff_EMPLOYEE RELATED COSTS _ SOCIAL CONTRIBUTIONS_2018</v>
          </cell>
          <cell r="L195" t="str">
            <v>M</v>
          </cell>
          <cell r="M195" t="str">
            <v>No</v>
          </cell>
          <cell r="N195">
            <v>245577</v>
          </cell>
        </row>
        <row r="196">
          <cell r="J196" t="str">
            <v>_173_10001_LIM333_Employee Related Cost Senior Management &amp; municipal staff_EMPLOYEE RELATED COSTS _ SOCIAL CONTRIBUTIONS_2018</v>
          </cell>
          <cell r="K196" t="str">
            <v>_173_10001_LIM333_Employee Related Cost Senior Management &amp; municipal staff_EMPLOYEE RELATED COSTS _ SOCIAL CONTRIBUTIONS_2018</v>
          </cell>
          <cell r="L196" t="str">
            <v>M</v>
          </cell>
          <cell r="M196" t="str">
            <v>No</v>
          </cell>
          <cell r="N196">
            <v>245559</v>
          </cell>
        </row>
        <row r="197">
          <cell r="J197" t="str">
            <v>_173_10001_LIM333_Employee Related Cost Senior Management &amp; municipal staff_EMPLOYEE RELATED COSTS _ SOCIAL CONTRIBUTIONS_2018</v>
          </cell>
          <cell r="K197" t="str">
            <v>_173_10001_LIM333_Employee Related Cost Senior Management &amp; municipal staff_EMPLOYEE RELATED COSTS _ SOCIAL CONTRIBUTIONS_2018</v>
          </cell>
          <cell r="L197" t="str">
            <v>M</v>
          </cell>
          <cell r="M197" t="str">
            <v>No</v>
          </cell>
          <cell r="N197">
            <v>245584</v>
          </cell>
        </row>
        <row r="198">
          <cell r="J198" t="str">
            <v>_173_10001_LIM333_Employee Related Cost Senior Management &amp; municipal staff_EMPLOYEE RELATED COSTS _ SOCIAL CONTRIBUTIONS_2018</v>
          </cell>
          <cell r="K198" t="str">
            <v>_173_10001_LIM333_Employee Related Cost Senior Management &amp; municipal staff_EMPLOYEE RELATED COSTS _ SOCIAL CONTRIBUTIONS_2018</v>
          </cell>
          <cell r="L198" t="str">
            <v>M</v>
          </cell>
          <cell r="M198" t="str">
            <v>No</v>
          </cell>
          <cell r="N198">
            <v>245603</v>
          </cell>
        </row>
        <row r="199">
          <cell r="J199" t="str">
            <v>_173_10001_LIM333_Employee Related Cost Senior Management &amp; municipal staff_EMPLOYEE RELATED COSTS _ SOCIAL CONTRIBUTIONS_2018</v>
          </cell>
          <cell r="K199" t="str">
            <v>_173_10001_LIM333_Employee Related Cost Senior Management &amp; municipal staff_EMPLOYEE RELATED COSTS _ SOCIAL CONTRIBUTIONS_2018</v>
          </cell>
          <cell r="L199" t="str">
            <v>M</v>
          </cell>
          <cell r="M199" t="str">
            <v>No</v>
          </cell>
          <cell r="N199">
            <v>245610</v>
          </cell>
        </row>
        <row r="200">
          <cell r="J200" t="str">
            <v>_173_10001_LIM333_Employee Related Cost Senior Management &amp; municipal staff_EMPLOYEE RELATED COSTS _ SOCIAL CONTRIBUTIONS_2018</v>
          </cell>
          <cell r="K200" t="str">
            <v>_173_10001_LIM333_Employee Related Cost Senior Management &amp; municipal staff_EMPLOYEE RELATED COSTS _ SOCIAL CONTRIBUTIONS_2018</v>
          </cell>
          <cell r="L200" t="str">
            <v>M</v>
          </cell>
          <cell r="M200" t="str">
            <v>No</v>
          </cell>
          <cell r="N200">
            <v>245644</v>
          </cell>
        </row>
        <row r="201">
          <cell r="J201" t="str">
            <v>_173_10001_LIM333_Employee Related Cost Senior Management &amp; municipal staff_EMPLOYEE RELATED COSTS _ SOCIAL CONTRIBUTIONS_2018</v>
          </cell>
          <cell r="K201" t="str">
            <v>_173_10001_LIM333_Employee Related Cost Senior Management &amp; municipal staff_EMPLOYEE RELATED COSTS _ SOCIAL CONTRIBUTIONS_2018</v>
          </cell>
          <cell r="L201" t="str">
            <v>M</v>
          </cell>
          <cell r="M201" t="str">
            <v>No</v>
          </cell>
          <cell r="N201">
            <v>245568</v>
          </cell>
        </row>
        <row r="202">
          <cell r="J202" t="str">
            <v>_173_10001_LIM333_Employee Related Cost Senior Management &amp; municipal staff_EMPLOYEE RELATED COSTS _ SOCIAL CONTRIBUTIONS_2018</v>
          </cell>
          <cell r="K202" t="str">
            <v>_173_10001_LIM333_Employee Related Cost Senior Management &amp; municipal staff_EMPLOYEE RELATED COSTS _ SOCIAL CONTRIBUTIONS_2018</v>
          </cell>
          <cell r="L202" t="str">
            <v>M</v>
          </cell>
          <cell r="M202" t="str">
            <v>No</v>
          </cell>
          <cell r="N202">
            <v>256555</v>
          </cell>
        </row>
        <row r="203">
          <cell r="J203" t="str">
            <v>_173_10001_LIM333_Employee Related Cost Senior Management &amp; municipal staff_EMPLOYEE RELATED COSTS _ SOCIAL CONTRIBUTIONS_2018</v>
          </cell>
          <cell r="K203" t="str">
            <v>_173_10001_LIM333_Employee Related Cost Senior Management &amp; municipal staff_EMPLOYEE RELATED COSTS _ SOCIAL CONTRIBUTIONS_2018</v>
          </cell>
          <cell r="L203" t="str">
            <v>M</v>
          </cell>
          <cell r="M203" t="str">
            <v>No</v>
          </cell>
          <cell r="N203">
            <v>263422</v>
          </cell>
        </row>
        <row r="204">
          <cell r="J204" t="str">
            <v>_173_10001_LIM333_Employee Related Cost Senior Management &amp; municipal staff_EMPLOYEE RELATED COSTS _ SOCIAL CONTRIBUTIONS_2018</v>
          </cell>
          <cell r="K204" t="str">
            <v>_173_10001_LIM333_Employee Related Cost Senior Management &amp; municipal staff_EMPLOYEE RELATED COSTS _ SOCIAL CONTRIBUTIONS_2018</v>
          </cell>
          <cell r="L204" t="str">
            <v>M</v>
          </cell>
          <cell r="M204" t="str">
            <v>No</v>
          </cell>
          <cell r="N204">
            <v>257581</v>
          </cell>
        </row>
        <row r="205">
          <cell r="J205" t="str">
            <v>_173_10001_LIM333_Employee Related Cost Senior Management &amp; municipal staff_EMPLOYEE RELATED COSTS _ SOCIAL CONTRIBUTIONS_2018</v>
          </cell>
          <cell r="K205" t="str">
            <v>_173_10001_LIM333_Employee Related Cost Senior Management &amp; municipal staff_EMPLOYEE RELATED COSTS _ SOCIAL CONTRIBUTIONS_2018</v>
          </cell>
          <cell r="L205" t="str">
            <v>M</v>
          </cell>
          <cell r="M205" t="str">
            <v>No</v>
          </cell>
          <cell r="N205">
            <v>245636</v>
          </cell>
        </row>
        <row r="206">
          <cell r="J206" t="str">
            <v>_162_30000_LIM333_Municipal Running Costs_GENERAL EXPENSES _ OTHER_2018</v>
          </cell>
          <cell r="K206" t="str">
            <v>_162_30000_LIM333_Municipal Running Costs_GENERAL EXPENSES _ OTHER_2018</v>
          </cell>
          <cell r="L206" t="str">
            <v>M</v>
          </cell>
          <cell r="M206" t="str">
            <v>No</v>
          </cell>
          <cell r="N206">
            <v>246814</v>
          </cell>
        </row>
        <row r="207">
          <cell r="J207" t="str">
            <v>_162_30000_LIM333_Municipal Running Costs_GENERAL EXPENSES _ OTHER_2018</v>
          </cell>
          <cell r="K207" t="str">
            <v>_162_30000_LIM333_Municipal Running Costs_GENERAL EXPENSES _ OTHER_2018</v>
          </cell>
          <cell r="L207" t="str">
            <v>M</v>
          </cell>
          <cell r="M207" t="str">
            <v>No</v>
          </cell>
          <cell r="N207">
            <v>246797</v>
          </cell>
        </row>
        <row r="208">
          <cell r="J208" t="str">
            <v>_162_30000_LIM333_Municipal Running Costs_GENERAL EXPENSES _ OTHER_2018</v>
          </cell>
          <cell r="K208" t="str">
            <v>_162_30000_LIM333_Municipal Running Costs_GENERAL EXPENSES _ OTHER_2018</v>
          </cell>
          <cell r="L208" t="str">
            <v>M</v>
          </cell>
          <cell r="M208" t="str">
            <v>No</v>
          </cell>
          <cell r="N208">
            <v>257290</v>
          </cell>
        </row>
        <row r="209">
          <cell r="J209" t="str">
            <v>_162_30000_LIM333_Municipal Running Costs_GENERAL EXPENSES _ OTHER_2018</v>
          </cell>
          <cell r="K209" t="str">
            <v>_162_30000_LIM333_Municipal Running Costs_GENERAL EXPENSES _ OTHER_2018</v>
          </cell>
          <cell r="L209" t="str">
            <v>M</v>
          </cell>
          <cell r="M209" t="str">
            <v>No</v>
          </cell>
          <cell r="N209">
            <v>246821</v>
          </cell>
        </row>
        <row r="210">
          <cell r="J210" t="str">
            <v>_162_30000_LIM333_Municipal Running Costs_GENERAL EXPENSES _ OTHER_2018</v>
          </cell>
          <cell r="K210" t="str">
            <v>_162_30000_LIM333_Municipal Running Costs_GENERAL EXPENSES _ OTHER_2018</v>
          </cell>
          <cell r="L210" t="str">
            <v>M</v>
          </cell>
          <cell r="M210" t="str">
            <v>No</v>
          </cell>
          <cell r="N210">
            <v>246807</v>
          </cell>
        </row>
        <row r="211">
          <cell r="J211" t="str">
            <v>_162_30000_LIM333_Municipal Running Costs_GENERAL EXPENSES _ OTHER_2018</v>
          </cell>
          <cell r="K211" t="str">
            <v>_162_30000_LIM333_Municipal Running Costs_GENERAL EXPENSES _ OTHER_2018</v>
          </cell>
          <cell r="L211" t="str">
            <v>M</v>
          </cell>
          <cell r="M211" t="str">
            <v>No</v>
          </cell>
          <cell r="N211">
            <v>246155</v>
          </cell>
        </row>
        <row r="212">
          <cell r="J212" t="str">
            <v>_162_30000_LIM333_Municipal Running Costs_GENERAL EXPENSES _ OTHER_2018</v>
          </cell>
          <cell r="K212" t="str">
            <v>_162_30000_LIM333_Municipal Running Costs_GENERAL EXPENSES _ OTHER_2018</v>
          </cell>
          <cell r="L212" t="str">
            <v>M</v>
          </cell>
          <cell r="M212" t="str">
            <v>No</v>
          </cell>
          <cell r="N212">
            <v>257124</v>
          </cell>
        </row>
        <row r="213">
          <cell r="J213" t="str">
            <v>_162_30000_LIM333_Municipal Running Costs_GENERAL EXPENSES _ OTHER_2018</v>
          </cell>
          <cell r="K213" t="str">
            <v>_162_30000_LIM333_Municipal Running Costs_GENERAL EXPENSES _ OTHER_2018</v>
          </cell>
          <cell r="L213" t="str">
            <v>M</v>
          </cell>
          <cell r="M213" t="str">
            <v>No</v>
          </cell>
          <cell r="N213">
            <v>246805</v>
          </cell>
        </row>
        <row r="214">
          <cell r="J214" t="str">
            <v>_056_30000_LIM333_Municipal Running Costs_DEPRECIATION_2018</v>
          </cell>
          <cell r="K214" t="str">
            <v>_056_30000_LIM333_Municipal Running Costs_DEPRECIATION_2018</v>
          </cell>
          <cell r="L214" t="str">
            <v>M</v>
          </cell>
          <cell r="M214" t="str">
            <v>No</v>
          </cell>
          <cell r="N214">
            <v>256426</v>
          </cell>
        </row>
        <row r="215">
          <cell r="J215" t="str">
            <v>_038_10002_LIM333_Employee Related Cost Municipal Staff</v>
          </cell>
          <cell r="K215" t="str">
            <v>_038_10002_LIM333_Employee Related Cost Municipal Staff</v>
          </cell>
          <cell r="L215" t="str">
            <v>M</v>
          </cell>
          <cell r="M215" t="str">
            <v>No</v>
          </cell>
          <cell r="N215">
            <v>243847</v>
          </cell>
        </row>
        <row r="216">
          <cell r="J216" t="str">
            <v>_038_10002_LIM333_Employee Related Cost Municipal Staff</v>
          </cell>
          <cell r="K216" t="str">
            <v>_038_10002_LIM333_Employee Related Cost Municipal Staff</v>
          </cell>
          <cell r="L216" t="str">
            <v>M</v>
          </cell>
          <cell r="M216" t="str">
            <v>No</v>
          </cell>
          <cell r="N216">
            <v>243888</v>
          </cell>
        </row>
        <row r="217">
          <cell r="J217" t="str">
            <v>_038_10002_LIM333_Employee Related Cost Municipal Staff</v>
          </cell>
          <cell r="K217" t="str">
            <v>_038_10002_LIM333_Employee Related Cost Municipal Staff</v>
          </cell>
          <cell r="L217" t="str">
            <v>M</v>
          </cell>
          <cell r="M217" t="str">
            <v>No</v>
          </cell>
          <cell r="N217">
            <v>243869</v>
          </cell>
        </row>
        <row r="218">
          <cell r="J218" t="str">
            <v>_038_10002_LIM333_Employee Related Cost Municipal Staff</v>
          </cell>
          <cell r="K218" t="str">
            <v>_038_10002_LIM333_Employee Related Cost Municipal Staff</v>
          </cell>
          <cell r="L218" t="str">
            <v>M</v>
          </cell>
          <cell r="M218" t="str">
            <v>No</v>
          </cell>
          <cell r="N218">
            <v>243875</v>
          </cell>
        </row>
        <row r="219">
          <cell r="J219" t="str">
            <v>_038_10002_LIM333_Employee Related Cost Municipal Staff</v>
          </cell>
          <cell r="K219" t="str">
            <v>_038_10002_LIM333_Employee Related Cost Municipal Staff</v>
          </cell>
          <cell r="L219" t="str">
            <v>M</v>
          </cell>
          <cell r="M219" t="str">
            <v>No</v>
          </cell>
          <cell r="N219">
            <v>243868</v>
          </cell>
        </row>
        <row r="220">
          <cell r="J220" t="str">
            <v>_038_10002_LIM333_Employee Related Cost Municipal Staff</v>
          </cell>
          <cell r="K220" t="str">
            <v>_038_10002_LIM333_Employee Related Cost Municipal Staff</v>
          </cell>
          <cell r="L220" t="str">
            <v>M</v>
          </cell>
          <cell r="M220" t="str">
            <v>No</v>
          </cell>
          <cell r="N220">
            <v>243882</v>
          </cell>
        </row>
        <row r="221">
          <cell r="J221" t="str">
            <v>_038_10002_LIM333_Employee Related Cost Municipal Staff</v>
          </cell>
          <cell r="K221" t="str">
            <v>_038_10002_LIM333_Employee Related Cost Municipal Staff</v>
          </cell>
          <cell r="L221" t="str">
            <v>M</v>
          </cell>
          <cell r="M221" t="str">
            <v>No</v>
          </cell>
          <cell r="N221">
            <v>243854</v>
          </cell>
        </row>
        <row r="222">
          <cell r="J222" t="str">
            <v>_038_10002_LIM333_Employee Related Cost Municipal Staff</v>
          </cell>
          <cell r="K222" t="str">
            <v>_038_10002_LIM333_Employee Related Cost Municipal Staff</v>
          </cell>
          <cell r="L222" t="str">
            <v>M</v>
          </cell>
          <cell r="M222" t="str">
            <v>No</v>
          </cell>
          <cell r="N222">
            <v>243833</v>
          </cell>
        </row>
        <row r="223">
          <cell r="J223" t="str">
            <v>_038_10002_LIM333_Employee Related Cost Municipal Staff</v>
          </cell>
          <cell r="K223" t="str">
            <v>_038_10002_LIM333_Employee Related Cost Municipal Staff</v>
          </cell>
          <cell r="L223" t="str">
            <v>M</v>
          </cell>
          <cell r="M223" t="str">
            <v>No</v>
          </cell>
          <cell r="N223">
            <v>256485</v>
          </cell>
        </row>
        <row r="224">
          <cell r="J224" t="str">
            <v>_038_10002_LIM333_Employee Related Cost Municipal Staff</v>
          </cell>
          <cell r="K224" t="str">
            <v>_038_10002_LIM333_Employee Related Cost Municipal Staff</v>
          </cell>
          <cell r="L224" t="str">
            <v>M</v>
          </cell>
          <cell r="M224" t="str">
            <v>No</v>
          </cell>
          <cell r="N224">
            <v>243861</v>
          </cell>
        </row>
        <row r="225">
          <cell r="J225" t="str">
            <v>_038_10002_LIM333_Employee Related Cost Municipal Staff</v>
          </cell>
          <cell r="K225" t="str">
            <v>_038_10002_LIM333_Employee Related Cost Municipal Staff</v>
          </cell>
          <cell r="L225" t="str">
            <v>M</v>
          </cell>
          <cell r="M225" t="str">
            <v>No</v>
          </cell>
          <cell r="N225">
            <v>243840</v>
          </cell>
        </row>
        <row r="226">
          <cell r="J226" t="str">
            <v>_038_10002_LIM333_Employee Related Cost Municipal Staff</v>
          </cell>
          <cell r="K226" t="str">
            <v>_038_10002_LIM333_Employee Related Cost Municipal Staff</v>
          </cell>
          <cell r="L226" t="str">
            <v>M</v>
          </cell>
          <cell r="M226" t="str">
            <v>No</v>
          </cell>
          <cell r="N226">
            <v>257913</v>
          </cell>
        </row>
        <row r="227">
          <cell r="J227" t="str">
            <v>_038_10002_LIM333_Employee Related Cost Municipal Staff</v>
          </cell>
          <cell r="K227" t="str">
            <v>_038_10002_LIM333_Employee Related Cost Municipal Staff</v>
          </cell>
          <cell r="L227" t="str">
            <v>M</v>
          </cell>
          <cell r="M227" t="str">
            <v>No</v>
          </cell>
          <cell r="N227">
            <v>243824</v>
          </cell>
        </row>
        <row r="228">
          <cell r="J228" t="str">
            <v>_038_10002_LIM333_Employee Related Cost Municipal Staff</v>
          </cell>
          <cell r="K228" t="str">
            <v>_038_10002_LIM333_Employee Related Cost Municipal Staff</v>
          </cell>
          <cell r="L228" t="str">
            <v>M</v>
          </cell>
          <cell r="M228" t="str">
            <v>No</v>
          </cell>
          <cell r="N228">
            <v>256532</v>
          </cell>
        </row>
        <row r="229">
          <cell r="J229" t="str">
            <v>_038_LIM333_CONSUMABLE DOMESTIC ITEMS</v>
          </cell>
          <cell r="K229" t="str">
            <v>_038_LIM333_CONSUMABLE DOMESTIC ITEMS</v>
          </cell>
          <cell r="L229" t="str">
            <v>M</v>
          </cell>
          <cell r="M229" t="str">
            <v>No</v>
          </cell>
          <cell r="N229">
            <v>257052</v>
          </cell>
        </row>
        <row r="230">
          <cell r="J230" t="str">
            <v>_035_LIM333_CONSUMABLE DOMESTIC ITEMS</v>
          </cell>
          <cell r="K230" t="str">
            <v>_035_LIM333_CONSUMABLE DOMESTIC ITEMS</v>
          </cell>
          <cell r="L230" t="str">
            <v>M</v>
          </cell>
          <cell r="M230" t="str">
            <v>No</v>
          </cell>
          <cell r="N230">
            <v>257053</v>
          </cell>
        </row>
        <row r="231">
          <cell r="J231" t="str">
            <v>_032_10002_LIM333_Employee Related Cost Municipal Staff</v>
          </cell>
          <cell r="K231" t="str">
            <v>_032_10002_LIM333_Employee Related Cost Municipal Staff</v>
          </cell>
          <cell r="L231" t="str">
            <v>M</v>
          </cell>
          <cell r="M231" t="str">
            <v>No</v>
          </cell>
          <cell r="N231">
            <v>257747</v>
          </cell>
        </row>
        <row r="232">
          <cell r="J232" t="str">
            <v>_053_LIM333_MACHINERY &amp; EQUIPMENT</v>
          </cell>
          <cell r="K232" t="str">
            <v>_053_LIM333_MACHINERY &amp; EQUIPMENT</v>
          </cell>
          <cell r="L232" t="str">
            <v>M</v>
          </cell>
          <cell r="M232" t="str">
            <v>No</v>
          </cell>
          <cell r="N232">
            <v>244435</v>
          </cell>
        </row>
        <row r="233">
          <cell r="J233" t="str">
            <v>_038_LIM333_NON-COUNCIL-OWNED ASSETS - CONTRACTORS</v>
          </cell>
          <cell r="K233" t="str">
            <v>_038_LIM333_NON-COUNCIL-OWNED ASSETS - CONTRACTORS</v>
          </cell>
          <cell r="L233" t="str">
            <v>M</v>
          </cell>
          <cell r="M233" t="str">
            <v>No</v>
          </cell>
          <cell r="N233">
            <v>244706</v>
          </cell>
        </row>
        <row r="234">
          <cell r="J234" t="str">
            <v>135_LIM333_MACHINERY &amp; EQUIPMENT</v>
          </cell>
          <cell r="K234" t="str">
            <v>135_LIM333_MACHINERY &amp; EQUIPMENT</v>
          </cell>
          <cell r="L234" t="str">
            <v>M</v>
          </cell>
          <cell r="M234" t="str">
            <v>No</v>
          </cell>
          <cell r="N234">
            <v>237703</v>
          </cell>
        </row>
        <row r="235">
          <cell r="J235" t="str">
            <v>EED-153_Rebuilding of Valencia 11 kv lines</v>
          </cell>
          <cell r="K235" t="str">
            <v>EED-153_Rebuilding of Valencia 11 kv lines</v>
          </cell>
          <cell r="L235" t="str">
            <v>S</v>
          </cell>
          <cell r="M235" t="str">
            <v>No</v>
          </cell>
          <cell r="N235">
            <v>255934</v>
          </cell>
        </row>
        <row r="236">
          <cell r="J236" t="str">
            <v>_057_30000_LIM333_Municipal Running Costs_GENERAL EXPENSES _ OTHER_2018</v>
          </cell>
          <cell r="K236" t="str">
            <v>_057_30000_LIM333_Municipal Running Costs_GENERAL EXPENSES _ OTHER_2018</v>
          </cell>
          <cell r="L236" t="str">
            <v>M</v>
          </cell>
          <cell r="M236" t="str">
            <v>No</v>
          </cell>
          <cell r="N236">
            <v>257546</v>
          </cell>
        </row>
        <row r="237">
          <cell r="J237" t="str">
            <v>_057_30000_LIM333_Municipal Running Costs_GENERAL EXPENSES _ OTHER_2018</v>
          </cell>
          <cell r="K237" t="str">
            <v>_057_30000_LIM333_Municipal Running Costs_GENERAL EXPENSES _ OTHER_2018</v>
          </cell>
          <cell r="L237" t="str">
            <v>M</v>
          </cell>
          <cell r="M237" t="str">
            <v>No</v>
          </cell>
          <cell r="N237">
            <v>242349</v>
          </cell>
        </row>
        <row r="238">
          <cell r="J238" t="str">
            <v>_057_30000_LIM333_Municipal Running Costs_GENERAL EXPENSES _ OTHER_2018</v>
          </cell>
          <cell r="K238" t="str">
            <v>_057_30000_LIM333_Municipal Running Costs_GENERAL EXPENSES _ OTHER_2018</v>
          </cell>
          <cell r="L238" t="str">
            <v>M</v>
          </cell>
          <cell r="M238" t="str">
            <v>No</v>
          </cell>
          <cell r="N238">
            <v>242384</v>
          </cell>
        </row>
        <row r="239">
          <cell r="J239" t="str">
            <v>_057_30000_LIM333_Municipal Running Costs_GENERAL EXPENSES _ OTHER_2018</v>
          </cell>
          <cell r="K239" t="str">
            <v>_057_30000_LIM333_Municipal Running Costs_GENERAL EXPENSES _ OTHER_2018</v>
          </cell>
          <cell r="L239" t="str">
            <v>M</v>
          </cell>
          <cell r="M239" t="str">
            <v>No</v>
          </cell>
          <cell r="N239">
            <v>246561</v>
          </cell>
        </row>
        <row r="240">
          <cell r="J240" t="str">
            <v>_057_30000_LIM333_Municipal Running Costs_GENERAL EXPENSES _ OTHER_2018</v>
          </cell>
          <cell r="K240" t="str">
            <v>_057_30000_LIM333_Municipal Running Costs_GENERAL EXPENSES _ OTHER_2018</v>
          </cell>
          <cell r="L240" t="str">
            <v>M</v>
          </cell>
          <cell r="M240" t="str">
            <v>No</v>
          </cell>
          <cell r="N240">
            <v>242454</v>
          </cell>
        </row>
        <row r="241">
          <cell r="J241" t="str">
            <v>_057_30000_LIM333_Municipal Running Costs_GENERAL EXPENSES _ OTHER_2018</v>
          </cell>
          <cell r="K241" t="str">
            <v>_057_30000_LIM333_Municipal Running Costs_GENERAL EXPENSES _ OTHER_2018</v>
          </cell>
          <cell r="L241" t="str">
            <v>M</v>
          </cell>
          <cell r="M241" t="str">
            <v>No</v>
          </cell>
          <cell r="N241">
            <v>242485</v>
          </cell>
        </row>
        <row r="242">
          <cell r="J242" t="str">
            <v>_057_30000_LIM333_Municipal Running Costs_GENERAL EXPENSES _ OTHER_2018</v>
          </cell>
          <cell r="K242" t="str">
            <v>_057_30000_LIM333_Municipal Running Costs_GENERAL EXPENSES _ OTHER_2018</v>
          </cell>
          <cell r="L242" t="str">
            <v>M</v>
          </cell>
          <cell r="M242" t="str">
            <v>No</v>
          </cell>
          <cell r="N242">
            <v>242343</v>
          </cell>
        </row>
        <row r="243">
          <cell r="J243" t="str">
            <v>_057_30000_LIM333_Municipal Running Costs_GENERAL EXPENSES _ OTHER_2018</v>
          </cell>
          <cell r="K243" t="str">
            <v>_057_30000_LIM333_Municipal Running Costs_GENERAL EXPENSES _ OTHER_2018</v>
          </cell>
          <cell r="L243" t="str">
            <v>M</v>
          </cell>
          <cell r="M243" t="str">
            <v>No</v>
          </cell>
          <cell r="N243">
            <v>242359</v>
          </cell>
        </row>
        <row r="244">
          <cell r="J244" t="str">
            <v>_057_30000_LIM333_Municipal Running Costs_GENERAL EXPENSES _ OTHER_2018</v>
          </cell>
          <cell r="K244" t="str">
            <v>_057_30000_LIM333_Municipal Running Costs_GENERAL EXPENSES _ OTHER_2018</v>
          </cell>
          <cell r="L244" t="str">
            <v>M</v>
          </cell>
          <cell r="M244" t="str">
            <v>No</v>
          </cell>
          <cell r="N244">
            <v>242475</v>
          </cell>
        </row>
        <row r="245">
          <cell r="J245" t="str">
            <v>_057_30000_LIM333_Municipal Running Costs_GENERAL EXPENSES _ OTHER_2018</v>
          </cell>
          <cell r="K245" t="str">
            <v>_057_30000_LIM333_Municipal Running Costs_GENERAL EXPENSES _ OTHER_2018</v>
          </cell>
          <cell r="L245" t="str">
            <v>M</v>
          </cell>
          <cell r="M245" t="str">
            <v>No</v>
          </cell>
          <cell r="N245">
            <v>246563</v>
          </cell>
        </row>
        <row r="246">
          <cell r="J246" t="str">
            <v>_133_60001_LIM333_Default Transactions_SERVICE CHARGES_2_2018</v>
          </cell>
          <cell r="K246" t="str">
            <v>_133_60001_LIM333_Default Transactions_SERVICE CHARGES_2_2018</v>
          </cell>
          <cell r="L246" t="str">
            <v>M</v>
          </cell>
          <cell r="M246" t="str">
            <v>No</v>
          </cell>
          <cell r="N246">
            <v>263398</v>
          </cell>
        </row>
        <row r="247">
          <cell r="J247" t="str">
            <v>_063_LIM333_NON-CAPITAL TOOLS &amp; EQUIPMENT</v>
          </cell>
          <cell r="K247" t="str">
            <v>_063_LIM333_NON-CAPITAL TOOLS &amp; EQUIPMENT</v>
          </cell>
          <cell r="L247" t="str">
            <v>M</v>
          </cell>
          <cell r="M247" t="str">
            <v>No</v>
          </cell>
          <cell r="N247">
            <v>242131</v>
          </cell>
        </row>
        <row r="248">
          <cell r="J248" t="str">
            <v>_033_60001_LIM333_Default Transactions_OTHER REVENUE_2018</v>
          </cell>
          <cell r="K248" t="str">
            <v>_033_60001_LIM333_Default Transactions_OTHER REVENUE_2018</v>
          </cell>
          <cell r="L248" t="str">
            <v>M</v>
          </cell>
          <cell r="M248" t="str">
            <v>No</v>
          </cell>
          <cell r="N248">
            <v>236709</v>
          </cell>
        </row>
        <row r="249">
          <cell r="J249" t="str">
            <v>_034_60001_LIM333_Default Transactions_LICENSES _ PERMITS_2018</v>
          </cell>
          <cell r="K249" t="str">
            <v>_034_60001_LIM333_Default Transactions_LICENSES _ PERMITS_2018</v>
          </cell>
          <cell r="L249" t="str">
            <v>M</v>
          </cell>
          <cell r="M249" t="str">
            <v>No</v>
          </cell>
          <cell r="N249">
            <v>236728</v>
          </cell>
        </row>
        <row r="250">
          <cell r="J250" t="str">
            <v>_057_70000_LIM333_Operational  Typical Work Streams Communication and Public Participation Mayoral/Executive Mayor Campaigns_GENERAL EXPENSES _ OTHER_2018</v>
          </cell>
          <cell r="K250" t="str">
            <v>_057_70000_LIM333_Operational  Typical Work Streams Communication and Public Participation Mayoral/Executive Mayor Campaigns_GENERAL EXPENSES _ OTHER_2018</v>
          </cell>
          <cell r="L250" t="str">
            <v>M</v>
          </cell>
          <cell r="M250" t="str">
            <v>No</v>
          </cell>
          <cell r="N250">
            <v>263294</v>
          </cell>
        </row>
        <row r="251">
          <cell r="J251" t="str">
            <v>_057_70000_LIM333_Operational  Typical Work Streams Communication and Public Participation Mayoral/Executive Mayor Campaigns_GENERAL EXPENSES _ OTHER_2018</v>
          </cell>
          <cell r="K251" t="str">
            <v>_057_70000_LIM333_Operational  Typical Work Streams Communication and Public Participation Mayoral/Executive Mayor Campaigns_GENERAL EXPENSES _ OTHER_2018</v>
          </cell>
          <cell r="L251" t="str">
            <v>M</v>
          </cell>
          <cell r="M251" t="str">
            <v>No</v>
          </cell>
          <cell r="N251">
            <v>257143</v>
          </cell>
        </row>
        <row r="252">
          <cell r="J252" t="str">
            <v>135_LIM333_CONSUMABLE DOMESTIC ITEMS</v>
          </cell>
          <cell r="K252" t="str">
            <v>135_LIM333_CONSUMABLE DOMESTIC ITEMS</v>
          </cell>
          <cell r="L252" t="str">
            <v>M</v>
          </cell>
          <cell r="M252" t="str">
            <v>No</v>
          </cell>
          <cell r="N252">
            <v>257054</v>
          </cell>
        </row>
        <row r="253">
          <cell r="J253" t="str">
            <v>103_LIM333_COUNCIL-OWNED BUILDINGS</v>
          </cell>
          <cell r="K253" t="str">
            <v>103_LIM333_COUNCIL-OWNED BUILDINGS</v>
          </cell>
          <cell r="L253" t="str">
            <v>M</v>
          </cell>
          <cell r="M253" t="str">
            <v>No</v>
          </cell>
          <cell r="N253">
            <v>256837</v>
          </cell>
        </row>
        <row r="254">
          <cell r="J254" t="str">
            <v>_038_LIM333_NON-CAPITAL TOOLS &amp; EQUIPMENT</v>
          </cell>
          <cell r="K254" t="str">
            <v>_038_LIM333_NON-CAPITAL TOOLS &amp; EQUIPMENT</v>
          </cell>
          <cell r="L254" t="str">
            <v>M</v>
          </cell>
          <cell r="M254" t="str">
            <v>No</v>
          </cell>
          <cell r="N254">
            <v>245106</v>
          </cell>
        </row>
        <row r="255">
          <cell r="J255" t="str">
            <v>_053_30000_LIM333_Municipal Running Costs_GENERAL EXPENSES _ OTHER_2018</v>
          </cell>
          <cell r="K255" t="str">
            <v>_053_30000_LIM333_Municipal Running Costs_GENERAL EXPENSES _ OTHER_2018</v>
          </cell>
          <cell r="L255" t="str">
            <v>M</v>
          </cell>
          <cell r="M255" t="str">
            <v>No</v>
          </cell>
          <cell r="N255">
            <v>246550</v>
          </cell>
        </row>
        <row r="256">
          <cell r="J256" t="str">
            <v>_053_30000_LIM333_Municipal Running Costs_GENERAL EXPENSES _ OTHER_2018</v>
          </cell>
          <cell r="K256" t="str">
            <v>_053_30000_LIM333_Municipal Running Costs_GENERAL EXPENSES _ OTHER_2018</v>
          </cell>
          <cell r="L256" t="str">
            <v>M</v>
          </cell>
          <cell r="M256" t="str">
            <v>No</v>
          </cell>
          <cell r="N256">
            <v>243723</v>
          </cell>
        </row>
        <row r="257">
          <cell r="J257" t="str">
            <v>_053_30000_LIM333_Municipal Running Costs_GENERAL EXPENSES _ OTHER_2018</v>
          </cell>
          <cell r="K257" t="str">
            <v>_053_30000_LIM333_Municipal Running Costs_GENERAL EXPENSES _ OTHER_2018</v>
          </cell>
          <cell r="L257" t="str">
            <v>M</v>
          </cell>
          <cell r="M257" t="str">
            <v>No</v>
          </cell>
          <cell r="N257">
            <v>243733</v>
          </cell>
        </row>
        <row r="258">
          <cell r="J258" t="str">
            <v>_053_30000_LIM333_Municipal Running Costs_GENERAL EXPENSES _ OTHER_2018</v>
          </cell>
          <cell r="K258" t="str">
            <v>_053_30000_LIM333_Municipal Running Costs_GENERAL EXPENSES _ OTHER_2018</v>
          </cell>
          <cell r="L258" t="str">
            <v>M</v>
          </cell>
          <cell r="M258" t="str">
            <v>No</v>
          </cell>
          <cell r="N258">
            <v>243746</v>
          </cell>
        </row>
        <row r="259">
          <cell r="J259" t="str">
            <v>_053_30000_LIM333_Municipal Running Costs_GENERAL EXPENSES _ OTHER_2018</v>
          </cell>
          <cell r="K259" t="str">
            <v>_053_30000_LIM333_Municipal Running Costs_GENERAL EXPENSES _ OTHER_2018</v>
          </cell>
          <cell r="L259" t="str">
            <v>M</v>
          </cell>
          <cell r="M259" t="str">
            <v>No</v>
          </cell>
          <cell r="N259">
            <v>243726</v>
          </cell>
        </row>
        <row r="260">
          <cell r="J260" t="str">
            <v>_053_30000_LIM333_Municipal Running Costs_GENERAL EXPENSES _ OTHER_2018</v>
          </cell>
          <cell r="K260" t="str">
            <v>_053_30000_LIM333_Municipal Running Costs_GENERAL EXPENSES _ OTHER_2018</v>
          </cell>
          <cell r="L260" t="str">
            <v>M</v>
          </cell>
          <cell r="M260" t="str">
            <v>No</v>
          </cell>
          <cell r="N260">
            <v>263313</v>
          </cell>
        </row>
        <row r="261">
          <cell r="J261" t="str">
            <v>_053_30000_LIM333_Municipal Running Costs_GENERAL EXPENSES _ OTHER_2018</v>
          </cell>
          <cell r="K261" t="str">
            <v>_053_30000_LIM333_Municipal Running Costs_GENERAL EXPENSES _ OTHER_2018</v>
          </cell>
          <cell r="L261" t="str">
            <v>M</v>
          </cell>
          <cell r="M261" t="str">
            <v>No</v>
          </cell>
          <cell r="N261">
            <v>243734</v>
          </cell>
        </row>
        <row r="262">
          <cell r="J262" t="str">
            <v>_053_30000_LIM333_Municipal Running Costs_GENERAL EXPENSES _ OTHER_2018</v>
          </cell>
          <cell r="K262" t="str">
            <v>_053_30000_LIM333_Municipal Running Costs_GENERAL EXPENSES _ OTHER_2018</v>
          </cell>
          <cell r="L262" t="str">
            <v>M</v>
          </cell>
          <cell r="M262" t="str">
            <v>No</v>
          </cell>
          <cell r="N262">
            <v>243725</v>
          </cell>
        </row>
        <row r="263">
          <cell r="J263" t="str">
            <v>_053_30000_LIM333_Municipal Running Costs_GENERAL EXPENSES _ OTHER_2018</v>
          </cell>
          <cell r="K263" t="str">
            <v>_053_30000_LIM333_Municipal Running Costs_GENERAL EXPENSES _ OTHER_2018</v>
          </cell>
          <cell r="L263" t="str">
            <v>M</v>
          </cell>
          <cell r="M263" t="str">
            <v>No</v>
          </cell>
          <cell r="N263">
            <v>256409</v>
          </cell>
        </row>
        <row r="264">
          <cell r="J264" t="str">
            <v>_053_30000_LIM333_Municipal Running Costs_GENERAL EXPENSES _ OTHER_2018</v>
          </cell>
          <cell r="K264" t="str">
            <v>_053_30000_LIM333_Municipal Running Costs_GENERAL EXPENSES _ OTHER_2018</v>
          </cell>
          <cell r="L264" t="str">
            <v>M</v>
          </cell>
          <cell r="M264" t="str">
            <v>No</v>
          </cell>
          <cell r="N264">
            <v>257277</v>
          </cell>
        </row>
        <row r="265">
          <cell r="J265" t="str">
            <v>_053_30000_LIM333_Municipal Running Costs_GENERAL EXPENSES _ OTHER_2018</v>
          </cell>
          <cell r="K265" t="str">
            <v>_053_30000_LIM333_Municipal Running Costs_GENERAL EXPENSES _ OTHER_2018</v>
          </cell>
          <cell r="L265" t="str">
            <v>M</v>
          </cell>
          <cell r="M265" t="str">
            <v>No</v>
          </cell>
          <cell r="N265">
            <v>257783</v>
          </cell>
        </row>
        <row r="266">
          <cell r="J266" t="str">
            <v>_053_30000_LIM333_Municipal Running Costs_GENERAL EXPENSES _ OTHER_2018</v>
          </cell>
          <cell r="K266" t="str">
            <v>_053_30000_LIM333_Municipal Running Costs_GENERAL EXPENSES _ OTHER_2018</v>
          </cell>
          <cell r="L266" t="str">
            <v>M</v>
          </cell>
          <cell r="M266" t="str">
            <v>No</v>
          </cell>
          <cell r="N266">
            <v>243715</v>
          </cell>
        </row>
        <row r="267">
          <cell r="J267" t="str">
            <v>_053_LIM333_FURNITURE &amp; OFFICE EQUIPMENT</v>
          </cell>
          <cell r="K267" t="str">
            <v>_053_LIM333_FURNITURE &amp; OFFICE EQUIPMENT</v>
          </cell>
          <cell r="L267" t="str">
            <v>M</v>
          </cell>
          <cell r="M267" t="str">
            <v>No</v>
          </cell>
          <cell r="N267">
            <v>244485</v>
          </cell>
        </row>
        <row r="268">
          <cell r="J268" t="str">
            <v>_034_60001_LIM333_Default Transactions_OPERATING GRANTS _ SUBSIDIES_2018</v>
          </cell>
          <cell r="K268" t="str">
            <v>_034_60001_LIM333_Default Transactions_OPERATING GRANTS _ SUBSIDIES_2018</v>
          </cell>
          <cell r="L268" t="str">
            <v>M</v>
          </cell>
          <cell r="M268" t="str">
            <v>No</v>
          </cell>
          <cell r="N268">
            <v>263420</v>
          </cell>
        </row>
        <row r="269">
          <cell r="J269" t="str">
            <v>_134_30000_LIM333_Municipal Running Costs_GENERAL EXPENSES _ OTHER_2018</v>
          </cell>
          <cell r="K269" t="str">
            <v>_134_30000_LIM333_Municipal Running Costs_GENERAL EXPENSES _ OTHER_2018</v>
          </cell>
          <cell r="L269" t="str">
            <v>M</v>
          </cell>
          <cell r="M269" t="str">
            <v>No</v>
          </cell>
          <cell r="N269">
            <v>239313</v>
          </cell>
        </row>
        <row r="270">
          <cell r="J270" t="str">
            <v>_134_30000_LIM333_Municipal Running Costs_GENERAL EXPENSES _ OTHER_2018</v>
          </cell>
          <cell r="K270" t="str">
            <v>_134_30000_LIM333_Municipal Running Costs_GENERAL EXPENSES _ OTHER_2018</v>
          </cell>
          <cell r="L270" t="str">
            <v>M</v>
          </cell>
          <cell r="M270" t="str">
            <v>No</v>
          </cell>
          <cell r="N270">
            <v>257055</v>
          </cell>
        </row>
        <row r="271">
          <cell r="J271" t="str">
            <v>_134_30000_LIM333_Municipal Running Costs_GENERAL EXPENSES _ OTHER_2018</v>
          </cell>
          <cell r="K271" t="str">
            <v>_134_30000_LIM333_Municipal Running Costs_GENERAL EXPENSES _ OTHER_2018</v>
          </cell>
          <cell r="L271" t="str">
            <v>M</v>
          </cell>
          <cell r="M271" t="str">
            <v>No</v>
          </cell>
          <cell r="N271">
            <v>239278</v>
          </cell>
        </row>
        <row r="272">
          <cell r="J272" t="str">
            <v>_134_30000_LIM333_Municipal Running Costs_GENERAL EXPENSES _ OTHER_2018</v>
          </cell>
          <cell r="K272" t="str">
            <v>_134_30000_LIM333_Municipal Running Costs_GENERAL EXPENSES _ OTHER_2018</v>
          </cell>
          <cell r="L272" t="str">
            <v>M</v>
          </cell>
          <cell r="M272" t="str">
            <v>No</v>
          </cell>
          <cell r="N272">
            <v>257560</v>
          </cell>
        </row>
        <row r="273">
          <cell r="J273" t="str">
            <v>_134_30000_LIM333_Municipal Running Costs_GENERAL EXPENSES _ OTHER_2018</v>
          </cell>
          <cell r="K273" t="str">
            <v>_134_30000_LIM333_Municipal Running Costs_GENERAL EXPENSES _ OTHER_2018</v>
          </cell>
          <cell r="L273" t="str">
            <v>M</v>
          </cell>
          <cell r="M273" t="str">
            <v>No</v>
          </cell>
          <cell r="N273">
            <v>239327</v>
          </cell>
        </row>
        <row r="274">
          <cell r="J274" t="str">
            <v>_134_30000_LIM333_Municipal Running Costs_GENERAL EXPENSES _ OTHER_2018</v>
          </cell>
          <cell r="K274" t="str">
            <v>_134_30000_LIM333_Municipal Running Costs_GENERAL EXPENSES _ OTHER_2018</v>
          </cell>
          <cell r="L274" t="str">
            <v>M</v>
          </cell>
          <cell r="M274" t="str">
            <v>No</v>
          </cell>
          <cell r="N274">
            <v>246705</v>
          </cell>
        </row>
        <row r="275">
          <cell r="J275" t="str">
            <v>_134_30000_LIM333_Municipal Running Costs_GENERAL EXPENSES _ OTHER_2018</v>
          </cell>
          <cell r="K275" t="str">
            <v>_134_30000_LIM333_Municipal Running Costs_GENERAL EXPENSES _ OTHER_2018</v>
          </cell>
          <cell r="L275" t="str">
            <v>M</v>
          </cell>
          <cell r="M275" t="str">
            <v>No</v>
          </cell>
          <cell r="N275">
            <v>239298</v>
          </cell>
        </row>
        <row r="276">
          <cell r="J276" t="str">
            <v>_134_30000_LIM333_Municipal Running Costs_GENERAL EXPENSES _ OTHER_2018</v>
          </cell>
          <cell r="K276" t="str">
            <v>_134_30000_LIM333_Municipal Running Costs_GENERAL EXPENSES _ OTHER_2018</v>
          </cell>
          <cell r="L276" t="str">
            <v>M</v>
          </cell>
          <cell r="M276" t="str">
            <v>No</v>
          </cell>
          <cell r="N276">
            <v>239283</v>
          </cell>
        </row>
        <row r="277">
          <cell r="J277" t="str">
            <v>_134_30000_LIM333_Municipal Running Costs_GENERAL EXPENSES _ OTHER_2018</v>
          </cell>
          <cell r="K277" t="str">
            <v>_134_30000_LIM333_Municipal Running Costs_GENERAL EXPENSES _ OTHER_2018</v>
          </cell>
          <cell r="L277" t="str">
            <v>M</v>
          </cell>
          <cell r="M277" t="str">
            <v>No</v>
          </cell>
          <cell r="N277">
            <v>239367</v>
          </cell>
        </row>
        <row r="278">
          <cell r="J278" t="str">
            <v>_134_30000_LIM333_Municipal Running Costs_GENERAL EXPENSES _ OTHER_2018</v>
          </cell>
          <cell r="K278" t="str">
            <v>_134_30000_LIM333_Municipal Running Costs_GENERAL EXPENSES _ OTHER_2018</v>
          </cell>
          <cell r="L278" t="str">
            <v>M</v>
          </cell>
          <cell r="M278" t="str">
            <v>No</v>
          </cell>
          <cell r="N278">
            <v>239290</v>
          </cell>
        </row>
        <row r="279">
          <cell r="J279" t="str">
            <v>_007_30000_LIM333_Municipal Running Costs_GENERAL EXPENSES _ OTHER_2018</v>
          </cell>
          <cell r="K279" t="str">
            <v>_007_30000_LIM333_Municipal Running Costs_GENERAL EXPENSES _ OTHER_2018</v>
          </cell>
          <cell r="L279" t="str">
            <v>M</v>
          </cell>
          <cell r="M279" t="str">
            <v>No</v>
          </cell>
          <cell r="N279">
            <v>239712</v>
          </cell>
        </row>
        <row r="280">
          <cell r="J280" t="str">
            <v>_007_30000_LIM333_Municipal Running Costs_GENERAL EXPENSES _ OTHER_2018</v>
          </cell>
          <cell r="K280" t="str">
            <v>_007_30000_LIM333_Municipal Running Costs_GENERAL EXPENSES _ OTHER_2018</v>
          </cell>
          <cell r="L280" t="str">
            <v>M</v>
          </cell>
          <cell r="M280" t="str">
            <v>No</v>
          </cell>
          <cell r="N280">
            <v>239690</v>
          </cell>
        </row>
        <row r="281">
          <cell r="J281" t="str">
            <v>_007_30000_LIM333_Municipal Running Costs_GENERAL EXPENSES _ OTHER_2018</v>
          </cell>
          <cell r="K281" t="str">
            <v>_007_30000_LIM333_Municipal Running Costs_GENERAL EXPENSES _ OTHER_2018</v>
          </cell>
          <cell r="L281" t="str">
            <v>M</v>
          </cell>
          <cell r="M281" t="str">
            <v>No</v>
          </cell>
          <cell r="N281">
            <v>239698</v>
          </cell>
        </row>
        <row r="282">
          <cell r="J282" t="str">
            <v>_007_30000_LIM333_Municipal Running Costs_GENERAL EXPENSES _ OTHER_2018</v>
          </cell>
          <cell r="K282" t="str">
            <v>_007_30000_LIM333_Municipal Running Costs_GENERAL EXPENSES _ OTHER_2018</v>
          </cell>
          <cell r="L282" t="str">
            <v>M</v>
          </cell>
          <cell r="M282" t="str">
            <v>No</v>
          </cell>
          <cell r="N282">
            <v>239705</v>
          </cell>
        </row>
        <row r="283">
          <cell r="J283" t="str">
            <v>_007_30000_LIM333_Municipal Running Costs_GENERAL EXPENSES _ OTHER_2018</v>
          </cell>
          <cell r="K283" t="str">
            <v>_007_30000_LIM333_Municipal Running Costs_GENERAL EXPENSES _ OTHER_2018</v>
          </cell>
          <cell r="L283" t="str">
            <v>M</v>
          </cell>
          <cell r="M283" t="str">
            <v>No</v>
          </cell>
          <cell r="N283">
            <v>239726</v>
          </cell>
        </row>
        <row r="284">
          <cell r="J284" t="str">
            <v>_007_30000_LIM333_Municipal Running Costs_GENERAL EXPENSES _ OTHER_2018</v>
          </cell>
          <cell r="K284" t="str">
            <v>_007_30000_LIM333_Municipal Running Costs_GENERAL EXPENSES _ OTHER_2018</v>
          </cell>
          <cell r="L284" t="str">
            <v>M</v>
          </cell>
          <cell r="M284" t="str">
            <v>No</v>
          </cell>
          <cell r="N284">
            <v>246501</v>
          </cell>
        </row>
        <row r="285">
          <cell r="J285" t="str">
            <v>_007_30000_LIM333_Municipal Running Costs_GENERAL EXPENSES _ OTHER_2018</v>
          </cell>
          <cell r="K285" t="str">
            <v>_007_30000_LIM333_Municipal Running Costs_GENERAL EXPENSES _ OTHER_2018</v>
          </cell>
          <cell r="L285" t="str">
            <v>M</v>
          </cell>
          <cell r="M285" t="str">
            <v>No</v>
          </cell>
          <cell r="N285">
            <v>239697</v>
          </cell>
        </row>
        <row r="286">
          <cell r="J286" t="str">
            <v>_123_LIM333_CONSUMABLE DOMESTIC ITEMS</v>
          </cell>
          <cell r="K286" t="str">
            <v>_123_LIM333_CONSUMABLE DOMESTIC ITEMS</v>
          </cell>
          <cell r="L286" t="str">
            <v>M</v>
          </cell>
          <cell r="M286" t="str">
            <v>No</v>
          </cell>
          <cell r="N286">
            <v>257056</v>
          </cell>
        </row>
        <row r="287">
          <cell r="J287" t="str">
            <v>_005_LIM333_NON-CAPITAL TOOLS &amp; EQUIPMENT</v>
          </cell>
          <cell r="K287" t="str">
            <v>_005_LIM333_NON-CAPITAL TOOLS &amp; EQUIPMENT</v>
          </cell>
          <cell r="L287" t="str">
            <v>M</v>
          </cell>
          <cell r="M287" t="str">
            <v>No</v>
          </cell>
          <cell r="N287">
            <v>256999</v>
          </cell>
        </row>
        <row r="288">
          <cell r="J288" t="str">
            <v>115_LIM333_FURNITURE &amp; OFFICE EQUIPMENT</v>
          </cell>
          <cell r="K288" t="str">
            <v>115_LIM333_FURNITURE &amp; OFFICE EQUIPMENT</v>
          </cell>
          <cell r="L288" t="str">
            <v>M</v>
          </cell>
          <cell r="M288" t="str">
            <v>No</v>
          </cell>
          <cell r="N288">
            <v>236889</v>
          </cell>
        </row>
        <row r="289">
          <cell r="J289" t="str">
            <v>_173_LIM333_DISTRIBUTION NETWORK - CONTRACTORS</v>
          </cell>
          <cell r="K289" t="str">
            <v>_173_LIM333_DISTRIBUTION NETWORK - CONTRACTORS</v>
          </cell>
          <cell r="L289" t="str">
            <v>M</v>
          </cell>
          <cell r="M289" t="str">
            <v>No</v>
          </cell>
          <cell r="N289">
            <v>257036</v>
          </cell>
        </row>
        <row r="290">
          <cell r="J290" t="str">
            <v>_162_30000_LIM333_Municipal Running Costs_DEPRECIATION_2018</v>
          </cell>
          <cell r="K290" t="str">
            <v>_162_30000_LIM333_Municipal Running Costs_DEPRECIATION_2018</v>
          </cell>
          <cell r="L290" t="str">
            <v>M</v>
          </cell>
          <cell r="M290" t="str">
            <v>No</v>
          </cell>
          <cell r="N290">
            <v>256209</v>
          </cell>
        </row>
        <row r="291">
          <cell r="J291" t="str">
            <v>_162_30000_LIM333_Municipal Running Costs_DEPRECIATION_2018</v>
          </cell>
          <cell r="K291" t="str">
            <v>_162_30000_LIM333_Municipal Running Costs_DEPRECIATION_2018</v>
          </cell>
          <cell r="L291" t="str">
            <v>M</v>
          </cell>
          <cell r="M291" t="str">
            <v>No</v>
          </cell>
          <cell r="N291">
            <v>256439</v>
          </cell>
        </row>
        <row r="292">
          <cell r="J292" t="str">
            <v>_123_30000_LIM333_Municipal Running Costs_GENERAL EXPENSES _ OTHER_2018</v>
          </cell>
          <cell r="K292" t="str">
            <v>_123_30000_LIM333_Municipal Running Costs_GENERAL EXPENSES _ OTHER_2018</v>
          </cell>
          <cell r="L292" t="str">
            <v>M</v>
          </cell>
          <cell r="M292" t="str">
            <v>No</v>
          </cell>
          <cell r="N292">
            <v>257139</v>
          </cell>
        </row>
        <row r="293">
          <cell r="J293" t="str">
            <v>_123_30000_LIM333_Municipal Running Costs_GENERAL EXPENSES _ OTHER_2018</v>
          </cell>
          <cell r="K293" t="str">
            <v>_123_30000_LIM333_Municipal Running Costs_GENERAL EXPENSES _ OTHER_2018</v>
          </cell>
          <cell r="L293" t="str">
            <v>M</v>
          </cell>
          <cell r="M293" t="str">
            <v>No</v>
          </cell>
          <cell r="N293">
            <v>240829</v>
          </cell>
        </row>
        <row r="294">
          <cell r="J294" t="str">
            <v>_123_30000_LIM333_Municipal Running Costs_GENERAL EXPENSES _ OTHER_2018</v>
          </cell>
          <cell r="K294" t="str">
            <v>_123_30000_LIM333_Municipal Running Costs_GENERAL EXPENSES _ OTHER_2018</v>
          </cell>
          <cell r="L294" t="str">
            <v>M</v>
          </cell>
          <cell r="M294" t="str">
            <v>No</v>
          </cell>
          <cell r="N294">
            <v>240809</v>
          </cell>
        </row>
        <row r="295">
          <cell r="J295" t="str">
            <v>_123_30000_LIM333_Municipal Running Costs_GENERAL EXPENSES _ OTHER_2018</v>
          </cell>
          <cell r="K295" t="str">
            <v>_123_30000_LIM333_Municipal Running Costs_GENERAL EXPENSES _ OTHER_2018</v>
          </cell>
          <cell r="L295" t="str">
            <v>M</v>
          </cell>
          <cell r="M295" t="str">
            <v>No</v>
          </cell>
          <cell r="N295">
            <v>263311</v>
          </cell>
        </row>
        <row r="296">
          <cell r="J296" t="str">
            <v>_123_30000_LIM333_Municipal Running Costs_GENERAL EXPENSES _ OTHER_2018</v>
          </cell>
          <cell r="K296" t="str">
            <v>_123_30000_LIM333_Municipal Running Costs_GENERAL EXPENSES _ OTHER_2018</v>
          </cell>
          <cell r="L296" t="str">
            <v>M</v>
          </cell>
          <cell r="M296" t="str">
            <v>No</v>
          </cell>
          <cell r="N296">
            <v>257519</v>
          </cell>
        </row>
        <row r="297">
          <cell r="J297" t="str">
            <v>_123_30000_LIM333_Municipal Running Costs_GENERAL EXPENSES _ OTHER_2018</v>
          </cell>
          <cell r="K297" t="str">
            <v>_123_30000_LIM333_Municipal Running Costs_GENERAL EXPENSES _ OTHER_2018</v>
          </cell>
          <cell r="L297" t="str">
            <v>M</v>
          </cell>
          <cell r="M297" t="str">
            <v>No</v>
          </cell>
          <cell r="N297">
            <v>240822</v>
          </cell>
        </row>
        <row r="298">
          <cell r="J298" t="str">
            <v>_123_30000_LIM333_Municipal Running Costs_GENERAL EXPENSES _ OTHER_2018</v>
          </cell>
          <cell r="K298" t="str">
            <v>_123_30000_LIM333_Municipal Running Costs_GENERAL EXPENSES _ OTHER_2018</v>
          </cell>
          <cell r="L298" t="str">
            <v>M</v>
          </cell>
          <cell r="M298" t="str">
            <v>No</v>
          </cell>
          <cell r="N298">
            <v>240795</v>
          </cell>
        </row>
        <row r="299">
          <cell r="J299" t="str">
            <v>_023_30000_LIM333_Municipal Running Costs_GENERAL EXPENSES _ OTHER_2018</v>
          </cell>
          <cell r="K299" t="str">
            <v>_023_30000_LIM333_Municipal Running Costs_GENERAL EXPENSES _ OTHER_2018</v>
          </cell>
          <cell r="L299" t="str">
            <v>M</v>
          </cell>
          <cell r="M299" t="str">
            <v>No</v>
          </cell>
          <cell r="N299">
            <v>257105</v>
          </cell>
        </row>
        <row r="300">
          <cell r="J300" t="str">
            <v>_052_10001_LIM333_Employee Related Cost Senior Management &amp; Municipal staff_EMPLOYEE RELATED COSTS _ WAGES _ SALARIES_2018</v>
          </cell>
          <cell r="K300" t="str">
            <v>_052_10001_LIM333_Employee Related Cost Senior Management &amp; Municipal staff_EMPLOYEE RELATED COSTS _ WAGES _ SALARIES_2018</v>
          </cell>
          <cell r="L300" t="str">
            <v>M</v>
          </cell>
          <cell r="M300" t="str">
            <v>No</v>
          </cell>
          <cell r="N300">
            <v>256618</v>
          </cell>
        </row>
        <row r="301">
          <cell r="J301" t="str">
            <v>_052_10001_LIM333_Employee Related Cost Senior Management &amp; Municipal staff_EMPLOYEE RELATED COSTS _ WAGES _ SALARIES_2018</v>
          </cell>
          <cell r="K301" t="str">
            <v>_052_10001_LIM333_Employee Related Cost Senior Management &amp; Municipal staff_EMPLOYEE RELATED COSTS _ WAGES _ SALARIES_2018</v>
          </cell>
          <cell r="L301" t="str">
            <v>M</v>
          </cell>
          <cell r="M301" t="str">
            <v>No</v>
          </cell>
          <cell r="N301">
            <v>241131</v>
          </cell>
        </row>
        <row r="302">
          <cell r="J302" t="str">
            <v>_052_10001_LIM333_Employee Related Cost Senior Management &amp; Municipal staff_EMPLOYEE RELATED COSTS _ WAGES _ SALARIES_2018</v>
          </cell>
          <cell r="K302" t="str">
            <v>_052_10001_LIM333_Employee Related Cost Senior Management &amp; Municipal staff_EMPLOYEE RELATED COSTS _ WAGES _ SALARIES_2018</v>
          </cell>
          <cell r="L302" t="str">
            <v>M</v>
          </cell>
          <cell r="M302" t="str">
            <v>No</v>
          </cell>
          <cell r="N302">
            <v>256598</v>
          </cell>
        </row>
        <row r="303">
          <cell r="J303" t="str">
            <v>_052_10001_LIM333_Employee Related Cost Senior Management &amp; Municipal staff_EMPLOYEE RELATED COSTS _ WAGES _ SALARIES_2018</v>
          </cell>
          <cell r="K303" t="str">
            <v>_052_10001_LIM333_Employee Related Cost Senior Management &amp; Municipal staff_EMPLOYEE RELATED COSTS _ WAGES _ SALARIES_2018</v>
          </cell>
          <cell r="L303" t="str">
            <v>M</v>
          </cell>
          <cell r="M303" t="str">
            <v>No</v>
          </cell>
          <cell r="N303">
            <v>241114</v>
          </cell>
        </row>
        <row r="304">
          <cell r="J304" t="str">
            <v>_052_10001_LIM333_Employee Related Cost Senior Management &amp; Municipal staff_EMPLOYEE RELATED COSTS _ WAGES _ SALARIES_2018</v>
          </cell>
          <cell r="K304" t="str">
            <v>_052_10001_LIM333_Employee Related Cost Senior Management &amp; Municipal staff_EMPLOYEE RELATED COSTS _ WAGES _ SALARIES_2018</v>
          </cell>
          <cell r="L304" t="str">
            <v>M</v>
          </cell>
          <cell r="M304" t="str">
            <v>No</v>
          </cell>
          <cell r="N304">
            <v>241124</v>
          </cell>
        </row>
        <row r="305">
          <cell r="J305" t="str">
            <v>_052_10001_LIM333_Employee Related Cost Senior Management &amp; Municipal staff_EMPLOYEE RELATED COSTS _ WAGES _ SALARIES_2018</v>
          </cell>
          <cell r="K305" t="str">
            <v>_052_10001_LIM333_Employee Related Cost Senior Management &amp; Municipal staff_EMPLOYEE RELATED COSTS _ WAGES _ SALARIES_2018</v>
          </cell>
          <cell r="L305" t="str">
            <v>M</v>
          </cell>
          <cell r="M305" t="str">
            <v>No</v>
          </cell>
          <cell r="N305">
            <v>241138</v>
          </cell>
        </row>
        <row r="306">
          <cell r="J306" t="str">
            <v>_052_10001_LIM333_Employee Related Cost Senior Management &amp; Municipal staff_EMPLOYEE RELATED COSTS _ WAGES _ SALARIES_2018</v>
          </cell>
          <cell r="K306" t="str">
            <v>_052_10001_LIM333_Employee Related Cost Senior Management &amp; Municipal staff_EMPLOYEE RELATED COSTS _ WAGES _ SALARIES_2018</v>
          </cell>
          <cell r="L306" t="str">
            <v>M</v>
          </cell>
          <cell r="M306" t="str">
            <v>No</v>
          </cell>
          <cell r="N306">
            <v>256543</v>
          </cell>
        </row>
        <row r="307">
          <cell r="J307" t="str">
            <v>_052_10001_LIM333_Employee Related Cost Senior Management &amp; Municipal staff_EMPLOYEE RELATED COSTS _ WAGES _ SALARIES_2018</v>
          </cell>
          <cell r="K307" t="str">
            <v>_052_10001_LIM333_Employee Related Cost Senior Management &amp; Municipal staff_EMPLOYEE RELATED COSTS _ WAGES _ SALARIES_2018</v>
          </cell>
          <cell r="L307" t="str">
            <v>M</v>
          </cell>
          <cell r="M307" t="str">
            <v>No</v>
          </cell>
          <cell r="N307">
            <v>241117</v>
          </cell>
        </row>
        <row r="308">
          <cell r="J308" t="str">
            <v>_052_10001_LIM333_Employee Related Cost Senior Management &amp; Municipal staff_EMPLOYEE RELATED COSTS _ WAGES _ SALARIES_2018</v>
          </cell>
          <cell r="K308" t="str">
            <v>_052_10001_LIM333_Employee Related Cost Senior Management &amp; Municipal staff_EMPLOYEE RELATED COSTS _ WAGES _ SALARIES_2018</v>
          </cell>
          <cell r="L308" t="str">
            <v>M</v>
          </cell>
          <cell r="M308" t="str">
            <v>No</v>
          </cell>
          <cell r="N308">
            <v>263583</v>
          </cell>
        </row>
        <row r="309">
          <cell r="J309" t="str">
            <v>_052_10001_LIM333_Employee Related Cost Senior Management &amp; Municipal staff_EMPLOYEE RELATED COSTS _ WAGES _ SALARIES_2018</v>
          </cell>
          <cell r="K309" t="str">
            <v>_052_10001_LIM333_Employee Related Cost Senior Management &amp; Municipal staff_EMPLOYEE RELATED COSTS _ WAGES _ SALARIES_2018</v>
          </cell>
          <cell r="L309" t="str">
            <v>M</v>
          </cell>
          <cell r="M309" t="str">
            <v>No</v>
          </cell>
          <cell r="N309">
            <v>263579</v>
          </cell>
        </row>
        <row r="310">
          <cell r="J310" t="str">
            <v>_052_10001_LIM333_Employee Related Cost Senior Management &amp; Municipal staff_EMPLOYEE RELATED COSTS _ WAGES _ SALARIES_2018</v>
          </cell>
          <cell r="K310" t="str">
            <v>_052_10001_LIM333_Employee Related Cost Senior Management &amp; Municipal staff_EMPLOYEE RELATED COSTS _ WAGES _ SALARIES_2018</v>
          </cell>
          <cell r="L310" t="str">
            <v>M</v>
          </cell>
          <cell r="M310" t="str">
            <v>No</v>
          </cell>
          <cell r="N310">
            <v>256518</v>
          </cell>
        </row>
        <row r="311">
          <cell r="J311" t="str">
            <v>_052_10001_LIM333_Employee Related Cost Senior Management &amp; Municipal staff_EMPLOYEE RELATED COSTS _ WAGES _ SALARIES_2018</v>
          </cell>
          <cell r="K311" t="str">
            <v>_052_10001_LIM333_Employee Related Cost Senior Management &amp; Municipal staff_EMPLOYEE RELATED COSTS _ WAGES _ SALARIES_2018</v>
          </cell>
          <cell r="L311" t="str">
            <v>M</v>
          </cell>
          <cell r="M311" t="str">
            <v>No</v>
          </cell>
          <cell r="N311">
            <v>256486</v>
          </cell>
        </row>
        <row r="312">
          <cell r="J312" t="str">
            <v>_052_10001_LIM333_Employee Related Cost Senior Management &amp; Municipal staff_EMPLOYEE RELATED COSTS _ WAGES _ SALARIES_2018</v>
          </cell>
          <cell r="K312" t="str">
            <v>_052_10001_LIM333_Employee Related Cost Senior Management &amp; Municipal staff_EMPLOYEE RELATED COSTS _ WAGES _ SALARIES_2018</v>
          </cell>
          <cell r="L312" t="str">
            <v>M</v>
          </cell>
          <cell r="M312" t="str">
            <v>No</v>
          </cell>
          <cell r="N312">
            <v>256630</v>
          </cell>
        </row>
        <row r="313">
          <cell r="J313" t="str">
            <v>_052_10001_LIM333_Employee Related Cost Senior Management &amp; Municipal staff_EMPLOYEE RELATED COSTS _ WAGES _ SALARIES_2018</v>
          </cell>
          <cell r="K313" t="str">
            <v>_052_10001_LIM333_Employee Related Cost Senior Management &amp; Municipal staff_EMPLOYEE RELATED COSTS _ WAGES _ SALARIES_2018</v>
          </cell>
          <cell r="L313" t="str">
            <v>M</v>
          </cell>
          <cell r="M313" t="str">
            <v>No</v>
          </cell>
          <cell r="N313">
            <v>256631</v>
          </cell>
        </row>
        <row r="314">
          <cell r="J314" t="str">
            <v>_052_10001_LIM333_Employee Related Cost Senior Management &amp; Municipal staff_EMPLOYEE RELATED COSTS _ WAGES _ SALARIES_2018</v>
          </cell>
          <cell r="K314" t="str">
            <v>_052_10001_LIM333_Employee Related Cost Senior Management &amp; Municipal staff_EMPLOYEE RELATED COSTS _ WAGES _ SALARIES_2018</v>
          </cell>
          <cell r="L314" t="str">
            <v>M</v>
          </cell>
          <cell r="M314" t="str">
            <v>No</v>
          </cell>
          <cell r="N314">
            <v>263424</v>
          </cell>
        </row>
        <row r="315">
          <cell r="J315" t="str">
            <v>_052_10001_LIM333_Employee Related Cost Senior Management &amp; Municipal staff_EMPLOYEE RELATED COSTS _ WAGES _ SALARIES_2018</v>
          </cell>
          <cell r="K315" t="str">
            <v>_052_10001_LIM333_Employee Related Cost Senior Management &amp; Municipal staff_EMPLOYEE RELATED COSTS _ WAGES _ SALARIES_2018</v>
          </cell>
          <cell r="L315" t="str">
            <v>M</v>
          </cell>
          <cell r="M315" t="str">
            <v>No</v>
          </cell>
          <cell r="N315">
            <v>256645</v>
          </cell>
        </row>
        <row r="316">
          <cell r="J316" t="str">
            <v>_052_10001_LIM333_Employee Related Cost Senior Management &amp; Municipal staff_EMPLOYEE RELATED COSTS _ WAGES _ SALARIES_2018</v>
          </cell>
          <cell r="K316" t="str">
            <v>_052_10001_LIM333_Employee Related Cost Senior Management &amp; Municipal staff_EMPLOYEE RELATED COSTS _ WAGES _ SALARIES_2018</v>
          </cell>
          <cell r="L316" t="str">
            <v>M</v>
          </cell>
          <cell r="M316" t="str">
            <v>No</v>
          </cell>
          <cell r="N316">
            <v>256649</v>
          </cell>
        </row>
        <row r="317">
          <cell r="J317" t="str">
            <v>_052_10001_LIM333_Employee Related Cost Senior Management &amp; Municipal staff_EMPLOYEE RELATED COSTS _ WAGES _ SALARIES_2018</v>
          </cell>
          <cell r="K317" t="str">
            <v>_052_10001_LIM333_Employee Related Cost Senior Management &amp; Municipal staff_EMPLOYEE RELATED COSTS _ WAGES _ SALARIES_2018</v>
          </cell>
          <cell r="L317" t="str">
            <v>M</v>
          </cell>
          <cell r="M317" t="str">
            <v>No</v>
          </cell>
          <cell r="N317">
            <v>256640</v>
          </cell>
        </row>
        <row r="318">
          <cell r="J318" t="str">
            <v>_033_LIM333_NON-CAPITAL TOOLS &amp; EQUIPMENT</v>
          </cell>
          <cell r="K318" t="str">
            <v>_033_LIM333_NON-CAPITAL TOOLS &amp; EQUIPMENT</v>
          </cell>
          <cell r="L318" t="str">
            <v>M</v>
          </cell>
          <cell r="M318" t="str">
            <v>No</v>
          </cell>
          <cell r="N318">
            <v>242944</v>
          </cell>
        </row>
        <row r="319">
          <cell r="J319" t="str">
            <v>_036_LIM333_NON-CAPITAL TOOLS &amp; EQUIPMENT</v>
          </cell>
          <cell r="K319" t="str">
            <v>_036_LIM333_NON-CAPITAL TOOLS &amp; EQUIPMENT</v>
          </cell>
          <cell r="L319" t="str">
            <v>M</v>
          </cell>
          <cell r="M319" t="str">
            <v>No</v>
          </cell>
          <cell r="N319">
            <v>244751</v>
          </cell>
        </row>
        <row r="320">
          <cell r="J320" t="str">
            <v>_133_70000_LIM333_Operational  Typical Work Streams Expanded Public Works Programme_CONTRACTED SERVICES_2018</v>
          </cell>
          <cell r="K320" t="str">
            <v>_133_70000_LIM333_Operational  Typical Work Streams Expanded Public Works Programme_CONTRACTED SERVICES_2018</v>
          </cell>
          <cell r="L320" t="str">
            <v>M</v>
          </cell>
          <cell r="M320" t="str">
            <v>No</v>
          </cell>
          <cell r="N320">
            <v>256410</v>
          </cell>
        </row>
        <row r="321">
          <cell r="J321" t="str">
            <v>_183_30000_LIM333_Municipal Running Costs_DEPRECIATION_2018</v>
          </cell>
          <cell r="K321" t="str">
            <v>_183_30000_LIM333_Municipal Running Costs_DEPRECIATION_2018</v>
          </cell>
          <cell r="L321" t="str">
            <v>M</v>
          </cell>
          <cell r="M321" t="str">
            <v>No</v>
          </cell>
          <cell r="N321">
            <v>256422</v>
          </cell>
        </row>
        <row r="322">
          <cell r="J322" t="str">
            <v>_183_60001_LIM333_Default Transactions_SERVICE CHARGES_2018</v>
          </cell>
          <cell r="K322" t="str">
            <v>_183_60001_LIM333_Default Transactions_SERVICE CHARGES_2018</v>
          </cell>
          <cell r="L322" t="str">
            <v>M</v>
          </cell>
          <cell r="M322" t="str">
            <v>No</v>
          </cell>
          <cell r="N322">
            <v>263396</v>
          </cell>
        </row>
        <row r="323">
          <cell r="J323" t="str">
            <v>_063_30000_LIM333_Maintenance Tarred Roads</v>
          </cell>
          <cell r="K323" t="str">
            <v>_063_30000_LIM333_Maintenance Tarred Roads</v>
          </cell>
          <cell r="L323" t="str">
            <v>M</v>
          </cell>
          <cell r="M323" t="str">
            <v>No</v>
          </cell>
          <cell r="N323">
            <v>256996</v>
          </cell>
        </row>
        <row r="324">
          <cell r="J324" t="str">
            <v>_062_30000_LIM333_Municipal Running Costs_DEPRECIATION_2018</v>
          </cell>
          <cell r="K324" t="str">
            <v>_062_30000_LIM333_Municipal Running Costs_DEPRECIATION_2018</v>
          </cell>
          <cell r="L324" t="str">
            <v>M</v>
          </cell>
          <cell r="M324" t="str">
            <v>No</v>
          </cell>
          <cell r="N324">
            <v>256438</v>
          </cell>
        </row>
        <row r="325">
          <cell r="J325" t="str">
            <v>_024_30000_LIM333_Municipal Running Costs_GENERAL EXPENSES _ OTHER_2018</v>
          </cell>
          <cell r="K325" t="str">
            <v>_024_30000_LIM333_Municipal Running Costs_GENERAL EXPENSES _ OTHER_2018</v>
          </cell>
          <cell r="L325" t="str">
            <v>M</v>
          </cell>
          <cell r="M325" t="str">
            <v>No</v>
          </cell>
          <cell r="N325">
            <v>257103</v>
          </cell>
        </row>
        <row r="326">
          <cell r="J326" t="str">
            <v>_024_30000_LIM333_Municipal Running Costs_GENERAL EXPENSES _ OTHER_2018</v>
          </cell>
          <cell r="K326" t="str">
            <v>_024_30000_LIM333_Municipal Running Costs_GENERAL EXPENSES _ OTHER_2018</v>
          </cell>
          <cell r="L326" t="str">
            <v>M</v>
          </cell>
          <cell r="M326" t="str">
            <v>No</v>
          </cell>
          <cell r="N326">
            <v>257597</v>
          </cell>
        </row>
        <row r="327">
          <cell r="J327" t="str">
            <v>_038_30000_LIM333_Municipal Running Costs_DEPRECIATION_2018</v>
          </cell>
          <cell r="K327" t="str">
            <v>_038_30000_LIM333_Municipal Running Costs_DEPRECIATION_2018</v>
          </cell>
          <cell r="L327" t="str">
            <v>M</v>
          </cell>
          <cell r="M327" t="str">
            <v>No</v>
          </cell>
          <cell r="N327">
            <v>256418</v>
          </cell>
        </row>
        <row r="328">
          <cell r="J328" t="str">
            <v>_038_30000_LIM333_Municipal Running Costs_DEPRECIATION_2018</v>
          </cell>
          <cell r="K328" t="str">
            <v>_038_30000_LIM333_Municipal Running Costs_DEPRECIATION_2018</v>
          </cell>
          <cell r="L328" t="str">
            <v>M</v>
          </cell>
          <cell r="M328" t="str">
            <v>No</v>
          </cell>
          <cell r="N328">
            <v>253715</v>
          </cell>
        </row>
        <row r="329">
          <cell r="J329" t="str">
            <v>_003_30000_LIM333_Municipal Running Costs_GENERAL EXPENSES _ OTHER_2018</v>
          </cell>
          <cell r="K329" t="str">
            <v>_003_30000_LIM333_Municipal Running Costs_GENERAL EXPENSES _ OTHER_2018</v>
          </cell>
          <cell r="L329" t="str">
            <v>M</v>
          </cell>
          <cell r="M329" t="str">
            <v>No</v>
          </cell>
          <cell r="N329">
            <v>237044</v>
          </cell>
        </row>
        <row r="330">
          <cell r="J330" t="str">
            <v>_003_30000_LIM333_Municipal Running Costs_GENERAL EXPENSES _ OTHER_2018</v>
          </cell>
          <cell r="K330" t="str">
            <v>_003_30000_LIM333_Municipal Running Costs_GENERAL EXPENSES _ OTHER_2018</v>
          </cell>
          <cell r="L330" t="str">
            <v>M</v>
          </cell>
          <cell r="M330" t="str">
            <v>No</v>
          </cell>
          <cell r="N330">
            <v>237043</v>
          </cell>
        </row>
        <row r="331">
          <cell r="J331" t="str">
            <v>_003_30000_LIM333_Municipal Running Costs_GENERAL EXPENSES _ OTHER_2018</v>
          </cell>
          <cell r="K331" t="str">
            <v>_003_30000_LIM333_Municipal Running Costs_GENERAL EXPENSES _ OTHER_2018</v>
          </cell>
          <cell r="L331" t="str">
            <v>M</v>
          </cell>
          <cell r="M331" t="str">
            <v>No</v>
          </cell>
          <cell r="N331">
            <v>237011</v>
          </cell>
        </row>
        <row r="332">
          <cell r="J332" t="str">
            <v>_003_30000_LIM333_Municipal Running Costs_GENERAL EXPENSES _ OTHER_2018</v>
          </cell>
          <cell r="K332" t="str">
            <v>_003_30000_LIM333_Municipal Running Costs_GENERAL EXPENSES _ OTHER_2018</v>
          </cell>
          <cell r="L332" t="str">
            <v>M</v>
          </cell>
          <cell r="M332" t="str">
            <v>No</v>
          </cell>
          <cell r="N332">
            <v>237049</v>
          </cell>
        </row>
        <row r="333">
          <cell r="J333" t="str">
            <v>_003_30000_LIM333_Municipal Running Costs_GENERAL EXPENSES _ OTHER_2018</v>
          </cell>
          <cell r="K333" t="str">
            <v>_003_30000_LIM333_Municipal Running Costs_GENERAL EXPENSES _ OTHER_2018</v>
          </cell>
          <cell r="L333" t="str">
            <v>M</v>
          </cell>
          <cell r="M333" t="str">
            <v>No</v>
          </cell>
          <cell r="N333">
            <v>237048</v>
          </cell>
        </row>
        <row r="334">
          <cell r="J334" t="str">
            <v>_003_30000_LIM333_Municipal Running Costs_GENERAL EXPENSES _ OTHER_2018</v>
          </cell>
          <cell r="K334" t="str">
            <v>_003_30000_LIM333_Municipal Running Costs_GENERAL EXPENSES _ OTHER_2018</v>
          </cell>
          <cell r="L334" t="str">
            <v>M</v>
          </cell>
          <cell r="M334" t="str">
            <v>No</v>
          </cell>
          <cell r="N334">
            <v>237021</v>
          </cell>
        </row>
        <row r="335">
          <cell r="J335" t="str">
            <v>_003_30000_LIM333_Municipal Running Costs_GENERAL EXPENSES _ OTHER_2018</v>
          </cell>
          <cell r="K335" t="str">
            <v>_003_30000_LIM333_Municipal Running Costs_GENERAL EXPENSES _ OTHER_2018</v>
          </cell>
          <cell r="L335" t="str">
            <v>M</v>
          </cell>
          <cell r="M335" t="str">
            <v>No</v>
          </cell>
          <cell r="N335">
            <v>257142</v>
          </cell>
        </row>
        <row r="336">
          <cell r="J336" t="str">
            <v>_003_30000_LIM333_Municipal Running Costs_GENERAL EXPENSES _ OTHER_2018</v>
          </cell>
          <cell r="K336" t="str">
            <v>_003_30000_LIM333_Municipal Running Costs_GENERAL EXPENSES _ OTHER_2018</v>
          </cell>
          <cell r="L336" t="str">
            <v>M</v>
          </cell>
          <cell r="M336" t="str">
            <v>No</v>
          </cell>
          <cell r="N336">
            <v>237013</v>
          </cell>
        </row>
        <row r="337">
          <cell r="J337" t="str">
            <v>_003_30000_LIM333_Municipal Running Costs_GENERAL EXPENSES _ OTHER_2018</v>
          </cell>
          <cell r="K337" t="str">
            <v>_003_30000_LIM333_Municipal Running Costs_GENERAL EXPENSES _ OTHER_2018</v>
          </cell>
          <cell r="L337" t="str">
            <v>M</v>
          </cell>
          <cell r="M337" t="str">
            <v>No</v>
          </cell>
          <cell r="N337">
            <v>257561</v>
          </cell>
        </row>
        <row r="338">
          <cell r="J338" t="str">
            <v>_003_30000_LIM333_Municipal Running Costs_GENERAL EXPENSES _ OTHER_2018</v>
          </cell>
          <cell r="K338" t="str">
            <v>_003_30000_LIM333_Municipal Running Costs_GENERAL EXPENSES _ OTHER_2018</v>
          </cell>
          <cell r="L338" t="str">
            <v>M</v>
          </cell>
          <cell r="M338" t="str">
            <v>No</v>
          </cell>
          <cell r="N338">
            <v>246485</v>
          </cell>
        </row>
        <row r="339">
          <cell r="J339" t="str">
            <v>_003_30000_LIM333_Municipal Running Costs_GENERAL EXPENSES _ OTHER_2018</v>
          </cell>
          <cell r="K339" t="str">
            <v>_003_30000_LIM333_Municipal Running Costs_GENERAL EXPENSES _ OTHER_2018</v>
          </cell>
          <cell r="L339" t="str">
            <v>M</v>
          </cell>
          <cell r="M339" t="str">
            <v>No</v>
          </cell>
          <cell r="N339">
            <v>237036</v>
          </cell>
        </row>
        <row r="340">
          <cell r="J340" t="str">
            <v>_003_30000_LIM333_Municipal Running Costs_GENERAL EXPENSES _ OTHER_2018</v>
          </cell>
          <cell r="K340" t="str">
            <v>_003_30000_LIM333_Municipal Running Costs_GENERAL EXPENSES _ OTHER_2018</v>
          </cell>
          <cell r="L340" t="str">
            <v>M</v>
          </cell>
          <cell r="M340" t="str">
            <v>No</v>
          </cell>
          <cell r="N340">
            <v>237009</v>
          </cell>
        </row>
        <row r="341">
          <cell r="J341" t="str">
            <v>_003_30000_LIM333_Municipal Running Costs_GENERAL EXPENSES _ OTHER_2018</v>
          </cell>
          <cell r="K341" t="str">
            <v>_003_30000_LIM333_Municipal Running Costs_GENERAL EXPENSES _ OTHER_2018</v>
          </cell>
          <cell r="L341" t="str">
            <v>M</v>
          </cell>
          <cell r="M341" t="str">
            <v>No</v>
          </cell>
          <cell r="N341">
            <v>257057</v>
          </cell>
        </row>
        <row r="342">
          <cell r="J342" t="str">
            <v>_173_LIM333_COUNCIL-OWNED BUILDINGS</v>
          </cell>
          <cell r="K342" t="str">
            <v>_173_LIM333_COUNCIL-OWNED BUILDINGS</v>
          </cell>
          <cell r="L342" t="str">
            <v>M</v>
          </cell>
          <cell r="M342" t="str">
            <v>No</v>
          </cell>
          <cell r="N342">
            <v>246437</v>
          </cell>
        </row>
        <row r="343">
          <cell r="J343" t="str">
            <v>_113_30000_LIM333_Municipal Running Costs_GENERAL EXPENSES _ OTHER_2018</v>
          </cell>
          <cell r="K343" t="str">
            <v>_113_30000_LIM333_Municipal Running Costs_GENERAL EXPENSES _ OTHER_2018</v>
          </cell>
          <cell r="L343" t="str">
            <v>M</v>
          </cell>
          <cell r="M343" t="str">
            <v>No</v>
          </cell>
          <cell r="N343">
            <v>246598</v>
          </cell>
        </row>
        <row r="344">
          <cell r="J344" t="str">
            <v>_113_30000_LIM333_Municipal Running Costs_GENERAL EXPENSES _ OTHER_2018</v>
          </cell>
          <cell r="K344" t="str">
            <v>_113_30000_LIM333_Municipal Running Costs_GENERAL EXPENSES _ OTHER_2018</v>
          </cell>
          <cell r="L344" t="str">
            <v>M</v>
          </cell>
          <cell r="M344" t="str">
            <v>No</v>
          </cell>
          <cell r="N344">
            <v>246584</v>
          </cell>
        </row>
        <row r="345">
          <cell r="J345" t="str">
            <v>_113_30000_LIM333_Municipal Running Costs_GENERAL EXPENSES _ OTHER_2018</v>
          </cell>
          <cell r="K345" t="str">
            <v>_113_30000_LIM333_Municipal Running Costs_GENERAL EXPENSES _ OTHER_2018</v>
          </cell>
          <cell r="L345" t="str">
            <v>M</v>
          </cell>
          <cell r="M345" t="str">
            <v>No</v>
          </cell>
          <cell r="N345">
            <v>246576</v>
          </cell>
        </row>
        <row r="346">
          <cell r="J346" t="str">
            <v>_113_30000_LIM333_Municipal Running Costs_GENERAL EXPENSES _ OTHER_2018</v>
          </cell>
          <cell r="K346" t="str">
            <v>_113_30000_LIM333_Municipal Running Costs_GENERAL EXPENSES _ OTHER_2018</v>
          </cell>
          <cell r="L346" t="str">
            <v>M</v>
          </cell>
          <cell r="M346" t="str">
            <v>No</v>
          </cell>
          <cell r="N346">
            <v>246585</v>
          </cell>
        </row>
        <row r="347">
          <cell r="J347" t="str">
            <v>_113_30000_LIM333_Municipal Running Costs_GENERAL EXPENSES _ OTHER_2018</v>
          </cell>
          <cell r="K347" t="str">
            <v>_113_30000_LIM333_Municipal Running Costs_GENERAL EXPENSES _ OTHER_2018</v>
          </cell>
          <cell r="L347" t="str">
            <v>M</v>
          </cell>
          <cell r="M347" t="str">
            <v>No</v>
          </cell>
          <cell r="N347">
            <v>246680</v>
          </cell>
        </row>
        <row r="348">
          <cell r="J348" t="str">
            <v>_113_30000_LIM333_Municipal Running Costs_GENERAL EXPENSES _ OTHER_2018</v>
          </cell>
          <cell r="K348" t="str">
            <v>_113_30000_LIM333_Municipal Running Costs_GENERAL EXPENSES _ OTHER_2018</v>
          </cell>
          <cell r="L348" t="str">
            <v>M</v>
          </cell>
          <cell r="M348" t="str">
            <v>No</v>
          </cell>
          <cell r="N348">
            <v>246583</v>
          </cell>
        </row>
        <row r="349">
          <cell r="J349" t="str">
            <v>_015_10002_LIM333_Employee Related Cost Municipal Staff &amp; Senior Management_EMPLOYEE RELATED COSTS _ WAGES _ SALARIES_2018</v>
          </cell>
          <cell r="K349" t="str">
            <v>_015_10002_LIM333_Employee Related Cost Municipal Staff &amp; Senior Management_EMPLOYEE RELATED COSTS _ WAGES _ SALARIES_2018</v>
          </cell>
          <cell r="L349" t="str">
            <v>M</v>
          </cell>
          <cell r="M349" t="str">
            <v>No</v>
          </cell>
          <cell r="N349">
            <v>241080</v>
          </cell>
        </row>
        <row r="350">
          <cell r="J350" t="str">
            <v>_015_10002_LIM333_Employee Related Cost Municipal Staff &amp; Senior Management_EMPLOYEE RELATED COSTS _ WAGES _ SALARIES_2018</v>
          </cell>
          <cell r="K350" t="str">
            <v>_015_10002_LIM333_Employee Related Cost Municipal Staff &amp; Senior Management_EMPLOYEE RELATED COSTS _ WAGES _ SALARIES_2018</v>
          </cell>
          <cell r="L350" t="str">
            <v>M</v>
          </cell>
          <cell r="M350" t="str">
            <v>No</v>
          </cell>
          <cell r="N350">
            <v>241102</v>
          </cell>
        </row>
        <row r="351">
          <cell r="J351" t="str">
            <v>_015_10002_LIM333_Employee Related Cost Municipal Staff &amp; Senior Management_EMPLOYEE RELATED COSTS _ WAGES _ SALARIES_2018</v>
          </cell>
          <cell r="K351" t="str">
            <v>_015_10002_LIM333_Employee Related Cost Municipal Staff &amp; Senior Management_EMPLOYEE RELATED COSTS _ WAGES _ SALARIES_2018</v>
          </cell>
          <cell r="L351" t="str">
            <v>M</v>
          </cell>
          <cell r="M351" t="str">
            <v>No</v>
          </cell>
          <cell r="N351">
            <v>240918</v>
          </cell>
        </row>
        <row r="352">
          <cell r="J352" t="str">
            <v>_015_10002_LIM333_Employee Related Cost Municipal Staff &amp; Senior Management_EMPLOYEE RELATED COSTS _ WAGES _ SALARIES_2018</v>
          </cell>
          <cell r="K352" t="str">
            <v>_015_10002_LIM333_Employee Related Cost Municipal Staff &amp; Senior Management_EMPLOYEE RELATED COSTS _ WAGES _ SALARIES_2018</v>
          </cell>
          <cell r="L352" t="str">
            <v>M</v>
          </cell>
          <cell r="M352" t="str">
            <v>No</v>
          </cell>
          <cell r="N352">
            <v>240947</v>
          </cell>
        </row>
        <row r="353">
          <cell r="J353" t="str">
            <v>_015_10002_LIM333_Employee Related Cost Municipal Staff &amp; Senior Management_EMPLOYEE RELATED COSTS _ WAGES _ SALARIES_2018</v>
          </cell>
          <cell r="K353" t="str">
            <v>_015_10002_LIM333_Employee Related Cost Municipal Staff &amp; Senior Management_EMPLOYEE RELATED COSTS _ WAGES _ SALARIES_2018</v>
          </cell>
          <cell r="L353" t="str">
            <v>M</v>
          </cell>
          <cell r="M353" t="str">
            <v>No</v>
          </cell>
          <cell r="N353">
            <v>240925</v>
          </cell>
        </row>
        <row r="354">
          <cell r="J354" t="str">
            <v>_015_10002_LIM333_Employee Related Cost Municipal Staff &amp; Senior Management_EMPLOYEE RELATED COSTS _ WAGES _ SALARIES_2018</v>
          </cell>
          <cell r="K354" t="str">
            <v>_015_10002_LIM333_Employee Related Cost Municipal Staff &amp; Senior Management_EMPLOYEE RELATED COSTS _ WAGES _ SALARIES_2018</v>
          </cell>
          <cell r="L354" t="str">
            <v>M</v>
          </cell>
          <cell r="M354" t="str">
            <v>No</v>
          </cell>
          <cell r="N354">
            <v>241074</v>
          </cell>
        </row>
        <row r="355">
          <cell r="J355" t="str">
            <v>_015_10002_LIM333_Employee Related Cost Municipal Staff &amp; Senior Management_EMPLOYEE RELATED COSTS _ WAGES _ SALARIES_2018</v>
          </cell>
          <cell r="K355" t="str">
            <v>_015_10002_LIM333_Employee Related Cost Municipal Staff &amp; Senior Management_EMPLOYEE RELATED COSTS _ WAGES _ SALARIES_2018</v>
          </cell>
          <cell r="L355" t="str">
            <v>M</v>
          </cell>
          <cell r="M355" t="str">
            <v>No</v>
          </cell>
          <cell r="N355">
            <v>240931</v>
          </cell>
        </row>
        <row r="356">
          <cell r="J356" t="str">
            <v>_015_10002_LIM333_Employee Related Cost Municipal Staff &amp; Senior Management_EMPLOYEE RELATED COSTS _ WAGES _ SALARIES_2018</v>
          </cell>
          <cell r="K356" t="str">
            <v>_015_10002_LIM333_Employee Related Cost Municipal Staff &amp; Senior Management_EMPLOYEE RELATED COSTS _ WAGES _ SALARIES_2018</v>
          </cell>
          <cell r="L356" t="str">
            <v>M</v>
          </cell>
          <cell r="M356" t="str">
            <v>No</v>
          </cell>
          <cell r="N356">
            <v>241109</v>
          </cell>
        </row>
        <row r="357">
          <cell r="J357" t="str">
            <v>_015_10002_LIM333_Employee Related Cost Municipal Staff &amp; Senior Management_EMPLOYEE RELATED COSTS _ WAGES _ SALARIES_2018</v>
          </cell>
          <cell r="K357" t="str">
            <v>_015_10002_LIM333_Employee Related Cost Municipal Staff &amp; Senior Management_EMPLOYEE RELATED COSTS _ WAGES _ SALARIES_2018</v>
          </cell>
          <cell r="L357" t="str">
            <v>M</v>
          </cell>
          <cell r="M357" t="str">
            <v>No</v>
          </cell>
          <cell r="N357">
            <v>240933</v>
          </cell>
        </row>
        <row r="358">
          <cell r="J358" t="str">
            <v>_015_10002_LIM333_Employee Related Cost Municipal Staff &amp; Senior Management_EMPLOYEE RELATED COSTS _ WAGES _ SALARIES_2018</v>
          </cell>
          <cell r="K358" t="str">
            <v>_015_10002_LIM333_Employee Related Cost Municipal Staff &amp; Senior Management_EMPLOYEE RELATED COSTS _ WAGES _ SALARIES_2018</v>
          </cell>
          <cell r="L358" t="str">
            <v>M</v>
          </cell>
          <cell r="M358" t="str">
            <v>No</v>
          </cell>
          <cell r="N358">
            <v>241088</v>
          </cell>
        </row>
        <row r="359">
          <cell r="J359" t="str">
            <v>_015_10002_LIM333_Employee Related Cost Municipal Staff &amp; Senior Management_EMPLOYEE RELATED COSTS _ WAGES _ SALARIES_2018</v>
          </cell>
          <cell r="K359" t="str">
            <v>_015_10002_LIM333_Employee Related Cost Municipal Staff &amp; Senior Management_EMPLOYEE RELATED COSTS _ WAGES _ SALARIES_2018</v>
          </cell>
          <cell r="L359" t="str">
            <v>M</v>
          </cell>
          <cell r="M359" t="str">
            <v>No</v>
          </cell>
          <cell r="N359">
            <v>257901</v>
          </cell>
        </row>
        <row r="360">
          <cell r="J360" t="str">
            <v>_015_10002_LIM333_Employee Related Cost Municipal Staff &amp; Senior Management_EMPLOYEE RELATED COSTS _ WAGES _ SALARIES_2018</v>
          </cell>
          <cell r="K360" t="str">
            <v>_015_10002_LIM333_Employee Related Cost Municipal Staff &amp; Senior Management_EMPLOYEE RELATED COSTS _ WAGES _ SALARIES_2018</v>
          </cell>
          <cell r="L360" t="str">
            <v>M</v>
          </cell>
          <cell r="M360" t="str">
            <v>No</v>
          </cell>
          <cell r="N360">
            <v>241095</v>
          </cell>
        </row>
        <row r="361">
          <cell r="J361" t="str">
            <v>_015_10002_LIM333_Employee Related Cost Municipal Staff &amp; Senior Management_EMPLOYEE RELATED COSTS _ WAGES _ SALARIES_2018</v>
          </cell>
          <cell r="K361" t="str">
            <v>_015_10002_LIM333_Employee Related Cost Municipal Staff &amp; Senior Management_EMPLOYEE RELATED COSTS _ WAGES _ SALARIES_2018</v>
          </cell>
          <cell r="L361" t="str">
            <v>M</v>
          </cell>
          <cell r="M361" t="str">
            <v>No</v>
          </cell>
          <cell r="N361">
            <v>256458</v>
          </cell>
        </row>
        <row r="362">
          <cell r="J362" t="str">
            <v>_056_10002_LIM333_Employee Related Cost Municipal Staff</v>
          </cell>
          <cell r="K362" t="str">
            <v>_056_10002_LIM333_Employee Related Cost Municipal Staff</v>
          </cell>
          <cell r="L362" t="str">
            <v>M</v>
          </cell>
          <cell r="M362" t="str">
            <v>No</v>
          </cell>
          <cell r="N362">
            <v>244578</v>
          </cell>
        </row>
        <row r="363">
          <cell r="J363" t="str">
            <v>_143_LIM333_COUNCIL-OWNED LAND</v>
          </cell>
          <cell r="K363" t="str">
            <v>_143_LIM333_COUNCIL-OWNED LAND</v>
          </cell>
          <cell r="L363" t="str">
            <v>M</v>
          </cell>
          <cell r="M363" t="str">
            <v>No</v>
          </cell>
          <cell r="N363">
            <v>237827</v>
          </cell>
        </row>
        <row r="364">
          <cell r="J364" t="str">
            <v>_195_10001_LIM333_Employee Related Cost Senior Management &amp; Municipal staff_EMPLOYEE RELATED COSTS _ WAGES _ SALARIES_2018</v>
          </cell>
          <cell r="K364" t="str">
            <v>_195_10001_LIM333_Employee Related Cost Senior Management &amp; Municipal staff_EMPLOYEE RELATED COSTS _ WAGES _ SALARIES_2018</v>
          </cell>
          <cell r="L364" t="str">
            <v>M</v>
          </cell>
          <cell r="M364" t="str">
            <v>No</v>
          </cell>
          <cell r="N364">
            <v>257902</v>
          </cell>
        </row>
        <row r="365">
          <cell r="J365" t="str">
            <v>_195_10001_LIM333_Employee Related Cost Senior Management &amp; Municipal staff_EMPLOYEE RELATED COSTS _ WAGES _ SALARIES_2018</v>
          </cell>
          <cell r="K365" t="str">
            <v>_195_10001_LIM333_Employee Related Cost Senior Management &amp; Municipal staff_EMPLOYEE RELATED COSTS _ WAGES _ SALARIES_2018</v>
          </cell>
          <cell r="L365" t="str">
            <v>M</v>
          </cell>
          <cell r="M365" t="str">
            <v>No</v>
          </cell>
          <cell r="N365">
            <v>256441</v>
          </cell>
        </row>
        <row r="366">
          <cell r="J366" t="str">
            <v>_195_10001_LIM333_Employee Related Cost Senior Management &amp; Municipal staff_EMPLOYEE RELATED COSTS _ WAGES _ SALARIES_2018</v>
          </cell>
          <cell r="K366" t="str">
            <v>_195_10001_LIM333_Employee Related Cost Senior Management &amp; Municipal staff_EMPLOYEE RELATED COSTS _ WAGES _ SALARIES_2018</v>
          </cell>
          <cell r="L366" t="str">
            <v>M</v>
          </cell>
          <cell r="M366" t="str">
            <v>No</v>
          </cell>
          <cell r="N366">
            <v>256488</v>
          </cell>
        </row>
        <row r="367">
          <cell r="J367" t="str">
            <v>_195_10001_LIM333_Employee Related Cost Senior Management &amp; Municipal staff_EMPLOYEE RELATED COSTS _ WAGES _ SALARIES_2018</v>
          </cell>
          <cell r="K367" t="str">
            <v>_195_10001_LIM333_Employee Related Cost Senior Management &amp; Municipal staff_EMPLOYEE RELATED COSTS _ WAGES _ SALARIES_2018</v>
          </cell>
          <cell r="L367" t="str">
            <v>M</v>
          </cell>
          <cell r="M367" t="str">
            <v>No</v>
          </cell>
          <cell r="N367">
            <v>256513</v>
          </cell>
        </row>
        <row r="368">
          <cell r="J368" t="str">
            <v>_195_10001_LIM333_Employee Related Cost Senior Management &amp; Municipal staff_EMPLOYEE RELATED COSTS _ WAGES _ SALARIES_2018</v>
          </cell>
          <cell r="K368" t="str">
            <v>_195_10001_LIM333_Employee Related Cost Senior Management &amp; Municipal staff_EMPLOYEE RELATED COSTS _ WAGES _ SALARIES_2018</v>
          </cell>
          <cell r="L368" t="str">
            <v>M</v>
          </cell>
          <cell r="M368" t="str">
            <v>No</v>
          </cell>
          <cell r="N368">
            <v>257552</v>
          </cell>
        </row>
        <row r="369">
          <cell r="J369" t="str">
            <v>_195_10001_LIM333_Employee Related Cost Senior Management &amp; Municipal staff_EMPLOYEE RELATED COSTS _ WAGES _ SALARIES_2018</v>
          </cell>
          <cell r="K369" t="str">
            <v>_195_10001_LIM333_Employee Related Cost Senior Management &amp; Municipal staff_EMPLOYEE RELATED COSTS _ WAGES _ SALARIES_2018</v>
          </cell>
          <cell r="L369" t="str">
            <v>M</v>
          </cell>
          <cell r="M369" t="str">
            <v>No</v>
          </cell>
          <cell r="N369">
            <v>256612</v>
          </cell>
        </row>
        <row r="370">
          <cell r="J370" t="str">
            <v>_195_10001_LIM333_Employee Related Cost Senior Management &amp; Municipal staff_EMPLOYEE RELATED COSTS _ WAGES _ SALARIES_2018</v>
          </cell>
          <cell r="K370" t="str">
            <v>_195_10001_LIM333_Employee Related Cost Senior Management &amp; Municipal staff_EMPLOYEE RELATED COSTS _ WAGES _ SALARIES_2018</v>
          </cell>
          <cell r="L370" t="str">
            <v>M</v>
          </cell>
          <cell r="M370" t="str">
            <v>No</v>
          </cell>
          <cell r="N370">
            <v>256605</v>
          </cell>
        </row>
        <row r="371">
          <cell r="J371" t="str">
            <v>_195_10001_LIM333_Employee Related Cost Senior Management &amp; Municipal staff_EMPLOYEE RELATED COSTS _ WAGES _ SALARIES_2018</v>
          </cell>
          <cell r="K371" t="str">
            <v>_195_10001_LIM333_Employee Related Cost Senior Management &amp; Municipal staff_EMPLOYEE RELATED COSTS _ WAGES _ SALARIES_2018</v>
          </cell>
          <cell r="L371" t="str">
            <v>M</v>
          </cell>
          <cell r="M371" t="str">
            <v>No</v>
          </cell>
          <cell r="N371">
            <v>256591</v>
          </cell>
        </row>
        <row r="372">
          <cell r="J372" t="str">
            <v>_195_10001_LIM333_Employee Related Cost Senior Management &amp; Municipal staff_EMPLOYEE RELATED COSTS _ WAGES _ SALARIES_2018</v>
          </cell>
          <cell r="K372" t="str">
            <v>_195_10001_LIM333_Employee Related Cost Senior Management &amp; Municipal staff_EMPLOYEE RELATED COSTS _ WAGES _ SALARIES_2018</v>
          </cell>
          <cell r="L372" t="str">
            <v>M</v>
          </cell>
          <cell r="M372" t="str">
            <v>No</v>
          </cell>
          <cell r="N372">
            <v>256571</v>
          </cell>
        </row>
        <row r="373">
          <cell r="J373" t="str">
            <v>_195_10001_LIM333_Employee Related Cost Senior Management &amp; Municipal staff_EMPLOYEE RELATED COSTS _ WAGES _ SALARIES_2018</v>
          </cell>
          <cell r="K373" t="str">
            <v>_195_10001_LIM333_Employee Related Cost Senior Management &amp; Municipal staff_EMPLOYEE RELATED COSTS _ WAGES _ SALARIES_2018</v>
          </cell>
          <cell r="L373" t="str">
            <v>M</v>
          </cell>
          <cell r="M373" t="str">
            <v>No</v>
          </cell>
          <cell r="N373">
            <v>256584</v>
          </cell>
        </row>
        <row r="374">
          <cell r="J374" t="str">
            <v>_195_10001_LIM333_Employee Related Cost Senior Management &amp; Municipal staff_EMPLOYEE RELATED COSTS _ WAGES _ SALARIES_2018</v>
          </cell>
          <cell r="K374" t="str">
            <v>_195_10001_LIM333_Employee Related Cost Senior Management &amp; Municipal staff_EMPLOYEE RELATED COSTS _ WAGES _ SALARIES_2018</v>
          </cell>
          <cell r="L374" t="str">
            <v>M</v>
          </cell>
          <cell r="M374" t="str">
            <v>No</v>
          </cell>
          <cell r="N374">
            <v>256168</v>
          </cell>
        </row>
        <row r="375">
          <cell r="J375" t="str">
            <v>_195_10001_LIM333_Employee Related Cost Senior Management &amp; Municipal staff_EMPLOYEE RELATED COSTS _ WAGES _ SALARIES_2018</v>
          </cell>
          <cell r="K375" t="str">
            <v>_195_10001_LIM333_Employee Related Cost Senior Management &amp; Municipal staff_EMPLOYEE RELATED COSTS _ WAGES _ SALARIES_2018</v>
          </cell>
          <cell r="L375" t="str">
            <v>M</v>
          </cell>
          <cell r="M375" t="str">
            <v>No</v>
          </cell>
          <cell r="N375">
            <v>256565</v>
          </cell>
        </row>
        <row r="376">
          <cell r="J376" t="str">
            <v>_005_30000_LIM333_Municipal Running Costs_DEPRECIATION_2018</v>
          </cell>
          <cell r="K376" t="str">
            <v>_005_30000_LIM333_Municipal Running Costs_DEPRECIATION_2018</v>
          </cell>
          <cell r="L376" t="str">
            <v>M</v>
          </cell>
          <cell r="M376" t="str">
            <v>No</v>
          </cell>
          <cell r="N376">
            <v>256437</v>
          </cell>
        </row>
        <row r="377">
          <cell r="J377" t="str">
            <v>_143_60001_LIM333_Default Transactions_INCOME FROM AGENCY SERVICES_1_2018</v>
          </cell>
          <cell r="K377" t="str">
            <v>_143_60001_LIM333_Default Transactions_INCOME FROM AGENCY SERVICES_1_2018</v>
          </cell>
          <cell r="L377" t="str">
            <v>M</v>
          </cell>
          <cell r="M377" t="str">
            <v>No</v>
          </cell>
          <cell r="N377">
            <v>236865</v>
          </cell>
        </row>
        <row r="378">
          <cell r="J378" t="str">
            <v>_143_60001_LIM333_Default Transactions_INCOME FROM AGENCY SERVICES_2_2018</v>
          </cell>
          <cell r="K378" t="str">
            <v>_143_60001_LIM333_Default Transactions_INCOME FROM AGENCY SERVICES_2_2018</v>
          </cell>
          <cell r="L378" t="str">
            <v>M</v>
          </cell>
          <cell r="M378" t="str">
            <v>No</v>
          </cell>
          <cell r="N378">
            <v>236866</v>
          </cell>
        </row>
        <row r="379">
          <cell r="J379" t="str">
            <v>_004_LIM333_CONSUMABLE DOMESTIC ITEMS</v>
          </cell>
          <cell r="K379" t="str">
            <v>_004_LIM333_CONSUMABLE DOMESTIC ITEMS</v>
          </cell>
          <cell r="L379" t="str">
            <v>M</v>
          </cell>
          <cell r="M379" t="str">
            <v>No</v>
          </cell>
          <cell r="N379">
            <v>257058</v>
          </cell>
        </row>
        <row r="380">
          <cell r="J380" t="str">
            <v>_016_30000_LIM333_Municipal Running Costs_INTEREST EXPENSE _ EXTERNAL BORROWINGS_2018</v>
          </cell>
          <cell r="K380" t="str">
            <v>_016_30000_LIM333_Municipal Running Costs_INTEREST EXPENSE _ EXTERNAL BORROWINGS_2018</v>
          </cell>
          <cell r="L380" t="str">
            <v>M</v>
          </cell>
          <cell r="M380" t="str">
            <v>No</v>
          </cell>
          <cell r="N380">
            <v>241373</v>
          </cell>
        </row>
        <row r="381">
          <cell r="J381" t="str">
            <v>_034_LIM333_CONSUMABLE DOMESTIC ITEMS</v>
          </cell>
          <cell r="K381" t="str">
            <v>_034_LIM333_CONSUMABLE DOMESTIC ITEMS</v>
          </cell>
          <cell r="L381" t="str">
            <v>M</v>
          </cell>
          <cell r="M381" t="str">
            <v>No</v>
          </cell>
          <cell r="N381">
            <v>257059</v>
          </cell>
        </row>
        <row r="382">
          <cell r="J382" t="str">
            <v>_144_LIM333_TRAFFIC LIGHTS</v>
          </cell>
          <cell r="K382" t="str">
            <v>_144_LIM333_TRAFFIC LIGHTS</v>
          </cell>
          <cell r="L382" t="str">
            <v>M</v>
          </cell>
          <cell r="M382" t="str">
            <v>No</v>
          </cell>
          <cell r="N382">
            <v>239051</v>
          </cell>
        </row>
        <row r="383">
          <cell r="J383" t="str">
            <v>_062_LIM333_MACHINERY &amp; EQUIPMENT</v>
          </cell>
          <cell r="K383" t="str">
            <v>_062_LIM333_MACHINERY &amp; EQUIPMENT</v>
          </cell>
          <cell r="L383" t="str">
            <v>M</v>
          </cell>
          <cell r="M383" t="str">
            <v>No</v>
          </cell>
          <cell r="N383">
            <v>244950</v>
          </cell>
        </row>
        <row r="384">
          <cell r="J384" t="str">
            <v>_053_LIM333_NON-CAPITAL TOOLS &amp; EQUIPMENT</v>
          </cell>
          <cell r="K384" t="str">
            <v>_053_LIM333_NON-CAPITAL TOOLS &amp; EQUIPMENT</v>
          </cell>
          <cell r="L384" t="str">
            <v>M</v>
          </cell>
          <cell r="M384" t="str">
            <v>No</v>
          </cell>
          <cell r="N384">
            <v>245197</v>
          </cell>
        </row>
        <row r="385">
          <cell r="J385" t="str">
            <v>_052_30000_LIM333_Municipal Running Costs_DEPRECIATION_2018</v>
          </cell>
          <cell r="K385" t="str">
            <v>_052_30000_LIM333_Municipal Running Costs_DEPRECIATION_2018</v>
          </cell>
          <cell r="L385" t="str">
            <v>M</v>
          </cell>
          <cell r="M385" t="str">
            <v>No</v>
          </cell>
          <cell r="N385">
            <v>256223</v>
          </cell>
        </row>
        <row r="386">
          <cell r="J386" t="str">
            <v>_052_30000_LIM333_Municipal Running Costs_DEPRECIATION_2018</v>
          </cell>
          <cell r="K386" t="str">
            <v>_052_30000_LIM333_Municipal Running Costs_DEPRECIATION_2018</v>
          </cell>
          <cell r="L386" t="str">
            <v>M</v>
          </cell>
          <cell r="M386" t="str">
            <v>No</v>
          </cell>
          <cell r="N386">
            <v>256424</v>
          </cell>
        </row>
        <row r="387">
          <cell r="J387" t="str">
            <v>_113_30000_LIM333_Municipal Running Costs_DEPRECIATION_2018</v>
          </cell>
          <cell r="K387" t="str">
            <v>_113_30000_LIM333_Municipal Running Costs_DEPRECIATION_2018</v>
          </cell>
          <cell r="L387" t="str">
            <v>M</v>
          </cell>
          <cell r="M387" t="str">
            <v>No</v>
          </cell>
          <cell r="N387">
            <v>240866</v>
          </cell>
        </row>
        <row r="388">
          <cell r="J388" t="str">
            <v>_115_70000_LIM333_Operational  Typical Work Streams Environmental Pollution Control_GENERAL EXPENSES _ OTHER_2018</v>
          </cell>
          <cell r="K388" t="str">
            <v>_115_70000_LIM333_Operational  Typical Work Streams Environmental Pollution Control_GENERAL EXPENSES _ OTHER_2018</v>
          </cell>
          <cell r="L388" t="str">
            <v>M</v>
          </cell>
          <cell r="M388" t="str">
            <v>No</v>
          </cell>
          <cell r="N388">
            <v>246688</v>
          </cell>
        </row>
        <row r="389">
          <cell r="J389" t="str">
            <v>_140_10001_LIM333_Employee Related Cost Senior Management &amp; Municipal staff_EMPLOYEE RELATED COSTS _ WAGES _ SALARIES_2018</v>
          </cell>
          <cell r="K389" t="str">
            <v>_140_10001_LIM333_Employee Related Cost Senior Management &amp; Municipal staff_EMPLOYEE RELATED COSTS _ WAGES _ SALARIES_2018</v>
          </cell>
          <cell r="L389" t="str">
            <v>M</v>
          </cell>
          <cell r="M389" t="str">
            <v>No</v>
          </cell>
          <cell r="N389">
            <v>256647</v>
          </cell>
        </row>
        <row r="390">
          <cell r="J390" t="str">
            <v>_140_10001_LIM333_Employee Related Cost Senior Management &amp; Municipal staff_EMPLOYEE RELATED COSTS _ WAGES _ SALARIES_2018</v>
          </cell>
          <cell r="K390" t="str">
            <v>_140_10001_LIM333_Employee Related Cost Senior Management &amp; Municipal staff_EMPLOYEE RELATED COSTS _ WAGES _ SALARIES_2018</v>
          </cell>
          <cell r="L390" t="str">
            <v>M</v>
          </cell>
          <cell r="M390" t="str">
            <v>No</v>
          </cell>
          <cell r="N390">
            <v>256637</v>
          </cell>
        </row>
        <row r="391">
          <cell r="J391" t="str">
            <v>_140_10001_LIM333_Employee Related Cost Senior Management &amp; Municipal staff_EMPLOYEE RELATED COSTS _ WAGES _ SALARIES_2018</v>
          </cell>
          <cell r="K391" t="str">
            <v>_140_10001_LIM333_Employee Related Cost Senior Management &amp; Municipal staff_EMPLOYEE RELATED COSTS _ WAGES _ SALARIES_2018</v>
          </cell>
          <cell r="L391" t="str">
            <v>M</v>
          </cell>
          <cell r="M391" t="str">
            <v>No</v>
          </cell>
          <cell r="N391">
            <v>256641</v>
          </cell>
        </row>
        <row r="392">
          <cell r="J392" t="str">
            <v>_140_10001_LIM333_Employee Related Cost Senior Management &amp; Municipal staff_EMPLOYEE RELATED COSTS _ WAGES _ SALARIES_2018</v>
          </cell>
          <cell r="K392" t="str">
            <v>_140_10001_LIM333_Employee Related Cost Senior Management &amp; Municipal staff_EMPLOYEE RELATED COSTS _ WAGES _ SALARIES_2018</v>
          </cell>
          <cell r="L392" t="str">
            <v>M</v>
          </cell>
          <cell r="M392" t="str">
            <v>No</v>
          </cell>
          <cell r="N392">
            <v>256651</v>
          </cell>
        </row>
        <row r="393">
          <cell r="J393" t="str">
            <v>_140_10001_LIM333_Employee Related Cost Senior Management &amp; Municipal staff_EMPLOYEE RELATED COSTS _ WAGES _ SALARIES_2018</v>
          </cell>
          <cell r="K393" t="str">
            <v>_140_10001_LIM333_Employee Related Cost Senior Management &amp; Municipal staff_EMPLOYEE RELATED COSTS _ WAGES _ SALARIES_2018</v>
          </cell>
          <cell r="L393" t="str">
            <v>M</v>
          </cell>
          <cell r="M393" t="str">
            <v>No</v>
          </cell>
          <cell r="N393">
            <v>256626</v>
          </cell>
        </row>
        <row r="394">
          <cell r="J394" t="str">
            <v>_140_10001_LIM333_Employee Related Cost Senior Management &amp; Municipal staff_EMPLOYEE RELATED COSTS _ WAGES _ SALARIES_2018</v>
          </cell>
          <cell r="K394" t="str">
            <v>_140_10001_LIM333_Employee Related Cost Senior Management &amp; Municipal staff_EMPLOYEE RELATED COSTS _ WAGES _ SALARIES_2018</v>
          </cell>
          <cell r="L394" t="str">
            <v>M</v>
          </cell>
          <cell r="M394" t="str">
            <v>No</v>
          </cell>
          <cell r="N394">
            <v>256634</v>
          </cell>
        </row>
        <row r="395">
          <cell r="J395" t="str">
            <v>_140_10001_LIM333_Employee Related Cost Senior Management &amp; Municipal staff_EMPLOYEE RELATED COSTS _ WAGES _ SALARIES_2018</v>
          </cell>
          <cell r="K395" t="str">
            <v>_140_10001_LIM333_Employee Related Cost Senior Management &amp; Municipal staff_EMPLOYEE RELATED COSTS _ WAGES _ SALARIES_2018</v>
          </cell>
          <cell r="L395" t="str">
            <v>M</v>
          </cell>
          <cell r="M395" t="str">
            <v>No</v>
          </cell>
          <cell r="N395">
            <v>238814</v>
          </cell>
        </row>
        <row r="396">
          <cell r="J396" t="str">
            <v>_140_10001_LIM333_Employee Related Cost Senior Management &amp; Municipal staff_EMPLOYEE RELATED COSTS _ WAGES _ SALARIES_2018</v>
          </cell>
          <cell r="K396" t="str">
            <v>_140_10001_LIM333_Employee Related Cost Senior Management &amp; Municipal staff_EMPLOYEE RELATED COSTS _ WAGES _ SALARIES_2018</v>
          </cell>
          <cell r="L396" t="str">
            <v>M</v>
          </cell>
          <cell r="M396" t="str">
            <v>No</v>
          </cell>
          <cell r="N396">
            <v>256554</v>
          </cell>
        </row>
        <row r="397">
          <cell r="J397" t="str">
            <v>_140_10001_LIM333_Employee Related Cost Senior Management &amp; Municipal staff_EMPLOYEE RELATED COSTS _ WAGES _ SALARIES_2018</v>
          </cell>
          <cell r="K397" t="str">
            <v>_140_10001_LIM333_Employee Related Cost Senior Management &amp; Municipal staff_EMPLOYEE RELATED COSTS _ WAGES _ SALARIES_2018</v>
          </cell>
          <cell r="L397" t="str">
            <v>M</v>
          </cell>
          <cell r="M397" t="str">
            <v>No</v>
          </cell>
          <cell r="N397">
            <v>238785</v>
          </cell>
        </row>
        <row r="398">
          <cell r="J398" t="str">
            <v>_140_10001_LIM333_Employee Related Cost Senior Management &amp; Municipal staff_EMPLOYEE RELATED COSTS _ WAGES _ SALARIES_2018</v>
          </cell>
          <cell r="K398" t="str">
            <v>_140_10001_LIM333_Employee Related Cost Senior Management &amp; Municipal staff_EMPLOYEE RELATED COSTS _ WAGES _ SALARIES_2018</v>
          </cell>
          <cell r="L398" t="str">
            <v>M</v>
          </cell>
          <cell r="M398" t="str">
            <v>No</v>
          </cell>
          <cell r="N398">
            <v>238784</v>
          </cell>
        </row>
        <row r="399">
          <cell r="J399" t="str">
            <v>_140_10001_LIM333_Employee Related Cost Senior Management &amp; Municipal staff_EMPLOYEE RELATED COSTS _ WAGES _ SALARIES_2018</v>
          </cell>
          <cell r="K399" t="str">
            <v>_140_10001_LIM333_Employee Related Cost Senior Management &amp; Municipal staff_EMPLOYEE RELATED COSTS _ WAGES _ SALARIES_2018</v>
          </cell>
          <cell r="L399" t="str">
            <v>M</v>
          </cell>
          <cell r="M399" t="str">
            <v>No</v>
          </cell>
          <cell r="N399">
            <v>238791</v>
          </cell>
        </row>
        <row r="400">
          <cell r="J400" t="str">
            <v>_140_10001_LIM333_Employee Related Cost Senior Management &amp; Municipal staff_EMPLOYEE RELATED COSTS _ WAGES _ SALARIES_2018</v>
          </cell>
          <cell r="K400" t="str">
            <v>_140_10001_LIM333_Employee Related Cost Senior Management &amp; Municipal staff_EMPLOYEE RELATED COSTS _ WAGES _ SALARIES_2018</v>
          </cell>
          <cell r="L400" t="str">
            <v>M</v>
          </cell>
          <cell r="M400" t="str">
            <v>No</v>
          </cell>
          <cell r="N400">
            <v>238805</v>
          </cell>
        </row>
        <row r="401">
          <cell r="J401" t="str">
            <v>_140_10001_LIM333_Employee Related Cost Senior Management &amp; Municipal staff_EMPLOYEE RELATED COSTS _ WAGES _ SALARIES_2018</v>
          </cell>
          <cell r="K401" t="str">
            <v>_140_10001_LIM333_Employee Related Cost Senior Management &amp; Municipal staff_EMPLOYEE RELATED COSTS _ WAGES _ SALARIES_2018</v>
          </cell>
          <cell r="L401" t="str">
            <v>M</v>
          </cell>
          <cell r="M401" t="str">
            <v>No</v>
          </cell>
          <cell r="N401">
            <v>238799</v>
          </cell>
        </row>
        <row r="402">
          <cell r="J402" t="str">
            <v>_140_10001_LIM333_Employee Related Cost Senior Management &amp; Municipal staff_EMPLOYEE RELATED COSTS _ WAGES _ SALARIES_2018</v>
          </cell>
          <cell r="K402" t="str">
            <v>_140_10001_LIM333_Employee Related Cost Senior Management &amp; Municipal staff_EMPLOYEE RELATED COSTS _ WAGES _ SALARIES_2018</v>
          </cell>
          <cell r="L402" t="str">
            <v>M</v>
          </cell>
          <cell r="M402" t="str">
            <v>No</v>
          </cell>
          <cell r="N402">
            <v>263439</v>
          </cell>
        </row>
        <row r="403">
          <cell r="J403" t="str">
            <v>_140_10001_LIM333_Employee Related Cost Senior Management &amp; Municipal staff_EMPLOYEE RELATED COSTS _ WAGES _ SALARIES_2018</v>
          </cell>
          <cell r="K403" t="str">
            <v>_140_10001_LIM333_Employee Related Cost Senior Management &amp; Municipal staff_EMPLOYEE RELATED COSTS _ WAGES _ SALARIES_2018</v>
          </cell>
          <cell r="L403" t="str">
            <v>M</v>
          </cell>
          <cell r="M403" t="str">
            <v>No</v>
          </cell>
          <cell r="N403">
            <v>256495</v>
          </cell>
        </row>
        <row r="404">
          <cell r="J404" t="str">
            <v>_140_10001_LIM333_Employee Related Cost Senior Management &amp; Municipal staff_EMPLOYEE RELATED COSTS _ WAGES _ SALARIES_2018</v>
          </cell>
          <cell r="K404" t="str">
            <v>_140_10001_LIM333_Employee Related Cost Senior Management &amp; Municipal staff_EMPLOYEE RELATED COSTS _ WAGES _ SALARIES_2018</v>
          </cell>
          <cell r="L404" t="str">
            <v>M</v>
          </cell>
          <cell r="M404" t="str">
            <v>No</v>
          </cell>
          <cell r="N404">
            <v>256525</v>
          </cell>
        </row>
        <row r="405">
          <cell r="J405" t="str">
            <v>_140_10001_LIM333_Employee Related Cost Senior Management &amp; Municipal staff_EMPLOYEE RELATED COSTS _ WAGES _ SALARIES_2018</v>
          </cell>
          <cell r="K405" t="str">
            <v>_140_10001_LIM333_Employee Related Cost Senior Management &amp; Municipal staff_EMPLOYEE RELATED COSTS _ WAGES _ SALARIES_2018</v>
          </cell>
          <cell r="L405" t="str">
            <v>M</v>
          </cell>
          <cell r="M405" t="str">
            <v>No</v>
          </cell>
          <cell r="N405">
            <v>256508</v>
          </cell>
        </row>
        <row r="406">
          <cell r="J406" t="str">
            <v>_140_10001_LIM333_Employee Related Cost Senior Management &amp; Municipal staff_EMPLOYEE RELATED COSTS _ WAGES _ SALARIES_2018</v>
          </cell>
          <cell r="K406" t="str">
            <v>_140_10001_LIM333_Employee Related Cost Senior Management &amp; Municipal staff_EMPLOYEE RELATED COSTS _ WAGES _ SALARIES_2018</v>
          </cell>
          <cell r="L406" t="str">
            <v>M</v>
          </cell>
          <cell r="M406" t="str">
            <v>No</v>
          </cell>
          <cell r="N406">
            <v>256452</v>
          </cell>
        </row>
        <row r="407">
          <cell r="J407" t="str">
            <v>_140_10001_LIM333_Employee Related Cost Senior Management &amp; Municipal staff_EMPLOYEE RELATED COSTS _ WAGES _ SALARIES_2018</v>
          </cell>
          <cell r="K407" t="str">
            <v>_140_10001_LIM333_Employee Related Cost Senior Management &amp; Municipal staff_EMPLOYEE RELATED COSTS _ WAGES _ SALARIES_2018</v>
          </cell>
          <cell r="L407" t="str">
            <v>M</v>
          </cell>
          <cell r="M407" t="str">
            <v>No</v>
          </cell>
          <cell r="N407">
            <v>238807</v>
          </cell>
        </row>
        <row r="408">
          <cell r="J408" t="str">
            <v>_036_10002_LIM333_Employee Related Cost Municipal Staff</v>
          </cell>
          <cell r="K408" t="str">
            <v>_036_10002_LIM333_Employee Related Cost Municipal Staff</v>
          </cell>
          <cell r="L408" t="str">
            <v>M</v>
          </cell>
          <cell r="M408" t="str">
            <v>No</v>
          </cell>
          <cell r="N408">
            <v>239810</v>
          </cell>
        </row>
        <row r="409">
          <cell r="J409" t="str">
            <v>_036_10002_LIM333_Employee Related Cost Municipal Staff</v>
          </cell>
          <cell r="K409" t="str">
            <v>_036_10002_LIM333_Employee Related Cost Municipal Staff</v>
          </cell>
          <cell r="L409" t="str">
            <v>M</v>
          </cell>
          <cell r="M409" t="str">
            <v>No</v>
          </cell>
          <cell r="N409">
            <v>256472</v>
          </cell>
        </row>
        <row r="410">
          <cell r="J410" t="str">
            <v>_036_10002_LIM333_Employee Related Cost Municipal Staff</v>
          </cell>
          <cell r="K410" t="str">
            <v>_036_10002_LIM333_Employee Related Cost Municipal Staff</v>
          </cell>
          <cell r="L410" t="str">
            <v>M</v>
          </cell>
          <cell r="M410" t="str">
            <v>No</v>
          </cell>
          <cell r="N410">
            <v>239831</v>
          </cell>
        </row>
        <row r="411">
          <cell r="J411" t="str">
            <v>_036_10002_LIM333_Employee Related Cost Municipal Staff</v>
          </cell>
          <cell r="K411" t="str">
            <v>_036_10002_LIM333_Employee Related Cost Municipal Staff</v>
          </cell>
          <cell r="L411" t="str">
            <v>M</v>
          </cell>
          <cell r="M411" t="str">
            <v>No</v>
          </cell>
          <cell r="N411">
            <v>239845</v>
          </cell>
        </row>
        <row r="412">
          <cell r="J412" t="str">
            <v>_036_10002_LIM333_Employee Related Cost Municipal Staff</v>
          </cell>
          <cell r="K412" t="str">
            <v>_036_10002_LIM333_Employee Related Cost Municipal Staff</v>
          </cell>
          <cell r="L412" t="str">
            <v>M</v>
          </cell>
          <cell r="M412" t="str">
            <v>No</v>
          </cell>
          <cell r="N412">
            <v>257903</v>
          </cell>
        </row>
        <row r="413">
          <cell r="J413" t="str">
            <v>_036_10002_LIM333_Employee Related Cost Municipal Staff</v>
          </cell>
          <cell r="K413" t="str">
            <v>_036_10002_LIM333_Employee Related Cost Municipal Staff</v>
          </cell>
          <cell r="L413" t="str">
            <v>M</v>
          </cell>
          <cell r="M413" t="str">
            <v>No</v>
          </cell>
          <cell r="N413">
            <v>239817</v>
          </cell>
        </row>
        <row r="414">
          <cell r="J414" t="str">
            <v>_036_10002_LIM333_Employee Related Cost Municipal Staff</v>
          </cell>
          <cell r="K414" t="str">
            <v>_036_10002_LIM333_Employee Related Cost Municipal Staff</v>
          </cell>
          <cell r="L414" t="str">
            <v>M</v>
          </cell>
          <cell r="M414" t="str">
            <v>No</v>
          </cell>
          <cell r="N414">
            <v>239867</v>
          </cell>
        </row>
        <row r="415">
          <cell r="J415" t="str">
            <v>_036_10002_LIM333_Employee Related Cost Municipal Staff</v>
          </cell>
          <cell r="K415" t="str">
            <v>_036_10002_LIM333_Employee Related Cost Municipal Staff</v>
          </cell>
          <cell r="L415" t="str">
            <v>M</v>
          </cell>
          <cell r="M415" t="str">
            <v>No</v>
          </cell>
          <cell r="N415">
            <v>239874</v>
          </cell>
        </row>
        <row r="416">
          <cell r="J416" t="str">
            <v>_036_10002_LIM333_Employee Related Cost Municipal Staff</v>
          </cell>
          <cell r="K416" t="str">
            <v>_036_10002_LIM333_Employee Related Cost Municipal Staff</v>
          </cell>
          <cell r="L416" t="str">
            <v>M</v>
          </cell>
          <cell r="M416" t="str">
            <v>No</v>
          </cell>
          <cell r="N416">
            <v>239859</v>
          </cell>
        </row>
        <row r="417">
          <cell r="J417" t="str">
            <v>_036_10002_LIM333_Employee Related Cost Municipal Staff</v>
          </cell>
          <cell r="K417" t="str">
            <v>_036_10002_LIM333_Employee Related Cost Municipal Staff</v>
          </cell>
          <cell r="L417" t="str">
            <v>M</v>
          </cell>
          <cell r="M417" t="str">
            <v>No</v>
          </cell>
          <cell r="N417">
            <v>245046</v>
          </cell>
        </row>
        <row r="418">
          <cell r="J418" t="str">
            <v>_036_10002_LIM333_Employee Related Cost Municipal Staff</v>
          </cell>
          <cell r="K418" t="str">
            <v>_036_10002_LIM333_Employee Related Cost Municipal Staff</v>
          </cell>
          <cell r="L418" t="str">
            <v>M</v>
          </cell>
          <cell r="M418" t="str">
            <v>No</v>
          </cell>
          <cell r="N418">
            <v>239824</v>
          </cell>
        </row>
        <row r="419">
          <cell r="J419" t="str">
            <v>_036_10002_LIM333_Employee Related Cost Municipal Staff</v>
          </cell>
          <cell r="K419" t="str">
            <v>_036_10002_LIM333_Employee Related Cost Municipal Staff</v>
          </cell>
          <cell r="L419" t="str">
            <v>M</v>
          </cell>
          <cell r="M419" t="str">
            <v>No</v>
          </cell>
          <cell r="N419">
            <v>239860</v>
          </cell>
        </row>
        <row r="420">
          <cell r="J420" t="str">
            <v>_036_10002_LIM333_Employee Related Cost Municipal Staff</v>
          </cell>
          <cell r="K420" t="str">
            <v>_036_10002_LIM333_Employee Related Cost Municipal Staff</v>
          </cell>
          <cell r="L420" t="str">
            <v>M</v>
          </cell>
          <cell r="M420" t="str">
            <v>No</v>
          </cell>
          <cell r="N420">
            <v>239852</v>
          </cell>
        </row>
        <row r="421">
          <cell r="J421" t="str">
            <v>_036_10002_LIM333_Employee Related Cost Municipal Staff</v>
          </cell>
          <cell r="K421" t="str">
            <v>_036_10002_LIM333_Employee Related Cost Municipal Staff</v>
          </cell>
          <cell r="L421" t="str">
            <v>M</v>
          </cell>
          <cell r="M421" t="str">
            <v>No</v>
          </cell>
          <cell r="N421">
            <v>239838</v>
          </cell>
        </row>
        <row r="422">
          <cell r="J422" t="str">
            <v>_036_10002_LIM333_Employee Related Cost Municipal Staff</v>
          </cell>
          <cell r="K422" t="str">
            <v>_036_10002_LIM333_Employee Related Cost Municipal Staff</v>
          </cell>
          <cell r="L422" t="str">
            <v>M</v>
          </cell>
          <cell r="M422" t="str">
            <v>No</v>
          </cell>
          <cell r="N422">
            <v>256536</v>
          </cell>
        </row>
        <row r="423">
          <cell r="J423" t="str">
            <v>_023_LIM333_FURNITURE &amp; OFFICE EQUIPMENT</v>
          </cell>
          <cell r="K423" t="str">
            <v>_023_LIM333_FURNITURE &amp; OFFICE EQUIPMENT</v>
          </cell>
          <cell r="L423" t="str">
            <v>M</v>
          </cell>
          <cell r="M423" t="str">
            <v>No</v>
          </cell>
          <cell r="N423">
            <v>257000</v>
          </cell>
        </row>
        <row r="424">
          <cell r="J424" t="str">
            <v>_032_10001_LIM333_Employee Related Cost Senior Management &amp; Municipal staff_EMPLOYEE RELATED COSTS _ WAGES _ SALARIES_2018</v>
          </cell>
          <cell r="K424" t="str">
            <v>_032_10001_LIM333_Employee Related Cost Senior Management &amp; Municipal staff_EMPLOYEE RELATED COSTS _ WAGES _ SALARIES_2018</v>
          </cell>
          <cell r="L424" t="str">
            <v>M</v>
          </cell>
          <cell r="M424" t="str">
            <v>No</v>
          </cell>
          <cell r="N424">
            <v>257555</v>
          </cell>
        </row>
        <row r="425">
          <cell r="J425" t="str">
            <v>_032_10001_LIM333_Employee Related Cost Senior Management &amp; Municipal staff_EMPLOYEE RELATED COSTS _ WAGES _ SALARIES_2018</v>
          </cell>
          <cell r="K425" t="str">
            <v>_032_10001_LIM333_Employee Related Cost Senior Management &amp; Municipal staff_EMPLOYEE RELATED COSTS _ WAGES _ SALARIES_2018</v>
          </cell>
          <cell r="L425" t="str">
            <v>M</v>
          </cell>
          <cell r="M425" t="str">
            <v>No</v>
          </cell>
          <cell r="N425">
            <v>257904</v>
          </cell>
        </row>
        <row r="426">
          <cell r="J426" t="str">
            <v>_032_10001_LIM333_Employee Related Cost Senior Management &amp; Municipal staff_EMPLOYEE RELATED COSTS _ WAGES _ SALARIES_2018</v>
          </cell>
          <cell r="K426" t="str">
            <v>_032_10001_LIM333_Employee Related Cost Senior Management &amp; Municipal staff_EMPLOYEE RELATED COSTS _ WAGES _ SALARIES_2018</v>
          </cell>
          <cell r="L426" t="str">
            <v>M</v>
          </cell>
          <cell r="M426" t="str">
            <v>No</v>
          </cell>
          <cell r="N426">
            <v>256528</v>
          </cell>
        </row>
        <row r="427">
          <cell r="J427" t="str">
            <v>_032_10001_LIM333_Employee Related Cost Senior Management &amp; Municipal staff_EMPLOYEE RELATED COSTS _ WAGES _ SALARIES_2018</v>
          </cell>
          <cell r="K427" t="str">
            <v>_032_10001_LIM333_Employee Related Cost Senior Management &amp; Municipal staff_EMPLOYEE RELATED COSTS _ WAGES _ SALARIES_2018</v>
          </cell>
          <cell r="L427" t="str">
            <v>M</v>
          </cell>
          <cell r="M427" t="str">
            <v>No</v>
          </cell>
          <cell r="N427">
            <v>256510</v>
          </cell>
        </row>
        <row r="428">
          <cell r="J428" t="str">
            <v>_032_10001_LIM333_Employee Related Cost Senior Management &amp; Municipal staff_EMPLOYEE RELATED COSTS _ WAGES _ SALARIES_2018</v>
          </cell>
          <cell r="K428" t="str">
            <v>_032_10001_LIM333_Employee Related Cost Senior Management &amp; Municipal staff_EMPLOYEE RELATED COSTS _ WAGES _ SALARIES_2018</v>
          </cell>
          <cell r="L428" t="str">
            <v>M</v>
          </cell>
          <cell r="M428" t="str">
            <v>No</v>
          </cell>
          <cell r="N428">
            <v>256463</v>
          </cell>
        </row>
        <row r="429">
          <cell r="J429" t="str">
            <v>_032_10001_LIM333_Employee Related Cost Senior Management &amp; Municipal staff_EMPLOYEE RELATED COSTS _ WAGES _ SALARIES_2018</v>
          </cell>
          <cell r="K429" t="str">
            <v>_032_10001_LIM333_Employee Related Cost Senior Management &amp; Municipal staff_EMPLOYEE RELATED COSTS _ WAGES _ SALARIES_2018</v>
          </cell>
          <cell r="L429" t="str">
            <v>M</v>
          </cell>
          <cell r="M429" t="str">
            <v>No</v>
          </cell>
          <cell r="N429">
            <v>256549</v>
          </cell>
        </row>
        <row r="430">
          <cell r="J430" t="str">
            <v>_032_10001_LIM333_Employee Related Cost Senior Management &amp; Municipal staff_EMPLOYEE RELATED COSTS _ WAGES _ SALARIES_2018</v>
          </cell>
          <cell r="K430" t="str">
            <v>_032_10001_LIM333_Employee Related Cost Senior Management &amp; Municipal staff_EMPLOYEE RELATED COSTS _ WAGES _ SALARIES_2018</v>
          </cell>
          <cell r="L430" t="str">
            <v>M</v>
          </cell>
          <cell r="M430" t="str">
            <v>No</v>
          </cell>
          <cell r="N430">
            <v>256566</v>
          </cell>
        </row>
        <row r="431">
          <cell r="J431" t="str">
            <v>_032_10001_LIM333_Employee Related Cost Senior Management &amp; Municipal staff_EMPLOYEE RELATED COSTS _ WAGES _ SALARIES_2018</v>
          </cell>
          <cell r="K431" t="str">
            <v>_032_10001_LIM333_Employee Related Cost Senior Management &amp; Municipal staff_EMPLOYEE RELATED COSTS _ WAGES _ SALARIES_2018</v>
          </cell>
          <cell r="L431" t="str">
            <v>M</v>
          </cell>
          <cell r="M431" t="str">
            <v>No</v>
          </cell>
          <cell r="N431">
            <v>256568</v>
          </cell>
        </row>
        <row r="432">
          <cell r="J432" t="str">
            <v>_032_10001_LIM333_Employee Related Cost Senior Management &amp; Municipal staff_EMPLOYEE RELATED COSTS _ WAGES _ SALARIES_2018</v>
          </cell>
          <cell r="K432" t="str">
            <v>_032_10001_LIM333_Employee Related Cost Senior Management &amp; Municipal staff_EMPLOYEE RELATED COSTS _ WAGES _ SALARIES_2018</v>
          </cell>
          <cell r="L432" t="str">
            <v>M</v>
          </cell>
          <cell r="M432" t="str">
            <v>No</v>
          </cell>
          <cell r="N432">
            <v>256587</v>
          </cell>
        </row>
        <row r="433">
          <cell r="J433" t="str">
            <v>_032_10001_LIM333_Employee Related Cost Senior Management &amp; Municipal staff_EMPLOYEE RELATED COSTS _ WAGES _ SALARIES_2018</v>
          </cell>
          <cell r="K433" t="str">
            <v>_032_10001_LIM333_Employee Related Cost Senior Management &amp; Municipal staff_EMPLOYEE RELATED COSTS _ WAGES _ SALARIES_2018</v>
          </cell>
          <cell r="L433" t="str">
            <v>M</v>
          </cell>
          <cell r="M433" t="str">
            <v>No</v>
          </cell>
          <cell r="N433">
            <v>256588</v>
          </cell>
        </row>
        <row r="434">
          <cell r="J434" t="str">
            <v>_032_10001_LIM333_Employee Related Cost Senior Management &amp; Municipal staff_EMPLOYEE RELATED COSTS _ WAGES _ SALARIES_2018</v>
          </cell>
          <cell r="K434" t="str">
            <v>_032_10001_LIM333_Employee Related Cost Senior Management &amp; Municipal staff_EMPLOYEE RELATED COSTS _ WAGES _ SALARIES_2018</v>
          </cell>
          <cell r="L434" t="str">
            <v>M</v>
          </cell>
          <cell r="M434" t="str">
            <v>No</v>
          </cell>
          <cell r="N434">
            <v>256608</v>
          </cell>
        </row>
        <row r="435">
          <cell r="J435" t="str">
            <v>_032_10001_LIM333_Employee Related Cost Senior Management &amp; Municipal staff_EMPLOYEE RELATED COSTS _ WAGES _ SALARIES_2018</v>
          </cell>
          <cell r="K435" t="str">
            <v>_032_10001_LIM333_Employee Related Cost Senior Management &amp; Municipal staff_EMPLOYEE RELATED COSTS _ WAGES _ SALARIES_2018</v>
          </cell>
          <cell r="L435" t="str">
            <v>M</v>
          </cell>
          <cell r="M435" t="str">
            <v>No</v>
          </cell>
          <cell r="N435">
            <v>256609</v>
          </cell>
        </row>
        <row r="436">
          <cell r="J436" t="str">
            <v>_032_10001_LIM333_Employee Related Cost Senior Management &amp; Municipal staff_EMPLOYEE RELATED COSTS _ WAGES _ SALARIES_2018</v>
          </cell>
          <cell r="K436" t="str">
            <v>_032_10001_LIM333_Employee Related Cost Senior Management &amp; Municipal staff_EMPLOYEE RELATED COSTS _ WAGES _ SALARIES_2018</v>
          </cell>
          <cell r="L436" t="str">
            <v>M</v>
          </cell>
          <cell r="M436" t="str">
            <v>No</v>
          </cell>
          <cell r="N436">
            <v>256622</v>
          </cell>
        </row>
        <row r="437">
          <cell r="J437" t="str">
            <v>_032_10001_LIM333_Employee Related Cost Senior Management &amp; Municipal staff_EMPLOYEE RELATED COSTS _ WAGES _ SALARIES_2018</v>
          </cell>
          <cell r="K437" t="str">
            <v>_032_10001_LIM333_Employee Related Cost Senior Management &amp; Municipal staff_EMPLOYEE RELATED COSTS _ WAGES _ SALARIES_2018</v>
          </cell>
          <cell r="L437" t="str">
            <v>M</v>
          </cell>
          <cell r="M437" t="str">
            <v>No</v>
          </cell>
          <cell r="N437">
            <v>256623</v>
          </cell>
        </row>
        <row r="438">
          <cell r="J438" t="str">
            <v>_032_10001_LIM333_Employee Related Cost Senior Management &amp; Municipal staff_EMPLOYEE RELATED COSTS _ WAGES _ SALARIES_2018</v>
          </cell>
          <cell r="K438" t="str">
            <v>_032_10001_LIM333_Employee Related Cost Senior Management &amp; Municipal staff_EMPLOYEE RELATED COSTS _ WAGES _ SALARIES_2018</v>
          </cell>
          <cell r="L438" t="str">
            <v>M</v>
          </cell>
          <cell r="M438" t="str">
            <v>No</v>
          </cell>
          <cell r="N438">
            <v>256178</v>
          </cell>
        </row>
        <row r="439">
          <cell r="J439" t="str">
            <v>_032_10001_LIM333_Employee Related Cost Senior Management &amp; Municipal staff_EMPLOYEE RELATED COSTS _ WAGES _ SALARIES_2018</v>
          </cell>
          <cell r="K439" t="str">
            <v>_032_10001_LIM333_Employee Related Cost Senior Management &amp; Municipal staff_EMPLOYEE RELATED COSTS _ WAGES _ SALARIES_2018</v>
          </cell>
          <cell r="L439" t="str">
            <v>M</v>
          </cell>
          <cell r="M439" t="str">
            <v>No</v>
          </cell>
          <cell r="N439">
            <v>256624</v>
          </cell>
        </row>
        <row r="440">
          <cell r="J440" t="str">
            <v>_032_10001_LIM333_Employee Related Cost Senior Management &amp; Municipal staff_EMPLOYEE RELATED COSTS _ WAGES _ SALARIES_2018</v>
          </cell>
          <cell r="K440" t="str">
            <v>_032_10001_LIM333_Employee Related Cost Senior Management &amp; Municipal staff_EMPLOYEE RELATED COSTS _ WAGES _ SALARIES_2018</v>
          </cell>
          <cell r="L440" t="str">
            <v>M</v>
          </cell>
          <cell r="M440" t="str">
            <v>No</v>
          </cell>
          <cell r="N440">
            <v>256625</v>
          </cell>
        </row>
        <row r="441">
          <cell r="J441" t="str">
            <v>_032_10001_LIM333_Employee Related Cost Senior Management &amp; Municipal staff_EMPLOYEE RELATED COSTS _ WAGES _ SALARIES_2018</v>
          </cell>
          <cell r="K441" t="str">
            <v>_032_10001_LIM333_Employee Related Cost Senior Management &amp; Municipal staff_EMPLOYEE RELATED COSTS _ WAGES _ SALARIES_2018</v>
          </cell>
          <cell r="L441" t="str">
            <v>M</v>
          </cell>
          <cell r="M441" t="str">
            <v>No</v>
          </cell>
          <cell r="N441">
            <v>256179</v>
          </cell>
        </row>
        <row r="442">
          <cell r="J442" t="str">
            <v>_033_30000_LIM333_Municipal Running Costs_DEPRECIATION_2018</v>
          </cell>
          <cell r="K442" t="str">
            <v>_033_30000_LIM333_Municipal Running Costs_DEPRECIATION_2018</v>
          </cell>
          <cell r="L442" t="str">
            <v>M</v>
          </cell>
          <cell r="M442" t="str">
            <v>No</v>
          </cell>
          <cell r="N442">
            <v>242763</v>
          </cell>
        </row>
        <row r="443">
          <cell r="J443" t="str">
            <v>_162_LIM333_DISTRIBUTION NETWORKS</v>
          </cell>
          <cell r="K443" t="str">
            <v>_162_LIM333_DISTRIBUTION NETWORKS</v>
          </cell>
          <cell r="L443" t="str">
            <v>M</v>
          </cell>
          <cell r="M443" t="str">
            <v>No</v>
          </cell>
          <cell r="N443">
            <v>257001</v>
          </cell>
        </row>
        <row r="444">
          <cell r="J444" t="str">
            <v>_153_LIM333_Non-Capital Tools and Equipment</v>
          </cell>
          <cell r="K444" t="str">
            <v>_153_LIM333_Non-Capital Tools and Equipment</v>
          </cell>
          <cell r="L444" t="str">
            <v>M</v>
          </cell>
          <cell r="M444" t="str">
            <v>No</v>
          </cell>
          <cell r="N444">
            <v>239364</v>
          </cell>
        </row>
        <row r="445">
          <cell r="J445" t="str">
            <v>_144_LIM333_FURNITURE &amp; OFFICE EQUIPMENT</v>
          </cell>
          <cell r="K445" t="str">
            <v>_144_LIM333_FURNITURE &amp; OFFICE EQUIPMENT</v>
          </cell>
          <cell r="L445" t="str">
            <v>M</v>
          </cell>
          <cell r="M445" t="str">
            <v>No</v>
          </cell>
          <cell r="N445">
            <v>239113</v>
          </cell>
        </row>
        <row r="446">
          <cell r="J446" t="str">
            <v>183_LIM333_MACHINERY &amp; EQUIPMENT</v>
          </cell>
          <cell r="K446" t="str">
            <v>183_LIM333_MACHINERY &amp; EQUIPMENT</v>
          </cell>
          <cell r="L446" t="str">
            <v>M</v>
          </cell>
          <cell r="M446" t="str">
            <v>No</v>
          </cell>
          <cell r="N446">
            <v>246003</v>
          </cell>
        </row>
        <row r="447">
          <cell r="J447" t="str">
            <v>_115_30000_LIM333_Municipal Running Costs_DEPRECIATION_2018</v>
          </cell>
          <cell r="K447" t="str">
            <v>_115_30000_LIM333_Municipal Running Costs_DEPRECIATION_2018</v>
          </cell>
          <cell r="L447" t="str">
            <v>M</v>
          </cell>
          <cell r="M447" t="str">
            <v>No</v>
          </cell>
          <cell r="N447">
            <v>240547</v>
          </cell>
        </row>
        <row r="448">
          <cell r="J448" t="str">
            <v>_039_LIM333_CONSUMABLE DOMESTIC ITEMS</v>
          </cell>
          <cell r="K448" t="str">
            <v>_039_LIM333_CONSUMABLE DOMESTIC ITEMS</v>
          </cell>
          <cell r="L448" t="str">
            <v>M</v>
          </cell>
          <cell r="M448" t="str">
            <v>No</v>
          </cell>
          <cell r="N448">
            <v>257061</v>
          </cell>
        </row>
        <row r="449">
          <cell r="J449" t="str">
            <v>_035_LIM333_FURNITURE &amp; OFFICE EQUIPMENT</v>
          </cell>
          <cell r="K449" t="str">
            <v>_035_LIM333_FURNITURE &amp; OFFICE EQUIPMENT</v>
          </cell>
          <cell r="L449" t="str">
            <v>M</v>
          </cell>
          <cell r="M449" t="str">
            <v>No</v>
          </cell>
          <cell r="N449">
            <v>243436</v>
          </cell>
        </row>
        <row r="450">
          <cell r="J450" t="str">
            <v>_054_LIM333_NON-CAPITAL TOOLS &amp; EQUIPMENT</v>
          </cell>
          <cell r="K450" t="str">
            <v>_054_LIM333_NON-CAPITAL TOOLS &amp; EQUIPMENT</v>
          </cell>
          <cell r="L450" t="str">
            <v>M</v>
          </cell>
          <cell r="M450" t="str">
            <v>No</v>
          </cell>
          <cell r="N450">
            <v>244829</v>
          </cell>
        </row>
        <row r="451">
          <cell r="J451" t="str">
            <v>_034_LIM333_NON-COUNCIL-OWNED ASSETS - CONTRACTORS</v>
          </cell>
          <cell r="K451" t="str">
            <v>_034_LIM333_NON-COUNCIL-OWNED ASSETS - CONTRACTORS</v>
          </cell>
          <cell r="L451" t="str">
            <v>M</v>
          </cell>
          <cell r="M451" t="str">
            <v>No</v>
          </cell>
          <cell r="N451">
            <v>243286</v>
          </cell>
        </row>
        <row r="452">
          <cell r="J452" t="str">
            <v>_063_LIM333_COUNCIL-OWNED BUILDINGS</v>
          </cell>
          <cell r="K452" t="str">
            <v>_063_LIM333_COUNCIL-OWNED BUILDINGS</v>
          </cell>
          <cell r="L452" t="str">
            <v>M</v>
          </cell>
          <cell r="M452" t="str">
            <v>No</v>
          </cell>
          <cell r="N452">
            <v>241029</v>
          </cell>
        </row>
        <row r="453">
          <cell r="J453" t="str">
            <v>_016_LIM333_NON-CAPITAL TOOLS &amp; EQUIPMENT</v>
          </cell>
          <cell r="K453" t="str">
            <v>_016_LIM333_NON-CAPITAL TOOLS &amp; EQUIPMENT</v>
          </cell>
          <cell r="L453" t="str">
            <v>M</v>
          </cell>
          <cell r="M453" t="str">
            <v>No</v>
          </cell>
          <cell r="N453">
            <v>241439</v>
          </cell>
        </row>
        <row r="454">
          <cell r="J454" t="str">
            <v>_173_Distribution Network Repair</v>
          </cell>
          <cell r="K454" t="str">
            <v>_173_Distribution Network Repair</v>
          </cell>
          <cell r="L454" t="str">
            <v>M</v>
          </cell>
          <cell r="M454" t="str">
            <v>No</v>
          </cell>
          <cell r="N454">
            <v>256992</v>
          </cell>
        </row>
        <row r="455">
          <cell r="J455" t="str">
            <v>_105_LIM333_CONSUMABLE DOMESTIC ITEMS</v>
          </cell>
          <cell r="K455" t="str">
            <v>_105_LIM333_CONSUMABLE DOMESTIC ITEMS</v>
          </cell>
          <cell r="L455" t="str">
            <v>M</v>
          </cell>
          <cell r="M455" t="str">
            <v>No</v>
          </cell>
          <cell r="N455">
            <v>257062</v>
          </cell>
        </row>
        <row r="456">
          <cell r="J456" t="str">
            <v>_035_30000_LIM333_Municipal Running Costs_GENERAL EXPENSES _ OTHER_2018</v>
          </cell>
          <cell r="K456" t="str">
            <v>_035_30000_LIM333_Municipal Running Costs_GENERAL EXPENSES _ OTHER_2018</v>
          </cell>
          <cell r="L456" t="str">
            <v>M</v>
          </cell>
          <cell r="M456" t="str">
            <v>No</v>
          </cell>
          <cell r="N456">
            <v>257063</v>
          </cell>
        </row>
        <row r="457">
          <cell r="J457" t="str">
            <v>_035_30000_LIM333_Municipal Running Costs_GENERAL EXPENSES _ OTHER_2018</v>
          </cell>
          <cell r="K457" t="str">
            <v>_035_30000_LIM333_Municipal Running Costs_GENERAL EXPENSES _ OTHER_2018</v>
          </cell>
          <cell r="L457" t="str">
            <v>M</v>
          </cell>
          <cell r="M457" t="str">
            <v>No</v>
          </cell>
          <cell r="N457">
            <v>243380</v>
          </cell>
        </row>
        <row r="458">
          <cell r="J458" t="str">
            <v>_035_30000_LIM333_Municipal Running Costs_GENERAL EXPENSES _ OTHER_2018</v>
          </cell>
          <cell r="K458" t="str">
            <v>_035_30000_LIM333_Municipal Running Costs_GENERAL EXPENSES _ OTHER_2018</v>
          </cell>
          <cell r="L458" t="str">
            <v>M</v>
          </cell>
          <cell r="M458" t="str">
            <v>No</v>
          </cell>
          <cell r="N458">
            <v>243407</v>
          </cell>
        </row>
        <row r="459">
          <cell r="J459" t="str">
            <v>_035_30000_LIM333_Municipal Running Costs_GENERAL EXPENSES _ OTHER_2018</v>
          </cell>
          <cell r="K459" t="str">
            <v>_035_30000_LIM333_Municipal Running Costs_GENERAL EXPENSES _ OTHER_2018</v>
          </cell>
          <cell r="L459" t="str">
            <v>M</v>
          </cell>
          <cell r="M459" t="str">
            <v>No</v>
          </cell>
          <cell r="N459">
            <v>243381</v>
          </cell>
        </row>
        <row r="460">
          <cell r="J460" t="str">
            <v>_035_30000_LIM333_Municipal Running Costs_GENERAL EXPENSES _ OTHER_2018</v>
          </cell>
          <cell r="K460" t="str">
            <v>_035_30000_LIM333_Municipal Running Costs_GENERAL EXPENSES _ OTHER_2018</v>
          </cell>
          <cell r="L460" t="str">
            <v>M</v>
          </cell>
          <cell r="M460" t="str">
            <v>No</v>
          </cell>
          <cell r="N460">
            <v>256665</v>
          </cell>
        </row>
        <row r="461">
          <cell r="J461" t="str">
            <v>_035_30000_LIM333_Municipal Running Costs_GENERAL EXPENSES _ OTHER_2018</v>
          </cell>
          <cell r="K461" t="str">
            <v>_035_30000_LIM333_Municipal Running Costs_GENERAL EXPENSES _ OTHER_2018</v>
          </cell>
          <cell r="L461" t="str">
            <v>M</v>
          </cell>
          <cell r="M461" t="str">
            <v>No</v>
          </cell>
          <cell r="N461">
            <v>257100</v>
          </cell>
        </row>
        <row r="462">
          <cell r="J462" t="str">
            <v>_035_30000_LIM333_Municipal Running Costs_GENERAL EXPENSES _ OTHER_2018</v>
          </cell>
          <cell r="K462" t="str">
            <v>_035_30000_LIM333_Municipal Running Costs_GENERAL EXPENSES _ OTHER_2018</v>
          </cell>
          <cell r="L462" t="str">
            <v>M</v>
          </cell>
          <cell r="M462" t="str">
            <v>No</v>
          </cell>
          <cell r="N462">
            <v>243382</v>
          </cell>
        </row>
        <row r="463">
          <cell r="J463" t="str">
            <v>_035_30000_LIM333_Municipal Running Costs_GENERAL EXPENSES _ OTHER_2018</v>
          </cell>
          <cell r="K463" t="str">
            <v>_035_30000_LIM333_Municipal Running Costs_GENERAL EXPENSES _ OTHER_2018</v>
          </cell>
          <cell r="L463" t="str">
            <v>M</v>
          </cell>
          <cell r="M463" t="str">
            <v>No</v>
          </cell>
          <cell r="N463">
            <v>243371</v>
          </cell>
        </row>
        <row r="464">
          <cell r="J464" t="str">
            <v>_035_30000_LIM333_Municipal Running Costs_GENERAL EXPENSES _ OTHER_2018</v>
          </cell>
          <cell r="K464" t="str">
            <v>_035_30000_LIM333_Municipal Running Costs_GENERAL EXPENSES _ OTHER_2018</v>
          </cell>
          <cell r="L464" t="str">
            <v>M</v>
          </cell>
          <cell r="M464" t="str">
            <v>No</v>
          </cell>
          <cell r="N464">
            <v>243383</v>
          </cell>
        </row>
        <row r="465">
          <cell r="J465" t="str">
            <v>_035_30000_LIM333_Municipal Running Costs_GENERAL EXPENSES _ OTHER_2018</v>
          </cell>
          <cell r="K465" t="str">
            <v>_035_30000_LIM333_Municipal Running Costs_GENERAL EXPENSES _ OTHER_2018</v>
          </cell>
          <cell r="L465" t="str">
            <v>M</v>
          </cell>
          <cell r="M465" t="str">
            <v>No</v>
          </cell>
          <cell r="N465">
            <v>257569</v>
          </cell>
        </row>
        <row r="466">
          <cell r="J466" t="str">
            <v>_035_30000_LIM333_Municipal Running Costs_GENERAL EXPENSES _ OTHER_2018</v>
          </cell>
          <cell r="K466" t="str">
            <v>_035_30000_LIM333_Municipal Running Costs_GENERAL EXPENSES _ OTHER_2018</v>
          </cell>
          <cell r="L466" t="str">
            <v>M</v>
          </cell>
          <cell r="M466" t="str">
            <v>No</v>
          </cell>
          <cell r="N466">
            <v>243390</v>
          </cell>
        </row>
        <row r="467">
          <cell r="J467" t="str">
            <v>_034_30000_LIM333_Municipal Running Costs_CONTRACTED SERVICES_2018</v>
          </cell>
          <cell r="K467" t="str">
            <v>_034_30000_LIM333_Municipal Running Costs_CONTRACTED SERVICES_2018</v>
          </cell>
          <cell r="L467" t="str">
            <v>M</v>
          </cell>
          <cell r="M467" t="str">
            <v>No</v>
          </cell>
          <cell r="N467">
            <v>256232</v>
          </cell>
        </row>
        <row r="468">
          <cell r="J468" t="str">
            <v>_034_30000_LIM333_Municipal Running Costs_CONTRACTED SERVICES_2018</v>
          </cell>
          <cell r="K468" t="str">
            <v>_034_30000_LIM333_Municipal Running Costs_CONTRACTED SERVICES_2018</v>
          </cell>
          <cell r="L468" t="str">
            <v>M</v>
          </cell>
          <cell r="M468" t="str">
            <v>No</v>
          </cell>
          <cell r="N468">
            <v>243044</v>
          </cell>
        </row>
        <row r="469">
          <cell r="J469" t="str">
            <v>195_LIM333_NON-CAPITAL TOOLS &amp; EQUIPMENT</v>
          </cell>
          <cell r="K469" t="str">
            <v>195_LIM333_NON-CAPITAL TOOLS &amp; EQUIPMENT</v>
          </cell>
          <cell r="L469" t="str">
            <v>M</v>
          </cell>
          <cell r="M469" t="str">
            <v>No</v>
          </cell>
          <cell r="N469">
            <v>256843</v>
          </cell>
        </row>
        <row r="470">
          <cell r="J470" t="str">
            <v>_036_30000_LIM333_Municipal Running Costs_GENERAL EXPENSES _ OTHER_2018</v>
          </cell>
          <cell r="K470" t="str">
            <v>_036_30000_LIM333_Municipal Running Costs_GENERAL EXPENSES _ OTHER_2018</v>
          </cell>
          <cell r="L470" t="str">
            <v>M</v>
          </cell>
          <cell r="M470" t="str">
            <v>No</v>
          </cell>
          <cell r="N470">
            <v>243819</v>
          </cell>
        </row>
        <row r="471">
          <cell r="J471" t="str">
            <v>_036_30000_LIM333_Municipal Running Costs_GENERAL EXPENSES _ OTHER_2018</v>
          </cell>
          <cell r="K471" t="str">
            <v>_036_30000_LIM333_Municipal Running Costs_GENERAL EXPENSES _ OTHER_2018</v>
          </cell>
          <cell r="L471" t="str">
            <v>M</v>
          </cell>
          <cell r="M471" t="str">
            <v>No</v>
          </cell>
          <cell r="N471">
            <v>243801</v>
          </cell>
        </row>
        <row r="472">
          <cell r="J472" t="str">
            <v>_036_30000_LIM333_Municipal Running Costs_GENERAL EXPENSES _ OTHER_2018</v>
          </cell>
          <cell r="K472" t="str">
            <v>_036_30000_LIM333_Municipal Running Costs_GENERAL EXPENSES _ OTHER_2018</v>
          </cell>
          <cell r="L472" t="str">
            <v>M</v>
          </cell>
          <cell r="M472" t="str">
            <v>No</v>
          </cell>
          <cell r="N472">
            <v>257064</v>
          </cell>
        </row>
        <row r="473">
          <cell r="J473" t="str">
            <v>_036_30000_LIM333_Municipal Running Costs_GENERAL EXPENSES _ OTHER_2018</v>
          </cell>
          <cell r="K473" t="str">
            <v>_036_30000_LIM333_Municipal Running Costs_GENERAL EXPENSES _ OTHER_2018</v>
          </cell>
          <cell r="L473" t="str">
            <v>M</v>
          </cell>
          <cell r="M473" t="str">
            <v>No</v>
          </cell>
          <cell r="N473">
            <v>243808</v>
          </cell>
        </row>
        <row r="474">
          <cell r="J474" t="str">
            <v>_036_30000_LIM333_Municipal Running Costs_GENERAL EXPENSES _ OTHER_2018</v>
          </cell>
          <cell r="K474" t="str">
            <v>_036_30000_LIM333_Municipal Running Costs_GENERAL EXPENSES _ OTHER_2018</v>
          </cell>
          <cell r="L474" t="str">
            <v>M</v>
          </cell>
          <cell r="M474" t="str">
            <v>No</v>
          </cell>
          <cell r="N474">
            <v>243788</v>
          </cell>
        </row>
        <row r="475">
          <cell r="J475" t="str">
            <v>_036_30000_LIM333_Municipal Running Costs_GENERAL EXPENSES _ OTHER_2018</v>
          </cell>
          <cell r="K475" t="str">
            <v>_036_30000_LIM333_Municipal Running Costs_GENERAL EXPENSES _ OTHER_2018</v>
          </cell>
          <cell r="L475" t="str">
            <v>M</v>
          </cell>
          <cell r="M475" t="str">
            <v>No</v>
          </cell>
          <cell r="N475">
            <v>243787</v>
          </cell>
        </row>
        <row r="476">
          <cell r="J476" t="str">
            <v>_036_30000_LIM333_Municipal Running Costs_GENERAL EXPENSES _ OTHER_2018</v>
          </cell>
          <cell r="K476" t="str">
            <v>_036_30000_LIM333_Municipal Running Costs_GENERAL EXPENSES _ OTHER_2018</v>
          </cell>
          <cell r="L476" t="str">
            <v>M</v>
          </cell>
          <cell r="M476" t="str">
            <v>No</v>
          </cell>
          <cell r="N476">
            <v>257577</v>
          </cell>
        </row>
        <row r="477">
          <cell r="J477" t="str">
            <v>_004_30000_LIM333_Municipal Running Costs_CONTRACTED SERVICES_2018</v>
          </cell>
          <cell r="K477" t="str">
            <v>_004_30000_LIM333_Municipal Running Costs_CONTRACTED SERVICES_2018</v>
          </cell>
          <cell r="L477" t="str">
            <v>M</v>
          </cell>
          <cell r="M477" t="str">
            <v>No</v>
          </cell>
          <cell r="N477">
            <v>237799</v>
          </cell>
        </row>
        <row r="478">
          <cell r="J478" t="str">
            <v>_062_LIM333_NON-CAPITAL TOOLS &amp; EQUIPMENT</v>
          </cell>
          <cell r="K478" t="str">
            <v>_062_LIM333_NON-CAPITAL TOOLS &amp; EQUIPMENT</v>
          </cell>
          <cell r="L478" t="str">
            <v>M</v>
          </cell>
          <cell r="M478" t="str">
            <v>No</v>
          </cell>
          <cell r="N478">
            <v>244567</v>
          </cell>
        </row>
        <row r="479">
          <cell r="J479" t="str">
            <v>_034_60001_LIM333_Default Transactions_OTHER REVENUE_2018</v>
          </cell>
          <cell r="K479" t="str">
            <v>_034_60001_LIM333_Default Transactions_OTHER REVENUE_2018</v>
          </cell>
          <cell r="L479" t="str">
            <v>M</v>
          </cell>
          <cell r="M479" t="str">
            <v>No</v>
          </cell>
          <cell r="N479">
            <v>263390</v>
          </cell>
        </row>
        <row r="480">
          <cell r="J480" t="str">
            <v>_034_60001_LIM333_Default Transactions_OTHER REVENUE_2018</v>
          </cell>
          <cell r="K480" t="str">
            <v>_034_60001_LIM333_Default Transactions_OTHER REVENUE_2018</v>
          </cell>
          <cell r="L480" t="str">
            <v>M</v>
          </cell>
          <cell r="M480" t="str">
            <v>No</v>
          </cell>
          <cell r="N480">
            <v>236738</v>
          </cell>
        </row>
        <row r="481">
          <cell r="J481" t="str">
            <v>_034_60001_LIM333_Default Transactions_OTHER REVENUE_2018</v>
          </cell>
          <cell r="K481" t="str">
            <v>_034_60001_LIM333_Default Transactions_OTHER REVENUE_2018</v>
          </cell>
          <cell r="L481" t="str">
            <v>M</v>
          </cell>
          <cell r="M481" t="str">
            <v>No</v>
          </cell>
          <cell r="N481">
            <v>236752</v>
          </cell>
        </row>
        <row r="482">
          <cell r="J482" t="str">
            <v>_004_30000_LIM333_Municipal Running Costs_DEPRECIATION_2018</v>
          </cell>
          <cell r="K482" t="str">
            <v>_004_30000_LIM333_Municipal Running Costs_DEPRECIATION_2018</v>
          </cell>
          <cell r="L482" t="str">
            <v>M</v>
          </cell>
          <cell r="M482" t="str">
            <v>No</v>
          </cell>
          <cell r="N482">
            <v>237840</v>
          </cell>
        </row>
        <row r="483">
          <cell r="J483" t="str">
            <v>_105_LIM333_DISTRIBUTION NETWORKS</v>
          </cell>
          <cell r="K483" t="str">
            <v>_105_LIM333_DISTRIBUTION NETWORKS</v>
          </cell>
          <cell r="L483" t="str">
            <v>M</v>
          </cell>
          <cell r="M483" t="str">
            <v>No</v>
          </cell>
          <cell r="N483">
            <v>241872</v>
          </cell>
        </row>
        <row r="484">
          <cell r="J484" t="str">
            <v>_133_30000_LIM333_Municipal Running Costs_DEPRECIATION_2018</v>
          </cell>
          <cell r="K484" t="str">
            <v>_133_30000_LIM333_Municipal Running Costs_DEPRECIATION_2018</v>
          </cell>
          <cell r="L484" t="str">
            <v>M</v>
          </cell>
          <cell r="M484" t="str">
            <v>No</v>
          </cell>
          <cell r="N484">
            <v>256436</v>
          </cell>
        </row>
        <row r="485">
          <cell r="J485" t="str">
            <v>_105_LIM333_COUNCIL-OWNED BUILDINGS</v>
          </cell>
          <cell r="K485" t="str">
            <v>_105_LIM333_COUNCIL-OWNED BUILDINGS</v>
          </cell>
          <cell r="L485" t="str">
            <v>M</v>
          </cell>
          <cell r="M485" t="str">
            <v>No</v>
          </cell>
          <cell r="N485">
            <v>240764</v>
          </cell>
        </row>
        <row r="486">
          <cell r="J486" t="str">
            <v>_144_30000_LIM333_Municipal Running Costs_DEPRECIATION_2018</v>
          </cell>
          <cell r="K486" t="str">
            <v>_144_30000_LIM333_Municipal Running Costs_DEPRECIATION_2018</v>
          </cell>
          <cell r="L486" t="str">
            <v>M</v>
          </cell>
          <cell r="M486" t="str">
            <v>No</v>
          </cell>
          <cell r="N486">
            <v>256428</v>
          </cell>
        </row>
        <row r="487">
          <cell r="J487" t="str">
            <v>_035_LIM333_NON-CAPITAL TOOLS &amp; EQUIPMENT</v>
          </cell>
          <cell r="K487" t="str">
            <v>_035_LIM333_NON-CAPITAL TOOLS &amp; EQUIPMENT</v>
          </cell>
          <cell r="L487" t="str">
            <v>M</v>
          </cell>
          <cell r="M487" t="str">
            <v>No</v>
          </cell>
          <cell r="N487">
            <v>243522</v>
          </cell>
        </row>
        <row r="488">
          <cell r="J488" t="str">
            <v>_103_60001_LIM333_Default Transactions_RENT OF FACILITIES AND EQUIPMENT_2018</v>
          </cell>
          <cell r="K488" t="str">
            <v>_103_60001_LIM333_Default Transactions_RENT OF FACILITIES AND EQUIPMENT_2018</v>
          </cell>
          <cell r="L488" t="str">
            <v>M</v>
          </cell>
          <cell r="M488" t="str">
            <v>No</v>
          </cell>
          <cell r="N488">
            <v>263392</v>
          </cell>
        </row>
        <row r="489">
          <cell r="J489" t="str">
            <v>_003_LIM333_NON-CAPITAL TOOLS &amp; EQUIPMENT</v>
          </cell>
          <cell r="K489" t="str">
            <v>_003_LIM333_NON-CAPITAL TOOLS &amp; EQUIPMENT</v>
          </cell>
          <cell r="L489" t="str">
            <v>M</v>
          </cell>
          <cell r="M489" t="str">
            <v>No</v>
          </cell>
          <cell r="N489">
            <v>237158</v>
          </cell>
        </row>
        <row r="490">
          <cell r="J490" t="str">
            <v>_025_LIM333_NON-CAPITAL TOOLS &amp; EQUIPMENT</v>
          </cell>
          <cell r="K490" t="str">
            <v>_025_LIM333_NON-CAPITAL TOOLS &amp; EQUIPMENT</v>
          </cell>
          <cell r="L490" t="str">
            <v>M</v>
          </cell>
          <cell r="M490" t="str">
            <v>No</v>
          </cell>
          <cell r="N490">
            <v>256839</v>
          </cell>
        </row>
        <row r="491">
          <cell r="J491" t="str">
            <v>_016_10002_LIM333_Employee Related Cost Municipal Staff</v>
          </cell>
          <cell r="K491" t="str">
            <v>_016_10002_LIM333_Employee Related Cost Municipal Staff</v>
          </cell>
          <cell r="L491" t="str">
            <v>M</v>
          </cell>
          <cell r="M491" t="str">
            <v>No</v>
          </cell>
          <cell r="N491">
            <v>256497</v>
          </cell>
        </row>
        <row r="492">
          <cell r="J492" t="str">
            <v>_016_10002_LIM333_Employee Related Cost Municipal Staff</v>
          </cell>
          <cell r="K492" t="str">
            <v>_016_10002_LIM333_Employee Related Cost Municipal Staff</v>
          </cell>
          <cell r="L492" t="str">
            <v>M</v>
          </cell>
          <cell r="M492" t="str">
            <v>No</v>
          </cell>
          <cell r="N492">
            <v>241268</v>
          </cell>
        </row>
        <row r="493">
          <cell r="J493" t="str">
            <v>_016_10002_LIM333_Employee Related Cost Municipal Staff</v>
          </cell>
          <cell r="K493" t="str">
            <v>_016_10002_LIM333_Employee Related Cost Municipal Staff</v>
          </cell>
          <cell r="L493" t="str">
            <v>M</v>
          </cell>
          <cell r="M493" t="str">
            <v>No</v>
          </cell>
          <cell r="N493">
            <v>241246</v>
          </cell>
        </row>
        <row r="494">
          <cell r="J494" t="str">
            <v>_016_10002_LIM333_Employee Related Cost Municipal Staff</v>
          </cell>
          <cell r="K494" t="str">
            <v>_016_10002_LIM333_Employee Related Cost Municipal Staff</v>
          </cell>
          <cell r="L494" t="str">
            <v>M</v>
          </cell>
          <cell r="M494" t="str">
            <v>No</v>
          </cell>
          <cell r="N494">
            <v>256489</v>
          </cell>
        </row>
        <row r="495">
          <cell r="J495" t="str">
            <v>_016_10002_LIM333_Employee Related Cost Municipal Staff</v>
          </cell>
          <cell r="K495" t="str">
            <v>_016_10002_LIM333_Employee Related Cost Municipal Staff</v>
          </cell>
          <cell r="L495" t="str">
            <v>M</v>
          </cell>
          <cell r="M495" t="str">
            <v>No</v>
          </cell>
          <cell r="N495">
            <v>241239</v>
          </cell>
        </row>
        <row r="496">
          <cell r="J496" t="str">
            <v>_016_10002_LIM333_Employee Related Cost Municipal Staff</v>
          </cell>
          <cell r="K496" t="str">
            <v>_016_10002_LIM333_Employee Related Cost Municipal Staff</v>
          </cell>
          <cell r="L496" t="str">
            <v>M</v>
          </cell>
          <cell r="M496" t="str">
            <v>No</v>
          </cell>
          <cell r="N496">
            <v>241299</v>
          </cell>
        </row>
        <row r="497">
          <cell r="J497" t="str">
            <v>_016_10002_LIM333_Employee Related Cost Municipal Staff</v>
          </cell>
          <cell r="K497" t="str">
            <v>_016_10002_LIM333_Employee Related Cost Municipal Staff</v>
          </cell>
          <cell r="L497" t="str">
            <v>M</v>
          </cell>
          <cell r="M497" t="str">
            <v>No</v>
          </cell>
          <cell r="N497">
            <v>241283</v>
          </cell>
        </row>
        <row r="498">
          <cell r="J498" t="str">
            <v>_016_10002_LIM333_Employee Related Cost Municipal Staff</v>
          </cell>
          <cell r="K498" t="str">
            <v>_016_10002_LIM333_Employee Related Cost Municipal Staff</v>
          </cell>
          <cell r="L498" t="str">
            <v>M</v>
          </cell>
          <cell r="M498" t="str">
            <v>No</v>
          </cell>
          <cell r="N498">
            <v>241275</v>
          </cell>
        </row>
        <row r="499">
          <cell r="J499" t="str">
            <v>_016_10002_LIM333_Employee Related Cost Municipal Staff</v>
          </cell>
          <cell r="K499" t="str">
            <v>_016_10002_LIM333_Employee Related Cost Municipal Staff</v>
          </cell>
          <cell r="L499" t="str">
            <v>M</v>
          </cell>
          <cell r="M499" t="str">
            <v>No</v>
          </cell>
          <cell r="N499">
            <v>241290</v>
          </cell>
        </row>
        <row r="500">
          <cell r="J500" t="str">
            <v>_016_10002_LIM333_Employee Related Cost Municipal Staff</v>
          </cell>
          <cell r="K500" t="str">
            <v>_016_10002_LIM333_Employee Related Cost Municipal Staff</v>
          </cell>
          <cell r="L500" t="str">
            <v>M</v>
          </cell>
          <cell r="M500" t="str">
            <v>No</v>
          </cell>
          <cell r="N500">
            <v>241306</v>
          </cell>
        </row>
        <row r="501">
          <cell r="J501" t="str">
            <v>_016_10002_LIM333_Employee Related Cost Municipal Staff</v>
          </cell>
          <cell r="K501" t="str">
            <v>_016_10002_LIM333_Employee Related Cost Municipal Staff</v>
          </cell>
          <cell r="L501" t="str">
            <v>M</v>
          </cell>
          <cell r="M501" t="str">
            <v>No</v>
          </cell>
          <cell r="N501">
            <v>241261</v>
          </cell>
        </row>
        <row r="502">
          <cell r="J502" t="str">
            <v>_016_10002_LIM333_Employee Related Cost Municipal Staff</v>
          </cell>
          <cell r="K502" t="str">
            <v>_016_10002_LIM333_Employee Related Cost Municipal Staff</v>
          </cell>
          <cell r="L502" t="str">
            <v>M</v>
          </cell>
          <cell r="M502" t="str">
            <v>No</v>
          </cell>
          <cell r="N502">
            <v>241253</v>
          </cell>
        </row>
        <row r="503">
          <cell r="J503" t="str">
            <v>_016_10002_LIM333_Employee Related Cost Municipal Staff</v>
          </cell>
          <cell r="K503" t="str">
            <v>_016_10002_LIM333_Employee Related Cost Municipal Staff</v>
          </cell>
          <cell r="L503" t="str">
            <v>M</v>
          </cell>
          <cell r="M503" t="str">
            <v>No</v>
          </cell>
          <cell r="N503">
            <v>241254</v>
          </cell>
        </row>
        <row r="504">
          <cell r="J504" t="str">
            <v>_016_LIM333_CONSUMABLE DOMESTIC ITEMS</v>
          </cell>
          <cell r="K504" t="str">
            <v>_016_LIM333_CONSUMABLE DOMESTIC ITEMS</v>
          </cell>
          <cell r="L504" t="str">
            <v>M</v>
          </cell>
          <cell r="M504" t="str">
            <v>No</v>
          </cell>
          <cell r="N504">
            <v>257065</v>
          </cell>
        </row>
        <row r="505">
          <cell r="J505" t="str">
            <v>_033_30000_LIM333_Municipal Running Costs_GENERAL EXPENSES _ OTHER_2018</v>
          </cell>
          <cell r="K505" t="str">
            <v>_033_30000_LIM333_Municipal Running Costs_GENERAL EXPENSES _ OTHER_2018</v>
          </cell>
          <cell r="L505" t="str">
            <v>M</v>
          </cell>
          <cell r="M505" t="str">
            <v>No</v>
          </cell>
          <cell r="N505">
            <v>242806</v>
          </cell>
        </row>
        <row r="506">
          <cell r="J506" t="str">
            <v>_033_30000_LIM333_Municipal Running Costs_GENERAL EXPENSES _ OTHER_2018</v>
          </cell>
          <cell r="K506" t="str">
            <v>_033_30000_LIM333_Municipal Running Costs_GENERAL EXPENSES _ OTHER_2018</v>
          </cell>
          <cell r="L506" t="str">
            <v>M</v>
          </cell>
          <cell r="M506" t="str">
            <v>No</v>
          </cell>
          <cell r="N506">
            <v>242794</v>
          </cell>
        </row>
        <row r="507">
          <cell r="J507" t="str">
            <v>_033_30000_LIM333_Municipal Running Costs_GENERAL EXPENSES _ OTHER_2018</v>
          </cell>
          <cell r="K507" t="str">
            <v>_033_30000_LIM333_Municipal Running Costs_GENERAL EXPENSES _ OTHER_2018</v>
          </cell>
          <cell r="L507" t="str">
            <v>M</v>
          </cell>
          <cell r="M507" t="str">
            <v>No</v>
          </cell>
          <cell r="N507">
            <v>242765</v>
          </cell>
        </row>
        <row r="508">
          <cell r="J508" t="str">
            <v>_033_30000_LIM333_Municipal Running Costs_GENERAL EXPENSES _ OTHER_2018</v>
          </cell>
          <cell r="K508" t="str">
            <v>_033_30000_LIM333_Municipal Running Costs_GENERAL EXPENSES _ OTHER_2018</v>
          </cell>
          <cell r="L508" t="str">
            <v>M</v>
          </cell>
          <cell r="M508" t="str">
            <v>No</v>
          </cell>
          <cell r="N508">
            <v>257289</v>
          </cell>
        </row>
        <row r="509">
          <cell r="J509" t="str">
            <v>_033_30000_LIM333_Municipal Running Costs_GENERAL EXPENSES _ OTHER_2018</v>
          </cell>
          <cell r="K509" t="str">
            <v>_033_30000_LIM333_Municipal Running Costs_GENERAL EXPENSES _ OTHER_2018</v>
          </cell>
          <cell r="L509" t="str">
            <v>M</v>
          </cell>
          <cell r="M509" t="str">
            <v>No</v>
          </cell>
          <cell r="N509">
            <v>242766</v>
          </cell>
        </row>
        <row r="510">
          <cell r="J510" t="str">
            <v>_033_30000_LIM333_Municipal Running Costs_GENERAL EXPENSES _ OTHER_2018</v>
          </cell>
          <cell r="K510" t="str">
            <v>_033_30000_LIM333_Municipal Running Costs_GENERAL EXPENSES _ OTHER_2018</v>
          </cell>
          <cell r="L510" t="str">
            <v>M</v>
          </cell>
          <cell r="M510" t="str">
            <v>No</v>
          </cell>
          <cell r="N510">
            <v>242778</v>
          </cell>
        </row>
        <row r="511">
          <cell r="J511" t="str">
            <v>_033_30000_LIM333_Municipal Running Costs_GENERAL EXPENSES _ OTHER_2018</v>
          </cell>
          <cell r="K511" t="str">
            <v>_033_30000_LIM333_Municipal Running Costs_GENERAL EXPENSES _ OTHER_2018</v>
          </cell>
          <cell r="L511" t="str">
            <v>M</v>
          </cell>
          <cell r="M511" t="str">
            <v>No</v>
          </cell>
          <cell r="N511">
            <v>242795</v>
          </cell>
        </row>
        <row r="512">
          <cell r="J512" t="str">
            <v>_033_30000_LIM333_Municipal Running Costs_GENERAL EXPENSES _ OTHER_2018</v>
          </cell>
          <cell r="K512" t="str">
            <v>_033_30000_LIM333_Municipal Running Costs_GENERAL EXPENSES _ OTHER_2018</v>
          </cell>
          <cell r="L512" t="str">
            <v>M</v>
          </cell>
          <cell r="M512" t="str">
            <v>No</v>
          </cell>
          <cell r="N512">
            <v>242764</v>
          </cell>
        </row>
        <row r="513">
          <cell r="J513" t="str">
            <v>_033_30000_LIM333_Municipal Running Costs_GENERAL EXPENSES _ OTHER_2018</v>
          </cell>
          <cell r="K513" t="str">
            <v>_033_30000_LIM333_Municipal Running Costs_GENERAL EXPENSES _ OTHER_2018</v>
          </cell>
          <cell r="L513" t="str">
            <v>M</v>
          </cell>
          <cell r="M513" t="str">
            <v>No</v>
          </cell>
          <cell r="N513">
            <v>242787</v>
          </cell>
        </row>
        <row r="514">
          <cell r="J514" t="str">
            <v>_033_30000_LIM333_Municipal Running Costs_GENERAL EXPENSES _ OTHER_2018</v>
          </cell>
          <cell r="K514" t="str">
            <v>_033_30000_LIM333_Municipal Running Costs_GENERAL EXPENSES _ OTHER_2018</v>
          </cell>
          <cell r="L514" t="str">
            <v>M</v>
          </cell>
          <cell r="M514" t="str">
            <v>No</v>
          </cell>
          <cell r="N514">
            <v>242780</v>
          </cell>
        </row>
        <row r="515">
          <cell r="J515" t="str">
            <v>_015_LIM333_NON-CAPITAL TOOLS &amp; EQUIPMENT</v>
          </cell>
          <cell r="K515" t="str">
            <v>_015_LIM333_NON-CAPITAL TOOLS &amp; EQUIPMENT</v>
          </cell>
          <cell r="L515" t="str">
            <v>M</v>
          </cell>
          <cell r="M515" t="str">
            <v>No</v>
          </cell>
          <cell r="N515">
            <v>241230</v>
          </cell>
        </row>
        <row r="516">
          <cell r="J516" t="str">
            <v>_024_LIM333_CONSUMABLE DOMESTIC ITEMS</v>
          </cell>
          <cell r="K516" t="str">
            <v>_024_LIM333_CONSUMABLE DOMESTIC ITEMS</v>
          </cell>
          <cell r="L516" t="str">
            <v>M</v>
          </cell>
          <cell r="M516" t="str">
            <v>No</v>
          </cell>
          <cell r="N516">
            <v>257066</v>
          </cell>
        </row>
        <row r="517">
          <cell r="J517" t="str">
            <v>_024_LIM333_FURNITURE &amp; OFFICE EQUIPMENT</v>
          </cell>
          <cell r="K517" t="str">
            <v>_024_LIM333_FURNITURE &amp; OFFICE EQUIPMENT</v>
          </cell>
          <cell r="L517" t="str">
            <v>M</v>
          </cell>
          <cell r="M517" t="str">
            <v>No</v>
          </cell>
          <cell r="N517">
            <v>256987</v>
          </cell>
        </row>
        <row r="518">
          <cell r="J518" t="str">
            <v>_162_10001_LIM333_Employee Related Cost Senior Management &amp; municipal staff_EMPLOYEE RELATED COSTS _ SOCIAL CONTRIBUTIONS_2018</v>
          </cell>
          <cell r="K518" t="str">
            <v>_162_10001_LIM333_Employee Related Cost Senior Management &amp; municipal staff_EMPLOYEE RELATED COSTS _ SOCIAL CONTRIBUTIONS_2018</v>
          </cell>
          <cell r="L518" t="str">
            <v>M</v>
          </cell>
          <cell r="M518" t="str">
            <v>No</v>
          </cell>
          <cell r="N518">
            <v>246782</v>
          </cell>
        </row>
        <row r="519">
          <cell r="J519" t="str">
            <v>_162_10001_LIM333_Employee Related Cost Senior Management &amp; municipal staff_EMPLOYEE RELATED COSTS _ SOCIAL CONTRIBUTIONS_2018</v>
          </cell>
          <cell r="K519" t="str">
            <v>_162_10001_LIM333_Employee Related Cost Senior Management &amp; municipal staff_EMPLOYEE RELATED COSTS _ SOCIAL CONTRIBUTIONS_2018</v>
          </cell>
          <cell r="L519" t="str">
            <v>M</v>
          </cell>
          <cell r="M519" t="str">
            <v>No</v>
          </cell>
          <cell r="N519">
            <v>246753</v>
          </cell>
        </row>
        <row r="520">
          <cell r="J520" t="str">
            <v>_162_10001_LIM333_Employee Related Cost Senior Management &amp; municipal staff_EMPLOYEE RELATED COSTS _ SOCIAL CONTRIBUTIONS_2018</v>
          </cell>
          <cell r="K520" t="str">
            <v>_162_10001_LIM333_Employee Related Cost Senior Management &amp; municipal staff_EMPLOYEE RELATED COSTS _ SOCIAL CONTRIBUTIONS_2018</v>
          </cell>
          <cell r="L520" t="str">
            <v>M</v>
          </cell>
          <cell r="M520" t="str">
            <v>No</v>
          </cell>
          <cell r="N520">
            <v>257905</v>
          </cell>
        </row>
        <row r="521">
          <cell r="J521" t="str">
            <v>_162_10001_LIM333_Employee Related Cost Senior Management &amp; municipal staff_EMPLOYEE RELATED COSTS _ SOCIAL CONTRIBUTIONS_2018</v>
          </cell>
          <cell r="K521" t="str">
            <v>_162_10001_LIM333_Employee Related Cost Senior Management &amp; municipal staff_EMPLOYEE RELATED COSTS _ SOCIAL CONTRIBUTIONS_2018</v>
          </cell>
          <cell r="L521" t="str">
            <v>M</v>
          </cell>
          <cell r="M521" t="str">
            <v>No</v>
          </cell>
          <cell r="N521">
            <v>246740</v>
          </cell>
        </row>
        <row r="522">
          <cell r="J522" t="str">
            <v>_162_10001_LIM333_Employee Related Cost Senior Management &amp; municipal staff_EMPLOYEE RELATED COSTS _ SOCIAL CONTRIBUTIONS_2018</v>
          </cell>
          <cell r="K522" t="str">
            <v>_162_10001_LIM333_Employee Related Cost Senior Management &amp; municipal staff_EMPLOYEE RELATED COSTS _ SOCIAL CONTRIBUTIONS_2018</v>
          </cell>
          <cell r="L522" t="str">
            <v>M</v>
          </cell>
          <cell r="M522" t="str">
            <v>No</v>
          </cell>
          <cell r="N522">
            <v>256461</v>
          </cell>
        </row>
        <row r="523">
          <cell r="J523" t="str">
            <v>_162_10001_LIM333_Employee Related Cost Senior Management &amp; municipal staff_EMPLOYEE RELATED COSTS _ SOCIAL CONTRIBUTIONS_2018</v>
          </cell>
          <cell r="K523" t="str">
            <v>_162_10001_LIM333_Employee Related Cost Senior Management &amp; municipal staff_EMPLOYEE RELATED COSTS _ SOCIAL CONTRIBUTIONS_2018</v>
          </cell>
          <cell r="L523" t="str">
            <v>M</v>
          </cell>
          <cell r="M523" t="str">
            <v>No</v>
          </cell>
          <cell r="N523">
            <v>256511</v>
          </cell>
        </row>
        <row r="524">
          <cell r="J524" t="str">
            <v>_162_10001_LIM333_Employee Related Cost Senior Management &amp; municipal staff_EMPLOYEE RELATED COSTS _ SOCIAL CONTRIBUTIONS_2018</v>
          </cell>
          <cell r="K524" t="str">
            <v>_162_10001_LIM333_Employee Related Cost Senior Management &amp; municipal staff_EMPLOYEE RELATED COSTS _ SOCIAL CONTRIBUTIONS_2018</v>
          </cell>
          <cell r="L524" t="str">
            <v>M</v>
          </cell>
          <cell r="M524" t="str">
            <v>No</v>
          </cell>
          <cell r="N524">
            <v>246938</v>
          </cell>
        </row>
        <row r="525">
          <cell r="J525" t="str">
            <v>_162_10001_LIM333_Employee Related Cost Senior Management &amp; municipal staff_EMPLOYEE RELATED COSTS _ SOCIAL CONTRIBUTIONS_2018</v>
          </cell>
          <cell r="K525" t="str">
            <v>_162_10001_LIM333_Employee Related Cost Senior Management &amp; municipal staff_EMPLOYEE RELATED COSTS _ SOCIAL CONTRIBUTIONS_2018</v>
          </cell>
          <cell r="L525" t="str">
            <v>M</v>
          </cell>
          <cell r="M525" t="str">
            <v>No</v>
          </cell>
          <cell r="N525">
            <v>246781</v>
          </cell>
        </row>
        <row r="526">
          <cell r="J526" t="str">
            <v>_162_10001_LIM333_Employee Related Cost Senior Management &amp; municipal staff_EMPLOYEE RELATED COSTS _ SOCIAL CONTRIBUTIONS_2018</v>
          </cell>
          <cell r="K526" t="str">
            <v>_162_10001_LIM333_Employee Related Cost Senior Management &amp; municipal staff_EMPLOYEE RELATED COSTS _ SOCIAL CONTRIBUTIONS_2018</v>
          </cell>
          <cell r="L526" t="str">
            <v>M</v>
          </cell>
          <cell r="M526" t="str">
            <v>No</v>
          </cell>
          <cell r="N526">
            <v>246790</v>
          </cell>
        </row>
        <row r="527">
          <cell r="J527" t="str">
            <v>_162_10001_LIM333_Employee Related Cost Senior Management &amp; municipal staff_EMPLOYEE RELATED COSTS _ SOCIAL CONTRIBUTIONS_2018</v>
          </cell>
          <cell r="K527" t="str">
            <v>_162_10001_LIM333_Employee Related Cost Senior Management &amp; municipal staff_EMPLOYEE RELATED COSTS _ SOCIAL CONTRIBUTIONS_2018</v>
          </cell>
          <cell r="L527" t="str">
            <v>M</v>
          </cell>
          <cell r="M527" t="str">
            <v>No</v>
          </cell>
          <cell r="N527">
            <v>246789</v>
          </cell>
        </row>
        <row r="528">
          <cell r="J528" t="str">
            <v>_162_10001_LIM333_Employee Related Cost Senior Management &amp; municipal staff_EMPLOYEE RELATED COSTS _ SOCIAL CONTRIBUTIONS_2018</v>
          </cell>
          <cell r="K528" t="str">
            <v>_162_10001_LIM333_Employee Related Cost Senior Management &amp; municipal staff_EMPLOYEE RELATED COSTS _ SOCIAL CONTRIBUTIONS_2018</v>
          </cell>
          <cell r="L528" t="str">
            <v>M</v>
          </cell>
          <cell r="M528" t="str">
            <v>No</v>
          </cell>
          <cell r="N528">
            <v>256567</v>
          </cell>
        </row>
        <row r="529">
          <cell r="J529" t="str">
            <v>_162_10001_LIM333_Employee Related Cost Senior Management &amp; municipal staff_EMPLOYEE RELATED COSTS _ SOCIAL CONTRIBUTIONS_2018</v>
          </cell>
          <cell r="K529" t="str">
            <v>_162_10001_LIM333_Employee Related Cost Senior Management &amp; municipal staff_EMPLOYEE RELATED COSTS _ SOCIAL CONTRIBUTIONS_2018</v>
          </cell>
          <cell r="L529" t="str">
            <v>M</v>
          </cell>
          <cell r="M529" t="str">
            <v>No</v>
          </cell>
          <cell r="N529">
            <v>256548</v>
          </cell>
        </row>
        <row r="530">
          <cell r="J530" t="str">
            <v>_162_10001_LIM333_Employee Related Cost Senior Management &amp; municipal staff_EMPLOYEE RELATED COSTS _ SOCIAL CONTRIBUTIONS_2018</v>
          </cell>
          <cell r="K530" t="str">
            <v>_162_10001_LIM333_Employee Related Cost Senior Management &amp; municipal staff_EMPLOYEE RELATED COSTS _ SOCIAL CONTRIBUTIONS_2018</v>
          </cell>
          <cell r="L530" t="str">
            <v>M</v>
          </cell>
          <cell r="M530" t="str">
            <v>No</v>
          </cell>
          <cell r="N530">
            <v>246774</v>
          </cell>
        </row>
        <row r="531">
          <cell r="J531" t="str">
            <v>_162_10001_LIM333_Employee Related Cost Senior Management &amp; municipal staff_EMPLOYEE RELATED COSTS _ SOCIAL CONTRIBUTIONS_2018</v>
          </cell>
          <cell r="K531" t="str">
            <v>_162_10001_LIM333_Employee Related Cost Senior Management &amp; municipal staff_EMPLOYEE RELATED COSTS _ SOCIAL CONTRIBUTIONS_2018</v>
          </cell>
          <cell r="L531" t="str">
            <v>M</v>
          </cell>
          <cell r="M531" t="str">
            <v>No</v>
          </cell>
          <cell r="N531">
            <v>246760</v>
          </cell>
        </row>
        <row r="532">
          <cell r="J532" t="str">
            <v>_162_10001_LIM333_Employee Related Cost Senior Management &amp; municipal staff_EMPLOYEE RELATED COSTS _ SOCIAL CONTRIBUTIONS_2018</v>
          </cell>
          <cell r="K532" t="str">
            <v>_162_10001_LIM333_Employee Related Cost Senior Management &amp; municipal staff_EMPLOYEE RELATED COSTS _ SOCIAL CONTRIBUTIONS_2018</v>
          </cell>
          <cell r="L532" t="str">
            <v>M</v>
          </cell>
          <cell r="M532" t="str">
            <v>No</v>
          </cell>
          <cell r="N532">
            <v>246767</v>
          </cell>
        </row>
        <row r="533">
          <cell r="J533" t="str">
            <v>_162_10001_LIM333_Employee Related Cost Senior Management &amp; municipal staff_EMPLOYEE RELATED COSTS _ SOCIAL CONTRIBUTIONS_2018</v>
          </cell>
          <cell r="K533" t="str">
            <v>_162_10001_LIM333_Employee Related Cost Senior Management &amp; municipal staff_EMPLOYEE RELATED COSTS _ SOCIAL CONTRIBUTIONS_2018</v>
          </cell>
          <cell r="L533" t="str">
            <v>M</v>
          </cell>
          <cell r="M533" t="str">
            <v>No</v>
          </cell>
          <cell r="N533">
            <v>263441</v>
          </cell>
        </row>
        <row r="534">
          <cell r="J534" t="str">
            <v>_162_10001_LIM333_Employee Related Cost Senior Management &amp; municipal staff_EMPLOYEE RELATED COSTS _ SOCIAL CONTRIBUTIONS_2018</v>
          </cell>
          <cell r="K534" t="str">
            <v>_162_10001_LIM333_Employee Related Cost Senior Management &amp; municipal staff_EMPLOYEE RELATED COSTS _ SOCIAL CONTRIBUTIONS_2018</v>
          </cell>
          <cell r="L534" t="str">
            <v>M</v>
          </cell>
          <cell r="M534" t="str">
            <v>No</v>
          </cell>
          <cell r="N534">
            <v>256636</v>
          </cell>
        </row>
        <row r="535">
          <cell r="J535" t="str">
            <v>_162_10001_LIM333_Employee Related Cost Senior Management &amp; municipal staff_EMPLOYEE RELATED COSTS _ SOCIAL CONTRIBUTIONS_2018</v>
          </cell>
          <cell r="K535" t="str">
            <v>_162_10001_LIM333_Employee Related Cost Senior Management &amp; municipal staff_EMPLOYEE RELATED COSTS _ SOCIAL CONTRIBUTIONS_2018</v>
          </cell>
          <cell r="L535" t="str">
            <v>M</v>
          </cell>
          <cell r="M535" t="str">
            <v>No</v>
          </cell>
          <cell r="N535">
            <v>256628</v>
          </cell>
        </row>
        <row r="536">
          <cell r="J536" t="str">
            <v>_162_10001_LIM333_Employee Related Cost Senior Management &amp; municipal staff_EMPLOYEE RELATED COSTS _ SOCIAL CONTRIBUTIONS_2018</v>
          </cell>
          <cell r="K536" t="str">
            <v>_162_10001_LIM333_Employee Related Cost Senior Management &amp; municipal staff_EMPLOYEE RELATED COSTS _ SOCIAL CONTRIBUTIONS_2018</v>
          </cell>
          <cell r="L536" t="str">
            <v>M</v>
          </cell>
          <cell r="M536" t="str">
            <v>No</v>
          </cell>
          <cell r="N536">
            <v>256635</v>
          </cell>
        </row>
        <row r="537">
          <cell r="J537" t="str">
            <v>_162_10001_LIM333_Employee Related Cost Senior Management &amp; municipal staff_EMPLOYEE RELATED COSTS _ SOCIAL CONTRIBUTIONS_2018</v>
          </cell>
          <cell r="K537" t="str">
            <v>_162_10001_LIM333_Employee Related Cost Senior Management &amp; municipal staff_EMPLOYEE RELATED COSTS _ SOCIAL CONTRIBUTIONS_2018</v>
          </cell>
          <cell r="L537" t="str">
            <v>M</v>
          </cell>
          <cell r="M537" t="str">
            <v>No</v>
          </cell>
          <cell r="N537">
            <v>256642</v>
          </cell>
        </row>
        <row r="538">
          <cell r="J538" t="str">
            <v>_162_10001_LIM333_Employee Related Cost Senior Management &amp; municipal staff_EMPLOYEE RELATED COSTS _ SOCIAL CONTRIBUTIONS_2018</v>
          </cell>
          <cell r="K538" t="str">
            <v>_162_10001_LIM333_Employee Related Cost Senior Management &amp; municipal staff_EMPLOYEE RELATED COSTS _ SOCIAL CONTRIBUTIONS_2018</v>
          </cell>
          <cell r="L538" t="str">
            <v>M</v>
          </cell>
          <cell r="M538" t="str">
            <v>No</v>
          </cell>
          <cell r="N538">
            <v>256648</v>
          </cell>
        </row>
        <row r="539">
          <cell r="J539" t="str">
            <v>_162_10001_LIM333_Employee Related Cost Senior Management &amp; municipal staff_EMPLOYEE RELATED COSTS _ SOCIAL CONTRIBUTIONS_2018</v>
          </cell>
          <cell r="K539" t="str">
            <v>_162_10001_LIM333_Employee Related Cost Senior Management &amp; municipal staff_EMPLOYEE RELATED COSTS _ SOCIAL CONTRIBUTIONS_2018</v>
          </cell>
          <cell r="L539" t="str">
            <v>M</v>
          </cell>
          <cell r="M539" t="str">
            <v>No</v>
          </cell>
          <cell r="N539">
            <v>256652</v>
          </cell>
        </row>
        <row r="540">
          <cell r="J540" t="str">
            <v>_115_30000_LIM333_Municipal Running Costs_GENERAL EXPENSES _ OTHER_2_2018</v>
          </cell>
          <cell r="K540" t="str">
            <v>_115_30000_LIM333_Municipal Running Costs_GENERAL EXPENSES _ OTHER_2_2018</v>
          </cell>
          <cell r="L540" t="str">
            <v>M</v>
          </cell>
          <cell r="M540" t="str">
            <v>No</v>
          </cell>
          <cell r="N540">
            <v>240685</v>
          </cell>
        </row>
        <row r="541">
          <cell r="J541" t="str">
            <v>_002_LIM333_NON-CAPITAL TOOLS &amp; EQUIPMENT</v>
          </cell>
          <cell r="K541" t="str">
            <v>_002_LIM333_NON-CAPITAL TOOLS &amp; EQUIPMENT</v>
          </cell>
          <cell r="L541" t="str">
            <v>M</v>
          </cell>
          <cell r="M541" t="str">
            <v>No</v>
          </cell>
          <cell r="N541">
            <v>236808</v>
          </cell>
        </row>
        <row r="542">
          <cell r="J542" t="str">
            <v>_034_LIM333_FURNITURE &amp; OFFICE EQUIPMENT</v>
          </cell>
          <cell r="K542" t="str">
            <v>_034_LIM333_FURNITURE &amp; OFFICE EQUIPMENT</v>
          </cell>
          <cell r="L542" t="str">
            <v>M</v>
          </cell>
          <cell r="M542" t="str">
            <v>No</v>
          </cell>
          <cell r="N542">
            <v>243157</v>
          </cell>
        </row>
        <row r="543">
          <cell r="J543" t="str">
            <v>135_LIM333_COUNCIL-OWNED BUILDINGS</v>
          </cell>
          <cell r="K543" t="str">
            <v>135_LIM333_COUNCIL-OWNED BUILDINGS</v>
          </cell>
          <cell r="L543" t="str">
            <v>M</v>
          </cell>
          <cell r="M543" t="str">
            <v>No</v>
          </cell>
          <cell r="N543">
            <v>237421</v>
          </cell>
        </row>
        <row r="544">
          <cell r="J544" t="str">
            <v>_063_LIM333_CONSUMABLE DOMESTIC ITEMS</v>
          </cell>
          <cell r="K544" t="str">
            <v>_063_LIM333_CONSUMABLE DOMESTIC ITEMS</v>
          </cell>
          <cell r="L544" t="str">
            <v>M</v>
          </cell>
          <cell r="M544" t="str">
            <v>No</v>
          </cell>
          <cell r="N544">
            <v>241898</v>
          </cell>
        </row>
        <row r="545">
          <cell r="J545" t="str">
            <v>_143_30000_LIM333_Municipal Running Costs_DEPRECIATION_2018</v>
          </cell>
          <cell r="K545" t="str">
            <v>_143_30000_LIM333_Municipal Running Costs_DEPRECIATION_2018</v>
          </cell>
          <cell r="L545" t="str">
            <v>M</v>
          </cell>
          <cell r="M545" t="str">
            <v>No</v>
          </cell>
          <cell r="N545">
            <v>239077</v>
          </cell>
        </row>
        <row r="546">
          <cell r="J546" t="str">
            <v>115_LIM333_NON-CAPITAL TOOLS &amp; EQUIPMENT</v>
          </cell>
          <cell r="K546" t="str">
            <v>115_LIM333_NON-CAPITAL TOOLS &amp; EQUIPMENT</v>
          </cell>
          <cell r="L546" t="str">
            <v>M</v>
          </cell>
          <cell r="M546" t="str">
            <v>No</v>
          </cell>
          <cell r="N546">
            <v>245934</v>
          </cell>
        </row>
        <row r="547">
          <cell r="J547" t="str">
            <v>_112_LIM333_FURNITURE &amp; OFFICE EQUIPMENT</v>
          </cell>
          <cell r="K547" t="str">
            <v>_112_LIM333_FURNITURE &amp; OFFICE EQUIPMENT</v>
          </cell>
          <cell r="L547" t="str">
            <v>M</v>
          </cell>
          <cell r="M547" t="str">
            <v>No</v>
          </cell>
          <cell r="N547">
            <v>240448</v>
          </cell>
        </row>
        <row r="548">
          <cell r="J548" t="str">
            <v>_105_LIM333_NON-CAPITAL TOOLS &amp; EQUIPMENT</v>
          </cell>
          <cell r="K548" t="str">
            <v>_105_LIM333_NON-CAPITAL TOOLS &amp; EQUIPMENT</v>
          </cell>
          <cell r="L548" t="str">
            <v>M</v>
          </cell>
          <cell r="M548" t="str">
            <v>No</v>
          </cell>
          <cell r="N548">
            <v>240221</v>
          </cell>
        </row>
        <row r="549">
          <cell r="J549" t="str">
            <v>_133_30000_LIM333_Municipal Running Costs_GENERAL EXPENSES _ OTHER_2018</v>
          </cell>
          <cell r="K549" t="str">
            <v>_133_30000_LIM333_Municipal Running Costs_GENERAL EXPENSES _ OTHER_2018</v>
          </cell>
          <cell r="L549" t="str">
            <v>M</v>
          </cell>
          <cell r="M549" t="str">
            <v>No</v>
          </cell>
          <cell r="N549">
            <v>239008</v>
          </cell>
        </row>
        <row r="550">
          <cell r="J550" t="str">
            <v>_133_30000_LIM333_Municipal Running Costs_GENERAL EXPENSES _ OTHER_2018</v>
          </cell>
          <cell r="K550" t="str">
            <v>_133_30000_LIM333_Municipal Running Costs_GENERAL EXPENSES _ OTHER_2018</v>
          </cell>
          <cell r="L550" t="str">
            <v>M</v>
          </cell>
          <cell r="M550" t="str">
            <v>No</v>
          </cell>
          <cell r="N550">
            <v>246695</v>
          </cell>
        </row>
        <row r="551">
          <cell r="J551" t="str">
            <v>_133_30000_LIM333_Municipal Running Costs_GENERAL EXPENSES _ OTHER_2018</v>
          </cell>
          <cell r="K551" t="str">
            <v>_133_30000_LIM333_Municipal Running Costs_GENERAL EXPENSES _ OTHER_2018</v>
          </cell>
          <cell r="L551" t="str">
            <v>M</v>
          </cell>
          <cell r="M551" t="str">
            <v>No</v>
          </cell>
          <cell r="N551">
            <v>257067</v>
          </cell>
        </row>
        <row r="552">
          <cell r="J552" t="str">
            <v>_133_30000_LIM333_Municipal Running Costs_GENERAL EXPENSES _ OTHER_2018</v>
          </cell>
          <cell r="K552" t="str">
            <v>_133_30000_LIM333_Municipal Running Costs_GENERAL EXPENSES _ OTHER_2018</v>
          </cell>
          <cell r="L552" t="str">
            <v>M</v>
          </cell>
          <cell r="M552" t="str">
            <v>No</v>
          </cell>
          <cell r="N552">
            <v>239009</v>
          </cell>
        </row>
        <row r="553">
          <cell r="J553" t="str">
            <v>_133_30000_LIM333_Municipal Running Costs_GENERAL EXPENSES _ OTHER_2018</v>
          </cell>
          <cell r="K553" t="str">
            <v>_133_30000_LIM333_Municipal Running Costs_GENERAL EXPENSES _ OTHER_2018</v>
          </cell>
          <cell r="L553" t="str">
            <v>M</v>
          </cell>
          <cell r="M553" t="str">
            <v>No</v>
          </cell>
          <cell r="N553">
            <v>238977</v>
          </cell>
        </row>
        <row r="554">
          <cell r="J554" t="str">
            <v>_133_30000_LIM333_Municipal Running Costs_GENERAL EXPENSES _ OTHER_2018</v>
          </cell>
          <cell r="K554" t="str">
            <v>_133_30000_LIM333_Municipal Running Costs_GENERAL EXPENSES _ OTHER_2018</v>
          </cell>
          <cell r="L554" t="str">
            <v>M</v>
          </cell>
          <cell r="M554" t="str">
            <v>No</v>
          </cell>
          <cell r="N554">
            <v>239068</v>
          </cell>
        </row>
        <row r="555">
          <cell r="J555" t="str">
            <v>_133_30000_LIM333_Municipal Running Costs_GENERAL EXPENSES _ OTHER_2018</v>
          </cell>
          <cell r="K555" t="str">
            <v>_133_30000_LIM333_Municipal Running Costs_GENERAL EXPENSES _ OTHER_2018</v>
          </cell>
          <cell r="L555" t="str">
            <v>M</v>
          </cell>
          <cell r="M555" t="str">
            <v>No</v>
          </cell>
          <cell r="N555">
            <v>239001</v>
          </cell>
        </row>
        <row r="556">
          <cell r="J556" t="str">
            <v>_133_30000_LIM333_Municipal Running Costs_GENERAL EXPENSES _ OTHER_2018</v>
          </cell>
          <cell r="K556" t="str">
            <v>_133_30000_LIM333_Municipal Running Costs_GENERAL EXPENSES _ OTHER_2018</v>
          </cell>
          <cell r="L556" t="str">
            <v>M</v>
          </cell>
          <cell r="M556" t="str">
            <v>No</v>
          </cell>
          <cell r="N556">
            <v>238981</v>
          </cell>
        </row>
        <row r="557">
          <cell r="J557" t="str">
            <v>_133_30000_LIM333_Municipal Running Costs_GENERAL EXPENSES _ OTHER_2018</v>
          </cell>
          <cell r="K557" t="str">
            <v>_133_30000_LIM333_Municipal Running Costs_GENERAL EXPENSES _ OTHER_2018</v>
          </cell>
          <cell r="L557" t="str">
            <v>M</v>
          </cell>
          <cell r="M557" t="str">
            <v>No</v>
          </cell>
          <cell r="N557">
            <v>239000</v>
          </cell>
        </row>
        <row r="558">
          <cell r="J558" t="str">
            <v>_133_30000_LIM333_Municipal Running Costs_GENERAL EXPENSES _ OTHER_2018</v>
          </cell>
          <cell r="K558" t="str">
            <v>_133_30000_LIM333_Municipal Running Costs_GENERAL EXPENSES _ OTHER_2018</v>
          </cell>
          <cell r="L558" t="str">
            <v>M</v>
          </cell>
          <cell r="M558" t="str">
            <v>No</v>
          </cell>
          <cell r="N558">
            <v>239010</v>
          </cell>
        </row>
        <row r="559">
          <cell r="J559" t="str">
            <v>_123_LIM333_FURNITURE &amp; OFFICE EQUIPMENT</v>
          </cell>
          <cell r="K559" t="str">
            <v>_123_LIM333_FURNITURE &amp; OFFICE EQUIPMENT</v>
          </cell>
          <cell r="L559" t="str">
            <v>M</v>
          </cell>
          <cell r="M559" t="str">
            <v>No</v>
          </cell>
          <cell r="N559">
            <v>242432</v>
          </cell>
        </row>
        <row r="560">
          <cell r="J560" t="str">
            <v>_057_70000_LIM333_Operational  Typical Work Streams Community Development Burials_GRANTS _ SUBSIDIES PAID_UNCONDITIONAL_2018</v>
          </cell>
          <cell r="K560" t="str">
            <v>_057_70000_LIM333_Operational  Typical Work Streams Community Development Burials_GRANTS _ SUBSIDIES PAID_UNCONDITIONAL_2018</v>
          </cell>
          <cell r="L560" t="str">
            <v>M</v>
          </cell>
          <cell r="M560" t="str">
            <v>No</v>
          </cell>
          <cell r="N560">
            <v>257787</v>
          </cell>
        </row>
        <row r="561">
          <cell r="J561" t="str">
            <v>_034_60001_LIM333_Default Transactions_INTEREST EARNED _ OUTSTANDING DEBTORS_2018</v>
          </cell>
          <cell r="K561" t="str">
            <v>_034_60001_LIM333_Default Transactions_INTEREST EARNED _ OUTSTANDING DEBTORS_2018</v>
          </cell>
          <cell r="L561" t="str">
            <v>M</v>
          </cell>
          <cell r="M561" t="str">
            <v>No</v>
          </cell>
          <cell r="N561">
            <v>263393</v>
          </cell>
        </row>
        <row r="562">
          <cell r="J562" t="str">
            <v>_034_60001_LIM333_Default Transactions_INTEREST EARNED _ OUTSTANDING DEBTORS_2018</v>
          </cell>
          <cell r="K562" t="str">
            <v>_034_60001_LIM333_Default Transactions_INTEREST EARNED _ OUTSTANDING DEBTORS_2018</v>
          </cell>
          <cell r="L562" t="str">
            <v>M</v>
          </cell>
          <cell r="M562" t="str">
            <v>No</v>
          </cell>
          <cell r="N562">
            <v>263383</v>
          </cell>
        </row>
        <row r="563">
          <cell r="J563" t="str">
            <v>_034_60001_LIM333_Default Transactions_INTEREST EARNED _ OUTSTANDING DEBTORS_2018</v>
          </cell>
          <cell r="K563" t="str">
            <v>_034_60001_LIM333_Default Transactions_INTEREST EARNED _ OUTSTANDING DEBTORS_2018</v>
          </cell>
          <cell r="L563" t="str">
            <v>M</v>
          </cell>
          <cell r="M563" t="str">
            <v>No</v>
          </cell>
          <cell r="N563">
            <v>263372</v>
          </cell>
        </row>
        <row r="564">
          <cell r="J564" t="str">
            <v>134_LIM333_CONSUMABLE DOMESTIC ITEMS</v>
          </cell>
          <cell r="K564" t="str">
            <v>134_LIM333_CONSUMABLE DOMESTIC ITEMS</v>
          </cell>
          <cell r="L564" t="str">
            <v>M</v>
          </cell>
          <cell r="M564" t="str">
            <v>No</v>
          </cell>
          <cell r="N564">
            <v>257068</v>
          </cell>
        </row>
        <row r="565">
          <cell r="J565" t="str">
            <v>_135_10002_LIM333_Employee Related Cost Municipal Staff_EMPLOYEE RELATED COSTS _ SOCIAL CONTRIBUTIONS_2018</v>
          </cell>
          <cell r="K565" t="str">
            <v>_135_10002_LIM333_Employee Related Cost Municipal Staff_EMPLOYEE RELATED COSTS _ SOCIAL CONTRIBUTIONS_2018</v>
          </cell>
          <cell r="L565" t="str">
            <v>M</v>
          </cell>
          <cell r="M565" t="str">
            <v>No</v>
          </cell>
          <cell r="N565">
            <v>238343</v>
          </cell>
        </row>
        <row r="566">
          <cell r="J566" t="str">
            <v>_135_10002_LIM333_Employee Related Cost Municipal Staff_EMPLOYEE RELATED COSTS _ SOCIAL CONTRIBUTIONS_2018</v>
          </cell>
          <cell r="K566" t="str">
            <v>_135_10002_LIM333_Employee Related Cost Municipal Staff_EMPLOYEE RELATED COSTS _ SOCIAL CONTRIBUTIONS_2018</v>
          </cell>
          <cell r="L566" t="str">
            <v>M</v>
          </cell>
          <cell r="M566" t="str">
            <v>No</v>
          </cell>
          <cell r="N566">
            <v>238361</v>
          </cell>
        </row>
        <row r="567">
          <cell r="J567" t="str">
            <v>_135_10002_LIM333_Employee Related Cost Municipal Staff_EMPLOYEE RELATED COSTS _ SOCIAL CONTRIBUTIONS_2018</v>
          </cell>
          <cell r="K567" t="str">
            <v>_135_10002_LIM333_Employee Related Cost Municipal Staff_EMPLOYEE RELATED COSTS _ SOCIAL CONTRIBUTIONS_2018</v>
          </cell>
          <cell r="L567" t="str">
            <v>M</v>
          </cell>
          <cell r="M567" t="str">
            <v>No</v>
          </cell>
          <cell r="N567">
            <v>238278</v>
          </cell>
        </row>
        <row r="568">
          <cell r="J568" t="str">
            <v>_135_10002_LIM333_Employee Related Cost Municipal Staff_EMPLOYEE RELATED COSTS _ SOCIAL CONTRIBUTIONS_2018</v>
          </cell>
          <cell r="K568" t="str">
            <v>_135_10002_LIM333_Employee Related Cost Municipal Staff_EMPLOYEE RELATED COSTS _ SOCIAL CONTRIBUTIONS_2018</v>
          </cell>
          <cell r="L568" t="str">
            <v>M</v>
          </cell>
          <cell r="M568" t="str">
            <v>No</v>
          </cell>
          <cell r="N568">
            <v>238308</v>
          </cell>
        </row>
        <row r="569">
          <cell r="J569" t="str">
            <v>_135_10002_LIM333_Employee Related Cost Municipal Staff_EMPLOYEE RELATED COSTS _ SOCIAL CONTRIBUTIONS_2018</v>
          </cell>
          <cell r="K569" t="str">
            <v>_135_10002_LIM333_Employee Related Cost Municipal Staff_EMPLOYEE RELATED COSTS _ SOCIAL CONTRIBUTIONS_2018</v>
          </cell>
          <cell r="L569" t="str">
            <v>M</v>
          </cell>
          <cell r="M569" t="str">
            <v>No</v>
          </cell>
          <cell r="N569">
            <v>238292</v>
          </cell>
        </row>
        <row r="570">
          <cell r="J570" t="str">
            <v>_135_10002_LIM333_Employee Related Cost Municipal Staff_EMPLOYEE RELATED COSTS _ SOCIAL CONTRIBUTIONS_2018</v>
          </cell>
          <cell r="K570" t="str">
            <v>_135_10002_LIM333_Employee Related Cost Municipal Staff_EMPLOYEE RELATED COSTS _ SOCIAL CONTRIBUTIONS_2018</v>
          </cell>
          <cell r="L570" t="str">
            <v>M</v>
          </cell>
          <cell r="M570" t="str">
            <v>No</v>
          </cell>
          <cell r="N570">
            <v>238257</v>
          </cell>
        </row>
        <row r="571">
          <cell r="J571" t="str">
            <v>_135_10002_LIM333_Employee Related Cost Municipal Staff_EMPLOYEE RELATED COSTS _ SOCIAL CONTRIBUTIONS_2018</v>
          </cell>
          <cell r="K571" t="str">
            <v>_135_10002_LIM333_Employee Related Cost Municipal Staff_EMPLOYEE RELATED COSTS _ SOCIAL CONTRIBUTIONS_2018</v>
          </cell>
          <cell r="L571" t="str">
            <v>M</v>
          </cell>
          <cell r="M571" t="str">
            <v>No</v>
          </cell>
          <cell r="N571">
            <v>238315</v>
          </cell>
        </row>
        <row r="572">
          <cell r="J572" t="str">
            <v>_135_10002_LIM333_Employee Related Cost Municipal Staff_EMPLOYEE RELATED COSTS _ SOCIAL CONTRIBUTIONS_2018</v>
          </cell>
          <cell r="K572" t="str">
            <v>_135_10002_LIM333_Employee Related Cost Municipal Staff_EMPLOYEE RELATED COSTS _ SOCIAL CONTRIBUTIONS_2018</v>
          </cell>
          <cell r="L572" t="str">
            <v>M</v>
          </cell>
          <cell r="M572" t="str">
            <v>No</v>
          </cell>
          <cell r="N572">
            <v>238242</v>
          </cell>
        </row>
        <row r="573">
          <cell r="J573" t="str">
            <v>_135_10002_LIM333_Employee Related Cost Municipal Staff_EMPLOYEE RELATED COSTS _ SOCIAL CONTRIBUTIONS_2018</v>
          </cell>
          <cell r="K573" t="str">
            <v>_135_10002_LIM333_Employee Related Cost Municipal Staff_EMPLOYEE RELATED COSTS _ SOCIAL CONTRIBUTIONS_2018</v>
          </cell>
          <cell r="L573" t="str">
            <v>M</v>
          </cell>
          <cell r="M573" t="str">
            <v>No</v>
          </cell>
          <cell r="N573">
            <v>238316</v>
          </cell>
        </row>
        <row r="574">
          <cell r="J574" t="str">
            <v>_135_10002_LIM333_Employee Related Cost Municipal Staff_EMPLOYEE RELATED COSTS _ SOCIAL CONTRIBUTIONS_2018</v>
          </cell>
          <cell r="K574" t="str">
            <v>_135_10002_LIM333_Employee Related Cost Municipal Staff_EMPLOYEE RELATED COSTS _ SOCIAL CONTRIBUTIONS_2018</v>
          </cell>
          <cell r="L574" t="str">
            <v>M</v>
          </cell>
          <cell r="M574" t="str">
            <v>No</v>
          </cell>
          <cell r="N574">
            <v>238301</v>
          </cell>
        </row>
        <row r="575">
          <cell r="J575" t="str">
            <v>_037_10001_LIM333_Employee Related Cost Senior Management &amp; Municipal staff_EMPLOYEE RELATED COSTS _ WAGES _ SALARIES_2018</v>
          </cell>
          <cell r="K575" t="str">
            <v>_037_10001_LIM333_Employee Related Cost Senior Management &amp; Municipal staff_EMPLOYEE RELATED COSTS _ WAGES _ SALARIES_2018</v>
          </cell>
          <cell r="L575" t="str">
            <v>M</v>
          </cell>
          <cell r="M575" t="str">
            <v>No</v>
          </cell>
          <cell r="N575">
            <v>247911</v>
          </cell>
        </row>
        <row r="576">
          <cell r="J576" t="str">
            <v>_004_10002_LIM333_Employee Related Cost Municipal Staff_EMPLOYEE RELATED COSTS _ WAGES _ SALARIES_2018</v>
          </cell>
          <cell r="K576" t="str">
            <v>_004_10002_LIM333_Employee Related Cost Municipal Staff_EMPLOYEE RELATED COSTS _ WAGES _ SALARIES_2018</v>
          </cell>
          <cell r="L576" t="str">
            <v>M</v>
          </cell>
          <cell r="M576" t="str">
            <v>No</v>
          </cell>
          <cell r="N576">
            <v>237669</v>
          </cell>
        </row>
        <row r="577">
          <cell r="J577" t="str">
            <v>_004_10002_LIM333_Employee Related Cost Municipal Staff_EMPLOYEE RELATED COSTS _ WAGES _ SALARIES_2018</v>
          </cell>
          <cell r="K577" t="str">
            <v>_004_10002_LIM333_Employee Related Cost Municipal Staff_EMPLOYEE RELATED COSTS _ WAGES _ SALARIES_2018</v>
          </cell>
          <cell r="L577" t="str">
            <v>M</v>
          </cell>
          <cell r="M577" t="str">
            <v>No</v>
          </cell>
          <cell r="N577">
            <v>237776</v>
          </cell>
        </row>
        <row r="578">
          <cell r="J578" t="str">
            <v>_004_10002_LIM333_Employee Related Cost Municipal Staff_EMPLOYEE RELATED COSTS _ WAGES _ SALARIES_2018</v>
          </cell>
          <cell r="K578" t="str">
            <v>_004_10002_LIM333_Employee Related Cost Municipal Staff_EMPLOYEE RELATED COSTS _ WAGES _ SALARIES_2018</v>
          </cell>
          <cell r="L578" t="str">
            <v>M</v>
          </cell>
          <cell r="M578" t="str">
            <v>No</v>
          </cell>
          <cell r="N578">
            <v>237722</v>
          </cell>
        </row>
        <row r="579">
          <cell r="J579" t="str">
            <v>_004_10002_LIM333_Employee Related Cost Municipal Staff_EMPLOYEE RELATED COSTS _ WAGES _ SALARIES_2018</v>
          </cell>
          <cell r="K579" t="str">
            <v>_004_10002_LIM333_Employee Related Cost Municipal Staff_EMPLOYEE RELATED COSTS _ WAGES _ SALARIES_2018</v>
          </cell>
          <cell r="L579" t="str">
            <v>M</v>
          </cell>
          <cell r="M579" t="str">
            <v>No</v>
          </cell>
          <cell r="N579">
            <v>237623</v>
          </cell>
        </row>
        <row r="580">
          <cell r="J580" t="str">
            <v>_004_10002_LIM333_Employee Related Cost Municipal Staff_EMPLOYEE RELATED COSTS _ WAGES _ SALARIES_2018</v>
          </cell>
          <cell r="K580" t="str">
            <v>_004_10002_LIM333_Employee Related Cost Municipal Staff_EMPLOYEE RELATED COSTS _ WAGES _ SALARIES_2018</v>
          </cell>
          <cell r="L580" t="str">
            <v>M</v>
          </cell>
          <cell r="M580" t="str">
            <v>No</v>
          </cell>
          <cell r="N580">
            <v>237173</v>
          </cell>
        </row>
        <row r="581">
          <cell r="J581" t="str">
            <v>_004_10002_LIM333_Employee Related Cost Municipal Staff_EMPLOYEE RELATED COSTS _ WAGES _ SALARIES_2018</v>
          </cell>
          <cell r="K581" t="str">
            <v>_004_10002_LIM333_Employee Related Cost Municipal Staff_EMPLOYEE RELATED COSTS _ WAGES _ SALARIES_2018</v>
          </cell>
          <cell r="L581" t="str">
            <v>M</v>
          </cell>
          <cell r="M581" t="str">
            <v>No</v>
          </cell>
          <cell r="N581">
            <v>237676</v>
          </cell>
        </row>
        <row r="582">
          <cell r="J582" t="str">
            <v>_004_10002_LIM333_Employee Related Cost Municipal Staff_EMPLOYEE RELATED COSTS _ WAGES _ SALARIES_2018</v>
          </cell>
          <cell r="K582" t="str">
            <v>_004_10002_LIM333_Employee Related Cost Municipal Staff_EMPLOYEE RELATED COSTS _ WAGES _ SALARIES_2018</v>
          </cell>
          <cell r="L582" t="str">
            <v>M</v>
          </cell>
          <cell r="M582" t="str">
            <v>No</v>
          </cell>
          <cell r="N582">
            <v>237791</v>
          </cell>
        </row>
        <row r="583">
          <cell r="J583" t="str">
            <v>_004_10002_LIM333_Employee Related Cost Municipal Staff_EMPLOYEE RELATED COSTS _ WAGES _ SALARIES_2018</v>
          </cell>
          <cell r="K583" t="str">
            <v>_004_10002_LIM333_Employee Related Cost Municipal Staff_EMPLOYEE RELATED COSTS _ WAGES _ SALARIES_2018</v>
          </cell>
          <cell r="L583" t="str">
            <v>M</v>
          </cell>
          <cell r="M583" t="str">
            <v>No</v>
          </cell>
          <cell r="N583">
            <v>237730</v>
          </cell>
        </row>
        <row r="584">
          <cell r="J584" t="str">
            <v>_004_10002_LIM333_Employee Related Cost Municipal Staff_EMPLOYEE RELATED COSTS _ WAGES _ SALARIES_2018</v>
          </cell>
          <cell r="K584" t="str">
            <v>_004_10002_LIM333_Employee Related Cost Municipal Staff_EMPLOYEE RELATED COSTS _ WAGES _ SALARIES_2018</v>
          </cell>
          <cell r="L584" t="str">
            <v>M</v>
          </cell>
          <cell r="M584" t="str">
            <v>No</v>
          </cell>
          <cell r="N584">
            <v>257906</v>
          </cell>
        </row>
        <row r="585">
          <cell r="J585" t="str">
            <v>_004_10002_LIM333_Employee Related Cost Municipal Staff_EMPLOYEE RELATED COSTS _ WAGES _ SALARIES_2018</v>
          </cell>
          <cell r="K585" t="str">
            <v>_004_10002_LIM333_Employee Related Cost Municipal Staff_EMPLOYEE RELATED COSTS _ WAGES _ SALARIES_2018</v>
          </cell>
          <cell r="L585" t="str">
            <v>M</v>
          </cell>
          <cell r="M585" t="str">
            <v>No</v>
          </cell>
          <cell r="N585">
            <v>237784</v>
          </cell>
        </row>
        <row r="586">
          <cell r="J586" t="str">
            <v>_004_10002_LIM333_Employee Related Cost Municipal Staff_EMPLOYEE RELATED COSTS _ WAGES _ SALARIES_2018</v>
          </cell>
          <cell r="K586" t="str">
            <v>_004_10002_LIM333_Employee Related Cost Municipal Staff_EMPLOYEE RELATED COSTS _ WAGES _ SALARIES_2018</v>
          </cell>
          <cell r="L586" t="str">
            <v>M</v>
          </cell>
          <cell r="M586" t="str">
            <v>No</v>
          </cell>
          <cell r="N586">
            <v>237798</v>
          </cell>
        </row>
        <row r="587">
          <cell r="J587" t="str">
            <v>_004_10002_LIM333_Employee Related Cost Municipal Staff_EMPLOYEE RELATED COSTS _ WAGES _ SALARIES_2018</v>
          </cell>
          <cell r="K587" t="str">
            <v>_004_10002_LIM333_Employee Related Cost Municipal Staff_EMPLOYEE RELATED COSTS _ WAGES _ SALARIES_2018</v>
          </cell>
          <cell r="L587" t="str">
            <v>M</v>
          </cell>
          <cell r="M587" t="str">
            <v>No</v>
          </cell>
          <cell r="N587">
            <v>256475</v>
          </cell>
        </row>
        <row r="588">
          <cell r="J588" t="str">
            <v>_004_10002_LIM333_Employee Related Cost Municipal Staff_EMPLOYEE RELATED COSTS _ WAGES _ SALARIES_2018</v>
          </cell>
          <cell r="K588" t="str">
            <v>_004_10002_LIM333_Employee Related Cost Municipal Staff_EMPLOYEE RELATED COSTS _ WAGES _ SALARIES_2018</v>
          </cell>
          <cell r="L588" t="str">
            <v>M</v>
          </cell>
          <cell r="M588" t="str">
            <v>No</v>
          </cell>
          <cell r="N588">
            <v>237723</v>
          </cell>
        </row>
        <row r="589">
          <cell r="J589" t="str">
            <v>_014_30000_LIM333_Municipal Running Costs_DEPRECIATION_2018</v>
          </cell>
          <cell r="K589" t="str">
            <v>_014_30000_LIM333_Municipal Running Costs_DEPRECIATION_2018</v>
          </cell>
          <cell r="L589" t="str">
            <v>M</v>
          </cell>
          <cell r="M589" t="str">
            <v>No</v>
          </cell>
          <cell r="N589">
            <v>240241</v>
          </cell>
        </row>
        <row r="590">
          <cell r="J590" t="str">
            <v>_034_LIM333_NON-CAPITAL TOOLS &amp; EQUIPMENT</v>
          </cell>
          <cell r="K590" t="str">
            <v>_034_LIM333_NON-CAPITAL TOOLS &amp; EQUIPMENT</v>
          </cell>
          <cell r="L590" t="str">
            <v>M</v>
          </cell>
          <cell r="M590" t="str">
            <v>No</v>
          </cell>
          <cell r="N590">
            <v>243246</v>
          </cell>
        </row>
        <row r="591">
          <cell r="J591" t="str">
            <v>_133_LIM333_COUNCIL-OWNED LAND</v>
          </cell>
          <cell r="K591" t="str">
            <v>_133_LIM333_COUNCIL-OWNED LAND</v>
          </cell>
          <cell r="L591" t="str">
            <v>M</v>
          </cell>
          <cell r="M591" t="str">
            <v>No</v>
          </cell>
          <cell r="N591">
            <v>239218</v>
          </cell>
        </row>
        <row r="592">
          <cell r="J592" t="str">
            <v>_133_30000_LIM333_Municipal Running Costs_CONTRACTED SERVICES_2018</v>
          </cell>
          <cell r="K592" t="str">
            <v>_133_30000_LIM333_Municipal Running Costs_CONTRACTED SERVICES_2018</v>
          </cell>
          <cell r="L592" t="str">
            <v>M</v>
          </cell>
          <cell r="M592" t="str">
            <v>No</v>
          </cell>
          <cell r="N592">
            <v>256411</v>
          </cell>
        </row>
        <row r="593">
          <cell r="J593" t="str">
            <v>115_LIM333_CONSUMABLE DOMESTIC ITEMS</v>
          </cell>
          <cell r="K593" t="str">
            <v>115_LIM333_CONSUMABLE DOMESTIC ITEMS</v>
          </cell>
          <cell r="L593" t="str">
            <v>M</v>
          </cell>
          <cell r="M593" t="str">
            <v>No</v>
          </cell>
          <cell r="N593">
            <v>257069</v>
          </cell>
        </row>
        <row r="594">
          <cell r="J594" t="str">
            <v>_162_LIM333_MACHINERY &amp; EQUIPMENT</v>
          </cell>
          <cell r="K594" t="str">
            <v>_162_LIM333_MACHINERY &amp; EQUIPMENT</v>
          </cell>
          <cell r="L594" t="str">
            <v>M</v>
          </cell>
          <cell r="M594" t="str">
            <v>No</v>
          </cell>
          <cell r="N594">
            <v>246893</v>
          </cell>
        </row>
        <row r="595">
          <cell r="J595" t="str">
            <v>_115_70000_LIM333_Operational  Typical Work Streams Health and Welfare Food Sample Testing_GENERAL EXPENSES _ OTHER_2018</v>
          </cell>
          <cell r="K595" t="str">
            <v>_115_70000_LIM333_Operational  Typical Work Streams Health and Welfare Food Sample Testing_GENERAL EXPENSES _ OTHER_2018</v>
          </cell>
          <cell r="L595" t="str">
            <v>M</v>
          </cell>
          <cell r="M595" t="str">
            <v>No</v>
          </cell>
          <cell r="N595">
            <v>240393</v>
          </cell>
        </row>
        <row r="596">
          <cell r="J596" t="str">
            <v>_038_30000_LIM333_Municipal Running Costs_CONTRACTED SERVICES_2018</v>
          </cell>
          <cell r="K596" t="str">
            <v>_038_30000_LIM333_Municipal Running Costs_CONTRACTED SERVICES_2018</v>
          </cell>
          <cell r="L596" t="str">
            <v>M</v>
          </cell>
          <cell r="M596" t="str">
            <v>No</v>
          </cell>
          <cell r="N596">
            <v>245203</v>
          </cell>
        </row>
        <row r="597">
          <cell r="J597" t="str">
            <v>_173_60001_LIM333_Default Transactions_OPERATING GRANTS _ SUBSIDIES_2018</v>
          </cell>
          <cell r="K597" t="str">
            <v>_173_60001_LIM333_Default Transactions_OPERATING GRANTS _ SUBSIDIES_2018</v>
          </cell>
          <cell r="L597" t="str">
            <v>M</v>
          </cell>
          <cell r="M597" t="str">
            <v>No</v>
          </cell>
          <cell r="N597">
            <v>263417</v>
          </cell>
        </row>
        <row r="598">
          <cell r="J598" t="str">
            <v>_014_10002_LIM333_Employee Related Cost Municipal Staff &amp; Senior Management_EMPLOYEE RELATED COSTS _ WAGES _ SALARIES_2018</v>
          </cell>
          <cell r="K598" t="str">
            <v>_014_10002_LIM333_Employee Related Cost Municipal Staff &amp; Senior Management_EMPLOYEE RELATED COSTS _ WAGES _ SALARIES_2018</v>
          </cell>
          <cell r="L598" t="str">
            <v>M</v>
          </cell>
          <cell r="M598" t="str">
            <v>No</v>
          </cell>
          <cell r="N598">
            <v>240187</v>
          </cell>
        </row>
        <row r="599">
          <cell r="J599" t="str">
            <v>_014_10002_LIM333_Employee Related Cost Municipal Staff &amp; Senior Management_EMPLOYEE RELATED COSTS _ WAGES _ SALARIES_2018</v>
          </cell>
          <cell r="K599" t="str">
            <v>_014_10002_LIM333_Employee Related Cost Municipal Staff &amp; Senior Management_EMPLOYEE RELATED COSTS _ WAGES _ SALARIES_2018</v>
          </cell>
          <cell r="L599" t="str">
            <v>M</v>
          </cell>
          <cell r="M599" t="str">
            <v>No</v>
          </cell>
          <cell r="N599">
            <v>240113</v>
          </cell>
        </row>
        <row r="600">
          <cell r="J600" t="str">
            <v>_014_10002_LIM333_Employee Related Cost Municipal Staff &amp; Senior Management_EMPLOYEE RELATED COSTS _ WAGES _ SALARIES_2018</v>
          </cell>
          <cell r="K600" t="str">
            <v>_014_10002_LIM333_Employee Related Cost Municipal Staff &amp; Senior Management_EMPLOYEE RELATED COSTS _ WAGES _ SALARIES_2018</v>
          </cell>
          <cell r="L600" t="str">
            <v>M</v>
          </cell>
          <cell r="M600" t="str">
            <v>No</v>
          </cell>
          <cell r="N600">
            <v>240129</v>
          </cell>
        </row>
        <row r="601">
          <cell r="J601" t="str">
            <v>_014_10002_LIM333_Employee Related Cost Municipal Staff &amp; Senior Management_EMPLOYEE RELATED COSTS _ WAGES _ SALARIES_2018</v>
          </cell>
          <cell r="K601" t="str">
            <v>_014_10002_LIM333_Employee Related Cost Municipal Staff &amp; Senior Management_EMPLOYEE RELATED COSTS _ WAGES _ SALARIES_2018</v>
          </cell>
          <cell r="L601" t="str">
            <v>M</v>
          </cell>
          <cell r="M601" t="str">
            <v>No</v>
          </cell>
          <cell r="N601">
            <v>240173</v>
          </cell>
        </row>
        <row r="602">
          <cell r="J602" t="str">
            <v>_014_10002_LIM333_Employee Related Cost Municipal Staff &amp; Senior Management_EMPLOYEE RELATED COSTS _ WAGES _ SALARIES_2018</v>
          </cell>
          <cell r="K602" t="str">
            <v>_014_10002_LIM333_Employee Related Cost Municipal Staff &amp; Senior Management_EMPLOYEE RELATED COSTS _ WAGES _ SALARIES_2018</v>
          </cell>
          <cell r="L602" t="str">
            <v>M</v>
          </cell>
          <cell r="M602" t="str">
            <v>No</v>
          </cell>
          <cell r="N602">
            <v>240159</v>
          </cell>
        </row>
        <row r="603">
          <cell r="J603" t="str">
            <v>_014_10002_LIM333_Employee Related Cost Municipal Staff &amp; Senior Management_EMPLOYEE RELATED COSTS _ WAGES _ SALARIES_2018</v>
          </cell>
          <cell r="K603" t="str">
            <v>_014_10002_LIM333_Employee Related Cost Municipal Staff &amp; Senior Management_EMPLOYEE RELATED COSTS _ WAGES _ SALARIES_2018</v>
          </cell>
          <cell r="L603" t="str">
            <v>M</v>
          </cell>
          <cell r="M603" t="str">
            <v>No</v>
          </cell>
          <cell r="N603">
            <v>240143</v>
          </cell>
        </row>
        <row r="604">
          <cell r="J604" t="str">
            <v>_014_10002_LIM333_Employee Related Cost Municipal Staff &amp; Senior Management_EMPLOYEE RELATED COSTS _ WAGES _ SALARIES_2018</v>
          </cell>
          <cell r="K604" t="str">
            <v>_014_10002_LIM333_Employee Related Cost Municipal Staff &amp; Senior Management_EMPLOYEE RELATED COSTS _ WAGES _ SALARIES_2018</v>
          </cell>
          <cell r="L604" t="str">
            <v>M</v>
          </cell>
          <cell r="M604" t="str">
            <v>No</v>
          </cell>
          <cell r="N604">
            <v>240122</v>
          </cell>
        </row>
        <row r="605">
          <cell r="J605" t="str">
            <v>_014_10002_LIM333_Employee Related Cost Municipal Staff &amp; Senior Management_EMPLOYEE RELATED COSTS _ WAGES _ SALARIES_2018</v>
          </cell>
          <cell r="K605" t="str">
            <v>_014_10002_LIM333_Employee Related Cost Municipal Staff &amp; Senior Management_EMPLOYEE RELATED COSTS _ WAGES _ SALARIES_2018</v>
          </cell>
          <cell r="L605" t="str">
            <v>M</v>
          </cell>
          <cell r="M605" t="str">
            <v>No</v>
          </cell>
          <cell r="N605">
            <v>240166</v>
          </cell>
        </row>
        <row r="606">
          <cell r="J606" t="str">
            <v>_014_10002_LIM333_Employee Related Cost Municipal Staff &amp; Senior Management_EMPLOYEE RELATED COSTS _ WAGES _ SALARIES_2018</v>
          </cell>
          <cell r="K606" t="str">
            <v>_014_10002_LIM333_Employee Related Cost Municipal Staff &amp; Senior Management_EMPLOYEE RELATED COSTS _ WAGES _ SALARIES_2018</v>
          </cell>
          <cell r="L606" t="str">
            <v>M</v>
          </cell>
          <cell r="M606" t="str">
            <v>No</v>
          </cell>
          <cell r="N606">
            <v>240136</v>
          </cell>
        </row>
        <row r="607">
          <cell r="J607" t="str">
            <v>_014_10002_LIM333_Employee Related Cost Municipal Staff &amp; Senior Management_EMPLOYEE RELATED COSTS _ WAGES _ SALARIES_2018</v>
          </cell>
          <cell r="K607" t="str">
            <v>_014_10002_LIM333_Employee Related Cost Municipal Staff &amp; Senior Management_EMPLOYEE RELATED COSTS _ WAGES _ SALARIES_2018</v>
          </cell>
          <cell r="L607" t="str">
            <v>M</v>
          </cell>
          <cell r="M607" t="str">
            <v>No</v>
          </cell>
          <cell r="N607">
            <v>257907</v>
          </cell>
        </row>
        <row r="608">
          <cell r="J608" t="str">
            <v>_014_10002_LIM333_Employee Related Cost Municipal Staff &amp; Senior Management_EMPLOYEE RELATED COSTS _ WAGES _ SALARIES_2018</v>
          </cell>
          <cell r="K608" t="str">
            <v>_014_10002_LIM333_Employee Related Cost Municipal Staff &amp; Senior Management_EMPLOYEE RELATED COSTS _ WAGES _ SALARIES_2018</v>
          </cell>
          <cell r="L608" t="str">
            <v>M</v>
          </cell>
          <cell r="M608" t="str">
            <v>No</v>
          </cell>
          <cell r="N608">
            <v>256476</v>
          </cell>
        </row>
        <row r="609">
          <cell r="J609" t="str">
            <v>_014_10002_LIM333_Employee Related Cost Municipal Staff &amp; Senior Management_EMPLOYEE RELATED COSTS _ WAGES _ SALARIES_2018</v>
          </cell>
          <cell r="K609" t="str">
            <v>_014_10002_LIM333_Employee Related Cost Municipal Staff &amp; Senior Management_EMPLOYEE RELATED COSTS _ WAGES _ SALARIES_2018</v>
          </cell>
          <cell r="L609" t="str">
            <v>M</v>
          </cell>
          <cell r="M609" t="str">
            <v>No</v>
          </cell>
          <cell r="N609">
            <v>240152</v>
          </cell>
        </row>
        <row r="610">
          <cell r="J610" t="str">
            <v>_014_10002_LIM333_Employee Related Cost Municipal Staff &amp; Senior Management_EMPLOYEE RELATED COSTS _ WAGES _ SALARIES_2018</v>
          </cell>
          <cell r="K610" t="str">
            <v>_014_10002_LIM333_Employee Related Cost Municipal Staff &amp; Senior Management_EMPLOYEE RELATED COSTS _ WAGES _ SALARIES_2018</v>
          </cell>
          <cell r="L610" t="str">
            <v>M</v>
          </cell>
          <cell r="M610" t="str">
            <v>No</v>
          </cell>
          <cell r="N610">
            <v>240145</v>
          </cell>
        </row>
        <row r="611">
          <cell r="J611" t="str">
            <v>_034_LIM333_GRANT - ESKOM EBSST</v>
          </cell>
          <cell r="K611" t="str">
            <v>_034_LIM333_GRANT - ESKOM EBSST</v>
          </cell>
          <cell r="L611" t="str">
            <v>M</v>
          </cell>
          <cell r="M611" t="str">
            <v>No</v>
          </cell>
          <cell r="N611">
            <v>257788</v>
          </cell>
        </row>
        <row r="612">
          <cell r="J612" t="str">
            <v>_058_LIM333_NON-CAPITAL TOOLS &amp; EQUIPMENT</v>
          </cell>
          <cell r="K612" t="str">
            <v>_058_LIM333_NON-CAPITAL TOOLS &amp; EQUIPMENT</v>
          </cell>
          <cell r="L612" t="str">
            <v>M</v>
          </cell>
          <cell r="M612" t="str">
            <v>No</v>
          </cell>
          <cell r="N612">
            <v>256824</v>
          </cell>
        </row>
        <row r="613">
          <cell r="J613" t="str">
            <v>_062_30000_LIM333_Municipal Running Costs_GENERAL EXPENSES _ OTHER_2018</v>
          </cell>
          <cell r="K613" t="str">
            <v>_062_30000_LIM333_Municipal Running Costs_GENERAL EXPENSES _ OTHER_2018</v>
          </cell>
          <cell r="L613" t="str">
            <v>M</v>
          </cell>
          <cell r="M613" t="str">
            <v>No</v>
          </cell>
          <cell r="N613">
            <v>246675</v>
          </cell>
        </row>
        <row r="614">
          <cell r="J614" t="str">
            <v>_062_30000_LIM333_Municipal Running Costs_GENERAL EXPENSES _ OTHER_2018</v>
          </cell>
          <cell r="K614" t="str">
            <v>_062_30000_LIM333_Municipal Running Costs_GENERAL EXPENSES _ OTHER_2018</v>
          </cell>
          <cell r="L614" t="str">
            <v>M</v>
          </cell>
          <cell r="M614" t="str">
            <v>No</v>
          </cell>
          <cell r="N614">
            <v>241885</v>
          </cell>
        </row>
        <row r="615">
          <cell r="J615" t="str">
            <v>_062_30000_LIM333_Municipal Running Costs_GENERAL EXPENSES _ OTHER_2018</v>
          </cell>
          <cell r="K615" t="str">
            <v>_062_30000_LIM333_Municipal Running Costs_GENERAL EXPENSES _ OTHER_2018</v>
          </cell>
          <cell r="L615" t="str">
            <v>M</v>
          </cell>
          <cell r="M615" t="str">
            <v>No</v>
          </cell>
          <cell r="N615">
            <v>241838</v>
          </cell>
        </row>
        <row r="616">
          <cell r="J616" t="str">
            <v>_062_30000_LIM333_Municipal Running Costs_GENERAL EXPENSES _ OTHER_2018</v>
          </cell>
          <cell r="K616" t="str">
            <v>_062_30000_LIM333_Municipal Running Costs_GENERAL EXPENSES _ OTHER_2018</v>
          </cell>
          <cell r="L616" t="str">
            <v>M</v>
          </cell>
          <cell r="M616" t="str">
            <v>No</v>
          </cell>
          <cell r="N616">
            <v>241907</v>
          </cell>
        </row>
        <row r="617">
          <cell r="J617" t="str">
            <v>_062_30000_LIM333_Municipal Running Costs_GENERAL EXPENSES _ OTHER_2018</v>
          </cell>
          <cell r="K617" t="str">
            <v>_062_30000_LIM333_Municipal Running Costs_GENERAL EXPENSES _ OTHER_2018</v>
          </cell>
          <cell r="L617" t="str">
            <v>M</v>
          </cell>
          <cell r="M617" t="str">
            <v>No</v>
          </cell>
          <cell r="N617">
            <v>241160</v>
          </cell>
        </row>
        <row r="618">
          <cell r="J618" t="str">
            <v>_062_30000_LIM333_Municipal Running Costs_GENERAL EXPENSES _ OTHER_2018</v>
          </cell>
          <cell r="K618" t="str">
            <v>_062_30000_LIM333_Municipal Running Costs_GENERAL EXPENSES _ OTHER_2018</v>
          </cell>
          <cell r="L618" t="str">
            <v>M</v>
          </cell>
          <cell r="M618" t="str">
            <v>No</v>
          </cell>
          <cell r="N618">
            <v>241845</v>
          </cell>
        </row>
        <row r="619">
          <cell r="J619" t="str">
            <v>_002_30000_LIM333_Municipal Running Costs_GENERAL EXPENSES _ OTHER_2018</v>
          </cell>
          <cell r="K619" t="str">
            <v>_002_30000_LIM333_Municipal Running Costs_GENERAL EXPENSES _ OTHER_2018</v>
          </cell>
          <cell r="L619" t="str">
            <v>M</v>
          </cell>
          <cell r="M619" t="str">
            <v>No</v>
          </cell>
          <cell r="N619">
            <v>236764</v>
          </cell>
        </row>
        <row r="620">
          <cell r="J620" t="str">
            <v>_002_30000_LIM333_Municipal Running Costs_GENERAL EXPENSES _ OTHER_2018</v>
          </cell>
          <cell r="K620" t="str">
            <v>_002_30000_LIM333_Municipal Running Costs_GENERAL EXPENSES _ OTHER_2018</v>
          </cell>
          <cell r="L620" t="str">
            <v>M</v>
          </cell>
          <cell r="M620" t="str">
            <v>No</v>
          </cell>
          <cell r="N620">
            <v>246476</v>
          </cell>
        </row>
        <row r="621">
          <cell r="J621" t="str">
            <v>_002_30000_LIM333_Municipal Running Costs_GENERAL EXPENSES _ OTHER_2018</v>
          </cell>
          <cell r="K621" t="str">
            <v>_002_30000_LIM333_Municipal Running Costs_GENERAL EXPENSES _ OTHER_2018</v>
          </cell>
          <cell r="L621" t="str">
            <v>M</v>
          </cell>
          <cell r="M621" t="str">
            <v>No</v>
          </cell>
          <cell r="N621">
            <v>236743</v>
          </cell>
        </row>
        <row r="622">
          <cell r="J622" t="str">
            <v>_002_30000_LIM333_Municipal Running Costs_GENERAL EXPENSES _ OTHER_2018</v>
          </cell>
          <cell r="K622" t="str">
            <v>_002_30000_LIM333_Municipal Running Costs_GENERAL EXPENSES _ OTHER_2018</v>
          </cell>
          <cell r="L622" t="str">
            <v>M</v>
          </cell>
          <cell r="M622" t="str">
            <v>No</v>
          </cell>
          <cell r="N622">
            <v>236765</v>
          </cell>
        </row>
        <row r="623">
          <cell r="J623" t="str">
            <v>_002_30000_LIM333_Municipal Running Costs_GENERAL EXPENSES _ OTHER_2018</v>
          </cell>
          <cell r="K623" t="str">
            <v>_002_30000_LIM333_Municipal Running Costs_GENERAL EXPENSES _ OTHER_2018</v>
          </cell>
          <cell r="L623" t="str">
            <v>M</v>
          </cell>
          <cell r="M623" t="str">
            <v>No</v>
          </cell>
          <cell r="N623">
            <v>236759</v>
          </cell>
        </row>
        <row r="624">
          <cell r="J624" t="str">
            <v>_105_LIM333_MACHINERY &amp; EQUIPMENT</v>
          </cell>
          <cell r="K624" t="str">
            <v>_105_LIM333_MACHINERY &amp; EQUIPMENT</v>
          </cell>
          <cell r="L624" t="str">
            <v>M</v>
          </cell>
          <cell r="M624" t="str">
            <v>No</v>
          </cell>
          <cell r="N624">
            <v>242335</v>
          </cell>
        </row>
        <row r="625">
          <cell r="J625" t="str">
            <v>_103_60001_LIM333_Default Transactions_OTHER REVENUE_2018</v>
          </cell>
          <cell r="K625" t="str">
            <v>_103_60001_LIM333_Default Transactions_OTHER REVENUE_2018</v>
          </cell>
          <cell r="L625" t="str">
            <v>M</v>
          </cell>
          <cell r="M625" t="str">
            <v>No</v>
          </cell>
          <cell r="N625">
            <v>263391</v>
          </cell>
        </row>
        <row r="626">
          <cell r="J626" t="str">
            <v>_173_NON-CAPITAL TOOLS &amp; EQUIPMENT</v>
          </cell>
          <cell r="K626" t="str">
            <v>_173_NON-CAPITAL TOOLS &amp; EQUIPMENT</v>
          </cell>
          <cell r="L626" t="str">
            <v>M</v>
          </cell>
          <cell r="M626" t="str">
            <v>No</v>
          </cell>
          <cell r="N626">
            <v>246399</v>
          </cell>
        </row>
        <row r="627">
          <cell r="J627" t="str">
            <v>_183_10001_LIM333_Employee Related Cost Senior Management &amp; municipal staff_EMPLOYEE RELATED COSTS _ SOCIAL CONTRIBUTIONS_2018</v>
          </cell>
          <cell r="K627" t="str">
            <v>_183_10001_LIM333_Employee Related Cost Senior Management &amp; municipal staff_EMPLOYEE RELATED COSTS _ SOCIAL CONTRIBUTIONS_2018</v>
          </cell>
          <cell r="L627" t="str">
            <v>M</v>
          </cell>
          <cell r="M627" t="str">
            <v>No</v>
          </cell>
          <cell r="N627">
            <v>257908</v>
          </cell>
        </row>
        <row r="628">
          <cell r="J628" t="str">
            <v>_183_10001_LIM333_Employee Related Cost Senior Management &amp; municipal staff_EMPLOYEE RELATED COSTS _ SOCIAL CONTRIBUTIONS_2018</v>
          </cell>
          <cell r="K628" t="str">
            <v>_183_10001_LIM333_Employee Related Cost Senior Management &amp; municipal staff_EMPLOYEE RELATED COSTS _ SOCIAL CONTRIBUTIONS_2018</v>
          </cell>
          <cell r="L628" t="str">
            <v>M</v>
          </cell>
          <cell r="M628" t="str">
            <v>No</v>
          </cell>
          <cell r="N628">
            <v>245858</v>
          </cell>
        </row>
        <row r="629">
          <cell r="J629" t="str">
            <v>_183_10001_LIM333_Employee Related Cost Senior Management &amp; municipal staff_EMPLOYEE RELATED COSTS _ SOCIAL CONTRIBUTIONS_2018</v>
          </cell>
          <cell r="K629" t="str">
            <v>_183_10001_LIM333_Employee Related Cost Senior Management &amp; municipal staff_EMPLOYEE RELATED COSTS _ SOCIAL CONTRIBUTIONS_2018</v>
          </cell>
          <cell r="L629" t="str">
            <v>M</v>
          </cell>
          <cell r="M629" t="str">
            <v>No</v>
          </cell>
          <cell r="N629">
            <v>245831</v>
          </cell>
        </row>
        <row r="630">
          <cell r="J630" t="str">
            <v>_183_10001_LIM333_Employee Related Cost Senior Management &amp; municipal staff_EMPLOYEE RELATED COSTS _ SOCIAL CONTRIBUTIONS_2018</v>
          </cell>
          <cell r="K630" t="str">
            <v>_183_10001_LIM333_Employee Related Cost Senior Management &amp; municipal staff_EMPLOYEE RELATED COSTS _ SOCIAL CONTRIBUTIONS_2018</v>
          </cell>
          <cell r="L630" t="str">
            <v>M</v>
          </cell>
          <cell r="M630" t="str">
            <v>No</v>
          </cell>
          <cell r="N630">
            <v>245829</v>
          </cell>
        </row>
        <row r="631">
          <cell r="J631" t="str">
            <v>_183_10001_LIM333_Employee Related Cost Senior Management &amp; municipal staff_EMPLOYEE RELATED COSTS _ SOCIAL CONTRIBUTIONS_2018</v>
          </cell>
          <cell r="K631" t="str">
            <v>_183_10001_LIM333_Employee Related Cost Senior Management &amp; municipal staff_EMPLOYEE RELATED COSTS _ SOCIAL CONTRIBUTIONS_2018</v>
          </cell>
          <cell r="L631" t="str">
            <v>M</v>
          </cell>
          <cell r="M631" t="str">
            <v>No</v>
          </cell>
          <cell r="N631">
            <v>245844</v>
          </cell>
        </row>
        <row r="632">
          <cell r="J632" t="str">
            <v>_183_10001_LIM333_Employee Related Cost Senior Management &amp; municipal staff_EMPLOYEE RELATED COSTS _ SOCIAL CONTRIBUTIONS_2018</v>
          </cell>
          <cell r="K632" t="str">
            <v>_183_10001_LIM333_Employee Related Cost Senior Management &amp; municipal staff_EMPLOYEE RELATED COSTS _ SOCIAL CONTRIBUTIONS_2018</v>
          </cell>
          <cell r="L632" t="str">
            <v>M</v>
          </cell>
          <cell r="M632" t="str">
            <v>No</v>
          </cell>
          <cell r="N632">
            <v>256462</v>
          </cell>
        </row>
        <row r="633">
          <cell r="J633" t="str">
            <v>_183_10001_LIM333_Employee Related Cost Senior Management &amp; municipal staff_EMPLOYEE RELATED COSTS _ SOCIAL CONTRIBUTIONS_2018</v>
          </cell>
          <cell r="K633" t="str">
            <v>_183_10001_LIM333_Employee Related Cost Senior Management &amp; municipal staff_EMPLOYEE RELATED COSTS _ SOCIAL CONTRIBUTIONS_2018</v>
          </cell>
          <cell r="L633" t="str">
            <v>M</v>
          </cell>
          <cell r="M633" t="str">
            <v>No</v>
          </cell>
          <cell r="N633">
            <v>246236</v>
          </cell>
        </row>
        <row r="634">
          <cell r="J634" t="str">
            <v>_183_10001_LIM333_Employee Related Cost Senior Management &amp; municipal staff_EMPLOYEE RELATED COSTS _ SOCIAL CONTRIBUTIONS_2018</v>
          </cell>
          <cell r="K634" t="str">
            <v>_183_10001_LIM333_Employee Related Cost Senior Management &amp; municipal staff_EMPLOYEE RELATED COSTS _ SOCIAL CONTRIBUTIONS_2018</v>
          </cell>
          <cell r="L634" t="str">
            <v>M</v>
          </cell>
          <cell r="M634" t="str">
            <v>No</v>
          </cell>
          <cell r="N634">
            <v>246198</v>
          </cell>
        </row>
        <row r="635">
          <cell r="J635" t="str">
            <v>_183_10001_LIM333_Employee Related Cost Senior Management &amp; municipal staff_EMPLOYEE RELATED COSTS _ SOCIAL CONTRIBUTIONS_2018</v>
          </cell>
          <cell r="K635" t="str">
            <v>_183_10001_LIM333_Employee Related Cost Senior Management &amp; municipal staff_EMPLOYEE RELATED COSTS _ SOCIAL CONTRIBUTIONS_2018</v>
          </cell>
          <cell r="L635" t="str">
            <v>M</v>
          </cell>
          <cell r="M635" t="str">
            <v>No</v>
          </cell>
          <cell r="N635">
            <v>246219</v>
          </cell>
        </row>
        <row r="636">
          <cell r="J636" t="str">
            <v>_183_10001_LIM333_Employee Related Cost Senior Management &amp; municipal staff_EMPLOYEE RELATED COSTS _ SOCIAL CONTRIBUTIONS_2018</v>
          </cell>
          <cell r="K636" t="str">
            <v>_183_10001_LIM333_Employee Related Cost Senior Management &amp; municipal staff_EMPLOYEE RELATED COSTS _ SOCIAL CONTRIBUTIONS_2018</v>
          </cell>
          <cell r="L636" t="str">
            <v>M</v>
          </cell>
          <cell r="M636" t="str">
            <v>No</v>
          </cell>
          <cell r="N636">
            <v>257071</v>
          </cell>
        </row>
        <row r="637">
          <cell r="J637" t="str">
            <v>_183_10001_LIM333_Employee Related Cost Senior Management &amp; municipal staff_EMPLOYEE RELATED COSTS _ SOCIAL CONTRIBUTIONS_2018</v>
          </cell>
          <cell r="K637" t="str">
            <v>_183_10001_LIM333_Employee Related Cost Senior Management &amp; municipal staff_EMPLOYEE RELATED COSTS _ SOCIAL CONTRIBUTIONS_2018</v>
          </cell>
          <cell r="L637" t="str">
            <v>M</v>
          </cell>
          <cell r="M637" t="str">
            <v>No</v>
          </cell>
          <cell r="N637">
            <v>245830</v>
          </cell>
        </row>
        <row r="638">
          <cell r="J638" t="str">
            <v>_183_10001_LIM333_Employee Related Cost Senior Management &amp; municipal staff_EMPLOYEE RELATED COSTS _ SOCIAL CONTRIBUTIONS_2018</v>
          </cell>
          <cell r="K638" t="str">
            <v>_183_10001_LIM333_Employee Related Cost Senior Management &amp; municipal staff_EMPLOYEE RELATED COSTS _ SOCIAL CONTRIBUTIONS_2018</v>
          </cell>
          <cell r="L638" t="str">
            <v>M</v>
          </cell>
          <cell r="M638" t="str">
            <v>No</v>
          </cell>
          <cell r="N638">
            <v>245808</v>
          </cell>
        </row>
        <row r="639">
          <cell r="J639" t="str">
            <v>_183_10001_LIM333_Employee Related Cost Senior Management &amp; municipal staff_EMPLOYEE RELATED COSTS _ SOCIAL CONTRIBUTIONS_2018</v>
          </cell>
          <cell r="K639" t="str">
            <v>_183_10001_LIM333_Employee Related Cost Senior Management &amp; municipal staff_EMPLOYEE RELATED COSTS _ SOCIAL CONTRIBUTIONS_2018</v>
          </cell>
          <cell r="L639" t="str">
            <v>M</v>
          </cell>
          <cell r="M639" t="str">
            <v>No</v>
          </cell>
          <cell r="N639">
            <v>246244</v>
          </cell>
        </row>
        <row r="640">
          <cell r="J640" t="str">
            <v>_183_10001_LIM333_Employee Related Cost Senior Management &amp; municipal staff_EMPLOYEE RELATED COSTS _ SOCIAL CONTRIBUTIONS_2018</v>
          </cell>
          <cell r="K640" t="str">
            <v>_183_10001_LIM333_Employee Related Cost Senior Management &amp; municipal staff_EMPLOYEE RELATED COSTS _ SOCIAL CONTRIBUTIONS_2018</v>
          </cell>
          <cell r="L640" t="str">
            <v>M</v>
          </cell>
          <cell r="M640" t="str">
            <v>No</v>
          </cell>
          <cell r="N640">
            <v>245801</v>
          </cell>
        </row>
        <row r="641">
          <cell r="J641" t="str">
            <v>_183_10001_LIM333_Employee Related Cost Senior Management &amp; municipal staff_EMPLOYEE RELATED COSTS _ SOCIAL CONTRIBUTIONS_2018</v>
          </cell>
          <cell r="K641" t="str">
            <v>_183_10001_LIM333_Employee Related Cost Senior Management &amp; municipal staff_EMPLOYEE RELATED COSTS _ SOCIAL CONTRIBUTIONS_2018</v>
          </cell>
          <cell r="L641" t="str">
            <v>M</v>
          </cell>
          <cell r="M641" t="str">
            <v>No</v>
          </cell>
          <cell r="N641">
            <v>246205</v>
          </cell>
        </row>
        <row r="642">
          <cell r="J642" t="str">
            <v>_183_10001_LIM333_Employee Related Cost Senior Management &amp; municipal staff_EMPLOYEE RELATED COSTS _ SOCIAL CONTRIBUTIONS_2018</v>
          </cell>
          <cell r="K642" t="str">
            <v>_183_10001_LIM333_Employee Related Cost Senior Management &amp; municipal staff_EMPLOYEE RELATED COSTS _ SOCIAL CONTRIBUTIONS_2018</v>
          </cell>
          <cell r="L642" t="str">
            <v>M</v>
          </cell>
          <cell r="M642" t="str">
            <v>No</v>
          </cell>
          <cell r="N642">
            <v>245815</v>
          </cell>
        </row>
        <row r="643">
          <cell r="J643" t="str">
            <v>_183_10001_LIM333_Employee Related Cost Senior Management &amp; municipal staff_EMPLOYEE RELATED COSTS _ SOCIAL CONTRIBUTIONS_2018</v>
          </cell>
          <cell r="K643" t="str">
            <v>_183_10001_LIM333_Employee Related Cost Senior Management &amp; municipal staff_EMPLOYEE RELATED COSTS _ SOCIAL CONTRIBUTIONS_2018</v>
          </cell>
          <cell r="L643" t="str">
            <v>M</v>
          </cell>
          <cell r="M643" t="str">
            <v>No</v>
          </cell>
          <cell r="N643">
            <v>245851</v>
          </cell>
        </row>
        <row r="644">
          <cell r="J644" t="str">
            <v>_183_10001_LIM333_Employee Related Cost Senior Management &amp; municipal staff_EMPLOYEE RELATED COSTS _ SOCIAL CONTRIBUTIONS_2018</v>
          </cell>
          <cell r="K644" t="str">
            <v>_183_10001_LIM333_Employee Related Cost Senior Management &amp; municipal staff_EMPLOYEE RELATED COSTS _ SOCIAL CONTRIBUTIONS_2018</v>
          </cell>
          <cell r="L644" t="str">
            <v>M</v>
          </cell>
          <cell r="M644" t="str">
            <v>No</v>
          </cell>
          <cell r="N644">
            <v>246212</v>
          </cell>
        </row>
        <row r="645">
          <cell r="J645" t="str">
            <v>_183_10001_LIM333_Employee Related Cost Senior Management &amp; municipal staff_EMPLOYEE RELATED COSTS _ SOCIAL CONTRIBUTIONS_2018</v>
          </cell>
          <cell r="K645" t="str">
            <v>_183_10001_LIM333_Employee Related Cost Senior Management &amp; municipal staff_EMPLOYEE RELATED COSTS _ SOCIAL CONTRIBUTIONS_2018</v>
          </cell>
          <cell r="L645" t="str">
            <v>M</v>
          </cell>
          <cell r="M645" t="str">
            <v>No</v>
          </cell>
          <cell r="N645">
            <v>245822</v>
          </cell>
        </row>
        <row r="646">
          <cell r="J646" t="str">
            <v>_183_10001_LIM333_Employee Related Cost Senior Management &amp; municipal staff_EMPLOYEE RELATED COSTS _ SOCIAL CONTRIBUTIONS_2018</v>
          </cell>
          <cell r="K646" t="str">
            <v>_183_10001_LIM333_Employee Related Cost Senior Management &amp; municipal staff_EMPLOYEE RELATED COSTS _ SOCIAL CONTRIBUTIONS_2018</v>
          </cell>
          <cell r="L646" t="str">
            <v>M</v>
          </cell>
          <cell r="M646" t="str">
            <v>No</v>
          </cell>
          <cell r="N646">
            <v>245798</v>
          </cell>
        </row>
        <row r="647">
          <cell r="J647" t="str">
            <v>_183_10001_LIM333_Employee Related Cost Senior Management &amp; municipal staff_EMPLOYEE RELATED COSTS _ SOCIAL CONTRIBUTIONS_2018</v>
          </cell>
          <cell r="K647" t="str">
            <v>_183_10001_LIM333_Employee Related Cost Senior Management &amp; municipal staff_EMPLOYEE RELATED COSTS _ SOCIAL CONTRIBUTIONS_2018</v>
          </cell>
          <cell r="L647" t="str">
            <v>M</v>
          </cell>
          <cell r="M647" t="str">
            <v>No</v>
          </cell>
          <cell r="N647">
            <v>246237</v>
          </cell>
        </row>
        <row r="648">
          <cell r="J648" t="str">
            <v>_057_70000_LIM333_Operational  Typical Work Streams Community Development Disability _GENERAL EXPENSES _ OTHER_2018</v>
          </cell>
          <cell r="K648" t="str">
            <v>_057_70000_LIM333_Operational  Typical Work Streams Community Development Disability _GENERAL EXPENSES _ OTHER_2018</v>
          </cell>
          <cell r="L648" t="str">
            <v>M</v>
          </cell>
          <cell r="M648" t="str">
            <v>No</v>
          </cell>
          <cell r="N648">
            <v>244994</v>
          </cell>
        </row>
        <row r="649">
          <cell r="J649" t="str">
            <v>_062_10001_LIM333_Employee Related Cost Senior Management &amp; Municipal staff_EMPLOYEE RELATED COSTS _ WAGES _ SALARIES_2018</v>
          </cell>
          <cell r="K649" t="str">
            <v>_062_10001_LIM333_Employee Related Cost Senior Management &amp; Municipal staff_EMPLOYEE RELATED COSTS _ WAGES _ SALARIES_2018</v>
          </cell>
          <cell r="L649" t="str">
            <v>M</v>
          </cell>
          <cell r="M649" t="str">
            <v>No</v>
          </cell>
          <cell r="N649">
            <v>256632</v>
          </cell>
        </row>
        <row r="650">
          <cell r="J650" t="str">
            <v>_062_10001_LIM333_Employee Related Cost Senior Management &amp; Municipal staff_EMPLOYEE RELATED COSTS _ WAGES _ SALARIES_2018</v>
          </cell>
          <cell r="K650" t="str">
            <v>_062_10001_LIM333_Employee Related Cost Senior Management &amp; Municipal staff_EMPLOYEE RELATED COSTS _ WAGES _ SALARIES_2018</v>
          </cell>
          <cell r="L650" t="str">
            <v>M</v>
          </cell>
          <cell r="M650" t="str">
            <v>No</v>
          </cell>
          <cell r="N650">
            <v>256629</v>
          </cell>
        </row>
        <row r="651">
          <cell r="J651" t="str">
            <v>_062_10001_LIM333_Employee Related Cost Senior Management &amp; Municipal staff_EMPLOYEE RELATED COSTS _ WAGES _ SALARIES_2018</v>
          </cell>
          <cell r="K651" t="str">
            <v>_062_10001_LIM333_Employee Related Cost Senior Management &amp; Municipal staff_EMPLOYEE RELATED COSTS _ WAGES _ SALARIES_2018</v>
          </cell>
          <cell r="L651" t="str">
            <v>M</v>
          </cell>
          <cell r="M651" t="str">
            <v>No</v>
          </cell>
          <cell r="N651">
            <v>256217</v>
          </cell>
        </row>
        <row r="652">
          <cell r="J652" t="str">
            <v>_062_10001_LIM333_Employee Related Cost Senior Management &amp; Municipal staff_EMPLOYEE RELATED COSTS _ WAGES _ SALARIES_2018</v>
          </cell>
          <cell r="K652" t="str">
            <v>_062_10001_LIM333_Employee Related Cost Senior Management &amp; Municipal staff_EMPLOYEE RELATED COSTS _ WAGES _ SALARIES_2018</v>
          </cell>
          <cell r="L652" t="str">
            <v>M</v>
          </cell>
          <cell r="M652" t="str">
            <v>No</v>
          </cell>
          <cell r="N652">
            <v>256650</v>
          </cell>
        </row>
        <row r="653">
          <cell r="J653" t="str">
            <v>_062_10001_LIM333_Employee Related Cost Senior Management &amp; Municipal staff_EMPLOYEE RELATED COSTS _ WAGES _ SALARIES_2018</v>
          </cell>
          <cell r="K653" t="str">
            <v>_062_10001_LIM333_Employee Related Cost Senior Management &amp; Municipal staff_EMPLOYEE RELATED COSTS _ WAGES _ SALARIES_2018</v>
          </cell>
          <cell r="L653" t="str">
            <v>M</v>
          </cell>
          <cell r="M653" t="str">
            <v>No</v>
          </cell>
          <cell r="N653">
            <v>256643</v>
          </cell>
        </row>
        <row r="654">
          <cell r="J654" t="str">
            <v>_062_10001_LIM333_Employee Related Cost Senior Management &amp; Municipal staff_EMPLOYEE RELATED COSTS _ WAGES _ SALARIES_2018</v>
          </cell>
          <cell r="K654" t="str">
            <v>_062_10001_LIM333_Employee Related Cost Senior Management &amp; Municipal staff_EMPLOYEE RELATED COSTS _ WAGES _ SALARIES_2018</v>
          </cell>
          <cell r="L654" t="str">
            <v>M</v>
          </cell>
          <cell r="M654" t="str">
            <v>No</v>
          </cell>
          <cell r="N654">
            <v>256639</v>
          </cell>
        </row>
        <row r="655">
          <cell r="J655" t="str">
            <v>_062_10001_LIM333_Employee Related Cost Senior Management &amp; Municipal staff_EMPLOYEE RELATED COSTS _ WAGES _ SALARIES_2018</v>
          </cell>
          <cell r="K655" t="str">
            <v>_062_10001_LIM333_Employee Related Cost Senior Management &amp; Municipal staff_EMPLOYEE RELATED COSTS _ WAGES _ SALARIES_2018</v>
          </cell>
          <cell r="L655" t="str">
            <v>M</v>
          </cell>
          <cell r="M655" t="str">
            <v>No</v>
          </cell>
          <cell r="N655">
            <v>246655</v>
          </cell>
        </row>
        <row r="656">
          <cell r="J656" t="str">
            <v>_062_10001_LIM333_Employee Related Cost Senior Management &amp; Municipal staff_EMPLOYEE RELATED COSTS _ WAGES _ SALARIES_2018</v>
          </cell>
          <cell r="K656" t="str">
            <v>_062_10001_LIM333_Employee Related Cost Senior Management &amp; Municipal staff_EMPLOYEE RELATED COSTS _ WAGES _ SALARIES_2018</v>
          </cell>
          <cell r="L656" t="str">
            <v>M</v>
          </cell>
          <cell r="M656" t="str">
            <v>No</v>
          </cell>
          <cell r="N656">
            <v>240658</v>
          </cell>
        </row>
        <row r="657">
          <cell r="J657" t="str">
            <v>_062_10001_LIM333_Employee Related Cost Senior Management &amp; Municipal staff_EMPLOYEE RELATED COSTS _ WAGES _ SALARIES_2018</v>
          </cell>
          <cell r="K657" t="str">
            <v>_062_10001_LIM333_Employee Related Cost Senior Management &amp; Municipal staff_EMPLOYEE RELATED COSTS _ WAGES _ SALARIES_2018</v>
          </cell>
          <cell r="L657" t="str">
            <v>M</v>
          </cell>
          <cell r="M657" t="str">
            <v>No</v>
          </cell>
          <cell r="N657">
            <v>257749</v>
          </cell>
        </row>
        <row r="658">
          <cell r="J658" t="str">
            <v>_062_10001_LIM333_Employee Related Cost Senior Management &amp; Municipal staff_EMPLOYEE RELATED COSTS _ WAGES _ SALARIES_2018</v>
          </cell>
          <cell r="K658" t="str">
            <v>_062_10001_LIM333_Employee Related Cost Senior Management &amp; Municipal staff_EMPLOYEE RELATED COSTS _ WAGES _ SALARIES_2018</v>
          </cell>
          <cell r="L658" t="str">
            <v>M</v>
          </cell>
          <cell r="M658" t="str">
            <v>No</v>
          </cell>
          <cell r="N658">
            <v>240737</v>
          </cell>
        </row>
        <row r="659">
          <cell r="J659" t="str">
            <v>_062_10001_LIM333_Employee Related Cost Senior Management &amp; Municipal staff_EMPLOYEE RELATED COSTS _ WAGES _ SALARIES_2018</v>
          </cell>
          <cell r="K659" t="str">
            <v>_062_10001_LIM333_Employee Related Cost Senior Management &amp; Municipal staff_EMPLOYEE RELATED COSTS _ WAGES _ SALARIES_2018</v>
          </cell>
          <cell r="L659" t="str">
            <v>M</v>
          </cell>
          <cell r="M659" t="str">
            <v>No</v>
          </cell>
          <cell r="N659">
            <v>256621</v>
          </cell>
        </row>
        <row r="660">
          <cell r="J660" t="str">
            <v>_062_10001_LIM333_Employee Related Cost Senior Management &amp; Municipal staff_EMPLOYEE RELATED COSTS _ WAGES _ SALARIES_2018</v>
          </cell>
          <cell r="K660" t="str">
            <v>_062_10001_LIM333_Employee Related Cost Senior Management &amp; Municipal staff_EMPLOYEE RELATED COSTS _ WAGES _ SALARIES_2018</v>
          </cell>
          <cell r="L660" t="str">
            <v>M</v>
          </cell>
          <cell r="M660" t="str">
            <v>No</v>
          </cell>
          <cell r="N660">
            <v>240695</v>
          </cell>
        </row>
        <row r="661">
          <cell r="J661" t="str">
            <v>_062_10001_LIM333_Employee Related Cost Senior Management &amp; Municipal staff_EMPLOYEE RELATED COSTS _ WAGES _ SALARIES_2018</v>
          </cell>
          <cell r="K661" t="str">
            <v>_062_10001_LIM333_Employee Related Cost Senior Management &amp; Municipal staff_EMPLOYEE RELATED COSTS _ WAGES _ SALARIES_2018</v>
          </cell>
          <cell r="L661" t="str">
            <v>M</v>
          </cell>
          <cell r="M661" t="str">
            <v>No</v>
          </cell>
          <cell r="N661">
            <v>240688</v>
          </cell>
        </row>
        <row r="662">
          <cell r="J662" t="str">
            <v>_062_10001_LIM333_Employee Related Cost Senior Management &amp; Municipal staff_EMPLOYEE RELATED COSTS _ WAGES _ SALARIES_2018</v>
          </cell>
          <cell r="K662" t="str">
            <v>_062_10001_LIM333_Employee Related Cost Senior Management &amp; Municipal staff_EMPLOYEE RELATED COSTS _ WAGES _ SALARIES_2018</v>
          </cell>
          <cell r="L662" t="str">
            <v>M</v>
          </cell>
          <cell r="M662" t="str">
            <v>No</v>
          </cell>
          <cell r="N662">
            <v>256539</v>
          </cell>
        </row>
        <row r="663">
          <cell r="J663" t="str">
            <v>_062_10001_LIM333_Employee Related Cost Senior Management &amp; Municipal staff_EMPLOYEE RELATED COSTS _ WAGES _ SALARIES_2018</v>
          </cell>
          <cell r="K663" t="str">
            <v>_062_10001_LIM333_Employee Related Cost Senior Management &amp; Municipal staff_EMPLOYEE RELATED COSTS _ WAGES _ SALARIES_2018</v>
          </cell>
          <cell r="L663" t="str">
            <v>M</v>
          </cell>
          <cell r="M663" t="str">
            <v>No</v>
          </cell>
          <cell r="N663">
            <v>240671</v>
          </cell>
        </row>
        <row r="664">
          <cell r="J664" t="str">
            <v>_062_10001_LIM333_Employee Related Cost Senior Management &amp; Municipal staff_EMPLOYEE RELATED COSTS _ WAGES _ SALARIES_2018</v>
          </cell>
          <cell r="K664" t="str">
            <v>_062_10001_LIM333_Employee Related Cost Senior Management &amp; Municipal staff_EMPLOYEE RELATED COSTS _ WAGES _ SALARIES_2018</v>
          </cell>
          <cell r="L664" t="str">
            <v>M</v>
          </cell>
          <cell r="M664" t="str">
            <v>No</v>
          </cell>
          <cell r="N664">
            <v>240725</v>
          </cell>
        </row>
        <row r="665">
          <cell r="J665" t="str">
            <v>_062_10001_LIM333_Employee Related Cost Senior Management &amp; Municipal staff_EMPLOYEE RELATED COSTS _ WAGES _ SALARIES_2018</v>
          </cell>
          <cell r="K665" t="str">
            <v>_062_10001_LIM333_Employee Related Cost Senior Management &amp; Municipal staff_EMPLOYEE RELATED COSTS _ WAGES _ SALARIES_2018</v>
          </cell>
          <cell r="L665" t="str">
            <v>M</v>
          </cell>
          <cell r="M665" t="str">
            <v>No</v>
          </cell>
          <cell r="N665">
            <v>240144</v>
          </cell>
        </row>
        <row r="666">
          <cell r="J666" t="str">
            <v>_062_10001_LIM333_Employee Related Cost Senior Management &amp; Municipal staff_EMPLOYEE RELATED COSTS _ WAGES _ SALARIES_2018</v>
          </cell>
          <cell r="K666" t="str">
            <v>_062_10001_LIM333_Employee Related Cost Senior Management &amp; Municipal staff_EMPLOYEE RELATED COSTS _ WAGES _ SALARIES_2018</v>
          </cell>
          <cell r="L666" t="str">
            <v>M</v>
          </cell>
          <cell r="M666" t="str">
            <v>No</v>
          </cell>
          <cell r="N666">
            <v>256477</v>
          </cell>
        </row>
        <row r="667">
          <cell r="J667" t="str">
            <v>_062_10001_LIM333_Employee Related Cost Senior Management &amp; Municipal staff_EMPLOYEE RELATED COSTS _ WAGES _ SALARIES_2018</v>
          </cell>
          <cell r="K667" t="str">
            <v>_062_10001_LIM333_Employee Related Cost Senior Management &amp; Municipal staff_EMPLOYEE RELATED COSTS _ WAGES _ SALARIES_2018</v>
          </cell>
          <cell r="L667" t="str">
            <v>M</v>
          </cell>
          <cell r="M667" t="str">
            <v>No</v>
          </cell>
          <cell r="N667">
            <v>258020</v>
          </cell>
        </row>
        <row r="668">
          <cell r="J668" t="str">
            <v>_062_10001_LIM333_Employee Related Cost Senior Management &amp; Municipal staff_EMPLOYEE RELATED COSTS _ WAGES _ SALARIES_2018</v>
          </cell>
          <cell r="K668" t="str">
            <v>_062_10001_LIM333_Employee Related Cost Senior Management &amp; Municipal staff_EMPLOYEE RELATED COSTS _ WAGES _ SALARIES_2018</v>
          </cell>
          <cell r="L668" t="str">
            <v>M</v>
          </cell>
          <cell r="M668" t="str">
            <v>No</v>
          </cell>
          <cell r="N668">
            <v>240119</v>
          </cell>
        </row>
        <row r="669">
          <cell r="J669" t="str">
            <v>_062_10001_LIM333_Employee Related Cost Senior Management &amp; Municipal staff_EMPLOYEE RELATED COSTS _ WAGES _ SALARIES_2018</v>
          </cell>
          <cell r="K669" t="str">
            <v>_062_10001_LIM333_Employee Related Cost Senior Management &amp; Municipal staff_EMPLOYEE RELATED COSTS _ WAGES _ SALARIES_2018</v>
          </cell>
          <cell r="L669" t="str">
            <v>M</v>
          </cell>
          <cell r="M669" t="str">
            <v>No</v>
          </cell>
          <cell r="N669">
            <v>257885</v>
          </cell>
        </row>
        <row r="670">
          <cell r="J670" t="str">
            <v>_063_LIM333_STORMWATER DRAINAGE &amp; BRIDGES</v>
          </cell>
          <cell r="K670" t="str">
            <v>_063_LIM333_STORMWATER DRAINAGE &amp; BRIDGES</v>
          </cell>
          <cell r="L670" t="str">
            <v>M</v>
          </cell>
          <cell r="M670" t="str">
            <v>No</v>
          </cell>
          <cell r="N670">
            <v>256980</v>
          </cell>
        </row>
        <row r="671">
          <cell r="J671" t="str">
            <v>113_LIM333_CONSUMABLE DOMESTIC ITEMS</v>
          </cell>
          <cell r="K671" t="str">
            <v>113_LIM333_CONSUMABLE DOMESTIC ITEMS</v>
          </cell>
          <cell r="L671" t="str">
            <v>M</v>
          </cell>
          <cell r="M671" t="str">
            <v>No</v>
          </cell>
          <cell r="N671">
            <v>257072</v>
          </cell>
        </row>
        <row r="672">
          <cell r="J672" t="str">
            <v>_057_10002_LIM333_Employee Related Cost Municipal Staff</v>
          </cell>
          <cell r="K672" t="str">
            <v>_057_10002_LIM333_Employee Related Cost Municipal Staff</v>
          </cell>
          <cell r="L672" t="str">
            <v>M</v>
          </cell>
          <cell r="M672" t="str">
            <v>No</v>
          </cell>
          <cell r="N672">
            <v>244154</v>
          </cell>
        </row>
        <row r="673">
          <cell r="J673" t="str">
            <v>_057_10002_LIM333_Employee Related Cost Municipal Staff</v>
          </cell>
          <cell r="K673" t="str">
            <v>_057_10002_LIM333_Employee Related Cost Municipal Staff</v>
          </cell>
          <cell r="L673" t="str">
            <v>M</v>
          </cell>
          <cell r="M673" t="str">
            <v>No</v>
          </cell>
          <cell r="N673">
            <v>244168</v>
          </cell>
        </row>
        <row r="674">
          <cell r="J674" t="str">
            <v>_057_10002_LIM333_Employee Related Cost Municipal Staff</v>
          </cell>
          <cell r="K674" t="str">
            <v>_057_10002_LIM333_Employee Related Cost Municipal Staff</v>
          </cell>
          <cell r="L674" t="str">
            <v>M</v>
          </cell>
          <cell r="M674" t="str">
            <v>No</v>
          </cell>
          <cell r="N674">
            <v>244153</v>
          </cell>
        </row>
        <row r="675">
          <cell r="J675" t="str">
            <v>_057_10002_LIM333_Employee Related Cost Municipal Staff</v>
          </cell>
          <cell r="K675" t="str">
            <v>_057_10002_LIM333_Employee Related Cost Municipal Staff</v>
          </cell>
          <cell r="L675" t="str">
            <v>M</v>
          </cell>
          <cell r="M675" t="str">
            <v>No</v>
          </cell>
          <cell r="N675">
            <v>244161</v>
          </cell>
        </row>
        <row r="676">
          <cell r="J676" t="str">
            <v>_057_10002_LIM333_Employee Related Cost Municipal Staff</v>
          </cell>
          <cell r="K676" t="str">
            <v>_057_10002_LIM333_Employee Related Cost Municipal Staff</v>
          </cell>
          <cell r="L676" t="str">
            <v>M</v>
          </cell>
          <cell r="M676" t="str">
            <v>No</v>
          </cell>
          <cell r="N676">
            <v>256450</v>
          </cell>
        </row>
        <row r="677">
          <cell r="J677" t="str">
            <v>_057_10002_LIM333_Employee Related Cost Municipal Staff</v>
          </cell>
          <cell r="K677" t="str">
            <v>_057_10002_LIM333_Employee Related Cost Municipal Staff</v>
          </cell>
          <cell r="L677" t="str">
            <v>M</v>
          </cell>
          <cell r="M677" t="str">
            <v>No</v>
          </cell>
          <cell r="N677">
            <v>244169</v>
          </cell>
        </row>
        <row r="678">
          <cell r="J678" t="str">
            <v>_057_10002_LIM333_Employee Related Cost Municipal Staff</v>
          </cell>
          <cell r="K678" t="str">
            <v>_057_10002_LIM333_Employee Related Cost Municipal Staff</v>
          </cell>
          <cell r="L678" t="str">
            <v>M</v>
          </cell>
          <cell r="M678" t="str">
            <v>No</v>
          </cell>
          <cell r="N678">
            <v>244183</v>
          </cell>
        </row>
        <row r="679">
          <cell r="J679" t="str">
            <v>_057_10002_LIM333_Employee Related Cost Municipal Staff</v>
          </cell>
          <cell r="K679" t="str">
            <v>_057_10002_LIM333_Employee Related Cost Municipal Staff</v>
          </cell>
          <cell r="L679" t="str">
            <v>M</v>
          </cell>
          <cell r="M679" t="str">
            <v>No</v>
          </cell>
          <cell r="N679">
            <v>244210</v>
          </cell>
        </row>
        <row r="680">
          <cell r="J680" t="str">
            <v>_057_10002_LIM333_Employee Related Cost Municipal Staff</v>
          </cell>
          <cell r="K680" t="str">
            <v>_057_10002_LIM333_Employee Related Cost Municipal Staff</v>
          </cell>
          <cell r="L680" t="str">
            <v>M</v>
          </cell>
          <cell r="M680" t="str">
            <v>No</v>
          </cell>
          <cell r="N680">
            <v>244175</v>
          </cell>
        </row>
        <row r="681">
          <cell r="J681" t="str">
            <v>_057_10002_LIM333_Employee Related Cost Municipal Staff</v>
          </cell>
          <cell r="K681" t="str">
            <v>_057_10002_LIM333_Employee Related Cost Municipal Staff</v>
          </cell>
          <cell r="L681" t="str">
            <v>M</v>
          </cell>
          <cell r="M681" t="str">
            <v>No</v>
          </cell>
          <cell r="N681">
            <v>244196</v>
          </cell>
        </row>
        <row r="682">
          <cell r="J682" t="str">
            <v>_057_10002_LIM333_Employee Related Cost Municipal Staff</v>
          </cell>
          <cell r="K682" t="str">
            <v>_057_10002_LIM333_Employee Related Cost Municipal Staff</v>
          </cell>
          <cell r="L682" t="str">
            <v>M</v>
          </cell>
          <cell r="M682" t="str">
            <v>No</v>
          </cell>
          <cell r="N682">
            <v>244145</v>
          </cell>
        </row>
        <row r="683">
          <cell r="J683" t="str">
            <v>_057_10002_LIM333_Employee Related Cost Municipal Staff</v>
          </cell>
          <cell r="K683" t="str">
            <v>_057_10002_LIM333_Employee Related Cost Municipal Staff</v>
          </cell>
          <cell r="L683" t="str">
            <v>M</v>
          </cell>
          <cell r="M683" t="str">
            <v>No</v>
          </cell>
          <cell r="N683">
            <v>244203</v>
          </cell>
        </row>
        <row r="684">
          <cell r="J684" t="str">
            <v>_057_10002_LIM333_Employee Related Cost Municipal Staff</v>
          </cell>
          <cell r="K684" t="str">
            <v>_057_10002_LIM333_Employee Related Cost Municipal Staff</v>
          </cell>
          <cell r="L684" t="str">
            <v>M</v>
          </cell>
          <cell r="M684" t="str">
            <v>No</v>
          </cell>
          <cell r="N684">
            <v>244188</v>
          </cell>
        </row>
        <row r="685">
          <cell r="J685" t="str">
            <v>_057_10002_LIM333_Employee Related Cost Municipal Staff</v>
          </cell>
          <cell r="K685" t="str">
            <v>_057_10002_LIM333_Employee Related Cost Municipal Staff</v>
          </cell>
          <cell r="L685" t="str">
            <v>M</v>
          </cell>
          <cell r="M685" t="str">
            <v>No</v>
          </cell>
          <cell r="N685">
            <v>257758</v>
          </cell>
        </row>
        <row r="686">
          <cell r="J686" t="str">
            <v>_057_10002_LIM333_Employee Related Cost Municipal Staff</v>
          </cell>
          <cell r="K686" t="str">
            <v>_057_10002_LIM333_Employee Related Cost Municipal Staff</v>
          </cell>
          <cell r="L686" t="str">
            <v>M</v>
          </cell>
          <cell r="M686" t="str">
            <v>No</v>
          </cell>
          <cell r="N686">
            <v>257759</v>
          </cell>
        </row>
        <row r="687">
          <cell r="J687" t="str">
            <v>_057_10002_LIM333_Employee Related Cost Municipal Staff</v>
          </cell>
          <cell r="K687" t="str">
            <v>_057_10002_LIM333_Employee Related Cost Municipal Staff</v>
          </cell>
          <cell r="L687" t="str">
            <v>M</v>
          </cell>
          <cell r="M687" t="str">
            <v>No</v>
          </cell>
          <cell r="N687">
            <v>257760</v>
          </cell>
        </row>
        <row r="688">
          <cell r="J688" t="str">
            <v>_057_10002_LIM333_Employee Related Cost Municipal Staff</v>
          </cell>
          <cell r="K688" t="str">
            <v>_057_10002_LIM333_Employee Related Cost Municipal Staff</v>
          </cell>
          <cell r="L688" t="str">
            <v>M</v>
          </cell>
          <cell r="M688" t="str">
            <v>No</v>
          </cell>
          <cell r="N688">
            <v>257761</v>
          </cell>
        </row>
        <row r="689">
          <cell r="J689" t="str">
            <v>_057_10002_LIM333_Employee Related Cost Municipal Staff</v>
          </cell>
          <cell r="K689" t="str">
            <v>_057_10002_LIM333_Employee Related Cost Municipal Staff</v>
          </cell>
          <cell r="L689" t="str">
            <v>M</v>
          </cell>
          <cell r="M689" t="str">
            <v>No</v>
          </cell>
          <cell r="N689">
            <v>257762</v>
          </cell>
        </row>
        <row r="690">
          <cell r="J690" t="str">
            <v>_057_10002_LIM333_Employee Related Cost Municipal Staff</v>
          </cell>
          <cell r="K690" t="str">
            <v>_057_10002_LIM333_Employee Related Cost Municipal Staff</v>
          </cell>
          <cell r="L690" t="str">
            <v>M</v>
          </cell>
          <cell r="M690" t="str">
            <v>No</v>
          </cell>
          <cell r="N690">
            <v>257763</v>
          </cell>
        </row>
        <row r="691">
          <cell r="J691" t="str">
            <v>_057_10002_LIM333_Employee Related Cost Municipal Staff</v>
          </cell>
          <cell r="K691" t="str">
            <v>_057_10002_LIM333_Employee Related Cost Municipal Staff</v>
          </cell>
          <cell r="L691" t="str">
            <v>M</v>
          </cell>
          <cell r="M691" t="str">
            <v>No</v>
          </cell>
          <cell r="N691">
            <v>257770</v>
          </cell>
        </row>
        <row r="692">
          <cell r="J692" t="str">
            <v>_057_10002_LIM333_Employee Related Cost Municipal Staff</v>
          </cell>
          <cell r="K692" t="str">
            <v>_057_10002_LIM333_Employee Related Cost Municipal Staff</v>
          </cell>
          <cell r="L692" t="str">
            <v>M</v>
          </cell>
          <cell r="M692" t="str">
            <v>No</v>
          </cell>
          <cell r="N692">
            <v>257771</v>
          </cell>
        </row>
        <row r="693">
          <cell r="J693" t="str">
            <v>_057_10002_LIM333_Employee Related Cost Municipal Staff</v>
          </cell>
          <cell r="K693" t="str">
            <v>_057_10002_LIM333_Employee Related Cost Municipal Staff</v>
          </cell>
          <cell r="L693" t="str">
            <v>M</v>
          </cell>
          <cell r="M693" t="str">
            <v>No</v>
          </cell>
          <cell r="N693">
            <v>257772</v>
          </cell>
        </row>
        <row r="694">
          <cell r="J694" t="str">
            <v>_057_10002_LIM333_Employee Related Cost Municipal Staff</v>
          </cell>
          <cell r="K694" t="str">
            <v>_057_10002_LIM333_Employee Related Cost Municipal Staff</v>
          </cell>
          <cell r="L694" t="str">
            <v>M</v>
          </cell>
          <cell r="M694" t="str">
            <v>No</v>
          </cell>
          <cell r="N694">
            <v>257764</v>
          </cell>
        </row>
        <row r="695">
          <cell r="J695" t="str">
            <v>_057_10002_LIM333_Employee Related Cost Municipal Staff</v>
          </cell>
          <cell r="K695" t="str">
            <v>_057_10002_LIM333_Employee Related Cost Municipal Staff</v>
          </cell>
          <cell r="L695" t="str">
            <v>M</v>
          </cell>
          <cell r="M695" t="str">
            <v>No</v>
          </cell>
          <cell r="N695">
            <v>257765</v>
          </cell>
        </row>
        <row r="696">
          <cell r="J696" t="str">
            <v>_057_10002_LIM333_Employee Related Cost Municipal Staff</v>
          </cell>
          <cell r="K696" t="str">
            <v>_057_10002_LIM333_Employee Related Cost Municipal Staff</v>
          </cell>
          <cell r="L696" t="str">
            <v>M</v>
          </cell>
          <cell r="M696" t="str">
            <v>No</v>
          </cell>
          <cell r="N696">
            <v>257766</v>
          </cell>
        </row>
        <row r="697">
          <cell r="J697" t="str">
            <v>_183_30000_LIM333_Municipal Running Costs_GENERAL EXPENSES _ OTHER_2018</v>
          </cell>
          <cell r="K697" t="str">
            <v>_183_30000_LIM333_Municipal Running Costs_GENERAL EXPENSES _ OTHER_2018</v>
          </cell>
          <cell r="L697" t="str">
            <v>M</v>
          </cell>
          <cell r="M697" t="str">
            <v>No</v>
          </cell>
          <cell r="N697">
            <v>257111</v>
          </cell>
        </row>
        <row r="698">
          <cell r="J698" t="str">
            <v>_183_30000_LIM333_Municipal Running Costs_GENERAL EXPENSES _ OTHER_2018</v>
          </cell>
          <cell r="K698" t="str">
            <v>_183_30000_LIM333_Municipal Running Costs_GENERAL EXPENSES _ OTHER_2018</v>
          </cell>
          <cell r="L698" t="str">
            <v>M</v>
          </cell>
          <cell r="M698" t="str">
            <v>No</v>
          </cell>
          <cell r="N698">
            <v>246442</v>
          </cell>
        </row>
        <row r="699">
          <cell r="J699" t="str">
            <v>_058_10002_LIM333_Employee Related Cost Municipal Staff</v>
          </cell>
          <cell r="K699" t="str">
            <v>_058_10002_LIM333_Employee Related Cost Municipal Staff</v>
          </cell>
          <cell r="L699" t="str">
            <v>M</v>
          </cell>
          <cell r="M699" t="str">
            <v>No</v>
          </cell>
          <cell r="N699">
            <v>256616</v>
          </cell>
        </row>
        <row r="700">
          <cell r="J700" t="str">
            <v>_058_10002_LIM333_Employee Related Cost Municipal Staff</v>
          </cell>
          <cell r="K700" t="str">
            <v>_058_10002_LIM333_Employee Related Cost Municipal Staff</v>
          </cell>
          <cell r="L700" t="str">
            <v>M</v>
          </cell>
          <cell r="M700" t="str">
            <v>No</v>
          </cell>
          <cell r="N700">
            <v>256594</v>
          </cell>
        </row>
        <row r="701">
          <cell r="J701" t="str">
            <v>_058_10002_LIM333_Employee Related Cost Municipal Staff</v>
          </cell>
          <cell r="K701" t="str">
            <v>_058_10002_LIM333_Employee Related Cost Municipal Staff</v>
          </cell>
          <cell r="L701" t="str">
            <v>M</v>
          </cell>
          <cell r="M701" t="str">
            <v>No</v>
          </cell>
          <cell r="N701">
            <v>256602</v>
          </cell>
        </row>
        <row r="702">
          <cell r="J702" t="str">
            <v>_058_10002_LIM333_Employee Related Cost Municipal Staff</v>
          </cell>
          <cell r="K702" t="str">
            <v>_058_10002_LIM333_Employee Related Cost Municipal Staff</v>
          </cell>
          <cell r="L702" t="str">
            <v>M</v>
          </cell>
          <cell r="M702" t="str">
            <v>No</v>
          </cell>
          <cell r="N702">
            <v>256546</v>
          </cell>
        </row>
        <row r="703">
          <cell r="J703" t="str">
            <v>_058_10002_LIM333_Employee Related Cost Municipal Staff</v>
          </cell>
          <cell r="K703" t="str">
            <v>_058_10002_LIM333_Employee Related Cost Municipal Staff</v>
          </cell>
          <cell r="L703" t="str">
            <v>M</v>
          </cell>
          <cell r="M703" t="str">
            <v>No</v>
          </cell>
          <cell r="N703">
            <v>256563</v>
          </cell>
        </row>
        <row r="704">
          <cell r="J704" t="str">
            <v>_058_10002_LIM333_Employee Related Cost Municipal Staff</v>
          </cell>
          <cell r="K704" t="str">
            <v>_058_10002_LIM333_Employee Related Cost Municipal Staff</v>
          </cell>
          <cell r="L704" t="str">
            <v>M</v>
          </cell>
          <cell r="M704" t="str">
            <v>No</v>
          </cell>
          <cell r="N704">
            <v>256582</v>
          </cell>
        </row>
        <row r="705">
          <cell r="J705" t="str">
            <v>_058_10002_LIM333_Employee Related Cost Municipal Staff</v>
          </cell>
          <cell r="K705" t="str">
            <v>_058_10002_LIM333_Employee Related Cost Municipal Staff</v>
          </cell>
          <cell r="L705" t="str">
            <v>M</v>
          </cell>
          <cell r="M705" t="str">
            <v>No</v>
          </cell>
          <cell r="N705">
            <v>256573</v>
          </cell>
        </row>
        <row r="706">
          <cell r="J706" t="str">
            <v>_058_10002_LIM333_Employee Related Cost Municipal Staff</v>
          </cell>
          <cell r="K706" t="str">
            <v>_058_10002_LIM333_Employee Related Cost Municipal Staff</v>
          </cell>
          <cell r="L706" t="str">
            <v>M</v>
          </cell>
          <cell r="M706" t="str">
            <v>No</v>
          </cell>
          <cell r="N706">
            <v>257751</v>
          </cell>
        </row>
        <row r="707">
          <cell r="J707" t="str">
            <v>_058_10002_LIM333_Employee Related Cost Municipal Staff</v>
          </cell>
          <cell r="K707" t="str">
            <v>_058_10002_LIM333_Employee Related Cost Municipal Staff</v>
          </cell>
          <cell r="L707" t="str">
            <v>M</v>
          </cell>
          <cell r="M707" t="str">
            <v>No</v>
          </cell>
          <cell r="N707">
            <v>256482</v>
          </cell>
        </row>
        <row r="708">
          <cell r="J708" t="str">
            <v>_058_10002_LIM333_Employee Related Cost Municipal Staff</v>
          </cell>
          <cell r="K708" t="str">
            <v>_058_10002_LIM333_Employee Related Cost Municipal Staff</v>
          </cell>
          <cell r="L708" t="str">
            <v>M</v>
          </cell>
          <cell r="M708" t="str">
            <v>No</v>
          </cell>
          <cell r="N708">
            <v>256515</v>
          </cell>
        </row>
        <row r="709">
          <cell r="J709" t="str">
            <v>_058_10002_LIM333_Employee Related Cost Municipal Staff</v>
          </cell>
          <cell r="K709" t="str">
            <v>_058_10002_LIM333_Employee Related Cost Municipal Staff</v>
          </cell>
          <cell r="L709" t="str">
            <v>M</v>
          </cell>
          <cell r="M709" t="str">
            <v>No</v>
          </cell>
          <cell r="N709">
            <v>256444</v>
          </cell>
        </row>
        <row r="710">
          <cell r="J710" t="str">
            <v>_058_10002_LIM333_Employee Related Cost Municipal Staff</v>
          </cell>
          <cell r="K710" t="str">
            <v>_058_10002_LIM333_Employee Related Cost Municipal Staff</v>
          </cell>
          <cell r="L710" t="str">
            <v>M</v>
          </cell>
          <cell r="M710" t="str">
            <v>No</v>
          </cell>
          <cell r="N710">
            <v>257548</v>
          </cell>
        </row>
        <row r="711">
          <cell r="J711" t="str">
            <v>_004_30000_LIM333_Municipal Running Costs_GENERAL EXPENSES _ OTHER_2018</v>
          </cell>
          <cell r="K711" t="str">
            <v>_004_30000_LIM333_Municipal Running Costs_GENERAL EXPENSES _ OTHER_2018</v>
          </cell>
          <cell r="L711" t="str">
            <v>M</v>
          </cell>
          <cell r="M711" t="str">
            <v>No</v>
          </cell>
          <cell r="N711">
            <v>237988</v>
          </cell>
        </row>
        <row r="712">
          <cell r="J712" t="str">
            <v>_004_30000_LIM333_Municipal Running Costs_GENERAL EXPENSES _ OTHER_2018</v>
          </cell>
          <cell r="K712" t="str">
            <v>_004_30000_LIM333_Municipal Running Costs_GENERAL EXPENSES _ OTHER_2018</v>
          </cell>
          <cell r="L712" t="str">
            <v>M</v>
          </cell>
          <cell r="M712" t="str">
            <v>No</v>
          </cell>
          <cell r="N712">
            <v>237972</v>
          </cell>
        </row>
        <row r="713">
          <cell r="J713" t="str">
            <v>_004_30000_LIM333_Municipal Running Costs_GENERAL EXPENSES _ OTHER_2018</v>
          </cell>
          <cell r="K713" t="str">
            <v>_004_30000_LIM333_Municipal Running Costs_GENERAL EXPENSES _ OTHER_2018</v>
          </cell>
          <cell r="L713" t="str">
            <v>M</v>
          </cell>
          <cell r="M713" t="str">
            <v>No</v>
          </cell>
          <cell r="N713">
            <v>257073</v>
          </cell>
        </row>
        <row r="714">
          <cell r="J714" t="str">
            <v>_004_30000_LIM333_Municipal Running Costs_GENERAL EXPENSES _ OTHER_2018</v>
          </cell>
          <cell r="K714" t="str">
            <v>_004_30000_LIM333_Municipal Running Costs_GENERAL EXPENSES _ OTHER_2018</v>
          </cell>
          <cell r="L714" t="str">
            <v>M</v>
          </cell>
          <cell r="M714" t="str">
            <v>No</v>
          </cell>
          <cell r="N714">
            <v>237992</v>
          </cell>
        </row>
        <row r="715">
          <cell r="J715" t="str">
            <v>_004_30000_LIM333_Municipal Running Costs_GENERAL EXPENSES _ OTHER_2018</v>
          </cell>
          <cell r="K715" t="str">
            <v>_004_30000_LIM333_Municipal Running Costs_GENERAL EXPENSES _ OTHER_2018</v>
          </cell>
          <cell r="L715" t="str">
            <v>M</v>
          </cell>
          <cell r="M715" t="str">
            <v>No</v>
          </cell>
          <cell r="N715">
            <v>237923</v>
          </cell>
        </row>
        <row r="716">
          <cell r="J716" t="str">
            <v>_004_30000_LIM333_Municipal Running Costs_GENERAL EXPENSES _ OTHER_2018</v>
          </cell>
          <cell r="K716" t="str">
            <v>_004_30000_LIM333_Municipal Running Costs_GENERAL EXPENSES _ OTHER_2018</v>
          </cell>
          <cell r="L716" t="str">
            <v>M</v>
          </cell>
          <cell r="M716" t="str">
            <v>No</v>
          </cell>
          <cell r="N716">
            <v>237922</v>
          </cell>
        </row>
        <row r="717">
          <cell r="J717" t="str">
            <v>_004_30000_LIM333_Municipal Running Costs_GENERAL EXPENSES _ OTHER_2018</v>
          </cell>
          <cell r="K717" t="str">
            <v>_004_30000_LIM333_Municipal Running Costs_GENERAL EXPENSES _ OTHER_2018</v>
          </cell>
          <cell r="L717" t="str">
            <v>M</v>
          </cell>
          <cell r="M717" t="str">
            <v>No</v>
          </cell>
          <cell r="N717">
            <v>256231</v>
          </cell>
        </row>
        <row r="718">
          <cell r="J718" t="str">
            <v>_004_30000_LIM333_Municipal Running Costs_GENERAL EXPENSES _ OTHER_2018</v>
          </cell>
          <cell r="K718" t="str">
            <v>_004_30000_LIM333_Municipal Running Costs_GENERAL EXPENSES _ OTHER_2018</v>
          </cell>
          <cell r="L718" t="str">
            <v>M</v>
          </cell>
          <cell r="M718" t="str">
            <v>No</v>
          </cell>
          <cell r="N718">
            <v>237915</v>
          </cell>
        </row>
        <row r="719">
          <cell r="J719" t="str">
            <v>_004_30000_LIM333_Municipal Running Costs_GENERAL EXPENSES _ OTHER_2018</v>
          </cell>
          <cell r="K719" t="str">
            <v>_004_30000_LIM333_Municipal Running Costs_GENERAL EXPENSES _ OTHER_2018</v>
          </cell>
          <cell r="L719" t="str">
            <v>M</v>
          </cell>
          <cell r="M719" t="str">
            <v>No</v>
          </cell>
          <cell r="N719">
            <v>238038</v>
          </cell>
        </row>
        <row r="720">
          <cell r="J720" t="str">
            <v>_144_30000_LIM333_Municipal Running Costs_GENERAL EXPENSES _ OTHER_2018</v>
          </cell>
          <cell r="K720" t="str">
            <v>_144_30000_LIM333_Municipal Running Costs_GENERAL EXPENSES _ OTHER_2018</v>
          </cell>
          <cell r="L720" t="str">
            <v>M</v>
          </cell>
          <cell r="M720" t="str">
            <v>No</v>
          </cell>
          <cell r="N720">
            <v>243655</v>
          </cell>
        </row>
        <row r="721">
          <cell r="J721" t="str">
            <v>_144_30000_LIM333_Municipal Running Costs_GENERAL EXPENSES _ OTHER_2018</v>
          </cell>
          <cell r="K721" t="str">
            <v>_144_30000_LIM333_Municipal Running Costs_GENERAL EXPENSES _ OTHER_2018</v>
          </cell>
          <cell r="L721" t="str">
            <v>M</v>
          </cell>
          <cell r="M721" t="str">
            <v>No</v>
          </cell>
          <cell r="N721">
            <v>238048</v>
          </cell>
        </row>
        <row r="722">
          <cell r="J722" t="str">
            <v>_144_30000_LIM333_Municipal Running Costs_GENERAL EXPENSES _ OTHER_2018</v>
          </cell>
          <cell r="K722" t="str">
            <v>_144_30000_LIM333_Municipal Running Costs_GENERAL EXPENSES _ OTHER_2018</v>
          </cell>
          <cell r="L722" t="str">
            <v>M</v>
          </cell>
          <cell r="M722" t="str">
            <v>No</v>
          </cell>
          <cell r="N722">
            <v>243616</v>
          </cell>
        </row>
        <row r="723">
          <cell r="J723" t="str">
            <v>_144_30000_LIM333_Municipal Running Costs_GENERAL EXPENSES _ OTHER_2018</v>
          </cell>
          <cell r="K723" t="str">
            <v>_144_30000_LIM333_Municipal Running Costs_GENERAL EXPENSES _ OTHER_2018</v>
          </cell>
          <cell r="L723" t="str">
            <v>M</v>
          </cell>
          <cell r="M723" t="str">
            <v>No</v>
          </cell>
          <cell r="N723">
            <v>238047</v>
          </cell>
        </row>
        <row r="724">
          <cell r="J724" t="str">
            <v>_144_30000_LIM333_Municipal Running Costs_GENERAL EXPENSES _ OTHER_2018</v>
          </cell>
          <cell r="K724" t="str">
            <v>_144_30000_LIM333_Municipal Running Costs_GENERAL EXPENSES _ OTHER_2018</v>
          </cell>
          <cell r="L724" t="str">
            <v>M</v>
          </cell>
          <cell r="M724" t="str">
            <v>No</v>
          </cell>
          <cell r="N724">
            <v>238039</v>
          </cell>
        </row>
        <row r="725">
          <cell r="J725" t="str">
            <v>_144_30000_LIM333_Municipal Running Costs_GENERAL EXPENSES _ OTHER_2018</v>
          </cell>
          <cell r="K725" t="str">
            <v>_144_30000_LIM333_Municipal Running Costs_GENERAL EXPENSES _ OTHER_2018</v>
          </cell>
          <cell r="L725" t="str">
            <v>M</v>
          </cell>
          <cell r="M725" t="str">
            <v>No</v>
          </cell>
          <cell r="N725">
            <v>238046</v>
          </cell>
        </row>
        <row r="726">
          <cell r="J726" t="str">
            <v>_144_30000_LIM333_Municipal Running Costs_GENERAL EXPENSES _ OTHER_2018</v>
          </cell>
          <cell r="K726" t="str">
            <v>_144_30000_LIM333_Municipal Running Costs_GENERAL EXPENSES _ OTHER_2018</v>
          </cell>
          <cell r="L726" t="str">
            <v>M</v>
          </cell>
          <cell r="M726" t="str">
            <v>No</v>
          </cell>
          <cell r="N726">
            <v>238100</v>
          </cell>
        </row>
        <row r="727">
          <cell r="J727" t="str">
            <v>_144_30000_LIM333_Municipal Running Costs_GENERAL EXPENSES _ OTHER_2018</v>
          </cell>
          <cell r="K727" t="str">
            <v>_144_30000_LIM333_Municipal Running Costs_GENERAL EXPENSES _ OTHER_2018</v>
          </cell>
          <cell r="L727" t="str">
            <v>M</v>
          </cell>
          <cell r="M727" t="str">
            <v>No</v>
          </cell>
          <cell r="N727">
            <v>257074</v>
          </cell>
        </row>
        <row r="728">
          <cell r="J728" t="str">
            <v>_144_30000_LIM333_Municipal Running Costs_GENERAL EXPENSES _ OTHER_2018</v>
          </cell>
          <cell r="K728" t="str">
            <v>_144_30000_LIM333_Municipal Running Costs_GENERAL EXPENSES _ OTHER_2018</v>
          </cell>
          <cell r="L728" t="str">
            <v>M</v>
          </cell>
          <cell r="M728" t="str">
            <v>No</v>
          </cell>
          <cell r="N728">
            <v>257122</v>
          </cell>
        </row>
        <row r="729">
          <cell r="J729" t="str">
            <v>_144_30000_LIM333_Municipal Running Costs_GENERAL EXPENSES _ OTHER_2018</v>
          </cell>
          <cell r="K729" t="str">
            <v>_144_30000_LIM333_Municipal Running Costs_GENERAL EXPENSES _ OTHER_2018</v>
          </cell>
          <cell r="L729" t="str">
            <v>M</v>
          </cell>
          <cell r="M729" t="str">
            <v>No</v>
          </cell>
          <cell r="N729">
            <v>238055</v>
          </cell>
        </row>
        <row r="730">
          <cell r="J730" t="str">
            <v>_144_30000_LIM333_Municipal Running Costs_GENERAL EXPENSES _ OTHER_2018</v>
          </cell>
          <cell r="K730" t="str">
            <v>_144_30000_LIM333_Municipal Running Costs_GENERAL EXPENSES _ OTHER_2018</v>
          </cell>
          <cell r="L730" t="str">
            <v>M</v>
          </cell>
          <cell r="M730" t="str">
            <v>No</v>
          </cell>
          <cell r="N730">
            <v>243647</v>
          </cell>
        </row>
        <row r="731">
          <cell r="J731" t="str">
            <v>_144_30000_LIM333_Municipal Running Costs_GENERAL EXPENSES _ OTHER_2018</v>
          </cell>
          <cell r="K731" t="str">
            <v>_144_30000_LIM333_Municipal Running Costs_GENERAL EXPENSES _ OTHER_2018</v>
          </cell>
          <cell r="L731" t="str">
            <v>M</v>
          </cell>
          <cell r="M731" t="str">
            <v>No</v>
          </cell>
          <cell r="N731">
            <v>257600</v>
          </cell>
        </row>
        <row r="732">
          <cell r="J732" t="str">
            <v>103_LIM333_CONSUMABLE DOMESTIC ITEMS</v>
          </cell>
          <cell r="K732" t="str">
            <v>103_LIM333_CONSUMABLE DOMESTIC ITEMS</v>
          </cell>
          <cell r="L732" t="str">
            <v>M</v>
          </cell>
          <cell r="M732" t="str">
            <v>No</v>
          </cell>
          <cell r="N732">
            <v>257099</v>
          </cell>
        </row>
        <row r="733">
          <cell r="J733" t="str">
            <v>_123_30000_LIM333_Municipal Running Costs_DEPRECIATION_2018</v>
          </cell>
          <cell r="K733" t="str">
            <v>_123_30000_LIM333_Municipal Running Costs_DEPRECIATION_2018</v>
          </cell>
          <cell r="L733" t="str">
            <v>M</v>
          </cell>
          <cell r="M733" t="str">
            <v>No</v>
          </cell>
          <cell r="N733">
            <v>256425</v>
          </cell>
        </row>
        <row r="734">
          <cell r="J734" t="str">
            <v>_133_LIM333_NON-CAPITAL TOOLS &amp; EQUIPMENT</v>
          </cell>
          <cell r="K734" t="str">
            <v>_133_LIM333_NON-CAPITAL TOOLS &amp; EQUIPMENT</v>
          </cell>
          <cell r="L734" t="str">
            <v>M</v>
          </cell>
          <cell r="M734" t="str">
            <v>No</v>
          </cell>
          <cell r="N734">
            <v>256694</v>
          </cell>
        </row>
        <row r="735">
          <cell r="J735" t="str">
            <v>_133_LIM333_NON-CAPITAL TOOLS &amp; EQUIPMENT</v>
          </cell>
          <cell r="K735" t="str">
            <v>_133_LIM333_NON-CAPITAL TOOLS &amp; EQUIPMENT</v>
          </cell>
          <cell r="L735" t="str">
            <v>M</v>
          </cell>
          <cell r="M735" t="str">
            <v>No</v>
          </cell>
          <cell r="N735">
            <v>239523</v>
          </cell>
        </row>
        <row r="736">
          <cell r="J736" t="str">
            <v>_016_30000_LIM333_Municipal Running Costs_GENERAL EXPENSES _ OTHER_1_2018</v>
          </cell>
          <cell r="K736" t="str">
            <v>_016_30000_LIM333_Municipal Running Costs_GENERAL EXPENSES _ OTHER_1_2018</v>
          </cell>
          <cell r="L736" t="str">
            <v>M</v>
          </cell>
          <cell r="M736" t="str">
            <v>No</v>
          </cell>
          <cell r="N736">
            <v>241315</v>
          </cell>
        </row>
        <row r="737">
          <cell r="J737" t="str">
            <v>_133_60001_LIM333_Default Transactions_OPERATING GRANTS _ SUBSIDIES_2018</v>
          </cell>
          <cell r="K737" t="str">
            <v>_133_60001_LIM333_Default Transactions_OPERATING GRANTS _ SUBSIDIES_2018</v>
          </cell>
          <cell r="L737" t="str">
            <v>M</v>
          </cell>
          <cell r="M737" t="str">
            <v>No</v>
          </cell>
          <cell r="N737">
            <v>263415</v>
          </cell>
        </row>
        <row r="738">
          <cell r="J738" t="str">
            <v>_173_60001_LIM333_Default Transactions_SERVICE CHARGES_2018</v>
          </cell>
          <cell r="K738" t="str">
            <v>_173_60001_LIM333_Default Transactions_SERVICE CHARGES_2018</v>
          </cell>
          <cell r="L738" t="str">
            <v>M</v>
          </cell>
          <cell r="M738" t="str">
            <v>No</v>
          </cell>
          <cell r="N738">
            <v>246463</v>
          </cell>
        </row>
        <row r="739">
          <cell r="J739" t="str">
            <v>_140_LIM333_MACHINERY &amp; EQUIPMENT</v>
          </cell>
          <cell r="K739" t="str">
            <v>_140_LIM333_MACHINERY &amp; EQUIPMENT</v>
          </cell>
          <cell r="L739" t="str">
            <v>M</v>
          </cell>
          <cell r="M739" t="str">
            <v>No</v>
          </cell>
          <cell r="N739">
            <v>239599</v>
          </cell>
        </row>
        <row r="740">
          <cell r="J740" t="str">
            <v>_153_LIM333_DISASTER RELIEF</v>
          </cell>
          <cell r="K740" t="str">
            <v>_153_LIM333_DISASTER RELIEF</v>
          </cell>
          <cell r="L740" t="str">
            <v>M</v>
          </cell>
          <cell r="M740" t="str">
            <v>No</v>
          </cell>
          <cell r="N740">
            <v>257988</v>
          </cell>
        </row>
        <row r="741">
          <cell r="J741" t="str">
            <v>_153_LIM333_DISASTER RELIEF</v>
          </cell>
          <cell r="K741" t="str">
            <v>_153_LIM333_DISASTER RELIEF</v>
          </cell>
          <cell r="L741" t="str">
            <v>M</v>
          </cell>
          <cell r="M741" t="str">
            <v>No</v>
          </cell>
          <cell r="N741">
            <v>257468</v>
          </cell>
        </row>
        <row r="742">
          <cell r="J742" t="str">
            <v>_123_70000_LIM333_Operational  Typical Work Streams Community Development Library Programmes_GENERAL EXPENSES _ OTHER_2018</v>
          </cell>
          <cell r="K742" t="str">
            <v>_123_70000_LIM333_Operational  Typical Work Streams Community Development Library Programmes_GENERAL EXPENSES _ OTHER_2018</v>
          </cell>
          <cell r="L742" t="str">
            <v>M</v>
          </cell>
          <cell r="M742" t="str">
            <v>No</v>
          </cell>
          <cell r="N742">
            <v>263426</v>
          </cell>
        </row>
        <row r="743">
          <cell r="J743" t="str">
            <v>_143_30000_LIM333_Municipal Running Costs_GENERAL EXPENSES _ OTHER_2018</v>
          </cell>
          <cell r="K743" t="str">
            <v>_143_30000_LIM333_Municipal Running Costs_GENERAL EXPENSES _ OTHER_2018</v>
          </cell>
          <cell r="L743" t="str">
            <v>M</v>
          </cell>
          <cell r="M743" t="str">
            <v>No</v>
          </cell>
          <cell r="N743">
            <v>243639</v>
          </cell>
        </row>
        <row r="744">
          <cell r="J744" t="str">
            <v>_143_30000_LIM333_Municipal Running Costs_GENERAL EXPENSES _ OTHER_2018</v>
          </cell>
          <cell r="K744" t="str">
            <v>_143_30000_LIM333_Municipal Running Costs_GENERAL EXPENSES _ OTHER_2018</v>
          </cell>
          <cell r="L744" t="str">
            <v>M</v>
          </cell>
          <cell r="M744" t="str">
            <v>No</v>
          </cell>
          <cell r="N744">
            <v>238329</v>
          </cell>
        </row>
        <row r="745">
          <cell r="J745" t="str">
            <v>_143_30000_LIM333_Municipal Running Costs_GENERAL EXPENSES _ OTHER_2018</v>
          </cell>
          <cell r="K745" t="str">
            <v>_143_30000_LIM333_Municipal Running Costs_GENERAL EXPENSES _ OTHER_2018</v>
          </cell>
          <cell r="L745" t="str">
            <v>M</v>
          </cell>
          <cell r="M745" t="str">
            <v>No</v>
          </cell>
          <cell r="N745">
            <v>238337</v>
          </cell>
        </row>
        <row r="746">
          <cell r="J746" t="str">
            <v>_143_30000_LIM333_Municipal Running Costs_GENERAL EXPENSES _ OTHER_2018</v>
          </cell>
          <cell r="K746" t="str">
            <v>_143_30000_LIM333_Municipal Running Costs_GENERAL EXPENSES _ OTHER_2018</v>
          </cell>
          <cell r="L746" t="str">
            <v>M</v>
          </cell>
          <cell r="M746" t="str">
            <v>No</v>
          </cell>
          <cell r="N746">
            <v>238365</v>
          </cell>
        </row>
        <row r="747">
          <cell r="J747" t="str">
            <v>_143_30000_LIM333_Municipal Running Costs_GENERAL EXPENSES _ OTHER_2018</v>
          </cell>
          <cell r="K747" t="str">
            <v>_143_30000_LIM333_Municipal Running Costs_GENERAL EXPENSES _ OTHER_2018</v>
          </cell>
          <cell r="L747" t="str">
            <v>M</v>
          </cell>
          <cell r="M747" t="str">
            <v>No</v>
          </cell>
          <cell r="N747">
            <v>263437</v>
          </cell>
        </row>
        <row r="748">
          <cell r="J748" t="str">
            <v>_143_30000_LIM333_Municipal Running Costs_GENERAL EXPENSES _ OTHER_2018</v>
          </cell>
          <cell r="K748" t="str">
            <v>_143_30000_LIM333_Municipal Running Costs_GENERAL EXPENSES _ OTHER_2018</v>
          </cell>
          <cell r="L748" t="str">
            <v>M</v>
          </cell>
          <cell r="M748" t="str">
            <v>No</v>
          </cell>
          <cell r="N748">
            <v>238364</v>
          </cell>
        </row>
        <row r="749">
          <cell r="J749" t="str">
            <v>_143_30000_LIM333_Municipal Running Costs_GENERAL EXPENSES _ OTHER_2018</v>
          </cell>
          <cell r="K749" t="str">
            <v>_143_30000_LIM333_Municipal Running Costs_GENERAL EXPENSES _ OTHER_2018</v>
          </cell>
          <cell r="L749" t="str">
            <v>M</v>
          </cell>
          <cell r="M749" t="str">
            <v>No</v>
          </cell>
          <cell r="N749">
            <v>238336</v>
          </cell>
        </row>
        <row r="750">
          <cell r="J750" t="str">
            <v>_143_30000_LIM333_Municipal Running Costs_GENERAL EXPENSES _ OTHER_2018</v>
          </cell>
          <cell r="K750" t="str">
            <v>_143_30000_LIM333_Municipal Running Costs_GENERAL EXPENSES _ OTHER_2018</v>
          </cell>
          <cell r="L750" t="str">
            <v>M</v>
          </cell>
          <cell r="M750" t="str">
            <v>No</v>
          </cell>
          <cell r="N750">
            <v>257571</v>
          </cell>
        </row>
        <row r="751">
          <cell r="J751" t="str">
            <v>_183_30000_LIM333_Municipal Running Costs_INTEREST EXPENSE _ EXTERNAL BORROWINGS_2018</v>
          </cell>
          <cell r="K751" t="str">
            <v>_183_30000_LIM333_Municipal Running Costs_INTEREST EXPENSE _ EXTERNAL BORROWINGS_2018</v>
          </cell>
          <cell r="L751" t="str">
            <v>M</v>
          </cell>
          <cell r="M751" t="str">
            <v>No</v>
          </cell>
          <cell r="N751">
            <v>245861</v>
          </cell>
        </row>
        <row r="752">
          <cell r="J752" t="str">
            <v>_057_30000_LIM333_Municipal Running Costs_DEPRECIATION_2018</v>
          </cell>
          <cell r="K752" t="str">
            <v>_057_30000_LIM333_Municipal Running Costs_DEPRECIATION_2018</v>
          </cell>
          <cell r="L752" t="str">
            <v>M</v>
          </cell>
          <cell r="M752" t="str">
            <v>No</v>
          </cell>
          <cell r="N752">
            <v>244993</v>
          </cell>
        </row>
        <row r="753">
          <cell r="J753" t="str">
            <v>_057_30000_LIM333_Municipal Running Costs_DEPRECIATION_2018</v>
          </cell>
          <cell r="K753" t="str">
            <v>_057_30000_LIM333_Municipal Running Costs_DEPRECIATION_2018</v>
          </cell>
          <cell r="L753" t="str">
            <v>M</v>
          </cell>
          <cell r="M753" t="str">
            <v>No</v>
          </cell>
          <cell r="N753">
            <v>256211</v>
          </cell>
        </row>
        <row r="754">
          <cell r="J754" t="str">
            <v>_057_30000_LIM333_Municipal Running Costs_DEPRECIATION_2018</v>
          </cell>
          <cell r="K754" t="str">
            <v>_057_30000_LIM333_Municipal Running Costs_DEPRECIATION_2018</v>
          </cell>
          <cell r="L754" t="str">
            <v>M</v>
          </cell>
          <cell r="M754" t="str">
            <v>No</v>
          </cell>
          <cell r="N754">
            <v>256215</v>
          </cell>
        </row>
        <row r="755">
          <cell r="J755" t="str">
            <v>_057_30000_LIM333_Municipal Running Costs_DEPRECIATION_2018</v>
          </cell>
          <cell r="K755" t="str">
            <v>_057_30000_LIM333_Municipal Running Costs_DEPRECIATION_2018</v>
          </cell>
          <cell r="L755" t="str">
            <v>M</v>
          </cell>
          <cell r="M755" t="str">
            <v>No</v>
          </cell>
          <cell r="N755">
            <v>256221</v>
          </cell>
        </row>
        <row r="756">
          <cell r="J756" t="str">
            <v>_039_LIM333_FURNITURE &amp; OFFICE EQUIPMENT</v>
          </cell>
          <cell r="K756" t="str">
            <v>_039_LIM333_FURNITURE &amp; OFFICE EQUIPMENT</v>
          </cell>
          <cell r="L756" t="str">
            <v>M</v>
          </cell>
          <cell r="M756" t="str">
            <v>No</v>
          </cell>
          <cell r="N756">
            <v>245026</v>
          </cell>
        </row>
        <row r="757">
          <cell r="J757" t="str">
            <v>_036_LIM333_MACHINERY &amp; EQUIPMENT</v>
          </cell>
          <cell r="K757" t="str">
            <v>_036_LIM333_MACHINERY &amp; EQUIPMENT</v>
          </cell>
          <cell r="L757" t="str">
            <v>M</v>
          </cell>
          <cell r="M757" t="str">
            <v>No</v>
          </cell>
          <cell r="N757">
            <v>244905</v>
          </cell>
        </row>
        <row r="758">
          <cell r="J758" t="str">
            <v>_033_60001_LIM333_Default Transactions_INTEREST EARNED _ EXTERNAL INVESTMENTS_2018</v>
          </cell>
          <cell r="K758" t="str">
            <v>_033_60001_LIM333_Default Transactions_INTEREST EARNED _ EXTERNAL INVESTMENTS_2018</v>
          </cell>
          <cell r="L758" t="str">
            <v>M</v>
          </cell>
          <cell r="M758" t="str">
            <v>No</v>
          </cell>
          <cell r="N758">
            <v>263381</v>
          </cell>
        </row>
        <row r="759">
          <cell r="J759" t="str">
            <v>_112_30000_LIM333_Municipal Running Costs_GENERAL EXPENSES _ OTHER_2018</v>
          </cell>
          <cell r="K759" t="str">
            <v>_112_30000_LIM333_Municipal Running Costs_GENERAL EXPENSES _ OTHER_2018</v>
          </cell>
          <cell r="L759" t="str">
            <v>M</v>
          </cell>
          <cell r="M759" t="str">
            <v>No</v>
          </cell>
          <cell r="N759">
            <v>240368</v>
          </cell>
        </row>
        <row r="760">
          <cell r="J760" t="str">
            <v>_112_30000_LIM333_Municipal Running Costs_GENERAL EXPENSES _ OTHER_2018</v>
          </cell>
          <cell r="K760" t="str">
            <v>_112_30000_LIM333_Municipal Running Costs_GENERAL EXPENSES _ OTHER_2018</v>
          </cell>
          <cell r="L760" t="str">
            <v>M</v>
          </cell>
          <cell r="M760" t="str">
            <v>No</v>
          </cell>
          <cell r="N760">
            <v>240375</v>
          </cell>
        </row>
        <row r="761">
          <cell r="J761" t="str">
            <v>_112_30000_LIM333_Municipal Running Costs_GENERAL EXPENSES _ OTHER_2018</v>
          </cell>
          <cell r="K761" t="str">
            <v>_112_30000_LIM333_Municipal Running Costs_GENERAL EXPENSES _ OTHER_2018</v>
          </cell>
          <cell r="L761" t="str">
            <v>M</v>
          </cell>
          <cell r="M761" t="str">
            <v>No</v>
          </cell>
          <cell r="N761">
            <v>240376</v>
          </cell>
        </row>
        <row r="762">
          <cell r="J762" t="str">
            <v>_123_LIM333_NON-CAPITAL TOOLS &amp; EQUIPMENT</v>
          </cell>
          <cell r="K762" t="str">
            <v>_123_LIM333_NON-CAPITAL TOOLS &amp; EQUIPMENT</v>
          </cell>
          <cell r="L762" t="str">
            <v>M</v>
          </cell>
          <cell r="M762" t="str">
            <v>No</v>
          </cell>
          <cell r="N762">
            <v>242068</v>
          </cell>
        </row>
        <row r="763">
          <cell r="J763" t="str">
            <v>_140_30000_LIM333_Municipal Running Costs_GENERAL EXPENSES _ OTHER_2018_1</v>
          </cell>
          <cell r="K763" t="str">
            <v>_140_30000_LIM333_Municipal Running Costs_GENERAL EXPENSES _ OTHER_2018_1</v>
          </cell>
          <cell r="L763" t="str">
            <v>M</v>
          </cell>
          <cell r="M763" t="str">
            <v>No</v>
          </cell>
          <cell r="N763">
            <v>257133</v>
          </cell>
        </row>
        <row r="764">
          <cell r="J764" t="str">
            <v>_140_30000_LIM333_Municipal Running Costs_GENERAL EXPENSES _ OTHER_2018_1</v>
          </cell>
          <cell r="K764" t="str">
            <v>_140_30000_LIM333_Municipal Running Costs_GENERAL EXPENSES _ OTHER_2018_1</v>
          </cell>
          <cell r="L764" t="str">
            <v>M</v>
          </cell>
          <cell r="M764" t="str">
            <v>No</v>
          </cell>
          <cell r="N764">
            <v>246727</v>
          </cell>
        </row>
        <row r="765">
          <cell r="J765" t="str">
            <v>_054_LIM333_CONSUMABLE DOMESTIC ITEMS</v>
          </cell>
          <cell r="K765" t="str">
            <v>_054_LIM333_CONSUMABLE DOMESTIC ITEMS</v>
          </cell>
          <cell r="L765" t="str">
            <v>M</v>
          </cell>
          <cell r="M765" t="str">
            <v>No</v>
          </cell>
          <cell r="N765">
            <v>257075</v>
          </cell>
        </row>
        <row r="766">
          <cell r="J766" t="str">
            <v>_052_LIM333_NON-CAPITAL TOOLS &amp; EQUIPMENT</v>
          </cell>
          <cell r="K766" t="str">
            <v>_052_LIM333_NON-CAPITAL TOOLS &amp; EQUIPMENT</v>
          </cell>
          <cell r="L766" t="str">
            <v>M</v>
          </cell>
          <cell r="M766" t="str">
            <v>No</v>
          </cell>
          <cell r="N766">
            <v>243777</v>
          </cell>
        </row>
        <row r="767">
          <cell r="J767" t="str">
            <v>_057_60001_LIM333_Default Transactions_LICENSES _ PERMITS_2018</v>
          </cell>
          <cell r="K767" t="str">
            <v>_057_60001_LIM333_Default Transactions_LICENSES _ PERMITS_2018</v>
          </cell>
          <cell r="L767" t="str">
            <v>M</v>
          </cell>
          <cell r="M767" t="str">
            <v>No</v>
          </cell>
          <cell r="N767">
            <v>236766</v>
          </cell>
        </row>
        <row r="768">
          <cell r="J768" t="str">
            <v>_115_70000_LIM333_Operational  Typical Work Streams Environmental Air Quality Management_GENERAL EXPENSES _ OTHER_2018</v>
          </cell>
          <cell r="K768" t="str">
            <v>_115_70000_LIM333_Operational  Typical Work Streams Environmental Air Quality Management_GENERAL EXPENSES _ OTHER_2018</v>
          </cell>
          <cell r="L768" t="str">
            <v>M</v>
          </cell>
          <cell r="M768" t="str">
            <v>No</v>
          </cell>
          <cell r="N768">
            <v>241926</v>
          </cell>
        </row>
        <row r="769">
          <cell r="J769" t="str">
            <v>_123_10002_LIM333_Employee Related Cost Municipal Staff_EMPLOYEE RELATED COSTS _ SOCIAL CONTRIBUTIONS_2018</v>
          </cell>
          <cell r="K769" t="str">
            <v>_123_10002_LIM333_Employee Related Cost Municipal Staff_EMPLOYEE RELATED COSTS _ SOCIAL CONTRIBUTIONS_2018</v>
          </cell>
          <cell r="L769" t="str">
            <v>M</v>
          </cell>
          <cell r="M769" t="str">
            <v>No</v>
          </cell>
          <cell r="N769">
            <v>257886</v>
          </cell>
        </row>
        <row r="770">
          <cell r="J770" t="str">
            <v>_123_10002_LIM333_Employee Related Cost Municipal Staff_EMPLOYEE RELATED COSTS _ SOCIAL CONTRIBUTIONS_2018</v>
          </cell>
          <cell r="K770" t="str">
            <v>_123_10002_LIM333_Employee Related Cost Municipal Staff_EMPLOYEE RELATED COSTS _ SOCIAL CONTRIBUTIONS_2018</v>
          </cell>
          <cell r="L770" t="str">
            <v>M</v>
          </cell>
          <cell r="M770" t="str">
            <v>No</v>
          </cell>
          <cell r="N770">
            <v>242470</v>
          </cell>
        </row>
        <row r="771">
          <cell r="J771" t="str">
            <v>_123_10002_LIM333_Employee Related Cost Municipal Staff_EMPLOYEE RELATED COSTS _ SOCIAL CONTRIBUTIONS_2018</v>
          </cell>
          <cell r="K771" t="str">
            <v>_123_10002_LIM333_Employee Related Cost Municipal Staff_EMPLOYEE RELATED COSTS _ SOCIAL CONTRIBUTIONS_2018</v>
          </cell>
          <cell r="L771" t="str">
            <v>M</v>
          </cell>
          <cell r="M771" t="str">
            <v>No</v>
          </cell>
          <cell r="N771">
            <v>256529</v>
          </cell>
        </row>
        <row r="772">
          <cell r="J772" t="str">
            <v>_123_10002_LIM333_Employee Related Cost Municipal Staff_EMPLOYEE RELATED COSTS _ SOCIAL CONTRIBUTIONS_2018</v>
          </cell>
          <cell r="K772" t="str">
            <v>_123_10002_LIM333_Employee Related Cost Municipal Staff_EMPLOYEE RELATED COSTS _ SOCIAL CONTRIBUTIONS_2018</v>
          </cell>
          <cell r="L772" t="str">
            <v>M</v>
          </cell>
          <cell r="M772" t="str">
            <v>No</v>
          </cell>
          <cell r="N772">
            <v>242451</v>
          </cell>
        </row>
        <row r="773">
          <cell r="J773" t="str">
            <v>_123_10002_LIM333_Employee Related Cost Municipal Staff_EMPLOYEE RELATED COSTS _ SOCIAL CONTRIBUTIONS_2018</v>
          </cell>
          <cell r="K773" t="str">
            <v>_123_10002_LIM333_Employee Related Cost Municipal Staff_EMPLOYEE RELATED COSTS _ SOCIAL CONTRIBUTIONS_2018</v>
          </cell>
          <cell r="L773" t="str">
            <v>M</v>
          </cell>
          <cell r="M773" t="str">
            <v>No</v>
          </cell>
          <cell r="N773">
            <v>263312</v>
          </cell>
        </row>
        <row r="774">
          <cell r="J774" t="str">
            <v>_123_10002_LIM333_Employee Related Cost Municipal Staff_EMPLOYEE RELATED COSTS _ SOCIAL CONTRIBUTIONS_2018</v>
          </cell>
          <cell r="K774" t="str">
            <v>_123_10002_LIM333_Employee Related Cost Municipal Staff_EMPLOYEE RELATED COSTS _ SOCIAL CONTRIBUTIONS_2018</v>
          </cell>
          <cell r="L774" t="str">
            <v>M</v>
          </cell>
          <cell r="M774" t="str">
            <v>No</v>
          </cell>
          <cell r="N774">
            <v>256449</v>
          </cell>
        </row>
        <row r="775">
          <cell r="J775" t="str">
            <v>_123_10002_LIM333_Employee Related Cost Municipal Staff_EMPLOYEE RELATED COSTS _ SOCIAL CONTRIBUTIONS_2018</v>
          </cell>
          <cell r="K775" t="str">
            <v>_123_10002_LIM333_Employee Related Cost Municipal Staff_EMPLOYEE RELATED COSTS _ SOCIAL CONTRIBUTIONS_2018</v>
          </cell>
          <cell r="L775" t="str">
            <v>M</v>
          </cell>
          <cell r="M775" t="str">
            <v>No</v>
          </cell>
          <cell r="N775">
            <v>257554</v>
          </cell>
        </row>
        <row r="776">
          <cell r="J776" t="str">
            <v>_123_10002_LIM333_Employee Related Cost Municipal Staff_EMPLOYEE RELATED COSTS _ SOCIAL CONTRIBUTIONS_2018</v>
          </cell>
          <cell r="K776" t="str">
            <v>_123_10002_LIM333_Employee Related Cost Municipal Staff_EMPLOYEE RELATED COSTS _ SOCIAL CONTRIBUTIONS_2018</v>
          </cell>
          <cell r="L776" t="str">
            <v>M</v>
          </cell>
          <cell r="M776" t="str">
            <v>No</v>
          </cell>
          <cell r="N776">
            <v>242494</v>
          </cell>
        </row>
        <row r="777">
          <cell r="J777" t="str">
            <v>_123_10002_LIM333_Employee Related Cost Municipal Staff_EMPLOYEE RELATED COSTS _ SOCIAL CONTRIBUTIONS_2018</v>
          </cell>
          <cell r="K777" t="str">
            <v>_123_10002_LIM333_Employee Related Cost Municipal Staff_EMPLOYEE RELATED COSTS _ SOCIAL CONTRIBUTIONS_2018</v>
          </cell>
          <cell r="L777" t="str">
            <v>M</v>
          </cell>
          <cell r="M777" t="str">
            <v>No</v>
          </cell>
          <cell r="N777">
            <v>242459</v>
          </cell>
        </row>
        <row r="778">
          <cell r="J778" t="str">
            <v>_123_10002_LIM333_Employee Related Cost Municipal Staff_EMPLOYEE RELATED COSTS _ SOCIAL CONTRIBUTIONS_2018</v>
          </cell>
          <cell r="K778" t="str">
            <v>_123_10002_LIM333_Employee Related Cost Municipal Staff_EMPLOYEE RELATED COSTS _ SOCIAL CONTRIBUTIONS_2018</v>
          </cell>
          <cell r="L778" t="str">
            <v>M</v>
          </cell>
          <cell r="M778" t="str">
            <v>No</v>
          </cell>
          <cell r="N778">
            <v>242467</v>
          </cell>
        </row>
        <row r="779">
          <cell r="J779" t="str">
            <v>_123_10002_LIM333_Employee Related Cost Municipal Staff_EMPLOYEE RELATED COSTS _ SOCIAL CONTRIBUTIONS_2018</v>
          </cell>
          <cell r="K779" t="str">
            <v>_123_10002_LIM333_Employee Related Cost Municipal Staff_EMPLOYEE RELATED COSTS _ SOCIAL CONTRIBUTIONS_2018</v>
          </cell>
          <cell r="L779" t="str">
            <v>M</v>
          </cell>
          <cell r="M779" t="str">
            <v>No</v>
          </cell>
          <cell r="N779">
            <v>242469</v>
          </cell>
        </row>
        <row r="780">
          <cell r="J780" t="str">
            <v>_123_10002_LIM333_Employee Related Cost Municipal Staff_EMPLOYEE RELATED COSTS _ SOCIAL CONTRIBUTIONS_2018</v>
          </cell>
          <cell r="K780" t="str">
            <v>_123_10002_LIM333_Employee Related Cost Municipal Staff_EMPLOYEE RELATED COSTS _ SOCIAL CONTRIBUTIONS_2018</v>
          </cell>
          <cell r="L780" t="str">
            <v>M</v>
          </cell>
          <cell r="M780" t="str">
            <v>No</v>
          </cell>
          <cell r="N780">
            <v>242389</v>
          </cell>
        </row>
        <row r="781">
          <cell r="J781" t="str">
            <v>_123_10002_LIM333_Employee Related Cost Municipal Staff_EMPLOYEE RELATED COSTS _ SOCIAL CONTRIBUTIONS_2018</v>
          </cell>
          <cell r="K781" t="str">
            <v>_123_10002_LIM333_Employee Related Cost Municipal Staff_EMPLOYEE RELATED COSTS _ SOCIAL CONTRIBUTIONS_2018</v>
          </cell>
          <cell r="L781" t="str">
            <v>M</v>
          </cell>
          <cell r="M781" t="str">
            <v>No</v>
          </cell>
          <cell r="N781">
            <v>242396</v>
          </cell>
        </row>
        <row r="782">
          <cell r="J782" t="str">
            <v>_123_10002_LIM333_Employee Related Cost Municipal Staff_EMPLOYEE RELATED COSTS _ SOCIAL CONTRIBUTIONS_2018</v>
          </cell>
          <cell r="K782" t="str">
            <v>_123_10002_LIM333_Employee Related Cost Municipal Staff_EMPLOYEE RELATED COSTS _ SOCIAL CONTRIBUTIONS_2018</v>
          </cell>
          <cell r="L782" t="str">
            <v>M</v>
          </cell>
          <cell r="M782" t="str">
            <v>No</v>
          </cell>
          <cell r="N782">
            <v>242364</v>
          </cell>
        </row>
        <row r="783">
          <cell r="J783" t="str">
            <v>_123_10002_LIM333_Employee Related Cost Municipal Staff_EMPLOYEE RELATED COSTS _ SOCIAL CONTRIBUTIONS_2018</v>
          </cell>
          <cell r="K783" t="str">
            <v>_123_10002_LIM333_Employee Related Cost Municipal Staff_EMPLOYEE RELATED COSTS _ SOCIAL CONTRIBUTIONS_2018</v>
          </cell>
          <cell r="L783" t="str">
            <v>M</v>
          </cell>
          <cell r="M783" t="str">
            <v>No</v>
          </cell>
          <cell r="N783">
            <v>242380</v>
          </cell>
        </row>
        <row r="784">
          <cell r="J784" t="str">
            <v>_140_30000_LIM333_Municipal Running Costs_CONTRACTED SERVICES_2018</v>
          </cell>
          <cell r="K784" t="str">
            <v>_140_30000_LIM333_Municipal Running Costs_CONTRACTED SERVICES_2018</v>
          </cell>
          <cell r="L784" t="str">
            <v>M</v>
          </cell>
          <cell r="M784" t="str">
            <v>No</v>
          </cell>
          <cell r="N784">
            <v>256412</v>
          </cell>
        </row>
        <row r="785">
          <cell r="J785" t="str">
            <v>_037_70000_LIM333_Operational  Typical Work Streams Asset Protection Vehicle Management System_GENERAL EXPENSES _ OTHER_2018</v>
          </cell>
          <cell r="K785" t="str">
            <v>_037_70000_LIM333_Operational  Typical Work Streams Asset Protection Vehicle Management System_GENERAL EXPENSES _ OTHER_2018</v>
          </cell>
          <cell r="L785" t="str">
            <v>M</v>
          </cell>
          <cell r="M785" t="str">
            <v>No</v>
          </cell>
          <cell r="N785">
            <v>257145</v>
          </cell>
        </row>
        <row r="786">
          <cell r="J786" t="str">
            <v>103_LIM333_NON-CAPITAL TOOLS &amp; EQUIPMENT</v>
          </cell>
          <cell r="K786" t="str">
            <v>103_LIM333_NON-CAPITAL TOOLS &amp; EQUIPMENT</v>
          </cell>
          <cell r="L786" t="str">
            <v>M</v>
          </cell>
          <cell r="M786" t="str">
            <v>No</v>
          </cell>
          <cell r="N786">
            <v>256990</v>
          </cell>
        </row>
        <row r="787">
          <cell r="J787" t="str">
            <v>_105_30000_LIM333_Municipal Running Costs_DEPRECIATION_2018</v>
          </cell>
          <cell r="K787" t="str">
            <v>_105_30000_LIM333_Municipal Running Costs_DEPRECIATION_2018</v>
          </cell>
          <cell r="L787" t="str">
            <v>M</v>
          </cell>
          <cell r="M787" t="str">
            <v>No</v>
          </cell>
          <cell r="N787">
            <v>256212</v>
          </cell>
        </row>
        <row r="788">
          <cell r="J788" t="str">
            <v>_025_LIM333_FURNITURE &amp; OFFICE EQUIPMENT</v>
          </cell>
          <cell r="K788" t="str">
            <v>_025_LIM333_FURNITURE &amp; OFFICE EQUIPMENT</v>
          </cell>
          <cell r="L788" t="str">
            <v>M</v>
          </cell>
          <cell r="M788" t="str">
            <v>No</v>
          </cell>
          <cell r="N788">
            <v>256829</v>
          </cell>
        </row>
        <row r="789">
          <cell r="J789" t="str">
            <v>_173_30000_LIM333_Municipal Running Costs_DEPRECIATION_2018</v>
          </cell>
          <cell r="K789" t="str">
            <v>_173_30000_LIM333_Municipal Running Costs_DEPRECIATION_2018</v>
          </cell>
          <cell r="L789" t="str">
            <v>M</v>
          </cell>
          <cell r="M789" t="str">
            <v>No</v>
          </cell>
          <cell r="N789">
            <v>256429</v>
          </cell>
        </row>
        <row r="790">
          <cell r="J790" t="str">
            <v>_002_30000_LIM333_Municipal Running Costs_DEPRECIATION_2018</v>
          </cell>
          <cell r="K790" t="str">
            <v>_002_30000_LIM333_Municipal Running Costs_DEPRECIATION_2018</v>
          </cell>
          <cell r="L790" t="str">
            <v>M</v>
          </cell>
          <cell r="M790" t="str">
            <v>No</v>
          </cell>
          <cell r="N790">
            <v>256208</v>
          </cell>
        </row>
        <row r="791">
          <cell r="J791" t="str">
            <v>_002_30000_LIM333_Municipal Running Costs_DEPRECIATION_2018</v>
          </cell>
          <cell r="K791" t="str">
            <v>_002_30000_LIM333_Municipal Running Costs_DEPRECIATION_2018</v>
          </cell>
          <cell r="L791" t="str">
            <v>M</v>
          </cell>
          <cell r="M791" t="str">
            <v>No</v>
          </cell>
          <cell r="N791">
            <v>256214</v>
          </cell>
        </row>
        <row r="792">
          <cell r="J792" t="str">
            <v>_002_30000_LIM333_Municipal Running Costs_DEPRECIATION_2018</v>
          </cell>
          <cell r="K792" t="str">
            <v>_002_30000_LIM333_Municipal Running Costs_DEPRECIATION_2018</v>
          </cell>
          <cell r="L792" t="str">
            <v>M</v>
          </cell>
          <cell r="M792" t="str">
            <v>No</v>
          </cell>
          <cell r="N792">
            <v>256431</v>
          </cell>
        </row>
        <row r="793">
          <cell r="J793" t="str">
            <v>_002_30000_LIM333_Municipal Running Costs_DEPRECIATION_2018</v>
          </cell>
          <cell r="K793" t="str">
            <v>_002_30000_LIM333_Municipal Running Costs_DEPRECIATION_2018</v>
          </cell>
          <cell r="L793" t="str">
            <v>M</v>
          </cell>
          <cell r="M793" t="str">
            <v>No</v>
          </cell>
          <cell r="N793">
            <v>256205</v>
          </cell>
        </row>
        <row r="794">
          <cell r="J794" t="str">
            <v>_002_30000_LIM333_Municipal Running Costs_DEPRECIATION_2018</v>
          </cell>
          <cell r="K794" t="str">
            <v>_002_30000_LIM333_Municipal Running Costs_DEPRECIATION_2018</v>
          </cell>
          <cell r="L794" t="str">
            <v>M</v>
          </cell>
          <cell r="M794" t="str">
            <v>No</v>
          </cell>
          <cell r="N794">
            <v>256207</v>
          </cell>
        </row>
        <row r="795">
          <cell r="J795" t="str">
            <v>_002_30000_LIM333_Municipal Running Costs_DEPRECIATION_2018</v>
          </cell>
          <cell r="K795" t="str">
            <v>_002_30000_LIM333_Municipal Running Costs_DEPRECIATION_2018</v>
          </cell>
          <cell r="L795" t="str">
            <v>M</v>
          </cell>
          <cell r="M795" t="str">
            <v>No</v>
          </cell>
          <cell r="N795">
            <v>256430</v>
          </cell>
        </row>
        <row r="796">
          <cell r="J796" t="str">
            <v>_002_30000_LIM333_Municipal Running Costs_DEPRECIATION_2018</v>
          </cell>
          <cell r="K796" t="str">
            <v>_002_30000_LIM333_Municipal Running Costs_DEPRECIATION_2018</v>
          </cell>
          <cell r="L796" t="str">
            <v>M</v>
          </cell>
          <cell r="M796" t="str">
            <v>No</v>
          </cell>
          <cell r="N796">
            <v>256206</v>
          </cell>
        </row>
        <row r="797">
          <cell r="J797" t="str">
            <v>_014_30000_LIM333_Municipal Running Costs_GENERAL EXPENSES _ OTHER_2018</v>
          </cell>
          <cell r="K797" t="str">
            <v>_014_30000_LIM333_Municipal Running Costs_GENERAL EXPENSES _ OTHER_2018</v>
          </cell>
          <cell r="L797" t="str">
            <v>M</v>
          </cell>
          <cell r="M797" t="str">
            <v>No</v>
          </cell>
          <cell r="N797">
            <v>240288</v>
          </cell>
        </row>
        <row r="798">
          <cell r="J798" t="str">
            <v>_014_30000_LIM333_Municipal Running Costs_GENERAL EXPENSES _ OTHER_2018</v>
          </cell>
          <cell r="K798" t="str">
            <v>_014_30000_LIM333_Municipal Running Costs_GENERAL EXPENSES _ OTHER_2018</v>
          </cell>
          <cell r="L798" t="str">
            <v>M</v>
          </cell>
          <cell r="M798" t="str">
            <v>No</v>
          </cell>
          <cell r="N798">
            <v>240277</v>
          </cell>
        </row>
        <row r="799">
          <cell r="J799" t="str">
            <v>_014_30000_LIM333_Municipal Running Costs_GENERAL EXPENSES _ OTHER_2018</v>
          </cell>
          <cell r="K799" t="str">
            <v>_014_30000_LIM333_Municipal Running Costs_GENERAL EXPENSES _ OTHER_2018</v>
          </cell>
          <cell r="L799" t="str">
            <v>M</v>
          </cell>
          <cell r="M799" t="str">
            <v>No</v>
          </cell>
          <cell r="N799">
            <v>240280</v>
          </cell>
        </row>
        <row r="800">
          <cell r="J800" t="str">
            <v>_014_30000_LIM333_Municipal Running Costs_GENERAL EXPENSES _ OTHER_2018</v>
          </cell>
          <cell r="K800" t="str">
            <v>_014_30000_LIM333_Municipal Running Costs_GENERAL EXPENSES _ OTHER_2018</v>
          </cell>
          <cell r="L800" t="str">
            <v>M</v>
          </cell>
          <cell r="M800" t="str">
            <v>No</v>
          </cell>
          <cell r="N800">
            <v>240364</v>
          </cell>
        </row>
        <row r="801">
          <cell r="J801" t="str">
            <v>_014_30000_LIM333_Municipal Running Costs_GENERAL EXPENSES _ OTHER_2018</v>
          </cell>
          <cell r="K801" t="str">
            <v>_014_30000_LIM333_Municipal Running Costs_GENERAL EXPENSES _ OTHER_2018</v>
          </cell>
          <cell r="L801" t="str">
            <v>M</v>
          </cell>
          <cell r="M801" t="str">
            <v>No</v>
          </cell>
          <cell r="N801">
            <v>240400</v>
          </cell>
        </row>
        <row r="802">
          <cell r="J802" t="str">
            <v>_014_30000_LIM333_Municipal Running Costs_GENERAL EXPENSES _ OTHER_2018</v>
          </cell>
          <cell r="K802" t="str">
            <v>_014_30000_LIM333_Municipal Running Costs_GENERAL EXPENSES _ OTHER_2018</v>
          </cell>
          <cell r="L802" t="str">
            <v>M</v>
          </cell>
          <cell r="M802" t="str">
            <v>No</v>
          </cell>
          <cell r="N802">
            <v>240363</v>
          </cell>
        </row>
        <row r="803">
          <cell r="J803" t="str">
            <v>_014_30000_LIM333_Municipal Running Costs_GENERAL EXPENSES _ OTHER_2018</v>
          </cell>
          <cell r="K803" t="str">
            <v>_014_30000_LIM333_Municipal Running Costs_GENERAL EXPENSES _ OTHER_2018</v>
          </cell>
          <cell r="L803" t="str">
            <v>M</v>
          </cell>
          <cell r="M803" t="str">
            <v>No</v>
          </cell>
          <cell r="N803">
            <v>257043</v>
          </cell>
        </row>
        <row r="804">
          <cell r="J804" t="str">
            <v>_014_30000_LIM333_Municipal Running Costs_GENERAL EXPENSES _ OTHER_2018</v>
          </cell>
          <cell r="K804" t="str">
            <v>_014_30000_LIM333_Municipal Running Costs_GENERAL EXPENSES _ OTHER_2018</v>
          </cell>
          <cell r="L804" t="str">
            <v>M</v>
          </cell>
          <cell r="M804" t="str">
            <v>No</v>
          </cell>
          <cell r="N804">
            <v>240411</v>
          </cell>
        </row>
        <row r="805">
          <cell r="J805" t="str">
            <v>_014_30000_LIM333_Municipal Running Costs_GENERAL EXPENSES _ OTHER_2018</v>
          </cell>
          <cell r="K805" t="str">
            <v>_014_30000_LIM333_Municipal Running Costs_GENERAL EXPENSES _ OTHER_2018</v>
          </cell>
          <cell r="L805" t="str">
            <v>M</v>
          </cell>
          <cell r="M805" t="str">
            <v>No</v>
          </cell>
          <cell r="N805">
            <v>257469</v>
          </cell>
        </row>
        <row r="806">
          <cell r="J806" t="str">
            <v>_143_LIM333_FURNITURE &amp; OFFICE EQUIPMENT</v>
          </cell>
          <cell r="K806" t="str">
            <v>_143_LIM333_FURNITURE &amp; OFFICE EQUIPMENT</v>
          </cell>
          <cell r="L806" t="str">
            <v>M</v>
          </cell>
          <cell r="M806" t="str">
            <v>No</v>
          </cell>
          <cell r="N806">
            <v>238201</v>
          </cell>
        </row>
        <row r="807">
          <cell r="J807" t="str">
            <v>135_LIM333_NON-CAPITAL TOOLS &amp; EQUIPMENT</v>
          </cell>
          <cell r="K807" t="str">
            <v>135_LIM333_NON-CAPITAL TOOLS &amp; EQUIPMENT</v>
          </cell>
          <cell r="L807" t="str">
            <v>M</v>
          </cell>
          <cell r="M807" t="str">
            <v>No</v>
          </cell>
          <cell r="N807">
            <v>237275</v>
          </cell>
        </row>
        <row r="808">
          <cell r="J808" t="str">
            <v>_057_10002_LIM333_Speaker</v>
          </cell>
          <cell r="K808" t="str">
            <v>_057_10002_LIM333_Speaker</v>
          </cell>
          <cell r="L808" t="str">
            <v>M</v>
          </cell>
          <cell r="M808" t="str">
            <v>No</v>
          </cell>
          <cell r="N808">
            <v>257767</v>
          </cell>
        </row>
        <row r="809">
          <cell r="J809" t="str">
            <v>_057_10002_LIM333_Speaker</v>
          </cell>
          <cell r="K809" t="str">
            <v>_057_10002_LIM333_Speaker</v>
          </cell>
          <cell r="L809" t="str">
            <v>M</v>
          </cell>
          <cell r="M809" t="str">
            <v>No</v>
          </cell>
          <cell r="N809">
            <v>257768</v>
          </cell>
        </row>
        <row r="810">
          <cell r="J810" t="str">
            <v>_057_10002_LIM333_Speaker</v>
          </cell>
          <cell r="K810" t="str">
            <v>_057_10002_LIM333_Speaker</v>
          </cell>
          <cell r="L810" t="str">
            <v>M</v>
          </cell>
          <cell r="M810" t="str">
            <v>No</v>
          </cell>
          <cell r="N810">
            <v>257769</v>
          </cell>
        </row>
        <row r="811">
          <cell r="J811" t="str">
            <v>_153_LIM333_CONFERENCE &amp; CONVENTION COST - DOMESTIC</v>
          </cell>
          <cell r="K811" t="str">
            <v>_153_LIM333_CONFERENCE &amp; CONVENTION COST - DOMESTIC</v>
          </cell>
          <cell r="L811" t="str">
            <v>M</v>
          </cell>
          <cell r="M811" t="str">
            <v>No</v>
          </cell>
          <cell r="N811">
            <v>256818</v>
          </cell>
        </row>
        <row r="812">
          <cell r="J812" t="str">
            <v>_057_70000_LIM333_Operational  Typical Work Streams Capacity Building Training and Development Capacity Building Councillors_GENERAL EXPENSES _ OTHER_2018</v>
          </cell>
          <cell r="K812" t="str">
            <v>_057_70000_LIM333_Operational  Typical Work Streams Capacity Building Training and Development Capacity Building Councillors_GENERAL EXPENSES _ OTHER_2018</v>
          </cell>
          <cell r="L812" t="str">
            <v>M</v>
          </cell>
          <cell r="M812" t="str">
            <v>No</v>
          </cell>
          <cell r="N812">
            <v>244408</v>
          </cell>
        </row>
        <row r="813">
          <cell r="J813" t="str">
            <v>_173_LIM333_CONSUMABLE DOMESTIC ITEMS</v>
          </cell>
          <cell r="K813" t="str">
            <v>_173_LIM333_CONSUMABLE DOMESTIC ITEMS</v>
          </cell>
          <cell r="L813" t="str">
            <v>M</v>
          </cell>
          <cell r="M813" t="str">
            <v>No</v>
          </cell>
          <cell r="N813">
            <v>257077</v>
          </cell>
        </row>
        <row r="814">
          <cell r="J814" t="str">
            <v>_016_30000_LIM333_Municipal Running Costs_GENERAL EXPENSES _ OTHER_2018</v>
          </cell>
          <cell r="K814" t="str">
            <v>_016_30000_LIM333_Municipal Running Costs_GENERAL EXPENSES _ OTHER_2018</v>
          </cell>
          <cell r="L814" t="str">
            <v>M</v>
          </cell>
          <cell r="M814" t="str">
            <v>No</v>
          </cell>
          <cell r="N814">
            <v>241363</v>
          </cell>
        </row>
        <row r="815">
          <cell r="J815" t="str">
            <v>_016_30000_LIM333_Municipal Running Costs_GENERAL EXPENSES _ OTHER_2018</v>
          </cell>
          <cell r="K815" t="str">
            <v>_016_30000_LIM333_Municipal Running Costs_GENERAL EXPENSES _ OTHER_2018</v>
          </cell>
          <cell r="L815" t="str">
            <v>M</v>
          </cell>
          <cell r="M815" t="str">
            <v>No</v>
          </cell>
          <cell r="N815">
            <v>241351</v>
          </cell>
        </row>
        <row r="816">
          <cell r="J816" t="str">
            <v>_016_30000_LIM333_Municipal Running Costs_GENERAL EXPENSES _ OTHER_2018</v>
          </cell>
          <cell r="K816" t="str">
            <v>_016_30000_LIM333_Municipal Running Costs_GENERAL EXPENSES _ OTHER_2018</v>
          </cell>
          <cell r="L816" t="str">
            <v>M</v>
          </cell>
          <cell r="M816" t="str">
            <v>No</v>
          </cell>
          <cell r="N816">
            <v>241362</v>
          </cell>
        </row>
        <row r="817">
          <cell r="J817" t="str">
            <v>_016_30000_LIM333_Municipal Running Costs_GENERAL EXPENSES _ OTHER_2018</v>
          </cell>
          <cell r="K817" t="str">
            <v>_016_30000_LIM333_Municipal Running Costs_GENERAL EXPENSES _ OTHER_2018</v>
          </cell>
          <cell r="L817" t="str">
            <v>M</v>
          </cell>
          <cell r="M817" t="str">
            <v>No</v>
          </cell>
          <cell r="N817">
            <v>256234</v>
          </cell>
        </row>
        <row r="818">
          <cell r="J818" t="str">
            <v>_016_30000_LIM333_Municipal Running Costs_GENERAL EXPENSES _ OTHER_2018</v>
          </cell>
          <cell r="K818" t="str">
            <v>_016_30000_LIM333_Municipal Running Costs_GENERAL EXPENSES _ OTHER_2018</v>
          </cell>
          <cell r="L818" t="str">
            <v>M</v>
          </cell>
          <cell r="M818" t="str">
            <v>No</v>
          </cell>
          <cell r="N818">
            <v>257138</v>
          </cell>
        </row>
        <row r="819">
          <cell r="J819" t="str">
            <v>_016_30000_LIM333_Municipal Running Costs_GENERAL EXPENSES _ OTHER_2018</v>
          </cell>
          <cell r="K819" t="str">
            <v>_016_30000_LIM333_Municipal Running Costs_GENERAL EXPENSES _ OTHER_2018</v>
          </cell>
          <cell r="L819" t="str">
            <v>M</v>
          </cell>
          <cell r="M819" t="str">
            <v>No</v>
          </cell>
          <cell r="N819">
            <v>241370</v>
          </cell>
        </row>
        <row r="820">
          <cell r="J820" t="str">
            <v>_016_30000_LIM333_Municipal Running Costs_GENERAL EXPENSES _ OTHER_2018</v>
          </cell>
          <cell r="K820" t="str">
            <v>_016_30000_LIM333_Municipal Running Costs_GENERAL EXPENSES _ OTHER_2018</v>
          </cell>
          <cell r="L820" t="str">
            <v>M</v>
          </cell>
          <cell r="M820" t="str">
            <v>No</v>
          </cell>
          <cell r="N820">
            <v>241339</v>
          </cell>
        </row>
        <row r="821">
          <cell r="J821" t="str">
            <v>_016_30000_LIM333_Municipal Running Costs_GENERAL EXPENSES _ OTHER_2018</v>
          </cell>
          <cell r="K821" t="str">
            <v>_016_30000_LIM333_Municipal Running Costs_GENERAL EXPENSES _ OTHER_2018</v>
          </cell>
          <cell r="L821" t="str">
            <v>M</v>
          </cell>
          <cell r="M821" t="str">
            <v>No</v>
          </cell>
          <cell r="N821">
            <v>241331</v>
          </cell>
        </row>
        <row r="822">
          <cell r="J822" t="str">
            <v>_016_30000_LIM333_Municipal Running Costs_GENERAL EXPENSES _ OTHER_2018</v>
          </cell>
          <cell r="K822" t="str">
            <v>_016_30000_LIM333_Municipal Running Costs_GENERAL EXPENSES _ OTHER_2018</v>
          </cell>
          <cell r="L822" t="str">
            <v>M</v>
          </cell>
          <cell r="M822" t="str">
            <v>No</v>
          </cell>
          <cell r="N822">
            <v>241338</v>
          </cell>
        </row>
        <row r="823">
          <cell r="J823" t="str">
            <v>_016_30000_LIM333_Municipal Running Costs_GENERAL EXPENSES _ OTHER_2018</v>
          </cell>
          <cell r="K823" t="str">
            <v>_016_30000_LIM333_Municipal Running Costs_GENERAL EXPENSES _ OTHER_2018</v>
          </cell>
          <cell r="L823" t="str">
            <v>M</v>
          </cell>
          <cell r="M823" t="str">
            <v>No</v>
          </cell>
          <cell r="N823">
            <v>257582</v>
          </cell>
        </row>
        <row r="824">
          <cell r="J824" t="str">
            <v>183_LIM333_TRAFFIC LIGHTS</v>
          </cell>
          <cell r="K824" t="str">
            <v>183_LIM333_TRAFFIC LIGHTS</v>
          </cell>
          <cell r="L824" t="str">
            <v>M</v>
          </cell>
          <cell r="M824" t="str">
            <v>No</v>
          </cell>
          <cell r="N824">
            <v>246130</v>
          </cell>
        </row>
        <row r="825">
          <cell r="J825" t="str">
            <v>_035_LIM333_MACHINERY &amp; EQUIPMENT</v>
          </cell>
          <cell r="K825" t="str">
            <v>_035_LIM333_MACHINERY &amp; EQUIPMENT</v>
          </cell>
          <cell r="L825" t="str">
            <v>M</v>
          </cell>
          <cell r="M825" t="str">
            <v>No</v>
          </cell>
          <cell r="N825">
            <v>243479</v>
          </cell>
        </row>
        <row r="826">
          <cell r="J826" t="str">
            <v>_113_30000_LIM333_Municipal Running Costs_GENERAL EXPENSES _ OTHER_2_2018</v>
          </cell>
          <cell r="K826" t="str">
            <v>_113_30000_LIM333_Municipal Running Costs_GENERAL EXPENSES _ OTHER_2_2018</v>
          </cell>
          <cell r="L826" t="str">
            <v>M</v>
          </cell>
          <cell r="M826" t="str">
            <v>No</v>
          </cell>
          <cell r="N826">
            <v>241831</v>
          </cell>
        </row>
        <row r="827">
          <cell r="J827" t="str">
            <v>_034_30000_LIM333_Municipal Running Costs_GENERAL EXPENSES _ OTHER_2018</v>
          </cell>
          <cell r="K827" t="str">
            <v>_034_30000_LIM333_Municipal Running Costs_GENERAL EXPENSES _ OTHER_2018</v>
          </cell>
          <cell r="L827" t="str">
            <v>M</v>
          </cell>
          <cell r="M827" t="str">
            <v>No</v>
          </cell>
          <cell r="N827">
            <v>243097</v>
          </cell>
        </row>
        <row r="828">
          <cell r="J828" t="str">
            <v>_034_30000_LIM333_Municipal Running Costs_GENERAL EXPENSES _ OTHER_2018</v>
          </cell>
          <cell r="K828" t="str">
            <v>_034_30000_LIM333_Municipal Running Costs_GENERAL EXPENSES _ OTHER_2018</v>
          </cell>
          <cell r="L828" t="str">
            <v>M</v>
          </cell>
          <cell r="M828" t="str">
            <v>No</v>
          </cell>
          <cell r="N828">
            <v>243077</v>
          </cell>
        </row>
        <row r="829">
          <cell r="J829" t="str">
            <v>_034_30000_LIM333_Municipal Running Costs_GENERAL EXPENSES _ OTHER_2018</v>
          </cell>
          <cell r="K829" t="str">
            <v>_034_30000_LIM333_Municipal Running Costs_GENERAL EXPENSES _ OTHER_2018</v>
          </cell>
          <cell r="L829" t="str">
            <v>M</v>
          </cell>
          <cell r="M829" t="str">
            <v>No</v>
          </cell>
          <cell r="N829">
            <v>243062</v>
          </cell>
        </row>
        <row r="830">
          <cell r="J830" t="str">
            <v>_034_30000_LIM333_Municipal Running Costs_GENERAL EXPENSES _ OTHER_2018</v>
          </cell>
          <cell r="K830" t="str">
            <v>_034_30000_LIM333_Municipal Running Costs_GENERAL EXPENSES _ OTHER_2018</v>
          </cell>
          <cell r="L830" t="str">
            <v>M</v>
          </cell>
          <cell r="M830" t="str">
            <v>No</v>
          </cell>
          <cell r="N830">
            <v>243079</v>
          </cell>
        </row>
        <row r="831">
          <cell r="J831" t="str">
            <v>_034_30000_LIM333_Municipal Running Costs_GENERAL EXPENSES _ OTHER_2018</v>
          </cell>
          <cell r="K831" t="str">
            <v>_034_30000_LIM333_Municipal Running Costs_GENERAL EXPENSES _ OTHER_2018</v>
          </cell>
          <cell r="L831" t="str">
            <v>M</v>
          </cell>
          <cell r="M831" t="str">
            <v>No</v>
          </cell>
          <cell r="N831">
            <v>243078</v>
          </cell>
        </row>
        <row r="832">
          <cell r="J832" t="str">
            <v>_034_30000_LIM333_Municipal Running Costs_GENERAL EXPENSES _ OTHER_2018</v>
          </cell>
          <cell r="K832" t="str">
            <v>_034_30000_LIM333_Municipal Running Costs_GENERAL EXPENSES _ OTHER_2018</v>
          </cell>
          <cell r="L832" t="str">
            <v>M</v>
          </cell>
          <cell r="M832" t="str">
            <v>No</v>
          </cell>
          <cell r="N832">
            <v>243061</v>
          </cell>
        </row>
        <row r="833">
          <cell r="J833" t="str">
            <v>_034_30000_LIM333_Municipal Running Costs_GENERAL EXPENSES _ OTHER_2018</v>
          </cell>
          <cell r="K833" t="str">
            <v>_034_30000_LIM333_Municipal Running Costs_GENERAL EXPENSES _ OTHER_2018</v>
          </cell>
          <cell r="L833" t="str">
            <v>M</v>
          </cell>
          <cell r="M833" t="str">
            <v>No</v>
          </cell>
          <cell r="N833">
            <v>243086</v>
          </cell>
        </row>
        <row r="834">
          <cell r="J834" t="str">
            <v>_034_30000_LIM333_Municipal Running Costs_GENERAL EXPENSES _ OTHER_2018</v>
          </cell>
          <cell r="K834" t="str">
            <v>_034_30000_LIM333_Municipal Running Costs_GENERAL EXPENSES _ OTHER_2018</v>
          </cell>
          <cell r="L834" t="str">
            <v>M</v>
          </cell>
          <cell r="M834" t="str">
            <v>No</v>
          </cell>
          <cell r="N834">
            <v>243063</v>
          </cell>
        </row>
        <row r="835">
          <cell r="J835" t="str">
            <v>_034_30000_LIM333_Municipal Running Costs_GENERAL EXPENSES _ OTHER_2018</v>
          </cell>
          <cell r="K835" t="str">
            <v>_034_30000_LIM333_Municipal Running Costs_GENERAL EXPENSES _ OTHER_2018</v>
          </cell>
          <cell r="L835" t="str">
            <v>M</v>
          </cell>
          <cell r="M835" t="str">
            <v>No</v>
          </cell>
          <cell r="N835">
            <v>257579</v>
          </cell>
        </row>
        <row r="836">
          <cell r="J836" t="str">
            <v>_034_30000_LIM333_Municipal Running Costs_GENERAL EXPENSES _ OTHER_2018</v>
          </cell>
          <cell r="K836" t="str">
            <v>_034_30000_LIM333_Municipal Running Costs_GENERAL EXPENSES _ OTHER_2018</v>
          </cell>
          <cell r="L836" t="str">
            <v>M</v>
          </cell>
          <cell r="M836" t="str">
            <v>No</v>
          </cell>
          <cell r="N836">
            <v>243070</v>
          </cell>
        </row>
        <row r="837">
          <cell r="J837" t="str">
            <v>_036_LIM333_NON-COUNCIL-OWNED ASSETS - CONTRACTORS</v>
          </cell>
          <cell r="K837" t="str">
            <v>_036_LIM333_NON-COUNCIL-OWNED ASSETS - CONTRACTORS</v>
          </cell>
          <cell r="L837" t="str">
            <v>M</v>
          </cell>
          <cell r="M837" t="str">
            <v>No</v>
          </cell>
          <cell r="N837">
            <v>244127</v>
          </cell>
        </row>
        <row r="838">
          <cell r="J838" t="str">
            <v>_144_LIM333_CONSUMABLE DOMESTIC ITEMS</v>
          </cell>
          <cell r="K838" t="str">
            <v>_144_LIM333_CONSUMABLE DOMESTIC ITEMS</v>
          </cell>
          <cell r="L838" t="str">
            <v>M</v>
          </cell>
          <cell r="M838" t="str">
            <v>No</v>
          </cell>
          <cell r="N838">
            <v>257078</v>
          </cell>
        </row>
        <row r="839">
          <cell r="J839" t="str">
            <v>_032_30000_LIM333_Municipal Running Costs_GENERAL EXPENSES _ OTHER_2018</v>
          </cell>
          <cell r="K839" t="str">
            <v>_032_30000_LIM333_Municipal Running Costs_GENERAL EXPENSES _ OTHER_2018</v>
          </cell>
          <cell r="L839" t="str">
            <v>M</v>
          </cell>
          <cell r="M839" t="str">
            <v>No</v>
          </cell>
          <cell r="N839">
            <v>257079</v>
          </cell>
        </row>
        <row r="840">
          <cell r="J840" t="str">
            <v>_032_30000_LIM333_Municipal Running Costs_GENERAL EXPENSES _ OTHER_2018</v>
          </cell>
          <cell r="K840" t="str">
            <v>_032_30000_LIM333_Municipal Running Costs_GENERAL EXPENSES _ OTHER_2018</v>
          </cell>
          <cell r="L840" t="str">
            <v>M</v>
          </cell>
          <cell r="M840" t="str">
            <v>No</v>
          </cell>
          <cell r="N840">
            <v>257789</v>
          </cell>
        </row>
        <row r="841">
          <cell r="J841" t="str">
            <v>_032_30000_LIM333_Municipal Running Costs_GENERAL EXPENSES _ OTHER_2018</v>
          </cell>
          <cell r="K841" t="str">
            <v>_032_30000_LIM333_Municipal Running Costs_GENERAL EXPENSES _ OTHER_2018</v>
          </cell>
          <cell r="L841" t="str">
            <v>M</v>
          </cell>
          <cell r="M841" t="str">
            <v>No</v>
          </cell>
          <cell r="N841">
            <v>263600</v>
          </cell>
        </row>
        <row r="842">
          <cell r="J842" t="str">
            <v>_032_30000_LIM333_Municipal Running Costs_GENERAL EXPENSES _ OTHER_2018</v>
          </cell>
          <cell r="K842" t="str">
            <v>_032_30000_LIM333_Municipal Running Costs_GENERAL EXPENSES _ OTHER_2018</v>
          </cell>
          <cell r="L842" t="str">
            <v>M</v>
          </cell>
          <cell r="M842" t="str">
            <v>No</v>
          </cell>
          <cell r="N842">
            <v>257524</v>
          </cell>
        </row>
        <row r="843">
          <cell r="J843" t="str">
            <v>_032_30000_LIM333_Municipal Running Costs_GENERAL EXPENSES _ OTHER_2018</v>
          </cell>
          <cell r="K843" t="str">
            <v>_032_30000_LIM333_Municipal Running Costs_GENERAL EXPENSES _ OTHER_2018</v>
          </cell>
          <cell r="L843" t="str">
            <v>M</v>
          </cell>
          <cell r="M843" t="str">
            <v>No</v>
          </cell>
          <cell r="N843">
            <v>257465</v>
          </cell>
        </row>
        <row r="844">
          <cell r="J844" t="str">
            <v>_032_30000_LIM333_Municipal Running Costs_GENERAL EXPENSES _ OTHER_2018</v>
          </cell>
          <cell r="K844" t="str">
            <v>_032_30000_LIM333_Municipal Running Costs_GENERAL EXPENSES _ OTHER_2018</v>
          </cell>
          <cell r="L844" t="str">
            <v>M</v>
          </cell>
          <cell r="M844" t="str">
            <v>No</v>
          </cell>
          <cell r="N844">
            <v>257141</v>
          </cell>
        </row>
        <row r="845">
          <cell r="J845" t="str">
            <v>_032_30000_LIM333_Municipal Running Costs_GENERAL EXPENSES _ OTHER_2018</v>
          </cell>
          <cell r="K845" t="str">
            <v>_032_30000_LIM333_Municipal Running Costs_GENERAL EXPENSES _ OTHER_2018</v>
          </cell>
          <cell r="L845" t="str">
            <v>M</v>
          </cell>
          <cell r="M845" t="str">
            <v>No</v>
          </cell>
          <cell r="N845">
            <v>257107</v>
          </cell>
        </row>
        <row r="846">
          <cell r="J846" t="str">
            <v>_032_30000_LIM333_Municipal Running Costs_GENERAL EXPENSES _ OTHER_2018</v>
          </cell>
          <cell r="K846" t="str">
            <v>_032_30000_LIM333_Municipal Running Costs_GENERAL EXPENSES _ OTHER_2018</v>
          </cell>
          <cell r="L846" t="str">
            <v>M</v>
          </cell>
          <cell r="M846" t="str">
            <v>No</v>
          </cell>
          <cell r="N846">
            <v>257108</v>
          </cell>
        </row>
        <row r="847">
          <cell r="J847" t="str">
            <v>_032_30000_LIM333_Municipal Running Costs_GENERAL EXPENSES _ OTHER_2018</v>
          </cell>
          <cell r="K847" t="str">
            <v>_032_30000_LIM333_Municipal Running Costs_GENERAL EXPENSES _ OTHER_2018</v>
          </cell>
          <cell r="L847" t="str">
            <v>M</v>
          </cell>
          <cell r="M847" t="str">
            <v>No</v>
          </cell>
          <cell r="N847">
            <v>257538</v>
          </cell>
        </row>
        <row r="848">
          <cell r="J848" t="str">
            <v>_032_30000_LIM333_Municipal Running Costs_GENERAL EXPENSES _ OTHER_2018</v>
          </cell>
          <cell r="K848" t="str">
            <v>_032_30000_LIM333_Municipal Running Costs_GENERAL EXPENSES _ OTHER_2018</v>
          </cell>
          <cell r="L848" t="str">
            <v>M</v>
          </cell>
          <cell r="M848" t="str">
            <v>No</v>
          </cell>
          <cell r="N848">
            <v>257583</v>
          </cell>
        </row>
        <row r="849">
          <cell r="J849" t="str">
            <v>_103_60001_LIM333_Default Transactions_LICENSES _ PERMITS_2018</v>
          </cell>
          <cell r="K849" t="str">
            <v>_103_60001_LIM333_Default Transactions_LICENSES _ PERMITS_2018</v>
          </cell>
          <cell r="L849" t="str">
            <v>M</v>
          </cell>
          <cell r="M849" t="str">
            <v>No</v>
          </cell>
          <cell r="N849">
            <v>263387</v>
          </cell>
        </row>
        <row r="850">
          <cell r="J850" t="str">
            <v>183_LIM333_COUNCIL-OWNED BUILDINGS</v>
          </cell>
          <cell r="K850" t="str">
            <v>183_LIM333_COUNCIL-OWNED BUILDINGS</v>
          </cell>
          <cell r="L850" t="str">
            <v>M</v>
          </cell>
          <cell r="M850" t="str">
            <v>No</v>
          </cell>
          <cell r="N850">
            <v>245968</v>
          </cell>
        </row>
        <row r="851">
          <cell r="J851" t="str">
            <v>_195_30000_LIM333_Municipal Running Costs_GENERAL EXPENSES _ OTHER_2018</v>
          </cell>
          <cell r="K851" t="str">
            <v>_195_30000_LIM333_Municipal Running Costs_GENERAL EXPENSES _ OTHER_2018</v>
          </cell>
          <cell r="L851" t="str">
            <v>M</v>
          </cell>
          <cell r="M851" t="str">
            <v>No</v>
          </cell>
          <cell r="N851">
            <v>257520</v>
          </cell>
        </row>
        <row r="852">
          <cell r="J852" t="str">
            <v>_195_30000_LIM333_Municipal Running Costs_GENERAL EXPENSES _ OTHER_2018</v>
          </cell>
          <cell r="K852" t="str">
            <v>_195_30000_LIM333_Municipal Running Costs_GENERAL EXPENSES _ OTHER_2018</v>
          </cell>
          <cell r="L852" t="str">
            <v>M</v>
          </cell>
          <cell r="M852" t="str">
            <v>No</v>
          </cell>
          <cell r="N852">
            <v>257113</v>
          </cell>
        </row>
        <row r="853">
          <cell r="J853" t="str">
            <v>_195_30000_LIM333_Municipal Running Costs_GENERAL EXPENSES _ OTHER_2018</v>
          </cell>
          <cell r="K853" t="str">
            <v>_195_30000_LIM333_Municipal Running Costs_GENERAL EXPENSES _ OTHER_2018</v>
          </cell>
          <cell r="L853" t="str">
            <v>M</v>
          </cell>
          <cell r="M853" t="str">
            <v>No</v>
          </cell>
          <cell r="N853">
            <v>257106</v>
          </cell>
        </row>
        <row r="854">
          <cell r="J854" t="str">
            <v>_195_30000_LIM333_Municipal Running Costs_GENERAL EXPENSES _ OTHER_2018</v>
          </cell>
          <cell r="K854" t="str">
            <v>_195_30000_LIM333_Municipal Running Costs_GENERAL EXPENSES _ OTHER_2018</v>
          </cell>
          <cell r="L854" t="str">
            <v>M</v>
          </cell>
          <cell r="M854" t="str">
            <v>No</v>
          </cell>
          <cell r="N854">
            <v>257140</v>
          </cell>
        </row>
        <row r="855">
          <cell r="J855" t="str">
            <v>_195_30000_LIM333_Municipal Running Costs_GENERAL EXPENSES _ OTHER_2018</v>
          </cell>
          <cell r="K855" t="str">
            <v>_195_30000_LIM333_Municipal Running Costs_GENERAL EXPENSES _ OTHER_2018</v>
          </cell>
          <cell r="L855" t="str">
            <v>M</v>
          </cell>
          <cell r="M855" t="str">
            <v>No</v>
          </cell>
          <cell r="N855">
            <v>257580</v>
          </cell>
        </row>
        <row r="856">
          <cell r="J856" t="str">
            <v>_195_30000_LIM333_Municipal Running Costs_GENERAL EXPENSES _ OTHER_2018</v>
          </cell>
          <cell r="K856" t="str">
            <v>_195_30000_LIM333_Municipal Running Costs_GENERAL EXPENSES _ OTHER_2018</v>
          </cell>
          <cell r="L856" t="str">
            <v>M</v>
          </cell>
          <cell r="M856" t="str">
            <v>No</v>
          </cell>
          <cell r="N856">
            <v>257540</v>
          </cell>
        </row>
        <row r="857">
          <cell r="J857" t="str">
            <v>_007_10002_LIM333_Employee Related Cost Municipal Staff</v>
          </cell>
          <cell r="K857" t="str">
            <v>_007_10002_LIM333_Employee Related Cost Municipal Staff</v>
          </cell>
          <cell r="L857" t="str">
            <v>M</v>
          </cell>
          <cell r="M857" t="str">
            <v>No</v>
          </cell>
          <cell r="N857">
            <v>239388</v>
          </cell>
        </row>
        <row r="858">
          <cell r="J858" t="str">
            <v>_007_10002_LIM333_Employee Related Cost Municipal Staff</v>
          </cell>
          <cell r="K858" t="str">
            <v>_007_10002_LIM333_Employee Related Cost Municipal Staff</v>
          </cell>
          <cell r="L858" t="str">
            <v>M</v>
          </cell>
          <cell r="M858" t="str">
            <v>No</v>
          </cell>
          <cell r="N858">
            <v>239380</v>
          </cell>
        </row>
        <row r="859">
          <cell r="J859" t="str">
            <v>_007_10002_LIM333_Employee Related Cost Municipal Staff</v>
          </cell>
          <cell r="K859" t="str">
            <v>_007_10002_LIM333_Employee Related Cost Municipal Staff</v>
          </cell>
          <cell r="L859" t="str">
            <v>M</v>
          </cell>
          <cell r="M859" t="str">
            <v>No</v>
          </cell>
          <cell r="N859">
            <v>239372</v>
          </cell>
        </row>
        <row r="860">
          <cell r="J860" t="str">
            <v>_007_10002_LIM333_Employee Related Cost Municipal Staff</v>
          </cell>
          <cell r="K860" t="str">
            <v>_007_10002_LIM333_Employee Related Cost Municipal Staff</v>
          </cell>
          <cell r="L860" t="str">
            <v>M</v>
          </cell>
          <cell r="M860" t="str">
            <v>No</v>
          </cell>
          <cell r="N860">
            <v>239227</v>
          </cell>
        </row>
        <row r="861">
          <cell r="J861" t="str">
            <v>_007_10002_LIM333_Employee Related Cost Municipal Staff</v>
          </cell>
          <cell r="K861" t="str">
            <v>_007_10002_LIM333_Employee Related Cost Municipal Staff</v>
          </cell>
          <cell r="L861" t="str">
            <v>M</v>
          </cell>
          <cell r="M861" t="str">
            <v>No</v>
          </cell>
          <cell r="N861">
            <v>239295</v>
          </cell>
        </row>
        <row r="862">
          <cell r="J862" t="str">
            <v>_007_10002_LIM333_Employee Related Cost Municipal Staff</v>
          </cell>
          <cell r="K862" t="str">
            <v>_007_10002_LIM333_Employee Related Cost Municipal Staff</v>
          </cell>
          <cell r="L862" t="str">
            <v>M</v>
          </cell>
          <cell r="M862" t="str">
            <v>No</v>
          </cell>
          <cell r="N862">
            <v>239318</v>
          </cell>
        </row>
        <row r="863">
          <cell r="J863" t="str">
            <v>_007_10002_LIM333_Employee Related Cost Municipal Staff</v>
          </cell>
          <cell r="K863" t="str">
            <v>_007_10002_LIM333_Employee Related Cost Municipal Staff</v>
          </cell>
          <cell r="L863" t="str">
            <v>M</v>
          </cell>
          <cell r="M863" t="str">
            <v>No</v>
          </cell>
          <cell r="N863">
            <v>239310</v>
          </cell>
        </row>
        <row r="864">
          <cell r="J864" t="str">
            <v>_007_10002_LIM333_Employee Related Cost Municipal Staff</v>
          </cell>
          <cell r="K864" t="str">
            <v>_007_10002_LIM333_Employee Related Cost Municipal Staff</v>
          </cell>
          <cell r="L864" t="str">
            <v>M</v>
          </cell>
          <cell r="M864" t="str">
            <v>No</v>
          </cell>
          <cell r="N864">
            <v>239303</v>
          </cell>
        </row>
        <row r="865">
          <cell r="J865" t="str">
            <v>_007_10002_LIM333_Employee Related Cost Municipal Staff</v>
          </cell>
          <cell r="K865" t="str">
            <v>_007_10002_LIM333_Employee Related Cost Municipal Staff</v>
          </cell>
          <cell r="L865" t="str">
            <v>M</v>
          </cell>
          <cell r="M865" t="str">
            <v>No</v>
          </cell>
          <cell r="N865">
            <v>239389</v>
          </cell>
        </row>
        <row r="866">
          <cell r="J866" t="str">
            <v>_007_10002_LIM333_Employee Related Cost Municipal Staff</v>
          </cell>
          <cell r="K866" t="str">
            <v>_007_10002_LIM333_Employee Related Cost Municipal Staff</v>
          </cell>
          <cell r="L866" t="str">
            <v>M</v>
          </cell>
          <cell r="M866" t="str">
            <v>No</v>
          </cell>
          <cell r="N866">
            <v>256502</v>
          </cell>
        </row>
        <row r="867">
          <cell r="J867" t="str">
            <v>_007_10002_LIM333_Employee Related Cost Municipal Staff</v>
          </cell>
          <cell r="K867" t="str">
            <v>_007_10002_LIM333_Employee Related Cost Municipal Staff</v>
          </cell>
          <cell r="L867" t="str">
            <v>M</v>
          </cell>
          <cell r="M867" t="str">
            <v>No</v>
          </cell>
          <cell r="N867">
            <v>239021</v>
          </cell>
        </row>
        <row r="868">
          <cell r="J868" t="str">
            <v>_007_10002_LIM333_Employee Related Cost Municipal Staff</v>
          </cell>
          <cell r="K868" t="str">
            <v>_007_10002_LIM333_Employee Related Cost Municipal Staff</v>
          </cell>
          <cell r="L868" t="str">
            <v>M</v>
          </cell>
          <cell r="M868" t="str">
            <v>No</v>
          </cell>
          <cell r="N868">
            <v>256455</v>
          </cell>
        </row>
        <row r="869">
          <cell r="J869" t="str">
            <v>_007_10002_LIM333_Employee Related Cost Municipal Staff</v>
          </cell>
          <cell r="K869" t="str">
            <v>_007_10002_LIM333_Employee Related Cost Municipal Staff</v>
          </cell>
          <cell r="L869" t="str">
            <v>M</v>
          </cell>
          <cell r="M869" t="str">
            <v>No</v>
          </cell>
          <cell r="N869">
            <v>239076</v>
          </cell>
        </row>
        <row r="870">
          <cell r="J870" t="str">
            <v>_033_10002_LIM333_Employee Related Cost Municipal Staff</v>
          </cell>
          <cell r="K870" t="str">
            <v>_033_10002_LIM333_Employee Related Cost Municipal Staff</v>
          </cell>
          <cell r="L870" t="str">
            <v>M</v>
          </cell>
          <cell r="M870" t="str">
            <v>No</v>
          </cell>
          <cell r="N870">
            <v>242740</v>
          </cell>
        </row>
        <row r="871">
          <cell r="J871" t="str">
            <v>_033_10002_LIM333_Employee Related Cost Municipal Staff</v>
          </cell>
          <cell r="K871" t="str">
            <v>_033_10002_LIM333_Employee Related Cost Municipal Staff</v>
          </cell>
          <cell r="L871" t="str">
            <v>M</v>
          </cell>
          <cell r="M871" t="str">
            <v>No</v>
          </cell>
          <cell r="N871">
            <v>256469</v>
          </cell>
        </row>
        <row r="872">
          <cell r="J872" t="str">
            <v>_033_10002_LIM333_Employee Related Cost Municipal Staff</v>
          </cell>
          <cell r="K872" t="str">
            <v>_033_10002_LIM333_Employee Related Cost Municipal Staff</v>
          </cell>
          <cell r="L872" t="str">
            <v>M</v>
          </cell>
          <cell r="M872" t="str">
            <v>No</v>
          </cell>
          <cell r="N872">
            <v>242762</v>
          </cell>
        </row>
        <row r="873">
          <cell r="J873" t="str">
            <v>_033_10002_LIM333_Employee Related Cost Municipal Staff</v>
          </cell>
          <cell r="K873" t="str">
            <v>_033_10002_LIM333_Employee Related Cost Municipal Staff</v>
          </cell>
          <cell r="L873" t="str">
            <v>M</v>
          </cell>
          <cell r="M873" t="str">
            <v>No</v>
          </cell>
          <cell r="N873">
            <v>257887</v>
          </cell>
        </row>
        <row r="874">
          <cell r="J874" t="str">
            <v>_033_10002_LIM333_Employee Related Cost Municipal Staff</v>
          </cell>
          <cell r="K874" t="str">
            <v>_033_10002_LIM333_Employee Related Cost Municipal Staff</v>
          </cell>
          <cell r="L874" t="str">
            <v>M</v>
          </cell>
          <cell r="M874" t="str">
            <v>No</v>
          </cell>
          <cell r="N874">
            <v>253686</v>
          </cell>
        </row>
        <row r="875">
          <cell r="J875" t="str">
            <v>_033_10002_LIM333_Employee Related Cost Municipal Staff</v>
          </cell>
          <cell r="K875" t="str">
            <v>_033_10002_LIM333_Employee Related Cost Municipal Staff</v>
          </cell>
          <cell r="L875" t="str">
            <v>M</v>
          </cell>
          <cell r="M875" t="str">
            <v>No</v>
          </cell>
          <cell r="N875">
            <v>242741</v>
          </cell>
        </row>
        <row r="876">
          <cell r="J876" t="str">
            <v>_033_10002_LIM333_Employee Related Cost Municipal Staff</v>
          </cell>
          <cell r="K876" t="str">
            <v>_033_10002_LIM333_Employee Related Cost Municipal Staff</v>
          </cell>
          <cell r="L876" t="str">
            <v>M</v>
          </cell>
          <cell r="M876" t="str">
            <v>No</v>
          </cell>
          <cell r="N876">
            <v>242755</v>
          </cell>
        </row>
        <row r="877">
          <cell r="J877" t="str">
            <v>_033_10002_LIM333_Employee Related Cost Municipal Staff</v>
          </cell>
          <cell r="K877" t="str">
            <v>_033_10002_LIM333_Employee Related Cost Municipal Staff</v>
          </cell>
          <cell r="L877" t="str">
            <v>M</v>
          </cell>
          <cell r="M877" t="str">
            <v>No</v>
          </cell>
          <cell r="N877">
            <v>242709</v>
          </cell>
        </row>
        <row r="878">
          <cell r="J878" t="str">
            <v>_033_10002_LIM333_Employee Related Cost Municipal Staff</v>
          </cell>
          <cell r="K878" t="str">
            <v>_033_10002_LIM333_Employee Related Cost Municipal Staff</v>
          </cell>
          <cell r="L878" t="str">
            <v>M</v>
          </cell>
          <cell r="M878" t="str">
            <v>No</v>
          </cell>
          <cell r="N878">
            <v>242748</v>
          </cell>
        </row>
        <row r="879">
          <cell r="J879" t="str">
            <v>_033_10002_LIM333_Employee Related Cost Municipal Staff</v>
          </cell>
          <cell r="K879" t="str">
            <v>_033_10002_LIM333_Employee Related Cost Municipal Staff</v>
          </cell>
          <cell r="L879" t="str">
            <v>M</v>
          </cell>
          <cell r="M879" t="str">
            <v>No</v>
          </cell>
          <cell r="N879">
            <v>242719</v>
          </cell>
        </row>
        <row r="880">
          <cell r="J880" t="str">
            <v>_033_10002_LIM333_Employee Related Cost Municipal Staff</v>
          </cell>
          <cell r="K880" t="str">
            <v>_033_10002_LIM333_Employee Related Cost Municipal Staff</v>
          </cell>
          <cell r="L880" t="str">
            <v>M</v>
          </cell>
          <cell r="M880" t="str">
            <v>No</v>
          </cell>
          <cell r="N880">
            <v>242726</v>
          </cell>
        </row>
        <row r="881">
          <cell r="J881" t="str">
            <v>_033_10002_LIM333_Employee Related Cost Municipal Staff</v>
          </cell>
          <cell r="K881" t="str">
            <v>_033_10002_LIM333_Employee Related Cost Municipal Staff</v>
          </cell>
          <cell r="L881" t="str">
            <v>M</v>
          </cell>
          <cell r="M881" t="str">
            <v>No</v>
          </cell>
          <cell r="N881">
            <v>242717</v>
          </cell>
        </row>
        <row r="882">
          <cell r="J882" t="str">
            <v>_033_10002_LIM333_Employee Related Cost Municipal Staff</v>
          </cell>
          <cell r="K882" t="str">
            <v>_033_10002_LIM333_Employee Related Cost Municipal Staff</v>
          </cell>
          <cell r="L882" t="str">
            <v>M</v>
          </cell>
          <cell r="M882" t="str">
            <v>No</v>
          </cell>
          <cell r="N882">
            <v>242702</v>
          </cell>
        </row>
        <row r="883">
          <cell r="J883" t="str">
            <v>_033_10002_LIM333_Employee Related Cost Municipal Staff</v>
          </cell>
          <cell r="K883" t="str">
            <v>_033_10002_LIM333_Employee Related Cost Municipal Staff</v>
          </cell>
          <cell r="L883" t="str">
            <v>M</v>
          </cell>
          <cell r="M883" t="str">
            <v>No</v>
          </cell>
          <cell r="N883">
            <v>242733</v>
          </cell>
        </row>
        <row r="884">
          <cell r="J884" t="str">
            <v>_015_30000_LIM333_Municipal Running Costs_GENERAL EXPENSES _ OTHER_2018</v>
          </cell>
          <cell r="K884" t="str">
            <v>_015_30000_LIM333_Municipal Running Costs_GENERAL EXPENSES _ OTHER_2018</v>
          </cell>
          <cell r="L884" t="str">
            <v>M</v>
          </cell>
          <cell r="M884" t="str">
            <v>No</v>
          </cell>
          <cell r="N884">
            <v>257132</v>
          </cell>
        </row>
        <row r="885">
          <cell r="J885" t="str">
            <v>_015_30000_LIM333_Municipal Running Costs_GENERAL EXPENSES _ OTHER_2018</v>
          </cell>
          <cell r="K885" t="str">
            <v>_015_30000_LIM333_Municipal Running Costs_GENERAL EXPENSES _ OTHER_2018</v>
          </cell>
          <cell r="L885" t="str">
            <v>M</v>
          </cell>
          <cell r="M885" t="str">
            <v>No</v>
          </cell>
          <cell r="N885">
            <v>263435</v>
          </cell>
        </row>
        <row r="886">
          <cell r="J886" t="str">
            <v>_015_30000_LIM333_Municipal Running Costs_GENERAL EXPENSES _ OTHER_2018</v>
          </cell>
          <cell r="K886" t="str">
            <v>_015_30000_LIM333_Municipal Running Costs_GENERAL EXPENSES _ OTHER_2018</v>
          </cell>
          <cell r="L886" t="str">
            <v>M</v>
          </cell>
          <cell r="M886" t="str">
            <v>No</v>
          </cell>
          <cell r="N886">
            <v>241199</v>
          </cell>
        </row>
        <row r="887">
          <cell r="J887" t="str">
            <v>_015_30000_LIM333_Municipal Running Costs_GENERAL EXPENSES _ OTHER_2018</v>
          </cell>
          <cell r="K887" t="str">
            <v>_015_30000_LIM333_Municipal Running Costs_GENERAL EXPENSES _ OTHER_2018</v>
          </cell>
          <cell r="L887" t="str">
            <v>M</v>
          </cell>
          <cell r="M887" t="str">
            <v>No</v>
          </cell>
          <cell r="N887">
            <v>257097</v>
          </cell>
        </row>
        <row r="888">
          <cell r="J888" t="str">
            <v>_015_30000_LIM333_Municipal Running Costs_GENERAL EXPENSES _ OTHER_2018</v>
          </cell>
          <cell r="K888" t="str">
            <v>_015_30000_LIM333_Municipal Running Costs_GENERAL EXPENSES _ OTHER_2018</v>
          </cell>
          <cell r="L888" t="str">
            <v>M</v>
          </cell>
          <cell r="M888" t="str">
            <v>No</v>
          </cell>
          <cell r="N888">
            <v>246650</v>
          </cell>
        </row>
        <row r="889">
          <cell r="J889" t="str">
            <v>_015_30000_LIM333_Municipal Running Costs_GENERAL EXPENSES _ OTHER_2018</v>
          </cell>
          <cell r="K889" t="str">
            <v>_015_30000_LIM333_Municipal Running Costs_GENERAL EXPENSES _ OTHER_2018</v>
          </cell>
          <cell r="L889" t="str">
            <v>M</v>
          </cell>
          <cell r="M889" t="str">
            <v>No</v>
          </cell>
          <cell r="N889">
            <v>241190</v>
          </cell>
        </row>
        <row r="890">
          <cell r="J890" t="str">
            <v>_015_30000_LIM333_Municipal Running Costs_GENERAL EXPENSES _ OTHER_2018</v>
          </cell>
          <cell r="K890" t="str">
            <v>_015_30000_LIM333_Municipal Running Costs_GENERAL EXPENSES _ OTHER_2018</v>
          </cell>
          <cell r="L890" t="str">
            <v>M</v>
          </cell>
          <cell r="M890" t="str">
            <v>No</v>
          </cell>
          <cell r="N890">
            <v>241167</v>
          </cell>
        </row>
        <row r="891">
          <cell r="J891" t="str">
            <v>_015_30000_LIM333_Municipal Running Costs_GENERAL EXPENSES _ OTHER_2018</v>
          </cell>
          <cell r="K891" t="str">
            <v>_015_30000_LIM333_Municipal Running Costs_GENERAL EXPENSES _ OTHER_2018</v>
          </cell>
          <cell r="L891" t="str">
            <v>M</v>
          </cell>
          <cell r="M891" t="str">
            <v>No</v>
          </cell>
          <cell r="N891">
            <v>241181</v>
          </cell>
        </row>
        <row r="892">
          <cell r="J892" t="str">
            <v>_015_30000_LIM333_Municipal Running Costs_GENERAL EXPENSES _ OTHER_2018</v>
          </cell>
          <cell r="K892" t="str">
            <v>_015_30000_LIM333_Municipal Running Costs_GENERAL EXPENSES _ OTHER_2018</v>
          </cell>
          <cell r="L892" t="str">
            <v>M</v>
          </cell>
          <cell r="M892" t="str">
            <v>No</v>
          </cell>
          <cell r="N892">
            <v>257572</v>
          </cell>
        </row>
        <row r="893">
          <cell r="J893" t="str">
            <v>_039_LIM333_COUNCIL-OWNED BUILDINGS</v>
          </cell>
          <cell r="K893" t="str">
            <v>_039_LIM333_COUNCIL-OWNED BUILDINGS</v>
          </cell>
          <cell r="L893" t="str">
            <v>M</v>
          </cell>
          <cell r="M893" t="str">
            <v>No</v>
          </cell>
          <cell r="N893">
            <v>244790</v>
          </cell>
        </row>
        <row r="894">
          <cell r="J894" t="str">
            <v>_144_60001_LIM333_Default Transactions_FINES_2018</v>
          </cell>
          <cell r="K894" t="str">
            <v>_144_60001_LIM333_Default Transactions_FINES_2018</v>
          </cell>
          <cell r="L894" t="str">
            <v>M</v>
          </cell>
          <cell r="M894" t="str">
            <v>No</v>
          </cell>
          <cell r="N894">
            <v>237014</v>
          </cell>
        </row>
        <row r="895">
          <cell r="J895" t="str">
            <v>_056_LIM333_NON-CAPITAL TOOLS &amp; EQUIPMENT</v>
          </cell>
          <cell r="K895" t="str">
            <v>_056_LIM333_NON-CAPITAL TOOLS &amp; EQUIPMENT</v>
          </cell>
          <cell r="L895" t="str">
            <v>M</v>
          </cell>
          <cell r="M895" t="str">
            <v>No</v>
          </cell>
          <cell r="N895">
            <v>243680</v>
          </cell>
        </row>
        <row r="896">
          <cell r="J896" t="str">
            <v>_003_30000_LIM333_Municipal Running Costs_DEPRECIATION_2018</v>
          </cell>
          <cell r="K896" t="str">
            <v>_003_30000_LIM333_Municipal Running Costs_DEPRECIATION_2018</v>
          </cell>
          <cell r="L896" t="str">
            <v>M</v>
          </cell>
          <cell r="M896" t="str">
            <v>No</v>
          </cell>
          <cell r="N896">
            <v>237008</v>
          </cell>
        </row>
        <row r="897">
          <cell r="J897" t="str">
            <v>_005_30000_LIM333_Municipal Running Costs_GENERAL EXPENSES _ OTHER_2018</v>
          </cell>
          <cell r="K897" t="str">
            <v>_005_30000_LIM333_Municipal Running Costs_GENERAL EXPENSES _ OTHER_2018</v>
          </cell>
          <cell r="L897" t="str">
            <v>M</v>
          </cell>
          <cell r="M897" t="str">
            <v>No</v>
          </cell>
          <cell r="N897">
            <v>257117</v>
          </cell>
        </row>
        <row r="898">
          <cell r="J898" t="str">
            <v>_005_30000_LIM333_Municipal Running Costs_GENERAL EXPENSES _ OTHER_2018</v>
          </cell>
          <cell r="K898" t="str">
            <v>_005_30000_LIM333_Municipal Running Costs_GENERAL EXPENSES _ OTHER_2018</v>
          </cell>
          <cell r="L898" t="str">
            <v>M</v>
          </cell>
          <cell r="M898" t="str">
            <v>No</v>
          </cell>
          <cell r="N898">
            <v>257104</v>
          </cell>
        </row>
        <row r="899">
          <cell r="J899" t="str">
            <v>_005_30000_LIM333_Municipal Running Costs_GENERAL EXPENSES _ OTHER_2018</v>
          </cell>
          <cell r="K899" t="str">
            <v>_005_30000_LIM333_Municipal Running Costs_GENERAL EXPENSES _ OTHER_2018</v>
          </cell>
          <cell r="L899" t="str">
            <v>M</v>
          </cell>
          <cell r="M899" t="str">
            <v>No</v>
          </cell>
          <cell r="N899">
            <v>257096</v>
          </cell>
        </row>
        <row r="900">
          <cell r="J900" t="str">
            <v>_005_30000_LIM333_Municipal Running Costs_GENERAL EXPENSES _ OTHER_2018</v>
          </cell>
          <cell r="K900" t="str">
            <v>_005_30000_LIM333_Municipal Running Costs_GENERAL EXPENSES _ OTHER_2018</v>
          </cell>
          <cell r="L900" t="str">
            <v>M</v>
          </cell>
          <cell r="M900" t="str">
            <v>No</v>
          </cell>
          <cell r="N900">
            <v>257134</v>
          </cell>
        </row>
        <row r="901">
          <cell r="J901" t="str">
            <v>_005_30000_LIM333_Municipal Running Costs_GENERAL EXPENSES _ OTHER_2018</v>
          </cell>
          <cell r="K901" t="str">
            <v>_005_30000_LIM333_Municipal Running Costs_GENERAL EXPENSES _ OTHER_2018</v>
          </cell>
          <cell r="L901" t="str">
            <v>M</v>
          </cell>
          <cell r="M901" t="str">
            <v>No</v>
          </cell>
          <cell r="N901">
            <v>257532</v>
          </cell>
        </row>
        <row r="902">
          <cell r="J902" t="str">
            <v>_005_30000_LIM333_Municipal Running Costs_GENERAL EXPENSES _ OTHER_2018</v>
          </cell>
          <cell r="K902" t="str">
            <v>_005_30000_LIM333_Municipal Running Costs_GENERAL EXPENSES _ OTHER_2018</v>
          </cell>
          <cell r="L902" t="str">
            <v>M</v>
          </cell>
          <cell r="M902" t="str">
            <v>No</v>
          </cell>
          <cell r="N902">
            <v>257467</v>
          </cell>
        </row>
        <row r="903">
          <cell r="J903" t="str">
            <v>_005_30000_LIM333_Municipal Running Costs_GENERAL EXPENSES _ OTHER_2018</v>
          </cell>
          <cell r="K903" t="str">
            <v>_005_30000_LIM333_Municipal Running Costs_GENERAL EXPENSES _ OTHER_2018</v>
          </cell>
          <cell r="L903" t="str">
            <v>M</v>
          </cell>
          <cell r="M903" t="str">
            <v>No</v>
          </cell>
          <cell r="N903">
            <v>257531</v>
          </cell>
        </row>
        <row r="904">
          <cell r="J904" t="str">
            <v>_005_30000_LIM333_Municipal Running Costs_GENERAL EXPENSES _ OTHER_2018</v>
          </cell>
          <cell r="K904" t="str">
            <v>_005_30000_LIM333_Municipal Running Costs_GENERAL EXPENSES _ OTHER_2018</v>
          </cell>
          <cell r="L904" t="str">
            <v>M</v>
          </cell>
          <cell r="M904" t="str">
            <v>No</v>
          </cell>
          <cell r="N904">
            <v>257576</v>
          </cell>
        </row>
        <row r="905">
          <cell r="J905" t="str">
            <v>_033_LIM333_FURNITURE &amp; OFFICE EQUIPMENT</v>
          </cell>
          <cell r="K905" t="str">
            <v>_033_LIM333_FURNITURE &amp; OFFICE EQUIPMENT</v>
          </cell>
          <cell r="L905" t="str">
            <v>M</v>
          </cell>
          <cell r="M905" t="str">
            <v>No</v>
          </cell>
          <cell r="N905">
            <v>242873</v>
          </cell>
        </row>
        <row r="906">
          <cell r="J906" t="str">
            <v>1_Entity_LIM333_Municipal Running Cost</v>
          </cell>
          <cell r="K906" t="str">
            <v>1_Entity_LIM333_Municipal Running Cost</v>
          </cell>
          <cell r="L906" t="str">
            <v>M</v>
          </cell>
          <cell r="M906" t="str">
            <v>No</v>
          </cell>
          <cell r="N906">
            <v>257098</v>
          </cell>
        </row>
        <row r="907">
          <cell r="J907" t="str">
            <v>_173_60001_LIM333_Default Transactions_SERVICE CHARGES_1_2018</v>
          </cell>
          <cell r="K907" t="str">
            <v>_173_60001_LIM333_Default Transactions_SERVICE CHARGES_1_2018</v>
          </cell>
          <cell r="L907" t="str">
            <v>M</v>
          </cell>
          <cell r="M907" t="str">
            <v>No</v>
          </cell>
          <cell r="N907">
            <v>246464</v>
          </cell>
        </row>
        <row r="908">
          <cell r="J908" t="str">
            <v>_053_30000_LIM333_Municipal Running Costs_DEPRECIATION_2018</v>
          </cell>
          <cell r="K908" t="str">
            <v>_053_30000_LIM333_Municipal Running Costs_DEPRECIATION_2018</v>
          </cell>
          <cell r="L908" t="str">
            <v>M</v>
          </cell>
          <cell r="M908" t="str">
            <v>No</v>
          </cell>
          <cell r="N908">
            <v>244838</v>
          </cell>
        </row>
        <row r="909">
          <cell r="J909" t="str">
            <v>103_LIM333_MACHINERY &amp; EQUIPMENT</v>
          </cell>
          <cell r="K909" t="str">
            <v>103_LIM333_MACHINERY &amp; EQUIPMENT</v>
          </cell>
          <cell r="L909" t="str">
            <v>M</v>
          </cell>
          <cell r="M909" t="str">
            <v>No</v>
          </cell>
          <cell r="N909">
            <v>256836</v>
          </cell>
        </row>
        <row r="910">
          <cell r="J910" t="str">
            <v>_058_30000_LIM333_Municipal Running Costs_GENERAL EXPENSES _ OTHER_2018</v>
          </cell>
          <cell r="K910" t="str">
            <v>_058_30000_LIM333_Municipal Running Costs_GENERAL EXPENSES _ OTHER_2018</v>
          </cell>
          <cell r="L910" t="str">
            <v>M</v>
          </cell>
          <cell r="M910" t="str">
            <v>No</v>
          </cell>
          <cell r="N910">
            <v>257527</v>
          </cell>
        </row>
        <row r="911">
          <cell r="J911" t="str">
            <v>_058_30000_LIM333_Municipal Running Costs_GENERAL EXPENSES _ OTHER_2018</v>
          </cell>
          <cell r="K911" t="str">
            <v>_058_30000_LIM333_Municipal Running Costs_GENERAL EXPENSES _ OTHER_2018</v>
          </cell>
          <cell r="L911" t="str">
            <v>M</v>
          </cell>
          <cell r="M911" t="str">
            <v>No</v>
          </cell>
          <cell r="N911">
            <v>257121</v>
          </cell>
        </row>
        <row r="912">
          <cell r="J912" t="str">
            <v>_058_30000_LIM333_Municipal Running Costs_GENERAL EXPENSES _ OTHER_2018</v>
          </cell>
          <cell r="K912" t="str">
            <v>_058_30000_LIM333_Municipal Running Costs_GENERAL EXPENSES _ OTHER_2018</v>
          </cell>
          <cell r="L912" t="str">
            <v>M</v>
          </cell>
          <cell r="M912" t="str">
            <v>No</v>
          </cell>
          <cell r="N912">
            <v>257131</v>
          </cell>
        </row>
        <row r="913">
          <cell r="J913" t="str">
            <v>_058_30000_LIM333_Municipal Running Costs_GENERAL EXPENSES _ OTHER_2018</v>
          </cell>
          <cell r="K913" t="str">
            <v>_058_30000_LIM333_Municipal Running Costs_GENERAL EXPENSES _ OTHER_2018</v>
          </cell>
          <cell r="L913" t="str">
            <v>M</v>
          </cell>
          <cell r="M913" t="str">
            <v>No</v>
          </cell>
          <cell r="N913">
            <v>257570</v>
          </cell>
        </row>
        <row r="914">
          <cell r="J914" t="str">
            <v>_058_30000_LIM333_Municipal Running Costs_GENERAL EXPENSES _ OTHER_2018</v>
          </cell>
          <cell r="K914" t="str">
            <v>_058_30000_LIM333_Municipal Running Costs_GENERAL EXPENSES _ OTHER_2018</v>
          </cell>
          <cell r="L914" t="str">
            <v>M</v>
          </cell>
          <cell r="M914" t="str">
            <v>No</v>
          </cell>
          <cell r="N914">
            <v>257536</v>
          </cell>
        </row>
        <row r="915">
          <cell r="J915" t="str">
            <v>_039_30000_LIM333_Municipal Running Costs_GENERAL EXPENSES _ OTHER_2018</v>
          </cell>
          <cell r="K915" t="str">
            <v>_039_30000_LIM333_Municipal Running Costs_GENERAL EXPENSES _ OTHER_2018</v>
          </cell>
          <cell r="L915" t="str">
            <v>M</v>
          </cell>
          <cell r="M915" t="str">
            <v>No</v>
          </cell>
          <cell r="N915">
            <v>257573</v>
          </cell>
        </row>
        <row r="916">
          <cell r="J916" t="str">
            <v>_039_30000_LIM333_Municipal Running Costs_GENERAL EXPENSES _ OTHER_2018</v>
          </cell>
          <cell r="K916" t="str">
            <v>_039_30000_LIM333_Municipal Running Costs_GENERAL EXPENSES _ OTHER_2018</v>
          </cell>
          <cell r="L916" t="str">
            <v>M</v>
          </cell>
          <cell r="M916" t="str">
            <v>No</v>
          </cell>
          <cell r="N916">
            <v>263436</v>
          </cell>
        </row>
        <row r="917">
          <cell r="J917" t="str">
            <v>_039_30000_LIM333_Municipal Running Costs_GENERAL EXPENSES _ OTHER_2018</v>
          </cell>
          <cell r="K917" t="str">
            <v>_039_30000_LIM333_Municipal Running Costs_GENERAL EXPENSES _ OTHER_2018</v>
          </cell>
          <cell r="L917" t="str">
            <v>M</v>
          </cell>
          <cell r="M917" t="str">
            <v>No</v>
          </cell>
          <cell r="N917">
            <v>243930</v>
          </cell>
        </row>
        <row r="918">
          <cell r="J918" t="str">
            <v>_039_30000_LIM333_Municipal Running Costs_GENERAL EXPENSES _ OTHER_2018</v>
          </cell>
          <cell r="K918" t="str">
            <v>_039_30000_LIM333_Municipal Running Costs_GENERAL EXPENSES _ OTHER_2018</v>
          </cell>
          <cell r="L918" t="str">
            <v>M</v>
          </cell>
          <cell r="M918" t="str">
            <v>No</v>
          </cell>
          <cell r="N918">
            <v>243931</v>
          </cell>
        </row>
        <row r="919">
          <cell r="J919" t="str">
            <v>_039_30000_LIM333_Municipal Running Costs_GENERAL EXPENSES _ OTHER_2018</v>
          </cell>
          <cell r="K919" t="str">
            <v>_039_30000_LIM333_Municipal Running Costs_GENERAL EXPENSES _ OTHER_2018</v>
          </cell>
          <cell r="L919" t="str">
            <v>M</v>
          </cell>
          <cell r="M919" t="str">
            <v>No</v>
          </cell>
          <cell r="N919">
            <v>243929</v>
          </cell>
        </row>
        <row r="920">
          <cell r="J920" t="str">
            <v>_039_30000_LIM333_Municipal Running Costs_GENERAL EXPENSES _ OTHER_2018</v>
          </cell>
          <cell r="K920" t="str">
            <v>_039_30000_LIM333_Municipal Running Costs_GENERAL EXPENSES _ OTHER_2018</v>
          </cell>
          <cell r="L920" t="str">
            <v>M</v>
          </cell>
          <cell r="M920" t="str">
            <v>No</v>
          </cell>
          <cell r="N920">
            <v>243955</v>
          </cell>
        </row>
        <row r="921">
          <cell r="J921" t="str">
            <v>_039_30000_LIM333_Municipal Running Costs_GENERAL EXPENSES _ OTHER_2018</v>
          </cell>
          <cell r="K921" t="str">
            <v>_039_30000_LIM333_Municipal Running Costs_GENERAL EXPENSES _ OTHER_2018</v>
          </cell>
          <cell r="L921" t="str">
            <v>M</v>
          </cell>
          <cell r="M921" t="str">
            <v>No</v>
          </cell>
          <cell r="N921">
            <v>243944</v>
          </cell>
        </row>
        <row r="922">
          <cell r="J922" t="str">
            <v>_039_30000_LIM333_Municipal Running Costs_GENERAL EXPENSES _ OTHER_2018</v>
          </cell>
          <cell r="K922" t="str">
            <v>_039_30000_LIM333_Municipal Running Costs_GENERAL EXPENSES _ OTHER_2018</v>
          </cell>
          <cell r="L922" t="str">
            <v>M</v>
          </cell>
          <cell r="M922" t="str">
            <v>No</v>
          </cell>
          <cell r="N922">
            <v>257080</v>
          </cell>
        </row>
        <row r="923">
          <cell r="J923" t="str">
            <v>_037_30000_LIM333_Municipal Running Costs_DEPRECIATION_2018</v>
          </cell>
          <cell r="K923" t="str">
            <v>_037_30000_LIM333_Municipal Running Costs_DEPRECIATION_2018</v>
          </cell>
          <cell r="L923" t="str">
            <v>M</v>
          </cell>
          <cell r="M923" t="str">
            <v>No</v>
          </cell>
          <cell r="N923">
            <v>256435</v>
          </cell>
        </row>
        <row r="924">
          <cell r="J924" t="str">
            <v>_037_30000_LIM333_Municipal Running Costs_GENERAL EXPENSES _ OTHER_2018</v>
          </cell>
          <cell r="K924" t="str">
            <v>_037_30000_LIM333_Municipal Running Costs_GENERAL EXPENSES _ OTHER_2018</v>
          </cell>
          <cell r="L924" t="str">
            <v>M</v>
          </cell>
          <cell r="M924" t="str">
            <v>No</v>
          </cell>
          <cell r="N924">
            <v>247999</v>
          </cell>
        </row>
        <row r="925">
          <cell r="J925" t="str">
            <v>_037_30000_LIM333_Municipal Running Costs_GENERAL EXPENSES _ OTHER_2018</v>
          </cell>
          <cell r="K925" t="str">
            <v>_037_30000_LIM333_Municipal Running Costs_GENERAL EXPENSES _ OTHER_2018</v>
          </cell>
          <cell r="L925" t="str">
            <v>M</v>
          </cell>
          <cell r="M925" t="str">
            <v>No</v>
          </cell>
          <cell r="N925">
            <v>247990</v>
          </cell>
        </row>
        <row r="926">
          <cell r="J926" t="str">
            <v>_037_30000_LIM333_Municipal Running Costs_GENERAL EXPENSES _ OTHER_2018</v>
          </cell>
          <cell r="K926" t="str">
            <v>_037_30000_LIM333_Municipal Running Costs_GENERAL EXPENSES _ OTHER_2018</v>
          </cell>
          <cell r="L926" t="str">
            <v>M</v>
          </cell>
          <cell r="M926" t="str">
            <v>No</v>
          </cell>
          <cell r="N926">
            <v>257323</v>
          </cell>
        </row>
        <row r="927">
          <cell r="J927" t="str">
            <v>_037_30000_LIM333_Municipal Running Costs_GENERAL EXPENSES _ OTHER_2018</v>
          </cell>
          <cell r="K927" t="str">
            <v>_037_30000_LIM333_Municipal Running Costs_GENERAL EXPENSES _ OTHER_2018</v>
          </cell>
          <cell r="L927" t="str">
            <v>M</v>
          </cell>
          <cell r="M927" t="str">
            <v>No</v>
          </cell>
          <cell r="N927">
            <v>257082</v>
          </cell>
        </row>
        <row r="928">
          <cell r="J928" t="str">
            <v>_037_30000_LIM333_Municipal Running Costs_GENERAL EXPENSES _ OTHER_2018</v>
          </cell>
          <cell r="K928" t="str">
            <v>_037_30000_LIM333_Municipal Running Costs_GENERAL EXPENSES _ OTHER_2018</v>
          </cell>
          <cell r="L928" t="str">
            <v>M</v>
          </cell>
          <cell r="M928" t="str">
            <v>No</v>
          </cell>
          <cell r="N928">
            <v>248021</v>
          </cell>
        </row>
        <row r="929">
          <cell r="J929" t="str">
            <v>_037_30000_LIM333_Municipal Running Costs_GENERAL EXPENSES _ OTHER_2018</v>
          </cell>
          <cell r="K929" t="str">
            <v>_037_30000_LIM333_Municipal Running Costs_GENERAL EXPENSES _ OTHER_2018</v>
          </cell>
          <cell r="L929" t="str">
            <v>M</v>
          </cell>
          <cell r="M929" t="str">
            <v>No</v>
          </cell>
          <cell r="N929">
            <v>248031</v>
          </cell>
        </row>
        <row r="930">
          <cell r="J930" t="str">
            <v>_037_30000_LIM333_Municipal Running Costs_GENERAL EXPENSES _ OTHER_2018</v>
          </cell>
          <cell r="K930" t="str">
            <v>_037_30000_LIM333_Municipal Running Costs_GENERAL EXPENSES _ OTHER_2018</v>
          </cell>
          <cell r="L930" t="str">
            <v>M</v>
          </cell>
          <cell r="M930" t="str">
            <v>No</v>
          </cell>
          <cell r="N930">
            <v>247997</v>
          </cell>
        </row>
        <row r="931">
          <cell r="J931" t="str">
            <v>_037_30000_LIM333_Municipal Running Costs_GENERAL EXPENSES _ OTHER_2018</v>
          </cell>
          <cell r="K931" t="str">
            <v>_037_30000_LIM333_Municipal Running Costs_GENERAL EXPENSES _ OTHER_2018</v>
          </cell>
          <cell r="L931" t="str">
            <v>M</v>
          </cell>
          <cell r="M931" t="str">
            <v>No</v>
          </cell>
          <cell r="N931">
            <v>248013</v>
          </cell>
        </row>
        <row r="932">
          <cell r="J932" t="str">
            <v>_153_30000_LIM333_Municipal Running Costs_GENERAL EXPENSES _ OTHER_2018</v>
          </cell>
          <cell r="K932" t="str">
            <v>_153_30000_LIM333_Municipal Running Costs_GENERAL EXPENSES _ OTHER_2018</v>
          </cell>
          <cell r="L932" t="str">
            <v>M</v>
          </cell>
          <cell r="M932" t="str">
            <v>No</v>
          </cell>
          <cell r="N932">
            <v>243558</v>
          </cell>
        </row>
        <row r="933">
          <cell r="J933" t="str">
            <v>_153_30000_LIM333_Municipal Running Costs_GENERAL EXPENSES _ OTHER_2018</v>
          </cell>
          <cell r="K933" t="str">
            <v>_153_30000_LIM333_Municipal Running Costs_GENERAL EXPENSES _ OTHER_2018</v>
          </cell>
          <cell r="L933" t="str">
            <v>M</v>
          </cell>
          <cell r="M933" t="str">
            <v>No</v>
          </cell>
          <cell r="N933">
            <v>237960</v>
          </cell>
        </row>
        <row r="934">
          <cell r="J934" t="str">
            <v>_153_30000_LIM333_Municipal Running Costs_GENERAL EXPENSES _ OTHER_2018</v>
          </cell>
          <cell r="K934" t="str">
            <v>_153_30000_LIM333_Municipal Running Costs_GENERAL EXPENSES _ OTHER_2018</v>
          </cell>
          <cell r="L934" t="str">
            <v>M</v>
          </cell>
          <cell r="M934" t="str">
            <v>No</v>
          </cell>
          <cell r="N934">
            <v>237933</v>
          </cell>
        </row>
        <row r="935">
          <cell r="J935" t="str">
            <v>_153_30000_LIM333_Municipal Running Costs_GENERAL EXPENSES _ OTHER_2018</v>
          </cell>
          <cell r="K935" t="str">
            <v>_153_30000_LIM333_Municipal Running Costs_GENERAL EXPENSES _ OTHER_2018</v>
          </cell>
          <cell r="L935" t="str">
            <v>M</v>
          </cell>
          <cell r="M935" t="str">
            <v>No</v>
          </cell>
          <cell r="N935">
            <v>237932</v>
          </cell>
        </row>
        <row r="936">
          <cell r="J936" t="str">
            <v>_153_30000_LIM333_Municipal Running Costs_GENERAL EXPENSES _ OTHER_2018</v>
          </cell>
          <cell r="K936" t="str">
            <v>_153_30000_LIM333_Municipal Running Costs_GENERAL EXPENSES _ OTHER_2018</v>
          </cell>
          <cell r="L936" t="str">
            <v>M</v>
          </cell>
          <cell r="M936" t="str">
            <v>No</v>
          </cell>
          <cell r="N936">
            <v>237953</v>
          </cell>
        </row>
        <row r="937">
          <cell r="J937" t="str">
            <v>_153_30000_LIM333_Municipal Running Costs_GENERAL EXPENSES _ OTHER_2018</v>
          </cell>
          <cell r="K937" t="str">
            <v>_153_30000_LIM333_Municipal Running Costs_GENERAL EXPENSES _ OTHER_2018</v>
          </cell>
          <cell r="L937" t="str">
            <v>M</v>
          </cell>
          <cell r="M937" t="str">
            <v>No</v>
          </cell>
          <cell r="N937">
            <v>237940</v>
          </cell>
        </row>
        <row r="938">
          <cell r="J938" t="str">
            <v>_153_30000_LIM333_Municipal Running Costs_GENERAL EXPENSES _ OTHER_2018</v>
          </cell>
          <cell r="K938" t="str">
            <v>_153_30000_LIM333_Municipal Running Costs_GENERAL EXPENSES _ OTHER_2018</v>
          </cell>
          <cell r="L938" t="str">
            <v>M</v>
          </cell>
          <cell r="M938" t="str">
            <v>No</v>
          </cell>
          <cell r="N938">
            <v>237931</v>
          </cell>
        </row>
        <row r="939">
          <cell r="J939" t="str">
            <v>_143_LIM333_NON-CAPITAL TOOLS &amp; EQUIPMENT</v>
          </cell>
          <cell r="K939" t="str">
            <v>_143_LIM333_NON-CAPITAL TOOLS &amp; EQUIPMENT</v>
          </cell>
          <cell r="L939" t="str">
            <v>M</v>
          </cell>
          <cell r="M939" t="str">
            <v>No</v>
          </cell>
          <cell r="N939">
            <v>238596</v>
          </cell>
        </row>
        <row r="940">
          <cell r="J940" t="str">
            <v>_003_10002_LIM333_Employee Related Cost Municipal Staff</v>
          </cell>
          <cell r="K940" t="str">
            <v>_003_10002_LIM333_Employee Related Cost Municipal Staff</v>
          </cell>
          <cell r="L940" t="str">
            <v>M</v>
          </cell>
          <cell r="M940" t="str">
            <v>No</v>
          </cell>
          <cell r="N940">
            <v>236964</v>
          </cell>
        </row>
        <row r="941">
          <cell r="J941" t="str">
            <v>_003_10002_LIM333_Employee Related Cost Municipal Staff</v>
          </cell>
          <cell r="K941" t="str">
            <v>_003_10002_LIM333_Employee Related Cost Municipal Staff</v>
          </cell>
          <cell r="L941" t="str">
            <v>M</v>
          </cell>
          <cell r="M941" t="str">
            <v>No</v>
          </cell>
          <cell r="N941">
            <v>257888</v>
          </cell>
        </row>
        <row r="942">
          <cell r="J942" t="str">
            <v>_003_10002_LIM333_Employee Related Cost Municipal Staff</v>
          </cell>
          <cell r="K942" t="str">
            <v>_003_10002_LIM333_Employee Related Cost Municipal Staff</v>
          </cell>
          <cell r="L942" t="str">
            <v>M</v>
          </cell>
          <cell r="M942" t="str">
            <v>No</v>
          </cell>
          <cell r="N942">
            <v>237006</v>
          </cell>
        </row>
        <row r="943">
          <cell r="J943" t="str">
            <v>_003_10002_LIM333_Employee Related Cost Municipal Staff</v>
          </cell>
          <cell r="K943" t="str">
            <v>_003_10002_LIM333_Employee Related Cost Municipal Staff</v>
          </cell>
          <cell r="L943" t="str">
            <v>M</v>
          </cell>
          <cell r="M943" t="str">
            <v>No</v>
          </cell>
          <cell r="N943">
            <v>236822</v>
          </cell>
        </row>
        <row r="944">
          <cell r="J944" t="str">
            <v>_003_10002_LIM333_Employee Related Cost Municipal Staff</v>
          </cell>
          <cell r="K944" t="str">
            <v>_003_10002_LIM333_Employee Related Cost Municipal Staff</v>
          </cell>
          <cell r="L944" t="str">
            <v>M</v>
          </cell>
          <cell r="M944" t="str">
            <v>No</v>
          </cell>
          <cell r="N944">
            <v>256470</v>
          </cell>
        </row>
        <row r="945">
          <cell r="J945" t="str">
            <v>_003_10002_LIM333_Employee Related Cost Municipal Staff</v>
          </cell>
          <cell r="K945" t="str">
            <v>_003_10002_LIM333_Employee Related Cost Municipal Staff</v>
          </cell>
          <cell r="L945" t="str">
            <v>M</v>
          </cell>
          <cell r="M945" t="str">
            <v>No</v>
          </cell>
          <cell r="N945">
            <v>236978</v>
          </cell>
        </row>
        <row r="946">
          <cell r="J946" t="str">
            <v>_003_10002_LIM333_Employee Related Cost Municipal Staff</v>
          </cell>
          <cell r="K946" t="str">
            <v>_003_10002_LIM333_Employee Related Cost Municipal Staff</v>
          </cell>
          <cell r="L946" t="str">
            <v>M</v>
          </cell>
          <cell r="M946" t="str">
            <v>No</v>
          </cell>
          <cell r="N946">
            <v>236985</v>
          </cell>
        </row>
        <row r="947">
          <cell r="J947" t="str">
            <v>_003_10002_LIM333_Employee Related Cost Municipal Staff</v>
          </cell>
          <cell r="K947" t="str">
            <v>_003_10002_LIM333_Employee Related Cost Municipal Staff</v>
          </cell>
          <cell r="L947" t="str">
            <v>M</v>
          </cell>
          <cell r="M947" t="str">
            <v>No</v>
          </cell>
          <cell r="N947">
            <v>236999</v>
          </cell>
        </row>
        <row r="948">
          <cell r="J948" t="str">
            <v>_003_10002_LIM333_Employee Related Cost Municipal Staff</v>
          </cell>
          <cell r="K948" t="str">
            <v>_003_10002_LIM333_Employee Related Cost Municipal Staff</v>
          </cell>
          <cell r="L948" t="str">
            <v>M</v>
          </cell>
          <cell r="M948" t="str">
            <v>No</v>
          </cell>
          <cell r="N948">
            <v>236971</v>
          </cell>
        </row>
        <row r="949">
          <cell r="J949" t="str">
            <v>_003_10002_LIM333_Employee Related Cost Municipal Staff</v>
          </cell>
          <cell r="K949" t="str">
            <v>_003_10002_LIM333_Employee Related Cost Municipal Staff</v>
          </cell>
          <cell r="L949" t="str">
            <v>M</v>
          </cell>
          <cell r="M949" t="str">
            <v>No</v>
          </cell>
          <cell r="N949">
            <v>236957</v>
          </cell>
        </row>
        <row r="950">
          <cell r="J950" t="str">
            <v>_003_10002_LIM333_Employee Related Cost Municipal Staff</v>
          </cell>
          <cell r="K950" t="str">
            <v>_003_10002_LIM333_Employee Related Cost Municipal Staff</v>
          </cell>
          <cell r="L950" t="str">
            <v>M</v>
          </cell>
          <cell r="M950" t="str">
            <v>No</v>
          </cell>
          <cell r="N950">
            <v>237007</v>
          </cell>
        </row>
        <row r="951">
          <cell r="J951" t="str">
            <v>_003_10002_LIM333_Employee Related Cost Municipal Staff</v>
          </cell>
          <cell r="K951" t="str">
            <v>_003_10002_LIM333_Employee Related Cost Municipal Staff</v>
          </cell>
          <cell r="L951" t="str">
            <v>M</v>
          </cell>
          <cell r="M951" t="str">
            <v>No</v>
          </cell>
          <cell r="N951">
            <v>236992</v>
          </cell>
        </row>
        <row r="952">
          <cell r="J952" t="str">
            <v>_003_10002_LIM333_Employee Related Cost Municipal Staff</v>
          </cell>
          <cell r="K952" t="str">
            <v>_003_10002_LIM333_Employee Related Cost Municipal Staff</v>
          </cell>
          <cell r="L952" t="str">
            <v>M</v>
          </cell>
          <cell r="M952" t="str">
            <v>No</v>
          </cell>
          <cell r="N952">
            <v>236829</v>
          </cell>
        </row>
        <row r="953">
          <cell r="J953" t="str">
            <v>_003_10002_LIM333_Employee Related Cost Municipal Staff</v>
          </cell>
          <cell r="K953" t="str">
            <v>_003_10002_LIM333_Employee Related Cost Municipal Staff</v>
          </cell>
          <cell r="L953" t="str">
            <v>M</v>
          </cell>
          <cell r="M953" t="str">
            <v>No</v>
          </cell>
          <cell r="N953">
            <v>247904</v>
          </cell>
        </row>
        <row r="954">
          <cell r="J954" t="str">
            <v>103_LIM333_FURNITURE &amp; OFFICE EQUIPMENT</v>
          </cell>
          <cell r="K954" t="str">
            <v>103_LIM333_FURNITURE &amp; OFFICE EQUIPMENT</v>
          </cell>
          <cell r="L954" t="str">
            <v>M</v>
          </cell>
          <cell r="M954" t="str">
            <v>No</v>
          </cell>
          <cell r="N954">
            <v>256981</v>
          </cell>
        </row>
        <row r="955">
          <cell r="J955" t="str">
            <v>_115_30000_LIM333_Municipal Running Costs_GENERAL EXPENSES _ OTHER_2018</v>
          </cell>
          <cell r="K955" t="str">
            <v>_115_30000_LIM333_Municipal Running Costs_GENERAL EXPENSES _ OTHER_2018</v>
          </cell>
          <cell r="L955" t="str">
            <v>M</v>
          </cell>
          <cell r="M955" t="str">
            <v>No</v>
          </cell>
          <cell r="N955">
            <v>257083</v>
          </cell>
        </row>
        <row r="956">
          <cell r="J956" t="str">
            <v>_115_30000_LIM333_Municipal Running Costs_GENERAL EXPENSES _ OTHER_2018</v>
          </cell>
          <cell r="K956" t="str">
            <v>_115_30000_LIM333_Municipal Running Costs_GENERAL EXPENSES _ OTHER_2018</v>
          </cell>
          <cell r="L956" t="str">
            <v>M</v>
          </cell>
          <cell r="M956" t="str">
            <v>No</v>
          </cell>
          <cell r="N956">
            <v>248713</v>
          </cell>
        </row>
        <row r="957">
          <cell r="J957" t="str">
            <v>_115_30000_LIM333_Municipal Running Costs_GENERAL EXPENSES _ OTHER_2018</v>
          </cell>
          <cell r="K957" t="str">
            <v>_115_30000_LIM333_Municipal Running Costs_GENERAL EXPENSES _ OTHER_2018</v>
          </cell>
          <cell r="L957" t="str">
            <v>M</v>
          </cell>
          <cell r="M957" t="str">
            <v>No</v>
          </cell>
          <cell r="N957">
            <v>248722</v>
          </cell>
        </row>
        <row r="958">
          <cell r="J958" t="str">
            <v>_115_30000_LIM333_Municipal Running Costs_GENERAL EXPENSES _ OTHER_2018</v>
          </cell>
          <cell r="K958" t="str">
            <v>_115_30000_LIM333_Municipal Running Costs_GENERAL EXPENSES _ OTHER_2018</v>
          </cell>
          <cell r="L958" t="str">
            <v>M</v>
          </cell>
          <cell r="M958" t="str">
            <v>No</v>
          </cell>
          <cell r="N958">
            <v>257123</v>
          </cell>
        </row>
        <row r="959">
          <cell r="J959" t="str">
            <v>_115_30000_LIM333_Municipal Running Costs_GENERAL EXPENSES _ OTHER_2018</v>
          </cell>
          <cell r="K959" t="str">
            <v>_115_30000_LIM333_Municipal Running Costs_GENERAL EXPENSES _ OTHER_2018</v>
          </cell>
          <cell r="L959" t="str">
            <v>M</v>
          </cell>
          <cell r="M959" t="str">
            <v>No</v>
          </cell>
          <cell r="N959">
            <v>242019</v>
          </cell>
        </row>
        <row r="960">
          <cell r="J960" t="str">
            <v>_115_30000_LIM333_Municipal Running Costs_GENERAL EXPENSES _ OTHER_2018</v>
          </cell>
          <cell r="K960" t="str">
            <v>_115_30000_LIM333_Municipal Running Costs_GENERAL EXPENSES _ OTHER_2018</v>
          </cell>
          <cell r="L960" t="str">
            <v>M</v>
          </cell>
          <cell r="M960" t="str">
            <v>No</v>
          </cell>
          <cell r="N960">
            <v>241928</v>
          </cell>
        </row>
        <row r="961">
          <cell r="J961" t="str">
            <v>_115_30000_LIM333_Municipal Running Costs_GENERAL EXPENSES _ OTHER_2018</v>
          </cell>
          <cell r="K961" t="str">
            <v>_115_30000_LIM333_Municipal Running Costs_GENERAL EXPENSES _ OTHER_2018</v>
          </cell>
          <cell r="L961" t="str">
            <v>M</v>
          </cell>
          <cell r="M961" t="str">
            <v>No</v>
          </cell>
          <cell r="N961">
            <v>241958</v>
          </cell>
        </row>
        <row r="962">
          <cell r="J962" t="str">
            <v>_115_30000_LIM333_Municipal Running Costs_GENERAL EXPENSES _ OTHER_2018</v>
          </cell>
          <cell r="K962" t="str">
            <v>_115_30000_LIM333_Municipal Running Costs_GENERAL EXPENSES _ OTHER_2018</v>
          </cell>
          <cell r="L962" t="str">
            <v>M</v>
          </cell>
          <cell r="M962" t="str">
            <v>No</v>
          </cell>
          <cell r="N962">
            <v>241927</v>
          </cell>
        </row>
        <row r="963">
          <cell r="J963" t="str">
            <v>_115_30000_LIM333_Municipal Running Costs_GENERAL EXPENSES _ OTHER_2018</v>
          </cell>
          <cell r="K963" t="str">
            <v>_115_30000_LIM333_Municipal Running Costs_GENERAL EXPENSES _ OTHER_2018</v>
          </cell>
          <cell r="L963" t="str">
            <v>M</v>
          </cell>
          <cell r="M963" t="str">
            <v>No</v>
          </cell>
          <cell r="N963">
            <v>246687</v>
          </cell>
        </row>
        <row r="964">
          <cell r="J964" t="str">
            <v>_115_30000_LIM333_Municipal Running Costs_GENERAL EXPENSES _ OTHER_2018</v>
          </cell>
          <cell r="K964" t="str">
            <v>_115_30000_LIM333_Municipal Running Costs_GENERAL EXPENSES _ OTHER_2018</v>
          </cell>
          <cell r="L964" t="str">
            <v>M</v>
          </cell>
          <cell r="M964" t="str">
            <v>No</v>
          </cell>
          <cell r="N964">
            <v>241966</v>
          </cell>
        </row>
        <row r="965">
          <cell r="J965" t="str">
            <v>_057_30000_LIM333_Municipal Running Costs_GRANTS _ SUBSIDIES PAID_UNCONDITIONAL_2018</v>
          </cell>
          <cell r="K965" t="str">
            <v>_057_30000_LIM333_Municipal Running Costs_GRANTS _ SUBSIDIES PAID_UNCONDITIONAL_2018</v>
          </cell>
          <cell r="L965" t="str">
            <v>M</v>
          </cell>
          <cell r="M965" t="str">
            <v>No</v>
          </cell>
          <cell r="N965">
            <v>244136</v>
          </cell>
        </row>
        <row r="966">
          <cell r="J966" t="str">
            <v>_057_30000_LIM333_Municipal Running Costs_GRANTS _ SUBSIDIES PAID_UNCONDITIONAL_2018</v>
          </cell>
          <cell r="K966" t="str">
            <v>_057_30000_LIM333_Municipal Running Costs_GRANTS _ SUBSIDIES PAID_UNCONDITIONAL_2018</v>
          </cell>
          <cell r="L966" t="str">
            <v>M</v>
          </cell>
          <cell r="M966" t="str">
            <v>No</v>
          </cell>
          <cell r="N966">
            <v>257782</v>
          </cell>
        </row>
        <row r="967">
          <cell r="J967" t="str">
            <v>183_LIM333_CONSUMABLE DOMESTIC ITEMS</v>
          </cell>
          <cell r="K967" t="str">
            <v>183_LIM333_CONSUMABLE DOMESTIC ITEMS</v>
          </cell>
          <cell r="L967" t="str">
            <v>M</v>
          </cell>
          <cell r="M967" t="str">
            <v>No</v>
          </cell>
          <cell r="N967">
            <v>256186</v>
          </cell>
        </row>
        <row r="968">
          <cell r="J968" t="str">
            <v>_006_30000_LIM333_Municipal Running Costs_GENERAL EXPENSES _ OTHER_2018</v>
          </cell>
          <cell r="K968" t="str">
            <v>_006_30000_LIM333_Municipal Running Costs_GENERAL EXPENSES _ OTHER_2018</v>
          </cell>
          <cell r="L968" t="str">
            <v>M</v>
          </cell>
          <cell r="M968" t="str">
            <v>No</v>
          </cell>
          <cell r="N968">
            <v>257084</v>
          </cell>
        </row>
        <row r="969">
          <cell r="J969" t="str">
            <v>_006_30000_LIM333_Municipal Running Costs_GENERAL EXPENSES _ OTHER_2018</v>
          </cell>
          <cell r="K969" t="str">
            <v>_006_30000_LIM333_Municipal Running Costs_GENERAL EXPENSES _ OTHER_2018</v>
          </cell>
          <cell r="L969" t="str">
            <v>M</v>
          </cell>
          <cell r="M969" t="str">
            <v>No</v>
          </cell>
          <cell r="N969">
            <v>257544</v>
          </cell>
        </row>
        <row r="970">
          <cell r="J970" t="str">
            <v>_006_30000_LIM333_Municipal Running Costs_GENERAL EXPENSES _ OTHER_2018</v>
          </cell>
          <cell r="K970" t="str">
            <v>_006_30000_LIM333_Municipal Running Costs_GENERAL EXPENSES _ OTHER_2018</v>
          </cell>
          <cell r="L970" t="str">
            <v>M</v>
          </cell>
          <cell r="M970" t="str">
            <v>No</v>
          </cell>
          <cell r="N970">
            <v>257528</v>
          </cell>
        </row>
        <row r="971">
          <cell r="J971" t="str">
            <v>_006_30000_LIM333_Municipal Running Costs_GENERAL EXPENSES _ OTHER_2018</v>
          </cell>
          <cell r="K971" t="str">
            <v>_006_30000_LIM333_Municipal Running Costs_GENERAL EXPENSES _ OTHER_2018</v>
          </cell>
          <cell r="L971" t="str">
            <v>M</v>
          </cell>
          <cell r="M971" t="str">
            <v>No</v>
          </cell>
          <cell r="N971">
            <v>257120</v>
          </cell>
        </row>
        <row r="972">
          <cell r="J972" t="str">
            <v>_006_30000_LIM333_Municipal Running Costs_GENERAL EXPENSES _ OTHER_2018</v>
          </cell>
          <cell r="K972" t="str">
            <v>_006_30000_LIM333_Municipal Running Costs_GENERAL EXPENSES _ OTHER_2018</v>
          </cell>
          <cell r="L972" t="str">
            <v>M</v>
          </cell>
          <cell r="M972" t="str">
            <v>No</v>
          </cell>
          <cell r="N972">
            <v>257136</v>
          </cell>
        </row>
        <row r="973">
          <cell r="J973" t="str">
            <v>_006_30000_LIM333_Municipal Running Costs_GENERAL EXPENSES _ OTHER_2018</v>
          </cell>
          <cell r="K973" t="str">
            <v>_006_30000_LIM333_Municipal Running Costs_GENERAL EXPENSES _ OTHER_2018</v>
          </cell>
          <cell r="L973" t="str">
            <v>M</v>
          </cell>
          <cell r="M973" t="str">
            <v>No</v>
          </cell>
          <cell r="N973">
            <v>257535</v>
          </cell>
        </row>
        <row r="974">
          <cell r="J974" t="str">
            <v>_006_30000_LIM333_Municipal Running Costs_GENERAL EXPENSES _ OTHER_2018</v>
          </cell>
          <cell r="K974" t="str">
            <v>_006_30000_LIM333_Municipal Running Costs_GENERAL EXPENSES _ OTHER_2018</v>
          </cell>
          <cell r="L974" t="str">
            <v>M</v>
          </cell>
          <cell r="M974" t="str">
            <v>No</v>
          </cell>
          <cell r="N974">
            <v>257574</v>
          </cell>
        </row>
        <row r="975">
          <cell r="J975" t="str">
            <v>_033_LIM333_CONSUMABLE DOMESTIC ITEMS</v>
          </cell>
          <cell r="K975" t="str">
            <v>_033_LIM333_CONSUMABLE DOMESTIC ITEMS</v>
          </cell>
          <cell r="L975" t="str">
            <v>M</v>
          </cell>
          <cell r="M975" t="str">
            <v>No</v>
          </cell>
          <cell r="N975">
            <v>257085</v>
          </cell>
        </row>
        <row r="976">
          <cell r="J976" t="str">
            <v>_053_70000_LIM333_Operational  Typical Work Streams Capacity Building Training and Development Workshops</v>
          </cell>
          <cell r="K976" t="str">
            <v>_053_70000_LIM333_Operational  Typical Work Streams Capacity Building Training and Development Workshops</v>
          </cell>
          <cell r="L976" t="str">
            <v>M</v>
          </cell>
          <cell r="M976" t="str">
            <v>No</v>
          </cell>
          <cell r="N976">
            <v>245216</v>
          </cell>
        </row>
        <row r="977">
          <cell r="J977" t="str">
            <v>_143_LIM333_CONSUMABLE DOMESTIC ITEMS</v>
          </cell>
          <cell r="K977" t="str">
            <v>_143_LIM333_CONSUMABLE DOMESTIC ITEMS</v>
          </cell>
          <cell r="L977" t="str">
            <v>M</v>
          </cell>
          <cell r="M977" t="str">
            <v>No</v>
          </cell>
          <cell r="N977">
            <v>257086</v>
          </cell>
        </row>
        <row r="978">
          <cell r="J978" t="str">
            <v>_123_60001_LIM333_Default Transactions_FINES_2018</v>
          </cell>
          <cell r="K978" t="str">
            <v>_123_60001_LIM333_Default Transactions_FINES_2018</v>
          </cell>
          <cell r="L978" t="str">
            <v>M</v>
          </cell>
          <cell r="M978" t="str">
            <v>No</v>
          </cell>
          <cell r="N978">
            <v>236830</v>
          </cell>
        </row>
        <row r="979">
          <cell r="J979" t="str">
            <v>_133_LIM333_MACHINERY &amp; EQUIPMENT</v>
          </cell>
          <cell r="K979" t="str">
            <v>_133_LIM333_MACHINERY &amp; EQUIPMENT</v>
          </cell>
          <cell r="L979" t="str">
            <v>M</v>
          </cell>
          <cell r="M979" t="str">
            <v>No</v>
          </cell>
          <cell r="N979">
            <v>239259</v>
          </cell>
        </row>
        <row r="980">
          <cell r="J980" t="str">
            <v>_012_10002_LIM333_Employee Related Cost Municipal Staff &amp; Senior Management_EMPLOYEE RELATED COSTS _ WAGES _ SALARIES_2018</v>
          </cell>
          <cell r="K980" t="str">
            <v>_012_10002_LIM333_Employee Related Cost Municipal Staff &amp; Senior Management_EMPLOYEE RELATED COSTS _ WAGES _ SALARIES_2018</v>
          </cell>
          <cell r="L980" t="str">
            <v>M</v>
          </cell>
          <cell r="M980" t="str">
            <v>No</v>
          </cell>
          <cell r="N980">
            <v>256447</v>
          </cell>
        </row>
        <row r="981">
          <cell r="J981" t="str">
            <v>_012_10002_LIM333_Employee Related Cost Municipal Staff &amp; Senior Management_EMPLOYEE RELATED COSTS _ WAGES _ SALARIES_2018</v>
          </cell>
          <cell r="K981" t="str">
            <v>_012_10002_LIM333_Employee Related Cost Municipal Staff &amp; Senior Management_EMPLOYEE RELATED COSTS _ WAGES _ SALARIES_2018</v>
          </cell>
          <cell r="L981" t="str">
            <v>M</v>
          </cell>
          <cell r="M981" t="str">
            <v>No</v>
          </cell>
          <cell r="N981">
            <v>257889</v>
          </cell>
        </row>
        <row r="982">
          <cell r="J982" t="str">
            <v>_012_10002_LIM333_Employee Related Cost Municipal Staff &amp; Senior Management_EMPLOYEE RELATED COSTS _ WAGES _ SALARIES_2018</v>
          </cell>
          <cell r="K982" t="str">
            <v>_012_10002_LIM333_Employee Related Cost Municipal Staff &amp; Senior Management_EMPLOYEE RELATED COSTS _ WAGES _ SALARIES_2018</v>
          </cell>
          <cell r="L982" t="str">
            <v>M</v>
          </cell>
          <cell r="M982" t="str">
            <v>No</v>
          </cell>
          <cell r="N982">
            <v>258019</v>
          </cell>
        </row>
        <row r="983">
          <cell r="J983" t="str">
            <v>_012_10002_LIM333_Employee Related Cost Municipal Staff &amp; Senior Management_EMPLOYEE RELATED COSTS _ WAGES _ SALARIES_2018</v>
          </cell>
          <cell r="K983" t="str">
            <v>_012_10002_LIM333_Employee Related Cost Municipal Staff &amp; Senior Management_EMPLOYEE RELATED COSTS _ WAGES _ SALARIES_2018</v>
          </cell>
          <cell r="L983" t="str">
            <v>M</v>
          </cell>
          <cell r="M983" t="str">
            <v>No</v>
          </cell>
          <cell r="N983">
            <v>256457</v>
          </cell>
        </row>
        <row r="984">
          <cell r="J984" t="str">
            <v>_012_10002_LIM333_Employee Related Cost Municipal Staff &amp; Senior Management_EMPLOYEE RELATED COSTS _ WAGES _ SALARIES_2018</v>
          </cell>
          <cell r="K984" t="str">
            <v>_012_10002_LIM333_Employee Related Cost Municipal Staff &amp; Senior Management_EMPLOYEE RELATED COSTS _ WAGES _ SALARIES_2018</v>
          </cell>
          <cell r="L984" t="str">
            <v>M</v>
          </cell>
          <cell r="M984" t="str">
            <v>No</v>
          </cell>
          <cell r="N984">
            <v>239953</v>
          </cell>
        </row>
        <row r="985">
          <cell r="J985" t="str">
            <v>_012_10002_LIM333_Employee Related Cost Municipal Staff &amp; Senior Management_EMPLOYEE RELATED COSTS _ WAGES _ SALARIES_2018</v>
          </cell>
          <cell r="K985" t="str">
            <v>_012_10002_LIM333_Employee Related Cost Municipal Staff &amp; Senior Management_EMPLOYEE RELATED COSTS _ WAGES _ SALARIES_2018</v>
          </cell>
          <cell r="L985" t="str">
            <v>M</v>
          </cell>
          <cell r="M985" t="str">
            <v>No</v>
          </cell>
          <cell r="N985">
            <v>256610</v>
          </cell>
        </row>
        <row r="986">
          <cell r="J986" t="str">
            <v>_012_10002_LIM333_Employee Related Cost Municipal Staff &amp; Senior Management_EMPLOYEE RELATED COSTS _ WAGES _ SALARIES_2018</v>
          </cell>
          <cell r="K986" t="str">
            <v>_012_10002_LIM333_Employee Related Cost Municipal Staff &amp; Senior Management_EMPLOYEE RELATED COSTS _ WAGES _ SALARIES_2018</v>
          </cell>
          <cell r="L986" t="str">
            <v>M</v>
          </cell>
          <cell r="M986" t="str">
            <v>No</v>
          </cell>
          <cell r="N986">
            <v>239991</v>
          </cell>
        </row>
        <row r="987">
          <cell r="J987" t="str">
            <v>_012_10002_LIM333_Employee Related Cost Municipal Staff &amp; Senior Management_EMPLOYEE RELATED COSTS _ WAGES _ SALARIES_2018</v>
          </cell>
          <cell r="K987" t="str">
            <v>_012_10002_LIM333_Employee Related Cost Municipal Staff &amp; Senior Management_EMPLOYEE RELATED COSTS _ WAGES _ SALARIES_2018</v>
          </cell>
          <cell r="L987" t="str">
            <v>M</v>
          </cell>
          <cell r="M987" t="str">
            <v>No</v>
          </cell>
          <cell r="N987">
            <v>239979</v>
          </cell>
        </row>
        <row r="988">
          <cell r="J988" t="str">
            <v>_012_10002_LIM333_Employee Related Cost Municipal Staff &amp; Senior Management_EMPLOYEE RELATED COSTS _ WAGES _ SALARIES_2018</v>
          </cell>
          <cell r="K988" t="str">
            <v>_012_10002_LIM333_Employee Related Cost Municipal Staff &amp; Senior Management_EMPLOYEE RELATED COSTS _ WAGES _ SALARIES_2018</v>
          </cell>
          <cell r="L988" t="str">
            <v>M</v>
          </cell>
          <cell r="M988" t="str">
            <v>No</v>
          </cell>
          <cell r="N988">
            <v>239946</v>
          </cell>
        </row>
        <row r="989">
          <cell r="J989" t="str">
            <v>_012_10002_LIM333_Employee Related Cost Municipal Staff &amp; Senior Management_EMPLOYEE RELATED COSTS _ WAGES _ SALARIES_2018</v>
          </cell>
          <cell r="K989" t="str">
            <v>_012_10002_LIM333_Employee Related Cost Municipal Staff &amp; Senior Management_EMPLOYEE RELATED COSTS _ WAGES _ SALARIES_2018</v>
          </cell>
          <cell r="L989" t="str">
            <v>M</v>
          </cell>
          <cell r="M989" t="str">
            <v>No</v>
          </cell>
          <cell r="N989">
            <v>239890</v>
          </cell>
        </row>
        <row r="990">
          <cell r="J990" t="str">
            <v>_012_10002_LIM333_Employee Related Cost Municipal Staff &amp; Senior Management_EMPLOYEE RELATED COSTS _ WAGES _ SALARIES_2018</v>
          </cell>
          <cell r="K990" t="str">
            <v>_012_10002_LIM333_Employee Related Cost Municipal Staff &amp; Senior Management_EMPLOYEE RELATED COSTS _ WAGES _ SALARIES_2018</v>
          </cell>
          <cell r="L990" t="str">
            <v>M</v>
          </cell>
          <cell r="M990" t="str">
            <v>No</v>
          </cell>
          <cell r="N990">
            <v>256551</v>
          </cell>
        </row>
        <row r="991">
          <cell r="J991" t="str">
            <v>_012_10002_LIM333_Employee Related Cost Municipal Staff &amp; Senior Management_EMPLOYEE RELATED COSTS _ WAGES _ SALARIES_2018</v>
          </cell>
          <cell r="K991" t="str">
            <v>_012_10002_LIM333_Employee Related Cost Municipal Staff &amp; Senior Management_EMPLOYEE RELATED COSTS _ WAGES _ SALARIES_2018</v>
          </cell>
          <cell r="L991" t="str">
            <v>M</v>
          </cell>
          <cell r="M991" t="str">
            <v>No</v>
          </cell>
          <cell r="N991">
            <v>239909</v>
          </cell>
        </row>
        <row r="992">
          <cell r="J992" t="str">
            <v>_012_10002_LIM333_Employee Related Cost Municipal Staff &amp; Senior Management_EMPLOYEE RELATED COSTS _ WAGES _ SALARIES_2018</v>
          </cell>
          <cell r="K992" t="str">
            <v>_012_10002_LIM333_Employee Related Cost Municipal Staff &amp; Senior Management_EMPLOYEE RELATED COSTS _ WAGES _ SALARIES_2018</v>
          </cell>
          <cell r="L992" t="str">
            <v>M</v>
          </cell>
          <cell r="M992" t="str">
            <v>No</v>
          </cell>
          <cell r="N992">
            <v>239960</v>
          </cell>
        </row>
        <row r="993">
          <cell r="J993" t="str">
            <v>_012_10002_LIM333_Employee Related Cost Municipal Staff &amp; Senior Management_EMPLOYEE RELATED COSTS _ WAGES _ SALARIES_2018</v>
          </cell>
          <cell r="K993" t="str">
            <v>_012_10002_LIM333_Employee Related Cost Municipal Staff &amp; Senior Management_EMPLOYEE RELATED COSTS _ WAGES _ SALARIES_2018</v>
          </cell>
          <cell r="L993" t="str">
            <v>M</v>
          </cell>
          <cell r="M993" t="str">
            <v>No</v>
          </cell>
          <cell r="N993">
            <v>256644</v>
          </cell>
        </row>
        <row r="994">
          <cell r="J994" t="str">
            <v>_012_10002_LIM333_Employee Related Cost Municipal Staff &amp; Senior Management_EMPLOYEE RELATED COSTS _ WAGES _ SALARIES_2018</v>
          </cell>
          <cell r="K994" t="str">
            <v>_012_10002_LIM333_Employee Related Cost Municipal Staff &amp; Senior Management_EMPLOYEE RELATED COSTS _ WAGES _ SALARIES_2018</v>
          </cell>
          <cell r="L994" t="str">
            <v>M</v>
          </cell>
          <cell r="M994" t="str">
            <v>No</v>
          </cell>
          <cell r="N994">
            <v>256646</v>
          </cell>
        </row>
        <row r="995">
          <cell r="J995" t="str">
            <v>_012_10002_LIM333_Employee Related Cost Municipal Staff &amp; Senior Management_EMPLOYEE RELATED COSTS _ WAGES _ SALARIES_2018</v>
          </cell>
          <cell r="K995" t="str">
            <v>_012_10002_LIM333_Employee Related Cost Municipal Staff &amp; Senior Management_EMPLOYEE RELATED COSTS _ WAGES _ SALARIES_2018</v>
          </cell>
          <cell r="L995" t="str">
            <v>M</v>
          </cell>
          <cell r="M995" t="str">
            <v>No</v>
          </cell>
          <cell r="N995">
            <v>256218</v>
          </cell>
        </row>
        <row r="996">
          <cell r="J996" t="str">
            <v>_012_10002_LIM333_Employee Related Cost Municipal Staff &amp; Senior Management_EMPLOYEE RELATED COSTS _ WAGES _ SALARIES_2018</v>
          </cell>
          <cell r="K996" t="str">
            <v>_012_10002_LIM333_Employee Related Cost Municipal Staff &amp; Senior Management_EMPLOYEE RELATED COSTS _ WAGES _ SALARIES_2018</v>
          </cell>
          <cell r="L996" t="str">
            <v>M</v>
          </cell>
          <cell r="M996" t="str">
            <v>No</v>
          </cell>
          <cell r="N996">
            <v>256627</v>
          </cell>
        </row>
        <row r="997">
          <cell r="J997" t="str">
            <v>_012_10002_LIM333_Employee Related Cost Municipal Staff &amp; Senior Management_EMPLOYEE RELATED COSTS _ WAGES _ SALARIES_2018</v>
          </cell>
          <cell r="K997" t="str">
            <v>_012_10002_LIM333_Employee Related Cost Municipal Staff &amp; Senior Management_EMPLOYEE RELATED COSTS _ WAGES _ SALARIES_2018</v>
          </cell>
          <cell r="L997" t="str">
            <v>M</v>
          </cell>
          <cell r="M997" t="str">
            <v>No</v>
          </cell>
          <cell r="N997">
            <v>256633</v>
          </cell>
        </row>
        <row r="998">
          <cell r="J998" t="str">
            <v>_012_10002_LIM333_Employee Related Cost Municipal Staff &amp; Senior Management_EMPLOYEE RELATED COSTS _ WAGES _ SALARIES_2018</v>
          </cell>
          <cell r="K998" t="str">
            <v>_012_10002_LIM333_Employee Related Cost Municipal Staff &amp; Senior Management_EMPLOYEE RELATED COSTS _ WAGES _ SALARIES_2018</v>
          </cell>
          <cell r="L998" t="str">
            <v>M</v>
          </cell>
          <cell r="M998" t="str">
            <v>No</v>
          </cell>
          <cell r="N998">
            <v>256638</v>
          </cell>
        </row>
        <row r="999">
          <cell r="J999" t="str">
            <v>_038_LIM333_COMPUTER EQUIPMENT &amp; SOFTWARE - CONTRACTORS</v>
          </cell>
          <cell r="K999" t="str">
            <v>_038_LIM333_COMPUTER EQUIPMENT &amp; SOFTWARE - CONTRACTORS</v>
          </cell>
          <cell r="L999" t="str">
            <v>M</v>
          </cell>
          <cell r="M999" t="str">
            <v>No</v>
          </cell>
          <cell r="N999">
            <v>256825</v>
          </cell>
        </row>
        <row r="1000">
          <cell r="J1000" t="str">
            <v>_140_30000_LIM333_Municipal Running Costs_GENERAL EXPENSES _ OTHER_2018</v>
          </cell>
          <cell r="K1000" t="str">
            <v>_140_30000_LIM333_Municipal Running Costs_GENERAL EXPENSES _ OTHER_2018</v>
          </cell>
          <cell r="L1000" t="str">
            <v>M</v>
          </cell>
          <cell r="M1000" t="str">
            <v>No</v>
          </cell>
          <cell r="N1000">
            <v>239615</v>
          </cell>
        </row>
        <row r="1001">
          <cell r="J1001" t="str">
            <v>_140_30000_LIM333_Municipal Running Costs_GENERAL EXPENSES _ OTHER_2018</v>
          </cell>
          <cell r="K1001" t="str">
            <v>_140_30000_LIM333_Municipal Running Costs_GENERAL EXPENSES _ OTHER_2018</v>
          </cell>
          <cell r="L1001" t="str">
            <v>M</v>
          </cell>
          <cell r="M1001" t="str">
            <v>No</v>
          </cell>
          <cell r="N1001">
            <v>246723</v>
          </cell>
        </row>
        <row r="1002">
          <cell r="J1002" t="str">
            <v>_140_30000_LIM333_Municipal Running Costs_GENERAL EXPENSES _ OTHER_2018</v>
          </cell>
          <cell r="K1002" t="str">
            <v>_140_30000_LIM333_Municipal Running Costs_GENERAL EXPENSES _ OTHER_2018</v>
          </cell>
          <cell r="L1002" t="str">
            <v>M</v>
          </cell>
          <cell r="M1002" t="str">
            <v>No</v>
          </cell>
          <cell r="N1002">
            <v>239629</v>
          </cell>
        </row>
        <row r="1003">
          <cell r="J1003" t="str">
            <v>_140_30000_LIM333_Municipal Running Costs_GENERAL EXPENSES _ OTHER_2018</v>
          </cell>
          <cell r="K1003" t="str">
            <v>_140_30000_LIM333_Municipal Running Costs_GENERAL EXPENSES _ OTHER_2018</v>
          </cell>
          <cell r="L1003" t="str">
            <v>M</v>
          </cell>
          <cell r="M1003" t="str">
            <v>No</v>
          </cell>
          <cell r="N1003">
            <v>239643</v>
          </cell>
        </row>
        <row r="1004">
          <cell r="J1004" t="str">
            <v>_140_30000_LIM333_Municipal Running Costs_GENERAL EXPENSES _ OTHER_2018</v>
          </cell>
          <cell r="K1004" t="str">
            <v>_140_30000_LIM333_Municipal Running Costs_GENERAL EXPENSES _ OTHER_2018</v>
          </cell>
          <cell r="L1004" t="str">
            <v>M</v>
          </cell>
          <cell r="M1004" t="str">
            <v>No</v>
          </cell>
          <cell r="N1004">
            <v>239608</v>
          </cell>
        </row>
        <row r="1005">
          <cell r="J1005" t="str">
            <v>_140_30000_LIM333_Municipal Running Costs_GENERAL EXPENSES _ OTHER_2018</v>
          </cell>
          <cell r="K1005" t="str">
            <v>_140_30000_LIM333_Municipal Running Costs_GENERAL EXPENSES _ OTHER_2018</v>
          </cell>
          <cell r="L1005" t="str">
            <v>M</v>
          </cell>
          <cell r="M1005" t="str">
            <v>No</v>
          </cell>
          <cell r="N1005">
            <v>257537</v>
          </cell>
        </row>
        <row r="1006">
          <cell r="J1006" t="str">
            <v>_140_30000_LIM333_Municipal Running Costs_GENERAL EXPENSES _ OTHER_2018</v>
          </cell>
          <cell r="K1006" t="str">
            <v>_140_30000_LIM333_Municipal Running Costs_GENERAL EXPENSES _ OTHER_2018</v>
          </cell>
          <cell r="L1006" t="str">
            <v>M</v>
          </cell>
          <cell r="M1006" t="str">
            <v>No</v>
          </cell>
          <cell r="N1006">
            <v>239619</v>
          </cell>
        </row>
        <row r="1007">
          <cell r="J1007" t="str">
            <v>_140_30000_LIM333_Municipal Running Costs_GENERAL EXPENSES _ OTHER_2018</v>
          </cell>
          <cell r="K1007" t="str">
            <v>_140_30000_LIM333_Municipal Running Costs_GENERAL EXPENSES _ OTHER_2018</v>
          </cell>
          <cell r="L1007" t="str">
            <v>M</v>
          </cell>
          <cell r="M1007" t="str">
            <v>No</v>
          </cell>
          <cell r="N1007">
            <v>239618</v>
          </cell>
        </row>
        <row r="1008">
          <cell r="J1008" t="str">
            <v>_052_10002_LIM333_Employee Related Cost Municipal Staff</v>
          </cell>
          <cell r="K1008" t="str">
            <v>_052_10002_LIM333_Employee Related Cost Municipal Staff</v>
          </cell>
          <cell r="L1008" t="str">
            <v>M</v>
          </cell>
          <cell r="M1008" t="str">
            <v>No</v>
          </cell>
          <cell r="N1008">
            <v>245209</v>
          </cell>
        </row>
        <row r="1009">
          <cell r="J1009" t="str">
            <v>_103_22605_LIM333_Operational  Maintenance Non-infrastructure Corrective Maintenance Planned Furniture and Office Equipment_REPAIRS AND MAINTENANCE_2018</v>
          </cell>
          <cell r="K1009" t="str">
            <v>_103_22605_LIM333_Operational  Maintenance Non-infrastructure Corrective Maintenance Planned Furniture and Office Equipment_REPAIRS AND MAINTENANCE_2018</v>
          </cell>
          <cell r="L1009" t="str">
            <v>M</v>
          </cell>
          <cell r="M1009" t="str">
            <v>No</v>
          </cell>
          <cell r="N1009">
            <v>257462</v>
          </cell>
        </row>
        <row r="1010">
          <cell r="J1010" t="str">
            <v>_153_LIM333_MACHINERY &amp; EQUIPMENT</v>
          </cell>
          <cell r="K1010" t="str">
            <v>_153_LIM333_MACHINERY &amp; EQUIPMENT</v>
          </cell>
          <cell r="L1010" t="str">
            <v>M</v>
          </cell>
          <cell r="M1010" t="str">
            <v>No</v>
          </cell>
          <cell r="N1010">
            <v>238031</v>
          </cell>
        </row>
        <row r="1011">
          <cell r="J1011" t="str">
            <v>_135_30000_LIM333_Municipal Running Costs_DEPRECIATION_2018</v>
          </cell>
          <cell r="K1011" t="str">
            <v>_135_30000_LIM333_Municipal Running Costs_DEPRECIATION_2018</v>
          </cell>
          <cell r="L1011" t="str">
            <v>M</v>
          </cell>
          <cell r="M1011" t="str">
            <v>No</v>
          </cell>
          <cell r="N1011">
            <v>256434</v>
          </cell>
        </row>
        <row r="1012">
          <cell r="J1012" t="str">
            <v>_135_30000_LIM333_Municipal Running Costs_DEPRECIATION_2018</v>
          </cell>
          <cell r="K1012" t="str">
            <v>_135_30000_LIM333_Municipal Running Costs_DEPRECIATION_2018</v>
          </cell>
          <cell r="L1012" t="str">
            <v>M</v>
          </cell>
          <cell r="M1012" t="str">
            <v>No</v>
          </cell>
          <cell r="N1012">
            <v>263444</v>
          </cell>
        </row>
        <row r="1013">
          <cell r="J1013" t="str">
            <v>_143_10001_LIM333_Employee Related Cost Senior Management &amp; Municipal staff_EMPLOYEE RELATED COSTS _ WAGES _ SALARIES_2018</v>
          </cell>
          <cell r="K1013" t="str">
            <v>_143_10001_LIM333_Employee Related Cost Senior Management &amp; Municipal staff_EMPLOYEE RELATED COSTS _ WAGES _ SALARIES_2018</v>
          </cell>
          <cell r="L1013" t="str">
            <v>M</v>
          </cell>
          <cell r="M1013" t="str">
            <v>No</v>
          </cell>
          <cell r="N1013">
            <v>256531</v>
          </cell>
        </row>
        <row r="1014">
          <cell r="J1014" t="str">
            <v>_143_10001_LIM333_Employee Related Cost Senior Management &amp; Municipal staff_EMPLOYEE RELATED COSTS _ WAGES _ SALARIES_2018</v>
          </cell>
          <cell r="K1014" t="str">
            <v>_143_10001_LIM333_Employee Related Cost Senior Management &amp; Municipal staff_EMPLOYEE RELATED COSTS _ WAGES _ SALARIES_2018</v>
          </cell>
          <cell r="L1014" t="str">
            <v>M</v>
          </cell>
          <cell r="M1014" t="str">
            <v>No</v>
          </cell>
          <cell r="N1014">
            <v>257890</v>
          </cell>
        </row>
        <row r="1015">
          <cell r="J1015" t="str">
            <v>_143_10001_LIM333_Employee Related Cost Senior Management &amp; Municipal staff_EMPLOYEE RELATED COSTS _ WAGES _ SALARIES_2018</v>
          </cell>
          <cell r="K1015" t="str">
            <v>_143_10001_LIM333_Employee Related Cost Senior Management &amp; Municipal staff_EMPLOYEE RELATED COSTS _ WAGES _ SALARIES_2018</v>
          </cell>
          <cell r="L1015" t="str">
            <v>M</v>
          </cell>
          <cell r="M1015" t="str">
            <v>No</v>
          </cell>
          <cell r="N1015">
            <v>237861</v>
          </cell>
        </row>
        <row r="1016">
          <cell r="J1016" t="str">
            <v>_143_10001_LIM333_Employee Related Cost Senior Management &amp; Municipal staff_EMPLOYEE RELATED COSTS _ WAGES _ SALARIES_2018</v>
          </cell>
          <cell r="K1016" t="str">
            <v>_143_10001_LIM333_Employee Related Cost Senior Management &amp; Municipal staff_EMPLOYEE RELATED COSTS _ WAGES _ SALARIES_2018</v>
          </cell>
          <cell r="L1016" t="str">
            <v>M</v>
          </cell>
          <cell r="M1016" t="str">
            <v>No</v>
          </cell>
          <cell r="N1016">
            <v>237906</v>
          </cell>
        </row>
        <row r="1017">
          <cell r="J1017" t="str">
            <v>_143_10001_LIM333_Employee Related Cost Senior Management &amp; Municipal staff_EMPLOYEE RELATED COSTS _ WAGES _ SALARIES_2018</v>
          </cell>
          <cell r="K1017" t="str">
            <v>_143_10001_LIM333_Employee Related Cost Senior Management &amp; Municipal staff_EMPLOYEE RELATED COSTS _ WAGES _ SALARIES_2018</v>
          </cell>
          <cell r="L1017" t="str">
            <v>M</v>
          </cell>
          <cell r="M1017" t="str">
            <v>No</v>
          </cell>
          <cell r="N1017">
            <v>237777</v>
          </cell>
        </row>
        <row r="1018">
          <cell r="J1018" t="str">
            <v>_143_10001_LIM333_Employee Related Cost Senior Management &amp; Municipal staff_EMPLOYEE RELATED COSTS _ WAGES _ SALARIES_2018</v>
          </cell>
          <cell r="K1018" t="str">
            <v>_143_10001_LIM333_Employee Related Cost Senior Management &amp; Municipal staff_EMPLOYEE RELATED COSTS _ WAGES _ SALARIES_2018</v>
          </cell>
          <cell r="L1018" t="str">
            <v>M</v>
          </cell>
          <cell r="M1018" t="str">
            <v>No</v>
          </cell>
          <cell r="N1018">
            <v>256490</v>
          </cell>
        </row>
        <row r="1019">
          <cell r="J1019" t="str">
            <v>_143_10001_LIM333_Employee Related Cost Senior Management &amp; Municipal staff_EMPLOYEE RELATED COSTS _ WAGES _ SALARIES_2018</v>
          </cell>
          <cell r="K1019" t="str">
            <v>_143_10001_LIM333_Employee Related Cost Senior Management &amp; Municipal staff_EMPLOYEE RELATED COSTS _ WAGES _ SALARIES_2018</v>
          </cell>
          <cell r="L1019" t="str">
            <v>M</v>
          </cell>
          <cell r="M1019" t="str">
            <v>No</v>
          </cell>
          <cell r="N1019">
            <v>237899</v>
          </cell>
        </row>
        <row r="1020">
          <cell r="J1020" t="str">
            <v>_143_10001_LIM333_Employee Related Cost Senior Management &amp; Municipal staff_EMPLOYEE RELATED COSTS _ WAGES _ SALARIES_2018</v>
          </cell>
          <cell r="K1020" t="str">
            <v>_143_10001_LIM333_Employee Related Cost Senior Management &amp; Municipal staff_EMPLOYEE RELATED COSTS _ WAGES _ SALARIES_2018</v>
          </cell>
          <cell r="L1020" t="str">
            <v>M</v>
          </cell>
          <cell r="M1020" t="str">
            <v>No</v>
          </cell>
          <cell r="N1020">
            <v>238631</v>
          </cell>
        </row>
        <row r="1021">
          <cell r="J1021" t="str">
            <v>_143_10001_LIM333_Employee Related Cost Senior Management &amp; Municipal staff_EMPLOYEE RELATED COSTS _ WAGES _ SALARIES_2018</v>
          </cell>
          <cell r="K1021" t="str">
            <v>_143_10001_LIM333_Employee Related Cost Senior Management &amp; Municipal staff_EMPLOYEE RELATED COSTS _ WAGES _ SALARIES_2018</v>
          </cell>
          <cell r="L1021" t="str">
            <v>M</v>
          </cell>
          <cell r="M1021" t="str">
            <v>No</v>
          </cell>
          <cell r="N1021">
            <v>238638</v>
          </cell>
        </row>
        <row r="1022">
          <cell r="J1022" t="str">
            <v>_143_10001_LIM333_Employee Related Cost Senior Management &amp; Municipal staff_EMPLOYEE RELATED COSTS _ WAGES _ SALARIES_2018</v>
          </cell>
          <cell r="K1022" t="str">
            <v>_143_10001_LIM333_Employee Related Cost Senior Management &amp; Municipal staff_EMPLOYEE RELATED COSTS _ WAGES _ SALARIES_2018</v>
          </cell>
          <cell r="L1022" t="str">
            <v>M</v>
          </cell>
          <cell r="M1022" t="str">
            <v>No</v>
          </cell>
          <cell r="N1022">
            <v>237913</v>
          </cell>
        </row>
        <row r="1023">
          <cell r="J1023" t="str">
            <v>_143_10001_LIM333_Employee Related Cost Senior Management &amp; Municipal staff_EMPLOYEE RELATED COSTS _ WAGES _ SALARIES_2018</v>
          </cell>
          <cell r="K1023" t="str">
            <v>_143_10001_LIM333_Employee Related Cost Senior Management &amp; Municipal staff_EMPLOYEE RELATED COSTS _ WAGES _ SALARIES_2018</v>
          </cell>
          <cell r="L1023" t="str">
            <v>M</v>
          </cell>
          <cell r="M1023" t="str">
            <v>No</v>
          </cell>
          <cell r="N1023">
            <v>237862</v>
          </cell>
        </row>
        <row r="1024">
          <cell r="J1024" t="str">
            <v>_143_10001_LIM333_Employee Related Cost Senior Management &amp; Municipal staff_EMPLOYEE RELATED COSTS _ WAGES _ SALARIES_2018</v>
          </cell>
          <cell r="K1024" t="str">
            <v>_143_10001_LIM333_Employee Related Cost Senior Management &amp; Municipal staff_EMPLOYEE RELATED COSTS _ WAGES _ SALARIES_2018</v>
          </cell>
          <cell r="L1024" t="str">
            <v>M</v>
          </cell>
          <cell r="M1024" t="str">
            <v>No</v>
          </cell>
          <cell r="N1024">
            <v>237869</v>
          </cell>
        </row>
        <row r="1025">
          <cell r="J1025" t="str">
            <v>_143_10001_LIM333_Employee Related Cost Senior Management &amp; Municipal staff_EMPLOYEE RELATED COSTS _ WAGES _ SALARIES_2018</v>
          </cell>
          <cell r="K1025" t="str">
            <v>_143_10001_LIM333_Employee Related Cost Senior Management &amp; Municipal staff_EMPLOYEE RELATED COSTS _ WAGES _ SALARIES_2018</v>
          </cell>
          <cell r="L1025" t="str">
            <v>M</v>
          </cell>
          <cell r="M1025" t="str">
            <v>No</v>
          </cell>
          <cell r="N1025">
            <v>237885</v>
          </cell>
        </row>
        <row r="1026">
          <cell r="J1026" t="str">
            <v>_143_10001_LIM333_Employee Related Cost Senior Management &amp; Municipal staff_EMPLOYEE RELATED COSTS _ WAGES _ SALARIES_2018</v>
          </cell>
          <cell r="K1026" t="str">
            <v>_143_10001_LIM333_Employee Related Cost Senior Management &amp; Municipal staff_EMPLOYEE RELATED COSTS _ WAGES _ SALARIES_2018</v>
          </cell>
          <cell r="L1026" t="str">
            <v>M</v>
          </cell>
          <cell r="M1026" t="str">
            <v>No</v>
          </cell>
          <cell r="N1026">
            <v>237892</v>
          </cell>
        </row>
        <row r="1027">
          <cell r="J1027" t="str">
            <v>_143_10001_LIM333_Employee Related Cost Senior Management &amp; Municipal staff_EMPLOYEE RELATED COSTS _ WAGES _ SALARIES_2018</v>
          </cell>
          <cell r="K1027" t="str">
            <v>_143_10001_LIM333_Employee Related Cost Senior Management &amp; Municipal staff_EMPLOYEE RELATED COSTS _ WAGES _ SALARIES_2018</v>
          </cell>
          <cell r="L1027" t="str">
            <v>M</v>
          </cell>
          <cell r="M1027" t="str">
            <v>No</v>
          </cell>
          <cell r="N1027">
            <v>238647</v>
          </cell>
        </row>
        <row r="1028">
          <cell r="J1028" t="str">
            <v>_143_10001_LIM333_Employee Related Cost Senior Management &amp; Municipal staff_EMPLOYEE RELATED COSTS _ WAGES _ SALARIES_2018</v>
          </cell>
          <cell r="K1028" t="str">
            <v>_143_10001_LIM333_Employee Related Cost Senior Management &amp; Municipal staff_EMPLOYEE RELATED COSTS _ WAGES _ SALARIES_2018</v>
          </cell>
          <cell r="L1028" t="str">
            <v>M</v>
          </cell>
          <cell r="M1028" t="str">
            <v>No</v>
          </cell>
          <cell r="N1028">
            <v>237876</v>
          </cell>
        </row>
        <row r="1029">
          <cell r="J1029" t="str">
            <v>_034_10002_LIM333_Employee Related Cost Municipal Staff</v>
          </cell>
          <cell r="K1029" t="str">
            <v>_034_10002_LIM333_Employee Related Cost Municipal Staff</v>
          </cell>
          <cell r="L1029" t="str">
            <v>M</v>
          </cell>
          <cell r="M1029" t="str">
            <v>No</v>
          </cell>
          <cell r="N1029">
            <v>243034</v>
          </cell>
        </row>
        <row r="1030">
          <cell r="J1030" t="str">
            <v>_034_10002_LIM333_Employee Related Cost Municipal Staff</v>
          </cell>
          <cell r="K1030" t="str">
            <v>_034_10002_LIM333_Employee Related Cost Municipal Staff</v>
          </cell>
          <cell r="L1030" t="str">
            <v>M</v>
          </cell>
          <cell r="M1030" t="str">
            <v>No</v>
          </cell>
          <cell r="N1030">
            <v>242989</v>
          </cell>
        </row>
        <row r="1031">
          <cell r="J1031" t="str">
            <v>_034_10002_LIM333_Employee Related Cost Municipal Staff</v>
          </cell>
          <cell r="K1031" t="str">
            <v>_034_10002_LIM333_Employee Related Cost Municipal Staff</v>
          </cell>
          <cell r="L1031" t="str">
            <v>M</v>
          </cell>
          <cell r="M1031" t="str">
            <v>No</v>
          </cell>
          <cell r="N1031">
            <v>243026</v>
          </cell>
        </row>
        <row r="1032">
          <cell r="J1032" t="str">
            <v>_034_10002_LIM333_Employee Related Cost Municipal Staff</v>
          </cell>
          <cell r="K1032" t="str">
            <v>_034_10002_LIM333_Employee Related Cost Municipal Staff</v>
          </cell>
          <cell r="L1032" t="str">
            <v>M</v>
          </cell>
          <cell r="M1032" t="str">
            <v>No</v>
          </cell>
          <cell r="N1032">
            <v>243004</v>
          </cell>
        </row>
        <row r="1033">
          <cell r="J1033" t="str">
            <v>_034_10002_LIM333_Employee Related Cost Municipal Staff</v>
          </cell>
          <cell r="K1033" t="str">
            <v>_034_10002_LIM333_Employee Related Cost Municipal Staff</v>
          </cell>
          <cell r="L1033" t="str">
            <v>M</v>
          </cell>
          <cell r="M1033" t="str">
            <v>No</v>
          </cell>
          <cell r="N1033">
            <v>242983</v>
          </cell>
        </row>
        <row r="1034">
          <cell r="J1034" t="str">
            <v>_034_10002_LIM333_Employee Related Cost Municipal Staff</v>
          </cell>
          <cell r="K1034" t="str">
            <v>_034_10002_LIM333_Employee Related Cost Municipal Staff</v>
          </cell>
          <cell r="L1034" t="str">
            <v>M</v>
          </cell>
          <cell r="M1034" t="str">
            <v>No</v>
          </cell>
          <cell r="N1034">
            <v>243012</v>
          </cell>
        </row>
        <row r="1035">
          <cell r="J1035" t="str">
            <v>_034_10002_LIM333_Employee Related Cost Municipal Staff</v>
          </cell>
          <cell r="K1035" t="str">
            <v>_034_10002_LIM333_Employee Related Cost Municipal Staff</v>
          </cell>
          <cell r="L1035" t="str">
            <v>M</v>
          </cell>
          <cell r="M1035" t="str">
            <v>No</v>
          </cell>
          <cell r="N1035">
            <v>242967</v>
          </cell>
        </row>
        <row r="1036">
          <cell r="J1036" t="str">
            <v>_034_10002_LIM333_Employee Related Cost Municipal Staff</v>
          </cell>
          <cell r="K1036" t="str">
            <v>_034_10002_LIM333_Employee Related Cost Municipal Staff</v>
          </cell>
          <cell r="L1036" t="str">
            <v>M</v>
          </cell>
          <cell r="M1036" t="str">
            <v>No</v>
          </cell>
          <cell r="N1036">
            <v>243019</v>
          </cell>
        </row>
        <row r="1037">
          <cell r="J1037" t="str">
            <v>_034_10002_LIM333_Employee Related Cost Municipal Staff</v>
          </cell>
          <cell r="K1037" t="str">
            <v>_034_10002_LIM333_Employee Related Cost Municipal Staff</v>
          </cell>
          <cell r="L1037" t="str">
            <v>M</v>
          </cell>
          <cell r="M1037" t="str">
            <v>No</v>
          </cell>
          <cell r="N1037">
            <v>243027</v>
          </cell>
        </row>
        <row r="1038">
          <cell r="J1038" t="str">
            <v>_034_10002_LIM333_Employee Related Cost Municipal Staff</v>
          </cell>
          <cell r="K1038" t="str">
            <v>_034_10002_LIM333_Employee Related Cost Municipal Staff</v>
          </cell>
          <cell r="L1038" t="str">
            <v>M</v>
          </cell>
          <cell r="M1038" t="str">
            <v>No</v>
          </cell>
          <cell r="N1038">
            <v>242974</v>
          </cell>
        </row>
        <row r="1039">
          <cell r="J1039" t="str">
            <v>_034_10002_LIM333_Employee Related Cost Municipal Staff</v>
          </cell>
          <cell r="K1039" t="str">
            <v>_034_10002_LIM333_Employee Related Cost Municipal Staff</v>
          </cell>
          <cell r="L1039" t="str">
            <v>M</v>
          </cell>
          <cell r="M1039" t="str">
            <v>No</v>
          </cell>
          <cell r="N1039">
            <v>256460</v>
          </cell>
        </row>
        <row r="1040">
          <cell r="J1040" t="str">
            <v>_034_10002_LIM333_Employee Related Cost Municipal Staff</v>
          </cell>
          <cell r="K1040" t="str">
            <v>_034_10002_LIM333_Employee Related Cost Municipal Staff</v>
          </cell>
          <cell r="L1040" t="str">
            <v>M</v>
          </cell>
          <cell r="M1040" t="str">
            <v>No</v>
          </cell>
          <cell r="N1040">
            <v>242976</v>
          </cell>
        </row>
        <row r="1041">
          <cell r="J1041" t="str">
            <v>_034_10002_LIM333_Employee Related Cost Municipal Staff</v>
          </cell>
          <cell r="K1041" t="str">
            <v>_034_10002_LIM333_Employee Related Cost Municipal Staff</v>
          </cell>
          <cell r="L1041" t="str">
            <v>M</v>
          </cell>
          <cell r="M1041" t="str">
            <v>No</v>
          </cell>
          <cell r="N1041">
            <v>242997</v>
          </cell>
        </row>
        <row r="1042">
          <cell r="J1042" t="str">
            <v>_034_10002_LIM333_Employee Related Cost Municipal Staff</v>
          </cell>
          <cell r="K1042" t="str">
            <v>_034_10002_LIM333_Employee Related Cost Municipal Staff</v>
          </cell>
          <cell r="L1042" t="str">
            <v>M</v>
          </cell>
          <cell r="M1042" t="str">
            <v>No</v>
          </cell>
          <cell r="N1042">
            <v>243011</v>
          </cell>
        </row>
        <row r="1043">
          <cell r="J1043" t="str">
            <v>_034_10002_LIM333_Employee Related Cost Municipal Staff</v>
          </cell>
          <cell r="K1043" t="str">
            <v>_034_10002_LIM333_Employee Related Cost Municipal Staff</v>
          </cell>
          <cell r="L1043" t="str">
            <v>M</v>
          </cell>
          <cell r="M1043" t="str">
            <v>No</v>
          </cell>
          <cell r="N1043">
            <v>257891</v>
          </cell>
        </row>
        <row r="1044">
          <cell r="J1044" t="str">
            <v>_034_10002_LIM333_Employee Related Cost Municipal Staff</v>
          </cell>
          <cell r="K1044" t="str">
            <v>_034_10002_LIM333_Employee Related Cost Municipal Staff</v>
          </cell>
          <cell r="L1044" t="str">
            <v>M</v>
          </cell>
          <cell r="M1044" t="str">
            <v>No</v>
          </cell>
          <cell r="N1044">
            <v>256537</v>
          </cell>
        </row>
        <row r="1045">
          <cell r="J1045" t="str">
            <v>115_LIM333_MACHINERY &amp; EQUIPMENT</v>
          </cell>
          <cell r="K1045" t="str">
            <v>115_LIM333_MACHINERY &amp; EQUIPMENT</v>
          </cell>
          <cell r="L1045" t="str">
            <v>M</v>
          </cell>
          <cell r="M1045" t="str">
            <v>No</v>
          </cell>
          <cell r="N1045">
            <v>237756</v>
          </cell>
        </row>
        <row r="1046">
          <cell r="J1046" t="str">
            <v>_103_30000_LIM333_Municipal Running Costs_DEPRECIATION_2018</v>
          </cell>
          <cell r="K1046" t="str">
            <v>_103_30000_LIM333_Municipal Running Costs_DEPRECIATION_2018</v>
          </cell>
          <cell r="L1046" t="str">
            <v>M</v>
          </cell>
          <cell r="M1046" t="str">
            <v>No</v>
          </cell>
          <cell r="N1046">
            <v>256419</v>
          </cell>
        </row>
        <row r="1047">
          <cell r="J1047" t="str">
            <v>_123_60001_LIM333_Default Transactions_SERVICE CHARGES_2018</v>
          </cell>
          <cell r="K1047" t="str">
            <v>_123_60001_LIM333_Default Transactions_SERVICE CHARGES_2018</v>
          </cell>
          <cell r="L1047" t="str">
            <v>M</v>
          </cell>
          <cell r="M1047" t="str">
            <v>No</v>
          </cell>
          <cell r="N1047">
            <v>236854</v>
          </cell>
        </row>
        <row r="1048">
          <cell r="J1048" t="str">
            <v>_035_10002_LIM333_Employee Related Cost Municipal Staff</v>
          </cell>
          <cell r="K1048" t="str">
            <v>_035_10002_LIM333_Employee Related Cost Municipal Staff</v>
          </cell>
          <cell r="L1048" t="str">
            <v>M</v>
          </cell>
          <cell r="M1048" t="str">
            <v>No</v>
          </cell>
          <cell r="N1048">
            <v>243335</v>
          </cell>
        </row>
        <row r="1049">
          <cell r="J1049" t="str">
            <v>_035_10002_LIM333_Employee Related Cost Municipal Staff</v>
          </cell>
          <cell r="K1049" t="str">
            <v>_035_10002_LIM333_Employee Related Cost Municipal Staff</v>
          </cell>
          <cell r="L1049" t="str">
            <v>M</v>
          </cell>
          <cell r="M1049" t="str">
            <v>No</v>
          </cell>
          <cell r="N1049">
            <v>256451</v>
          </cell>
        </row>
        <row r="1050">
          <cell r="J1050" t="str">
            <v>_035_10002_LIM333_Employee Related Cost Municipal Staff</v>
          </cell>
          <cell r="K1050" t="str">
            <v>_035_10002_LIM333_Employee Related Cost Municipal Staff</v>
          </cell>
          <cell r="L1050" t="str">
            <v>M</v>
          </cell>
          <cell r="M1050" t="str">
            <v>No</v>
          </cell>
          <cell r="N1050">
            <v>257892</v>
          </cell>
        </row>
        <row r="1051">
          <cell r="J1051" t="str">
            <v>_035_10002_LIM333_Employee Related Cost Municipal Staff</v>
          </cell>
          <cell r="K1051" t="str">
            <v>_035_10002_LIM333_Employee Related Cost Municipal Staff</v>
          </cell>
          <cell r="L1051" t="str">
            <v>M</v>
          </cell>
          <cell r="M1051" t="str">
            <v>No</v>
          </cell>
          <cell r="N1051">
            <v>243299</v>
          </cell>
        </row>
        <row r="1052">
          <cell r="J1052" t="str">
            <v>_035_10002_LIM333_Employee Related Cost Municipal Staff</v>
          </cell>
          <cell r="K1052" t="str">
            <v>_035_10002_LIM333_Employee Related Cost Municipal Staff</v>
          </cell>
          <cell r="L1052" t="str">
            <v>M</v>
          </cell>
          <cell r="M1052" t="str">
            <v>No</v>
          </cell>
          <cell r="N1052">
            <v>243343</v>
          </cell>
        </row>
        <row r="1053">
          <cell r="J1053" t="str">
            <v>_035_10002_LIM333_Employee Related Cost Municipal Staff</v>
          </cell>
          <cell r="K1053" t="str">
            <v>_035_10002_LIM333_Employee Related Cost Municipal Staff</v>
          </cell>
          <cell r="L1053" t="str">
            <v>M</v>
          </cell>
          <cell r="M1053" t="str">
            <v>No</v>
          </cell>
          <cell r="N1053">
            <v>243301</v>
          </cell>
        </row>
        <row r="1054">
          <cell r="J1054" t="str">
            <v>_035_10002_LIM333_Employee Related Cost Municipal Staff</v>
          </cell>
          <cell r="K1054" t="str">
            <v>_035_10002_LIM333_Employee Related Cost Municipal Staff</v>
          </cell>
          <cell r="L1054" t="str">
            <v>M</v>
          </cell>
          <cell r="M1054" t="str">
            <v>No</v>
          </cell>
          <cell r="N1054">
            <v>243307</v>
          </cell>
        </row>
        <row r="1055">
          <cell r="J1055" t="str">
            <v>_035_10002_LIM333_Employee Related Cost Municipal Staff</v>
          </cell>
          <cell r="K1055" t="str">
            <v>_035_10002_LIM333_Employee Related Cost Municipal Staff</v>
          </cell>
          <cell r="L1055" t="str">
            <v>M</v>
          </cell>
          <cell r="M1055" t="str">
            <v>No</v>
          </cell>
          <cell r="N1055">
            <v>243327</v>
          </cell>
        </row>
        <row r="1056">
          <cell r="J1056" t="str">
            <v>_035_10002_LIM333_Employee Related Cost Municipal Staff</v>
          </cell>
          <cell r="K1056" t="str">
            <v>_035_10002_LIM333_Employee Related Cost Municipal Staff</v>
          </cell>
          <cell r="L1056" t="str">
            <v>M</v>
          </cell>
          <cell r="M1056" t="str">
            <v>No</v>
          </cell>
          <cell r="N1056">
            <v>243293</v>
          </cell>
        </row>
        <row r="1057">
          <cell r="J1057" t="str">
            <v>_035_10002_LIM333_Employee Related Cost Municipal Staff</v>
          </cell>
          <cell r="K1057" t="str">
            <v>_035_10002_LIM333_Employee Related Cost Municipal Staff</v>
          </cell>
          <cell r="L1057" t="str">
            <v>M</v>
          </cell>
          <cell r="M1057" t="str">
            <v>No</v>
          </cell>
          <cell r="N1057">
            <v>243350</v>
          </cell>
        </row>
        <row r="1058">
          <cell r="J1058" t="str">
            <v>_035_10002_LIM333_Employee Related Cost Municipal Staff</v>
          </cell>
          <cell r="K1058" t="str">
            <v>_035_10002_LIM333_Employee Related Cost Municipal Staff</v>
          </cell>
          <cell r="L1058" t="str">
            <v>M</v>
          </cell>
          <cell r="M1058" t="str">
            <v>No</v>
          </cell>
          <cell r="N1058">
            <v>243357</v>
          </cell>
        </row>
        <row r="1059">
          <cell r="J1059" t="str">
            <v>_035_10002_LIM333_Employee Related Cost Municipal Staff</v>
          </cell>
          <cell r="K1059" t="str">
            <v>_035_10002_LIM333_Employee Related Cost Municipal Staff</v>
          </cell>
          <cell r="L1059" t="str">
            <v>M</v>
          </cell>
          <cell r="M1059" t="str">
            <v>No</v>
          </cell>
          <cell r="N1059">
            <v>243364</v>
          </cell>
        </row>
        <row r="1060">
          <cell r="J1060" t="str">
            <v>_035_10002_LIM333_Employee Related Cost Municipal Staff</v>
          </cell>
          <cell r="K1060" t="str">
            <v>_035_10002_LIM333_Employee Related Cost Municipal Staff</v>
          </cell>
          <cell r="L1060" t="str">
            <v>M</v>
          </cell>
          <cell r="M1060" t="str">
            <v>No</v>
          </cell>
          <cell r="N1060">
            <v>243321</v>
          </cell>
        </row>
        <row r="1061">
          <cell r="J1061" t="str">
            <v>_035_10002_LIM333_Employee Related Cost Municipal Staff</v>
          </cell>
          <cell r="K1061" t="str">
            <v>_035_10002_LIM333_Employee Related Cost Municipal Staff</v>
          </cell>
          <cell r="L1061" t="str">
            <v>M</v>
          </cell>
          <cell r="M1061" t="str">
            <v>No</v>
          </cell>
          <cell r="N1061">
            <v>243315</v>
          </cell>
        </row>
        <row r="1062">
          <cell r="J1062" t="str">
            <v>_183_Distribution Network Repair</v>
          </cell>
          <cell r="K1062" t="str">
            <v>_183_Distribution Network Repair</v>
          </cell>
          <cell r="L1062" t="str">
            <v>M</v>
          </cell>
          <cell r="M1062" t="str">
            <v>No</v>
          </cell>
          <cell r="N1062">
            <v>246277</v>
          </cell>
        </row>
        <row r="1063">
          <cell r="J1063" t="str">
            <v>_133_LIM333_NON-COUNCIL-OWNED ASSETS - CONTRACTORS</v>
          </cell>
          <cell r="K1063" t="str">
            <v>_133_LIM333_NON-COUNCIL-OWNED ASSETS - CONTRACTORS</v>
          </cell>
          <cell r="L1063" t="str">
            <v>M</v>
          </cell>
          <cell r="M1063" t="str">
            <v>No</v>
          </cell>
          <cell r="N1063">
            <v>238965</v>
          </cell>
        </row>
        <row r="1064">
          <cell r="J1064" t="str">
            <v>_134_10002_LIM333_Employee Related Cost Municipal Staff &amp; Senior Management_EMPLOYEE RELATED COSTS _ SOCIAL CONTRIBUTIONS_2018</v>
          </cell>
          <cell r="K1064" t="str">
            <v>_134_10002_LIM333_Employee Related Cost Municipal Staff &amp; Senior Management_EMPLOYEE RELATED COSTS _ SOCIAL CONTRIBUTIONS_2018</v>
          </cell>
          <cell r="L1064" t="str">
            <v>M</v>
          </cell>
          <cell r="M1064" t="str">
            <v>No</v>
          </cell>
          <cell r="N1064">
            <v>238695</v>
          </cell>
        </row>
        <row r="1065">
          <cell r="J1065" t="str">
            <v>_134_10002_LIM333_Employee Related Cost Municipal Staff &amp; Senior Management_EMPLOYEE RELATED COSTS _ SOCIAL CONTRIBUTIONS_2018</v>
          </cell>
          <cell r="K1065" t="str">
            <v>_134_10002_LIM333_Employee Related Cost Municipal Staff &amp; Senior Management_EMPLOYEE RELATED COSTS _ SOCIAL CONTRIBUTIONS_2018</v>
          </cell>
          <cell r="L1065" t="str">
            <v>M</v>
          </cell>
          <cell r="M1065" t="str">
            <v>No</v>
          </cell>
          <cell r="N1065">
            <v>256496</v>
          </cell>
        </row>
        <row r="1066">
          <cell r="J1066" t="str">
            <v>_134_10002_LIM333_Employee Related Cost Municipal Staff &amp; Senior Management_EMPLOYEE RELATED COSTS _ SOCIAL CONTRIBUTIONS_2018</v>
          </cell>
          <cell r="K1066" t="str">
            <v>_134_10002_LIM333_Employee Related Cost Municipal Staff &amp; Senior Management_EMPLOYEE RELATED COSTS _ SOCIAL CONTRIBUTIONS_2018</v>
          </cell>
          <cell r="L1066" t="str">
            <v>M</v>
          </cell>
          <cell r="M1066" t="str">
            <v>No</v>
          </cell>
          <cell r="N1066">
            <v>238655</v>
          </cell>
        </row>
        <row r="1067">
          <cell r="J1067" t="str">
            <v>_134_10002_LIM333_Employee Related Cost Municipal Staff &amp; Senior Management_EMPLOYEE RELATED COSTS _ SOCIAL CONTRIBUTIONS_2018</v>
          </cell>
          <cell r="K1067" t="str">
            <v>_134_10002_LIM333_Employee Related Cost Municipal Staff &amp; Senior Management_EMPLOYEE RELATED COSTS _ SOCIAL CONTRIBUTIONS_2018</v>
          </cell>
          <cell r="L1067" t="str">
            <v>M</v>
          </cell>
          <cell r="M1067" t="str">
            <v>No</v>
          </cell>
          <cell r="N1067">
            <v>238550</v>
          </cell>
        </row>
        <row r="1068">
          <cell r="J1068" t="str">
            <v>_134_10002_LIM333_Employee Related Cost Municipal Staff &amp; Senior Management_EMPLOYEE RELATED COSTS _ SOCIAL CONTRIBUTIONS_2018</v>
          </cell>
          <cell r="K1068" t="str">
            <v>_134_10002_LIM333_Employee Related Cost Municipal Staff &amp; Senior Management_EMPLOYEE RELATED COSTS _ SOCIAL CONTRIBUTIONS_2018</v>
          </cell>
          <cell r="L1068" t="str">
            <v>M</v>
          </cell>
          <cell r="M1068" t="str">
            <v>No</v>
          </cell>
          <cell r="N1068">
            <v>238562</v>
          </cell>
        </row>
        <row r="1069">
          <cell r="J1069" t="str">
            <v>_134_10002_LIM333_Employee Related Cost Municipal Staff &amp; Senior Management_EMPLOYEE RELATED COSTS _ SOCIAL CONTRIBUTIONS_2018</v>
          </cell>
          <cell r="K1069" t="str">
            <v>_134_10002_LIM333_Employee Related Cost Municipal Staff &amp; Senior Management_EMPLOYEE RELATED COSTS _ SOCIAL CONTRIBUTIONS_2018</v>
          </cell>
          <cell r="L1069" t="str">
            <v>M</v>
          </cell>
          <cell r="M1069" t="str">
            <v>No</v>
          </cell>
          <cell r="N1069">
            <v>238629</v>
          </cell>
        </row>
        <row r="1070">
          <cell r="J1070" t="str">
            <v>_134_10002_LIM333_Employee Related Cost Municipal Staff &amp; Senior Management_EMPLOYEE RELATED COSTS _ SOCIAL CONTRIBUTIONS_2018</v>
          </cell>
          <cell r="K1070" t="str">
            <v>_134_10002_LIM333_Employee Related Cost Municipal Staff &amp; Senior Management_EMPLOYEE RELATED COSTS _ SOCIAL CONTRIBUTIONS_2018</v>
          </cell>
          <cell r="L1070" t="str">
            <v>M</v>
          </cell>
          <cell r="M1070" t="str">
            <v>No</v>
          </cell>
          <cell r="N1070">
            <v>238682</v>
          </cell>
        </row>
        <row r="1071">
          <cell r="J1071" t="str">
            <v>_134_10002_LIM333_Employee Related Cost Municipal Staff &amp; Senior Management_EMPLOYEE RELATED COSTS _ SOCIAL CONTRIBUTIONS_2018</v>
          </cell>
          <cell r="K1071" t="str">
            <v>_134_10002_LIM333_Employee Related Cost Municipal Staff &amp; Senior Management_EMPLOYEE RELATED COSTS _ SOCIAL CONTRIBUTIONS_2018</v>
          </cell>
          <cell r="L1071" t="str">
            <v>M</v>
          </cell>
          <cell r="M1071" t="str">
            <v>No</v>
          </cell>
          <cell r="N1071">
            <v>238664</v>
          </cell>
        </row>
        <row r="1072">
          <cell r="J1072" t="str">
            <v>_134_10002_LIM333_Employee Related Cost Municipal Staff &amp; Senior Management_EMPLOYEE RELATED COSTS _ SOCIAL CONTRIBUTIONS_2018</v>
          </cell>
          <cell r="K1072" t="str">
            <v>_134_10002_LIM333_Employee Related Cost Municipal Staff &amp; Senior Management_EMPLOYEE RELATED COSTS _ SOCIAL CONTRIBUTIONS_2018</v>
          </cell>
          <cell r="L1072" t="str">
            <v>M</v>
          </cell>
          <cell r="M1072" t="str">
            <v>No</v>
          </cell>
          <cell r="N1072">
            <v>238529</v>
          </cell>
        </row>
        <row r="1073">
          <cell r="J1073" t="str">
            <v>_134_10002_LIM333_Employee Related Cost Municipal Staff &amp; Senior Management_EMPLOYEE RELATED COSTS _ SOCIAL CONTRIBUTIONS_2018</v>
          </cell>
          <cell r="K1073" t="str">
            <v>_134_10002_LIM333_Employee Related Cost Municipal Staff &amp; Senior Management_EMPLOYEE RELATED COSTS _ SOCIAL CONTRIBUTIONS_2018</v>
          </cell>
          <cell r="L1073" t="str">
            <v>M</v>
          </cell>
          <cell r="M1073" t="str">
            <v>No</v>
          </cell>
          <cell r="N1073">
            <v>238470</v>
          </cell>
        </row>
        <row r="1074">
          <cell r="J1074" t="str">
            <v>_134_10002_LIM333_Employee Related Cost Municipal Staff &amp; Senior Management_EMPLOYEE RELATED COSTS _ SOCIAL CONTRIBUTIONS_2018</v>
          </cell>
          <cell r="K1074" t="str">
            <v>_134_10002_LIM333_Employee Related Cost Municipal Staff &amp; Senior Management_EMPLOYEE RELATED COSTS _ SOCIAL CONTRIBUTIONS_2018</v>
          </cell>
          <cell r="L1074" t="str">
            <v>M</v>
          </cell>
          <cell r="M1074" t="str">
            <v>No</v>
          </cell>
          <cell r="N1074">
            <v>238483</v>
          </cell>
        </row>
        <row r="1075">
          <cell r="J1075" t="str">
            <v>_032_LIM333_COUNCIL-OWNED BUILDINGS</v>
          </cell>
          <cell r="K1075" t="str">
            <v>_032_LIM333_COUNCIL-OWNED BUILDINGS</v>
          </cell>
          <cell r="L1075" t="str">
            <v>M</v>
          </cell>
          <cell r="M1075" t="str">
            <v>No</v>
          </cell>
          <cell r="N1075">
            <v>256828</v>
          </cell>
        </row>
        <row r="1076">
          <cell r="J1076" t="str">
            <v>_153_10002_LIM333_Employee Related Cost Municipal Staff_EMPLOYEE RELATED COSTS _ SOCIAL CONTRIBUTIONS_2018</v>
          </cell>
          <cell r="K1076" t="str">
            <v>_153_10002_LIM333_Employee Related Cost Municipal Staff_EMPLOYEE RELATED COSTS _ SOCIAL CONTRIBUTIONS_2018</v>
          </cell>
          <cell r="L1076" t="str">
            <v>M</v>
          </cell>
          <cell r="M1076" t="str">
            <v>No</v>
          </cell>
          <cell r="N1076">
            <v>257893</v>
          </cell>
        </row>
        <row r="1077">
          <cell r="J1077" t="str">
            <v>_153_10002_LIM333_Employee Related Cost Municipal Staff_EMPLOYEE RELATED COSTS _ SOCIAL CONTRIBUTIONS_2018</v>
          </cell>
          <cell r="K1077" t="str">
            <v>_153_10002_LIM333_Employee Related Cost Municipal Staff_EMPLOYEE RELATED COSTS _ SOCIAL CONTRIBUTIONS_2018</v>
          </cell>
          <cell r="L1077" t="str">
            <v>M</v>
          </cell>
          <cell r="M1077" t="str">
            <v>No</v>
          </cell>
          <cell r="N1077">
            <v>238126</v>
          </cell>
        </row>
        <row r="1078">
          <cell r="J1078" t="str">
            <v>_153_10002_LIM333_Employee Related Cost Municipal Staff_EMPLOYEE RELATED COSTS _ SOCIAL CONTRIBUTIONS_2018</v>
          </cell>
          <cell r="K1078" t="str">
            <v>_153_10002_LIM333_Employee Related Cost Municipal Staff_EMPLOYEE RELATED COSTS _ SOCIAL CONTRIBUTIONS_2018</v>
          </cell>
          <cell r="L1078" t="str">
            <v>M</v>
          </cell>
          <cell r="M1078" t="str">
            <v>No</v>
          </cell>
          <cell r="N1078">
            <v>238140</v>
          </cell>
        </row>
        <row r="1079">
          <cell r="J1079" t="str">
            <v>_153_10002_LIM333_Employee Related Cost Municipal Staff_EMPLOYEE RELATED COSTS _ SOCIAL CONTRIBUTIONS_2018</v>
          </cell>
          <cell r="K1079" t="str">
            <v>_153_10002_LIM333_Employee Related Cost Municipal Staff_EMPLOYEE RELATED COSTS _ SOCIAL CONTRIBUTIONS_2018</v>
          </cell>
          <cell r="L1079" t="str">
            <v>M</v>
          </cell>
          <cell r="M1079" t="str">
            <v>No</v>
          </cell>
          <cell r="N1079">
            <v>256481</v>
          </cell>
        </row>
        <row r="1080">
          <cell r="J1080" t="str">
            <v>_153_10002_LIM333_Employee Related Cost Municipal Staff_EMPLOYEE RELATED COSTS _ SOCIAL CONTRIBUTIONS_2018</v>
          </cell>
          <cell r="K1080" t="str">
            <v>_153_10002_LIM333_Employee Related Cost Municipal Staff_EMPLOYEE RELATED COSTS _ SOCIAL CONTRIBUTIONS_2018</v>
          </cell>
          <cell r="L1080" t="str">
            <v>M</v>
          </cell>
          <cell r="M1080" t="str">
            <v>No</v>
          </cell>
          <cell r="N1080">
            <v>257550</v>
          </cell>
        </row>
        <row r="1081">
          <cell r="J1081" t="str">
            <v>_153_10002_LIM333_Employee Related Cost Municipal Staff_EMPLOYEE RELATED COSTS _ SOCIAL CONTRIBUTIONS_2018</v>
          </cell>
          <cell r="K1081" t="str">
            <v>_153_10002_LIM333_Employee Related Cost Municipal Staff_EMPLOYEE RELATED COSTS _ SOCIAL CONTRIBUTIONS_2018</v>
          </cell>
          <cell r="L1081" t="str">
            <v>M</v>
          </cell>
          <cell r="M1081" t="str">
            <v>No</v>
          </cell>
          <cell r="N1081">
            <v>237847</v>
          </cell>
        </row>
        <row r="1082">
          <cell r="J1082" t="str">
            <v>_153_10002_LIM333_Employee Related Cost Municipal Staff_EMPLOYEE RELATED COSTS _ SOCIAL CONTRIBUTIONS_2018</v>
          </cell>
          <cell r="K1082" t="str">
            <v>_153_10002_LIM333_Employee Related Cost Municipal Staff_EMPLOYEE RELATED COSTS _ SOCIAL CONTRIBUTIONS_2018</v>
          </cell>
          <cell r="L1082" t="str">
            <v>M</v>
          </cell>
          <cell r="M1082" t="str">
            <v>No</v>
          </cell>
          <cell r="N1082">
            <v>238146</v>
          </cell>
        </row>
        <row r="1083">
          <cell r="J1083" t="str">
            <v>_153_10002_LIM333_Employee Related Cost Municipal Staff_EMPLOYEE RELATED COSTS _ SOCIAL CONTRIBUTIONS_2018</v>
          </cell>
          <cell r="K1083" t="str">
            <v>_153_10002_LIM333_Employee Related Cost Municipal Staff_EMPLOYEE RELATED COSTS _ SOCIAL CONTRIBUTIONS_2018</v>
          </cell>
          <cell r="L1083" t="str">
            <v>M</v>
          </cell>
          <cell r="M1083" t="str">
            <v>No</v>
          </cell>
          <cell r="N1083">
            <v>238119</v>
          </cell>
        </row>
        <row r="1084">
          <cell r="J1084" t="str">
            <v>_153_10002_LIM333_Employee Related Cost Municipal Staff_EMPLOYEE RELATED COSTS _ SOCIAL CONTRIBUTIONS_2018</v>
          </cell>
          <cell r="K1084" t="str">
            <v>_153_10002_LIM333_Employee Related Cost Municipal Staff_EMPLOYEE RELATED COSTS _ SOCIAL CONTRIBUTIONS_2018</v>
          </cell>
          <cell r="L1084" t="str">
            <v>M</v>
          </cell>
          <cell r="M1084" t="str">
            <v>No</v>
          </cell>
          <cell r="N1084">
            <v>238108</v>
          </cell>
        </row>
        <row r="1085">
          <cell r="J1085" t="str">
            <v>_153_10002_LIM333_Employee Related Cost Municipal Staff_EMPLOYEE RELATED COSTS _ SOCIAL CONTRIBUTIONS_2018</v>
          </cell>
          <cell r="K1085" t="str">
            <v>_153_10002_LIM333_Employee Related Cost Municipal Staff_EMPLOYEE RELATED COSTS _ SOCIAL CONTRIBUTIONS_2018</v>
          </cell>
          <cell r="L1085" t="str">
            <v>M</v>
          </cell>
          <cell r="M1085" t="str">
            <v>No</v>
          </cell>
          <cell r="N1085">
            <v>237853</v>
          </cell>
        </row>
        <row r="1086">
          <cell r="J1086" t="str">
            <v>_153_10002_LIM333_Employee Related Cost Municipal Staff_EMPLOYEE RELATED COSTS _ SOCIAL CONTRIBUTIONS_2018</v>
          </cell>
          <cell r="K1086" t="str">
            <v>_153_10002_LIM333_Employee Related Cost Municipal Staff_EMPLOYEE RELATED COSTS _ SOCIAL CONTRIBUTIONS_2018</v>
          </cell>
          <cell r="L1086" t="str">
            <v>M</v>
          </cell>
          <cell r="M1086" t="str">
            <v>No</v>
          </cell>
          <cell r="N1086">
            <v>238133</v>
          </cell>
        </row>
        <row r="1087">
          <cell r="J1087" t="str">
            <v>_153_10002_LIM333_Employee Related Cost Municipal Staff_EMPLOYEE RELATED COSTS _ SOCIAL CONTRIBUTIONS_2018</v>
          </cell>
          <cell r="K1087" t="str">
            <v>_153_10002_LIM333_Employee Related Cost Municipal Staff_EMPLOYEE RELATED COSTS _ SOCIAL CONTRIBUTIONS_2018</v>
          </cell>
          <cell r="L1087" t="str">
            <v>M</v>
          </cell>
          <cell r="M1087" t="str">
            <v>No</v>
          </cell>
          <cell r="N1087">
            <v>238154</v>
          </cell>
        </row>
        <row r="1088">
          <cell r="J1088" t="str">
            <v>_153_10002_LIM333_Employee Related Cost Municipal Staff_EMPLOYEE RELATED COSTS _ SOCIAL CONTRIBUTIONS_2018</v>
          </cell>
          <cell r="K1088" t="str">
            <v>_153_10002_LIM333_Employee Related Cost Municipal Staff_EMPLOYEE RELATED COSTS _ SOCIAL CONTRIBUTIONS_2018</v>
          </cell>
          <cell r="L1088" t="str">
            <v>M</v>
          </cell>
          <cell r="M1088" t="str">
            <v>No</v>
          </cell>
          <cell r="N1088">
            <v>238114</v>
          </cell>
        </row>
        <row r="1089">
          <cell r="J1089" t="str">
            <v>_063_LIM333_FURNITURE &amp; OFFICE EQUIPMENT</v>
          </cell>
          <cell r="K1089" t="str">
            <v>_063_LIM333_FURNITURE &amp; OFFICE EQUIPMENT</v>
          </cell>
          <cell r="L1089" t="str">
            <v>M</v>
          </cell>
          <cell r="M1089" t="str">
            <v>No</v>
          </cell>
          <cell r="N1089">
            <v>240350</v>
          </cell>
        </row>
        <row r="1090">
          <cell r="J1090" t="str">
            <v>135_LIM333_FURNITURE &amp; OFFICE EQUIPMENT</v>
          </cell>
          <cell r="K1090" t="str">
            <v>135_LIM333_FURNITURE &amp; OFFICE EQUIPMENT</v>
          </cell>
          <cell r="L1090" t="str">
            <v>M</v>
          </cell>
          <cell r="M1090" t="str">
            <v>No</v>
          </cell>
          <cell r="N1090">
            <v>236934</v>
          </cell>
        </row>
        <row r="1091">
          <cell r="J1091" t="str">
            <v>_025_LIM333_MACHINERY &amp; EQUIPMENT</v>
          </cell>
          <cell r="K1091" t="str">
            <v>_025_LIM333_MACHINERY &amp; EQUIPMENT</v>
          </cell>
          <cell r="L1091" t="str">
            <v>M</v>
          </cell>
          <cell r="M1091" t="str">
            <v>No</v>
          </cell>
          <cell r="N1091">
            <v>256832</v>
          </cell>
        </row>
        <row r="1092">
          <cell r="J1092" t="str">
            <v>_036_LIM333_FURNITURE &amp; OFFICE EQUIPMENT</v>
          </cell>
          <cell r="K1092" t="str">
            <v>_036_LIM333_FURNITURE &amp; OFFICE EQUIPMENT</v>
          </cell>
          <cell r="L1092" t="str">
            <v>M</v>
          </cell>
          <cell r="M1092" t="str">
            <v>No</v>
          </cell>
          <cell r="N1092">
            <v>244679</v>
          </cell>
        </row>
        <row r="1093">
          <cell r="J1093" t="str">
            <v>_140_10001_LIM333_Employee Related Cost Senior Management &amp; Municipal Staff_EMPLOYEE RELATED COSTS _ SOCIAL CONTRIBUTIONS_2018</v>
          </cell>
          <cell r="K1093" t="str">
            <v>_140_10001_LIM333_Employee Related Cost Senior Management &amp; Municipal Staff_EMPLOYEE RELATED COSTS _ SOCIAL CONTRIBUTIONS_2018</v>
          </cell>
          <cell r="L1093" t="str">
            <v>M</v>
          </cell>
          <cell r="M1093" t="str">
            <v>No</v>
          </cell>
          <cell r="N1093">
            <v>238168</v>
          </cell>
        </row>
        <row r="1094">
          <cell r="J1094" t="str">
            <v>_015_30000_LIM333_Municipal Running Costs_CONTRACTED SERVICES_2018</v>
          </cell>
          <cell r="K1094" t="str">
            <v>_015_30000_LIM333_Municipal Running Costs_CONTRACTED SERVICES_2018</v>
          </cell>
          <cell r="L1094" t="str">
            <v>M</v>
          </cell>
          <cell r="M1094" t="str">
            <v>No</v>
          </cell>
          <cell r="N1094">
            <v>256236</v>
          </cell>
        </row>
        <row r="1095">
          <cell r="J1095" t="str">
            <v>_036_30000_LIM333_Municipal Running Costs_DEPRECIATION_2018</v>
          </cell>
          <cell r="K1095" t="str">
            <v>_036_30000_LIM333_Municipal Running Costs_DEPRECIATION_2018</v>
          </cell>
          <cell r="L1095" t="str">
            <v>M</v>
          </cell>
          <cell r="M1095" t="str">
            <v>No</v>
          </cell>
          <cell r="N1095">
            <v>244619</v>
          </cell>
        </row>
        <row r="1096">
          <cell r="J1096" t="str">
            <v>_016_30000_LIM333_Municipal Running Costs_GENERAL EXPENSES _ OTHER_2_2018</v>
          </cell>
          <cell r="K1096" t="str">
            <v>_016_30000_LIM333_Municipal Running Costs_GENERAL EXPENSES _ OTHER_2_2018</v>
          </cell>
          <cell r="L1096" t="str">
            <v>M</v>
          </cell>
          <cell r="M1096" t="str">
            <v>No</v>
          </cell>
          <cell r="N1096">
            <v>241324</v>
          </cell>
        </row>
        <row r="1097">
          <cell r="J1097" t="str">
            <v>_003_70000_LIM333_Operational  Typical Work Streams Communication and Public Participation Newsletters_GENERAL EXPENSES _ OTHER_2018</v>
          </cell>
          <cell r="K1097" t="str">
            <v>_003_70000_LIM333_Operational  Typical Work Streams Communication and Public Participation Newsletters_GENERAL EXPENSES _ OTHER_2018</v>
          </cell>
          <cell r="L1097" t="str">
            <v>M</v>
          </cell>
          <cell r="M1097" t="str">
            <v>No</v>
          </cell>
          <cell r="N1097">
            <v>237050</v>
          </cell>
        </row>
        <row r="1098">
          <cell r="J1098" t="str">
            <v>_115_10002_LIM333_Employee Related Cost Municipal Staff_EMPLOYEE RELATED COSTS _ SOCIAL CONTRIBUTIONS_2018_1</v>
          </cell>
          <cell r="K1098" t="str">
            <v>_115_10002_LIM333_Employee Related Cost Municipal Staff_EMPLOYEE RELATED COSTS _ SOCIAL CONTRIBUTIONS_2018_1</v>
          </cell>
          <cell r="L1098" t="str">
            <v>M</v>
          </cell>
          <cell r="M1098" t="str">
            <v>No</v>
          </cell>
          <cell r="N1098">
            <v>240239</v>
          </cell>
        </row>
        <row r="1099">
          <cell r="J1099" t="str">
            <v>_115_10002_LIM333_Employee Related Cost Municipal Staff_EMPLOYEE RELATED COSTS _ SOCIAL CONTRIBUTIONS_2018_1</v>
          </cell>
          <cell r="K1099" t="str">
            <v>_115_10002_LIM333_Employee Related Cost Municipal Staff_EMPLOYEE RELATED COSTS _ SOCIAL CONTRIBUTIONS_2018_1</v>
          </cell>
          <cell r="L1099" t="str">
            <v>M</v>
          </cell>
          <cell r="M1099" t="str">
            <v>No</v>
          </cell>
          <cell r="N1099">
            <v>240254</v>
          </cell>
        </row>
        <row r="1100">
          <cell r="J1100" t="str">
            <v>_115_10002_LIM333_Employee Related Cost Municipal Staff_EMPLOYEE RELATED COSTS _ SOCIAL CONTRIBUTIONS_2018_1</v>
          </cell>
          <cell r="K1100" t="str">
            <v>_115_10002_LIM333_Employee Related Cost Municipal Staff_EMPLOYEE RELATED COSTS _ SOCIAL CONTRIBUTIONS_2018_1</v>
          </cell>
          <cell r="L1100" t="str">
            <v>M</v>
          </cell>
          <cell r="M1100" t="str">
            <v>No</v>
          </cell>
          <cell r="N1100">
            <v>240287</v>
          </cell>
        </row>
        <row r="1101">
          <cell r="J1101" t="str">
            <v>_115_10002_LIM333_Employee Related Cost Municipal Staff_EMPLOYEE RELATED COSTS _ SOCIAL CONTRIBUTIONS_2018_1</v>
          </cell>
          <cell r="K1101" t="str">
            <v>_115_10002_LIM333_Employee Related Cost Municipal Staff_EMPLOYEE RELATED COSTS _ SOCIAL CONTRIBUTIONS_2018_1</v>
          </cell>
          <cell r="L1101" t="str">
            <v>M</v>
          </cell>
          <cell r="M1101" t="str">
            <v>No</v>
          </cell>
          <cell r="N1101">
            <v>240293</v>
          </cell>
        </row>
        <row r="1102">
          <cell r="J1102" t="str">
            <v>_115_10002_LIM333_Employee Related Cost Municipal Staff_EMPLOYEE RELATED COSTS _ SOCIAL CONTRIBUTIONS_2018_1</v>
          </cell>
          <cell r="K1102" t="str">
            <v>_115_10002_LIM333_Employee Related Cost Municipal Staff_EMPLOYEE RELATED COSTS _ SOCIAL CONTRIBUTIONS_2018_1</v>
          </cell>
          <cell r="L1102" t="str">
            <v>M</v>
          </cell>
          <cell r="M1102" t="str">
            <v>No</v>
          </cell>
          <cell r="N1102">
            <v>240193</v>
          </cell>
        </row>
        <row r="1103">
          <cell r="J1103" t="str">
            <v>_115_10002_LIM333_Employee Related Cost Municipal Staff_EMPLOYEE RELATED COSTS _ SOCIAL CONTRIBUTIONS_2018_1</v>
          </cell>
          <cell r="K1103" t="str">
            <v>_115_10002_LIM333_Employee Related Cost Municipal Staff_EMPLOYEE RELATED COSTS _ SOCIAL CONTRIBUTIONS_2018_1</v>
          </cell>
          <cell r="L1103" t="str">
            <v>M</v>
          </cell>
          <cell r="M1103" t="str">
            <v>No</v>
          </cell>
          <cell r="N1103">
            <v>240308</v>
          </cell>
        </row>
        <row r="1104">
          <cell r="J1104" t="str">
            <v>_115_10002_LIM333_Employee Related Cost Municipal Staff_EMPLOYEE RELATED COSTS _ SOCIAL CONTRIBUTIONS_2018_1</v>
          </cell>
          <cell r="K1104" t="str">
            <v>_115_10002_LIM333_Employee Related Cost Municipal Staff_EMPLOYEE RELATED COSTS _ SOCIAL CONTRIBUTIONS_2018_1</v>
          </cell>
          <cell r="L1104" t="str">
            <v>M</v>
          </cell>
          <cell r="M1104" t="str">
            <v>No</v>
          </cell>
          <cell r="N1104">
            <v>240315</v>
          </cell>
        </row>
        <row r="1105">
          <cell r="J1105" t="str">
            <v>_115_10002_LIM333_Employee Related Cost Municipal Staff_EMPLOYEE RELATED COSTS _ SOCIAL CONTRIBUTIONS_2018_1</v>
          </cell>
          <cell r="K1105" t="str">
            <v>_115_10002_LIM333_Employee Related Cost Municipal Staff_EMPLOYEE RELATED COSTS _ SOCIAL CONTRIBUTIONS_2018_1</v>
          </cell>
          <cell r="L1105" t="str">
            <v>M</v>
          </cell>
          <cell r="M1105" t="str">
            <v>No</v>
          </cell>
          <cell r="N1105">
            <v>240279</v>
          </cell>
        </row>
        <row r="1106">
          <cell r="J1106" t="str">
            <v>_115_10002_LIM333_Employee Related Cost Municipal Staff_EMPLOYEE RELATED COSTS _ SOCIAL CONTRIBUTIONS_2018_1</v>
          </cell>
          <cell r="K1106" t="str">
            <v>_115_10002_LIM333_Employee Related Cost Municipal Staff_EMPLOYEE RELATED COSTS _ SOCIAL CONTRIBUTIONS_2018_1</v>
          </cell>
          <cell r="L1106" t="str">
            <v>M</v>
          </cell>
          <cell r="M1106" t="str">
            <v>No</v>
          </cell>
          <cell r="N1106">
            <v>240271</v>
          </cell>
        </row>
        <row r="1107">
          <cell r="J1107" t="str">
            <v>_115_10002_LIM333_Employee Related Cost Municipal Staff_EMPLOYEE RELATED COSTS _ SOCIAL CONTRIBUTIONS_2018_1</v>
          </cell>
          <cell r="K1107" t="str">
            <v>_115_10002_LIM333_Employee Related Cost Municipal Staff_EMPLOYEE RELATED COSTS _ SOCIAL CONTRIBUTIONS_2018_1</v>
          </cell>
          <cell r="L1107" t="str">
            <v>M</v>
          </cell>
          <cell r="M1107" t="str">
            <v>No</v>
          </cell>
          <cell r="N1107">
            <v>240247</v>
          </cell>
        </row>
        <row r="1108">
          <cell r="J1108" t="str">
            <v>_115_10002_LIM333_Employee Related Cost Municipal Staff_EMPLOYEE RELATED COSTS _ SOCIAL CONTRIBUTIONS_2018_1</v>
          </cell>
          <cell r="K1108" t="str">
            <v>_115_10002_LIM333_Employee Related Cost Municipal Staff_EMPLOYEE RELATED COSTS _ SOCIAL CONTRIBUTIONS_2018_1</v>
          </cell>
          <cell r="L1108" t="str">
            <v>M</v>
          </cell>
          <cell r="M1108" t="str">
            <v>No</v>
          </cell>
          <cell r="N1108">
            <v>257894</v>
          </cell>
        </row>
        <row r="1109">
          <cell r="J1109" t="str">
            <v>_115_10002_LIM333_Employee Related Cost Municipal Staff_EMPLOYEE RELATED COSTS _ SOCIAL CONTRIBUTIONS_2018_1</v>
          </cell>
          <cell r="K1109" t="str">
            <v>_115_10002_LIM333_Employee Related Cost Municipal Staff_EMPLOYEE RELATED COSTS _ SOCIAL CONTRIBUTIONS_2018_1</v>
          </cell>
          <cell r="L1109" t="str">
            <v>M</v>
          </cell>
          <cell r="M1109" t="str">
            <v>No</v>
          </cell>
          <cell r="N1109">
            <v>240179</v>
          </cell>
        </row>
        <row r="1110">
          <cell r="J1110" t="str">
            <v>_115_10002_LIM333_Employee Related Cost Municipal Staff_EMPLOYEE RELATED COSTS _ SOCIAL CONTRIBUTIONS_2018_1</v>
          </cell>
          <cell r="K1110" t="str">
            <v>_115_10002_LIM333_Employee Related Cost Municipal Staff_EMPLOYEE RELATED COSTS _ SOCIAL CONTRIBUTIONS_2018_1</v>
          </cell>
          <cell r="L1110" t="str">
            <v>M</v>
          </cell>
          <cell r="M1110" t="str">
            <v>No</v>
          </cell>
          <cell r="N1110">
            <v>256464</v>
          </cell>
        </row>
        <row r="1111">
          <cell r="J1111" t="str">
            <v>_115_10002_LIM333_Employee Related Cost Municipal Staff_EMPLOYEE RELATED COSTS _ SOCIAL CONTRIBUTIONS_2018_1</v>
          </cell>
          <cell r="K1111" t="str">
            <v>_115_10002_LIM333_Employee Related Cost Municipal Staff_EMPLOYEE RELATED COSTS _ SOCIAL CONTRIBUTIONS_2018_1</v>
          </cell>
          <cell r="L1111" t="str">
            <v>M</v>
          </cell>
          <cell r="M1111" t="str">
            <v>No</v>
          </cell>
          <cell r="N1111">
            <v>240261</v>
          </cell>
        </row>
        <row r="1112">
          <cell r="J1112" t="str">
            <v>_144_10001_LIM333_Employee Related Cost Senior Management &amp; Municipal Staff_EMPLOYEE RELATED COSTS _ SOCIAL CONTRIBUTIONS_2018</v>
          </cell>
          <cell r="K1112" t="str">
            <v>_144_10001_LIM333_Employee Related Cost Senior Management &amp; Municipal Staff_EMPLOYEE RELATED COSTS _ SOCIAL CONTRIBUTIONS_2018</v>
          </cell>
          <cell r="L1112" t="str">
            <v>M</v>
          </cell>
          <cell r="M1112" t="str">
            <v>No</v>
          </cell>
          <cell r="N1112">
            <v>237666</v>
          </cell>
        </row>
        <row r="1113">
          <cell r="J1113" t="str">
            <v>_144_10001_LIM333_Employee Related Cost Senior Management &amp; Municipal Staff_EMPLOYEE RELATED COSTS _ SOCIAL CONTRIBUTIONS_2018</v>
          </cell>
          <cell r="K1113" t="str">
            <v>_144_10001_LIM333_Employee Related Cost Senior Management &amp; Municipal Staff_EMPLOYEE RELATED COSTS _ SOCIAL CONTRIBUTIONS_2018</v>
          </cell>
          <cell r="L1113" t="str">
            <v>M</v>
          </cell>
          <cell r="M1113" t="str">
            <v>No</v>
          </cell>
          <cell r="N1113">
            <v>256454</v>
          </cell>
        </row>
        <row r="1114">
          <cell r="J1114" t="str">
            <v>_144_10001_LIM333_Employee Related Cost Senior Management &amp; Municipal Staff_EMPLOYEE RELATED COSTS _ SOCIAL CONTRIBUTIONS_2018</v>
          </cell>
          <cell r="K1114" t="str">
            <v>_144_10001_LIM333_Employee Related Cost Senior Management &amp; Municipal Staff_EMPLOYEE RELATED COSTS _ SOCIAL CONTRIBUTIONS_2018</v>
          </cell>
          <cell r="L1114" t="str">
            <v>M</v>
          </cell>
          <cell r="M1114" t="str">
            <v>No</v>
          </cell>
          <cell r="N1114">
            <v>238251</v>
          </cell>
        </row>
        <row r="1115">
          <cell r="J1115" t="str">
            <v>_144_10001_LIM333_Employee Related Cost Senior Management &amp; Municipal Staff_EMPLOYEE RELATED COSTS _ SOCIAL CONTRIBUTIONS_2018</v>
          </cell>
          <cell r="K1115" t="str">
            <v>_144_10001_LIM333_Employee Related Cost Senior Management &amp; Municipal Staff_EMPLOYEE RELATED COSTS _ SOCIAL CONTRIBUTIONS_2018</v>
          </cell>
          <cell r="L1115" t="str">
            <v>M</v>
          </cell>
          <cell r="M1115" t="str">
            <v>No</v>
          </cell>
          <cell r="N1115">
            <v>257895</v>
          </cell>
        </row>
        <row r="1116">
          <cell r="J1116" t="str">
            <v>_144_10001_LIM333_Employee Related Cost Senior Management &amp; Municipal Staff_EMPLOYEE RELATED COSTS _ SOCIAL CONTRIBUTIONS_2018</v>
          </cell>
          <cell r="K1116" t="str">
            <v>_144_10001_LIM333_Employee Related Cost Senior Management &amp; Municipal Staff_EMPLOYEE RELATED COSTS _ SOCIAL CONTRIBUTIONS_2018</v>
          </cell>
          <cell r="L1116" t="str">
            <v>M</v>
          </cell>
          <cell r="M1116" t="str">
            <v>No</v>
          </cell>
          <cell r="N1116">
            <v>238272</v>
          </cell>
        </row>
        <row r="1117">
          <cell r="J1117" t="str">
            <v>_144_10001_LIM333_Employee Related Cost Senior Management &amp; Municipal Staff_EMPLOYEE RELATED COSTS _ SOCIAL CONTRIBUTIONS_2018</v>
          </cell>
          <cell r="K1117" t="str">
            <v>_144_10001_LIM333_Employee Related Cost Senior Management &amp; Municipal Staff_EMPLOYEE RELATED COSTS _ SOCIAL CONTRIBUTIONS_2018</v>
          </cell>
          <cell r="L1117" t="str">
            <v>M</v>
          </cell>
          <cell r="M1117" t="str">
            <v>No</v>
          </cell>
          <cell r="N1117">
            <v>238266</v>
          </cell>
        </row>
        <row r="1118">
          <cell r="J1118" t="str">
            <v>_144_10001_LIM333_Employee Related Cost Senior Management &amp; Municipal Staff_EMPLOYEE RELATED COSTS _ SOCIAL CONTRIBUTIONS_2018</v>
          </cell>
          <cell r="K1118" t="str">
            <v>_144_10001_LIM333_Employee Related Cost Senior Management &amp; Municipal Staff_EMPLOYEE RELATED COSTS _ SOCIAL CONTRIBUTIONS_2018</v>
          </cell>
          <cell r="L1118" t="str">
            <v>M</v>
          </cell>
          <cell r="M1118" t="str">
            <v>No</v>
          </cell>
          <cell r="N1118">
            <v>237839</v>
          </cell>
        </row>
        <row r="1119">
          <cell r="J1119" t="str">
            <v>_144_10001_LIM333_Employee Related Cost Senior Management &amp; Municipal Staff_EMPLOYEE RELATED COSTS _ SOCIAL CONTRIBUTIONS_2018</v>
          </cell>
          <cell r="K1119" t="str">
            <v>_144_10001_LIM333_Employee Related Cost Senior Management &amp; Municipal Staff_EMPLOYEE RELATED COSTS _ SOCIAL CONTRIBUTIONS_2018</v>
          </cell>
          <cell r="L1119" t="str">
            <v>M</v>
          </cell>
          <cell r="M1119" t="str">
            <v>No</v>
          </cell>
          <cell r="N1119">
            <v>238222</v>
          </cell>
        </row>
        <row r="1120">
          <cell r="J1120" t="str">
            <v>_144_10001_LIM333_Employee Related Cost Senior Management &amp; Municipal Staff_EMPLOYEE RELATED COSTS _ SOCIAL CONTRIBUTIONS_2018</v>
          </cell>
          <cell r="K1120" t="str">
            <v>_144_10001_LIM333_Employee Related Cost Senior Management &amp; Municipal Staff_EMPLOYEE RELATED COSTS _ SOCIAL CONTRIBUTIONS_2018</v>
          </cell>
          <cell r="L1120" t="str">
            <v>M</v>
          </cell>
          <cell r="M1120" t="str">
            <v>No</v>
          </cell>
          <cell r="N1120">
            <v>238264</v>
          </cell>
        </row>
        <row r="1121">
          <cell r="J1121" t="str">
            <v>_144_10001_LIM333_Employee Related Cost Senior Management &amp; Municipal Staff_EMPLOYEE RELATED COSTS _ SOCIAL CONTRIBUTIONS_2018</v>
          </cell>
          <cell r="K1121" t="str">
            <v>_144_10001_LIM333_Employee Related Cost Senior Management &amp; Municipal Staff_EMPLOYEE RELATED COSTS _ SOCIAL CONTRIBUTIONS_2018</v>
          </cell>
          <cell r="L1121" t="str">
            <v>M</v>
          </cell>
          <cell r="M1121" t="str">
            <v>No</v>
          </cell>
          <cell r="N1121">
            <v>238216</v>
          </cell>
        </row>
        <row r="1122">
          <cell r="J1122" t="str">
            <v>_144_10001_LIM333_Employee Related Cost Senior Management &amp; Municipal Staff_EMPLOYEE RELATED COSTS _ SOCIAL CONTRIBUTIONS_2018</v>
          </cell>
          <cell r="K1122" t="str">
            <v>_144_10001_LIM333_Employee Related Cost Senior Management &amp; Municipal Staff_EMPLOYEE RELATED COSTS _ SOCIAL CONTRIBUTIONS_2018</v>
          </cell>
          <cell r="L1122" t="str">
            <v>M</v>
          </cell>
          <cell r="M1122" t="str">
            <v>No</v>
          </cell>
          <cell r="N1122">
            <v>238287</v>
          </cell>
        </row>
        <row r="1123">
          <cell r="J1123" t="str">
            <v>_144_10001_LIM333_Employee Related Cost Senior Management &amp; Municipal Staff_EMPLOYEE RELATED COSTS _ SOCIAL CONTRIBUTIONS_2018</v>
          </cell>
          <cell r="K1123" t="str">
            <v>_144_10001_LIM333_Employee Related Cost Senior Management &amp; Municipal Staff_EMPLOYEE RELATED COSTS _ SOCIAL CONTRIBUTIONS_2018</v>
          </cell>
          <cell r="L1123" t="str">
            <v>M</v>
          </cell>
          <cell r="M1123" t="str">
            <v>No</v>
          </cell>
          <cell r="N1123">
            <v>238230</v>
          </cell>
        </row>
        <row r="1124">
          <cell r="J1124" t="str">
            <v>_144_10001_LIM333_Employee Related Cost Senior Management &amp; Municipal Staff_EMPLOYEE RELATED COSTS _ SOCIAL CONTRIBUTIONS_2018</v>
          </cell>
          <cell r="K1124" t="str">
            <v>_144_10001_LIM333_Employee Related Cost Senior Management &amp; Municipal Staff_EMPLOYEE RELATED COSTS _ SOCIAL CONTRIBUTIONS_2018</v>
          </cell>
          <cell r="L1124" t="str">
            <v>M</v>
          </cell>
          <cell r="M1124" t="str">
            <v>No</v>
          </cell>
          <cell r="N1124">
            <v>238236</v>
          </cell>
        </row>
        <row r="1125">
          <cell r="J1125" t="str">
            <v>_144_10001_LIM333_Employee Related Cost Senior Management &amp; Municipal Staff_EMPLOYEE RELATED COSTS _ SOCIAL CONTRIBUTIONS_2018</v>
          </cell>
          <cell r="K1125" t="str">
            <v>_144_10001_LIM333_Employee Related Cost Senior Management &amp; Municipal Staff_EMPLOYEE RELATED COSTS _ SOCIAL CONTRIBUTIONS_2018</v>
          </cell>
          <cell r="L1125" t="str">
            <v>M</v>
          </cell>
          <cell r="M1125" t="str">
            <v>No</v>
          </cell>
          <cell r="N1125">
            <v>263421</v>
          </cell>
        </row>
        <row r="1126">
          <cell r="J1126" t="str">
            <v>_036_LIM333_COUNCIL-OWNED LAND</v>
          </cell>
          <cell r="K1126" t="str">
            <v>_036_LIM333_COUNCIL-OWNED LAND</v>
          </cell>
          <cell r="L1126" t="str">
            <v>M</v>
          </cell>
          <cell r="M1126" t="str">
            <v>No</v>
          </cell>
          <cell r="N1126">
            <v>244394</v>
          </cell>
        </row>
        <row r="1127">
          <cell r="J1127" t="str">
            <v>_032_LIM333_NON-CAPITAL TOOLS &amp; EQUIPMENT</v>
          </cell>
          <cell r="K1127" t="str">
            <v>_032_LIM333_NON-CAPITAL TOOLS &amp; EQUIPMENT</v>
          </cell>
          <cell r="L1127" t="str">
            <v>M</v>
          </cell>
          <cell r="M1127" t="str">
            <v>No</v>
          </cell>
          <cell r="N1127">
            <v>257003</v>
          </cell>
        </row>
        <row r="1128">
          <cell r="J1128" t="str">
            <v>_002_10002_LIM333_Employee Related Cost Municipal Staff</v>
          </cell>
          <cell r="K1128" t="str">
            <v>_002_10002_LIM333_Employee Related Cost Municipal Staff</v>
          </cell>
          <cell r="L1128" t="str">
            <v>M</v>
          </cell>
          <cell r="M1128" t="str">
            <v>No</v>
          </cell>
          <cell r="N1128">
            <v>257547</v>
          </cell>
        </row>
        <row r="1129">
          <cell r="J1129" t="str">
            <v>_002_10002_LIM333_Employee Related Cost Municipal Staff</v>
          </cell>
          <cell r="K1129" t="str">
            <v>_002_10002_LIM333_Employee Related Cost Municipal Staff</v>
          </cell>
          <cell r="L1129" t="str">
            <v>M</v>
          </cell>
          <cell r="M1129" t="str">
            <v>No</v>
          </cell>
          <cell r="N1129">
            <v>257896</v>
          </cell>
        </row>
        <row r="1130">
          <cell r="J1130" t="str">
            <v>_002_10002_LIM333_Employee Related Cost Municipal Staff</v>
          </cell>
          <cell r="K1130" t="str">
            <v>_002_10002_LIM333_Employee Related Cost Municipal Staff</v>
          </cell>
          <cell r="L1130" t="str">
            <v>M</v>
          </cell>
          <cell r="M1130" t="str">
            <v>No</v>
          </cell>
          <cell r="N1130">
            <v>256527</v>
          </cell>
        </row>
        <row r="1131">
          <cell r="J1131" t="str">
            <v>_002_10002_LIM333_Employee Related Cost Municipal Staff</v>
          </cell>
          <cell r="K1131" t="str">
            <v>_002_10002_LIM333_Employee Related Cost Municipal Staff</v>
          </cell>
          <cell r="L1131" t="str">
            <v>M</v>
          </cell>
          <cell r="M1131" t="str">
            <v>No</v>
          </cell>
          <cell r="N1131">
            <v>256653</v>
          </cell>
        </row>
        <row r="1132">
          <cell r="J1132" t="str">
            <v>_002_10002_LIM333_Employee Related Cost Municipal Staff</v>
          </cell>
          <cell r="K1132" t="str">
            <v>_002_10002_LIM333_Employee Related Cost Municipal Staff</v>
          </cell>
          <cell r="L1132" t="str">
            <v>M</v>
          </cell>
          <cell r="M1132" t="str">
            <v>No</v>
          </cell>
          <cell r="N1132">
            <v>256654</v>
          </cell>
        </row>
        <row r="1133">
          <cell r="J1133" t="str">
            <v>_002_10002_LIM333_Employee Related Cost Municipal Staff</v>
          </cell>
          <cell r="K1133" t="str">
            <v>_002_10002_LIM333_Employee Related Cost Municipal Staff</v>
          </cell>
          <cell r="L1133" t="str">
            <v>M</v>
          </cell>
          <cell r="M1133" t="str">
            <v>No</v>
          </cell>
          <cell r="N1133">
            <v>256655</v>
          </cell>
        </row>
        <row r="1134">
          <cell r="J1134" t="str">
            <v>_002_10002_LIM333_Employee Related Cost Municipal Staff</v>
          </cell>
          <cell r="K1134" t="str">
            <v>_002_10002_LIM333_Employee Related Cost Municipal Staff</v>
          </cell>
          <cell r="L1134" t="str">
            <v>M</v>
          </cell>
          <cell r="M1134" t="str">
            <v>No</v>
          </cell>
          <cell r="N1134">
            <v>257950</v>
          </cell>
        </row>
        <row r="1135">
          <cell r="J1135" t="str">
            <v>_002_10002_LIM333_Employee Related Cost Municipal Staff</v>
          </cell>
          <cell r="K1135" t="str">
            <v>_002_10002_LIM333_Employee Related Cost Municipal Staff</v>
          </cell>
          <cell r="L1135" t="str">
            <v>M</v>
          </cell>
          <cell r="M1135" t="str">
            <v>No</v>
          </cell>
          <cell r="N1135">
            <v>256657</v>
          </cell>
        </row>
        <row r="1136">
          <cell r="J1136" t="str">
            <v>_002_10002_LIM333_Employee Related Cost Municipal Staff</v>
          </cell>
          <cell r="K1136" t="str">
            <v>_002_10002_LIM333_Employee Related Cost Municipal Staff</v>
          </cell>
          <cell r="L1136" t="str">
            <v>M</v>
          </cell>
          <cell r="M1136" t="str">
            <v>No</v>
          </cell>
          <cell r="N1136">
            <v>263440</v>
          </cell>
        </row>
        <row r="1137">
          <cell r="J1137" t="str">
            <v>_002_10002_LIM333_Employee Related Cost Municipal Staff</v>
          </cell>
          <cell r="K1137" t="str">
            <v>_002_10002_LIM333_Employee Related Cost Municipal Staff</v>
          </cell>
          <cell r="L1137" t="str">
            <v>M</v>
          </cell>
          <cell r="M1137" t="str">
            <v>No</v>
          </cell>
          <cell r="N1137">
            <v>256484</v>
          </cell>
        </row>
        <row r="1138">
          <cell r="J1138" t="str">
            <v>_002_10002_LIM333_Employee Related Cost Municipal Staff</v>
          </cell>
          <cell r="K1138" t="str">
            <v>_002_10002_LIM333_Employee Related Cost Municipal Staff</v>
          </cell>
          <cell r="L1138" t="str">
            <v>M</v>
          </cell>
          <cell r="M1138" t="str">
            <v>No</v>
          </cell>
          <cell r="N1138">
            <v>256516</v>
          </cell>
        </row>
        <row r="1139">
          <cell r="J1139" t="str">
            <v>_002_10002_LIM333_Employee Related Cost Municipal Staff</v>
          </cell>
          <cell r="K1139" t="str">
            <v>_002_10002_LIM333_Employee Related Cost Municipal Staff</v>
          </cell>
          <cell r="L1139" t="str">
            <v>M</v>
          </cell>
          <cell r="M1139" t="str">
            <v>No</v>
          </cell>
          <cell r="N1139">
            <v>256615</v>
          </cell>
        </row>
        <row r="1140">
          <cell r="J1140" t="str">
            <v>_002_10002_LIM333_Employee Related Cost Municipal Staff</v>
          </cell>
          <cell r="K1140" t="str">
            <v>_002_10002_LIM333_Employee Related Cost Municipal Staff</v>
          </cell>
          <cell r="L1140" t="str">
            <v>M</v>
          </cell>
          <cell r="M1140" t="str">
            <v>No</v>
          </cell>
          <cell r="N1140">
            <v>256593</v>
          </cell>
        </row>
        <row r="1141">
          <cell r="J1141" t="str">
            <v>_002_10002_LIM333_Employee Related Cost Municipal Staff</v>
          </cell>
          <cell r="K1141" t="str">
            <v>_002_10002_LIM333_Employee Related Cost Municipal Staff</v>
          </cell>
          <cell r="L1141" t="str">
            <v>M</v>
          </cell>
          <cell r="M1141" t="str">
            <v>No</v>
          </cell>
          <cell r="N1141">
            <v>256603</v>
          </cell>
        </row>
        <row r="1142">
          <cell r="J1142" t="str">
            <v>_002_10002_LIM333_Employee Related Cost Municipal Staff</v>
          </cell>
          <cell r="K1142" t="str">
            <v>_002_10002_LIM333_Employee Related Cost Municipal Staff</v>
          </cell>
          <cell r="L1142" t="str">
            <v>M</v>
          </cell>
          <cell r="M1142" t="str">
            <v>No</v>
          </cell>
          <cell r="N1142">
            <v>256572</v>
          </cell>
        </row>
        <row r="1143">
          <cell r="J1143" t="str">
            <v>_002_10002_LIM333_Employee Related Cost Municipal Staff</v>
          </cell>
          <cell r="K1143" t="str">
            <v>_002_10002_LIM333_Employee Related Cost Municipal Staff</v>
          </cell>
          <cell r="L1143" t="str">
            <v>M</v>
          </cell>
          <cell r="M1143" t="str">
            <v>No</v>
          </cell>
          <cell r="N1143">
            <v>256583</v>
          </cell>
        </row>
        <row r="1144">
          <cell r="J1144" t="str">
            <v>_002_10002_LIM333_Employee Related Cost Municipal Staff</v>
          </cell>
          <cell r="K1144" t="str">
            <v>_002_10002_LIM333_Employee Related Cost Municipal Staff</v>
          </cell>
          <cell r="L1144" t="str">
            <v>M</v>
          </cell>
          <cell r="M1144" t="str">
            <v>No</v>
          </cell>
          <cell r="N1144">
            <v>256564</v>
          </cell>
        </row>
        <row r="1145">
          <cell r="J1145" t="str">
            <v>_002_10002_LIM333_Employee Related Cost Municipal Staff</v>
          </cell>
          <cell r="K1145" t="str">
            <v>_002_10002_LIM333_Employee Related Cost Municipal Staff</v>
          </cell>
          <cell r="L1145" t="str">
            <v>M</v>
          </cell>
          <cell r="M1145" t="str">
            <v>No</v>
          </cell>
          <cell r="N1145">
            <v>256545</v>
          </cell>
        </row>
        <row r="1146">
          <cell r="J1146" t="str">
            <v>_002_10002_LIM333_Employee Related Cost Municipal Staff</v>
          </cell>
          <cell r="K1146" t="str">
            <v>_002_10002_LIM333_Employee Related Cost Municipal Staff</v>
          </cell>
          <cell r="L1146" t="str">
            <v>M</v>
          </cell>
          <cell r="M1146" t="str">
            <v>No</v>
          </cell>
          <cell r="N1146">
            <v>236696</v>
          </cell>
        </row>
        <row r="1147">
          <cell r="J1147" t="str">
            <v>_002_10002_LIM333_Employee Related Cost Municipal Staff</v>
          </cell>
          <cell r="K1147" t="str">
            <v>_002_10002_LIM333_Employee Related Cost Municipal Staff</v>
          </cell>
          <cell r="L1147" t="str">
            <v>M</v>
          </cell>
          <cell r="M1147" t="str">
            <v>No</v>
          </cell>
          <cell r="N1147">
            <v>256656</v>
          </cell>
        </row>
        <row r="1148">
          <cell r="J1148" t="str">
            <v>_015_60001_LIM333_Default Transactions_LICENSES _ PERMITS_2018</v>
          </cell>
          <cell r="K1148" t="str">
            <v>_015_60001_LIM333_Default Transactions_LICENSES _ PERMITS_2018</v>
          </cell>
          <cell r="L1148" t="str">
            <v>M</v>
          </cell>
          <cell r="M1148" t="str">
            <v>No</v>
          </cell>
          <cell r="N1148">
            <v>236689</v>
          </cell>
        </row>
        <row r="1149">
          <cell r="J1149" t="str">
            <v>_173_30000_LIM333_Municipal Running Costs_INTEREST EXPENSE _ EXTERNAL BORROWINGS_2018</v>
          </cell>
          <cell r="K1149" t="str">
            <v>_173_30000_LIM333_Municipal Running Costs_INTEREST EXPENSE _ EXTERNAL BORROWINGS_2018</v>
          </cell>
          <cell r="L1149" t="str">
            <v>M</v>
          </cell>
          <cell r="M1149" t="str">
            <v>No</v>
          </cell>
          <cell r="N1149">
            <v>246286</v>
          </cell>
        </row>
        <row r="1150">
          <cell r="J1150" t="str">
            <v>_140_LIM333_NON-CAPITAL TOOLS &amp; EQUIPMENT_1</v>
          </cell>
          <cell r="K1150" t="str">
            <v>_140_LIM333_NON-CAPITAL TOOLS &amp; EQUIPMENT_1</v>
          </cell>
          <cell r="L1150" t="str">
            <v>M</v>
          </cell>
          <cell r="M1150" t="str">
            <v>No</v>
          </cell>
          <cell r="N1150">
            <v>239554</v>
          </cell>
        </row>
        <row r="1151">
          <cell r="J1151" t="str">
            <v>_039_LIM333_NON-CAPITAL TOOLS &amp; EQUIPMENT</v>
          </cell>
          <cell r="K1151" t="str">
            <v>_039_LIM333_NON-CAPITAL TOOLS &amp; EQUIPMENT</v>
          </cell>
          <cell r="L1151" t="str">
            <v>M</v>
          </cell>
          <cell r="M1151" t="str">
            <v>No</v>
          </cell>
          <cell r="N1151">
            <v>245155</v>
          </cell>
        </row>
        <row r="1152">
          <cell r="J1152" t="str">
            <v>_006_70000_LIM333_Operational  Typical Work Streams Tourism Tourism Service Awareness Campaign_GENERAL EXPENSES _ OTHER_2018</v>
          </cell>
          <cell r="K1152" t="str">
            <v>_006_70000_LIM333_Operational  Typical Work Streams Tourism Tourism Service Awareness Campaign_GENERAL EXPENSES _ OTHER_2018</v>
          </cell>
          <cell r="L1152" t="str">
            <v>M</v>
          </cell>
          <cell r="M1152" t="str">
            <v>No</v>
          </cell>
          <cell r="N1152">
            <v>257130</v>
          </cell>
        </row>
        <row r="1153">
          <cell r="J1153" t="str">
            <v>115_LIM333_COUNCIL-OWNED LAND</v>
          </cell>
          <cell r="K1153" t="str">
            <v>115_LIM333_COUNCIL-OWNED LAND</v>
          </cell>
          <cell r="L1153" t="str">
            <v>M</v>
          </cell>
          <cell r="M1153" t="str">
            <v>No</v>
          </cell>
          <cell r="N1153">
            <v>237244</v>
          </cell>
        </row>
        <row r="1154">
          <cell r="J1154" t="str">
            <v>_006_LIM333_NON-CAPITAL TOOLS &amp; EQUIPMENT</v>
          </cell>
          <cell r="K1154" t="str">
            <v>_006_LIM333_NON-CAPITAL TOOLS &amp; EQUIPMENT</v>
          </cell>
          <cell r="L1154" t="str">
            <v>M</v>
          </cell>
          <cell r="M1154" t="str">
            <v>No</v>
          </cell>
          <cell r="N1154">
            <v>256847</v>
          </cell>
        </row>
        <row r="1155">
          <cell r="J1155" t="str">
            <v>_039_30000_LIM333_Municipal Running Costs_DEPRECIATION_2018</v>
          </cell>
          <cell r="K1155" t="str">
            <v>_039_30000_LIM333_Municipal Running Costs_DEPRECIATION_2018</v>
          </cell>
          <cell r="L1155" t="str">
            <v>M</v>
          </cell>
          <cell r="M1155" t="str">
            <v>No</v>
          </cell>
          <cell r="N1155">
            <v>244409</v>
          </cell>
        </row>
        <row r="1156">
          <cell r="J1156" t="str">
            <v>_025_30000_LIM333_Municipal Running Costs_GENERAL EXPENSES _ OTHER_2018</v>
          </cell>
          <cell r="K1156" t="str">
            <v>_025_30000_LIM333_Municipal Running Costs_GENERAL EXPENSES _ OTHER_2018</v>
          </cell>
          <cell r="L1156" t="str">
            <v>M</v>
          </cell>
          <cell r="M1156" t="str">
            <v>No</v>
          </cell>
          <cell r="N1156">
            <v>257599</v>
          </cell>
        </row>
        <row r="1157">
          <cell r="J1157" t="str">
            <v>_195_60001_LIM333_Default Transactions_OPERATING GRANTS _ SUBSIDIES_2018</v>
          </cell>
          <cell r="K1157" t="str">
            <v>_195_60001_LIM333_Default Transactions_OPERATING GRANTS _ SUBSIDIES_2018</v>
          </cell>
          <cell r="L1157" t="str">
            <v>M</v>
          </cell>
          <cell r="M1157" t="str">
            <v>No</v>
          </cell>
          <cell r="N1157">
            <v>263418</v>
          </cell>
        </row>
        <row r="1158">
          <cell r="J1158" t="str">
            <v>_195_60001_LIM333_Default Transactions_Capital_ GRANTS _ SUBSIDIES_2018</v>
          </cell>
          <cell r="K1158" t="str">
            <v>_195_60001_LIM333_Default Transactions_Capital_ GRANTS _ SUBSIDIES_2018</v>
          </cell>
          <cell r="L1158" t="str">
            <v>M</v>
          </cell>
          <cell r="M1158" t="str">
            <v>No</v>
          </cell>
          <cell r="N1158">
            <v>263419</v>
          </cell>
        </row>
        <row r="1159">
          <cell r="J1159" t="str">
            <v>183_LIM333_NON-CAPITAL TOOLS &amp; EQUIPMENT</v>
          </cell>
          <cell r="K1159" t="str">
            <v>183_LIM333_NON-CAPITAL TOOLS &amp; EQUIPMENT</v>
          </cell>
          <cell r="L1159" t="str">
            <v>M</v>
          </cell>
          <cell r="M1159" t="str">
            <v>No</v>
          </cell>
          <cell r="N1159">
            <v>246049</v>
          </cell>
        </row>
        <row r="1160">
          <cell r="J1160" t="str">
            <v>_103_30000_LIM333_Municipal Running Costs_GENERAL EXPENSES _ OTHER_2018</v>
          </cell>
          <cell r="K1160" t="str">
            <v>_103_30000_LIM333_Municipal Running Costs_GENERAL EXPENSES _ OTHER_2018</v>
          </cell>
          <cell r="L1160" t="str">
            <v>M</v>
          </cell>
          <cell r="M1160" t="str">
            <v>No</v>
          </cell>
          <cell r="N1160">
            <v>257596</v>
          </cell>
        </row>
        <row r="1161">
          <cell r="J1161" t="str">
            <v>_103_30000_LIM333_Municipal Running Costs_GENERAL EXPENSES _ OTHER_2018</v>
          </cell>
          <cell r="K1161" t="str">
            <v>_103_30000_LIM333_Municipal Running Costs_GENERAL EXPENSES _ OTHER_2018</v>
          </cell>
          <cell r="L1161" t="str">
            <v>M</v>
          </cell>
          <cell r="M1161" t="str">
            <v>No</v>
          </cell>
          <cell r="N1161">
            <v>257530</v>
          </cell>
        </row>
        <row r="1162">
          <cell r="J1162" t="str">
            <v>_103_30000_LIM333_Municipal Running Costs_GENERAL EXPENSES _ OTHER_2018</v>
          </cell>
          <cell r="K1162" t="str">
            <v>_103_30000_LIM333_Municipal Running Costs_GENERAL EXPENSES _ OTHER_2018</v>
          </cell>
          <cell r="L1162" t="str">
            <v>M</v>
          </cell>
          <cell r="M1162" t="str">
            <v>No</v>
          </cell>
          <cell r="N1162">
            <v>257087</v>
          </cell>
        </row>
        <row r="1163">
          <cell r="J1163" t="str">
            <v>_103_30000_LIM333_Municipal Running Costs_GENERAL EXPENSES _ OTHER_2018</v>
          </cell>
          <cell r="K1163" t="str">
            <v>_103_30000_LIM333_Municipal Running Costs_GENERAL EXPENSES _ OTHER_2018</v>
          </cell>
          <cell r="L1163" t="str">
            <v>M</v>
          </cell>
          <cell r="M1163" t="str">
            <v>No</v>
          </cell>
          <cell r="N1163">
            <v>258005</v>
          </cell>
        </row>
        <row r="1164">
          <cell r="J1164" t="str">
            <v>_103_30000_LIM333_Municipal Running Costs_GENERAL EXPENSES _ OTHER_2018</v>
          </cell>
          <cell r="K1164" t="str">
            <v>_103_30000_LIM333_Municipal Running Costs_GENERAL EXPENSES _ OTHER_2018</v>
          </cell>
          <cell r="L1164" t="str">
            <v>M</v>
          </cell>
          <cell r="M1164" t="str">
            <v>No</v>
          </cell>
          <cell r="N1164">
            <v>257118</v>
          </cell>
        </row>
        <row r="1165">
          <cell r="J1165" t="str">
            <v>_103_30000_LIM333_Municipal Running Costs_GENERAL EXPENSES _ OTHER_2018</v>
          </cell>
          <cell r="K1165" t="str">
            <v>_103_30000_LIM333_Municipal Running Costs_GENERAL EXPENSES _ OTHER_2018</v>
          </cell>
          <cell r="L1165" t="str">
            <v>M</v>
          </cell>
          <cell r="M1165" t="str">
            <v>No</v>
          </cell>
          <cell r="N1165">
            <v>257102</v>
          </cell>
        </row>
        <row r="1166">
          <cell r="J1166" t="str">
            <v>_103_30000_LIM333_Municipal Running Costs_GENERAL EXPENSES _ OTHER_2018</v>
          </cell>
          <cell r="K1166" t="str">
            <v>_103_30000_LIM333_Municipal Running Costs_GENERAL EXPENSES _ OTHER_2018</v>
          </cell>
          <cell r="L1166" t="str">
            <v>M</v>
          </cell>
          <cell r="M1166" t="str">
            <v>No</v>
          </cell>
          <cell r="N1166">
            <v>257135</v>
          </cell>
        </row>
        <row r="1167">
          <cell r="J1167" t="str">
            <v>_103_30000_LIM333_Municipal Running Costs_GENERAL EXPENSES _ OTHER_2018</v>
          </cell>
          <cell r="K1167" t="str">
            <v>_103_30000_LIM333_Municipal Running Costs_GENERAL EXPENSES _ OTHER_2018</v>
          </cell>
          <cell r="L1167" t="str">
            <v>M</v>
          </cell>
          <cell r="M1167" t="str">
            <v>No</v>
          </cell>
          <cell r="N1167">
            <v>257291</v>
          </cell>
        </row>
        <row r="1168">
          <cell r="J1168" t="str">
            <v>_103_30000_LIM333_Municipal Running Costs_GENERAL EXPENSES _ OTHER_2018</v>
          </cell>
          <cell r="K1168" t="str">
            <v>_103_30000_LIM333_Municipal Running Costs_GENERAL EXPENSES _ OTHER_2018</v>
          </cell>
          <cell r="L1168" t="str">
            <v>M</v>
          </cell>
          <cell r="M1168" t="str">
            <v>No</v>
          </cell>
          <cell r="N1168">
            <v>257533</v>
          </cell>
        </row>
        <row r="1169">
          <cell r="J1169" t="str">
            <v>_103_30000_LIM333_Municipal Running Costs_GENERAL EXPENSES _ OTHER_2018</v>
          </cell>
          <cell r="K1169" t="str">
            <v>_103_30000_LIM333_Municipal Running Costs_GENERAL EXPENSES _ OTHER_2018</v>
          </cell>
          <cell r="L1169" t="str">
            <v>M</v>
          </cell>
          <cell r="M1169" t="str">
            <v>No</v>
          </cell>
          <cell r="N1169">
            <v>257575</v>
          </cell>
        </row>
        <row r="1170">
          <cell r="J1170" t="str">
            <v>_063_30000_LIM333_Municipal Running Costs_GENERAL EXPENSES _ OTHER_2018</v>
          </cell>
          <cell r="K1170" t="str">
            <v>_063_30000_LIM333_Municipal Running Costs_GENERAL EXPENSES _ OTHER_2018</v>
          </cell>
          <cell r="L1170" t="str">
            <v>M</v>
          </cell>
          <cell r="M1170" t="str">
            <v>No</v>
          </cell>
          <cell r="N1170">
            <v>257578</v>
          </cell>
        </row>
        <row r="1171">
          <cell r="J1171" t="str">
            <v>_063_30000_LIM333_Municipal Running Costs_GENERAL EXPENSES _ OTHER_2018</v>
          </cell>
          <cell r="K1171" t="str">
            <v>_063_30000_LIM333_Municipal Running Costs_GENERAL EXPENSES _ OTHER_2018</v>
          </cell>
          <cell r="L1171" t="str">
            <v>M</v>
          </cell>
          <cell r="M1171" t="str">
            <v>No</v>
          </cell>
          <cell r="N1171">
            <v>257543</v>
          </cell>
        </row>
        <row r="1172">
          <cell r="J1172" t="str">
            <v>_063_30000_LIM333_Municipal Running Costs_GENERAL EXPENSES _ OTHER_2018</v>
          </cell>
          <cell r="K1172" t="str">
            <v>_063_30000_LIM333_Municipal Running Costs_GENERAL EXPENSES _ OTHER_2018</v>
          </cell>
          <cell r="L1172" t="str">
            <v>M</v>
          </cell>
          <cell r="M1172" t="str">
            <v>No</v>
          </cell>
          <cell r="N1172">
            <v>240672</v>
          </cell>
        </row>
        <row r="1173">
          <cell r="J1173" t="str">
            <v>_063_30000_LIM333_Municipal Running Costs_GENERAL EXPENSES _ OTHER_2018</v>
          </cell>
          <cell r="K1173" t="str">
            <v>_063_30000_LIM333_Municipal Running Costs_GENERAL EXPENSES _ OTHER_2018</v>
          </cell>
          <cell r="L1173" t="str">
            <v>M</v>
          </cell>
          <cell r="M1173" t="str">
            <v>No</v>
          </cell>
          <cell r="N1173">
            <v>240586</v>
          </cell>
        </row>
        <row r="1174">
          <cell r="J1174" t="str">
            <v>_063_30000_LIM333_Municipal Running Costs_GENERAL EXPENSES _ OTHER_2018</v>
          </cell>
          <cell r="K1174" t="str">
            <v>_063_30000_LIM333_Municipal Running Costs_GENERAL EXPENSES _ OTHER_2018</v>
          </cell>
          <cell r="L1174" t="str">
            <v>M</v>
          </cell>
          <cell r="M1174" t="str">
            <v>No</v>
          </cell>
          <cell r="N1174">
            <v>256660</v>
          </cell>
        </row>
        <row r="1175">
          <cell r="J1175" t="str">
            <v>_063_30000_LIM333_Municipal Running Costs_GENERAL EXPENSES _ OTHER_2018</v>
          </cell>
          <cell r="K1175" t="str">
            <v>_063_30000_LIM333_Municipal Running Costs_GENERAL EXPENSES _ OTHER_2018</v>
          </cell>
          <cell r="L1175" t="str">
            <v>M</v>
          </cell>
          <cell r="M1175" t="str">
            <v>No</v>
          </cell>
          <cell r="N1175">
            <v>257114</v>
          </cell>
        </row>
        <row r="1176">
          <cell r="J1176" t="str">
            <v>_063_30000_LIM333_Municipal Running Costs_GENERAL EXPENSES _ OTHER_2018</v>
          </cell>
          <cell r="K1176" t="str">
            <v>_063_30000_LIM333_Municipal Running Costs_GENERAL EXPENSES _ OTHER_2018</v>
          </cell>
          <cell r="L1176" t="str">
            <v>M</v>
          </cell>
          <cell r="M1176" t="str">
            <v>No</v>
          </cell>
          <cell r="N1176">
            <v>256406</v>
          </cell>
        </row>
        <row r="1177">
          <cell r="J1177" t="str">
            <v>_063_30000_LIM333_Municipal Running Costs_GENERAL EXPENSES _ OTHER_2018</v>
          </cell>
          <cell r="K1177" t="str">
            <v>_063_30000_LIM333_Municipal Running Costs_GENERAL EXPENSES _ OTHER_2018</v>
          </cell>
          <cell r="L1177" t="str">
            <v>M</v>
          </cell>
          <cell r="M1177" t="str">
            <v>No</v>
          </cell>
          <cell r="N1177">
            <v>257088</v>
          </cell>
        </row>
        <row r="1178">
          <cell r="J1178" t="str">
            <v>_063_30000_LIM333_Municipal Running Costs_GENERAL EXPENSES _ OTHER_2018</v>
          </cell>
          <cell r="K1178" t="str">
            <v>_063_30000_LIM333_Municipal Running Costs_GENERAL EXPENSES _ OTHER_2018</v>
          </cell>
          <cell r="L1178" t="str">
            <v>M</v>
          </cell>
          <cell r="M1178" t="str">
            <v>No</v>
          </cell>
          <cell r="N1178">
            <v>244639</v>
          </cell>
        </row>
        <row r="1179">
          <cell r="J1179" t="str">
            <v>_063_30000_LIM333_Municipal Running Costs_GENERAL EXPENSES _ OTHER_2018</v>
          </cell>
          <cell r="K1179" t="str">
            <v>_063_30000_LIM333_Municipal Running Costs_GENERAL EXPENSES _ OTHER_2018</v>
          </cell>
          <cell r="L1179" t="str">
            <v>M</v>
          </cell>
          <cell r="M1179" t="str">
            <v>No</v>
          </cell>
          <cell r="N1179">
            <v>240576</v>
          </cell>
        </row>
        <row r="1180">
          <cell r="J1180" t="str">
            <v>_063_30000_LIM333_Municipal Running Costs_GENERAL EXPENSES _ OTHER_2018</v>
          </cell>
          <cell r="K1180" t="str">
            <v>_063_30000_LIM333_Municipal Running Costs_GENERAL EXPENSES _ OTHER_2018</v>
          </cell>
          <cell r="L1180" t="str">
            <v>M</v>
          </cell>
          <cell r="M1180" t="str">
            <v>No</v>
          </cell>
          <cell r="N1180">
            <v>240645</v>
          </cell>
        </row>
        <row r="1181">
          <cell r="J1181" t="str">
            <v>_063_30000_LIM333_Municipal Running Costs_GENERAL EXPENSES _ OTHER_2018</v>
          </cell>
          <cell r="K1181" t="str">
            <v>_063_30000_LIM333_Municipal Running Costs_GENERAL EXPENSES _ OTHER_2018</v>
          </cell>
          <cell r="L1181" t="str">
            <v>M</v>
          </cell>
          <cell r="M1181" t="str">
            <v>No</v>
          </cell>
          <cell r="N1181">
            <v>240638</v>
          </cell>
        </row>
        <row r="1182">
          <cell r="J1182" t="str">
            <v>_012_LIM333_FURNITURE &amp; OFFICE EQUIPMENT</v>
          </cell>
          <cell r="K1182" t="str">
            <v>_012_LIM333_FURNITURE &amp; OFFICE EQUIPMENT</v>
          </cell>
          <cell r="L1182" t="str">
            <v>M</v>
          </cell>
          <cell r="M1182" t="str">
            <v>No</v>
          </cell>
          <cell r="N1182">
            <v>240101</v>
          </cell>
        </row>
        <row r="1183">
          <cell r="J1183" t="str">
            <v>_135_30000_LIM333_Municipal Running Costs_GENERAL EXPENSES _ OTHER_2018</v>
          </cell>
          <cell r="K1183" t="str">
            <v>_135_30000_LIM333_Municipal Running Costs_GENERAL EXPENSES _ OTHER_2018</v>
          </cell>
          <cell r="L1183" t="str">
            <v>M</v>
          </cell>
          <cell r="M1183" t="str">
            <v>No</v>
          </cell>
          <cell r="N1183">
            <v>239137</v>
          </cell>
        </row>
        <row r="1184">
          <cell r="J1184" t="str">
            <v>_135_30000_LIM333_Municipal Running Costs_GENERAL EXPENSES _ OTHER_2018</v>
          </cell>
          <cell r="K1184" t="str">
            <v>_135_30000_LIM333_Municipal Running Costs_GENERAL EXPENSES _ OTHER_2018</v>
          </cell>
          <cell r="L1184" t="str">
            <v>M</v>
          </cell>
          <cell r="M1184" t="str">
            <v>No</v>
          </cell>
          <cell r="N1184">
            <v>239148</v>
          </cell>
        </row>
        <row r="1185">
          <cell r="J1185" t="str">
            <v>_135_30000_LIM333_Municipal Running Costs_GENERAL EXPENSES _ OTHER_2018</v>
          </cell>
          <cell r="K1185" t="str">
            <v>_135_30000_LIM333_Municipal Running Costs_GENERAL EXPENSES _ OTHER_2018</v>
          </cell>
          <cell r="L1185" t="str">
            <v>M</v>
          </cell>
          <cell r="M1185" t="str">
            <v>No</v>
          </cell>
          <cell r="N1185">
            <v>239124</v>
          </cell>
        </row>
        <row r="1186">
          <cell r="J1186" t="str">
            <v>_135_30000_LIM333_Municipal Running Costs_GENERAL EXPENSES _ OTHER_2018</v>
          </cell>
          <cell r="K1186" t="str">
            <v>_135_30000_LIM333_Municipal Running Costs_GENERAL EXPENSES _ OTHER_2018</v>
          </cell>
          <cell r="L1186" t="str">
            <v>M</v>
          </cell>
          <cell r="M1186" t="str">
            <v>No</v>
          </cell>
          <cell r="N1186">
            <v>257564</v>
          </cell>
        </row>
        <row r="1187">
          <cell r="J1187" t="str">
            <v>_135_30000_LIM333_Municipal Running Costs_GENERAL EXPENSES _ OTHER_2018</v>
          </cell>
          <cell r="K1187" t="str">
            <v>_135_30000_LIM333_Municipal Running Costs_GENERAL EXPENSES _ OTHER_2018</v>
          </cell>
          <cell r="L1187" t="str">
            <v>M</v>
          </cell>
          <cell r="M1187" t="str">
            <v>No</v>
          </cell>
          <cell r="N1187">
            <v>257089</v>
          </cell>
        </row>
        <row r="1188">
          <cell r="J1188" t="str">
            <v>_135_30000_LIM333_Municipal Running Costs_GENERAL EXPENSES _ OTHER_2018</v>
          </cell>
          <cell r="K1188" t="str">
            <v>_135_30000_LIM333_Municipal Running Costs_GENERAL EXPENSES _ OTHER_2018</v>
          </cell>
          <cell r="L1188" t="str">
            <v>M</v>
          </cell>
          <cell r="M1188" t="str">
            <v>No</v>
          </cell>
          <cell r="N1188">
            <v>239117</v>
          </cell>
        </row>
        <row r="1189">
          <cell r="J1189" t="str">
            <v>_039_10002_LIM333_Employee Related Cost Municipal Staff</v>
          </cell>
          <cell r="K1189" t="str">
            <v>_039_10002_LIM333_Employee Related Cost Municipal Staff</v>
          </cell>
          <cell r="L1189" t="str">
            <v>M</v>
          </cell>
          <cell r="M1189" t="str">
            <v>No</v>
          </cell>
          <cell r="N1189">
            <v>244058</v>
          </cell>
        </row>
        <row r="1190">
          <cell r="J1190" t="str">
            <v>_039_10002_LIM333_Employee Related Cost Municipal Staff</v>
          </cell>
          <cell r="K1190" t="str">
            <v>_039_10002_LIM333_Employee Related Cost Municipal Staff</v>
          </cell>
          <cell r="L1190" t="str">
            <v>M</v>
          </cell>
          <cell r="M1190" t="str">
            <v>No</v>
          </cell>
          <cell r="N1190">
            <v>244042</v>
          </cell>
        </row>
        <row r="1191">
          <cell r="J1191" t="str">
            <v>_039_10002_LIM333_Employee Related Cost Municipal Staff</v>
          </cell>
          <cell r="K1191" t="str">
            <v>_039_10002_LIM333_Employee Related Cost Municipal Staff</v>
          </cell>
          <cell r="L1191" t="str">
            <v>M</v>
          </cell>
          <cell r="M1191" t="str">
            <v>No</v>
          </cell>
          <cell r="N1191">
            <v>257897</v>
          </cell>
        </row>
        <row r="1192">
          <cell r="J1192" t="str">
            <v>_039_10002_LIM333_Employee Related Cost Municipal Staff</v>
          </cell>
          <cell r="K1192" t="str">
            <v>_039_10002_LIM333_Employee Related Cost Municipal Staff</v>
          </cell>
          <cell r="L1192" t="str">
            <v>M</v>
          </cell>
          <cell r="M1192" t="str">
            <v>No</v>
          </cell>
          <cell r="N1192">
            <v>244049</v>
          </cell>
        </row>
        <row r="1193">
          <cell r="J1193" t="str">
            <v>_039_10002_LIM333_Employee Related Cost Municipal Staff</v>
          </cell>
          <cell r="K1193" t="str">
            <v>_039_10002_LIM333_Employee Related Cost Municipal Staff</v>
          </cell>
          <cell r="L1193" t="str">
            <v>M</v>
          </cell>
          <cell r="M1193" t="str">
            <v>No</v>
          </cell>
          <cell r="N1193">
            <v>256487</v>
          </cell>
        </row>
        <row r="1194">
          <cell r="J1194" t="str">
            <v>_039_10002_LIM333_Employee Related Cost Municipal Staff</v>
          </cell>
          <cell r="K1194" t="str">
            <v>_039_10002_LIM333_Employee Related Cost Municipal Staff</v>
          </cell>
          <cell r="L1194" t="str">
            <v>M</v>
          </cell>
          <cell r="M1194" t="str">
            <v>No</v>
          </cell>
          <cell r="N1194">
            <v>244014</v>
          </cell>
        </row>
        <row r="1195">
          <cell r="J1195" t="str">
            <v>_039_10002_LIM333_Employee Related Cost Municipal Staff</v>
          </cell>
          <cell r="K1195" t="str">
            <v>_039_10002_LIM333_Employee Related Cost Municipal Staff</v>
          </cell>
          <cell r="L1195" t="str">
            <v>M</v>
          </cell>
          <cell r="M1195" t="str">
            <v>No</v>
          </cell>
          <cell r="N1195">
            <v>244020</v>
          </cell>
        </row>
        <row r="1196">
          <cell r="J1196" t="str">
            <v>_039_10002_LIM333_Employee Related Cost Municipal Staff</v>
          </cell>
          <cell r="K1196" t="str">
            <v>_039_10002_LIM333_Employee Related Cost Municipal Staff</v>
          </cell>
          <cell r="L1196" t="str">
            <v>M</v>
          </cell>
          <cell r="M1196" t="str">
            <v>No</v>
          </cell>
          <cell r="N1196">
            <v>243993</v>
          </cell>
        </row>
        <row r="1197">
          <cell r="J1197" t="str">
            <v>_039_10002_LIM333_Employee Related Cost Municipal Staff</v>
          </cell>
          <cell r="K1197" t="str">
            <v>_039_10002_LIM333_Employee Related Cost Municipal Staff</v>
          </cell>
          <cell r="L1197" t="str">
            <v>M</v>
          </cell>
          <cell r="M1197" t="str">
            <v>No</v>
          </cell>
          <cell r="N1197">
            <v>244035</v>
          </cell>
        </row>
        <row r="1198">
          <cell r="J1198" t="str">
            <v>_039_10002_LIM333_Employee Related Cost Municipal Staff</v>
          </cell>
          <cell r="K1198" t="str">
            <v>_039_10002_LIM333_Employee Related Cost Municipal Staff</v>
          </cell>
          <cell r="L1198" t="str">
            <v>M</v>
          </cell>
          <cell r="M1198" t="str">
            <v>No</v>
          </cell>
          <cell r="N1198">
            <v>244026</v>
          </cell>
        </row>
        <row r="1199">
          <cell r="J1199" t="str">
            <v>_039_10002_LIM333_Employee Related Cost Municipal Staff</v>
          </cell>
          <cell r="K1199" t="str">
            <v>_039_10002_LIM333_Employee Related Cost Municipal Staff</v>
          </cell>
          <cell r="L1199" t="str">
            <v>M</v>
          </cell>
          <cell r="M1199" t="str">
            <v>No</v>
          </cell>
          <cell r="N1199">
            <v>244007</v>
          </cell>
        </row>
        <row r="1200">
          <cell r="J1200" t="str">
            <v>_039_10002_LIM333_Employee Related Cost Municipal Staff</v>
          </cell>
          <cell r="K1200" t="str">
            <v>_039_10002_LIM333_Employee Related Cost Municipal Staff</v>
          </cell>
          <cell r="L1200" t="str">
            <v>M</v>
          </cell>
          <cell r="M1200" t="str">
            <v>No</v>
          </cell>
          <cell r="N1200">
            <v>244057</v>
          </cell>
        </row>
        <row r="1201">
          <cell r="J1201" t="str">
            <v>_039_10002_LIM333_Employee Related Cost Municipal Staff</v>
          </cell>
          <cell r="K1201" t="str">
            <v>_039_10002_LIM333_Employee Related Cost Municipal Staff</v>
          </cell>
          <cell r="L1201" t="str">
            <v>M</v>
          </cell>
          <cell r="M1201" t="str">
            <v>No</v>
          </cell>
          <cell r="N1201">
            <v>244050</v>
          </cell>
        </row>
        <row r="1202">
          <cell r="J1202" t="str">
            <v>_039_10002_LIM333_Employee Related Cost Municipal Staff</v>
          </cell>
          <cell r="K1202" t="str">
            <v>_039_10002_LIM333_Employee Related Cost Municipal Staff</v>
          </cell>
          <cell r="L1202" t="str">
            <v>M</v>
          </cell>
          <cell r="M1202" t="str">
            <v>No</v>
          </cell>
          <cell r="N1202">
            <v>244000</v>
          </cell>
        </row>
        <row r="1203">
          <cell r="J1203" t="str">
            <v>_033_60001_LIM333_Default Transactions_OPERATING GRANTS _ SUBSIDIES_2018</v>
          </cell>
          <cell r="K1203" t="str">
            <v>_033_60001_LIM333_Default Transactions_OPERATING GRANTS _ SUBSIDIES_2018</v>
          </cell>
          <cell r="L1203" t="str">
            <v>M</v>
          </cell>
          <cell r="M1203" t="str">
            <v>No</v>
          </cell>
          <cell r="N1203">
            <v>263416</v>
          </cell>
        </row>
        <row r="1204">
          <cell r="J1204" t="str">
            <v>_054_LIM333_MACHINERY &amp; EQUIPMENT</v>
          </cell>
          <cell r="K1204" t="str">
            <v>_054_LIM333_MACHINERY &amp; EQUIPMENT</v>
          </cell>
          <cell r="L1204" t="str">
            <v>M</v>
          </cell>
          <cell r="M1204" t="str">
            <v>No</v>
          </cell>
          <cell r="N1204">
            <v>245072</v>
          </cell>
        </row>
        <row r="1205">
          <cell r="J1205" t="str">
            <v>_057_10002_LIM333_Chief Whip</v>
          </cell>
          <cell r="K1205" t="str">
            <v>_057_10002_LIM333_Chief Whip</v>
          </cell>
          <cell r="L1205" t="str">
            <v>M</v>
          </cell>
          <cell r="M1205" t="str">
            <v>No</v>
          </cell>
          <cell r="N1205">
            <v>257755</v>
          </cell>
        </row>
        <row r="1206">
          <cell r="J1206" t="str">
            <v>_057_10002_LIM333_Chief Whip</v>
          </cell>
          <cell r="K1206" t="str">
            <v>_057_10002_LIM333_Chief Whip</v>
          </cell>
          <cell r="L1206" t="str">
            <v>M</v>
          </cell>
          <cell r="M1206" t="str">
            <v>No</v>
          </cell>
          <cell r="N1206">
            <v>257756</v>
          </cell>
        </row>
        <row r="1207">
          <cell r="J1207" t="str">
            <v>_057_10002_LIM333_Chief Whip</v>
          </cell>
          <cell r="K1207" t="str">
            <v>_057_10002_LIM333_Chief Whip</v>
          </cell>
          <cell r="L1207" t="str">
            <v>M</v>
          </cell>
          <cell r="M1207" t="str">
            <v>No</v>
          </cell>
          <cell r="N1207">
            <v>257757</v>
          </cell>
        </row>
        <row r="1208">
          <cell r="J1208" t="str">
            <v>_052_LIM333_FURNITURE &amp; OFFICE EQUIPMENT</v>
          </cell>
          <cell r="K1208" t="str">
            <v>_052_LIM333_FURNITURE &amp; OFFICE EQUIPMENT</v>
          </cell>
          <cell r="L1208" t="str">
            <v>M</v>
          </cell>
          <cell r="M1208" t="str">
            <v>No</v>
          </cell>
          <cell r="N1208">
            <v>244250</v>
          </cell>
        </row>
        <row r="1209">
          <cell r="J1209" t="str">
            <v>183_LIM333_STREETLIGHTS</v>
          </cell>
          <cell r="K1209" t="str">
            <v>183_LIM333_STREETLIGHTS</v>
          </cell>
          <cell r="L1209" t="str">
            <v>M</v>
          </cell>
          <cell r="M1209" t="str">
            <v>No</v>
          </cell>
          <cell r="N1209">
            <v>246085</v>
          </cell>
        </row>
        <row r="1210">
          <cell r="J1210" t="str">
            <v>134_LIM333_REFUSE BINS</v>
          </cell>
          <cell r="K1210" t="str">
            <v>134_LIM333_REFUSE BINS</v>
          </cell>
          <cell r="L1210" t="str">
            <v>M</v>
          </cell>
          <cell r="M1210" t="str">
            <v>No</v>
          </cell>
          <cell r="N1210">
            <v>237462</v>
          </cell>
        </row>
        <row r="1211">
          <cell r="J1211" t="str">
            <v>_144_LIM333_NON-CAPITAL TOOLS &amp; EQUIPMENT</v>
          </cell>
          <cell r="K1211" t="str">
            <v>_144_LIM333_NON-CAPITAL TOOLS &amp; EQUIPMENT</v>
          </cell>
          <cell r="L1211" t="str">
            <v>M</v>
          </cell>
          <cell r="M1211" t="str">
            <v>No</v>
          </cell>
          <cell r="N1211">
            <v>238394</v>
          </cell>
        </row>
        <row r="1212">
          <cell r="J1212" t="str">
            <v>_105_30000_LIM333_Municipal Running Costs_CONTRACTED SERVICES_2018</v>
          </cell>
          <cell r="K1212" t="str">
            <v>_105_30000_LIM333_Municipal Running Costs_CONTRACTED SERVICES_2018</v>
          </cell>
          <cell r="L1212" t="str">
            <v>M</v>
          </cell>
          <cell r="M1212" t="str">
            <v>No</v>
          </cell>
          <cell r="N1212">
            <v>263295</v>
          </cell>
        </row>
        <row r="1213">
          <cell r="J1213" t="str">
            <v>_105_30000_LIM333_Municipal Running Costs_CONTRACTED SERVICES_2018</v>
          </cell>
          <cell r="K1213" t="str">
            <v>_105_30000_LIM333_Municipal Running Costs_CONTRACTED SERVICES_2018</v>
          </cell>
          <cell r="L1213" t="str">
            <v>M</v>
          </cell>
          <cell r="M1213" t="str">
            <v>No</v>
          </cell>
          <cell r="N1213">
            <v>256235</v>
          </cell>
        </row>
        <row r="1214">
          <cell r="J1214" t="str">
            <v>_105_30000_LIM333_Municipal Running Costs_CONTRACTED SERVICES_2018</v>
          </cell>
          <cell r="K1214" t="str">
            <v>_105_30000_LIM333_Municipal Running Costs_CONTRACTED SERVICES_2018</v>
          </cell>
          <cell r="L1214" t="str">
            <v>M</v>
          </cell>
          <cell r="M1214" t="str">
            <v>No</v>
          </cell>
          <cell r="N1214">
            <v>263580</v>
          </cell>
        </row>
        <row r="1215">
          <cell r="J1215" t="str">
            <v>_054_30000_LIM333_Municipal Running Costs_GENERAL EXPENSES _ OTHER_2018</v>
          </cell>
          <cell r="K1215" t="str">
            <v>_054_30000_LIM333_Municipal Running Costs_GENERAL EXPENSES _ OTHER_2018</v>
          </cell>
          <cell r="L1215" t="str">
            <v>M</v>
          </cell>
          <cell r="M1215" t="str">
            <v>No</v>
          </cell>
          <cell r="N1215">
            <v>243972</v>
          </cell>
        </row>
        <row r="1216">
          <cell r="J1216" t="str">
            <v>_054_30000_LIM333_Municipal Running Costs_GENERAL EXPENSES _ OTHER_2018</v>
          </cell>
          <cell r="K1216" t="str">
            <v>_054_30000_LIM333_Municipal Running Costs_GENERAL EXPENSES _ OTHER_2018</v>
          </cell>
          <cell r="L1216" t="str">
            <v>M</v>
          </cell>
          <cell r="M1216" t="str">
            <v>No</v>
          </cell>
          <cell r="N1216">
            <v>243971</v>
          </cell>
        </row>
        <row r="1217">
          <cell r="J1217" t="str">
            <v>_054_30000_LIM333_Municipal Running Costs_GENERAL EXPENSES _ OTHER_2018</v>
          </cell>
          <cell r="K1217" t="str">
            <v>_054_30000_LIM333_Municipal Running Costs_GENERAL EXPENSES _ OTHER_2018</v>
          </cell>
          <cell r="L1217" t="str">
            <v>M</v>
          </cell>
          <cell r="M1217" t="str">
            <v>No</v>
          </cell>
          <cell r="N1217">
            <v>243979</v>
          </cell>
        </row>
        <row r="1218">
          <cell r="J1218" t="str">
            <v>_054_30000_LIM333_Municipal Running Costs_GENERAL EXPENSES _ OTHER_2018</v>
          </cell>
          <cell r="K1218" t="str">
            <v>_054_30000_LIM333_Municipal Running Costs_GENERAL EXPENSES _ OTHER_2018</v>
          </cell>
          <cell r="L1218" t="str">
            <v>M</v>
          </cell>
          <cell r="M1218" t="str">
            <v>No</v>
          </cell>
          <cell r="N1218">
            <v>243986</v>
          </cell>
        </row>
        <row r="1219">
          <cell r="J1219" t="str">
            <v>_054_30000_LIM333_Municipal Running Costs_GENERAL EXPENSES _ OTHER_2018</v>
          </cell>
          <cell r="K1219" t="str">
            <v>_054_30000_LIM333_Municipal Running Costs_GENERAL EXPENSES _ OTHER_2018</v>
          </cell>
          <cell r="L1219" t="str">
            <v>M</v>
          </cell>
          <cell r="M1219" t="str">
            <v>No</v>
          </cell>
          <cell r="N1219">
            <v>243962</v>
          </cell>
        </row>
        <row r="1220">
          <cell r="J1220" t="str">
            <v>_016_LIM333_COUNCIL-OWNED LAND</v>
          </cell>
          <cell r="K1220" t="str">
            <v>_016_LIM333_COUNCIL-OWNED LAND</v>
          </cell>
          <cell r="L1220" t="str">
            <v>M</v>
          </cell>
          <cell r="M1220" t="str">
            <v>No</v>
          </cell>
          <cell r="N1220">
            <v>241411</v>
          </cell>
        </row>
        <row r="1221">
          <cell r="J1221" t="str">
            <v>_007_LIM333_CONSUMABLE DOMESTIC ITEMS</v>
          </cell>
          <cell r="K1221" t="str">
            <v>_007_LIM333_CONSUMABLE DOMESTIC ITEMS</v>
          </cell>
          <cell r="L1221" t="str">
            <v>M</v>
          </cell>
          <cell r="M1221" t="str">
            <v>No</v>
          </cell>
          <cell r="N1221">
            <v>239750</v>
          </cell>
        </row>
        <row r="1222">
          <cell r="J1222" t="str">
            <v>_032_30000_LIM333_Municipal Running Costs_DEPRECIATION_2018</v>
          </cell>
          <cell r="K1222" t="str">
            <v>_032_30000_LIM333_Municipal Running Costs_DEPRECIATION_2018</v>
          </cell>
          <cell r="L1222" t="str">
            <v>M</v>
          </cell>
          <cell r="M1222" t="str">
            <v>No</v>
          </cell>
          <cell r="N1222">
            <v>256222</v>
          </cell>
        </row>
        <row r="1223">
          <cell r="J1223" t="str">
            <v>_032_30000_LIM333_Municipal Running Costs_DEPRECIATION_2018</v>
          </cell>
          <cell r="K1223" t="str">
            <v>_032_30000_LIM333_Municipal Running Costs_DEPRECIATION_2018</v>
          </cell>
          <cell r="L1223" t="str">
            <v>M</v>
          </cell>
          <cell r="M1223" t="str">
            <v>No</v>
          </cell>
          <cell r="N1223">
            <v>256421</v>
          </cell>
        </row>
        <row r="1224">
          <cell r="J1224" t="str">
            <v>_032_30000_LIM333_Municipal Running Costs_DEPRECIATION_2018</v>
          </cell>
          <cell r="K1224" t="str">
            <v>_032_30000_LIM333_Municipal Running Costs_DEPRECIATION_2018</v>
          </cell>
          <cell r="L1224" t="str">
            <v>M</v>
          </cell>
          <cell r="M1224" t="str">
            <v>No</v>
          </cell>
          <cell r="N1224">
            <v>256210</v>
          </cell>
        </row>
        <row r="1225">
          <cell r="J1225" t="str">
            <v>Virtual Project Operational</v>
          </cell>
          <cell r="K1225" t="str">
            <v>Virtual Project Operational</v>
          </cell>
          <cell r="L1225" t="str">
            <v>S</v>
          </cell>
          <cell r="M1225" t="str">
            <v>No</v>
          </cell>
          <cell r="N1225">
            <v>263616</v>
          </cell>
        </row>
        <row r="1226">
          <cell r="J1226" t="str">
            <v>Virtual Project Operational</v>
          </cell>
          <cell r="K1226" t="str">
            <v>Virtual Project Operational</v>
          </cell>
          <cell r="L1226" t="str">
            <v>S</v>
          </cell>
          <cell r="M1226" t="str">
            <v>No</v>
          </cell>
          <cell r="N1226">
            <v>263601</v>
          </cell>
        </row>
        <row r="1227">
          <cell r="J1227" t="str">
            <v>Virtual Project Operational</v>
          </cell>
          <cell r="K1227" t="str">
            <v>Virtual Project Operational</v>
          </cell>
          <cell r="L1227" t="str">
            <v>S</v>
          </cell>
          <cell r="M1227" t="str">
            <v>No</v>
          </cell>
          <cell r="N1227">
            <v>263602</v>
          </cell>
        </row>
        <row r="1228">
          <cell r="J1228" t="str">
            <v>Virtual Project Operational</v>
          </cell>
          <cell r="K1228" t="str">
            <v>Virtual Project Operational</v>
          </cell>
          <cell r="L1228" t="str">
            <v>S</v>
          </cell>
          <cell r="M1228" t="str">
            <v>No</v>
          </cell>
          <cell r="N1228">
            <v>263604</v>
          </cell>
        </row>
        <row r="1229">
          <cell r="J1229" t="str">
            <v>Virtual Project Operational</v>
          </cell>
          <cell r="K1229" t="str">
            <v>Virtual Project Operational</v>
          </cell>
          <cell r="L1229" t="str">
            <v>S</v>
          </cell>
          <cell r="M1229" t="str">
            <v>No</v>
          </cell>
          <cell r="N1229">
            <v>263603</v>
          </cell>
        </row>
        <row r="1230">
          <cell r="J1230" t="str">
            <v>Virtual Project Operational</v>
          </cell>
          <cell r="K1230" t="str">
            <v>Virtual Project Operational</v>
          </cell>
          <cell r="L1230" t="str">
            <v>S</v>
          </cell>
          <cell r="M1230" t="str">
            <v>No</v>
          </cell>
          <cell r="N1230">
            <v>263607</v>
          </cell>
        </row>
        <row r="1231">
          <cell r="J1231" t="str">
            <v>Virtual Project Operational</v>
          </cell>
          <cell r="K1231" t="str">
            <v>Virtual Project Operational</v>
          </cell>
          <cell r="L1231" t="str">
            <v>S</v>
          </cell>
          <cell r="M1231" t="str">
            <v>No</v>
          </cell>
          <cell r="N1231">
            <v>263608</v>
          </cell>
        </row>
        <row r="1232">
          <cell r="J1232" t="str">
            <v>Virtual Project Operational</v>
          </cell>
          <cell r="K1232" t="str">
            <v>Virtual Project Operational</v>
          </cell>
          <cell r="L1232" t="str">
            <v>S</v>
          </cell>
          <cell r="M1232" t="str">
            <v>No</v>
          </cell>
          <cell r="N1232">
            <v>263614</v>
          </cell>
        </row>
        <row r="1233">
          <cell r="J1233" t="str">
            <v>Virtual Project Operational</v>
          </cell>
          <cell r="K1233" t="str">
            <v>Virtual Project Operational</v>
          </cell>
          <cell r="L1233" t="str">
            <v>S</v>
          </cell>
          <cell r="M1233" t="str">
            <v>No</v>
          </cell>
          <cell r="N1233">
            <v>263613</v>
          </cell>
        </row>
        <row r="1234">
          <cell r="J1234" t="str">
            <v>Virtual Project Operational</v>
          </cell>
          <cell r="K1234" t="str">
            <v>Virtual Project Operational</v>
          </cell>
          <cell r="L1234" t="str">
            <v>S</v>
          </cell>
          <cell r="M1234" t="str">
            <v>No</v>
          </cell>
          <cell r="N1234">
            <v>263615</v>
          </cell>
        </row>
        <row r="1235">
          <cell r="J1235" t="str">
            <v>Virtual Project Operational</v>
          </cell>
          <cell r="K1235" t="str">
            <v>Virtual Project Operational</v>
          </cell>
          <cell r="L1235" t="str">
            <v>S</v>
          </cell>
          <cell r="M1235" t="str">
            <v>No</v>
          </cell>
          <cell r="N1235">
            <v>263611</v>
          </cell>
        </row>
        <row r="1236">
          <cell r="J1236" t="str">
            <v>Virtual Project Operational</v>
          </cell>
          <cell r="K1236" t="str">
            <v>Virtual Project Operational</v>
          </cell>
          <cell r="L1236" t="str">
            <v>S</v>
          </cell>
          <cell r="M1236" t="str">
            <v>No</v>
          </cell>
          <cell r="N1236">
            <v>263612</v>
          </cell>
        </row>
        <row r="1237">
          <cell r="J1237" t="str">
            <v>Virtual Project Operational</v>
          </cell>
          <cell r="K1237" t="str">
            <v>Virtual Project Operational</v>
          </cell>
          <cell r="L1237" t="str">
            <v>S</v>
          </cell>
          <cell r="M1237" t="str">
            <v>No</v>
          </cell>
          <cell r="N1237">
            <v>263610</v>
          </cell>
        </row>
        <row r="1238">
          <cell r="J1238" t="str">
            <v>Virtual Project Operational</v>
          </cell>
          <cell r="K1238" t="str">
            <v>Virtual Project Operational</v>
          </cell>
          <cell r="L1238" t="str">
            <v>S</v>
          </cell>
          <cell r="M1238" t="str">
            <v>No</v>
          </cell>
          <cell r="N1238">
            <v>263609</v>
          </cell>
        </row>
        <row r="1239">
          <cell r="J1239" t="str">
            <v>Virtual Project Operational</v>
          </cell>
          <cell r="K1239" t="str">
            <v>Virtual Project Operational</v>
          </cell>
          <cell r="L1239" t="str">
            <v>S</v>
          </cell>
          <cell r="M1239" t="str">
            <v>No</v>
          </cell>
          <cell r="N1239">
            <v>263605</v>
          </cell>
        </row>
        <row r="1240">
          <cell r="J1240" t="str">
            <v>Virtual Project Operational</v>
          </cell>
          <cell r="K1240" t="str">
            <v>Virtual Project Operational</v>
          </cell>
          <cell r="L1240" t="str">
            <v>S</v>
          </cell>
          <cell r="M1240" t="str">
            <v>No</v>
          </cell>
          <cell r="N1240">
            <v>263606</v>
          </cell>
        </row>
        <row r="1241">
          <cell r="J1241" t="str">
            <v>Virtual Project Capital</v>
          </cell>
          <cell r="K1241" t="str">
            <v>Virtual Project Capital</v>
          </cell>
          <cell r="L1241" t="str">
            <v>M</v>
          </cell>
          <cell r="M1241" t="str">
            <v>No</v>
          </cell>
          <cell r="N1241">
            <v>263617</v>
          </cell>
        </row>
        <row r="1242">
          <cell r="J1242" t="str">
            <v>Employee related cost_Public participation &amp; project support</v>
          </cell>
          <cell r="K1242" t="str">
            <v>Employee related cost_Public participation &amp; project support</v>
          </cell>
          <cell r="L1242" t="str">
            <v>S</v>
          </cell>
          <cell r="M1242" t="str">
            <v>No</v>
          </cell>
          <cell r="N1242">
            <v>256483</v>
          </cell>
        </row>
        <row r="1243">
          <cell r="J1243" t="str">
            <v>Employee related cost_Public participation &amp; project support</v>
          </cell>
          <cell r="K1243" t="str">
            <v>Employee related cost_Public participation &amp; project support</v>
          </cell>
          <cell r="L1243" t="str">
            <v>S</v>
          </cell>
          <cell r="M1243" t="str">
            <v>No</v>
          </cell>
          <cell r="N1243">
            <v>243528</v>
          </cell>
        </row>
        <row r="1244">
          <cell r="J1244" t="str">
            <v>Employee related cost_Public participation &amp; project support</v>
          </cell>
          <cell r="K1244" t="str">
            <v>Employee related cost_Public participation &amp; project support</v>
          </cell>
          <cell r="L1244" t="str">
            <v>S</v>
          </cell>
          <cell r="M1244" t="str">
            <v>No</v>
          </cell>
          <cell r="N1244">
            <v>243529</v>
          </cell>
        </row>
        <row r="1245">
          <cell r="J1245" t="str">
            <v>Employee related cost_Public participation &amp; project support</v>
          </cell>
          <cell r="K1245" t="str">
            <v>Employee related cost_Public participation &amp; project support</v>
          </cell>
          <cell r="L1245" t="str">
            <v>S</v>
          </cell>
          <cell r="M1245" t="str">
            <v>No</v>
          </cell>
          <cell r="N1245">
            <v>256498</v>
          </cell>
        </row>
        <row r="1246">
          <cell r="J1246" t="str">
            <v>Employee related cost_Public participation &amp; project support</v>
          </cell>
          <cell r="K1246" t="str">
            <v>Employee related cost_Public participation &amp; project support</v>
          </cell>
          <cell r="L1246" t="str">
            <v>S</v>
          </cell>
          <cell r="M1246" t="str">
            <v>No</v>
          </cell>
          <cell r="N1246">
            <v>243526</v>
          </cell>
        </row>
        <row r="1247">
          <cell r="J1247" t="str">
            <v>Employee related cost_Public participation &amp; project support</v>
          </cell>
          <cell r="K1247" t="str">
            <v>Employee related cost_Public participation &amp; project support</v>
          </cell>
          <cell r="L1247" t="str">
            <v>S</v>
          </cell>
          <cell r="M1247" t="str">
            <v>No</v>
          </cell>
          <cell r="N1247">
            <v>247161</v>
          </cell>
        </row>
        <row r="1248">
          <cell r="J1248" t="str">
            <v>Employee related cost_Public participation &amp; project support</v>
          </cell>
          <cell r="K1248" t="str">
            <v>Employee related cost_Public participation &amp; project support</v>
          </cell>
          <cell r="L1248" t="str">
            <v>S</v>
          </cell>
          <cell r="M1248" t="str">
            <v>No</v>
          </cell>
          <cell r="N1248">
            <v>263423</v>
          </cell>
        </row>
        <row r="1249">
          <cell r="J1249" t="str">
            <v>Employee related cost_Public participation &amp; project support</v>
          </cell>
          <cell r="K1249" t="str">
            <v>Employee related cost_Public participation &amp; project support</v>
          </cell>
          <cell r="L1249" t="str">
            <v>S</v>
          </cell>
          <cell r="M1249" t="str">
            <v>No</v>
          </cell>
          <cell r="N1249">
            <v>243539</v>
          </cell>
        </row>
        <row r="1250">
          <cell r="J1250" t="str">
            <v>Employee related cost_Public participation &amp; project support</v>
          </cell>
          <cell r="K1250" t="str">
            <v>Employee related cost_Public participation &amp; project support</v>
          </cell>
          <cell r="L1250" t="str">
            <v>S</v>
          </cell>
          <cell r="M1250" t="str">
            <v>No</v>
          </cell>
          <cell r="N1250">
            <v>243525</v>
          </cell>
        </row>
        <row r="1251">
          <cell r="J1251" t="str">
            <v>Employee related cost_Public participation &amp; project support</v>
          </cell>
          <cell r="K1251" t="str">
            <v>Employee related cost_Public participation &amp; project support</v>
          </cell>
          <cell r="L1251" t="str">
            <v>S</v>
          </cell>
          <cell r="M1251" t="str">
            <v>No</v>
          </cell>
          <cell r="N1251">
            <v>243527</v>
          </cell>
        </row>
        <row r="1252">
          <cell r="J1252" t="str">
            <v>Employee related cost_Public participation &amp; project support</v>
          </cell>
          <cell r="K1252" t="str">
            <v>Employee related cost_Public participation &amp; project support</v>
          </cell>
          <cell r="L1252" t="str">
            <v>S</v>
          </cell>
          <cell r="M1252" t="str">
            <v>No</v>
          </cell>
          <cell r="N1252">
            <v>243538</v>
          </cell>
        </row>
        <row r="1253">
          <cell r="J1253" t="str">
            <v>Employee related cost_Public participation &amp; project support</v>
          </cell>
          <cell r="K1253" t="str">
            <v>Employee related cost_Public participation &amp; project support</v>
          </cell>
          <cell r="L1253" t="str">
            <v>S</v>
          </cell>
          <cell r="M1253" t="str">
            <v>No</v>
          </cell>
          <cell r="N1253">
            <v>243540</v>
          </cell>
        </row>
        <row r="1254">
          <cell r="J1254" t="str">
            <v>Employee related cost_Public participation &amp; project support</v>
          </cell>
          <cell r="K1254" t="str">
            <v>Employee related cost_Public participation &amp; project support</v>
          </cell>
          <cell r="L1254" t="str">
            <v>S</v>
          </cell>
          <cell r="M1254" t="str">
            <v>No</v>
          </cell>
          <cell r="N1254">
            <v>243536</v>
          </cell>
        </row>
        <row r="1255">
          <cell r="J1255" t="str">
            <v>Employee related cost_Public participation &amp; project support</v>
          </cell>
          <cell r="K1255" t="str">
            <v>Employee related cost_Public participation &amp; project support</v>
          </cell>
          <cell r="L1255" t="str">
            <v>S</v>
          </cell>
          <cell r="M1255" t="str">
            <v>No</v>
          </cell>
          <cell r="N1255">
            <v>243537</v>
          </cell>
        </row>
        <row r="1256">
          <cell r="J1256" t="str">
            <v>Employee related cost_Public participation &amp; project support</v>
          </cell>
          <cell r="K1256" t="str">
            <v>Employee related cost_Public participation &amp; project support</v>
          </cell>
          <cell r="L1256" t="str">
            <v>S</v>
          </cell>
          <cell r="M1256" t="str">
            <v>No</v>
          </cell>
          <cell r="N1256">
            <v>243541</v>
          </cell>
        </row>
        <row r="1257">
          <cell r="J1257" t="str">
            <v>CONFERENCE &amp; CONVENTION COST - DOMESTIC - Supply Chain Management</v>
          </cell>
          <cell r="K1257" t="str">
            <v>CONFERENCE &amp; CONVENTION COST - DOMESTIC - Supply Chain Management</v>
          </cell>
          <cell r="L1257" t="str">
            <v>S</v>
          </cell>
          <cell r="M1257" t="str">
            <v>No</v>
          </cell>
          <cell r="N1257">
            <v>243542</v>
          </cell>
        </row>
        <row r="1258">
          <cell r="J1258" t="str">
            <v>Rent-Office Building_Council Expenditure</v>
          </cell>
          <cell r="K1258" t="str">
            <v>Rent-Office Building_Council Expenditure</v>
          </cell>
          <cell r="L1258" t="str">
            <v>S</v>
          </cell>
          <cell r="M1258" t="str">
            <v>No</v>
          </cell>
          <cell r="N1258">
            <v>263375</v>
          </cell>
        </row>
        <row r="1259">
          <cell r="J1259" t="str">
            <v>Subsistence and Travel Expenses_Revenue</v>
          </cell>
          <cell r="K1259" t="str">
            <v>Subsistence and Travel Expenses_Revenue</v>
          </cell>
          <cell r="L1259" t="str">
            <v>S</v>
          </cell>
          <cell r="M1259" t="str">
            <v>No</v>
          </cell>
          <cell r="N1259">
            <v>243543</v>
          </cell>
        </row>
        <row r="1260">
          <cell r="J1260" t="str">
            <v>CONTRACTED SERVICES - EPWP</v>
          </cell>
          <cell r="K1260" t="str">
            <v>CONTRACTED SERVICES - EPWP</v>
          </cell>
          <cell r="L1260" t="str">
            <v>S</v>
          </cell>
          <cell r="M1260" t="str">
            <v>No</v>
          </cell>
          <cell r="N1260">
            <v>247160</v>
          </cell>
        </row>
        <row r="1261">
          <cell r="J1261" t="str">
            <v>CONTRACTED SERVICES - EPWP</v>
          </cell>
          <cell r="K1261" t="str">
            <v>CONTRACTED SERVICES - EPWP</v>
          </cell>
          <cell r="L1261" t="str">
            <v>S</v>
          </cell>
          <cell r="M1261" t="str">
            <v>No</v>
          </cell>
          <cell r="N1261">
            <v>257984</v>
          </cell>
        </row>
        <row r="1262">
          <cell r="J1262" t="str">
            <v>1280GRANT - SPEAKER SPECIAL ACCOUNT</v>
          </cell>
          <cell r="K1262" t="str">
            <v>1280GRANT - SPEAKER SPECIAL ACCOUNT</v>
          </cell>
          <cell r="L1262" t="str">
            <v>S</v>
          </cell>
          <cell r="M1262" t="str">
            <v>No</v>
          </cell>
          <cell r="N1262">
            <v>253702</v>
          </cell>
        </row>
        <row r="1263">
          <cell r="J1263" t="str">
            <v>Investments New</v>
          </cell>
          <cell r="K1263" t="str">
            <v>Investments New</v>
          </cell>
          <cell r="L1263" t="str">
            <v>M</v>
          </cell>
          <cell r="M1263" t="str">
            <v>No</v>
          </cell>
          <cell r="N1263">
            <v>248732</v>
          </cell>
        </row>
        <row r="1264">
          <cell r="J1264" t="str">
            <v>Investments New</v>
          </cell>
          <cell r="K1264" t="str">
            <v>Investments New</v>
          </cell>
          <cell r="L1264" t="str">
            <v>M</v>
          </cell>
          <cell r="M1264" t="str">
            <v>No</v>
          </cell>
          <cell r="N1264">
            <v>248730</v>
          </cell>
        </row>
        <row r="1265">
          <cell r="J1265" t="str">
            <v>Investments New</v>
          </cell>
          <cell r="K1265" t="str">
            <v>Investments New</v>
          </cell>
          <cell r="L1265" t="str">
            <v>M</v>
          </cell>
          <cell r="M1265" t="str">
            <v>No</v>
          </cell>
          <cell r="N1265">
            <v>248734</v>
          </cell>
        </row>
        <row r="1266">
          <cell r="J1266" t="str">
            <v>Investments New</v>
          </cell>
          <cell r="K1266" t="str">
            <v>Investments New</v>
          </cell>
          <cell r="L1266" t="str">
            <v>M</v>
          </cell>
          <cell r="M1266" t="str">
            <v>No</v>
          </cell>
          <cell r="N1266">
            <v>248735</v>
          </cell>
        </row>
        <row r="1267">
          <cell r="J1267" t="str">
            <v>Investments New</v>
          </cell>
          <cell r="K1267" t="str">
            <v>Investments New</v>
          </cell>
          <cell r="L1267" t="str">
            <v>M</v>
          </cell>
          <cell r="M1267" t="str">
            <v>No</v>
          </cell>
          <cell r="N1267">
            <v>248733</v>
          </cell>
        </row>
        <row r="1268">
          <cell r="J1268" t="str">
            <v>Investments New</v>
          </cell>
          <cell r="K1268" t="str">
            <v>Investments New</v>
          </cell>
          <cell r="L1268" t="str">
            <v>M</v>
          </cell>
          <cell r="M1268" t="str">
            <v>No</v>
          </cell>
          <cell r="N1268">
            <v>248731</v>
          </cell>
        </row>
        <row r="1269">
          <cell r="J1269" t="str">
            <v>Investments New</v>
          </cell>
          <cell r="K1269" t="str">
            <v>Investments New</v>
          </cell>
          <cell r="L1269" t="str">
            <v>M</v>
          </cell>
          <cell r="M1269" t="str">
            <v>No</v>
          </cell>
          <cell r="N1269">
            <v>253753</v>
          </cell>
        </row>
        <row r="1270">
          <cell r="J1270" t="str">
            <v>Investments New</v>
          </cell>
          <cell r="K1270" t="str">
            <v>Investments New</v>
          </cell>
          <cell r="L1270" t="str">
            <v>M</v>
          </cell>
          <cell r="M1270" t="str">
            <v>No</v>
          </cell>
          <cell r="N1270">
            <v>258010</v>
          </cell>
        </row>
        <row r="1271">
          <cell r="J1271" t="str">
            <v>Investments New</v>
          </cell>
          <cell r="K1271" t="str">
            <v>Investments New</v>
          </cell>
          <cell r="L1271" t="str">
            <v>M</v>
          </cell>
          <cell r="M1271" t="str">
            <v>No</v>
          </cell>
          <cell r="N1271">
            <v>263427</v>
          </cell>
        </row>
        <row r="1272">
          <cell r="J1272" t="str">
            <v>Opening Balances_1</v>
          </cell>
          <cell r="K1272" t="str">
            <v>Opening Balances_1</v>
          </cell>
          <cell r="L1272" t="str">
            <v>M</v>
          </cell>
          <cell r="M1272" t="str">
            <v>No</v>
          </cell>
          <cell r="N1272">
            <v>253736</v>
          </cell>
        </row>
        <row r="1273">
          <cell r="J1273" t="str">
            <v>Opening Balances_1</v>
          </cell>
          <cell r="K1273" t="str">
            <v>Opening Balances_1</v>
          </cell>
          <cell r="L1273" t="str">
            <v>M</v>
          </cell>
          <cell r="M1273" t="str">
            <v>No</v>
          </cell>
          <cell r="N1273">
            <v>253737</v>
          </cell>
        </row>
        <row r="1274">
          <cell r="J1274" t="str">
            <v>Opening Balances_1</v>
          </cell>
          <cell r="K1274" t="str">
            <v>Opening Balances_1</v>
          </cell>
          <cell r="L1274" t="str">
            <v>M</v>
          </cell>
          <cell r="M1274" t="str">
            <v>No</v>
          </cell>
          <cell r="N1274">
            <v>253741</v>
          </cell>
        </row>
        <row r="1275">
          <cell r="J1275" t="str">
            <v>Opening Balances_1</v>
          </cell>
          <cell r="K1275" t="str">
            <v>Opening Balances_1</v>
          </cell>
          <cell r="L1275" t="str">
            <v>M</v>
          </cell>
          <cell r="M1275" t="str">
            <v>No</v>
          </cell>
          <cell r="N1275">
            <v>253742</v>
          </cell>
        </row>
        <row r="1276">
          <cell r="J1276" t="str">
            <v>Opening Balances_1</v>
          </cell>
          <cell r="K1276" t="str">
            <v>Opening Balances_1</v>
          </cell>
          <cell r="L1276" t="str">
            <v>M</v>
          </cell>
          <cell r="M1276" t="str">
            <v>No</v>
          </cell>
          <cell r="N1276">
            <v>253744</v>
          </cell>
        </row>
        <row r="1277">
          <cell r="J1277" t="str">
            <v>Opening Balances_1</v>
          </cell>
          <cell r="K1277" t="str">
            <v>Opening Balances_1</v>
          </cell>
          <cell r="L1277" t="str">
            <v>M</v>
          </cell>
          <cell r="M1277" t="str">
            <v>No</v>
          </cell>
          <cell r="N1277">
            <v>253743</v>
          </cell>
        </row>
        <row r="1278">
          <cell r="J1278" t="str">
            <v>Opening Balances_1</v>
          </cell>
          <cell r="K1278" t="str">
            <v>Opening Balances_1</v>
          </cell>
          <cell r="L1278" t="str">
            <v>M</v>
          </cell>
          <cell r="M1278" t="str">
            <v>No</v>
          </cell>
          <cell r="N1278">
            <v>253735</v>
          </cell>
        </row>
        <row r="1279">
          <cell r="J1279" t="str">
            <v>Opening Balances_1</v>
          </cell>
          <cell r="K1279" t="str">
            <v>Opening Balances_1</v>
          </cell>
          <cell r="L1279" t="str">
            <v>M</v>
          </cell>
          <cell r="M1279" t="str">
            <v>No</v>
          </cell>
          <cell r="N1279">
            <v>253745</v>
          </cell>
        </row>
        <row r="1280">
          <cell r="J1280" t="str">
            <v>Opening Balances_1</v>
          </cell>
          <cell r="K1280" t="str">
            <v>Opening Balances_1</v>
          </cell>
          <cell r="L1280" t="str">
            <v>M</v>
          </cell>
          <cell r="M1280" t="str">
            <v>No</v>
          </cell>
          <cell r="N1280">
            <v>253739</v>
          </cell>
        </row>
        <row r="1281">
          <cell r="J1281" t="str">
            <v>Opening Balances_1</v>
          </cell>
          <cell r="K1281" t="str">
            <v>Opening Balances_1</v>
          </cell>
          <cell r="L1281" t="str">
            <v>M</v>
          </cell>
          <cell r="M1281" t="str">
            <v>No</v>
          </cell>
          <cell r="N1281">
            <v>253740</v>
          </cell>
        </row>
        <row r="1282">
          <cell r="J1282" t="str">
            <v>Opening Balances_1</v>
          </cell>
          <cell r="K1282" t="str">
            <v>Opening Balances_1</v>
          </cell>
          <cell r="L1282" t="str">
            <v>M</v>
          </cell>
          <cell r="M1282" t="str">
            <v>No</v>
          </cell>
          <cell r="N1282">
            <v>253738</v>
          </cell>
        </row>
        <row r="1283">
          <cell r="J1283" t="str">
            <v>Opening Balances_1</v>
          </cell>
          <cell r="K1283" t="str">
            <v>Opening Balances_1</v>
          </cell>
          <cell r="L1283" t="str">
            <v>M</v>
          </cell>
          <cell r="M1283" t="str">
            <v>No</v>
          </cell>
          <cell r="N1283">
            <v>263336</v>
          </cell>
        </row>
        <row r="1284">
          <cell r="J1284" t="str">
            <v>Opening Balances_1</v>
          </cell>
          <cell r="K1284" t="str">
            <v>Opening Balances_1</v>
          </cell>
          <cell r="L1284" t="str">
            <v>M</v>
          </cell>
          <cell r="M1284" t="str">
            <v>No</v>
          </cell>
          <cell r="N1284">
            <v>248778</v>
          </cell>
        </row>
        <row r="1285">
          <cell r="J1285" t="str">
            <v>Opening Balances_1</v>
          </cell>
          <cell r="K1285" t="str">
            <v>Opening Balances_1</v>
          </cell>
          <cell r="L1285" t="str">
            <v>M</v>
          </cell>
          <cell r="M1285" t="str">
            <v>No</v>
          </cell>
          <cell r="N1285">
            <v>253704</v>
          </cell>
        </row>
        <row r="1286">
          <cell r="J1286" t="str">
            <v>Opening Balances_1</v>
          </cell>
          <cell r="K1286" t="str">
            <v>Opening Balances_1</v>
          </cell>
          <cell r="L1286" t="str">
            <v>M</v>
          </cell>
          <cell r="M1286" t="str">
            <v>No</v>
          </cell>
          <cell r="N1286">
            <v>263595</v>
          </cell>
        </row>
        <row r="1287">
          <cell r="J1287" t="str">
            <v>Opening Balances_1</v>
          </cell>
          <cell r="K1287" t="str">
            <v>Opening Balances_1</v>
          </cell>
          <cell r="L1287" t="str">
            <v>M</v>
          </cell>
          <cell r="M1287" t="str">
            <v>No</v>
          </cell>
          <cell r="N1287">
            <v>263319</v>
          </cell>
        </row>
        <row r="1288">
          <cell r="J1288" t="str">
            <v>Opening Balances_1</v>
          </cell>
          <cell r="K1288" t="str">
            <v>Opening Balances_1</v>
          </cell>
          <cell r="L1288" t="str">
            <v>M</v>
          </cell>
          <cell r="M1288" t="str">
            <v>No</v>
          </cell>
          <cell r="N1288">
            <v>263589</v>
          </cell>
        </row>
        <row r="1289">
          <cell r="J1289" t="str">
            <v>Opening Balances_1</v>
          </cell>
          <cell r="K1289" t="str">
            <v>Opening Balances_1</v>
          </cell>
          <cell r="L1289" t="str">
            <v>M</v>
          </cell>
          <cell r="M1289" t="str">
            <v>No</v>
          </cell>
          <cell r="N1289">
            <v>263318</v>
          </cell>
        </row>
        <row r="1290">
          <cell r="J1290" t="str">
            <v>Opening Balances_1</v>
          </cell>
          <cell r="K1290" t="str">
            <v>Opening Balances_1</v>
          </cell>
          <cell r="L1290" t="str">
            <v>M</v>
          </cell>
          <cell r="M1290" t="str">
            <v>No</v>
          </cell>
          <cell r="N1290">
            <v>248781</v>
          </cell>
        </row>
        <row r="1291">
          <cell r="J1291" t="str">
            <v>Opening Balances_1</v>
          </cell>
          <cell r="K1291" t="str">
            <v>Opening Balances_1</v>
          </cell>
          <cell r="L1291" t="str">
            <v>M</v>
          </cell>
          <cell r="M1291" t="str">
            <v>No</v>
          </cell>
          <cell r="N1291">
            <v>254733</v>
          </cell>
        </row>
        <row r="1292">
          <cell r="J1292" t="str">
            <v>Opening Balances_1</v>
          </cell>
          <cell r="K1292" t="str">
            <v>Opening Balances_1</v>
          </cell>
          <cell r="L1292" t="str">
            <v>M</v>
          </cell>
          <cell r="M1292" t="str">
            <v>No</v>
          </cell>
          <cell r="N1292">
            <v>263329</v>
          </cell>
        </row>
        <row r="1293">
          <cell r="J1293" t="str">
            <v>Opening Balances_1</v>
          </cell>
          <cell r="K1293" t="str">
            <v>Opening Balances_1</v>
          </cell>
          <cell r="L1293" t="str">
            <v>M</v>
          </cell>
          <cell r="M1293" t="str">
            <v>No</v>
          </cell>
          <cell r="N1293">
            <v>253690</v>
          </cell>
        </row>
        <row r="1294">
          <cell r="J1294" t="str">
            <v>Opening Balances_1</v>
          </cell>
          <cell r="K1294" t="str">
            <v>Opening Balances_1</v>
          </cell>
          <cell r="L1294" t="str">
            <v>M</v>
          </cell>
          <cell r="M1294" t="str">
            <v>No</v>
          </cell>
          <cell r="N1294">
            <v>254686</v>
          </cell>
        </row>
        <row r="1295">
          <cell r="J1295" t="str">
            <v>Opening Balances_1</v>
          </cell>
          <cell r="K1295" t="str">
            <v>Opening Balances_1</v>
          </cell>
          <cell r="L1295" t="str">
            <v>M</v>
          </cell>
          <cell r="M1295" t="str">
            <v>No</v>
          </cell>
          <cell r="N1295">
            <v>263588</v>
          </cell>
        </row>
        <row r="1296">
          <cell r="J1296" t="str">
            <v>Opening Balances_1</v>
          </cell>
          <cell r="K1296" t="str">
            <v>Opening Balances_1</v>
          </cell>
          <cell r="L1296" t="str">
            <v>M</v>
          </cell>
          <cell r="M1296" t="str">
            <v>No</v>
          </cell>
          <cell r="N1296">
            <v>254848</v>
          </cell>
        </row>
        <row r="1297">
          <cell r="J1297" t="str">
            <v>Opening Balances_1</v>
          </cell>
          <cell r="K1297" t="str">
            <v>Opening Balances_1</v>
          </cell>
          <cell r="L1297" t="str">
            <v>M</v>
          </cell>
          <cell r="M1297" t="str">
            <v>No</v>
          </cell>
          <cell r="N1297">
            <v>262576</v>
          </cell>
        </row>
        <row r="1298">
          <cell r="J1298" t="str">
            <v>Opening Balances_1</v>
          </cell>
          <cell r="K1298" t="str">
            <v>Opening Balances_1</v>
          </cell>
          <cell r="L1298" t="str">
            <v>M</v>
          </cell>
          <cell r="M1298" t="str">
            <v>No</v>
          </cell>
          <cell r="N1298">
            <v>263599</v>
          </cell>
        </row>
        <row r="1299">
          <cell r="J1299" t="str">
            <v>Opening Balances_1</v>
          </cell>
          <cell r="K1299" t="str">
            <v>Opening Balances_1</v>
          </cell>
          <cell r="L1299" t="str">
            <v>M</v>
          </cell>
          <cell r="M1299" t="str">
            <v>No</v>
          </cell>
          <cell r="N1299">
            <v>263598</v>
          </cell>
        </row>
        <row r="1300">
          <cell r="J1300" t="str">
            <v>Opening Balances_1</v>
          </cell>
          <cell r="K1300" t="str">
            <v>Opening Balances_1</v>
          </cell>
          <cell r="L1300" t="str">
            <v>M</v>
          </cell>
          <cell r="M1300" t="str">
            <v>No</v>
          </cell>
          <cell r="N1300">
            <v>263326</v>
          </cell>
        </row>
        <row r="1301">
          <cell r="J1301" t="str">
            <v>Opening Balances_1</v>
          </cell>
          <cell r="K1301" t="str">
            <v>Opening Balances_1</v>
          </cell>
          <cell r="L1301" t="str">
            <v>M</v>
          </cell>
          <cell r="M1301" t="str">
            <v>No</v>
          </cell>
          <cell r="N1301">
            <v>263325</v>
          </cell>
        </row>
        <row r="1302">
          <cell r="J1302" t="str">
            <v>Opening Balances_1</v>
          </cell>
          <cell r="K1302" t="str">
            <v>Opening Balances_1</v>
          </cell>
          <cell r="L1302" t="str">
            <v>M</v>
          </cell>
          <cell r="M1302" t="str">
            <v>No</v>
          </cell>
          <cell r="N1302">
            <v>263590</v>
          </cell>
        </row>
        <row r="1303">
          <cell r="J1303" t="str">
            <v>Opening Balances_1</v>
          </cell>
          <cell r="K1303" t="str">
            <v>Opening Balances_1</v>
          </cell>
          <cell r="L1303" t="str">
            <v>M</v>
          </cell>
          <cell r="M1303" t="str">
            <v>No</v>
          </cell>
          <cell r="N1303">
            <v>257923</v>
          </cell>
        </row>
        <row r="1304">
          <cell r="J1304" t="str">
            <v>Opening Balances_1</v>
          </cell>
          <cell r="K1304" t="str">
            <v>Opening Balances_1</v>
          </cell>
          <cell r="L1304" t="str">
            <v>M</v>
          </cell>
          <cell r="M1304" t="str">
            <v>No</v>
          </cell>
          <cell r="N1304">
            <v>262512</v>
          </cell>
        </row>
        <row r="1305">
          <cell r="J1305" t="str">
            <v>Opening Balances_1</v>
          </cell>
          <cell r="K1305" t="str">
            <v>Opening Balances_1</v>
          </cell>
          <cell r="L1305" t="str">
            <v>M</v>
          </cell>
          <cell r="M1305" t="str">
            <v>No</v>
          </cell>
          <cell r="N1305">
            <v>262513</v>
          </cell>
        </row>
        <row r="1306">
          <cell r="J1306" t="str">
            <v>Opening Balances_1</v>
          </cell>
          <cell r="K1306" t="str">
            <v>Opening Balances_1</v>
          </cell>
          <cell r="L1306" t="str">
            <v>M</v>
          </cell>
          <cell r="M1306" t="str">
            <v>No</v>
          </cell>
          <cell r="N1306">
            <v>262551</v>
          </cell>
        </row>
        <row r="1307">
          <cell r="J1307" t="str">
            <v>Opening Balances_1</v>
          </cell>
          <cell r="K1307" t="str">
            <v>Opening Balances_1</v>
          </cell>
          <cell r="L1307" t="str">
            <v>M</v>
          </cell>
          <cell r="M1307" t="str">
            <v>No</v>
          </cell>
          <cell r="N1307">
            <v>262562</v>
          </cell>
        </row>
        <row r="1308">
          <cell r="J1308" t="str">
            <v>Opening Balances_1</v>
          </cell>
          <cell r="K1308" t="str">
            <v>Opening Balances_1</v>
          </cell>
          <cell r="L1308" t="str">
            <v>M</v>
          </cell>
          <cell r="M1308" t="str">
            <v>No</v>
          </cell>
          <cell r="N1308">
            <v>263596</v>
          </cell>
        </row>
        <row r="1309">
          <cell r="J1309" t="str">
            <v>Opening Balances_1</v>
          </cell>
          <cell r="K1309" t="str">
            <v>Opening Balances_1</v>
          </cell>
          <cell r="L1309" t="str">
            <v>M</v>
          </cell>
          <cell r="M1309" t="str">
            <v>No</v>
          </cell>
          <cell r="N1309">
            <v>263591</v>
          </cell>
        </row>
        <row r="1310">
          <cell r="J1310" t="str">
            <v>Opening Balances_1</v>
          </cell>
          <cell r="K1310" t="str">
            <v>Opening Balances_1</v>
          </cell>
          <cell r="L1310" t="str">
            <v>M</v>
          </cell>
          <cell r="M1310" t="str">
            <v>No</v>
          </cell>
          <cell r="N1310">
            <v>248775</v>
          </cell>
        </row>
        <row r="1311">
          <cell r="J1311" t="str">
            <v>Opening Balances_1</v>
          </cell>
          <cell r="K1311" t="str">
            <v>Opening Balances_1</v>
          </cell>
          <cell r="L1311" t="str">
            <v>M</v>
          </cell>
          <cell r="M1311" t="str">
            <v>No</v>
          </cell>
          <cell r="N1311">
            <v>263597</v>
          </cell>
        </row>
        <row r="1312">
          <cell r="J1312" t="str">
            <v>Opening Balances_1</v>
          </cell>
          <cell r="K1312" t="str">
            <v>Opening Balances_1</v>
          </cell>
          <cell r="L1312" t="str">
            <v>M</v>
          </cell>
          <cell r="M1312" t="str">
            <v>No</v>
          </cell>
          <cell r="N1312">
            <v>263322</v>
          </cell>
        </row>
        <row r="1313">
          <cell r="J1313" t="str">
            <v>Opening Balances_1</v>
          </cell>
          <cell r="K1313" t="str">
            <v>Opening Balances_1</v>
          </cell>
          <cell r="L1313" t="str">
            <v>M</v>
          </cell>
          <cell r="M1313" t="str">
            <v>No</v>
          </cell>
          <cell r="N1313">
            <v>248776</v>
          </cell>
        </row>
        <row r="1314">
          <cell r="J1314" t="str">
            <v>Opening Balances_1</v>
          </cell>
          <cell r="K1314" t="str">
            <v>Opening Balances_1</v>
          </cell>
          <cell r="L1314" t="str">
            <v>M</v>
          </cell>
          <cell r="M1314" t="str">
            <v>No</v>
          </cell>
          <cell r="N1314">
            <v>263323</v>
          </cell>
        </row>
        <row r="1315">
          <cell r="J1315" t="str">
            <v>Opening Balances_1</v>
          </cell>
          <cell r="K1315" t="str">
            <v>Opening Balances_1</v>
          </cell>
          <cell r="L1315" t="str">
            <v>M</v>
          </cell>
          <cell r="M1315" t="str">
            <v>No</v>
          </cell>
          <cell r="N1315">
            <v>263558</v>
          </cell>
        </row>
        <row r="1316">
          <cell r="J1316" t="str">
            <v>Opening Balances_1</v>
          </cell>
          <cell r="K1316" t="str">
            <v>Opening Balances_1</v>
          </cell>
          <cell r="L1316" t="str">
            <v>M</v>
          </cell>
          <cell r="M1316" t="str">
            <v>No</v>
          </cell>
          <cell r="N1316">
            <v>263324</v>
          </cell>
        </row>
        <row r="1317">
          <cell r="J1317" t="str">
            <v>Opening Balances_1</v>
          </cell>
          <cell r="K1317" t="str">
            <v>Opening Balances_1</v>
          </cell>
          <cell r="L1317" t="str">
            <v>M</v>
          </cell>
          <cell r="M1317" t="str">
            <v>No</v>
          </cell>
          <cell r="N1317">
            <v>258452</v>
          </cell>
        </row>
        <row r="1318">
          <cell r="J1318" t="str">
            <v>Opening Balances_1</v>
          </cell>
          <cell r="K1318" t="str">
            <v>Opening Balances_1</v>
          </cell>
          <cell r="L1318" t="str">
            <v>M</v>
          </cell>
          <cell r="M1318" t="str">
            <v>No</v>
          </cell>
          <cell r="N1318">
            <v>248779</v>
          </cell>
        </row>
        <row r="1319">
          <cell r="J1319" t="str">
            <v>Opening Balances_1</v>
          </cell>
          <cell r="K1319" t="str">
            <v>Opening Balances_1</v>
          </cell>
          <cell r="L1319" t="str">
            <v>M</v>
          </cell>
          <cell r="M1319" t="str">
            <v>No</v>
          </cell>
          <cell r="N1319">
            <v>263337</v>
          </cell>
        </row>
        <row r="1320">
          <cell r="J1320" t="str">
            <v>Opening Balances_1</v>
          </cell>
          <cell r="K1320" t="str">
            <v>Opening Balances_1</v>
          </cell>
          <cell r="L1320" t="str">
            <v>M</v>
          </cell>
          <cell r="M1320" t="str">
            <v>No</v>
          </cell>
          <cell r="N1320">
            <v>263327</v>
          </cell>
        </row>
        <row r="1321">
          <cell r="J1321" t="str">
            <v>Opening Balances_1</v>
          </cell>
          <cell r="K1321" t="str">
            <v>Opening Balances_1</v>
          </cell>
          <cell r="L1321" t="str">
            <v>M</v>
          </cell>
          <cell r="M1321" t="str">
            <v>No</v>
          </cell>
          <cell r="N1321">
            <v>263592</v>
          </cell>
        </row>
        <row r="1322">
          <cell r="J1322" t="str">
            <v>Opening Balances_1</v>
          </cell>
          <cell r="K1322" t="str">
            <v>Opening Balances_1</v>
          </cell>
          <cell r="L1322" t="str">
            <v>M</v>
          </cell>
          <cell r="M1322" t="str">
            <v>No</v>
          </cell>
          <cell r="N1322">
            <v>263331</v>
          </cell>
        </row>
        <row r="1323">
          <cell r="J1323" t="str">
            <v>Opening Balances_1</v>
          </cell>
          <cell r="K1323" t="str">
            <v>Opening Balances_1</v>
          </cell>
          <cell r="L1323" t="str">
            <v>M</v>
          </cell>
          <cell r="M1323" t="str">
            <v>No</v>
          </cell>
          <cell r="N1323">
            <v>248777</v>
          </cell>
        </row>
        <row r="1324">
          <cell r="J1324" t="str">
            <v>Opening Balances_1</v>
          </cell>
          <cell r="K1324" t="str">
            <v>Opening Balances_1</v>
          </cell>
          <cell r="L1324" t="str">
            <v>M</v>
          </cell>
          <cell r="M1324" t="str">
            <v>No</v>
          </cell>
          <cell r="N1324">
            <v>263320</v>
          </cell>
        </row>
        <row r="1325">
          <cell r="J1325" t="str">
            <v>Opening Balances_1</v>
          </cell>
          <cell r="K1325" t="str">
            <v>Opening Balances_1</v>
          </cell>
          <cell r="L1325" t="str">
            <v>M</v>
          </cell>
          <cell r="M1325" t="str">
            <v>No</v>
          </cell>
          <cell r="N1325">
            <v>263328</v>
          </cell>
        </row>
        <row r="1326">
          <cell r="J1326" t="str">
            <v>Opening Balances_1</v>
          </cell>
          <cell r="K1326" t="str">
            <v>Opening Balances_1</v>
          </cell>
          <cell r="L1326" t="str">
            <v>M</v>
          </cell>
          <cell r="M1326" t="str">
            <v>No</v>
          </cell>
          <cell r="N1326">
            <v>263330</v>
          </cell>
        </row>
        <row r="1327">
          <cell r="J1327" t="str">
            <v>Opening Balances_1</v>
          </cell>
          <cell r="K1327" t="str">
            <v>Opening Balances_1</v>
          </cell>
          <cell r="L1327" t="str">
            <v>M</v>
          </cell>
          <cell r="M1327" t="str">
            <v>No</v>
          </cell>
          <cell r="N1327">
            <v>263340</v>
          </cell>
        </row>
        <row r="1328">
          <cell r="J1328" t="str">
            <v>Opening Balances_1</v>
          </cell>
          <cell r="K1328" t="str">
            <v>Opening Balances_1</v>
          </cell>
          <cell r="L1328" t="str">
            <v>M</v>
          </cell>
          <cell r="M1328" t="str">
            <v>No</v>
          </cell>
          <cell r="N1328">
            <v>263339</v>
          </cell>
        </row>
        <row r="1329">
          <cell r="J1329" t="str">
            <v>Opening Balances_1</v>
          </cell>
          <cell r="K1329" t="str">
            <v>Opening Balances_1</v>
          </cell>
          <cell r="L1329" t="str">
            <v>M</v>
          </cell>
          <cell r="M1329" t="str">
            <v>No</v>
          </cell>
          <cell r="N1329">
            <v>257948</v>
          </cell>
        </row>
        <row r="1330">
          <cell r="J1330" t="str">
            <v>Opening Balances_1</v>
          </cell>
          <cell r="K1330" t="str">
            <v>Opening Balances_1</v>
          </cell>
          <cell r="L1330" t="str">
            <v>M</v>
          </cell>
          <cell r="M1330" t="str">
            <v>No</v>
          </cell>
          <cell r="N1330">
            <v>263332</v>
          </cell>
        </row>
        <row r="1331">
          <cell r="J1331" t="str">
            <v>Opening Balances_1</v>
          </cell>
          <cell r="K1331" t="str">
            <v>Opening Balances_1</v>
          </cell>
          <cell r="L1331" t="str">
            <v>M</v>
          </cell>
          <cell r="M1331" t="str">
            <v>No</v>
          </cell>
          <cell r="N1331">
            <v>263333</v>
          </cell>
        </row>
        <row r="1332">
          <cell r="J1332" t="str">
            <v>Opening Balances_1</v>
          </cell>
          <cell r="K1332" t="str">
            <v>Opening Balances_1</v>
          </cell>
          <cell r="L1332" t="str">
            <v>M</v>
          </cell>
          <cell r="M1332" t="str">
            <v>No</v>
          </cell>
          <cell r="N1332">
            <v>263335</v>
          </cell>
        </row>
        <row r="1333">
          <cell r="J1333" t="str">
            <v>Opening Balances_1</v>
          </cell>
          <cell r="K1333" t="str">
            <v>Opening Balances_1</v>
          </cell>
          <cell r="L1333" t="str">
            <v>M</v>
          </cell>
          <cell r="M1333" t="str">
            <v>No</v>
          </cell>
          <cell r="N1333">
            <v>263594</v>
          </cell>
        </row>
        <row r="1334">
          <cell r="J1334" t="str">
            <v>Opening Balances_1</v>
          </cell>
          <cell r="K1334" t="str">
            <v>Opening Balances_1</v>
          </cell>
          <cell r="L1334" t="str">
            <v>M</v>
          </cell>
          <cell r="M1334" t="str">
            <v>No</v>
          </cell>
          <cell r="N1334">
            <v>263593</v>
          </cell>
        </row>
        <row r="1335">
          <cell r="J1335" t="str">
            <v>Opening Balances_1</v>
          </cell>
          <cell r="K1335" t="str">
            <v>Opening Balances_1</v>
          </cell>
          <cell r="L1335" t="str">
            <v>M</v>
          </cell>
          <cell r="M1335" t="str">
            <v>No</v>
          </cell>
          <cell r="N1335">
            <v>263334</v>
          </cell>
        </row>
        <row r="1336">
          <cell r="J1336" t="str">
            <v>Opening Balances_1</v>
          </cell>
          <cell r="K1336" t="str">
            <v>Opening Balances_1</v>
          </cell>
          <cell r="L1336" t="str">
            <v>M</v>
          </cell>
          <cell r="M1336" t="str">
            <v>No</v>
          </cell>
          <cell r="N1336">
            <v>248780</v>
          </cell>
        </row>
        <row r="1337">
          <cell r="J1337" t="str">
            <v>Opening Balances_1</v>
          </cell>
          <cell r="K1337" t="str">
            <v>Opening Balances_1</v>
          </cell>
          <cell r="L1337" t="str">
            <v>M</v>
          </cell>
          <cell r="M1337" t="str">
            <v>No</v>
          </cell>
          <cell r="N1337">
            <v>263338</v>
          </cell>
        </row>
        <row r="1338">
          <cell r="J1338" t="str">
            <v>Opening Balances_2</v>
          </cell>
          <cell r="K1338" t="str">
            <v>Opening Balances_2</v>
          </cell>
          <cell r="L1338" t="str">
            <v>M</v>
          </cell>
          <cell r="M1338" t="str">
            <v>No</v>
          </cell>
          <cell r="N1338">
            <v>263555</v>
          </cell>
        </row>
        <row r="1339">
          <cell r="J1339" t="str">
            <v>Opening Balances_2</v>
          </cell>
          <cell r="K1339" t="str">
            <v>Opening Balances_2</v>
          </cell>
          <cell r="L1339" t="str">
            <v>M</v>
          </cell>
          <cell r="M1339" t="str">
            <v>No</v>
          </cell>
          <cell r="N1339">
            <v>255703</v>
          </cell>
        </row>
        <row r="1340">
          <cell r="J1340" t="str">
            <v>Opening Balances_2</v>
          </cell>
          <cell r="K1340" t="str">
            <v>Opening Balances_2</v>
          </cell>
          <cell r="L1340" t="str">
            <v>M</v>
          </cell>
          <cell r="M1340" t="str">
            <v>No</v>
          </cell>
          <cell r="N1340">
            <v>257918</v>
          </cell>
        </row>
        <row r="1341">
          <cell r="J1341" t="str">
            <v>Opening Balances_2</v>
          </cell>
          <cell r="K1341" t="str">
            <v>Opening Balances_2</v>
          </cell>
          <cell r="L1341" t="str">
            <v>M</v>
          </cell>
          <cell r="M1341" t="str">
            <v>No</v>
          </cell>
          <cell r="N1341">
            <v>263557</v>
          </cell>
        </row>
        <row r="1342">
          <cell r="J1342" t="str">
            <v>Opening Balances_2</v>
          </cell>
          <cell r="K1342" t="str">
            <v>Opening Balances_2</v>
          </cell>
          <cell r="L1342" t="str">
            <v>M</v>
          </cell>
          <cell r="M1342" t="str">
            <v>No</v>
          </cell>
          <cell r="N1342">
            <v>253876</v>
          </cell>
        </row>
        <row r="1343">
          <cell r="J1343" t="str">
            <v>Balance Sheet_Expenditure</v>
          </cell>
          <cell r="K1343" t="str">
            <v>Balance Sheet_Expenditure</v>
          </cell>
          <cell r="L1343" t="str">
            <v>M</v>
          </cell>
          <cell r="M1343" t="str">
            <v>No</v>
          </cell>
          <cell r="N1343">
            <v>257930</v>
          </cell>
        </row>
        <row r="1344">
          <cell r="J1344" t="str">
            <v>Balance Sheet_Expenditure</v>
          </cell>
          <cell r="K1344" t="str">
            <v>Balance Sheet_Expenditure</v>
          </cell>
          <cell r="L1344" t="str">
            <v>M</v>
          </cell>
          <cell r="M1344" t="str">
            <v>No</v>
          </cell>
          <cell r="N1344">
            <v>257931</v>
          </cell>
        </row>
        <row r="1345">
          <cell r="J1345" t="str">
            <v>Balance Sheet_Expenditure</v>
          </cell>
          <cell r="K1345" t="str">
            <v>Balance Sheet_Expenditure</v>
          </cell>
          <cell r="L1345" t="str">
            <v>M</v>
          </cell>
          <cell r="M1345" t="str">
            <v>No</v>
          </cell>
          <cell r="N1345">
            <v>257933</v>
          </cell>
        </row>
        <row r="1346">
          <cell r="J1346" t="str">
            <v>Balance Sheet_Expenditure</v>
          </cell>
          <cell r="K1346" t="str">
            <v>Balance Sheet_Expenditure</v>
          </cell>
          <cell r="L1346" t="str">
            <v>M</v>
          </cell>
          <cell r="M1346" t="str">
            <v>No</v>
          </cell>
          <cell r="N1346">
            <v>257920</v>
          </cell>
        </row>
        <row r="1347">
          <cell r="J1347" t="str">
            <v>Balance Sheet_Expenditure</v>
          </cell>
          <cell r="K1347" t="str">
            <v>Balance Sheet_Expenditure</v>
          </cell>
          <cell r="L1347" t="str">
            <v>M</v>
          </cell>
          <cell r="M1347" t="str">
            <v>No</v>
          </cell>
          <cell r="N1347">
            <v>254792</v>
          </cell>
        </row>
        <row r="1348">
          <cell r="J1348" t="str">
            <v>Balance Sheet_Expenditure</v>
          </cell>
          <cell r="K1348" t="str">
            <v>Balance Sheet_Expenditure</v>
          </cell>
          <cell r="L1348" t="str">
            <v>M</v>
          </cell>
          <cell r="M1348" t="str">
            <v>No</v>
          </cell>
          <cell r="N1348">
            <v>263344</v>
          </cell>
        </row>
        <row r="1349">
          <cell r="J1349" t="str">
            <v>Balance Sheet_Expenditure</v>
          </cell>
          <cell r="K1349" t="str">
            <v>Balance Sheet_Expenditure</v>
          </cell>
          <cell r="L1349" t="str">
            <v>M</v>
          </cell>
          <cell r="M1349" t="str">
            <v>No</v>
          </cell>
          <cell r="N1349">
            <v>256174</v>
          </cell>
        </row>
        <row r="1350">
          <cell r="J1350" t="str">
            <v>Balance Sheet_Expenditure</v>
          </cell>
          <cell r="K1350" t="str">
            <v>Balance Sheet_Expenditure</v>
          </cell>
          <cell r="L1350" t="str">
            <v>M</v>
          </cell>
          <cell r="M1350" t="str">
            <v>No</v>
          </cell>
          <cell r="N1350">
            <v>263343</v>
          </cell>
        </row>
        <row r="1351">
          <cell r="J1351" t="str">
            <v>Balance Sheet_Expenditure</v>
          </cell>
          <cell r="K1351" t="str">
            <v>Balance Sheet_Expenditure</v>
          </cell>
          <cell r="L1351" t="str">
            <v>M</v>
          </cell>
          <cell r="M1351" t="str">
            <v>No</v>
          </cell>
          <cell r="N1351">
            <v>257926</v>
          </cell>
        </row>
        <row r="1352">
          <cell r="J1352" t="str">
            <v>Balance Sheet_Expenditure</v>
          </cell>
          <cell r="K1352" t="str">
            <v>Balance Sheet_Expenditure</v>
          </cell>
          <cell r="L1352" t="str">
            <v>M</v>
          </cell>
          <cell r="M1352" t="str">
            <v>No</v>
          </cell>
          <cell r="N1352">
            <v>257927</v>
          </cell>
        </row>
        <row r="1353">
          <cell r="J1353" t="str">
            <v>Balance Sheet_Expenditure</v>
          </cell>
          <cell r="K1353" t="str">
            <v>Balance Sheet_Expenditure</v>
          </cell>
          <cell r="L1353" t="str">
            <v>M</v>
          </cell>
          <cell r="M1353" t="str">
            <v>No</v>
          </cell>
          <cell r="N1353">
            <v>257928</v>
          </cell>
        </row>
        <row r="1354">
          <cell r="J1354" t="str">
            <v>Balance Sheet_Expenditure</v>
          </cell>
          <cell r="K1354" t="str">
            <v>Balance Sheet_Expenditure</v>
          </cell>
          <cell r="L1354" t="str">
            <v>M</v>
          </cell>
          <cell r="M1354" t="str">
            <v>No</v>
          </cell>
          <cell r="N1354">
            <v>257924</v>
          </cell>
        </row>
        <row r="1355">
          <cell r="J1355" t="str">
            <v>Balance Sheet_Expenditure</v>
          </cell>
          <cell r="K1355" t="str">
            <v>Balance Sheet_Expenditure</v>
          </cell>
          <cell r="L1355" t="str">
            <v>M</v>
          </cell>
          <cell r="M1355" t="str">
            <v>No</v>
          </cell>
          <cell r="N1355">
            <v>257925</v>
          </cell>
        </row>
        <row r="1356">
          <cell r="J1356" t="str">
            <v>Balance Sheet_Expenditure</v>
          </cell>
          <cell r="K1356" t="str">
            <v>Balance Sheet_Expenditure</v>
          </cell>
          <cell r="L1356" t="str">
            <v>M</v>
          </cell>
          <cell r="M1356" t="str">
            <v>No</v>
          </cell>
          <cell r="N1356">
            <v>257929</v>
          </cell>
        </row>
        <row r="1357">
          <cell r="J1357" t="str">
            <v>Balance Sheet_Expenditure</v>
          </cell>
          <cell r="K1357" t="str">
            <v>Balance Sheet_Expenditure</v>
          </cell>
          <cell r="L1357" t="str">
            <v>M</v>
          </cell>
          <cell r="M1357" t="str">
            <v>No</v>
          </cell>
          <cell r="N1357">
            <v>257919</v>
          </cell>
        </row>
        <row r="1358">
          <cell r="J1358" t="str">
            <v>Balance Sheet_Expenditure</v>
          </cell>
          <cell r="K1358" t="str">
            <v>Balance Sheet_Expenditure</v>
          </cell>
          <cell r="L1358" t="str">
            <v>M</v>
          </cell>
          <cell r="M1358" t="str">
            <v>No</v>
          </cell>
          <cell r="N1358">
            <v>257934</v>
          </cell>
        </row>
        <row r="1359">
          <cell r="J1359" t="str">
            <v>Balance Sheet_Revenue</v>
          </cell>
          <cell r="K1359" t="str">
            <v>Balance Sheet_Revenue</v>
          </cell>
          <cell r="L1359" t="str">
            <v>M</v>
          </cell>
          <cell r="M1359" t="str">
            <v>No</v>
          </cell>
          <cell r="N1359">
            <v>256165</v>
          </cell>
        </row>
        <row r="1360">
          <cell r="J1360" t="str">
            <v>Balance Sheet_Revenue</v>
          </cell>
          <cell r="K1360" t="str">
            <v>Balance Sheet_Revenue</v>
          </cell>
          <cell r="L1360" t="str">
            <v>M</v>
          </cell>
          <cell r="M1360" t="str">
            <v>No</v>
          </cell>
          <cell r="N1360">
            <v>248802</v>
          </cell>
        </row>
        <row r="1361">
          <cell r="J1361" t="str">
            <v>Balance Sheet_Revenue</v>
          </cell>
          <cell r="K1361" t="str">
            <v>Balance Sheet_Revenue</v>
          </cell>
          <cell r="L1361" t="str">
            <v>M</v>
          </cell>
          <cell r="M1361" t="str">
            <v>No</v>
          </cell>
          <cell r="N1361">
            <v>254972</v>
          </cell>
        </row>
        <row r="1362">
          <cell r="J1362" t="str">
            <v>Balance Sheet_Revenue</v>
          </cell>
          <cell r="K1362" t="str">
            <v>Balance Sheet_Revenue</v>
          </cell>
          <cell r="L1362" t="str">
            <v>M</v>
          </cell>
          <cell r="M1362" t="str">
            <v>No</v>
          </cell>
          <cell r="N1362">
            <v>248803</v>
          </cell>
        </row>
        <row r="1363">
          <cell r="J1363" t="str">
            <v>Balance Sheet_Revenue</v>
          </cell>
          <cell r="K1363" t="str">
            <v>Balance Sheet_Revenue</v>
          </cell>
          <cell r="L1363" t="str">
            <v>M</v>
          </cell>
          <cell r="M1363" t="str">
            <v>No</v>
          </cell>
          <cell r="N1363">
            <v>256164</v>
          </cell>
        </row>
        <row r="1364">
          <cell r="J1364" t="str">
            <v>Balance Sheet_Revenue</v>
          </cell>
          <cell r="K1364" t="str">
            <v>Balance Sheet_Revenue</v>
          </cell>
          <cell r="L1364" t="str">
            <v>M</v>
          </cell>
          <cell r="M1364" t="str">
            <v>No</v>
          </cell>
          <cell r="N1364">
            <v>248801</v>
          </cell>
        </row>
        <row r="1365">
          <cell r="J1365" t="str">
            <v>Net Asset</v>
          </cell>
          <cell r="K1365" t="str">
            <v>Net Asset</v>
          </cell>
          <cell r="L1365" t="str">
            <v>M</v>
          </cell>
          <cell r="M1365" t="str">
            <v>No</v>
          </cell>
          <cell r="N1365">
            <v>254916</v>
          </cell>
        </row>
        <row r="1366">
          <cell r="J1366" t="str">
            <v>Net Asset</v>
          </cell>
          <cell r="K1366" t="str">
            <v>Net Asset</v>
          </cell>
          <cell r="L1366" t="str">
            <v>M</v>
          </cell>
          <cell r="M1366" t="str">
            <v>No</v>
          </cell>
          <cell r="N1366">
            <v>254917</v>
          </cell>
        </row>
        <row r="1367">
          <cell r="J1367" t="str">
            <v>Net Asset</v>
          </cell>
          <cell r="K1367" t="str">
            <v>Net Asset</v>
          </cell>
          <cell r="L1367" t="str">
            <v>M</v>
          </cell>
          <cell r="M1367" t="str">
            <v>No</v>
          </cell>
          <cell r="N1367">
            <v>256183</v>
          </cell>
        </row>
        <row r="1368">
          <cell r="J1368" t="str">
            <v>Net Asset</v>
          </cell>
          <cell r="K1368" t="str">
            <v>Net Asset</v>
          </cell>
          <cell r="L1368" t="str">
            <v>M</v>
          </cell>
          <cell r="M1368" t="str">
            <v>No</v>
          </cell>
          <cell r="N1368">
            <v>257883</v>
          </cell>
        </row>
        <row r="1369">
          <cell r="J1369" t="str">
            <v>Net Asset</v>
          </cell>
          <cell r="K1369" t="str">
            <v>Net Asset</v>
          </cell>
          <cell r="L1369" t="str">
            <v>M</v>
          </cell>
          <cell r="M1369" t="str">
            <v>No</v>
          </cell>
          <cell r="N1369">
            <v>256182</v>
          </cell>
        </row>
        <row r="1370">
          <cell r="J1370" t="str">
            <v>Net Asset</v>
          </cell>
          <cell r="K1370" t="str">
            <v>Net Asset</v>
          </cell>
          <cell r="L1370" t="str">
            <v>M</v>
          </cell>
          <cell r="M1370" t="str">
            <v>No</v>
          </cell>
          <cell r="N1370">
            <v>263302</v>
          </cell>
        </row>
        <row r="1371">
          <cell r="J1371" t="str">
            <v>Net Asset</v>
          </cell>
          <cell r="K1371" t="str">
            <v>Net Asset</v>
          </cell>
          <cell r="L1371" t="str">
            <v>M</v>
          </cell>
          <cell r="M1371" t="str">
            <v>No</v>
          </cell>
          <cell r="N1371">
            <v>256216</v>
          </cell>
        </row>
        <row r="1372">
          <cell r="J1372" t="str">
            <v>063_063_10001_LIM333_Employee Related Cost Senior Management &amp; Municipal staff_EMPLOYEE RELATED COSTS _ WAGES _ SALARIES_2018</v>
          </cell>
          <cell r="K1372" t="str">
            <v>063_063_10001_LIM333_Employee Related Cost Senior Management &amp; Municipal staff_EMPLOYEE RELATED COSTS _ WAGES _ SALARIES_2018</v>
          </cell>
          <cell r="L1372" t="str">
            <v>M</v>
          </cell>
          <cell r="M1372" t="str">
            <v>No</v>
          </cell>
          <cell r="N1372">
            <v>256473</v>
          </cell>
        </row>
        <row r="1373">
          <cell r="J1373" t="str">
            <v>063_063_10001_LIM333_Employee Related Cost Senior Management &amp; Municipal staff_EMPLOYEE RELATED COSTS _ WAGES _ SALARIES_2018</v>
          </cell>
          <cell r="K1373" t="str">
            <v>063_063_10001_LIM333_Employee Related Cost Senior Management &amp; Municipal staff_EMPLOYEE RELATED COSTS _ WAGES _ SALARIES_2018</v>
          </cell>
          <cell r="L1373" t="str">
            <v>M</v>
          </cell>
          <cell r="M1373" t="str">
            <v>No</v>
          </cell>
          <cell r="N1373">
            <v>249563</v>
          </cell>
        </row>
        <row r="1374">
          <cell r="J1374" t="str">
            <v>063_063_10001_LIM333_Employee Related Cost Senior Management &amp; Municipal staff_EMPLOYEE RELATED COSTS _ WAGES _ SALARIES_2018</v>
          </cell>
          <cell r="K1374" t="str">
            <v>063_063_10001_LIM333_Employee Related Cost Senior Management &amp; Municipal staff_EMPLOYEE RELATED COSTS _ WAGES _ SALARIES_2018</v>
          </cell>
          <cell r="L1374" t="str">
            <v>M</v>
          </cell>
          <cell r="M1374" t="str">
            <v>No</v>
          </cell>
          <cell r="N1374">
            <v>249562</v>
          </cell>
        </row>
        <row r="1375">
          <cell r="J1375" t="str">
            <v>063_063_10001_LIM333_Employee Related Cost Senior Management &amp; Municipal staff_EMPLOYEE RELATED COSTS _ WAGES _ SALARIES_2018</v>
          </cell>
          <cell r="K1375" t="str">
            <v>063_063_10001_LIM333_Employee Related Cost Senior Management &amp; Municipal staff_EMPLOYEE RELATED COSTS _ WAGES _ SALARIES_2018</v>
          </cell>
          <cell r="L1375" t="str">
            <v>M</v>
          </cell>
          <cell r="M1375" t="str">
            <v>No</v>
          </cell>
          <cell r="N1375">
            <v>257898</v>
          </cell>
        </row>
        <row r="1376">
          <cell r="J1376" t="str">
            <v>063_063_10001_LIM333_Employee Related Cost Senior Management &amp; Municipal staff_EMPLOYEE RELATED COSTS _ WAGES _ SALARIES_2018</v>
          </cell>
          <cell r="K1376" t="str">
            <v>063_063_10001_LIM333_Employee Related Cost Senior Management &amp; Municipal staff_EMPLOYEE RELATED COSTS _ WAGES _ SALARIES_2018</v>
          </cell>
          <cell r="L1376" t="str">
            <v>M</v>
          </cell>
          <cell r="M1376" t="str">
            <v>No</v>
          </cell>
          <cell r="N1376">
            <v>249564</v>
          </cell>
        </row>
        <row r="1377">
          <cell r="J1377" t="str">
            <v>063_063_10001_LIM333_Employee Related Cost Senior Management &amp; Municipal staff_EMPLOYEE RELATED COSTS _ WAGES _ SALARIES_2018</v>
          </cell>
          <cell r="K1377" t="str">
            <v>063_063_10001_LIM333_Employee Related Cost Senior Management &amp; Municipal staff_EMPLOYEE RELATED COSTS _ WAGES _ SALARIES_2018</v>
          </cell>
          <cell r="L1377" t="str">
            <v>M</v>
          </cell>
          <cell r="M1377" t="str">
            <v>No</v>
          </cell>
          <cell r="N1377">
            <v>258022</v>
          </cell>
        </row>
        <row r="1378">
          <cell r="J1378" t="str">
            <v>063_063_10001_LIM333_Employee Related Cost Senior Management &amp; Municipal staff_EMPLOYEE RELATED COSTS _ WAGES _ SALARIES_2018</v>
          </cell>
          <cell r="K1378" t="str">
            <v>063_063_10001_LIM333_Employee Related Cost Senior Management &amp; Municipal staff_EMPLOYEE RELATED COSTS _ WAGES _ SALARIES_2018</v>
          </cell>
          <cell r="L1378" t="str">
            <v>M</v>
          </cell>
          <cell r="M1378" t="str">
            <v>No</v>
          </cell>
          <cell r="N1378">
            <v>249570</v>
          </cell>
        </row>
        <row r="1379">
          <cell r="J1379" t="str">
            <v>063_063_10001_LIM333_Employee Related Cost Senior Management &amp; Municipal staff_EMPLOYEE RELATED COSTS _ WAGES _ SALARIES_2018</v>
          </cell>
          <cell r="K1379" t="str">
            <v>063_063_10001_LIM333_Employee Related Cost Senior Management &amp; Municipal staff_EMPLOYEE RELATED COSTS _ WAGES _ SALARIES_2018</v>
          </cell>
          <cell r="L1379" t="str">
            <v>M</v>
          </cell>
          <cell r="M1379" t="str">
            <v>No</v>
          </cell>
          <cell r="N1379">
            <v>249571</v>
          </cell>
        </row>
        <row r="1380">
          <cell r="J1380" t="str">
            <v>063_063_10001_LIM333_Employee Related Cost Senior Management &amp; Municipal staff_EMPLOYEE RELATED COSTS _ WAGES _ SALARIES_2018</v>
          </cell>
          <cell r="K1380" t="str">
            <v>063_063_10001_LIM333_Employee Related Cost Senior Management &amp; Municipal staff_EMPLOYEE RELATED COSTS _ WAGES _ SALARIES_2018</v>
          </cell>
          <cell r="L1380" t="str">
            <v>M</v>
          </cell>
          <cell r="M1380" t="str">
            <v>No</v>
          </cell>
          <cell r="N1380">
            <v>249568</v>
          </cell>
        </row>
        <row r="1381">
          <cell r="J1381" t="str">
            <v>063_063_10001_LIM333_Employee Related Cost Senior Management &amp; Municipal staff_EMPLOYEE RELATED COSTS _ WAGES _ SALARIES_2018</v>
          </cell>
          <cell r="K1381" t="str">
            <v>063_063_10001_LIM333_Employee Related Cost Senior Management &amp; Municipal staff_EMPLOYEE RELATED COSTS _ WAGES _ SALARIES_2018</v>
          </cell>
          <cell r="L1381" t="str">
            <v>M</v>
          </cell>
          <cell r="M1381" t="str">
            <v>No</v>
          </cell>
          <cell r="N1381">
            <v>249569</v>
          </cell>
        </row>
        <row r="1382">
          <cell r="J1382" t="str">
            <v>063_063_10001_LIM333_Employee Related Cost Senior Management &amp; Municipal staff_EMPLOYEE RELATED COSTS _ WAGES _ SALARIES_2018</v>
          </cell>
          <cell r="K1382" t="str">
            <v>063_063_10001_LIM333_Employee Related Cost Senior Management &amp; Municipal staff_EMPLOYEE RELATED COSTS _ WAGES _ SALARIES_2018</v>
          </cell>
          <cell r="L1382" t="str">
            <v>M</v>
          </cell>
          <cell r="M1382" t="str">
            <v>No</v>
          </cell>
          <cell r="N1382">
            <v>249566</v>
          </cell>
        </row>
        <row r="1383">
          <cell r="J1383" t="str">
            <v>063_063_10001_LIM333_Employee Related Cost Senior Management &amp; Municipal staff_EMPLOYEE RELATED COSTS _ WAGES _ SALARIES_2018</v>
          </cell>
          <cell r="K1383" t="str">
            <v>063_063_10001_LIM333_Employee Related Cost Senior Management &amp; Municipal staff_EMPLOYEE RELATED COSTS _ WAGES _ SALARIES_2018</v>
          </cell>
          <cell r="L1383" t="str">
            <v>M</v>
          </cell>
          <cell r="M1383" t="str">
            <v>No</v>
          </cell>
          <cell r="N1383">
            <v>249567</v>
          </cell>
        </row>
        <row r="1384">
          <cell r="J1384" t="str">
            <v>063_063_10001_LIM333_Employee Related Cost Senior Management &amp; Municipal staff_EMPLOYEE RELATED COSTS _ WAGES _ SALARIES_2018</v>
          </cell>
          <cell r="K1384" t="str">
            <v>063_063_10001_LIM333_Employee Related Cost Senior Management &amp; Municipal staff_EMPLOYEE RELATED COSTS _ WAGES _ SALARIES_2018</v>
          </cell>
          <cell r="L1384" t="str">
            <v>M</v>
          </cell>
          <cell r="M1384" t="str">
            <v>No</v>
          </cell>
          <cell r="N1384">
            <v>249565</v>
          </cell>
        </row>
        <row r="1385">
          <cell r="J1385" t="str">
            <v>103_103_10002_LIM333_Employee Related Cost Municipal Staff_EMPLOYEE RELATED COSTS _ SOCIAL CONTRIBUTIONS_2018</v>
          </cell>
          <cell r="K1385" t="str">
            <v>103_103_10002_LIM333_Employee Related Cost Municipal Staff_EMPLOYEE RELATED COSTS _ SOCIAL CONTRIBUTIONS_2018</v>
          </cell>
          <cell r="L1385" t="str">
            <v>M</v>
          </cell>
          <cell r="M1385" t="str">
            <v>No</v>
          </cell>
          <cell r="N1385">
            <v>253695</v>
          </cell>
        </row>
        <row r="1386">
          <cell r="J1386" t="str">
            <v>103_103_10002_LIM333_Employee Related Cost Municipal Staff_EMPLOYEE RELATED COSTS _ SOCIAL CONTRIBUTIONS_2018</v>
          </cell>
          <cell r="K1386" t="str">
            <v>103_103_10002_LIM333_Employee Related Cost Municipal Staff_EMPLOYEE RELATED COSTS _ SOCIAL CONTRIBUTIONS_2018</v>
          </cell>
          <cell r="L1386" t="str">
            <v>M</v>
          </cell>
          <cell r="M1386" t="str">
            <v>No</v>
          </cell>
          <cell r="N1386">
            <v>257939</v>
          </cell>
        </row>
        <row r="1387">
          <cell r="J1387" t="str">
            <v>103_103_10002_LIM333_Employee Related Cost Municipal Staff_EMPLOYEE RELATED COSTS _ SOCIAL CONTRIBUTIONS_2018</v>
          </cell>
          <cell r="K1387" t="str">
            <v>103_103_10002_LIM333_Employee Related Cost Municipal Staff_EMPLOYEE RELATED COSTS _ SOCIAL CONTRIBUTIONS_2018</v>
          </cell>
          <cell r="L1387" t="str">
            <v>M</v>
          </cell>
          <cell r="M1387" t="str">
            <v>No</v>
          </cell>
          <cell r="N1387">
            <v>253696</v>
          </cell>
        </row>
        <row r="1388">
          <cell r="J1388" t="str">
            <v>103_103_10002_LIM333_Employee Related Cost Municipal Staff_EMPLOYEE RELATED COSTS _ SOCIAL CONTRIBUTIONS_2018</v>
          </cell>
          <cell r="K1388" t="str">
            <v>103_103_10002_LIM333_Employee Related Cost Municipal Staff_EMPLOYEE RELATED COSTS _ SOCIAL CONTRIBUTIONS_2018</v>
          </cell>
          <cell r="L1388" t="str">
            <v>M</v>
          </cell>
          <cell r="M1388" t="str">
            <v>No</v>
          </cell>
          <cell r="N1388">
            <v>253697</v>
          </cell>
        </row>
        <row r="1389">
          <cell r="J1389" t="str">
            <v>103_103_10002_LIM333_Employee Related Cost Municipal Staff_EMPLOYEE RELATED COSTS _ SOCIAL CONTRIBUTIONS_2018</v>
          </cell>
          <cell r="K1389" t="str">
            <v>103_103_10002_LIM333_Employee Related Cost Municipal Staff_EMPLOYEE RELATED COSTS _ SOCIAL CONTRIBUTIONS_2018</v>
          </cell>
          <cell r="L1389" t="str">
            <v>M</v>
          </cell>
          <cell r="M1389" t="str">
            <v>No</v>
          </cell>
          <cell r="N1389">
            <v>253698</v>
          </cell>
        </row>
        <row r="1390">
          <cell r="J1390" t="str">
            <v>103_103_10002_LIM333_Employee Related Cost Municipal Staff_EMPLOYEE RELATED COSTS _ SOCIAL CONTRIBUTIONS_2018</v>
          </cell>
          <cell r="K1390" t="str">
            <v>103_103_10002_LIM333_Employee Related Cost Municipal Staff_EMPLOYEE RELATED COSTS _ SOCIAL CONTRIBUTIONS_2018</v>
          </cell>
          <cell r="L1390" t="str">
            <v>M</v>
          </cell>
          <cell r="M1390" t="str">
            <v>No</v>
          </cell>
          <cell r="N1390">
            <v>253700</v>
          </cell>
        </row>
        <row r="1391">
          <cell r="J1391" t="str">
            <v>103_103_10002_LIM333_Employee Related Cost Municipal Staff_EMPLOYEE RELATED COSTS _ SOCIAL CONTRIBUTIONS_2018</v>
          </cell>
          <cell r="K1391" t="str">
            <v>103_103_10002_LIM333_Employee Related Cost Municipal Staff_EMPLOYEE RELATED COSTS _ SOCIAL CONTRIBUTIONS_2018</v>
          </cell>
          <cell r="L1391" t="str">
            <v>M</v>
          </cell>
          <cell r="M1391" t="str">
            <v>No</v>
          </cell>
          <cell r="N1391">
            <v>253699</v>
          </cell>
        </row>
        <row r="1392">
          <cell r="J1392" t="str">
            <v>103_103_10002_LIM333_Employee Related Cost Municipal Staff_EMPLOYEE RELATED COSTS _ SOCIAL CONTRIBUTIONS_2018</v>
          </cell>
          <cell r="K1392" t="str">
            <v>103_103_10002_LIM333_Employee Related Cost Municipal Staff_EMPLOYEE RELATED COSTS _ SOCIAL CONTRIBUTIONS_2018</v>
          </cell>
          <cell r="L1392" t="str">
            <v>M</v>
          </cell>
          <cell r="M1392" t="str">
            <v>No</v>
          </cell>
          <cell r="N1392">
            <v>256180</v>
          </cell>
        </row>
        <row r="1393">
          <cell r="J1393" t="str">
            <v>103_103_10002_LIM333_Employee Related Cost Municipal Staff_EMPLOYEE RELATED COSTS _ SOCIAL CONTRIBUTIONS_2018</v>
          </cell>
          <cell r="K1393" t="str">
            <v>103_103_10002_LIM333_Employee Related Cost Municipal Staff_EMPLOYEE RELATED COSTS _ SOCIAL CONTRIBUTIONS_2018</v>
          </cell>
          <cell r="L1393" t="str">
            <v>M</v>
          </cell>
          <cell r="M1393" t="str">
            <v>No</v>
          </cell>
          <cell r="N1393">
            <v>263425</v>
          </cell>
        </row>
        <row r="1394">
          <cell r="J1394" t="str">
            <v>103_103_10002_LIM333_Employee Related Cost Municipal Staff_EMPLOYEE RELATED COSTS _ SOCIAL CONTRIBUTIONS_2018</v>
          </cell>
          <cell r="K1394" t="str">
            <v>103_103_10002_LIM333_Employee Related Cost Municipal Staff_EMPLOYEE RELATED COSTS _ SOCIAL CONTRIBUTIONS_2018</v>
          </cell>
          <cell r="L1394" t="str">
            <v>M</v>
          </cell>
          <cell r="M1394" t="str">
            <v>No</v>
          </cell>
          <cell r="N1394">
            <v>253694</v>
          </cell>
        </row>
        <row r="1395">
          <cell r="J1395" t="str">
            <v>103_103_10002_LIM333_Employee Related Cost Municipal Staff_EMPLOYEE RELATED COSTS _ SOCIAL CONTRIBUTIONS_2018</v>
          </cell>
          <cell r="K1395" t="str">
            <v>103_103_10002_LIM333_Employee Related Cost Municipal Staff_EMPLOYEE RELATED COSTS _ SOCIAL CONTRIBUTIONS_2018</v>
          </cell>
          <cell r="L1395" t="str">
            <v>M</v>
          </cell>
          <cell r="M1395" t="str">
            <v>No</v>
          </cell>
          <cell r="N1395">
            <v>253692</v>
          </cell>
        </row>
        <row r="1396">
          <cell r="J1396" t="str">
            <v>103_103_10002_LIM333_Employee Related Cost Municipal Staff_EMPLOYEE RELATED COSTS _ SOCIAL CONTRIBUTIONS_2018</v>
          </cell>
          <cell r="K1396" t="str">
            <v>103_103_10002_LIM333_Employee Related Cost Municipal Staff_EMPLOYEE RELATED COSTS _ SOCIAL CONTRIBUTIONS_2018</v>
          </cell>
          <cell r="L1396" t="str">
            <v>M</v>
          </cell>
          <cell r="M1396" t="str">
            <v>No</v>
          </cell>
          <cell r="N1396">
            <v>257899</v>
          </cell>
        </row>
        <row r="1397">
          <cell r="J1397" t="str">
            <v>103_103_10002_LIM333_Employee Related Cost Municipal Staff_EMPLOYEE RELATED COSTS _ SOCIAL CONTRIBUTIONS_2018</v>
          </cell>
          <cell r="K1397" t="str">
            <v>103_103_10002_LIM333_Employee Related Cost Municipal Staff_EMPLOYEE RELATED COSTS _ SOCIAL CONTRIBUTIONS_2018</v>
          </cell>
          <cell r="L1397" t="str">
            <v>M</v>
          </cell>
          <cell r="M1397" t="str">
            <v>No</v>
          </cell>
          <cell r="N1397">
            <v>253691</v>
          </cell>
        </row>
        <row r="1398">
          <cell r="J1398" t="str">
            <v>103_103_10002_LIM333_Employee Related Cost Municipal Staff_EMPLOYEE RELATED COSTS _ SOCIAL CONTRIBUTIONS_2018</v>
          </cell>
          <cell r="K1398" t="str">
            <v>103_103_10002_LIM333_Employee Related Cost Municipal Staff_EMPLOYEE RELATED COSTS _ SOCIAL CONTRIBUTIONS_2018</v>
          </cell>
          <cell r="L1398" t="str">
            <v>M</v>
          </cell>
          <cell r="M1398" t="str">
            <v>No</v>
          </cell>
          <cell r="N1398">
            <v>253693</v>
          </cell>
        </row>
        <row r="1399">
          <cell r="J1399" t="str">
            <v>103_103_10002_LIM333_Employee Related Cost Municipal Staff_EMPLOYEE RELATED COSTS _ SOCIAL CONTRIBUTIONS_2018</v>
          </cell>
          <cell r="K1399" t="str">
            <v>103_103_10002_LIM333_Employee Related Cost Municipal Staff_EMPLOYEE RELATED COSTS _ SOCIAL CONTRIBUTIONS_2018</v>
          </cell>
          <cell r="L1399" t="str">
            <v>M</v>
          </cell>
          <cell r="M1399" t="str">
            <v>No</v>
          </cell>
          <cell r="N1399">
            <v>256456</v>
          </cell>
        </row>
        <row r="1400">
          <cell r="J1400" t="str">
            <v>105_105_10002_LIM333_Employee Related Cost Municipal Staff_EMPLOYEE RELATED COSTS _ WAGES _ SALARIES_2018</v>
          </cell>
          <cell r="K1400" t="str">
            <v>105_105_10002_LIM333_Employee Related Cost Municipal Staff_EMPLOYEE RELATED COSTS _ WAGES _ SALARIES_2018</v>
          </cell>
          <cell r="L1400" t="str">
            <v>M</v>
          </cell>
          <cell r="M1400" t="str">
            <v>No</v>
          </cell>
          <cell r="N1400">
            <v>256474</v>
          </cell>
        </row>
        <row r="1401">
          <cell r="J1401" t="str">
            <v>105_105_10002_LIM333_Employee Related Cost Municipal Staff_EMPLOYEE RELATED COSTS _ WAGES _ SALARIES_2018</v>
          </cell>
          <cell r="K1401" t="str">
            <v>105_105_10002_LIM333_Employee Related Cost Municipal Staff_EMPLOYEE RELATED COSTS _ WAGES _ SALARIES_2018</v>
          </cell>
          <cell r="L1401" t="str">
            <v>M</v>
          </cell>
          <cell r="M1401" t="str">
            <v>No</v>
          </cell>
          <cell r="N1401">
            <v>249554</v>
          </cell>
        </row>
        <row r="1402">
          <cell r="J1402" t="str">
            <v>105_105_10002_LIM333_Employee Related Cost Municipal Staff_EMPLOYEE RELATED COSTS _ WAGES _ SALARIES_2018</v>
          </cell>
          <cell r="K1402" t="str">
            <v>105_105_10002_LIM333_Employee Related Cost Municipal Staff_EMPLOYEE RELATED COSTS _ WAGES _ SALARIES_2018</v>
          </cell>
          <cell r="L1402" t="str">
            <v>M</v>
          </cell>
          <cell r="M1402" t="str">
            <v>No</v>
          </cell>
          <cell r="N1402">
            <v>249552</v>
          </cell>
        </row>
        <row r="1403">
          <cell r="J1403" t="str">
            <v>105_105_10002_LIM333_Employee Related Cost Municipal Staff_EMPLOYEE RELATED COSTS _ WAGES _ SALARIES_2018</v>
          </cell>
          <cell r="K1403" t="str">
            <v>105_105_10002_LIM333_Employee Related Cost Municipal Staff_EMPLOYEE RELATED COSTS _ WAGES _ SALARIES_2018</v>
          </cell>
          <cell r="L1403" t="str">
            <v>M</v>
          </cell>
          <cell r="M1403" t="str">
            <v>No</v>
          </cell>
          <cell r="N1403">
            <v>257900</v>
          </cell>
        </row>
        <row r="1404">
          <cell r="J1404" t="str">
            <v>105_105_10002_LIM333_Employee Related Cost Municipal Staff_EMPLOYEE RELATED COSTS _ WAGES _ SALARIES_2018</v>
          </cell>
          <cell r="K1404" t="str">
            <v>105_105_10002_LIM333_Employee Related Cost Municipal Staff_EMPLOYEE RELATED COSTS _ WAGES _ SALARIES_2018</v>
          </cell>
          <cell r="L1404" t="str">
            <v>M</v>
          </cell>
          <cell r="M1404" t="str">
            <v>No</v>
          </cell>
          <cell r="N1404">
            <v>249553</v>
          </cell>
        </row>
        <row r="1405">
          <cell r="J1405" t="str">
            <v>105_105_10002_LIM333_Employee Related Cost Municipal Staff_EMPLOYEE RELATED COSTS _ WAGES _ SALARIES_2018</v>
          </cell>
          <cell r="K1405" t="str">
            <v>105_105_10002_LIM333_Employee Related Cost Municipal Staff_EMPLOYEE RELATED COSTS _ WAGES _ SALARIES_2018</v>
          </cell>
          <cell r="L1405" t="str">
            <v>M</v>
          </cell>
          <cell r="M1405" t="str">
            <v>No</v>
          </cell>
          <cell r="N1405">
            <v>249555</v>
          </cell>
        </row>
        <row r="1406">
          <cell r="J1406" t="str">
            <v>105_105_10002_LIM333_Employee Related Cost Municipal Staff_EMPLOYEE RELATED COSTS _ WAGES _ SALARIES_2018</v>
          </cell>
          <cell r="K1406" t="str">
            <v>105_105_10002_LIM333_Employee Related Cost Municipal Staff_EMPLOYEE RELATED COSTS _ WAGES _ SALARIES_2018</v>
          </cell>
          <cell r="L1406" t="str">
            <v>M</v>
          </cell>
          <cell r="M1406" t="str">
            <v>No</v>
          </cell>
          <cell r="N1406">
            <v>258021</v>
          </cell>
        </row>
        <row r="1407">
          <cell r="J1407" t="str">
            <v>105_105_10002_LIM333_Employee Related Cost Municipal Staff_EMPLOYEE RELATED COSTS _ WAGES _ SALARIES_2018</v>
          </cell>
          <cell r="K1407" t="str">
            <v>105_105_10002_LIM333_Employee Related Cost Municipal Staff_EMPLOYEE RELATED COSTS _ WAGES _ SALARIES_2018</v>
          </cell>
          <cell r="L1407" t="str">
            <v>M</v>
          </cell>
          <cell r="M1407" t="str">
            <v>No</v>
          </cell>
          <cell r="N1407">
            <v>263450</v>
          </cell>
        </row>
        <row r="1408">
          <cell r="J1408" t="str">
            <v>105_105_10002_LIM333_Employee Related Cost Municipal Staff_EMPLOYEE RELATED COSTS _ WAGES _ SALARIES_2018</v>
          </cell>
          <cell r="K1408" t="str">
            <v>105_105_10002_LIM333_Employee Related Cost Municipal Staff_EMPLOYEE RELATED COSTS _ WAGES _ SALARIES_2018</v>
          </cell>
          <cell r="L1408" t="str">
            <v>M</v>
          </cell>
          <cell r="M1408" t="str">
            <v>No</v>
          </cell>
          <cell r="N1408">
            <v>249560</v>
          </cell>
        </row>
        <row r="1409">
          <cell r="J1409" t="str">
            <v>105_105_10002_LIM333_Employee Related Cost Municipal Staff_EMPLOYEE RELATED COSTS _ WAGES _ SALARIES_2018</v>
          </cell>
          <cell r="K1409" t="str">
            <v>105_105_10002_LIM333_Employee Related Cost Municipal Staff_EMPLOYEE RELATED COSTS _ WAGES _ SALARIES_2018</v>
          </cell>
          <cell r="L1409" t="str">
            <v>M</v>
          </cell>
          <cell r="M1409" t="str">
            <v>No</v>
          </cell>
          <cell r="N1409">
            <v>249561</v>
          </cell>
        </row>
        <row r="1410">
          <cell r="J1410" t="str">
            <v>105_105_10002_LIM333_Employee Related Cost Municipal Staff_EMPLOYEE RELATED COSTS _ WAGES _ SALARIES_2018</v>
          </cell>
          <cell r="K1410" t="str">
            <v>105_105_10002_LIM333_Employee Related Cost Municipal Staff_EMPLOYEE RELATED COSTS _ WAGES _ SALARIES_2018</v>
          </cell>
          <cell r="L1410" t="str">
            <v>M</v>
          </cell>
          <cell r="M1410" t="str">
            <v>No</v>
          </cell>
          <cell r="N1410">
            <v>249559</v>
          </cell>
        </row>
        <row r="1411">
          <cell r="J1411" t="str">
            <v>105_105_10002_LIM333_Employee Related Cost Municipal Staff_EMPLOYEE RELATED COSTS _ WAGES _ SALARIES_2018</v>
          </cell>
          <cell r="K1411" t="str">
            <v>105_105_10002_LIM333_Employee Related Cost Municipal Staff_EMPLOYEE RELATED COSTS _ WAGES _ SALARIES_2018</v>
          </cell>
          <cell r="L1411" t="str">
            <v>M</v>
          </cell>
          <cell r="M1411" t="str">
            <v>No</v>
          </cell>
          <cell r="N1411">
            <v>249558</v>
          </cell>
        </row>
        <row r="1412">
          <cell r="J1412" t="str">
            <v>105_105_10002_LIM333_Employee Related Cost Municipal Staff_EMPLOYEE RELATED COSTS _ WAGES _ SALARIES_2018</v>
          </cell>
          <cell r="K1412" t="str">
            <v>105_105_10002_LIM333_Employee Related Cost Municipal Staff_EMPLOYEE RELATED COSTS _ WAGES _ SALARIES_2018</v>
          </cell>
          <cell r="L1412" t="str">
            <v>M</v>
          </cell>
          <cell r="M1412" t="str">
            <v>No</v>
          </cell>
          <cell r="N1412">
            <v>249557</v>
          </cell>
        </row>
        <row r="1413">
          <cell r="J1413" t="str">
            <v>105_105_10002_LIM333_Employee Related Cost Municipal Staff_EMPLOYEE RELATED COSTS _ WAGES _ SALARIES_2018</v>
          </cell>
          <cell r="K1413" t="str">
            <v>105_105_10002_LIM333_Employee Related Cost Municipal Staff_EMPLOYEE RELATED COSTS _ WAGES _ SALARIES_2018</v>
          </cell>
          <cell r="L1413" t="str">
            <v>M</v>
          </cell>
          <cell r="M1413" t="str">
            <v>No</v>
          </cell>
          <cell r="N1413">
            <v>249556</v>
          </cell>
        </row>
        <row r="1414">
          <cell r="J1414" t="str">
            <v>105_105_10002_LIM333_Employee Related Cost Municipal Staff_EMPLOYEE RELATED COSTS _ WAGES _ SALARIES_2018</v>
          </cell>
          <cell r="K1414" t="str">
            <v>105_105_10002_LIM333_Employee Related Cost Municipal Staff_EMPLOYEE RELATED COSTS _ WAGES _ SALARIES_2018</v>
          </cell>
          <cell r="L1414" t="str">
            <v>M</v>
          </cell>
          <cell r="M1414" t="str">
            <v>No</v>
          </cell>
          <cell r="N1414">
            <v>253701</v>
          </cell>
        </row>
        <row r="1415">
          <cell r="J1415" t="str">
            <v>Cashbook Deposit Account Auditor-General Bulk Water/Elec Retention_Setup1</v>
          </cell>
          <cell r="K1415" t="str">
            <v>Cashbook Deposit Account Auditor-General Bulk Water/Elec Retention_Setup1</v>
          </cell>
          <cell r="L1415" t="str">
            <v>M</v>
          </cell>
          <cell r="M1415" t="str">
            <v>No</v>
          </cell>
          <cell r="N1415">
            <v>249572</v>
          </cell>
        </row>
        <row r="1416">
          <cell r="J1416" t="str">
            <v>Cashbook Deposit Account Auditor-General Bulk Water/Elec Retention_Setup1</v>
          </cell>
          <cell r="K1416" t="str">
            <v>Cashbook Deposit Account Auditor-General Bulk Water/Elec Retention_Setup1</v>
          </cell>
          <cell r="L1416" t="str">
            <v>M</v>
          </cell>
          <cell r="M1416" t="str">
            <v>No</v>
          </cell>
          <cell r="N1416">
            <v>256176</v>
          </cell>
        </row>
        <row r="1417">
          <cell r="J1417" t="str">
            <v>Cashbook Deposit Account Auditor-General Bulk Water/Elec Retention_Setup1</v>
          </cell>
          <cell r="K1417" t="str">
            <v>Cashbook Deposit Account Auditor-General Bulk Water/Elec Retention_Setup1</v>
          </cell>
          <cell r="L1417" t="str">
            <v>M</v>
          </cell>
          <cell r="M1417" t="str">
            <v>No</v>
          </cell>
          <cell r="N1417">
            <v>249576</v>
          </cell>
        </row>
        <row r="1418">
          <cell r="J1418" t="str">
            <v>Cashbook Deposit Account Auditor-General Bulk Water/Elec Retention_Setup1</v>
          </cell>
          <cell r="K1418" t="str">
            <v>Cashbook Deposit Account Auditor-General Bulk Water/Elec Retention_Setup1</v>
          </cell>
          <cell r="L1418" t="str">
            <v>M</v>
          </cell>
          <cell r="M1418" t="str">
            <v>No</v>
          </cell>
          <cell r="N1418">
            <v>256177</v>
          </cell>
        </row>
        <row r="1419">
          <cell r="J1419" t="str">
            <v>Cashbook Deposit Account Auditor-General Bulk Water/Elec Retention_Setup1</v>
          </cell>
          <cell r="K1419" t="str">
            <v>Cashbook Deposit Account Auditor-General Bulk Water/Elec Retention_Setup1</v>
          </cell>
          <cell r="L1419" t="str">
            <v>M</v>
          </cell>
          <cell r="M1419" t="str">
            <v>No</v>
          </cell>
          <cell r="N1419">
            <v>262335</v>
          </cell>
        </row>
        <row r="1420">
          <cell r="J1420" t="str">
            <v>Cashbook Deposit Account Auditor-General Bulk Water/Elec Retention_Setup1</v>
          </cell>
          <cell r="K1420" t="str">
            <v>Cashbook Deposit Account Auditor-General Bulk Water/Elec Retention_Setup1</v>
          </cell>
          <cell r="L1420" t="str">
            <v>M</v>
          </cell>
          <cell r="M1420" t="str">
            <v>No</v>
          </cell>
          <cell r="N1420">
            <v>262337</v>
          </cell>
        </row>
        <row r="1421">
          <cell r="J1421" t="str">
            <v>Cashbook Deposit Account Auditor-General Bulk Water/Elec Retention_Setup1</v>
          </cell>
          <cell r="K1421" t="str">
            <v>Cashbook Deposit Account Auditor-General Bulk Water/Elec Retention_Setup1</v>
          </cell>
          <cell r="L1421" t="str">
            <v>M</v>
          </cell>
          <cell r="M1421" t="str">
            <v>No</v>
          </cell>
          <cell r="N1421">
            <v>256163</v>
          </cell>
        </row>
        <row r="1422">
          <cell r="J1422" t="str">
            <v>Cashbook Deposit Account Auditor-General Bulk Water/Elec Retention_Setup1</v>
          </cell>
          <cell r="K1422" t="str">
            <v>Cashbook Deposit Account Auditor-General Bulk Water/Elec Retention_Setup1</v>
          </cell>
          <cell r="L1422" t="str">
            <v>M</v>
          </cell>
          <cell r="M1422" t="str">
            <v>No</v>
          </cell>
          <cell r="N1422">
            <v>257943</v>
          </cell>
        </row>
        <row r="1423">
          <cell r="J1423" t="str">
            <v>Cashbook Deposit Account Auditor-General Bulk Water/Elec Retention_Setup1</v>
          </cell>
          <cell r="K1423" t="str">
            <v>Cashbook Deposit Account Auditor-General Bulk Water/Elec Retention_Setup1</v>
          </cell>
          <cell r="L1423" t="str">
            <v>M</v>
          </cell>
          <cell r="M1423" t="str">
            <v>No</v>
          </cell>
          <cell r="N1423">
            <v>257944</v>
          </cell>
        </row>
        <row r="1424">
          <cell r="J1424" t="str">
            <v>GTEDA_Employee related costs</v>
          </cell>
          <cell r="K1424" t="str">
            <v>GTEDA_Employee related costs</v>
          </cell>
          <cell r="L1424" t="str">
            <v>M</v>
          </cell>
          <cell r="M1424" t="str">
            <v>No</v>
          </cell>
          <cell r="N1424">
            <v>249587</v>
          </cell>
        </row>
        <row r="1425">
          <cell r="J1425" t="str">
            <v>Balances Sheet_Employee cost_V2</v>
          </cell>
          <cell r="K1425" t="str">
            <v>Balances Sheet_Employee cost_V2</v>
          </cell>
          <cell r="L1425" t="str">
            <v>M</v>
          </cell>
          <cell r="M1425" t="str">
            <v>No</v>
          </cell>
          <cell r="N1425">
            <v>252424</v>
          </cell>
        </row>
        <row r="1426">
          <cell r="J1426" t="str">
            <v>Balances Sheet_Employee cost_V2</v>
          </cell>
          <cell r="K1426" t="str">
            <v>Balances Sheet_Employee cost_V2</v>
          </cell>
          <cell r="L1426" t="str">
            <v>M</v>
          </cell>
          <cell r="M1426" t="str">
            <v>No</v>
          </cell>
          <cell r="N1426">
            <v>252188</v>
          </cell>
        </row>
        <row r="1427">
          <cell r="J1427" t="str">
            <v>Balances Sheet_Employee cost_V2</v>
          </cell>
          <cell r="K1427" t="str">
            <v>Balances Sheet_Employee cost_V2</v>
          </cell>
          <cell r="L1427" t="str">
            <v>M</v>
          </cell>
          <cell r="M1427" t="str">
            <v>No</v>
          </cell>
          <cell r="N1427">
            <v>252345</v>
          </cell>
        </row>
        <row r="1428">
          <cell r="J1428" t="str">
            <v>Balances Sheet_Employee cost_V2</v>
          </cell>
          <cell r="K1428" t="str">
            <v>Balances Sheet_Employee cost_V2</v>
          </cell>
          <cell r="L1428" t="str">
            <v>M</v>
          </cell>
          <cell r="M1428" t="str">
            <v>No</v>
          </cell>
          <cell r="N1428">
            <v>257945</v>
          </cell>
        </row>
        <row r="1429">
          <cell r="J1429" t="str">
            <v>Balances Sheet_Employee cost_V2</v>
          </cell>
          <cell r="K1429" t="str">
            <v>Balances Sheet_Employee cost_V2</v>
          </cell>
          <cell r="L1429" t="str">
            <v>M</v>
          </cell>
          <cell r="M1429" t="str">
            <v>No</v>
          </cell>
          <cell r="N1429">
            <v>249590</v>
          </cell>
        </row>
        <row r="1430">
          <cell r="J1430" t="str">
            <v>Balances Sheet_Employee cost_V2</v>
          </cell>
          <cell r="K1430" t="str">
            <v>Balances Sheet_Employee cost_V2</v>
          </cell>
          <cell r="L1430" t="str">
            <v>M</v>
          </cell>
          <cell r="M1430" t="str">
            <v>No</v>
          </cell>
          <cell r="N1430">
            <v>252693</v>
          </cell>
        </row>
        <row r="1431">
          <cell r="J1431" t="str">
            <v>Balances Sheet_Employee cost_V2</v>
          </cell>
          <cell r="K1431" t="str">
            <v>Balances Sheet_Employee cost_V2</v>
          </cell>
          <cell r="L1431" t="str">
            <v>M</v>
          </cell>
          <cell r="M1431" t="str">
            <v>No</v>
          </cell>
          <cell r="N1431">
            <v>252694</v>
          </cell>
        </row>
        <row r="1432">
          <cell r="J1432" t="str">
            <v>Balances Sheet_Employee cost_V2</v>
          </cell>
          <cell r="K1432" t="str">
            <v>Balances Sheet_Employee cost_V2</v>
          </cell>
          <cell r="L1432" t="str">
            <v>M</v>
          </cell>
          <cell r="M1432" t="str">
            <v>No</v>
          </cell>
          <cell r="N1432">
            <v>252695</v>
          </cell>
        </row>
        <row r="1433">
          <cell r="J1433" t="str">
            <v>Balances Sheet_Employee cost_V2</v>
          </cell>
          <cell r="K1433" t="str">
            <v>Balances Sheet_Employee cost_V2</v>
          </cell>
          <cell r="L1433" t="str">
            <v>M</v>
          </cell>
          <cell r="M1433" t="str">
            <v>No</v>
          </cell>
          <cell r="N1433">
            <v>252696</v>
          </cell>
        </row>
        <row r="1434">
          <cell r="J1434" t="str">
            <v>Balances Sheet_Employee cost_V2</v>
          </cell>
          <cell r="K1434" t="str">
            <v>Balances Sheet_Employee cost_V2</v>
          </cell>
          <cell r="L1434" t="str">
            <v>M</v>
          </cell>
          <cell r="M1434" t="str">
            <v>No</v>
          </cell>
          <cell r="N1434">
            <v>252697</v>
          </cell>
        </row>
        <row r="1435">
          <cell r="J1435" t="str">
            <v>Balances Sheet_Employee cost_V2</v>
          </cell>
          <cell r="K1435" t="str">
            <v>Balances Sheet_Employee cost_V2</v>
          </cell>
          <cell r="L1435" t="str">
            <v>M</v>
          </cell>
          <cell r="M1435" t="str">
            <v>No</v>
          </cell>
          <cell r="N1435">
            <v>252698</v>
          </cell>
        </row>
        <row r="1436">
          <cell r="J1436" t="str">
            <v>Balances Sheet_Employee cost_V2</v>
          </cell>
          <cell r="K1436" t="str">
            <v>Balances Sheet_Employee cost_V2</v>
          </cell>
          <cell r="L1436" t="str">
            <v>M</v>
          </cell>
          <cell r="M1436" t="str">
            <v>No</v>
          </cell>
          <cell r="N1436">
            <v>252699</v>
          </cell>
        </row>
        <row r="1437">
          <cell r="J1437" t="str">
            <v>Balances Sheet_Employee cost_V2</v>
          </cell>
          <cell r="K1437" t="str">
            <v>Balances Sheet_Employee cost_V2</v>
          </cell>
          <cell r="L1437" t="str">
            <v>M</v>
          </cell>
          <cell r="M1437" t="str">
            <v>No</v>
          </cell>
          <cell r="N1437">
            <v>252700</v>
          </cell>
        </row>
        <row r="1438">
          <cell r="J1438" t="str">
            <v>Balances Sheet_Employee cost_V2</v>
          </cell>
          <cell r="K1438" t="str">
            <v>Balances Sheet_Employee cost_V2</v>
          </cell>
          <cell r="L1438" t="str">
            <v>M</v>
          </cell>
          <cell r="M1438" t="str">
            <v>No</v>
          </cell>
          <cell r="N1438">
            <v>252701</v>
          </cell>
        </row>
        <row r="1439">
          <cell r="J1439" t="str">
            <v>Balances Sheet_Employee cost_V2</v>
          </cell>
          <cell r="K1439" t="str">
            <v>Balances Sheet_Employee cost_V2</v>
          </cell>
          <cell r="L1439" t="str">
            <v>M</v>
          </cell>
          <cell r="M1439" t="str">
            <v>No</v>
          </cell>
          <cell r="N1439">
            <v>252702</v>
          </cell>
        </row>
        <row r="1440">
          <cell r="J1440" t="str">
            <v>Balances Sheet_Employee cost_V2</v>
          </cell>
          <cell r="K1440" t="str">
            <v>Balances Sheet_Employee cost_V2</v>
          </cell>
          <cell r="L1440" t="str">
            <v>M</v>
          </cell>
          <cell r="M1440" t="str">
            <v>No</v>
          </cell>
          <cell r="N1440">
            <v>252703</v>
          </cell>
        </row>
        <row r="1441">
          <cell r="J1441" t="str">
            <v>Balances Sheet_Employee cost_V2</v>
          </cell>
          <cell r="K1441" t="str">
            <v>Balances Sheet_Employee cost_V2</v>
          </cell>
          <cell r="L1441" t="str">
            <v>M</v>
          </cell>
          <cell r="M1441" t="str">
            <v>No</v>
          </cell>
          <cell r="N1441">
            <v>252704</v>
          </cell>
        </row>
        <row r="1442">
          <cell r="J1442" t="str">
            <v>Balances Sheet_Employee cost_V2</v>
          </cell>
          <cell r="K1442" t="str">
            <v>Balances Sheet_Employee cost_V2</v>
          </cell>
          <cell r="L1442" t="str">
            <v>M</v>
          </cell>
          <cell r="M1442" t="str">
            <v>No</v>
          </cell>
          <cell r="N1442">
            <v>252705</v>
          </cell>
        </row>
        <row r="1443">
          <cell r="J1443" t="str">
            <v>Balances Sheet_Employee cost_V2</v>
          </cell>
          <cell r="K1443" t="str">
            <v>Balances Sheet_Employee cost_V2</v>
          </cell>
          <cell r="L1443" t="str">
            <v>M</v>
          </cell>
          <cell r="M1443" t="str">
            <v>No</v>
          </cell>
          <cell r="N1443">
            <v>252706</v>
          </cell>
        </row>
        <row r="1444">
          <cell r="J1444" t="str">
            <v>Balances Sheet_Employee cost_V2</v>
          </cell>
          <cell r="K1444" t="str">
            <v>Balances Sheet_Employee cost_V2</v>
          </cell>
          <cell r="L1444" t="str">
            <v>M</v>
          </cell>
          <cell r="M1444" t="str">
            <v>No</v>
          </cell>
          <cell r="N1444">
            <v>252707</v>
          </cell>
        </row>
        <row r="1445">
          <cell r="J1445" t="str">
            <v>Balances Sheet_Employee cost_V2</v>
          </cell>
          <cell r="K1445" t="str">
            <v>Balances Sheet_Employee cost_V2</v>
          </cell>
          <cell r="L1445" t="str">
            <v>M</v>
          </cell>
          <cell r="M1445" t="str">
            <v>No</v>
          </cell>
          <cell r="N1445">
            <v>252708</v>
          </cell>
        </row>
        <row r="1446">
          <cell r="J1446" t="str">
            <v>Balances Sheet_Employee cost_V2</v>
          </cell>
          <cell r="K1446" t="str">
            <v>Balances Sheet_Employee cost_V2</v>
          </cell>
          <cell r="L1446" t="str">
            <v>M</v>
          </cell>
          <cell r="M1446" t="str">
            <v>No</v>
          </cell>
          <cell r="N1446">
            <v>252709</v>
          </cell>
        </row>
        <row r="1447">
          <cell r="J1447" t="str">
            <v>Balances Sheet_Employee cost_V2</v>
          </cell>
          <cell r="K1447" t="str">
            <v>Balances Sheet_Employee cost_V2</v>
          </cell>
          <cell r="L1447" t="str">
            <v>M</v>
          </cell>
          <cell r="M1447" t="str">
            <v>No</v>
          </cell>
          <cell r="N1447">
            <v>252710</v>
          </cell>
        </row>
        <row r="1448">
          <cell r="J1448" t="str">
            <v>Balances Sheet_Employee cost_V2</v>
          </cell>
          <cell r="K1448" t="str">
            <v>Balances Sheet_Employee cost_V2</v>
          </cell>
          <cell r="L1448" t="str">
            <v>M</v>
          </cell>
          <cell r="M1448" t="str">
            <v>No</v>
          </cell>
          <cell r="N1448">
            <v>252711</v>
          </cell>
        </row>
        <row r="1449">
          <cell r="J1449" t="str">
            <v>Balances Sheet_Employee cost_V2</v>
          </cell>
          <cell r="K1449" t="str">
            <v>Balances Sheet_Employee cost_V2</v>
          </cell>
          <cell r="L1449" t="str">
            <v>M</v>
          </cell>
          <cell r="M1449" t="str">
            <v>No</v>
          </cell>
          <cell r="N1449">
            <v>252712</v>
          </cell>
        </row>
        <row r="1450">
          <cell r="J1450" t="str">
            <v>Balances Sheet_Employee cost_V2</v>
          </cell>
          <cell r="K1450" t="str">
            <v>Balances Sheet_Employee cost_V2</v>
          </cell>
          <cell r="L1450" t="str">
            <v>M</v>
          </cell>
          <cell r="M1450" t="str">
            <v>No</v>
          </cell>
          <cell r="N1450">
            <v>252713</v>
          </cell>
        </row>
        <row r="1451">
          <cell r="J1451" t="str">
            <v>Balances Sheet_Employee cost_V2</v>
          </cell>
          <cell r="K1451" t="str">
            <v>Balances Sheet_Employee cost_V2</v>
          </cell>
          <cell r="L1451" t="str">
            <v>M</v>
          </cell>
          <cell r="M1451" t="str">
            <v>No</v>
          </cell>
          <cell r="N1451">
            <v>252714</v>
          </cell>
        </row>
        <row r="1452">
          <cell r="J1452" t="str">
            <v>Balances Sheet_Employee cost_V2</v>
          </cell>
          <cell r="K1452" t="str">
            <v>Balances Sheet_Employee cost_V2</v>
          </cell>
          <cell r="L1452" t="str">
            <v>M</v>
          </cell>
          <cell r="M1452" t="str">
            <v>No</v>
          </cell>
          <cell r="N1452">
            <v>252715</v>
          </cell>
        </row>
        <row r="1453">
          <cell r="J1453" t="str">
            <v>Balances Sheet_Employee cost_V2</v>
          </cell>
          <cell r="K1453" t="str">
            <v>Balances Sheet_Employee cost_V2</v>
          </cell>
          <cell r="L1453" t="str">
            <v>M</v>
          </cell>
          <cell r="M1453" t="str">
            <v>No</v>
          </cell>
          <cell r="N1453">
            <v>252716</v>
          </cell>
        </row>
        <row r="1454">
          <cell r="J1454" t="str">
            <v>Balances Sheet_Employee cost_V2</v>
          </cell>
          <cell r="K1454" t="str">
            <v>Balances Sheet_Employee cost_V2</v>
          </cell>
          <cell r="L1454" t="str">
            <v>M</v>
          </cell>
          <cell r="M1454" t="str">
            <v>No</v>
          </cell>
          <cell r="N1454">
            <v>252717</v>
          </cell>
        </row>
        <row r="1455">
          <cell r="J1455" t="str">
            <v>Balances Sheet_Employee cost_V2</v>
          </cell>
          <cell r="K1455" t="str">
            <v>Balances Sheet_Employee cost_V2</v>
          </cell>
          <cell r="L1455" t="str">
            <v>M</v>
          </cell>
          <cell r="M1455" t="str">
            <v>No</v>
          </cell>
          <cell r="N1455">
            <v>252718</v>
          </cell>
        </row>
        <row r="1456">
          <cell r="J1456" t="str">
            <v>Balances Sheet_Employee cost_V2</v>
          </cell>
          <cell r="K1456" t="str">
            <v>Balances Sheet_Employee cost_V2</v>
          </cell>
          <cell r="L1456" t="str">
            <v>M</v>
          </cell>
          <cell r="M1456" t="str">
            <v>No</v>
          </cell>
          <cell r="N1456">
            <v>252719</v>
          </cell>
        </row>
        <row r="1457">
          <cell r="J1457" t="str">
            <v>Balances Sheet_Employee cost_V2</v>
          </cell>
          <cell r="K1457" t="str">
            <v>Balances Sheet_Employee cost_V2</v>
          </cell>
          <cell r="L1457" t="str">
            <v>M</v>
          </cell>
          <cell r="M1457" t="str">
            <v>No</v>
          </cell>
          <cell r="N1457">
            <v>252720</v>
          </cell>
        </row>
        <row r="1458">
          <cell r="J1458" t="str">
            <v>Balances Sheet_Employee cost_V2</v>
          </cell>
          <cell r="K1458" t="str">
            <v>Balances Sheet_Employee cost_V2</v>
          </cell>
          <cell r="L1458" t="str">
            <v>M</v>
          </cell>
          <cell r="M1458" t="str">
            <v>No</v>
          </cell>
          <cell r="N1458">
            <v>252721</v>
          </cell>
        </row>
        <row r="1459">
          <cell r="J1459" t="str">
            <v>Balances Sheet_Employee cost_V2</v>
          </cell>
          <cell r="K1459" t="str">
            <v>Balances Sheet_Employee cost_V2</v>
          </cell>
          <cell r="L1459" t="str">
            <v>M</v>
          </cell>
          <cell r="M1459" t="str">
            <v>No</v>
          </cell>
          <cell r="N1459">
            <v>252722</v>
          </cell>
        </row>
        <row r="1460">
          <cell r="J1460" t="str">
            <v>Balances Sheet_Employee cost_V2</v>
          </cell>
          <cell r="K1460" t="str">
            <v>Balances Sheet_Employee cost_V2</v>
          </cell>
          <cell r="L1460" t="str">
            <v>M</v>
          </cell>
          <cell r="M1460" t="str">
            <v>No</v>
          </cell>
          <cell r="N1460">
            <v>252723</v>
          </cell>
        </row>
        <row r="1461">
          <cell r="J1461" t="str">
            <v>Balances Sheet_Employee cost_V2</v>
          </cell>
          <cell r="K1461" t="str">
            <v>Balances Sheet_Employee cost_V2</v>
          </cell>
          <cell r="L1461" t="str">
            <v>M</v>
          </cell>
          <cell r="M1461" t="str">
            <v>No</v>
          </cell>
          <cell r="N1461">
            <v>252724</v>
          </cell>
        </row>
        <row r="1462">
          <cell r="J1462" t="str">
            <v>Balances Sheet_Employee cost_V2</v>
          </cell>
          <cell r="K1462" t="str">
            <v>Balances Sheet_Employee cost_V2</v>
          </cell>
          <cell r="L1462" t="str">
            <v>M</v>
          </cell>
          <cell r="M1462" t="str">
            <v>No</v>
          </cell>
          <cell r="N1462">
            <v>252725</v>
          </cell>
        </row>
        <row r="1463">
          <cell r="J1463" t="str">
            <v>Balances Sheet_Employee cost_V2</v>
          </cell>
          <cell r="K1463" t="str">
            <v>Balances Sheet_Employee cost_V2</v>
          </cell>
          <cell r="L1463" t="str">
            <v>M</v>
          </cell>
          <cell r="M1463" t="str">
            <v>No</v>
          </cell>
          <cell r="N1463">
            <v>251814</v>
          </cell>
        </row>
        <row r="1464">
          <cell r="J1464" t="str">
            <v>Balances Sheet_Employee cost_V2</v>
          </cell>
          <cell r="K1464" t="str">
            <v>Balances Sheet_Employee cost_V2</v>
          </cell>
          <cell r="L1464" t="str">
            <v>M</v>
          </cell>
          <cell r="M1464" t="str">
            <v>No</v>
          </cell>
          <cell r="N1464">
            <v>250748</v>
          </cell>
        </row>
        <row r="1465">
          <cell r="J1465" t="str">
            <v>Balances Sheet_Employee cost_V2</v>
          </cell>
          <cell r="K1465" t="str">
            <v>Balances Sheet_Employee cost_V2</v>
          </cell>
          <cell r="L1465" t="str">
            <v>M</v>
          </cell>
          <cell r="M1465" t="str">
            <v>No</v>
          </cell>
          <cell r="N1465">
            <v>256166</v>
          </cell>
        </row>
        <row r="1466">
          <cell r="J1466" t="str">
            <v>Balances Sheet_Employee cost_V2</v>
          </cell>
          <cell r="K1466" t="str">
            <v>Balances Sheet_Employee cost_V2</v>
          </cell>
          <cell r="L1466" t="str">
            <v>M</v>
          </cell>
          <cell r="M1466" t="str">
            <v>No</v>
          </cell>
          <cell r="N1466">
            <v>256167</v>
          </cell>
        </row>
        <row r="1467">
          <cell r="J1467" t="str">
            <v>Balances Sheet_Employee cost_V2</v>
          </cell>
          <cell r="K1467" t="str">
            <v>Balances Sheet_Employee cost_V2</v>
          </cell>
          <cell r="L1467" t="str">
            <v>M</v>
          </cell>
          <cell r="M1467" t="str">
            <v>No</v>
          </cell>
          <cell r="N1467">
            <v>257941</v>
          </cell>
        </row>
        <row r="1468">
          <cell r="J1468" t="str">
            <v>Balances Sheet_Employee cost_V2</v>
          </cell>
          <cell r="K1468" t="str">
            <v>Balances Sheet_Employee cost_V2</v>
          </cell>
          <cell r="L1468" t="str">
            <v>M</v>
          </cell>
          <cell r="M1468" t="str">
            <v>No</v>
          </cell>
          <cell r="N1468">
            <v>252058</v>
          </cell>
        </row>
        <row r="1469">
          <cell r="J1469" t="str">
            <v>Balances Sheet_Employee cost_V2</v>
          </cell>
          <cell r="K1469" t="str">
            <v>Balances Sheet_Employee cost_V2</v>
          </cell>
          <cell r="L1469" t="str">
            <v>M</v>
          </cell>
          <cell r="M1469" t="str">
            <v>No</v>
          </cell>
          <cell r="N1469">
            <v>250835</v>
          </cell>
        </row>
        <row r="1470">
          <cell r="J1470" t="str">
            <v>Balances Sheet_Employee cost_V2</v>
          </cell>
          <cell r="K1470" t="str">
            <v>Balances Sheet_Employee cost_V2</v>
          </cell>
          <cell r="L1470" t="str">
            <v>M</v>
          </cell>
          <cell r="M1470" t="str">
            <v>No</v>
          </cell>
          <cell r="N1470">
            <v>250667</v>
          </cell>
        </row>
        <row r="1471">
          <cell r="J1471" t="str">
            <v>Balances Sheet_Employee cost_V2</v>
          </cell>
          <cell r="K1471" t="str">
            <v>Balances Sheet_Employee cost_V2</v>
          </cell>
          <cell r="L1471" t="str">
            <v>M</v>
          </cell>
          <cell r="M1471" t="str">
            <v>No</v>
          </cell>
          <cell r="N1471">
            <v>251724</v>
          </cell>
        </row>
        <row r="1472">
          <cell r="J1472" t="str">
            <v>Balances Sheet_Employee cost_V2</v>
          </cell>
          <cell r="K1472" t="str">
            <v>Balances Sheet_Employee cost_V2</v>
          </cell>
          <cell r="L1472" t="str">
            <v>M</v>
          </cell>
          <cell r="M1472" t="str">
            <v>No</v>
          </cell>
          <cell r="N1472">
            <v>249707</v>
          </cell>
        </row>
        <row r="1473">
          <cell r="J1473" t="str">
            <v>Balances Sheet_Employee cost_V2</v>
          </cell>
          <cell r="K1473" t="str">
            <v>Balances Sheet_Employee cost_V2</v>
          </cell>
          <cell r="L1473" t="str">
            <v>M</v>
          </cell>
          <cell r="M1473" t="str">
            <v>No</v>
          </cell>
          <cell r="N1473">
            <v>249589</v>
          </cell>
        </row>
        <row r="1474">
          <cell r="J1474" t="str">
            <v>Balances Sheet_Employee cost_V2</v>
          </cell>
          <cell r="K1474" t="str">
            <v>Balances Sheet_Employee cost_V2</v>
          </cell>
          <cell r="L1474" t="str">
            <v>M</v>
          </cell>
          <cell r="M1474" t="str">
            <v>No</v>
          </cell>
          <cell r="N1474">
            <v>252804</v>
          </cell>
        </row>
        <row r="1475">
          <cell r="J1475" t="str">
            <v>Balances Sheet_Employee cost_V2</v>
          </cell>
          <cell r="K1475" t="str">
            <v>Balances Sheet_Employee cost_V2</v>
          </cell>
          <cell r="L1475" t="str">
            <v>M</v>
          </cell>
          <cell r="M1475" t="str">
            <v>No</v>
          </cell>
          <cell r="N1475">
            <v>252805</v>
          </cell>
        </row>
        <row r="1476">
          <cell r="J1476" t="str">
            <v>Balances Sheet_Employee cost_V2</v>
          </cell>
          <cell r="K1476" t="str">
            <v>Balances Sheet_Employee cost_V2</v>
          </cell>
          <cell r="L1476" t="str">
            <v>M</v>
          </cell>
          <cell r="M1476" t="str">
            <v>No</v>
          </cell>
          <cell r="N1476">
            <v>252806</v>
          </cell>
        </row>
        <row r="1477">
          <cell r="J1477" t="str">
            <v>Balances Sheet_Employee cost_V2</v>
          </cell>
          <cell r="K1477" t="str">
            <v>Balances Sheet_Employee cost_V2</v>
          </cell>
          <cell r="L1477" t="str">
            <v>M</v>
          </cell>
          <cell r="M1477" t="str">
            <v>No</v>
          </cell>
          <cell r="N1477">
            <v>252807</v>
          </cell>
        </row>
        <row r="1478">
          <cell r="J1478" t="str">
            <v>Balances Sheet_Employee cost_V2</v>
          </cell>
          <cell r="K1478" t="str">
            <v>Balances Sheet_Employee cost_V2</v>
          </cell>
          <cell r="L1478" t="str">
            <v>M</v>
          </cell>
          <cell r="M1478" t="str">
            <v>No</v>
          </cell>
          <cell r="N1478">
            <v>252808</v>
          </cell>
        </row>
        <row r="1479">
          <cell r="J1479" t="str">
            <v>Balances Sheet_Employee cost_V2</v>
          </cell>
          <cell r="K1479" t="str">
            <v>Balances Sheet_Employee cost_V2</v>
          </cell>
          <cell r="L1479" t="str">
            <v>M</v>
          </cell>
          <cell r="M1479" t="str">
            <v>No</v>
          </cell>
          <cell r="N1479">
            <v>252809</v>
          </cell>
        </row>
        <row r="1480">
          <cell r="J1480" t="str">
            <v>Balances Sheet_Employee cost_V2</v>
          </cell>
          <cell r="K1480" t="str">
            <v>Balances Sheet_Employee cost_V2</v>
          </cell>
          <cell r="L1480" t="str">
            <v>M</v>
          </cell>
          <cell r="M1480" t="str">
            <v>No</v>
          </cell>
          <cell r="N1480">
            <v>252810</v>
          </cell>
        </row>
        <row r="1481">
          <cell r="J1481" t="str">
            <v>Balances Sheet_Employee cost_V2</v>
          </cell>
          <cell r="K1481" t="str">
            <v>Balances Sheet_Employee cost_V2</v>
          </cell>
          <cell r="L1481" t="str">
            <v>M</v>
          </cell>
          <cell r="M1481" t="str">
            <v>No</v>
          </cell>
          <cell r="N1481">
            <v>252811</v>
          </cell>
        </row>
        <row r="1482">
          <cell r="J1482" t="str">
            <v>Balances Sheet_Employee cost_V2</v>
          </cell>
          <cell r="K1482" t="str">
            <v>Balances Sheet_Employee cost_V2</v>
          </cell>
          <cell r="L1482" t="str">
            <v>M</v>
          </cell>
          <cell r="M1482" t="str">
            <v>No</v>
          </cell>
          <cell r="N1482">
            <v>252812</v>
          </cell>
        </row>
        <row r="1483">
          <cell r="J1483" t="str">
            <v>Balances Sheet_Employee cost_V2</v>
          </cell>
          <cell r="K1483" t="str">
            <v>Balances Sheet_Employee cost_V2</v>
          </cell>
          <cell r="L1483" t="str">
            <v>M</v>
          </cell>
          <cell r="M1483" t="str">
            <v>No</v>
          </cell>
          <cell r="N1483">
            <v>252813</v>
          </cell>
        </row>
        <row r="1484">
          <cell r="J1484" t="str">
            <v>Balances Sheet_Employee cost_V2</v>
          </cell>
          <cell r="K1484" t="str">
            <v>Balances Sheet_Employee cost_V2</v>
          </cell>
          <cell r="L1484" t="str">
            <v>M</v>
          </cell>
          <cell r="M1484" t="str">
            <v>No</v>
          </cell>
          <cell r="N1484">
            <v>252814</v>
          </cell>
        </row>
        <row r="1485">
          <cell r="J1485" t="str">
            <v>Balances Sheet_Employee cost_V2</v>
          </cell>
          <cell r="K1485" t="str">
            <v>Balances Sheet_Employee cost_V2</v>
          </cell>
          <cell r="L1485" t="str">
            <v>M</v>
          </cell>
          <cell r="M1485" t="str">
            <v>No</v>
          </cell>
          <cell r="N1485">
            <v>252815</v>
          </cell>
        </row>
        <row r="1486">
          <cell r="J1486" t="str">
            <v>Balances Sheet_Employee cost_V2</v>
          </cell>
          <cell r="K1486" t="str">
            <v>Balances Sheet_Employee cost_V2</v>
          </cell>
          <cell r="L1486" t="str">
            <v>M</v>
          </cell>
          <cell r="M1486" t="str">
            <v>No</v>
          </cell>
          <cell r="N1486">
            <v>252816</v>
          </cell>
        </row>
        <row r="1487">
          <cell r="J1487" t="str">
            <v>Balances Sheet_Employee cost_V2</v>
          </cell>
          <cell r="K1487" t="str">
            <v>Balances Sheet_Employee cost_V2</v>
          </cell>
          <cell r="L1487" t="str">
            <v>M</v>
          </cell>
          <cell r="M1487" t="str">
            <v>No</v>
          </cell>
          <cell r="N1487">
            <v>252817</v>
          </cell>
        </row>
        <row r="1488">
          <cell r="J1488" t="str">
            <v>Balances Sheet_Employee cost_V2</v>
          </cell>
          <cell r="K1488" t="str">
            <v>Balances Sheet_Employee cost_V2</v>
          </cell>
          <cell r="L1488" t="str">
            <v>M</v>
          </cell>
          <cell r="M1488" t="str">
            <v>No</v>
          </cell>
          <cell r="N1488">
            <v>252818</v>
          </cell>
        </row>
        <row r="1489">
          <cell r="J1489" t="str">
            <v>Balances Sheet_Employee cost_V2</v>
          </cell>
          <cell r="K1489" t="str">
            <v>Balances Sheet_Employee cost_V2</v>
          </cell>
          <cell r="L1489" t="str">
            <v>M</v>
          </cell>
          <cell r="M1489" t="str">
            <v>No</v>
          </cell>
          <cell r="N1489">
            <v>252819</v>
          </cell>
        </row>
        <row r="1490">
          <cell r="J1490" t="str">
            <v>Balances Sheet_Employee cost_V2</v>
          </cell>
          <cell r="K1490" t="str">
            <v>Balances Sheet_Employee cost_V2</v>
          </cell>
          <cell r="L1490" t="str">
            <v>M</v>
          </cell>
          <cell r="M1490" t="str">
            <v>No</v>
          </cell>
          <cell r="N1490">
            <v>252820</v>
          </cell>
        </row>
        <row r="1491">
          <cell r="J1491" t="str">
            <v>Balances Sheet_Employee cost_V2</v>
          </cell>
          <cell r="K1491" t="str">
            <v>Balances Sheet_Employee cost_V2</v>
          </cell>
          <cell r="L1491" t="str">
            <v>M</v>
          </cell>
          <cell r="M1491" t="str">
            <v>No</v>
          </cell>
          <cell r="N1491">
            <v>252821</v>
          </cell>
        </row>
        <row r="1492">
          <cell r="J1492" t="str">
            <v>Balances Sheet_Employee cost_V2</v>
          </cell>
          <cell r="K1492" t="str">
            <v>Balances Sheet_Employee cost_V2</v>
          </cell>
          <cell r="L1492" t="str">
            <v>M</v>
          </cell>
          <cell r="M1492" t="str">
            <v>No</v>
          </cell>
          <cell r="N1492">
            <v>252822</v>
          </cell>
        </row>
        <row r="1493">
          <cell r="J1493" t="str">
            <v>Balances Sheet_Employee cost_V2</v>
          </cell>
          <cell r="K1493" t="str">
            <v>Balances Sheet_Employee cost_V2</v>
          </cell>
          <cell r="L1493" t="str">
            <v>M</v>
          </cell>
          <cell r="M1493" t="str">
            <v>No</v>
          </cell>
          <cell r="N1493">
            <v>252823</v>
          </cell>
        </row>
        <row r="1494">
          <cell r="J1494" t="str">
            <v>Balances Sheet_Employee cost_V2</v>
          </cell>
          <cell r="K1494" t="str">
            <v>Balances Sheet_Employee cost_V2</v>
          </cell>
          <cell r="L1494" t="str">
            <v>M</v>
          </cell>
          <cell r="M1494" t="str">
            <v>No</v>
          </cell>
          <cell r="N1494">
            <v>252824</v>
          </cell>
        </row>
        <row r="1495">
          <cell r="J1495" t="str">
            <v>Balances Sheet_Employee cost_V2</v>
          </cell>
          <cell r="K1495" t="str">
            <v>Balances Sheet_Employee cost_V2</v>
          </cell>
          <cell r="L1495" t="str">
            <v>M</v>
          </cell>
          <cell r="M1495" t="str">
            <v>No</v>
          </cell>
          <cell r="N1495">
            <v>252825</v>
          </cell>
        </row>
        <row r="1496">
          <cell r="J1496" t="str">
            <v>Balances Sheet_Employee cost_V2</v>
          </cell>
          <cell r="K1496" t="str">
            <v>Balances Sheet_Employee cost_V2</v>
          </cell>
          <cell r="L1496" t="str">
            <v>M</v>
          </cell>
          <cell r="M1496" t="str">
            <v>No</v>
          </cell>
          <cell r="N1496">
            <v>252826</v>
          </cell>
        </row>
        <row r="1497">
          <cell r="J1497" t="str">
            <v>Balances Sheet_Employee cost_V2</v>
          </cell>
          <cell r="K1497" t="str">
            <v>Balances Sheet_Employee cost_V2</v>
          </cell>
          <cell r="L1497" t="str">
            <v>M</v>
          </cell>
          <cell r="M1497" t="str">
            <v>No</v>
          </cell>
          <cell r="N1497">
            <v>252827</v>
          </cell>
        </row>
        <row r="1498">
          <cell r="J1498" t="str">
            <v>Balances Sheet_Employee cost_V2</v>
          </cell>
          <cell r="K1498" t="str">
            <v>Balances Sheet_Employee cost_V2</v>
          </cell>
          <cell r="L1498" t="str">
            <v>M</v>
          </cell>
          <cell r="M1498" t="str">
            <v>No</v>
          </cell>
          <cell r="N1498">
            <v>252828</v>
          </cell>
        </row>
        <row r="1499">
          <cell r="J1499" t="str">
            <v>Balances Sheet_Employee cost_V2</v>
          </cell>
          <cell r="K1499" t="str">
            <v>Balances Sheet_Employee cost_V2</v>
          </cell>
          <cell r="L1499" t="str">
            <v>M</v>
          </cell>
          <cell r="M1499" t="str">
            <v>No</v>
          </cell>
          <cell r="N1499">
            <v>252829</v>
          </cell>
        </row>
        <row r="1500">
          <cell r="J1500" t="str">
            <v>Balances Sheet_Employee cost_V2</v>
          </cell>
          <cell r="K1500" t="str">
            <v>Balances Sheet_Employee cost_V2</v>
          </cell>
          <cell r="L1500" t="str">
            <v>M</v>
          </cell>
          <cell r="M1500" t="str">
            <v>No</v>
          </cell>
          <cell r="N1500">
            <v>252830</v>
          </cell>
        </row>
        <row r="1501">
          <cell r="J1501" t="str">
            <v>Balances Sheet_Employee cost_V2</v>
          </cell>
          <cell r="K1501" t="str">
            <v>Balances Sheet_Employee cost_V2</v>
          </cell>
          <cell r="L1501" t="str">
            <v>M</v>
          </cell>
          <cell r="M1501" t="str">
            <v>No</v>
          </cell>
          <cell r="N1501">
            <v>252831</v>
          </cell>
        </row>
        <row r="1502">
          <cell r="J1502" t="str">
            <v>Balances Sheet_Employee cost_V2</v>
          </cell>
          <cell r="K1502" t="str">
            <v>Balances Sheet_Employee cost_V2</v>
          </cell>
          <cell r="L1502" t="str">
            <v>M</v>
          </cell>
          <cell r="M1502" t="str">
            <v>No</v>
          </cell>
          <cell r="N1502">
            <v>252832</v>
          </cell>
        </row>
        <row r="1503">
          <cell r="J1503" t="str">
            <v>Balances Sheet_Employee cost_V2</v>
          </cell>
          <cell r="K1503" t="str">
            <v>Balances Sheet_Employee cost_V2</v>
          </cell>
          <cell r="L1503" t="str">
            <v>M</v>
          </cell>
          <cell r="M1503" t="str">
            <v>No</v>
          </cell>
          <cell r="N1503">
            <v>252833</v>
          </cell>
        </row>
        <row r="1504">
          <cell r="J1504" t="str">
            <v>Balances Sheet_Employee cost_V2</v>
          </cell>
          <cell r="K1504" t="str">
            <v>Balances Sheet_Employee cost_V2</v>
          </cell>
          <cell r="L1504" t="str">
            <v>M</v>
          </cell>
          <cell r="M1504" t="str">
            <v>No</v>
          </cell>
          <cell r="N1504">
            <v>252834</v>
          </cell>
        </row>
        <row r="1505">
          <cell r="J1505" t="str">
            <v>Balances Sheet_Employee cost_V2</v>
          </cell>
          <cell r="K1505" t="str">
            <v>Balances Sheet_Employee cost_V2</v>
          </cell>
          <cell r="L1505" t="str">
            <v>M</v>
          </cell>
          <cell r="M1505" t="str">
            <v>No</v>
          </cell>
          <cell r="N1505">
            <v>252835</v>
          </cell>
        </row>
        <row r="1506">
          <cell r="J1506" t="str">
            <v>Balances Sheet_Employee cost_V2</v>
          </cell>
          <cell r="K1506" t="str">
            <v>Balances Sheet_Employee cost_V2</v>
          </cell>
          <cell r="L1506" t="str">
            <v>M</v>
          </cell>
          <cell r="M1506" t="str">
            <v>No</v>
          </cell>
          <cell r="N1506">
            <v>252836</v>
          </cell>
        </row>
        <row r="1507">
          <cell r="J1507" t="str">
            <v>Balances Sheet_Employee cost_V2</v>
          </cell>
          <cell r="K1507" t="str">
            <v>Balances Sheet_Employee cost_V2</v>
          </cell>
          <cell r="L1507" t="str">
            <v>M</v>
          </cell>
          <cell r="M1507" t="str">
            <v>No</v>
          </cell>
          <cell r="N1507">
            <v>251474</v>
          </cell>
        </row>
        <row r="1508">
          <cell r="J1508" t="str">
            <v>Balances Sheet_Employee cost_V2</v>
          </cell>
          <cell r="K1508" t="str">
            <v>Balances Sheet_Employee cost_V2</v>
          </cell>
          <cell r="L1508" t="str">
            <v>M</v>
          </cell>
          <cell r="M1508" t="str">
            <v>No</v>
          </cell>
          <cell r="N1508">
            <v>249588</v>
          </cell>
        </row>
        <row r="1509">
          <cell r="J1509" t="str">
            <v>Balances Sheet_Employee cost_V2</v>
          </cell>
          <cell r="K1509" t="str">
            <v>Balances Sheet_Employee cost_V2</v>
          </cell>
          <cell r="L1509" t="str">
            <v>M</v>
          </cell>
          <cell r="M1509" t="str">
            <v>No</v>
          </cell>
          <cell r="N1509">
            <v>252993</v>
          </cell>
        </row>
        <row r="1510">
          <cell r="J1510" t="str">
            <v>Balances Sheet_Employee cost_V2</v>
          </cell>
          <cell r="K1510" t="str">
            <v>Balances Sheet_Employee cost_V2</v>
          </cell>
          <cell r="L1510" t="str">
            <v>M</v>
          </cell>
          <cell r="M1510" t="str">
            <v>No</v>
          </cell>
          <cell r="N1510">
            <v>252994</v>
          </cell>
        </row>
        <row r="1511">
          <cell r="J1511" t="str">
            <v>Balances Sheet_Employee cost_V2</v>
          </cell>
          <cell r="K1511" t="str">
            <v>Balances Sheet_Employee cost_V2</v>
          </cell>
          <cell r="L1511" t="str">
            <v>M</v>
          </cell>
          <cell r="M1511" t="str">
            <v>No</v>
          </cell>
          <cell r="N1511">
            <v>252995</v>
          </cell>
        </row>
        <row r="1512">
          <cell r="J1512" t="str">
            <v>Balances Sheet_Employee cost_V2</v>
          </cell>
          <cell r="K1512" t="str">
            <v>Balances Sheet_Employee cost_V2</v>
          </cell>
          <cell r="L1512" t="str">
            <v>M</v>
          </cell>
          <cell r="M1512" t="str">
            <v>No</v>
          </cell>
          <cell r="N1512">
            <v>252996</v>
          </cell>
        </row>
        <row r="1513">
          <cell r="J1513" t="str">
            <v>Balances Sheet_Employee cost_V2</v>
          </cell>
          <cell r="K1513" t="str">
            <v>Balances Sheet_Employee cost_V2</v>
          </cell>
          <cell r="L1513" t="str">
            <v>M</v>
          </cell>
          <cell r="M1513" t="str">
            <v>No</v>
          </cell>
          <cell r="N1513">
            <v>252997</v>
          </cell>
        </row>
        <row r="1514">
          <cell r="J1514" t="str">
            <v>Balances Sheet_Employee cost_V2</v>
          </cell>
          <cell r="K1514" t="str">
            <v>Balances Sheet_Employee cost_V2</v>
          </cell>
          <cell r="L1514" t="str">
            <v>M</v>
          </cell>
          <cell r="M1514" t="str">
            <v>No</v>
          </cell>
          <cell r="N1514">
            <v>252998</v>
          </cell>
        </row>
        <row r="1515">
          <cell r="J1515" t="str">
            <v>Balances Sheet_Employee cost_V2</v>
          </cell>
          <cell r="K1515" t="str">
            <v>Balances Sheet_Employee cost_V2</v>
          </cell>
          <cell r="L1515" t="str">
            <v>M</v>
          </cell>
          <cell r="M1515" t="str">
            <v>No</v>
          </cell>
          <cell r="N1515">
            <v>252999</v>
          </cell>
        </row>
        <row r="1516">
          <cell r="J1516" t="str">
            <v>Balances Sheet_Employee cost_V2</v>
          </cell>
          <cell r="K1516" t="str">
            <v>Balances Sheet_Employee cost_V2</v>
          </cell>
          <cell r="L1516" t="str">
            <v>M</v>
          </cell>
          <cell r="M1516" t="str">
            <v>No</v>
          </cell>
          <cell r="N1516">
            <v>253000</v>
          </cell>
        </row>
        <row r="1517">
          <cell r="J1517" t="str">
            <v>Balances Sheet_Employee cost_V2</v>
          </cell>
          <cell r="K1517" t="str">
            <v>Balances Sheet_Employee cost_V2</v>
          </cell>
          <cell r="L1517" t="str">
            <v>M</v>
          </cell>
          <cell r="M1517" t="str">
            <v>No</v>
          </cell>
          <cell r="N1517">
            <v>253001</v>
          </cell>
        </row>
        <row r="1518">
          <cell r="J1518" t="str">
            <v>Balances Sheet_Employee cost_V2</v>
          </cell>
          <cell r="K1518" t="str">
            <v>Balances Sheet_Employee cost_V2</v>
          </cell>
          <cell r="L1518" t="str">
            <v>M</v>
          </cell>
          <cell r="M1518" t="str">
            <v>No</v>
          </cell>
          <cell r="N1518">
            <v>253002</v>
          </cell>
        </row>
        <row r="1519">
          <cell r="J1519" t="str">
            <v>Balances Sheet_Employee cost_V2</v>
          </cell>
          <cell r="K1519" t="str">
            <v>Balances Sheet_Employee cost_V2</v>
          </cell>
          <cell r="L1519" t="str">
            <v>M</v>
          </cell>
          <cell r="M1519" t="str">
            <v>No</v>
          </cell>
          <cell r="N1519">
            <v>253003</v>
          </cell>
        </row>
        <row r="1520">
          <cell r="J1520" t="str">
            <v>Balances Sheet_Employee cost_V2</v>
          </cell>
          <cell r="K1520" t="str">
            <v>Balances Sheet_Employee cost_V2</v>
          </cell>
          <cell r="L1520" t="str">
            <v>M</v>
          </cell>
          <cell r="M1520" t="str">
            <v>No</v>
          </cell>
          <cell r="N1520">
            <v>253004</v>
          </cell>
        </row>
        <row r="1521">
          <cell r="J1521" t="str">
            <v>Balances Sheet_Employee cost_V2</v>
          </cell>
          <cell r="K1521" t="str">
            <v>Balances Sheet_Employee cost_V2</v>
          </cell>
          <cell r="L1521" t="str">
            <v>M</v>
          </cell>
          <cell r="M1521" t="str">
            <v>No</v>
          </cell>
          <cell r="N1521">
            <v>253005</v>
          </cell>
        </row>
        <row r="1522">
          <cell r="J1522" t="str">
            <v>Balances Sheet_Employee cost_V2</v>
          </cell>
          <cell r="K1522" t="str">
            <v>Balances Sheet_Employee cost_V2</v>
          </cell>
          <cell r="L1522" t="str">
            <v>M</v>
          </cell>
          <cell r="M1522" t="str">
            <v>No</v>
          </cell>
          <cell r="N1522">
            <v>253006</v>
          </cell>
        </row>
        <row r="1523">
          <cell r="J1523" t="str">
            <v>Balances Sheet_Employee cost_V2</v>
          </cell>
          <cell r="K1523" t="str">
            <v>Balances Sheet_Employee cost_V2</v>
          </cell>
          <cell r="L1523" t="str">
            <v>M</v>
          </cell>
          <cell r="M1523" t="str">
            <v>No</v>
          </cell>
          <cell r="N1523">
            <v>253007</v>
          </cell>
        </row>
        <row r="1524">
          <cell r="J1524" t="str">
            <v>Balances Sheet_Employee cost_V2</v>
          </cell>
          <cell r="K1524" t="str">
            <v>Balances Sheet_Employee cost_V2</v>
          </cell>
          <cell r="L1524" t="str">
            <v>M</v>
          </cell>
          <cell r="M1524" t="str">
            <v>No</v>
          </cell>
          <cell r="N1524">
            <v>253008</v>
          </cell>
        </row>
        <row r="1525">
          <cell r="J1525" t="str">
            <v>Balances Sheet_Employee cost_V2</v>
          </cell>
          <cell r="K1525" t="str">
            <v>Balances Sheet_Employee cost_V2</v>
          </cell>
          <cell r="L1525" t="str">
            <v>M</v>
          </cell>
          <cell r="M1525" t="str">
            <v>No</v>
          </cell>
          <cell r="N1525">
            <v>253009</v>
          </cell>
        </row>
        <row r="1526">
          <cell r="J1526" t="str">
            <v>Balances Sheet_Employee cost_V2</v>
          </cell>
          <cell r="K1526" t="str">
            <v>Balances Sheet_Employee cost_V2</v>
          </cell>
          <cell r="L1526" t="str">
            <v>M</v>
          </cell>
          <cell r="M1526" t="str">
            <v>No</v>
          </cell>
          <cell r="N1526">
            <v>253010</v>
          </cell>
        </row>
        <row r="1527">
          <cell r="J1527" t="str">
            <v>Balances Sheet_Employee cost_V2</v>
          </cell>
          <cell r="K1527" t="str">
            <v>Balances Sheet_Employee cost_V2</v>
          </cell>
          <cell r="L1527" t="str">
            <v>M</v>
          </cell>
          <cell r="M1527" t="str">
            <v>No</v>
          </cell>
          <cell r="N1527">
            <v>253011</v>
          </cell>
        </row>
        <row r="1528">
          <cell r="J1528" t="str">
            <v>Balances Sheet_Employee cost_V2</v>
          </cell>
          <cell r="K1528" t="str">
            <v>Balances Sheet_Employee cost_V2</v>
          </cell>
          <cell r="L1528" t="str">
            <v>M</v>
          </cell>
          <cell r="M1528" t="str">
            <v>No</v>
          </cell>
          <cell r="N1528">
            <v>253012</v>
          </cell>
        </row>
        <row r="1529">
          <cell r="J1529" t="str">
            <v>Balances Sheet_Employee cost_V2</v>
          </cell>
          <cell r="K1529" t="str">
            <v>Balances Sheet_Employee cost_V2</v>
          </cell>
          <cell r="L1529" t="str">
            <v>M</v>
          </cell>
          <cell r="M1529" t="str">
            <v>No</v>
          </cell>
          <cell r="N1529">
            <v>253013</v>
          </cell>
        </row>
        <row r="1530">
          <cell r="J1530" t="str">
            <v>Balances Sheet_Employee cost_V2</v>
          </cell>
          <cell r="K1530" t="str">
            <v>Balances Sheet_Employee cost_V2</v>
          </cell>
          <cell r="L1530" t="str">
            <v>M</v>
          </cell>
          <cell r="M1530" t="str">
            <v>No</v>
          </cell>
          <cell r="N1530">
            <v>253014</v>
          </cell>
        </row>
        <row r="1531">
          <cell r="J1531" t="str">
            <v>Balances Sheet_Employee cost_V2</v>
          </cell>
          <cell r="K1531" t="str">
            <v>Balances Sheet_Employee cost_V2</v>
          </cell>
          <cell r="L1531" t="str">
            <v>M</v>
          </cell>
          <cell r="M1531" t="str">
            <v>No</v>
          </cell>
          <cell r="N1531">
            <v>253015</v>
          </cell>
        </row>
        <row r="1532">
          <cell r="J1532" t="str">
            <v>Balances Sheet_Employee cost_V2</v>
          </cell>
          <cell r="K1532" t="str">
            <v>Balances Sheet_Employee cost_V2</v>
          </cell>
          <cell r="L1532" t="str">
            <v>M</v>
          </cell>
          <cell r="M1532" t="str">
            <v>No</v>
          </cell>
          <cell r="N1532">
            <v>253016</v>
          </cell>
        </row>
        <row r="1533">
          <cell r="J1533" t="str">
            <v>Balances Sheet_Employee cost_V2</v>
          </cell>
          <cell r="K1533" t="str">
            <v>Balances Sheet_Employee cost_V2</v>
          </cell>
          <cell r="L1533" t="str">
            <v>M</v>
          </cell>
          <cell r="M1533" t="str">
            <v>No</v>
          </cell>
          <cell r="N1533">
            <v>253017</v>
          </cell>
        </row>
        <row r="1534">
          <cell r="J1534" t="str">
            <v>Balances Sheet_Employee cost_V2</v>
          </cell>
          <cell r="K1534" t="str">
            <v>Balances Sheet_Employee cost_V2</v>
          </cell>
          <cell r="L1534" t="str">
            <v>M</v>
          </cell>
          <cell r="M1534" t="str">
            <v>No</v>
          </cell>
          <cell r="N1534">
            <v>253018</v>
          </cell>
        </row>
        <row r="1535">
          <cell r="J1535" t="str">
            <v>Balances Sheet_Employee cost_V2</v>
          </cell>
          <cell r="K1535" t="str">
            <v>Balances Sheet_Employee cost_V2</v>
          </cell>
          <cell r="L1535" t="str">
            <v>M</v>
          </cell>
          <cell r="M1535" t="str">
            <v>No</v>
          </cell>
          <cell r="N1535">
            <v>253019</v>
          </cell>
        </row>
        <row r="1536">
          <cell r="J1536" t="str">
            <v>Balances Sheet_Employee cost_V2</v>
          </cell>
          <cell r="K1536" t="str">
            <v>Balances Sheet_Employee cost_V2</v>
          </cell>
          <cell r="L1536" t="str">
            <v>M</v>
          </cell>
          <cell r="M1536" t="str">
            <v>No</v>
          </cell>
          <cell r="N1536">
            <v>253020</v>
          </cell>
        </row>
        <row r="1537">
          <cell r="J1537" t="str">
            <v>Balances Sheet_Employee cost_V2</v>
          </cell>
          <cell r="K1537" t="str">
            <v>Balances Sheet_Employee cost_V2</v>
          </cell>
          <cell r="L1537" t="str">
            <v>M</v>
          </cell>
          <cell r="M1537" t="str">
            <v>No</v>
          </cell>
          <cell r="N1537">
            <v>253021</v>
          </cell>
        </row>
        <row r="1538">
          <cell r="J1538" t="str">
            <v>Balances Sheet_Employee cost_V2</v>
          </cell>
          <cell r="K1538" t="str">
            <v>Balances Sheet_Employee cost_V2</v>
          </cell>
          <cell r="L1538" t="str">
            <v>M</v>
          </cell>
          <cell r="M1538" t="str">
            <v>No</v>
          </cell>
          <cell r="N1538">
            <v>253022</v>
          </cell>
        </row>
        <row r="1539">
          <cell r="J1539" t="str">
            <v>Balances Sheet_Employee cost_V2</v>
          </cell>
          <cell r="K1539" t="str">
            <v>Balances Sheet_Employee cost_V2</v>
          </cell>
          <cell r="L1539" t="str">
            <v>M</v>
          </cell>
          <cell r="M1539" t="str">
            <v>No</v>
          </cell>
          <cell r="N1539">
            <v>253023</v>
          </cell>
        </row>
        <row r="1540">
          <cell r="J1540" t="str">
            <v>Balances Sheet_Employee cost_V2</v>
          </cell>
          <cell r="K1540" t="str">
            <v>Balances Sheet_Employee cost_V2</v>
          </cell>
          <cell r="L1540" t="str">
            <v>M</v>
          </cell>
          <cell r="M1540" t="str">
            <v>No</v>
          </cell>
          <cell r="N1540">
            <v>253024</v>
          </cell>
        </row>
        <row r="1541">
          <cell r="J1541" t="str">
            <v>Balances Sheet_Employee cost_V2</v>
          </cell>
          <cell r="K1541" t="str">
            <v>Balances Sheet_Employee cost_V2</v>
          </cell>
          <cell r="L1541" t="str">
            <v>M</v>
          </cell>
          <cell r="M1541" t="str">
            <v>No</v>
          </cell>
          <cell r="N1541">
            <v>253025</v>
          </cell>
        </row>
        <row r="1542">
          <cell r="J1542" t="str">
            <v>Balances Sheet_Employee cost_V2</v>
          </cell>
          <cell r="K1542" t="str">
            <v>Balances Sheet_Employee cost_V2</v>
          </cell>
          <cell r="L1542" t="str">
            <v>M</v>
          </cell>
          <cell r="M1542" t="str">
            <v>No</v>
          </cell>
          <cell r="N1542">
            <v>261894</v>
          </cell>
        </row>
        <row r="1543">
          <cell r="J1543" t="str">
            <v>Balances Sheet_Employee cost_V2</v>
          </cell>
          <cell r="K1543" t="str">
            <v>Balances Sheet_Employee cost_V2</v>
          </cell>
          <cell r="L1543" t="str">
            <v>M</v>
          </cell>
          <cell r="M1543" t="str">
            <v>No</v>
          </cell>
          <cell r="N1543">
            <v>258443</v>
          </cell>
        </row>
        <row r="1544">
          <cell r="J1544" t="str">
            <v>V1District_WaterProject___073_30000_LIM333_Contracted Service water supply</v>
          </cell>
          <cell r="K1544" t="str">
            <v>V1District_WaterProject___073_30000_LIM333_Contracted Service water supply</v>
          </cell>
          <cell r="L1544" t="str">
            <v>M</v>
          </cell>
          <cell r="M1544" t="str">
            <v>No</v>
          </cell>
          <cell r="N1544">
            <v>253526</v>
          </cell>
        </row>
        <row r="1545">
          <cell r="J1545" t="str">
            <v>V1District_WaterProject___073_30000_LIM333_Contracted Service water supply</v>
          </cell>
          <cell r="K1545" t="str">
            <v>V1District_WaterProject___073_30000_LIM333_Contracted Service water supply</v>
          </cell>
          <cell r="L1545" t="str">
            <v>M</v>
          </cell>
          <cell r="M1545" t="str">
            <v>No</v>
          </cell>
          <cell r="N1545">
            <v>257981</v>
          </cell>
        </row>
        <row r="1546">
          <cell r="J1546" t="str">
            <v>V1District_WaterProject___073_30000_LIM333_Contracted Service water supply</v>
          </cell>
          <cell r="K1546" t="str">
            <v>V1District_WaterProject___073_30000_LIM333_Contracted Service water supply</v>
          </cell>
          <cell r="L1546" t="str">
            <v>M</v>
          </cell>
          <cell r="M1546" t="str">
            <v>No</v>
          </cell>
          <cell r="N1546">
            <v>258017</v>
          </cell>
        </row>
        <row r="1547">
          <cell r="J1547" t="str">
            <v>V1District_WaterProject___073_30000_LIM333_Council Owned land</v>
          </cell>
          <cell r="K1547" t="str">
            <v>V1District_WaterProject___073_30000_LIM333_Council Owned land</v>
          </cell>
          <cell r="L1547" t="str">
            <v>M</v>
          </cell>
          <cell r="M1547" t="str">
            <v>No</v>
          </cell>
          <cell r="N1547">
            <v>253581</v>
          </cell>
        </row>
        <row r="1548">
          <cell r="J1548" t="str">
            <v>V1District_WaterProject___073_30000_LIM333_Employee cost</v>
          </cell>
          <cell r="K1548" t="str">
            <v>V1District_WaterProject___073_30000_LIM333_Employee cost</v>
          </cell>
          <cell r="L1548" t="str">
            <v>M</v>
          </cell>
          <cell r="M1548" t="str">
            <v>No</v>
          </cell>
          <cell r="N1548">
            <v>256491</v>
          </cell>
        </row>
        <row r="1549">
          <cell r="J1549" t="str">
            <v>V1District_WaterProject___073_30000_LIM333_Employee cost</v>
          </cell>
          <cell r="K1549" t="str">
            <v>V1District_WaterProject___073_30000_LIM333_Employee cost</v>
          </cell>
          <cell r="L1549" t="str">
            <v>M</v>
          </cell>
          <cell r="M1549" t="str">
            <v>No</v>
          </cell>
          <cell r="N1549">
            <v>253529</v>
          </cell>
        </row>
        <row r="1550">
          <cell r="J1550" t="str">
            <v>V1District_WaterProject___073_30000_LIM333_Employee cost</v>
          </cell>
          <cell r="K1550" t="str">
            <v>V1District_WaterProject___073_30000_LIM333_Employee cost</v>
          </cell>
          <cell r="L1550" t="str">
            <v>M</v>
          </cell>
          <cell r="M1550" t="str">
            <v>No</v>
          </cell>
          <cell r="N1550">
            <v>253540</v>
          </cell>
        </row>
        <row r="1551">
          <cell r="J1551" t="str">
            <v>V1District_WaterProject___073_30000_LIM333_Employee cost</v>
          </cell>
          <cell r="K1551" t="str">
            <v>V1District_WaterProject___073_30000_LIM333_Employee cost</v>
          </cell>
          <cell r="L1551" t="str">
            <v>M</v>
          </cell>
          <cell r="M1551" t="str">
            <v>No</v>
          </cell>
          <cell r="N1551">
            <v>253530</v>
          </cell>
        </row>
        <row r="1552">
          <cell r="J1552" t="str">
            <v>V1District_WaterProject___073_30000_LIM333_Employee cost</v>
          </cell>
          <cell r="K1552" t="str">
            <v>V1District_WaterProject___073_30000_LIM333_Employee cost</v>
          </cell>
          <cell r="L1552" t="str">
            <v>M</v>
          </cell>
          <cell r="M1552" t="str">
            <v>No</v>
          </cell>
          <cell r="N1552">
            <v>256499</v>
          </cell>
        </row>
        <row r="1553">
          <cell r="J1553" t="str">
            <v>V1District_WaterProject___073_30000_LIM333_Employee cost</v>
          </cell>
          <cell r="K1553" t="str">
            <v>V1District_WaterProject___073_30000_LIM333_Employee cost</v>
          </cell>
          <cell r="L1553" t="str">
            <v>M</v>
          </cell>
          <cell r="M1553" t="str">
            <v>No</v>
          </cell>
          <cell r="N1553">
            <v>253535</v>
          </cell>
        </row>
        <row r="1554">
          <cell r="J1554" t="str">
            <v>V1District_WaterProject___073_30000_LIM333_Employee cost</v>
          </cell>
          <cell r="K1554" t="str">
            <v>V1District_WaterProject___073_30000_LIM333_Employee cost</v>
          </cell>
          <cell r="L1554" t="str">
            <v>M</v>
          </cell>
          <cell r="M1554" t="str">
            <v>No</v>
          </cell>
          <cell r="N1554">
            <v>256466</v>
          </cell>
        </row>
        <row r="1555">
          <cell r="J1555" t="str">
            <v>V1District_WaterProject___073_30000_LIM333_Employee cost</v>
          </cell>
          <cell r="K1555" t="str">
            <v>V1District_WaterProject___073_30000_LIM333_Employee cost</v>
          </cell>
          <cell r="L1555" t="str">
            <v>M</v>
          </cell>
          <cell r="M1555" t="str">
            <v>No</v>
          </cell>
          <cell r="N1555">
            <v>257557</v>
          </cell>
        </row>
        <row r="1556">
          <cell r="J1556" t="str">
            <v>V1District_WaterProject___073_30000_LIM333_Employee cost</v>
          </cell>
          <cell r="K1556" t="str">
            <v>V1District_WaterProject___073_30000_LIM333_Employee cost</v>
          </cell>
          <cell r="L1556" t="str">
            <v>M</v>
          </cell>
          <cell r="M1556" t="str">
            <v>No</v>
          </cell>
          <cell r="N1556">
            <v>253607</v>
          </cell>
        </row>
        <row r="1557">
          <cell r="J1557" t="str">
            <v>V1District_WaterProject___073_30000_LIM333_Employee cost</v>
          </cell>
          <cell r="K1557" t="str">
            <v>V1District_WaterProject___073_30000_LIM333_Employee cost</v>
          </cell>
          <cell r="L1557" t="str">
            <v>M</v>
          </cell>
          <cell r="M1557" t="str">
            <v>No</v>
          </cell>
          <cell r="N1557">
            <v>263447</v>
          </cell>
        </row>
        <row r="1558">
          <cell r="J1558" t="str">
            <v>V1District_WaterProject___073_30000_LIM333_Employee cost</v>
          </cell>
          <cell r="K1558" t="str">
            <v>V1District_WaterProject___073_30000_LIM333_Employee cost</v>
          </cell>
          <cell r="L1558" t="str">
            <v>M</v>
          </cell>
          <cell r="M1558" t="str">
            <v>No</v>
          </cell>
          <cell r="N1558">
            <v>253549</v>
          </cell>
        </row>
        <row r="1559">
          <cell r="J1559" t="str">
            <v>V1District_WaterProject___073_30000_LIM333_Employee cost</v>
          </cell>
          <cell r="K1559" t="str">
            <v>V1District_WaterProject___073_30000_LIM333_Employee cost</v>
          </cell>
          <cell r="L1559" t="str">
            <v>M</v>
          </cell>
          <cell r="M1559" t="str">
            <v>No</v>
          </cell>
          <cell r="N1559">
            <v>253548</v>
          </cell>
        </row>
        <row r="1560">
          <cell r="J1560" t="str">
            <v>V1District_WaterProject___073_30000_LIM333_Employee cost</v>
          </cell>
          <cell r="K1560" t="str">
            <v>V1District_WaterProject___073_30000_LIM333_Employee cost</v>
          </cell>
          <cell r="L1560" t="str">
            <v>M</v>
          </cell>
          <cell r="M1560" t="str">
            <v>No</v>
          </cell>
          <cell r="N1560">
            <v>253552</v>
          </cell>
        </row>
        <row r="1561">
          <cell r="J1561" t="str">
            <v>V1District_WaterProject___073_30000_LIM333_Employee cost</v>
          </cell>
          <cell r="K1561" t="str">
            <v>V1District_WaterProject___073_30000_LIM333_Employee cost</v>
          </cell>
          <cell r="L1561" t="str">
            <v>M</v>
          </cell>
          <cell r="M1561" t="str">
            <v>No</v>
          </cell>
          <cell r="N1561">
            <v>253558</v>
          </cell>
        </row>
        <row r="1562">
          <cell r="J1562" t="str">
            <v>V1District_WaterProject___073_30000_LIM333_Employee cost</v>
          </cell>
          <cell r="K1562" t="str">
            <v>V1District_WaterProject___073_30000_LIM333_Employee cost</v>
          </cell>
          <cell r="L1562" t="str">
            <v>M</v>
          </cell>
          <cell r="M1562" t="str">
            <v>No</v>
          </cell>
          <cell r="N1562">
            <v>253557</v>
          </cell>
        </row>
        <row r="1563">
          <cell r="J1563" t="str">
            <v>V1District_WaterProject___073_30000_LIM333_Employee cost</v>
          </cell>
          <cell r="K1563" t="str">
            <v>V1District_WaterProject___073_30000_LIM333_Employee cost</v>
          </cell>
          <cell r="L1563" t="str">
            <v>M</v>
          </cell>
          <cell r="M1563" t="str">
            <v>No</v>
          </cell>
          <cell r="N1563">
            <v>253619</v>
          </cell>
        </row>
        <row r="1564">
          <cell r="J1564" t="str">
            <v>V1District_WaterProject___073_30000_LIM333_Employee cost</v>
          </cell>
          <cell r="K1564" t="str">
            <v>V1District_WaterProject___073_30000_LIM333_Employee cost</v>
          </cell>
          <cell r="L1564" t="str">
            <v>M</v>
          </cell>
          <cell r="M1564" t="str">
            <v>No</v>
          </cell>
          <cell r="N1564">
            <v>253534</v>
          </cell>
        </row>
        <row r="1565">
          <cell r="J1565" t="str">
            <v>V1District_WaterProject___073_30000_LIM333_Employee cost</v>
          </cell>
          <cell r="K1565" t="str">
            <v>V1District_WaterProject___073_30000_LIM333_Employee cost</v>
          </cell>
          <cell r="L1565" t="str">
            <v>M</v>
          </cell>
          <cell r="M1565" t="str">
            <v>No</v>
          </cell>
          <cell r="N1565">
            <v>253543</v>
          </cell>
        </row>
        <row r="1566">
          <cell r="J1566" t="str">
            <v>V1District_WaterProject___073_30000_LIM333_EPWP</v>
          </cell>
          <cell r="K1566" t="str">
            <v>V1District_WaterProject___073_30000_LIM333_EPWP</v>
          </cell>
          <cell r="L1566" t="str">
            <v>M</v>
          </cell>
          <cell r="M1566" t="str">
            <v>No</v>
          </cell>
          <cell r="N1566">
            <v>253527</v>
          </cell>
        </row>
        <row r="1567">
          <cell r="J1567" t="str">
            <v>V1District_WaterProject___073_30000_LIM333_EPWP</v>
          </cell>
          <cell r="K1567" t="str">
            <v>V1District_WaterProject___073_30000_LIM333_EPWP</v>
          </cell>
          <cell r="L1567" t="str">
            <v>M</v>
          </cell>
          <cell r="M1567" t="str">
            <v>No</v>
          </cell>
          <cell r="N1567">
            <v>263296</v>
          </cell>
        </row>
        <row r="1568">
          <cell r="J1568" t="str">
            <v>V1District_WaterProject___073_30000_LIM333_Maintenance water_Distribution network</v>
          </cell>
          <cell r="K1568" t="str">
            <v>V1District_WaterProject___073_30000_LIM333_Maintenance water_Distribution network</v>
          </cell>
          <cell r="L1568" t="str">
            <v>M</v>
          </cell>
          <cell r="M1568" t="str">
            <v>No</v>
          </cell>
          <cell r="N1568">
            <v>253569</v>
          </cell>
        </row>
        <row r="1569">
          <cell r="J1569" t="str">
            <v>V1District_WaterProject___073_30000_LIM333_Maintenance water_Furniture and office equipment</v>
          </cell>
          <cell r="K1569" t="str">
            <v>V1District_WaterProject___073_30000_LIM333_Maintenance water_Furniture and office equipment</v>
          </cell>
          <cell r="L1569" t="str">
            <v>M</v>
          </cell>
          <cell r="M1569" t="str">
            <v>No</v>
          </cell>
          <cell r="N1569">
            <v>253575</v>
          </cell>
        </row>
        <row r="1570">
          <cell r="J1570" t="str">
            <v>V1District_WaterProject___073_30000_LIM333_Maintenance water_Machinery</v>
          </cell>
          <cell r="K1570" t="str">
            <v>V1District_WaterProject___073_30000_LIM333_Maintenance water_Machinery</v>
          </cell>
          <cell r="L1570" t="str">
            <v>M</v>
          </cell>
          <cell r="M1570" t="str">
            <v>No</v>
          </cell>
          <cell r="N1570">
            <v>253572</v>
          </cell>
        </row>
        <row r="1571">
          <cell r="J1571" t="str">
            <v>V1District_WaterProject___073_30000_LIM333_Maintenance water_Machinery contractors</v>
          </cell>
          <cell r="K1571" t="str">
            <v>V1District_WaterProject___073_30000_LIM333_Maintenance water_Machinery contractors</v>
          </cell>
          <cell r="L1571" t="str">
            <v>M</v>
          </cell>
          <cell r="M1571" t="str">
            <v>No</v>
          </cell>
          <cell r="N1571">
            <v>263445</v>
          </cell>
        </row>
        <row r="1572">
          <cell r="J1572" t="str">
            <v>V1District_WaterProject___073_30000_LIM333_Municipal Running Costs_GENERAL EXPENSES _ OTHER_2018</v>
          </cell>
          <cell r="K1572" t="str">
            <v>V1District_WaterProject___073_30000_LIM333_Municipal Running Costs_GENERAL EXPENSES _ OTHER_2018</v>
          </cell>
          <cell r="L1572" t="str">
            <v>M</v>
          </cell>
          <cell r="M1572" t="str">
            <v>No</v>
          </cell>
          <cell r="N1572">
            <v>253613</v>
          </cell>
        </row>
        <row r="1573">
          <cell r="J1573" t="str">
            <v>V1District_WaterProject___073_30000_LIM333_Municipal Running Costs_GENERAL EXPENSES _ OTHER_2018</v>
          </cell>
          <cell r="K1573" t="str">
            <v>V1District_WaterProject___073_30000_LIM333_Municipal Running Costs_GENERAL EXPENSES _ OTHER_2018</v>
          </cell>
          <cell r="L1573" t="str">
            <v>M</v>
          </cell>
          <cell r="M1573" t="str">
            <v>No</v>
          </cell>
          <cell r="N1573">
            <v>253605</v>
          </cell>
        </row>
        <row r="1574">
          <cell r="J1574" t="str">
            <v>V1District_WaterProject___073_30000_LIM333_Municipal Running Costs_GENERAL EXPENSES _ OTHER_2018</v>
          </cell>
          <cell r="K1574" t="str">
            <v>V1District_WaterProject___073_30000_LIM333_Municipal Running Costs_GENERAL EXPENSES _ OTHER_2018</v>
          </cell>
          <cell r="L1574" t="str">
            <v>M</v>
          </cell>
          <cell r="M1574" t="str">
            <v>No</v>
          </cell>
          <cell r="N1574">
            <v>253604</v>
          </cell>
        </row>
        <row r="1575">
          <cell r="J1575" t="str">
            <v>V1District_WaterProject___073_30000_LIM333_Municipal Running Costs_GENERAL EXPENSES _ OTHER_2018</v>
          </cell>
          <cell r="K1575" t="str">
            <v>V1District_WaterProject___073_30000_LIM333_Municipal Running Costs_GENERAL EXPENSES _ OTHER_2018</v>
          </cell>
          <cell r="L1575" t="str">
            <v>M</v>
          </cell>
          <cell r="M1575" t="str">
            <v>No</v>
          </cell>
          <cell r="N1575">
            <v>253589</v>
          </cell>
        </row>
        <row r="1576">
          <cell r="J1576" t="str">
            <v>V1District_WaterProject___073_30000_LIM333_Municipal Running Costs_GENERAL EXPENSES _ OTHER_2018</v>
          </cell>
          <cell r="K1576" t="str">
            <v>V1District_WaterProject___073_30000_LIM333_Municipal Running Costs_GENERAL EXPENSES _ OTHER_2018</v>
          </cell>
          <cell r="L1576" t="str">
            <v>M</v>
          </cell>
          <cell r="M1576" t="str">
            <v>No</v>
          </cell>
          <cell r="N1576">
            <v>253618</v>
          </cell>
        </row>
        <row r="1577">
          <cell r="J1577" t="str">
            <v>V1District_WaterProject___073_30000_LIM333_Municipal Running Costs_GENERAL EXPENSES _ OTHER_2018</v>
          </cell>
          <cell r="K1577" t="str">
            <v>V1District_WaterProject___073_30000_LIM333_Municipal Running Costs_GENERAL EXPENSES _ OTHER_2018</v>
          </cell>
          <cell r="L1577" t="str">
            <v>M</v>
          </cell>
          <cell r="M1577" t="str">
            <v>No</v>
          </cell>
          <cell r="N1577">
            <v>257090</v>
          </cell>
        </row>
        <row r="1578">
          <cell r="J1578" t="str">
            <v>V1District_WaterProject___073_30000_LIM333_Municipal Running Costs_GENERAL EXPENSES _ OTHER_2018</v>
          </cell>
          <cell r="K1578" t="str">
            <v>V1District_WaterProject___073_30000_LIM333_Municipal Running Costs_GENERAL EXPENSES _ OTHER_2018</v>
          </cell>
          <cell r="L1578" t="str">
            <v>M</v>
          </cell>
          <cell r="M1578" t="str">
            <v>No</v>
          </cell>
          <cell r="N1578">
            <v>253563</v>
          </cell>
        </row>
        <row r="1579">
          <cell r="J1579" t="str">
            <v>V1District_WaterProject___073_30000_LIM333_Municipal Running Costs_GENERAL EXPENSES _ OTHER_2018</v>
          </cell>
          <cell r="K1579" t="str">
            <v>V1District_WaterProject___073_30000_LIM333_Municipal Running Costs_GENERAL EXPENSES _ OTHER_2018</v>
          </cell>
          <cell r="L1579" t="str">
            <v>M</v>
          </cell>
          <cell r="M1579" t="str">
            <v>No</v>
          </cell>
          <cell r="N1579">
            <v>253583</v>
          </cell>
        </row>
        <row r="1580">
          <cell r="J1580" t="str">
            <v>V1District_WaterProject___073_30000_LIM333_Municipal Running Costs_GENERAL EXPENSES _ OTHER_2018</v>
          </cell>
          <cell r="K1580" t="str">
            <v>V1District_WaterProject___073_30000_LIM333_Municipal Running Costs_GENERAL EXPENSES _ OTHER_2018</v>
          </cell>
          <cell r="L1580" t="str">
            <v>M</v>
          </cell>
          <cell r="M1580" t="str">
            <v>No</v>
          </cell>
          <cell r="N1580">
            <v>253714</v>
          </cell>
        </row>
        <row r="1581">
          <cell r="J1581" t="str">
            <v>V1District_WaterProject___073_30000_LIM333_Municipal Running Costs_GENERAL EXPENSES _ OTHER_2018</v>
          </cell>
          <cell r="K1581" t="str">
            <v>V1District_WaterProject___073_30000_LIM333_Municipal Running Costs_GENERAL EXPENSES _ OTHER_2018</v>
          </cell>
          <cell r="L1581" t="str">
            <v>M</v>
          </cell>
          <cell r="M1581" t="str">
            <v>No</v>
          </cell>
          <cell r="N1581">
            <v>253592</v>
          </cell>
        </row>
        <row r="1582">
          <cell r="J1582" t="str">
            <v>V1District_WaterProject___073_30000_LIM333_Municipal Running Costs_GENERAL EXPENSES _ OTHER_2018</v>
          </cell>
          <cell r="K1582" t="str">
            <v>V1District_WaterProject___073_30000_LIM333_Municipal Running Costs_GENERAL EXPENSES _ OTHER_2018</v>
          </cell>
          <cell r="L1582" t="str">
            <v>M</v>
          </cell>
          <cell r="M1582" t="str">
            <v>No</v>
          </cell>
          <cell r="N1582">
            <v>257137</v>
          </cell>
        </row>
        <row r="1583">
          <cell r="J1583" t="str">
            <v>V1District_WaterProject___073_30000_LIM333_Municipal Running Costs_GENERAL EXPENSES _ OTHER_2018</v>
          </cell>
          <cell r="K1583" t="str">
            <v>V1District_WaterProject___073_30000_LIM333_Municipal Running Costs_GENERAL EXPENSES _ OTHER_2018</v>
          </cell>
          <cell r="L1583" t="str">
            <v>M</v>
          </cell>
          <cell r="M1583" t="str">
            <v>No</v>
          </cell>
          <cell r="N1583">
            <v>253584</v>
          </cell>
        </row>
        <row r="1584">
          <cell r="J1584" t="str">
            <v>V1District_WaterProject___073_30000_LIM333_Municipal Running Costs_GENERAL EXPENSES _ OTHER_2018</v>
          </cell>
          <cell r="K1584" t="str">
            <v>V1District_WaterProject___073_30000_LIM333_Municipal Running Costs_GENERAL EXPENSES _ OTHER_2018</v>
          </cell>
          <cell r="L1584" t="str">
            <v>M</v>
          </cell>
          <cell r="M1584" t="str">
            <v>No</v>
          </cell>
          <cell r="N1584">
            <v>253590</v>
          </cell>
        </row>
        <row r="1585">
          <cell r="J1585" t="str">
            <v>V1District_WaterProject___073_30000_LIM333_Municipal Running Costs_GENERAL EXPENSES _ OTHER_2018</v>
          </cell>
          <cell r="K1585" t="str">
            <v>V1District_WaterProject___073_30000_LIM333_Municipal Running Costs_GENERAL EXPENSES _ OTHER_2018</v>
          </cell>
          <cell r="L1585" t="str">
            <v>M</v>
          </cell>
          <cell r="M1585" t="str">
            <v>No</v>
          </cell>
          <cell r="N1585">
            <v>253597</v>
          </cell>
        </row>
        <row r="1586">
          <cell r="J1586" t="str">
            <v>V1District_WaterProject___073_30000_LIM333_Municipal Running Costs_GENERAL EXPENSES _ OTHER_2018</v>
          </cell>
          <cell r="K1586" t="str">
            <v>V1District_WaterProject___073_30000_LIM333_Municipal Running Costs_GENERAL EXPENSES _ OTHER_2018</v>
          </cell>
          <cell r="L1586" t="str">
            <v>M</v>
          </cell>
          <cell r="M1586" t="str">
            <v>No</v>
          </cell>
          <cell r="N1586">
            <v>253591</v>
          </cell>
        </row>
        <row r="1587">
          <cell r="J1587" t="str">
            <v>V1District_WaterProject___073_30000_LIM333_Municipal Running Costs_GENERAL EXPENSES _ OTHER_2018</v>
          </cell>
          <cell r="K1587" t="str">
            <v>V1District_WaterProject___073_30000_LIM333_Municipal Running Costs_GENERAL EXPENSES _ OTHER_2018</v>
          </cell>
          <cell r="L1587" t="str">
            <v>M</v>
          </cell>
          <cell r="M1587" t="str">
            <v>No</v>
          </cell>
          <cell r="N1587">
            <v>253612</v>
          </cell>
        </row>
        <row r="1588">
          <cell r="J1588" t="str">
            <v>V1District_WaterProject___073_30000_LIM333_Municipal Running Costs_GENERAL EXPENSES _ OTHER_2018</v>
          </cell>
          <cell r="K1588" t="str">
            <v>V1District_WaterProject___073_30000_LIM333_Municipal Running Costs_GENERAL EXPENSES _ OTHER_2018</v>
          </cell>
          <cell r="L1588" t="str">
            <v>M</v>
          </cell>
          <cell r="M1588" t="str">
            <v>No</v>
          </cell>
          <cell r="N1588">
            <v>253611</v>
          </cell>
        </row>
        <row r="1589">
          <cell r="J1589" t="str">
            <v>V1District_WaterProject___073_30000_LIM333_Municipal Running Costs_GENERAL EXPENSES _ OTHER_2018</v>
          </cell>
          <cell r="K1589" t="str">
            <v>V1District_WaterProject___073_30000_LIM333_Municipal Running Costs_GENERAL EXPENSES _ OTHER_2018</v>
          </cell>
          <cell r="L1589" t="str">
            <v>M</v>
          </cell>
          <cell r="M1589" t="str">
            <v>No</v>
          </cell>
          <cell r="N1589">
            <v>257565</v>
          </cell>
        </row>
        <row r="1590">
          <cell r="J1590" t="str">
            <v>V1District_WaterProject___073_30000_LIM333_Repair_Buildings</v>
          </cell>
          <cell r="K1590" t="str">
            <v>V1District_WaterProject___073_30000_LIM333_Repair_Buildings</v>
          </cell>
          <cell r="L1590" t="str">
            <v>M</v>
          </cell>
          <cell r="M1590" t="str">
            <v>No</v>
          </cell>
          <cell r="N1590">
            <v>253567</v>
          </cell>
        </row>
        <row r="1591">
          <cell r="J1591" t="str">
            <v>V1District_WaterProject___073_30000_LIM333_Sidewalk &amp; pavement</v>
          </cell>
          <cell r="K1591" t="str">
            <v>V1District_WaterProject___073_30000_LIM333_Sidewalk &amp; pavement</v>
          </cell>
          <cell r="L1591" t="str">
            <v>M</v>
          </cell>
          <cell r="M1591" t="str">
            <v>No</v>
          </cell>
          <cell r="N1591">
            <v>253576</v>
          </cell>
        </row>
        <row r="1592">
          <cell r="J1592" t="str">
            <v>V1District_WaterProject___073_30000_LIM333_Testing of Samples</v>
          </cell>
          <cell r="K1592" t="str">
            <v>V1District_WaterProject___073_30000_LIM333_Testing of Samples</v>
          </cell>
          <cell r="L1592" t="str">
            <v>M</v>
          </cell>
          <cell r="M1592" t="str">
            <v>No</v>
          </cell>
          <cell r="N1592">
            <v>253598</v>
          </cell>
        </row>
        <row r="1593">
          <cell r="J1593" t="str">
            <v>V1District_WaterProject___073_30000_LIM333_Water Rights Pusela</v>
          </cell>
          <cell r="K1593" t="str">
            <v>V1District_WaterProject___073_30000_LIM333_Water Rights Pusela</v>
          </cell>
          <cell r="L1593" t="str">
            <v>M</v>
          </cell>
          <cell r="M1593" t="str">
            <v>No</v>
          </cell>
          <cell r="N1593">
            <v>253600</v>
          </cell>
        </row>
        <row r="1594">
          <cell r="J1594" t="str">
            <v>V1District_WaterProject___083_30000_LIM333_Council Owned land</v>
          </cell>
          <cell r="K1594" t="str">
            <v>V1District_WaterProject___083_30000_LIM333_Council Owned land</v>
          </cell>
          <cell r="L1594" t="str">
            <v>M</v>
          </cell>
          <cell r="M1594" t="str">
            <v>No</v>
          </cell>
          <cell r="N1594">
            <v>253577</v>
          </cell>
        </row>
        <row r="1595">
          <cell r="J1595" t="str">
            <v>V1District_WaterProject___083_30000_LIM333_Maintenance water_Distribution network</v>
          </cell>
          <cell r="K1595" t="str">
            <v>V1District_WaterProject___083_30000_LIM333_Maintenance water_Distribution network</v>
          </cell>
          <cell r="L1595" t="str">
            <v>M</v>
          </cell>
          <cell r="M1595" t="str">
            <v>No</v>
          </cell>
          <cell r="N1595">
            <v>253570</v>
          </cell>
        </row>
        <row r="1596">
          <cell r="J1596" t="str">
            <v>V1District_WaterProject___083_30000_LIM333_Maintenance water_Furniture and office equipment</v>
          </cell>
          <cell r="K1596" t="str">
            <v>V1District_WaterProject___083_30000_LIM333_Maintenance water_Furniture and office equipment</v>
          </cell>
          <cell r="L1596" t="str">
            <v>M</v>
          </cell>
          <cell r="M1596" t="str">
            <v>No</v>
          </cell>
          <cell r="N1596">
            <v>253574</v>
          </cell>
        </row>
        <row r="1597">
          <cell r="J1597" t="str">
            <v>V1District_WaterProject___083_30000_LIM333_Maintenance water_Machinery</v>
          </cell>
          <cell r="K1597" t="str">
            <v>V1District_WaterProject___083_30000_LIM333_Maintenance water_Machinery</v>
          </cell>
          <cell r="L1597" t="str">
            <v>M</v>
          </cell>
          <cell r="M1597" t="str">
            <v>No</v>
          </cell>
          <cell r="N1597">
            <v>253580</v>
          </cell>
        </row>
        <row r="1598">
          <cell r="J1598" t="str">
            <v>V1District_WaterProject___083_30000_LIM333_Municipal Running Costs_GENERAL EXPENSES _ OTHER_2018</v>
          </cell>
          <cell r="K1598" t="str">
            <v>V1District_WaterProject___083_30000_LIM333_Municipal Running Costs_GENERAL EXPENSES _ OTHER_2018</v>
          </cell>
          <cell r="L1598" t="str">
            <v>M</v>
          </cell>
          <cell r="M1598" t="str">
            <v>No</v>
          </cell>
          <cell r="N1598">
            <v>253565</v>
          </cell>
        </row>
        <row r="1599">
          <cell r="J1599" t="str">
            <v>V1District_WaterProject___083_30000_LIM333_Municipal Running Costs_GENERAL EXPENSES _ OTHER_2018</v>
          </cell>
          <cell r="K1599" t="str">
            <v>V1District_WaterProject___083_30000_LIM333_Municipal Running Costs_GENERAL EXPENSES _ OTHER_2018</v>
          </cell>
          <cell r="L1599" t="str">
            <v>M</v>
          </cell>
          <cell r="M1599" t="str">
            <v>No</v>
          </cell>
          <cell r="N1599">
            <v>253614</v>
          </cell>
        </row>
        <row r="1600">
          <cell r="J1600" t="str">
            <v>V1District_WaterProject___083_30000_LIM333_Municipal Running Costs_GENERAL EXPENSES _ OTHER_2018</v>
          </cell>
          <cell r="K1600" t="str">
            <v>V1District_WaterProject___083_30000_LIM333_Municipal Running Costs_GENERAL EXPENSES _ OTHER_2018</v>
          </cell>
          <cell r="L1600" t="str">
            <v>M</v>
          </cell>
          <cell r="M1600" t="str">
            <v>No</v>
          </cell>
          <cell r="N1600">
            <v>253588</v>
          </cell>
        </row>
        <row r="1601">
          <cell r="J1601" t="str">
            <v>V1District_WaterProject___083_30000_LIM333_Municipal Running Costs_GENERAL EXPENSES _ OTHER_2018</v>
          </cell>
          <cell r="K1601" t="str">
            <v>V1District_WaterProject___083_30000_LIM333_Municipal Running Costs_GENERAL EXPENSES _ OTHER_2018</v>
          </cell>
          <cell r="L1601" t="str">
            <v>M</v>
          </cell>
          <cell r="M1601" t="str">
            <v>No</v>
          </cell>
          <cell r="N1601">
            <v>253603</v>
          </cell>
        </row>
        <row r="1602">
          <cell r="J1602" t="str">
            <v>V1District_WaterProject___083_30000_LIM333_Municipal Running Costs_GENERAL EXPENSES _ OTHER_2018</v>
          </cell>
          <cell r="K1602" t="str">
            <v>V1District_WaterProject___083_30000_LIM333_Municipal Running Costs_GENERAL EXPENSES _ OTHER_2018</v>
          </cell>
          <cell r="L1602" t="str">
            <v>M</v>
          </cell>
          <cell r="M1602" t="str">
            <v>No</v>
          </cell>
          <cell r="N1602">
            <v>253617</v>
          </cell>
        </row>
        <row r="1603">
          <cell r="J1603" t="str">
            <v>V1District_WaterProject___083_30000_LIM333_Municipal Running Costs_GENERAL EXPENSES _ OTHER_2018</v>
          </cell>
          <cell r="K1603" t="str">
            <v>V1District_WaterProject___083_30000_LIM333_Municipal Running Costs_GENERAL EXPENSES _ OTHER_2018</v>
          </cell>
          <cell r="L1603" t="str">
            <v>M</v>
          </cell>
          <cell r="M1603" t="str">
            <v>No</v>
          </cell>
          <cell r="N1603">
            <v>253596</v>
          </cell>
        </row>
        <row r="1604">
          <cell r="J1604" t="str">
            <v>V1District_WaterProject___083_30000_LIM333_Municipal Running Costs_GENERAL EXPENSES _ OTHER_2018</v>
          </cell>
          <cell r="K1604" t="str">
            <v>V1District_WaterProject___083_30000_LIM333_Municipal Running Costs_GENERAL EXPENSES _ OTHER_2018</v>
          </cell>
          <cell r="L1604" t="str">
            <v>M</v>
          </cell>
          <cell r="M1604" t="str">
            <v>No</v>
          </cell>
          <cell r="N1604">
            <v>253585</v>
          </cell>
        </row>
        <row r="1605">
          <cell r="J1605" t="str">
            <v>V1District_WaterProject___083_30000_LIM333_Municipal Running Costs_GENERAL EXPENSES _ OTHER_2018</v>
          </cell>
          <cell r="K1605" t="str">
            <v>V1District_WaterProject___083_30000_LIM333_Municipal Running Costs_GENERAL EXPENSES _ OTHER_2018</v>
          </cell>
          <cell r="L1605" t="str">
            <v>M</v>
          </cell>
          <cell r="M1605" t="str">
            <v>No</v>
          </cell>
          <cell r="N1605">
            <v>253593</v>
          </cell>
        </row>
        <row r="1606">
          <cell r="J1606" t="str">
            <v>V1District_WaterProject___083_30000_LIM333_Municipal Running Costs_GENERAL EXPENSES _ OTHER_2018</v>
          </cell>
          <cell r="K1606" t="str">
            <v>V1District_WaterProject___083_30000_LIM333_Municipal Running Costs_GENERAL EXPENSES _ OTHER_2018</v>
          </cell>
          <cell r="L1606" t="str">
            <v>M</v>
          </cell>
          <cell r="M1606" t="str">
            <v>No</v>
          </cell>
          <cell r="N1606">
            <v>253562</v>
          </cell>
        </row>
        <row r="1607">
          <cell r="J1607" t="str">
            <v>V1District_WaterProject___083_30000_LIM333_Municipal Running Costs_GENERAL EXPENSES _ OTHER_2018</v>
          </cell>
          <cell r="K1607" t="str">
            <v>V1District_WaterProject___083_30000_LIM333_Municipal Running Costs_GENERAL EXPENSES _ OTHER_2018</v>
          </cell>
          <cell r="L1607" t="str">
            <v>M</v>
          </cell>
          <cell r="M1607" t="str">
            <v>No</v>
          </cell>
          <cell r="N1607">
            <v>253610</v>
          </cell>
        </row>
        <row r="1608">
          <cell r="J1608" t="str">
            <v>V1District_WaterProject___083_30000_LIM333_Municipal Running Costs_GENERAL EXPENSES _ OTHER_2018</v>
          </cell>
          <cell r="K1608" t="str">
            <v>V1District_WaterProject___083_30000_LIM333_Municipal Running Costs_GENERAL EXPENSES _ OTHER_2018</v>
          </cell>
          <cell r="L1608" t="str">
            <v>M</v>
          </cell>
          <cell r="M1608" t="str">
            <v>No</v>
          </cell>
          <cell r="N1608">
            <v>257567</v>
          </cell>
        </row>
        <row r="1609">
          <cell r="J1609" t="str">
            <v>V1District_WaterProject___083_30000_LIM333_Repair_Buildings</v>
          </cell>
          <cell r="K1609" t="str">
            <v>V1District_WaterProject___083_30000_LIM333_Repair_Buildings</v>
          </cell>
          <cell r="L1609" t="str">
            <v>M</v>
          </cell>
          <cell r="M1609" t="str">
            <v>No</v>
          </cell>
          <cell r="N1609">
            <v>253564</v>
          </cell>
        </row>
        <row r="1610">
          <cell r="J1610" t="str">
            <v>V1District_WaterProject___083_30000_LIM333_Testing of Samples</v>
          </cell>
          <cell r="K1610" t="str">
            <v>V1District_WaterProject___083_30000_LIM333_Testing of Samples</v>
          </cell>
          <cell r="L1610" t="str">
            <v>M</v>
          </cell>
          <cell r="M1610" t="str">
            <v>No</v>
          </cell>
          <cell r="N1610">
            <v>253601</v>
          </cell>
        </row>
        <row r="1611">
          <cell r="J1611" t="str">
            <v>V1District_WaterProject___083_Bulk Water</v>
          </cell>
          <cell r="K1611" t="str">
            <v>V1District_WaterProject___083_Bulk Water</v>
          </cell>
          <cell r="L1611" t="str">
            <v>M</v>
          </cell>
          <cell r="M1611" t="str">
            <v>No</v>
          </cell>
          <cell r="N1611">
            <v>253525</v>
          </cell>
        </row>
        <row r="1612">
          <cell r="J1612" t="str">
            <v>V1District_WaterProject___083_INTEREST EARNED - NON PROPERTY RATES - OUTSTANDING DEBTORS</v>
          </cell>
          <cell r="K1612" t="str">
            <v>V1District_WaterProject___083_INTEREST EARNED - NON PROPERTY RATES - OUTSTANDING DEBTORS</v>
          </cell>
          <cell r="L1612" t="str">
            <v>M</v>
          </cell>
          <cell r="M1612" t="str">
            <v>No</v>
          </cell>
          <cell r="N1612">
            <v>253624</v>
          </cell>
        </row>
        <row r="1613">
          <cell r="J1613" t="str">
            <v>V1District_WaterProject___083_INTEREST EARNED - NON PROPERTY RATES - OUTSTANDING DEBTORS</v>
          </cell>
          <cell r="K1613" t="str">
            <v>V1District_WaterProject___083_INTEREST EARNED - NON PROPERTY RATES - OUTSTANDING DEBTORS</v>
          </cell>
          <cell r="L1613" t="str">
            <v>M</v>
          </cell>
          <cell r="M1613" t="str">
            <v>No</v>
          </cell>
          <cell r="N1613">
            <v>263386</v>
          </cell>
        </row>
        <row r="1614">
          <cell r="J1614" t="str">
            <v>V1District_WaterProject___083_LIM333_Employee Related Cost_2018</v>
          </cell>
          <cell r="K1614" t="str">
            <v>V1District_WaterProject___083_LIM333_Employee Related Cost_2018</v>
          </cell>
          <cell r="L1614" t="str">
            <v>M</v>
          </cell>
          <cell r="M1614" t="str">
            <v>No</v>
          </cell>
          <cell r="N1614">
            <v>253606</v>
          </cell>
        </row>
        <row r="1615">
          <cell r="J1615" t="str">
            <v>V1District_WaterProject___083_LIM333_Employee Related Cost_2018</v>
          </cell>
          <cell r="K1615" t="str">
            <v>V1District_WaterProject___083_LIM333_Employee Related Cost_2018</v>
          </cell>
          <cell r="L1615" t="str">
            <v>M</v>
          </cell>
          <cell r="M1615" t="str">
            <v>No</v>
          </cell>
          <cell r="N1615">
            <v>257558</v>
          </cell>
        </row>
        <row r="1616">
          <cell r="J1616" t="str">
            <v>V1District_WaterProject___083_LIM333_Employee Related Cost_2018</v>
          </cell>
          <cell r="K1616" t="str">
            <v>V1District_WaterProject___083_LIM333_Employee Related Cost_2018</v>
          </cell>
          <cell r="L1616" t="str">
            <v>M</v>
          </cell>
          <cell r="M1616" t="str">
            <v>No</v>
          </cell>
          <cell r="N1616">
            <v>253539</v>
          </cell>
        </row>
        <row r="1617">
          <cell r="J1617" t="str">
            <v>V1District_WaterProject___083_LIM333_Employee Related Cost_2018</v>
          </cell>
          <cell r="K1617" t="str">
            <v>V1District_WaterProject___083_LIM333_Employee Related Cost_2018</v>
          </cell>
          <cell r="L1617" t="str">
            <v>M</v>
          </cell>
          <cell r="M1617" t="str">
            <v>No</v>
          </cell>
          <cell r="N1617">
            <v>256500</v>
          </cell>
        </row>
        <row r="1618">
          <cell r="J1618" t="str">
            <v>V1District_WaterProject___083_LIM333_Employee Related Cost_2018</v>
          </cell>
          <cell r="K1618" t="str">
            <v>V1District_WaterProject___083_LIM333_Employee Related Cost_2018</v>
          </cell>
          <cell r="L1618" t="str">
            <v>M</v>
          </cell>
          <cell r="M1618" t="str">
            <v>No</v>
          </cell>
          <cell r="N1618">
            <v>253528</v>
          </cell>
        </row>
        <row r="1619">
          <cell r="J1619" t="str">
            <v>V1District_WaterProject___083_LIM333_Employee Related Cost_2018</v>
          </cell>
          <cell r="K1619" t="str">
            <v>V1District_WaterProject___083_LIM333_Employee Related Cost_2018</v>
          </cell>
          <cell r="L1619" t="str">
            <v>M</v>
          </cell>
          <cell r="M1619" t="str">
            <v>No</v>
          </cell>
          <cell r="N1619">
            <v>256467</v>
          </cell>
        </row>
        <row r="1620">
          <cell r="J1620" t="str">
            <v>V1District_WaterProject___083_LIM333_Employee Related Cost_2018</v>
          </cell>
          <cell r="K1620" t="str">
            <v>V1District_WaterProject___083_LIM333_Employee Related Cost_2018</v>
          </cell>
          <cell r="L1620" t="str">
            <v>M</v>
          </cell>
          <cell r="M1620" t="str">
            <v>No</v>
          </cell>
          <cell r="N1620">
            <v>253536</v>
          </cell>
        </row>
        <row r="1621">
          <cell r="J1621" t="str">
            <v>V1District_WaterProject___083_LIM333_Employee Related Cost_2018</v>
          </cell>
          <cell r="K1621" t="str">
            <v>V1District_WaterProject___083_LIM333_Employee Related Cost_2018</v>
          </cell>
          <cell r="L1621" t="str">
            <v>M</v>
          </cell>
          <cell r="M1621" t="str">
            <v>No</v>
          </cell>
          <cell r="N1621">
            <v>253620</v>
          </cell>
        </row>
        <row r="1622">
          <cell r="J1622" t="str">
            <v>V1District_WaterProject___083_LIM333_Employee Related Cost_2018</v>
          </cell>
          <cell r="K1622" t="str">
            <v>V1District_WaterProject___083_LIM333_Employee Related Cost_2018</v>
          </cell>
          <cell r="L1622" t="str">
            <v>M</v>
          </cell>
          <cell r="M1622" t="str">
            <v>No</v>
          </cell>
          <cell r="N1622">
            <v>253545</v>
          </cell>
        </row>
        <row r="1623">
          <cell r="J1623" t="str">
            <v>V1District_WaterProject___083_LIM333_Employee Related Cost_2018</v>
          </cell>
          <cell r="K1623" t="str">
            <v>V1District_WaterProject___083_LIM333_Employee Related Cost_2018</v>
          </cell>
          <cell r="L1623" t="str">
            <v>M</v>
          </cell>
          <cell r="M1623" t="str">
            <v>No</v>
          </cell>
          <cell r="N1623">
            <v>253556</v>
          </cell>
        </row>
        <row r="1624">
          <cell r="J1624" t="str">
            <v>V1District_WaterProject___083_LIM333_Employee Related Cost_2018</v>
          </cell>
          <cell r="K1624" t="str">
            <v>V1District_WaterProject___083_LIM333_Employee Related Cost_2018</v>
          </cell>
          <cell r="L1624" t="str">
            <v>M</v>
          </cell>
          <cell r="M1624" t="str">
            <v>No</v>
          </cell>
          <cell r="N1624">
            <v>253559</v>
          </cell>
        </row>
        <row r="1625">
          <cell r="J1625" t="str">
            <v>V1District_WaterProject___083_LIM333_Employee Related Cost_2018</v>
          </cell>
          <cell r="K1625" t="str">
            <v>V1District_WaterProject___083_LIM333_Employee Related Cost_2018</v>
          </cell>
          <cell r="L1625" t="str">
            <v>M</v>
          </cell>
          <cell r="M1625" t="str">
            <v>No</v>
          </cell>
          <cell r="N1625">
            <v>253553</v>
          </cell>
        </row>
        <row r="1626">
          <cell r="J1626" t="str">
            <v>V1District_WaterProject___083_LIM333_Employee Related Cost_2018</v>
          </cell>
          <cell r="K1626" t="str">
            <v>V1District_WaterProject___083_LIM333_Employee Related Cost_2018</v>
          </cell>
          <cell r="L1626" t="str">
            <v>M</v>
          </cell>
          <cell r="M1626" t="str">
            <v>No</v>
          </cell>
          <cell r="N1626">
            <v>253551</v>
          </cell>
        </row>
        <row r="1627">
          <cell r="J1627" t="str">
            <v>V1District_WaterProject___083_LIM333_Employee Related Cost_2018</v>
          </cell>
          <cell r="K1627" t="str">
            <v>V1District_WaterProject___083_LIM333_Employee Related Cost_2018</v>
          </cell>
          <cell r="L1627" t="str">
            <v>M</v>
          </cell>
          <cell r="M1627" t="str">
            <v>No</v>
          </cell>
          <cell r="N1627">
            <v>253546</v>
          </cell>
        </row>
        <row r="1628">
          <cell r="J1628" t="str">
            <v>V1District_WaterProject___083_LIM333_Employee Related Cost_2018</v>
          </cell>
          <cell r="K1628" t="str">
            <v>V1District_WaterProject___083_LIM333_Employee Related Cost_2018</v>
          </cell>
          <cell r="L1628" t="str">
            <v>M</v>
          </cell>
          <cell r="M1628" t="str">
            <v>No</v>
          </cell>
          <cell r="N1628">
            <v>253533</v>
          </cell>
        </row>
        <row r="1629">
          <cell r="J1629" t="str">
            <v>V1District_WaterProject___083_LIM333_Employee Related Cost_2018</v>
          </cell>
          <cell r="K1629" t="str">
            <v>V1District_WaterProject___083_LIM333_Employee Related Cost_2018</v>
          </cell>
          <cell r="L1629" t="str">
            <v>M</v>
          </cell>
          <cell r="M1629" t="str">
            <v>No</v>
          </cell>
          <cell r="N1629">
            <v>253541</v>
          </cell>
        </row>
        <row r="1630">
          <cell r="J1630" t="str">
            <v>V1District_WaterProject___093_30000_LIM333_Council Owned land</v>
          </cell>
          <cell r="K1630" t="str">
            <v>V1District_WaterProject___093_30000_LIM333_Council Owned land</v>
          </cell>
          <cell r="L1630" t="str">
            <v>M</v>
          </cell>
          <cell r="M1630" t="str">
            <v>No</v>
          </cell>
          <cell r="N1630">
            <v>253568</v>
          </cell>
        </row>
        <row r="1631">
          <cell r="J1631" t="str">
            <v>V1District_WaterProject___093_30000_LIM333_Employee cost</v>
          </cell>
          <cell r="K1631" t="str">
            <v>V1District_WaterProject___093_30000_LIM333_Employee cost</v>
          </cell>
          <cell r="L1631" t="str">
            <v>M</v>
          </cell>
          <cell r="M1631" t="str">
            <v>No</v>
          </cell>
          <cell r="N1631">
            <v>256501</v>
          </cell>
        </row>
        <row r="1632">
          <cell r="J1632" t="str">
            <v>V1District_WaterProject___093_30000_LIM333_Employee cost</v>
          </cell>
          <cell r="K1632" t="str">
            <v>V1District_WaterProject___093_30000_LIM333_Employee cost</v>
          </cell>
          <cell r="L1632" t="str">
            <v>M</v>
          </cell>
          <cell r="M1632" t="str">
            <v>No</v>
          </cell>
          <cell r="N1632">
            <v>253531</v>
          </cell>
        </row>
        <row r="1633">
          <cell r="J1633" t="str">
            <v>V1District_WaterProject___093_30000_LIM333_Employee cost</v>
          </cell>
          <cell r="K1633" t="str">
            <v>V1District_WaterProject___093_30000_LIM333_Employee cost</v>
          </cell>
          <cell r="L1633" t="str">
            <v>M</v>
          </cell>
          <cell r="M1633" t="str">
            <v>No</v>
          </cell>
          <cell r="N1633">
            <v>253538</v>
          </cell>
        </row>
        <row r="1634">
          <cell r="J1634" t="str">
            <v>V1District_WaterProject___093_30000_LIM333_Employee cost</v>
          </cell>
          <cell r="K1634" t="str">
            <v>V1District_WaterProject___093_30000_LIM333_Employee cost</v>
          </cell>
          <cell r="L1634" t="str">
            <v>M</v>
          </cell>
          <cell r="M1634" t="str">
            <v>No</v>
          </cell>
          <cell r="N1634">
            <v>253537</v>
          </cell>
        </row>
        <row r="1635">
          <cell r="J1635" t="str">
            <v>V1District_WaterProject___093_30000_LIM333_Employee cost</v>
          </cell>
          <cell r="K1635" t="str">
            <v>V1District_WaterProject___093_30000_LIM333_Employee cost</v>
          </cell>
          <cell r="L1635" t="str">
            <v>M</v>
          </cell>
          <cell r="M1635" t="str">
            <v>No</v>
          </cell>
          <cell r="N1635">
            <v>256465</v>
          </cell>
        </row>
        <row r="1636">
          <cell r="J1636" t="str">
            <v>V1District_WaterProject___093_30000_LIM333_Employee cost</v>
          </cell>
          <cell r="K1636" t="str">
            <v>V1District_WaterProject___093_30000_LIM333_Employee cost</v>
          </cell>
          <cell r="L1636" t="str">
            <v>M</v>
          </cell>
          <cell r="M1636" t="str">
            <v>No</v>
          </cell>
          <cell r="N1636">
            <v>253608</v>
          </cell>
        </row>
        <row r="1637">
          <cell r="J1637" t="str">
            <v>V1District_WaterProject___093_30000_LIM333_Employee cost</v>
          </cell>
          <cell r="K1637" t="str">
            <v>V1District_WaterProject___093_30000_LIM333_Employee cost</v>
          </cell>
          <cell r="L1637" t="str">
            <v>M</v>
          </cell>
          <cell r="M1637" t="str">
            <v>No</v>
          </cell>
          <cell r="N1637">
            <v>253547</v>
          </cell>
        </row>
        <row r="1638">
          <cell r="J1638" t="str">
            <v>V1District_WaterProject___093_30000_LIM333_Employee cost</v>
          </cell>
          <cell r="K1638" t="str">
            <v>V1District_WaterProject___093_30000_LIM333_Employee cost</v>
          </cell>
          <cell r="L1638" t="str">
            <v>M</v>
          </cell>
          <cell r="M1638" t="str">
            <v>No</v>
          </cell>
          <cell r="N1638">
            <v>253550</v>
          </cell>
        </row>
        <row r="1639">
          <cell r="J1639" t="str">
            <v>V1District_WaterProject___093_30000_LIM333_Employee cost</v>
          </cell>
          <cell r="K1639" t="str">
            <v>V1District_WaterProject___093_30000_LIM333_Employee cost</v>
          </cell>
          <cell r="L1639" t="str">
            <v>M</v>
          </cell>
          <cell r="M1639" t="str">
            <v>No</v>
          </cell>
          <cell r="N1639">
            <v>253554</v>
          </cell>
        </row>
        <row r="1640">
          <cell r="J1640" t="str">
            <v>V1District_WaterProject___093_30000_LIM333_Employee cost</v>
          </cell>
          <cell r="K1640" t="str">
            <v>V1District_WaterProject___093_30000_LIM333_Employee cost</v>
          </cell>
          <cell r="L1640" t="str">
            <v>M</v>
          </cell>
          <cell r="M1640" t="str">
            <v>No</v>
          </cell>
          <cell r="N1640">
            <v>253560</v>
          </cell>
        </row>
        <row r="1641">
          <cell r="J1641" t="str">
            <v>V1District_WaterProject___093_30000_LIM333_Employee cost</v>
          </cell>
          <cell r="K1641" t="str">
            <v>V1District_WaterProject___093_30000_LIM333_Employee cost</v>
          </cell>
          <cell r="L1641" t="str">
            <v>M</v>
          </cell>
          <cell r="M1641" t="str">
            <v>No</v>
          </cell>
          <cell r="N1641">
            <v>253555</v>
          </cell>
        </row>
        <row r="1642">
          <cell r="J1642" t="str">
            <v>V1District_WaterProject___093_30000_LIM333_Employee cost</v>
          </cell>
          <cell r="K1642" t="str">
            <v>V1District_WaterProject___093_30000_LIM333_Employee cost</v>
          </cell>
          <cell r="L1642" t="str">
            <v>M</v>
          </cell>
          <cell r="M1642" t="str">
            <v>No</v>
          </cell>
          <cell r="N1642">
            <v>253544</v>
          </cell>
        </row>
        <row r="1643">
          <cell r="J1643" t="str">
            <v>V1District_WaterProject___093_30000_LIM333_Employee cost</v>
          </cell>
          <cell r="K1643" t="str">
            <v>V1District_WaterProject___093_30000_LIM333_Employee cost</v>
          </cell>
          <cell r="L1643" t="str">
            <v>M</v>
          </cell>
          <cell r="M1643" t="str">
            <v>No</v>
          </cell>
          <cell r="N1643">
            <v>253621</v>
          </cell>
        </row>
        <row r="1644">
          <cell r="J1644" t="str">
            <v>V1District_WaterProject___093_30000_LIM333_Employee cost</v>
          </cell>
          <cell r="K1644" t="str">
            <v>V1District_WaterProject___093_30000_LIM333_Employee cost</v>
          </cell>
          <cell r="L1644" t="str">
            <v>M</v>
          </cell>
          <cell r="M1644" t="str">
            <v>No</v>
          </cell>
          <cell r="N1644">
            <v>253542</v>
          </cell>
        </row>
        <row r="1645">
          <cell r="J1645" t="str">
            <v>V1District_WaterProject___093_30000_LIM333_Employee cost</v>
          </cell>
          <cell r="K1645" t="str">
            <v>V1District_WaterProject___093_30000_LIM333_Employee cost</v>
          </cell>
          <cell r="L1645" t="str">
            <v>M</v>
          </cell>
          <cell r="M1645" t="str">
            <v>No</v>
          </cell>
          <cell r="N1645">
            <v>253532</v>
          </cell>
        </row>
        <row r="1646">
          <cell r="J1646" t="str">
            <v>V1District_WaterProject___093_30000_LIM333_Maintenance water_Distribution network</v>
          </cell>
          <cell r="K1646" t="str">
            <v>V1District_WaterProject___093_30000_LIM333_Maintenance water_Distribution network</v>
          </cell>
          <cell r="L1646" t="str">
            <v>M</v>
          </cell>
          <cell r="M1646" t="str">
            <v>No</v>
          </cell>
          <cell r="N1646">
            <v>253578</v>
          </cell>
        </row>
        <row r="1647">
          <cell r="J1647" t="str">
            <v>V1District_WaterProject___093_30000_LIM333_Maintenance water_Furniture and office equipment</v>
          </cell>
          <cell r="K1647" t="str">
            <v>V1District_WaterProject___093_30000_LIM333_Maintenance water_Furniture and office equipment</v>
          </cell>
          <cell r="L1647" t="str">
            <v>M</v>
          </cell>
          <cell r="M1647" t="str">
            <v>No</v>
          </cell>
          <cell r="N1647">
            <v>253566</v>
          </cell>
        </row>
        <row r="1648">
          <cell r="J1648" t="str">
            <v>V1District_WaterProject___093_30000_LIM333_Maintenance water_Machinery</v>
          </cell>
          <cell r="K1648" t="str">
            <v>V1District_WaterProject___093_30000_LIM333_Maintenance water_Machinery</v>
          </cell>
          <cell r="L1648" t="str">
            <v>M</v>
          </cell>
          <cell r="M1648" t="str">
            <v>No</v>
          </cell>
          <cell r="N1648">
            <v>253579</v>
          </cell>
        </row>
        <row r="1649">
          <cell r="J1649" t="str">
            <v>V1District_WaterProject___093_30000_LIM333_Maintenance water_Machinery contractors</v>
          </cell>
          <cell r="K1649" t="str">
            <v>V1District_WaterProject___093_30000_LIM333_Maintenance water_Machinery contractors</v>
          </cell>
          <cell r="L1649" t="str">
            <v>M</v>
          </cell>
          <cell r="M1649" t="str">
            <v>No</v>
          </cell>
          <cell r="N1649">
            <v>263446</v>
          </cell>
        </row>
        <row r="1650">
          <cell r="J1650" t="str">
            <v>V1District_WaterProject___093_30000_LIM333_Municipal Running Costs_GENERAL EXPENSES _ OTHER_2018</v>
          </cell>
          <cell r="K1650" t="str">
            <v>V1District_WaterProject___093_30000_LIM333_Municipal Running Costs_GENERAL EXPENSES _ OTHER_2018</v>
          </cell>
          <cell r="L1650" t="str">
            <v>M</v>
          </cell>
          <cell r="M1650" t="str">
            <v>No</v>
          </cell>
          <cell r="N1650">
            <v>253573</v>
          </cell>
        </row>
        <row r="1651">
          <cell r="J1651" t="str">
            <v>V1District_WaterProject___093_30000_LIM333_Municipal Running Costs_GENERAL EXPENSES _ OTHER_2018</v>
          </cell>
          <cell r="K1651" t="str">
            <v>V1District_WaterProject___093_30000_LIM333_Municipal Running Costs_GENERAL EXPENSES _ OTHER_2018</v>
          </cell>
          <cell r="L1651" t="str">
            <v>M</v>
          </cell>
          <cell r="M1651" t="str">
            <v>No</v>
          </cell>
          <cell r="N1651">
            <v>253615</v>
          </cell>
        </row>
        <row r="1652">
          <cell r="J1652" t="str">
            <v>V1District_WaterProject___093_30000_LIM333_Municipal Running Costs_GENERAL EXPENSES _ OTHER_2018</v>
          </cell>
          <cell r="K1652" t="str">
            <v>V1District_WaterProject___093_30000_LIM333_Municipal Running Costs_GENERAL EXPENSES _ OTHER_2018</v>
          </cell>
          <cell r="L1652" t="str">
            <v>M</v>
          </cell>
          <cell r="M1652" t="str">
            <v>No</v>
          </cell>
          <cell r="N1652">
            <v>253587</v>
          </cell>
        </row>
        <row r="1653">
          <cell r="J1653" t="str">
            <v>V1District_WaterProject___093_30000_LIM333_Municipal Running Costs_GENERAL EXPENSES _ OTHER_2018</v>
          </cell>
          <cell r="K1653" t="str">
            <v>V1District_WaterProject___093_30000_LIM333_Municipal Running Costs_GENERAL EXPENSES _ OTHER_2018</v>
          </cell>
          <cell r="L1653" t="str">
            <v>M</v>
          </cell>
          <cell r="M1653" t="str">
            <v>No</v>
          </cell>
          <cell r="N1653">
            <v>253602</v>
          </cell>
        </row>
        <row r="1654">
          <cell r="J1654" t="str">
            <v>V1District_WaterProject___093_30000_LIM333_Municipal Running Costs_GENERAL EXPENSES _ OTHER_2018</v>
          </cell>
          <cell r="K1654" t="str">
            <v>V1District_WaterProject___093_30000_LIM333_Municipal Running Costs_GENERAL EXPENSES _ OTHER_2018</v>
          </cell>
          <cell r="L1654" t="str">
            <v>M</v>
          </cell>
          <cell r="M1654" t="str">
            <v>No</v>
          </cell>
          <cell r="N1654">
            <v>257563</v>
          </cell>
        </row>
        <row r="1655">
          <cell r="J1655" t="str">
            <v>V1District_WaterProject___093_30000_LIM333_Municipal Running Costs_GENERAL EXPENSES _ OTHER_2018</v>
          </cell>
          <cell r="K1655" t="str">
            <v>V1District_WaterProject___093_30000_LIM333_Municipal Running Costs_GENERAL EXPENSES _ OTHER_2018</v>
          </cell>
          <cell r="L1655" t="str">
            <v>M</v>
          </cell>
          <cell r="M1655" t="str">
            <v>No</v>
          </cell>
          <cell r="N1655">
            <v>253616</v>
          </cell>
        </row>
        <row r="1656">
          <cell r="J1656" t="str">
            <v>V1District_WaterProject___093_30000_LIM333_Municipal Running Costs_GENERAL EXPENSES _ OTHER_2018</v>
          </cell>
          <cell r="K1656" t="str">
            <v>V1District_WaterProject___093_30000_LIM333_Municipal Running Costs_GENERAL EXPENSES _ OTHER_2018</v>
          </cell>
          <cell r="L1656" t="str">
            <v>M</v>
          </cell>
          <cell r="M1656" t="str">
            <v>No</v>
          </cell>
          <cell r="N1656">
            <v>253582</v>
          </cell>
        </row>
        <row r="1657">
          <cell r="J1657" t="str">
            <v>V1District_WaterProject___093_30000_LIM333_Municipal Running Costs_GENERAL EXPENSES _ OTHER_2018</v>
          </cell>
          <cell r="K1657" t="str">
            <v>V1District_WaterProject___093_30000_LIM333_Municipal Running Costs_GENERAL EXPENSES _ OTHER_2018</v>
          </cell>
          <cell r="L1657" t="str">
            <v>M</v>
          </cell>
          <cell r="M1657" t="str">
            <v>No</v>
          </cell>
          <cell r="N1657">
            <v>253561</v>
          </cell>
        </row>
        <row r="1658">
          <cell r="J1658" t="str">
            <v>V1District_WaterProject___093_30000_LIM333_Municipal Running Costs_GENERAL EXPENSES _ OTHER_2018</v>
          </cell>
          <cell r="K1658" t="str">
            <v>V1District_WaterProject___093_30000_LIM333_Municipal Running Costs_GENERAL EXPENSES _ OTHER_2018</v>
          </cell>
          <cell r="L1658" t="str">
            <v>M</v>
          </cell>
          <cell r="M1658" t="str">
            <v>No</v>
          </cell>
          <cell r="N1658">
            <v>253594</v>
          </cell>
        </row>
        <row r="1659">
          <cell r="J1659" t="str">
            <v>V1District_WaterProject___093_30000_LIM333_Municipal Running Costs_GENERAL EXPENSES _ OTHER_2018</v>
          </cell>
          <cell r="K1659" t="str">
            <v>V1District_WaterProject___093_30000_LIM333_Municipal Running Costs_GENERAL EXPENSES _ OTHER_2018</v>
          </cell>
          <cell r="L1659" t="str">
            <v>M</v>
          </cell>
          <cell r="M1659" t="str">
            <v>No</v>
          </cell>
          <cell r="N1659">
            <v>253586</v>
          </cell>
        </row>
        <row r="1660">
          <cell r="J1660" t="str">
            <v>V1District_WaterProject___093_30000_LIM333_Municipal Running Costs_GENERAL EXPENSES _ OTHER_2018</v>
          </cell>
          <cell r="K1660" t="str">
            <v>V1District_WaterProject___093_30000_LIM333_Municipal Running Costs_GENERAL EXPENSES _ OTHER_2018</v>
          </cell>
          <cell r="L1660" t="str">
            <v>M</v>
          </cell>
          <cell r="M1660" t="str">
            <v>No</v>
          </cell>
          <cell r="N1660">
            <v>253595</v>
          </cell>
        </row>
        <row r="1661">
          <cell r="J1661" t="str">
            <v>V1District_WaterProject___093_30000_LIM333_Municipal Running Costs_GENERAL EXPENSES _ OTHER_2018</v>
          </cell>
          <cell r="K1661" t="str">
            <v>V1District_WaterProject___093_30000_LIM333_Municipal Running Costs_GENERAL EXPENSES _ OTHER_2018</v>
          </cell>
          <cell r="L1661" t="str">
            <v>M</v>
          </cell>
          <cell r="M1661" t="str">
            <v>No</v>
          </cell>
          <cell r="N1661">
            <v>253609</v>
          </cell>
        </row>
        <row r="1662">
          <cell r="J1662" t="str">
            <v>V1District_WaterProject___093_30000_LIM333_Municipal Running Costs_GENERAL EXPENSES _ OTHER_2018</v>
          </cell>
          <cell r="K1662" t="str">
            <v>V1District_WaterProject___093_30000_LIM333_Municipal Running Costs_GENERAL EXPENSES _ OTHER_2018</v>
          </cell>
          <cell r="L1662" t="str">
            <v>M</v>
          </cell>
          <cell r="M1662" t="str">
            <v>No</v>
          </cell>
          <cell r="N1662">
            <v>257566</v>
          </cell>
        </row>
        <row r="1663">
          <cell r="J1663" t="str">
            <v>V1District_WaterProject___093_30000_LIM333_Repair_Buildings</v>
          </cell>
          <cell r="K1663" t="str">
            <v>V1District_WaterProject___093_30000_LIM333_Repair_Buildings</v>
          </cell>
          <cell r="L1663" t="str">
            <v>M</v>
          </cell>
          <cell r="M1663" t="str">
            <v>No</v>
          </cell>
          <cell r="N1663">
            <v>253571</v>
          </cell>
        </row>
        <row r="1664">
          <cell r="J1664" t="str">
            <v>V1District_WaterProject___093_30000_LIM333_Testing of Samples</v>
          </cell>
          <cell r="K1664" t="str">
            <v>V1District_WaterProject___093_30000_LIM333_Testing of Samples</v>
          </cell>
          <cell r="L1664" t="str">
            <v>M</v>
          </cell>
          <cell r="M1664" t="str">
            <v>No</v>
          </cell>
          <cell r="N1664">
            <v>253599</v>
          </cell>
        </row>
        <row r="1665">
          <cell r="J1665" t="str">
            <v>V1District_WaterProject___093_FREE BASIC WATER</v>
          </cell>
          <cell r="K1665" t="str">
            <v>V1District_WaterProject___093_FREE BASIC WATER</v>
          </cell>
          <cell r="L1665" t="str">
            <v>M</v>
          </cell>
          <cell r="M1665" t="str">
            <v>No</v>
          </cell>
          <cell r="N1665">
            <v>263448</v>
          </cell>
        </row>
        <row r="1666">
          <cell r="J1666" t="str">
            <v>V1District_WaterProject___093_Income Forgone_Waste_FBS</v>
          </cell>
          <cell r="K1666" t="str">
            <v>V1District_WaterProject___093_Income Forgone_Waste_FBS</v>
          </cell>
          <cell r="L1666" t="str">
            <v>M</v>
          </cell>
          <cell r="M1666" t="str">
            <v>No</v>
          </cell>
          <cell r="N1666">
            <v>253627</v>
          </cell>
        </row>
        <row r="1667">
          <cell r="J1667" t="str">
            <v>V1District_WaterProject___093_Income Forgone_Waste_Revenue</v>
          </cell>
          <cell r="K1667" t="str">
            <v>V1District_WaterProject___093_Income Forgone_Waste_Revenue</v>
          </cell>
          <cell r="L1667" t="str">
            <v>M</v>
          </cell>
          <cell r="M1667" t="str">
            <v>No</v>
          </cell>
          <cell r="N1667">
            <v>253628</v>
          </cell>
        </row>
        <row r="1668">
          <cell r="J1668" t="str">
            <v>V1District_WaterProject___093_INTEREST EARNED - NON PROPERTY RATES - OUTSTANDING DEBTORS</v>
          </cell>
          <cell r="K1668" t="str">
            <v>V1District_WaterProject___093_INTEREST EARNED - NON PROPERTY RATES - OUTSTANDING DEBTORS</v>
          </cell>
          <cell r="L1668" t="str">
            <v>M</v>
          </cell>
          <cell r="M1668" t="str">
            <v>No</v>
          </cell>
          <cell r="N1668">
            <v>253625</v>
          </cell>
        </row>
        <row r="1669">
          <cell r="J1669" t="str">
            <v>V1District_WaterProject___093_USER CHARGES - SEWERAGE FEES</v>
          </cell>
          <cell r="K1669" t="str">
            <v>V1District_WaterProject___093_USER CHARGES - SEWERAGE FEES</v>
          </cell>
          <cell r="L1669" t="str">
            <v>M</v>
          </cell>
          <cell r="M1669" t="str">
            <v>No</v>
          </cell>
          <cell r="N1669">
            <v>253626</v>
          </cell>
        </row>
        <row r="1670">
          <cell r="J1670" t="str">
            <v>Water_BS_Project</v>
          </cell>
          <cell r="K1670" t="str">
            <v>Water_BS_Project</v>
          </cell>
          <cell r="L1670" t="str">
            <v>M</v>
          </cell>
          <cell r="M1670" t="str">
            <v>No</v>
          </cell>
          <cell r="N1670">
            <v>254979</v>
          </cell>
        </row>
        <row r="1671">
          <cell r="J1671" t="str">
            <v>Water_BS_Project</v>
          </cell>
          <cell r="K1671" t="str">
            <v>Water_BS_Project</v>
          </cell>
          <cell r="L1671" t="str">
            <v>M</v>
          </cell>
          <cell r="M1671" t="str">
            <v>No</v>
          </cell>
          <cell r="N1671">
            <v>254980</v>
          </cell>
        </row>
        <row r="1672">
          <cell r="J1672" t="str">
            <v>Water_BS_Project</v>
          </cell>
          <cell r="K1672" t="str">
            <v>Water_BS_Project</v>
          </cell>
          <cell r="L1672" t="str">
            <v>M</v>
          </cell>
          <cell r="M1672" t="str">
            <v>No</v>
          </cell>
          <cell r="N1672">
            <v>254981</v>
          </cell>
        </row>
        <row r="1673">
          <cell r="J1673" t="str">
            <v>Water_BS_Project</v>
          </cell>
          <cell r="K1673" t="str">
            <v>Water_BS_Project</v>
          </cell>
          <cell r="L1673" t="str">
            <v>M</v>
          </cell>
          <cell r="M1673" t="str">
            <v>No</v>
          </cell>
          <cell r="N1673">
            <v>254994</v>
          </cell>
        </row>
        <row r="1674">
          <cell r="J1674" t="str">
            <v>Water_BS_Project</v>
          </cell>
          <cell r="K1674" t="str">
            <v>Water_BS_Project</v>
          </cell>
          <cell r="L1674" t="str">
            <v>M</v>
          </cell>
          <cell r="M1674" t="str">
            <v>No</v>
          </cell>
          <cell r="N1674">
            <v>254995</v>
          </cell>
        </row>
        <row r="1675">
          <cell r="J1675" t="str">
            <v>Water_BS_Project</v>
          </cell>
          <cell r="K1675" t="str">
            <v>Water_BS_Project</v>
          </cell>
          <cell r="L1675" t="str">
            <v>M</v>
          </cell>
          <cell r="M1675" t="str">
            <v>No</v>
          </cell>
          <cell r="N1675">
            <v>254996</v>
          </cell>
        </row>
        <row r="1676">
          <cell r="J1676" t="str">
            <v>Water_BS_Project</v>
          </cell>
          <cell r="K1676" t="str">
            <v>Water_BS_Project</v>
          </cell>
          <cell r="L1676" t="str">
            <v>M</v>
          </cell>
          <cell r="M1676" t="str">
            <v>No</v>
          </cell>
          <cell r="N1676">
            <v>253523</v>
          </cell>
        </row>
        <row r="1677">
          <cell r="J1677" t="str">
            <v>Water_BS_Project</v>
          </cell>
          <cell r="K1677" t="str">
            <v>Water_BS_Project</v>
          </cell>
          <cell r="L1677" t="str">
            <v>M</v>
          </cell>
          <cell r="M1677" t="str">
            <v>No</v>
          </cell>
          <cell r="N1677">
            <v>254989</v>
          </cell>
        </row>
        <row r="1678">
          <cell r="J1678" t="str">
            <v>Water_BS_Project</v>
          </cell>
          <cell r="K1678" t="str">
            <v>Water_BS_Project</v>
          </cell>
          <cell r="L1678" t="str">
            <v>M</v>
          </cell>
          <cell r="M1678" t="str">
            <v>No</v>
          </cell>
          <cell r="N1678">
            <v>253524</v>
          </cell>
        </row>
        <row r="1679">
          <cell r="J1679" t="str">
            <v>Water_BS_Project</v>
          </cell>
          <cell r="K1679" t="str">
            <v>Water_BS_Project</v>
          </cell>
          <cell r="L1679" t="str">
            <v>M</v>
          </cell>
          <cell r="M1679" t="str">
            <v>No</v>
          </cell>
          <cell r="N1679">
            <v>255003</v>
          </cell>
        </row>
        <row r="1680">
          <cell r="J1680" t="str">
            <v>Water_BS_Project</v>
          </cell>
          <cell r="K1680" t="str">
            <v>Water_BS_Project</v>
          </cell>
          <cell r="L1680" t="str">
            <v>M</v>
          </cell>
          <cell r="M1680" t="str">
            <v>No</v>
          </cell>
          <cell r="N1680">
            <v>255004</v>
          </cell>
        </row>
        <row r="1681">
          <cell r="J1681" t="str">
            <v>Water_BS_Project</v>
          </cell>
          <cell r="K1681" t="str">
            <v>Water_BS_Project</v>
          </cell>
          <cell r="L1681" t="str">
            <v>M</v>
          </cell>
          <cell r="M1681" t="str">
            <v>No</v>
          </cell>
          <cell r="N1681">
            <v>254951</v>
          </cell>
        </row>
        <row r="1682">
          <cell r="J1682" t="str">
            <v>Water_BS_Project</v>
          </cell>
          <cell r="K1682" t="str">
            <v>Water_BS_Project</v>
          </cell>
          <cell r="L1682" t="str">
            <v>M</v>
          </cell>
          <cell r="M1682" t="str">
            <v>No</v>
          </cell>
          <cell r="N1682">
            <v>254794</v>
          </cell>
        </row>
        <row r="1683">
          <cell r="J1683" t="str">
            <v>Water_BS_Project</v>
          </cell>
          <cell r="K1683" t="str">
            <v>Water_BS_Project</v>
          </cell>
          <cell r="L1683" t="str">
            <v>M</v>
          </cell>
          <cell r="M1683" t="str">
            <v>No</v>
          </cell>
          <cell r="N1683">
            <v>254795</v>
          </cell>
        </row>
        <row r="1684">
          <cell r="J1684" t="str">
            <v>Water_BS_Project</v>
          </cell>
          <cell r="K1684" t="str">
            <v>Water_BS_Project</v>
          </cell>
          <cell r="L1684" t="str">
            <v>M</v>
          </cell>
          <cell r="M1684" t="str">
            <v>No</v>
          </cell>
          <cell r="N1684">
            <v>254796</v>
          </cell>
        </row>
        <row r="1685">
          <cell r="J1685" t="str">
            <v>Water_BS_Project</v>
          </cell>
          <cell r="K1685" t="str">
            <v>Water_BS_Project</v>
          </cell>
          <cell r="L1685" t="str">
            <v>M</v>
          </cell>
          <cell r="M1685" t="str">
            <v>No</v>
          </cell>
          <cell r="N1685">
            <v>254797</v>
          </cell>
        </row>
        <row r="1686">
          <cell r="J1686" t="str">
            <v>Water_BS_Project</v>
          </cell>
          <cell r="K1686" t="str">
            <v>Water_BS_Project</v>
          </cell>
          <cell r="L1686" t="str">
            <v>M</v>
          </cell>
          <cell r="M1686" t="str">
            <v>No</v>
          </cell>
          <cell r="N1686">
            <v>254798</v>
          </cell>
        </row>
        <row r="1687">
          <cell r="J1687" t="str">
            <v>Water_BS_Project</v>
          </cell>
          <cell r="K1687" t="str">
            <v>Water_BS_Project</v>
          </cell>
          <cell r="L1687" t="str">
            <v>M</v>
          </cell>
          <cell r="M1687" t="str">
            <v>No</v>
          </cell>
          <cell r="N1687">
            <v>254998</v>
          </cell>
        </row>
        <row r="1688">
          <cell r="J1688" t="str">
            <v>Water_BS_Project</v>
          </cell>
          <cell r="K1688" t="str">
            <v>Water_BS_Project</v>
          </cell>
          <cell r="L1688" t="str">
            <v>M</v>
          </cell>
          <cell r="M1688" t="str">
            <v>No</v>
          </cell>
          <cell r="N1688">
            <v>255000</v>
          </cell>
        </row>
        <row r="1689">
          <cell r="J1689" t="str">
            <v>Water_BS_Project</v>
          </cell>
          <cell r="K1689" t="str">
            <v>Water_BS_Project</v>
          </cell>
          <cell r="L1689" t="str">
            <v>M</v>
          </cell>
          <cell r="M1689" t="str">
            <v>No</v>
          </cell>
          <cell r="N1689">
            <v>254983</v>
          </cell>
        </row>
        <row r="1690">
          <cell r="J1690" t="str">
            <v>Water_BS_Project</v>
          </cell>
          <cell r="K1690" t="str">
            <v>Water_BS_Project</v>
          </cell>
          <cell r="L1690" t="str">
            <v>M</v>
          </cell>
          <cell r="M1690" t="str">
            <v>No</v>
          </cell>
          <cell r="N1690">
            <v>254984</v>
          </cell>
        </row>
        <row r="1691">
          <cell r="J1691" t="str">
            <v>Water_BS_Project</v>
          </cell>
          <cell r="K1691" t="str">
            <v>Water_BS_Project</v>
          </cell>
          <cell r="L1691" t="str">
            <v>M</v>
          </cell>
          <cell r="M1691" t="str">
            <v>No</v>
          </cell>
          <cell r="N1691">
            <v>253863</v>
          </cell>
        </row>
        <row r="1692">
          <cell r="J1692" t="str">
            <v>Water_BS_Project</v>
          </cell>
          <cell r="K1692" t="str">
            <v>Water_BS_Project</v>
          </cell>
          <cell r="L1692" t="str">
            <v>M</v>
          </cell>
          <cell r="M1692" t="str">
            <v>No</v>
          </cell>
          <cell r="N1692">
            <v>253864</v>
          </cell>
        </row>
        <row r="1693">
          <cell r="J1693" t="str">
            <v>Water_BS_Project</v>
          </cell>
          <cell r="K1693" t="str">
            <v>Water_BS_Project</v>
          </cell>
          <cell r="L1693" t="str">
            <v>M</v>
          </cell>
          <cell r="M1693" t="str">
            <v>No</v>
          </cell>
          <cell r="N1693">
            <v>253865</v>
          </cell>
        </row>
        <row r="1694">
          <cell r="J1694" t="str">
            <v>Water_BS_Project</v>
          </cell>
          <cell r="K1694" t="str">
            <v>Water_BS_Project</v>
          </cell>
          <cell r="L1694" t="str">
            <v>M</v>
          </cell>
          <cell r="M1694" t="str">
            <v>No</v>
          </cell>
          <cell r="N1694">
            <v>253866</v>
          </cell>
        </row>
        <row r="1695">
          <cell r="J1695" t="str">
            <v>Water_BS_Project</v>
          </cell>
          <cell r="K1695" t="str">
            <v>Water_BS_Project</v>
          </cell>
          <cell r="L1695" t="str">
            <v>M</v>
          </cell>
          <cell r="M1695" t="str">
            <v>No</v>
          </cell>
          <cell r="N1695">
            <v>253867</v>
          </cell>
        </row>
        <row r="1696">
          <cell r="J1696" t="str">
            <v>Water_BS_Project</v>
          </cell>
          <cell r="K1696" t="str">
            <v>Water_BS_Project</v>
          </cell>
          <cell r="L1696" t="str">
            <v>M</v>
          </cell>
          <cell r="M1696" t="str">
            <v>No</v>
          </cell>
          <cell r="N1696">
            <v>253868</v>
          </cell>
        </row>
        <row r="1697">
          <cell r="J1697" t="str">
            <v>Water_BS_Project</v>
          </cell>
          <cell r="K1697" t="str">
            <v>Water_BS_Project</v>
          </cell>
          <cell r="L1697" t="str">
            <v>M</v>
          </cell>
          <cell r="M1697" t="str">
            <v>No</v>
          </cell>
          <cell r="N1697">
            <v>253884</v>
          </cell>
        </row>
        <row r="1698">
          <cell r="J1698" t="str">
            <v>Water_BS_Project</v>
          </cell>
          <cell r="K1698" t="str">
            <v>Water_BS_Project</v>
          </cell>
          <cell r="L1698" t="str">
            <v>M</v>
          </cell>
          <cell r="M1698" t="str">
            <v>No</v>
          </cell>
          <cell r="N1698">
            <v>253885</v>
          </cell>
        </row>
        <row r="1699">
          <cell r="J1699" t="str">
            <v>Water_BS_Project</v>
          </cell>
          <cell r="K1699" t="str">
            <v>Water_BS_Project</v>
          </cell>
          <cell r="L1699" t="str">
            <v>M</v>
          </cell>
          <cell r="M1699" t="str">
            <v>No</v>
          </cell>
          <cell r="N1699">
            <v>253886</v>
          </cell>
        </row>
        <row r="1700">
          <cell r="J1700" t="str">
            <v>Water_BS_Project</v>
          </cell>
          <cell r="K1700" t="str">
            <v>Water_BS_Project</v>
          </cell>
          <cell r="L1700" t="str">
            <v>M</v>
          </cell>
          <cell r="M1700" t="str">
            <v>No</v>
          </cell>
          <cell r="N1700">
            <v>253887</v>
          </cell>
        </row>
        <row r="1701">
          <cell r="J1701" t="str">
            <v>Water_BS_Project</v>
          </cell>
          <cell r="K1701" t="str">
            <v>Water_BS_Project</v>
          </cell>
          <cell r="L1701" t="str">
            <v>M</v>
          </cell>
          <cell r="M1701" t="str">
            <v>No</v>
          </cell>
          <cell r="N1701">
            <v>253888</v>
          </cell>
        </row>
        <row r="1702">
          <cell r="J1702" t="str">
            <v>Water_BS_Project</v>
          </cell>
          <cell r="K1702" t="str">
            <v>Water_BS_Project</v>
          </cell>
          <cell r="L1702" t="str">
            <v>M</v>
          </cell>
          <cell r="M1702" t="str">
            <v>No</v>
          </cell>
          <cell r="N1702">
            <v>253889</v>
          </cell>
        </row>
        <row r="1703">
          <cell r="J1703" t="str">
            <v>Water_BS_Project</v>
          </cell>
          <cell r="K1703" t="str">
            <v>Water_BS_Project</v>
          </cell>
          <cell r="L1703" t="str">
            <v>M</v>
          </cell>
          <cell r="M1703" t="str">
            <v>No</v>
          </cell>
          <cell r="N1703">
            <v>253890</v>
          </cell>
        </row>
        <row r="1704">
          <cell r="J1704" t="str">
            <v>Water_BS_Project</v>
          </cell>
          <cell r="K1704" t="str">
            <v>Water_BS_Project</v>
          </cell>
          <cell r="L1704" t="str">
            <v>M</v>
          </cell>
          <cell r="M1704" t="str">
            <v>No</v>
          </cell>
          <cell r="N1704">
            <v>253891</v>
          </cell>
        </row>
        <row r="1705">
          <cell r="J1705" t="str">
            <v>Water_BS_Project</v>
          </cell>
          <cell r="K1705" t="str">
            <v>Water_BS_Project</v>
          </cell>
          <cell r="L1705" t="str">
            <v>M</v>
          </cell>
          <cell r="M1705" t="str">
            <v>No</v>
          </cell>
          <cell r="N1705">
            <v>259389</v>
          </cell>
        </row>
        <row r="1706">
          <cell r="J1706" t="str">
            <v>Water_BS_Project</v>
          </cell>
          <cell r="K1706" t="str">
            <v>Water_BS_Project</v>
          </cell>
          <cell r="L1706" t="str">
            <v>M</v>
          </cell>
          <cell r="M1706" t="str">
            <v>No</v>
          </cell>
          <cell r="N1706">
            <v>259390</v>
          </cell>
        </row>
        <row r="1707">
          <cell r="J1707" t="str">
            <v>Water_BS_Project</v>
          </cell>
          <cell r="K1707" t="str">
            <v>Water_BS_Project</v>
          </cell>
          <cell r="L1707" t="str">
            <v>M</v>
          </cell>
          <cell r="M1707" t="str">
            <v>No</v>
          </cell>
          <cell r="N1707">
            <v>259391</v>
          </cell>
        </row>
        <row r="1708">
          <cell r="J1708" t="str">
            <v>Water_BS_Project</v>
          </cell>
          <cell r="K1708" t="str">
            <v>Water_BS_Project</v>
          </cell>
          <cell r="L1708" t="str">
            <v>M</v>
          </cell>
          <cell r="M1708" t="str">
            <v>No</v>
          </cell>
          <cell r="N1708">
            <v>259055</v>
          </cell>
        </row>
        <row r="1709">
          <cell r="J1709" t="str">
            <v>Water_BS_Project</v>
          </cell>
          <cell r="K1709" t="str">
            <v>Water_BS_Project</v>
          </cell>
          <cell r="L1709" t="str">
            <v>M</v>
          </cell>
          <cell r="M1709" t="str">
            <v>No</v>
          </cell>
          <cell r="N1709">
            <v>259056</v>
          </cell>
        </row>
        <row r="1710">
          <cell r="J1710" t="str">
            <v>Water_BS_Project</v>
          </cell>
          <cell r="K1710" t="str">
            <v>Water_BS_Project</v>
          </cell>
          <cell r="L1710" t="str">
            <v>M</v>
          </cell>
          <cell r="M1710" t="str">
            <v>No</v>
          </cell>
          <cell r="N1710">
            <v>259057</v>
          </cell>
        </row>
        <row r="1711">
          <cell r="J1711" t="str">
            <v>Water_BS_Project</v>
          </cell>
          <cell r="K1711" t="str">
            <v>Water_BS_Project</v>
          </cell>
          <cell r="L1711" t="str">
            <v>M</v>
          </cell>
          <cell r="M1711" t="str">
            <v>No</v>
          </cell>
          <cell r="N1711">
            <v>260365</v>
          </cell>
        </row>
        <row r="1712">
          <cell r="J1712" t="str">
            <v>Water_BS_Project</v>
          </cell>
          <cell r="K1712" t="str">
            <v>Water_BS_Project</v>
          </cell>
          <cell r="L1712" t="str">
            <v>M</v>
          </cell>
          <cell r="M1712" t="str">
            <v>No</v>
          </cell>
          <cell r="N1712">
            <v>260366</v>
          </cell>
        </row>
        <row r="1713">
          <cell r="J1713" t="str">
            <v>Water_BS_Project</v>
          </cell>
          <cell r="K1713" t="str">
            <v>Water_BS_Project</v>
          </cell>
          <cell r="L1713" t="str">
            <v>M</v>
          </cell>
          <cell r="M1713" t="str">
            <v>No</v>
          </cell>
          <cell r="N1713">
            <v>260367</v>
          </cell>
        </row>
        <row r="1714">
          <cell r="J1714" t="str">
            <v>Water_BS_Project</v>
          </cell>
          <cell r="K1714" t="str">
            <v>Water_BS_Project</v>
          </cell>
          <cell r="L1714" t="str">
            <v>M</v>
          </cell>
          <cell r="M1714" t="str">
            <v>No</v>
          </cell>
          <cell r="N1714">
            <v>259471</v>
          </cell>
        </row>
        <row r="1715">
          <cell r="J1715" t="str">
            <v>Water_BS_Project</v>
          </cell>
          <cell r="K1715" t="str">
            <v>Water_BS_Project</v>
          </cell>
          <cell r="L1715" t="str">
            <v>M</v>
          </cell>
          <cell r="M1715" t="str">
            <v>No</v>
          </cell>
          <cell r="N1715">
            <v>259472</v>
          </cell>
        </row>
        <row r="1716">
          <cell r="J1716" t="str">
            <v>Water_BS_Project</v>
          </cell>
          <cell r="K1716" t="str">
            <v>Water_BS_Project</v>
          </cell>
          <cell r="L1716" t="str">
            <v>M</v>
          </cell>
          <cell r="M1716" t="str">
            <v>No</v>
          </cell>
          <cell r="N1716">
            <v>259473</v>
          </cell>
        </row>
        <row r="1717">
          <cell r="J1717" t="str">
            <v>Water_BS_Project</v>
          </cell>
          <cell r="K1717" t="str">
            <v>Water_BS_Project</v>
          </cell>
          <cell r="L1717" t="str">
            <v>M</v>
          </cell>
          <cell r="M1717" t="str">
            <v>No</v>
          </cell>
          <cell r="N1717">
            <v>259264</v>
          </cell>
        </row>
        <row r="1718">
          <cell r="J1718" t="str">
            <v>Water_BS_Project</v>
          </cell>
          <cell r="K1718" t="str">
            <v>Water_BS_Project</v>
          </cell>
          <cell r="L1718" t="str">
            <v>M</v>
          </cell>
          <cell r="M1718" t="str">
            <v>No</v>
          </cell>
          <cell r="N1718">
            <v>259265</v>
          </cell>
        </row>
        <row r="1719">
          <cell r="J1719" t="str">
            <v>Water_BS_Project</v>
          </cell>
          <cell r="K1719" t="str">
            <v>Water_BS_Project</v>
          </cell>
          <cell r="L1719" t="str">
            <v>M</v>
          </cell>
          <cell r="M1719" t="str">
            <v>No</v>
          </cell>
          <cell r="N1719">
            <v>259266</v>
          </cell>
        </row>
        <row r="1720">
          <cell r="J1720" t="str">
            <v>Water_BS_Project</v>
          </cell>
          <cell r="K1720" t="str">
            <v>Water_BS_Project</v>
          </cell>
          <cell r="L1720" t="str">
            <v>M</v>
          </cell>
          <cell r="M1720" t="str">
            <v>No</v>
          </cell>
          <cell r="N1720">
            <v>258887</v>
          </cell>
        </row>
        <row r="1721">
          <cell r="J1721" t="str">
            <v>Water_BS_Project</v>
          </cell>
          <cell r="K1721" t="str">
            <v>Water_BS_Project</v>
          </cell>
          <cell r="L1721" t="str">
            <v>M</v>
          </cell>
          <cell r="M1721" t="str">
            <v>No</v>
          </cell>
          <cell r="N1721">
            <v>258888</v>
          </cell>
        </row>
        <row r="1722">
          <cell r="J1722" t="str">
            <v>Water_BS_Project</v>
          </cell>
          <cell r="K1722" t="str">
            <v>Water_BS_Project</v>
          </cell>
          <cell r="L1722" t="str">
            <v>M</v>
          </cell>
          <cell r="M1722" t="str">
            <v>No</v>
          </cell>
          <cell r="N1722">
            <v>258889</v>
          </cell>
        </row>
        <row r="1723">
          <cell r="J1723" t="str">
            <v>Water_BS_Project</v>
          </cell>
          <cell r="K1723" t="str">
            <v>Water_BS_Project</v>
          </cell>
          <cell r="L1723" t="str">
            <v>M</v>
          </cell>
          <cell r="M1723" t="str">
            <v>No</v>
          </cell>
          <cell r="N1723">
            <v>260491</v>
          </cell>
        </row>
        <row r="1724">
          <cell r="J1724" t="str">
            <v>Water_BS_Project</v>
          </cell>
          <cell r="K1724" t="str">
            <v>Water_BS_Project</v>
          </cell>
          <cell r="L1724" t="str">
            <v>M</v>
          </cell>
          <cell r="M1724" t="str">
            <v>No</v>
          </cell>
          <cell r="N1724">
            <v>260492</v>
          </cell>
        </row>
        <row r="1725">
          <cell r="J1725" t="str">
            <v>Water_BS_Project</v>
          </cell>
          <cell r="K1725" t="str">
            <v>Water_BS_Project</v>
          </cell>
          <cell r="L1725" t="str">
            <v>M</v>
          </cell>
          <cell r="M1725" t="str">
            <v>No</v>
          </cell>
          <cell r="N1725">
            <v>260493</v>
          </cell>
        </row>
        <row r="1726">
          <cell r="J1726" t="str">
            <v>Water_BS_Project</v>
          </cell>
          <cell r="K1726" t="str">
            <v>Water_BS_Project</v>
          </cell>
          <cell r="L1726" t="str">
            <v>M</v>
          </cell>
          <cell r="M1726" t="str">
            <v>No</v>
          </cell>
          <cell r="N1726">
            <v>259597</v>
          </cell>
        </row>
        <row r="1727">
          <cell r="J1727" t="str">
            <v>Water_BS_Project</v>
          </cell>
          <cell r="K1727" t="str">
            <v>Water_BS_Project</v>
          </cell>
          <cell r="L1727" t="str">
            <v>M</v>
          </cell>
          <cell r="M1727" t="str">
            <v>No</v>
          </cell>
          <cell r="N1727">
            <v>259598</v>
          </cell>
        </row>
        <row r="1728">
          <cell r="J1728" t="str">
            <v>Water_BS_Project</v>
          </cell>
          <cell r="K1728" t="str">
            <v>Water_BS_Project</v>
          </cell>
          <cell r="L1728" t="str">
            <v>M</v>
          </cell>
          <cell r="M1728" t="str">
            <v>No</v>
          </cell>
          <cell r="N1728">
            <v>259599</v>
          </cell>
        </row>
        <row r="1729">
          <cell r="J1729" t="str">
            <v>Water_BS_Project</v>
          </cell>
          <cell r="K1729" t="str">
            <v>Water_BS_Project</v>
          </cell>
          <cell r="L1729" t="str">
            <v>M</v>
          </cell>
          <cell r="M1729" t="str">
            <v>No</v>
          </cell>
          <cell r="N1729">
            <v>260285</v>
          </cell>
        </row>
        <row r="1730">
          <cell r="J1730" t="str">
            <v>Water_BS_Project</v>
          </cell>
          <cell r="K1730" t="str">
            <v>Water_BS_Project</v>
          </cell>
          <cell r="L1730" t="str">
            <v>M</v>
          </cell>
          <cell r="M1730" t="str">
            <v>No</v>
          </cell>
          <cell r="N1730">
            <v>260286</v>
          </cell>
        </row>
        <row r="1731">
          <cell r="J1731" t="str">
            <v>Water_BS_Project</v>
          </cell>
          <cell r="K1731" t="str">
            <v>Water_BS_Project</v>
          </cell>
          <cell r="L1731" t="str">
            <v>M</v>
          </cell>
          <cell r="M1731" t="str">
            <v>No</v>
          </cell>
          <cell r="N1731">
            <v>259182</v>
          </cell>
        </row>
        <row r="1732">
          <cell r="J1732" t="str">
            <v>Water_BS_Project</v>
          </cell>
          <cell r="K1732" t="str">
            <v>Water_BS_Project</v>
          </cell>
          <cell r="L1732" t="str">
            <v>M</v>
          </cell>
          <cell r="M1732" t="str">
            <v>No</v>
          </cell>
          <cell r="N1732">
            <v>259183</v>
          </cell>
        </row>
        <row r="1733">
          <cell r="J1733" t="str">
            <v>Water_BS_Project</v>
          </cell>
          <cell r="K1733" t="str">
            <v>Water_BS_Project</v>
          </cell>
          <cell r="L1733" t="str">
            <v>M</v>
          </cell>
          <cell r="M1733" t="str">
            <v>No</v>
          </cell>
          <cell r="N1733">
            <v>259184</v>
          </cell>
        </row>
        <row r="1734">
          <cell r="J1734" t="str">
            <v>Water_BS_Project</v>
          </cell>
          <cell r="K1734" t="str">
            <v>Water_BS_Project</v>
          </cell>
          <cell r="L1734" t="str">
            <v>M</v>
          </cell>
          <cell r="M1734" t="str">
            <v>No</v>
          </cell>
          <cell r="N1734">
            <v>259694</v>
          </cell>
        </row>
        <row r="1735">
          <cell r="J1735" t="str">
            <v>Water_BS_Project</v>
          </cell>
          <cell r="K1735" t="str">
            <v>Water_BS_Project</v>
          </cell>
          <cell r="L1735" t="str">
            <v>M</v>
          </cell>
          <cell r="M1735" t="str">
            <v>No</v>
          </cell>
          <cell r="N1735">
            <v>259695</v>
          </cell>
        </row>
        <row r="1736">
          <cell r="J1736" t="str">
            <v>Water_BS_Project</v>
          </cell>
          <cell r="K1736" t="str">
            <v>Water_BS_Project</v>
          </cell>
          <cell r="L1736" t="str">
            <v>M</v>
          </cell>
          <cell r="M1736" t="str">
            <v>No</v>
          </cell>
          <cell r="N1736">
            <v>259696</v>
          </cell>
        </row>
        <row r="1737">
          <cell r="J1737" t="str">
            <v>Water_BS_Project</v>
          </cell>
          <cell r="K1737" t="str">
            <v>Water_BS_Project</v>
          </cell>
          <cell r="L1737" t="str">
            <v>M</v>
          </cell>
          <cell r="M1737" t="str">
            <v>No</v>
          </cell>
          <cell r="N1737">
            <v>259697</v>
          </cell>
        </row>
        <row r="1738">
          <cell r="J1738" t="str">
            <v>Water_BS_Project</v>
          </cell>
          <cell r="K1738" t="str">
            <v>Water_BS_Project</v>
          </cell>
          <cell r="L1738" t="str">
            <v>M</v>
          </cell>
          <cell r="M1738" t="str">
            <v>No</v>
          </cell>
          <cell r="N1738">
            <v>259698</v>
          </cell>
        </row>
        <row r="1739">
          <cell r="J1739" t="str">
            <v>Water_BS_Project</v>
          </cell>
          <cell r="K1739" t="str">
            <v>Water_BS_Project</v>
          </cell>
          <cell r="L1739" t="str">
            <v>M</v>
          </cell>
          <cell r="M1739" t="str">
            <v>No</v>
          </cell>
          <cell r="N1739">
            <v>259699</v>
          </cell>
        </row>
        <row r="1740">
          <cell r="J1740" t="str">
            <v>Water_BS_Project</v>
          </cell>
          <cell r="K1740" t="str">
            <v>Water_BS_Project</v>
          </cell>
          <cell r="L1740" t="str">
            <v>M</v>
          </cell>
          <cell r="M1740" t="str">
            <v>No</v>
          </cell>
          <cell r="N1740">
            <v>259700</v>
          </cell>
        </row>
        <row r="1741">
          <cell r="J1741" t="str">
            <v>Water_BS_Project</v>
          </cell>
          <cell r="K1741" t="str">
            <v>Water_BS_Project</v>
          </cell>
          <cell r="L1741" t="str">
            <v>M</v>
          </cell>
          <cell r="M1741" t="str">
            <v>No</v>
          </cell>
          <cell r="N1741">
            <v>259701</v>
          </cell>
        </row>
        <row r="1742">
          <cell r="J1742" t="str">
            <v>Water_BS_Project</v>
          </cell>
          <cell r="K1742" t="str">
            <v>Water_BS_Project</v>
          </cell>
          <cell r="L1742" t="str">
            <v>M</v>
          </cell>
          <cell r="M1742" t="str">
            <v>No</v>
          </cell>
          <cell r="N1742">
            <v>254712</v>
          </cell>
        </row>
        <row r="1743">
          <cell r="J1743" t="str">
            <v>Water_BS_Project</v>
          </cell>
          <cell r="K1743" t="str">
            <v>Water_BS_Project</v>
          </cell>
          <cell r="L1743" t="str">
            <v>M</v>
          </cell>
          <cell r="M1743" t="str">
            <v>No</v>
          </cell>
          <cell r="N1743">
            <v>254713</v>
          </cell>
        </row>
        <row r="1744">
          <cell r="J1744" t="str">
            <v>Water_BS_Project</v>
          </cell>
          <cell r="K1744" t="str">
            <v>Water_BS_Project</v>
          </cell>
          <cell r="L1744" t="str">
            <v>M</v>
          </cell>
          <cell r="M1744" t="str">
            <v>No</v>
          </cell>
          <cell r="N1744">
            <v>254714</v>
          </cell>
        </row>
        <row r="1745">
          <cell r="J1745" t="str">
            <v>Water_BS_Project</v>
          </cell>
          <cell r="K1745" t="str">
            <v>Water_BS_Project</v>
          </cell>
          <cell r="L1745" t="str">
            <v>M</v>
          </cell>
          <cell r="M1745" t="str">
            <v>No</v>
          </cell>
          <cell r="N1745">
            <v>254786</v>
          </cell>
        </row>
        <row r="1746">
          <cell r="J1746" t="str">
            <v>Water_BS_Project</v>
          </cell>
          <cell r="K1746" t="str">
            <v>Water_BS_Project</v>
          </cell>
          <cell r="L1746" t="str">
            <v>M</v>
          </cell>
          <cell r="M1746" t="str">
            <v>No</v>
          </cell>
          <cell r="N1746">
            <v>254787</v>
          </cell>
        </row>
        <row r="1747">
          <cell r="J1747" t="str">
            <v>Water_BS_Project</v>
          </cell>
          <cell r="K1747" t="str">
            <v>Water_BS_Project</v>
          </cell>
          <cell r="L1747" t="str">
            <v>M</v>
          </cell>
          <cell r="M1747" t="str">
            <v>No</v>
          </cell>
          <cell r="N1747">
            <v>254788</v>
          </cell>
        </row>
        <row r="1748">
          <cell r="J1748" t="str">
            <v>Water_BS_Project</v>
          </cell>
          <cell r="K1748" t="str">
            <v>Water_BS_Project</v>
          </cell>
          <cell r="L1748" t="str">
            <v>M</v>
          </cell>
          <cell r="M1748" t="str">
            <v>No</v>
          </cell>
          <cell r="N1748">
            <v>254789</v>
          </cell>
        </row>
        <row r="1749">
          <cell r="J1749" t="str">
            <v>Water_BS_Project</v>
          </cell>
          <cell r="K1749" t="str">
            <v>Water_BS_Project</v>
          </cell>
          <cell r="L1749" t="str">
            <v>M</v>
          </cell>
          <cell r="M1749" t="str">
            <v>No</v>
          </cell>
          <cell r="N1749">
            <v>254790</v>
          </cell>
        </row>
        <row r="1750">
          <cell r="J1750" t="str">
            <v>Water_BS_Project</v>
          </cell>
          <cell r="K1750" t="str">
            <v>Water_BS_Project</v>
          </cell>
          <cell r="L1750" t="str">
            <v>M</v>
          </cell>
          <cell r="M1750" t="str">
            <v>No</v>
          </cell>
          <cell r="N1750">
            <v>254715</v>
          </cell>
        </row>
        <row r="1751">
          <cell r="J1751" t="str">
            <v>Water_BS_Project</v>
          </cell>
          <cell r="K1751" t="str">
            <v>Water_BS_Project</v>
          </cell>
          <cell r="L1751" t="str">
            <v>M</v>
          </cell>
          <cell r="M1751" t="str">
            <v>No</v>
          </cell>
          <cell r="N1751">
            <v>254716</v>
          </cell>
        </row>
        <row r="1752">
          <cell r="J1752" t="str">
            <v>Water_BS_Project</v>
          </cell>
          <cell r="K1752" t="str">
            <v>Water_BS_Project</v>
          </cell>
          <cell r="L1752" t="str">
            <v>M</v>
          </cell>
          <cell r="M1752" t="str">
            <v>No</v>
          </cell>
          <cell r="N1752">
            <v>254717</v>
          </cell>
        </row>
        <row r="1753">
          <cell r="J1753" t="str">
            <v>Water_BS_Project</v>
          </cell>
          <cell r="K1753" t="str">
            <v>Water_BS_Project</v>
          </cell>
          <cell r="L1753" t="str">
            <v>M</v>
          </cell>
          <cell r="M1753" t="str">
            <v>No</v>
          </cell>
          <cell r="N1753">
            <v>253622</v>
          </cell>
        </row>
        <row r="1754">
          <cell r="J1754" t="str">
            <v>Water_BS_Project</v>
          </cell>
          <cell r="K1754" t="str">
            <v>Water_BS_Project</v>
          </cell>
          <cell r="L1754" t="str">
            <v>M</v>
          </cell>
          <cell r="M1754" t="str">
            <v>No</v>
          </cell>
          <cell r="N1754">
            <v>253623</v>
          </cell>
        </row>
        <row r="1755">
          <cell r="J1755" t="str">
            <v>Water_BS_Project</v>
          </cell>
          <cell r="K1755" t="str">
            <v>Water_BS_Project</v>
          </cell>
          <cell r="L1755" t="str">
            <v>M</v>
          </cell>
          <cell r="M1755" t="str">
            <v>No</v>
          </cell>
          <cell r="N1755">
            <v>261581</v>
          </cell>
        </row>
        <row r="1756">
          <cell r="J1756" t="str">
            <v>Water_BS_Project</v>
          </cell>
          <cell r="K1756" t="str">
            <v>Water_BS_Project</v>
          </cell>
          <cell r="L1756" t="str">
            <v>M</v>
          </cell>
          <cell r="M1756" t="str">
            <v>No</v>
          </cell>
          <cell r="N1756">
            <v>261582</v>
          </cell>
        </row>
        <row r="1757">
          <cell r="J1757" t="str">
            <v>Water_BS_Project</v>
          </cell>
          <cell r="K1757" t="str">
            <v>Water_BS_Project</v>
          </cell>
          <cell r="L1757" t="str">
            <v>M</v>
          </cell>
          <cell r="M1757" t="str">
            <v>No</v>
          </cell>
          <cell r="N1757">
            <v>261583</v>
          </cell>
        </row>
        <row r="1758">
          <cell r="J1758" t="str">
            <v>Water_BS_Project</v>
          </cell>
          <cell r="K1758" t="str">
            <v>Water_BS_Project</v>
          </cell>
          <cell r="L1758" t="str">
            <v>M</v>
          </cell>
          <cell r="M1758" t="str">
            <v>No</v>
          </cell>
          <cell r="N1758">
            <v>261584</v>
          </cell>
        </row>
        <row r="1759">
          <cell r="J1759" t="str">
            <v>Water_BS_Project</v>
          </cell>
          <cell r="K1759" t="str">
            <v>Water_BS_Project</v>
          </cell>
          <cell r="L1759" t="str">
            <v>M</v>
          </cell>
          <cell r="M1759" t="str">
            <v>No</v>
          </cell>
          <cell r="N1759">
            <v>261585</v>
          </cell>
        </row>
        <row r="1760">
          <cell r="J1760" t="str">
            <v>Water_BS_Project</v>
          </cell>
          <cell r="K1760" t="str">
            <v>Water_BS_Project</v>
          </cell>
          <cell r="L1760" t="str">
            <v>M</v>
          </cell>
          <cell r="M1760" t="str">
            <v>No</v>
          </cell>
          <cell r="N1760">
            <v>261586</v>
          </cell>
        </row>
        <row r="1761">
          <cell r="J1761" t="str">
            <v>Water_BS_Project</v>
          </cell>
          <cell r="K1761" t="str">
            <v>Water_BS_Project</v>
          </cell>
          <cell r="L1761" t="str">
            <v>M</v>
          </cell>
          <cell r="M1761" t="str">
            <v>No</v>
          </cell>
          <cell r="N1761">
            <v>261587</v>
          </cell>
        </row>
        <row r="1762">
          <cell r="J1762" t="str">
            <v>Water_BS_Project</v>
          </cell>
          <cell r="K1762" t="str">
            <v>Water_BS_Project</v>
          </cell>
          <cell r="L1762" t="str">
            <v>M</v>
          </cell>
          <cell r="M1762" t="str">
            <v>No</v>
          </cell>
          <cell r="N1762">
            <v>260201</v>
          </cell>
        </row>
        <row r="1763">
          <cell r="J1763" t="str">
            <v>Water_BS_Project</v>
          </cell>
          <cell r="K1763" t="str">
            <v>Water_BS_Project</v>
          </cell>
          <cell r="L1763" t="str">
            <v>M</v>
          </cell>
          <cell r="M1763" t="str">
            <v>No</v>
          </cell>
          <cell r="N1763">
            <v>260202</v>
          </cell>
        </row>
        <row r="1764">
          <cell r="J1764" t="str">
            <v>Water_BS_Project</v>
          </cell>
          <cell r="K1764" t="str">
            <v>Water_BS_Project</v>
          </cell>
          <cell r="L1764" t="str">
            <v>M</v>
          </cell>
          <cell r="M1764" t="str">
            <v>No</v>
          </cell>
          <cell r="N1764">
            <v>261230</v>
          </cell>
        </row>
        <row r="1765">
          <cell r="J1765" t="str">
            <v>Water_BS_Project</v>
          </cell>
          <cell r="K1765" t="str">
            <v>Water_BS_Project</v>
          </cell>
          <cell r="L1765" t="str">
            <v>M</v>
          </cell>
          <cell r="M1765" t="str">
            <v>No</v>
          </cell>
          <cell r="N1765">
            <v>261231</v>
          </cell>
        </row>
        <row r="1766">
          <cell r="J1766" t="str">
            <v>Water_BS_Project</v>
          </cell>
          <cell r="K1766" t="str">
            <v>Water_BS_Project</v>
          </cell>
          <cell r="L1766" t="str">
            <v>M</v>
          </cell>
          <cell r="M1766" t="str">
            <v>No</v>
          </cell>
          <cell r="N1766">
            <v>261232</v>
          </cell>
        </row>
        <row r="1767">
          <cell r="J1767" t="str">
            <v>Water_BS_Project</v>
          </cell>
          <cell r="K1767" t="str">
            <v>Water_BS_Project</v>
          </cell>
          <cell r="L1767" t="str">
            <v>M</v>
          </cell>
          <cell r="M1767" t="str">
            <v>No</v>
          </cell>
          <cell r="N1767">
            <v>261233</v>
          </cell>
        </row>
        <row r="1768">
          <cell r="J1768" t="str">
            <v>Water_BS_Project</v>
          </cell>
          <cell r="K1768" t="str">
            <v>Water_BS_Project</v>
          </cell>
          <cell r="L1768" t="str">
            <v>M</v>
          </cell>
          <cell r="M1768" t="str">
            <v>No</v>
          </cell>
          <cell r="N1768">
            <v>261234</v>
          </cell>
        </row>
        <row r="1769">
          <cell r="J1769" t="str">
            <v>Water_BS_Project</v>
          </cell>
          <cell r="K1769" t="str">
            <v>Water_BS_Project</v>
          </cell>
          <cell r="L1769" t="str">
            <v>M</v>
          </cell>
          <cell r="M1769" t="str">
            <v>No</v>
          </cell>
          <cell r="N1769">
            <v>261235</v>
          </cell>
        </row>
        <row r="1770">
          <cell r="J1770" t="str">
            <v>Water_BS_Project</v>
          </cell>
          <cell r="K1770" t="str">
            <v>Water_BS_Project</v>
          </cell>
          <cell r="L1770" t="str">
            <v>M</v>
          </cell>
          <cell r="M1770" t="str">
            <v>No</v>
          </cell>
          <cell r="N1770">
            <v>261236</v>
          </cell>
        </row>
        <row r="1771">
          <cell r="J1771" t="str">
            <v>Water_BS_Project</v>
          </cell>
          <cell r="K1771" t="str">
            <v>Water_BS_Project</v>
          </cell>
          <cell r="L1771" t="str">
            <v>M</v>
          </cell>
          <cell r="M1771" t="str">
            <v>No</v>
          </cell>
          <cell r="N1771">
            <v>258972</v>
          </cell>
        </row>
        <row r="1772">
          <cell r="J1772" t="str">
            <v>Water_BS_Project</v>
          </cell>
          <cell r="K1772" t="str">
            <v>Water_BS_Project</v>
          </cell>
          <cell r="L1772" t="str">
            <v>M</v>
          </cell>
          <cell r="M1772" t="str">
            <v>No</v>
          </cell>
          <cell r="N1772">
            <v>258973</v>
          </cell>
        </row>
        <row r="1773">
          <cell r="J1773" t="str">
            <v>Water_BS_Project</v>
          </cell>
          <cell r="K1773" t="str">
            <v>Water_BS_Project</v>
          </cell>
          <cell r="L1773" t="str">
            <v>M</v>
          </cell>
          <cell r="M1773" t="str">
            <v>No</v>
          </cell>
          <cell r="N1773">
            <v>258974</v>
          </cell>
        </row>
        <row r="1774">
          <cell r="J1774" t="str">
            <v>Water_BS_Project</v>
          </cell>
          <cell r="K1774" t="str">
            <v>Water_BS_Project</v>
          </cell>
          <cell r="L1774" t="str">
            <v>M</v>
          </cell>
          <cell r="M1774" t="str">
            <v>No</v>
          </cell>
          <cell r="N1774">
            <v>255825</v>
          </cell>
        </row>
        <row r="1775">
          <cell r="J1775" t="str">
            <v>Water_BS_Project</v>
          </cell>
          <cell r="K1775" t="str">
            <v>Water_BS_Project</v>
          </cell>
          <cell r="L1775" t="str">
            <v>M</v>
          </cell>
          <cell r="M1775" t="str">
            <v>No</v>
          </cell>
          <cell r="N1775">
            <v>255826</v>
          </cell>
        </row>
        <row r="1776">
          <cell r="J1776" t="str">
            <v>Water_BS_Project</v>
          </cell>
          <cell r="K1776" t="str">
            <v>Water_BS_Project</v>
          </cell>
          <cell r="L1776" t="str">
            <v>M</v>
          </cell>
          <cell r="M1776" t="str">
            <v>No</v>
          </cell>
          <cell r="N1776">
            <v>255827</v>
          </cell>
        </row>
        <row r="1777">
          <cell r="J1777" t="str">
            <v>Water_BS_Project</v>
          </cell>
          <cell r="K1777" t="str">
            <v>Water_BS_Project</v>
          </cell>
          <cell r="L1777" t="str">
            <v>M</v>
          </cell>
          <cell r="M1777" t="str">
            <v>No</v>
          </cell>
          <cell r="N1777">
            <v>255828</v>
          </cell>
        </row>
        <row r="1778">
          <cell r="J1778" t="str">
            <v>Water_BS_Project</v>
          </cell>
          <cell r="K1778" t="str">
            <v>Water_BS_Project</v>
          </cell>
          <cell r="L1778" t="str">
            <v>M</v>
          </cell>
          <cell r="M1778" t="str">
            <v>No</v>
          </cell>
          <cell r="N1778">
            <v>255829</v>
          </cell>
        </row>
        <row r="1779">
          <cell r="J1779" t="str">
            <v>Water_BS_Project</v>
          </cell>
          <cell r="K1779" t="str">
            <v>Water_BS_Project</v>
          </cell>
          <cell r="L1779" t="str">
            <v>M</v>
          </cell>
          <cell r="M1779" t="str">
            <v>No</v>
          </cell>
          <cell r="N1779">
            <v>255830</v>
          </cell>
        </row>
        <row r="1780">
          <cell r="J1780" t="str">
            <v>Water_BS_Project</v>
          </cell>
          <cell r="K1780" t="str">
            <v>Water_BS_Project</v>
          </cell>
          <cell r="L1780" t="str">
            <v>M</v>
          </cell>
          <cell r="M1780" t="str">
            <v>No</v>
          </cell>
          <cell r="N1780">
            <v>255831</v>
          </cell>
        </row>
        <row r="1781">
          <cell r="J1781" t="str">
            <v>Water_BS_Project</v>
          </cell>
          <cell r="K1781" t="str">
            <v>Water_BS_Project</v>
          </cell>
          <cell r="L1781" t="str">
            <v>M</v>
          </cell>
          <cell r="M1781" t="str">
            <v>No</v>
          </cell>
          <cell r="N1781">
            <v>262666</v>
          </cell>
        </row>
        <row r="1782">
          <cell r="J1782" t="str">
            <v>Water_BS_Project</v>
          </cell>
          <cell r="K1782" t="str">
            <v>Water_BS_Project</v>
          </cell>
          <cell r="L1782" t="str">
            <v>M</v>
          </cell>
          <cell r="M1782" t="str">
            <v>No</v>
          </cell>
          <cell r="N1782">
            <v>262661</v>
          </cell>
        </row>
        <row r="1783">
          <cell r="J1783" t="str">
            <v>Water_BS_Project</v>
          </cell>
          <cell r="K1783" t="str">
            <v>Water_BS_Project</v>
          </cell>
          <cell r="L1783" t="str">
            <v>M</v>
          </cell>
          <cell r="M1783" t="str">
            <v>No</v>
          </cell>
          <cell r="N1783">
            <v>262662</v>
          </cell>
        </row>
        <row r="1784">
          <cell r="J1784" t="str">
            <v>Water_BS_Project</v>
          </cell>
          <cell r="K1784" t="str">
            <v>Water_BS_Project</v>
          </cell>
          <cell r="L1784" t="str">
            <v>M</v>
          </cell>
          <cell r="M1784" t="str">
            <v>No</v>
          </cell>
          <cell r="N1784">
            <v>262663</v>
          </cell>
        </row>
        <row r="1785">
          <cell r="J1785" t="str">
            <v>Water_BS_Project</v>
          </cell>
          <cell r="K1785" t="str">
            <v>Water_BS_Project</v>
          </cell>
          <cell r="L1785" t="str">
            <v>M</v>
          </cell>
          <cell r="M1785" t="str">
            <v>No</v>
          </cell>
          <cell r="N1785">
            <v>262713</v>
          </cell>
        </row>
        <row r="1786">
          <cell r="J1786" t="str">
            <v>Water_BS_Project</v>
          </cell>
          <cell r="K1786" t="str">
            <v>Water_BS_Project</v>
          </cell>
          <cell r="L1786" t="str">
            <v>M</v>
          </cell>
          <cell r="M1786" t="str">
            <v>No</v>
          </cell>
          <cell r="N1786">
            <v>262714</v>
          </cell>
        </row>
        <row r="1787">
          <cell r="J1787" t="str">
            <v>Water_BS_Project</v>
          </cell>
          <cell r="K1787" t="str">
            <v>Water_BS_Project</v>
          </cell>
          <cell r="L1787" t="str">
            <v>M</v>
          </cell>
          <cell r="M1787" t="str">
            <v>No</v>
          </cell>
          <cell r="N1787">
            <v>262715</v>
          </cell>
        </row>
        <row r="1788">
          <cell r="J1788" t="str">
            <v>Water_BS_Project</v>
          </cell>
          <cell r="K1788" t="str">
            <v>Water_BS_Project</v>
          </cell>
          <cell r="L1788" t="str">
            <v>M</v>
          </cell>
          <cell r="M1788" t="str">
            <v>No</v>
          </cell>
          <cell r="N1788">
            <v>262614</v>
          </cell>
        </row>
        <row r="1789">
          <cell r="J1789" t="str">
            <v>Water_BS_Project</v>
          </cell>
          <cell r="K1789" t="str">
            <v>Water_BS_Project</v>
          </cell>
          <cell r="L1789" t="str">
            <v>M</v>
          </cell>
          <cell r="M1789" t="str">
            <v>No</v>
          </cell>
          <cell r="N1789">
            <v>262615</v>
          </cell>
        </row>
        <row r="1790">
          <cell r="J1790" t="str">
            <v>Water_BS_Project</v>
          </cell>
          <cell r="K1790" t="str">
            <v>Water_BS_Project</v>
          </cell>
          <cell r="L1790" t="str">
            <v>M</v>
          </cell>
          <cell r="M1790" t="str">
            <v>No</v>
          </cell>
          <cell r="N1790">
            <v>262616</v>
          </cell>
        </row>
        <row r="1791">
          <cell r="J1791" t="str">
            <v>Water_BS_Project</v>
          </cell>
          <cell r="K1791" t="str">
            <v>Water_BS_Project</v>
          </cell>
          <cell r="L1791" t="str">
            <v>M</v>
          </cell>
          <cell r="M1791" t="str">
            <v>No</v>
          </cell>
          <cell r="N1791">
            <v>262689</v>
          </cell>
        </row>
        <row r="1792">
          <cell r="J1792" t="str">
            <v>Water_BS_Project</v>
          </cell>
          <cell r="K1792" t="str">
            <v>Water_BS_Project</v>
          </cell>
          <cell r="L1792" t="str">
            <v>M</v>
          </cell>
          <cell r="M1792" t="str">
            <v>No</v>
          </cell>
          <cell r="N1792">
            <v>262690</v>
          </cell>
        </row>
        <row r="1793">
          <cell r="J1793" t="str">
            <v>Water_BS_Project</v>
          </cell>
          <cell r="K1793" t="str">
            <v>Water_BS_Project</v>
          </cell>
          <cell r="L1793" t="str">
            <v>M</v>
          </cell>
          <cell r="M1793" t="str">
            <v>No</v>
          </cell>
          <cell r="N1793">
            <v>262691</v>
          </cell>
        </row>
        <row r="1794">
          <cell r="J1794" t="str">
            <v>Water_BS_Project</v>
          </cell>
          <cell r="K1794" t="str">
            <v>Water_BS_Project</v>
          </cell>
          <cell r="L1794" t="str">
            <v>M</v>
          </cell>
          <cell r="M1794" t="str">
            <v>No</v>
          </cell>
          <cell r="N1794">
            <v>262716</v>
          </cell>
        </row>
        <row r="1795">
          <cell r="J1795" t="str">
            <v>Water_BS_Project</v>
          </cell>
          <cell r="K1795" t="str">
            <v>Water_BS_Project</v>
          </cell>
          <cell r="L1795" t="str">
            <v>M</v>
          </cell>
          <cell r="M1795" t="str">
            <v>No</v>
          </cell>
          <cell r="N1795">
            <v>262717</v>
          </cell>
        </row>
        <row r="1796">
          <cell r="J1796" t="str">
            <v>Water_BS_Project</v>
          </cell>
          <cell r="K1796" t="str">
            <v>Water_BS_Project</v>
          </cell>
          <cell r="L1796" t="str">
            <v>M</v>
          </cell>
          <cell r="M1796" t="str">
            <v>No</v>
          </cell>
          <cell r="N1796">
            <v>262718</v>
          </cell>
        </row>
        <row r="1797">
          <cell r="J1797" t="str">
            <v>Water_BS_Project</v>
          </cell>
          <cell r="K1797" t="str">
            <v>Water_BS_Project</v>
          </cell>
          <cell r="L1797" t="str">
            <v>M</v>
          </cell>
          <cell r="M1797" t="str">
            <v>No</v>
          </cell>
          <cell r="N1797">
            <v>255558</v>
          </cell>
        </row>
        <row r="1798">
          <cell r="J1798" t="str">
            <v>Water_BS_Project</v>
          </cell>
          <cell r="K1798" t="str">
            <v>Water_BS_Project</v>
          </cell>
          <cell r="L1798" t="str">
            <v>M</v>
          </cell>
          <cell r="M1798" t="str">
            <v>No</v>
          </cell>
          <cell r="N1798">
            <v>255559</v>
          </cell>
        </row>
        <row r="1799">
          <cell r="J1799" t="str">
            <v>Water_BS_Project</v>
          </cell>
          <cell r="K1799" t="str">
            <v>Water_BS_Project</v>
          </cell>
          <cell r="L1799" t="str">
            <v>M</v>
          </cell>
          <cell r="M1799" t="str">
            <v>No</v>
          </cell>
          <cell r="N1799">
            <v>255560</v>
          </cell>
        </row>
        <row r="1800">
          <cell r="J1800" t="str">
            <v>Water_BS_Project</v>
          </cell>
          <cell r="K1800" t="str">
            <v>Water_BS_Project</v>
          </cell>
          <cell r="L1800" t="str">
            <v>M</v>
          </cell>
          <cell r="M1800" t="str">
            <v>No</v>
          </cell>
          <cell r="N1800">
            <v>255561</v>
          </cell>
        </row>
        <row r="1801">
          <cell r="J1801" t="str">
            <v>Water_BS_Project</v>
          </cell>
          <cell r="K1801" t="str">
            <v>Water_BS_Project</v>
          </cell>
          <cell r="L1801" t="str">
            <v>M</v>
          </cell>
          <cell r="M1801" t="str">
            <v>No</v>
          </cell>
          <cell r="N1801">
            <v>255562</v>
          </cell>
        </row>
        <row r="1802">
          <cell r="J1802" t="str">
            <v>Water_BS_Project</v>
          </cell>
          <cell r="K1802" t="str">
            <v>Water_BS_Project</v>
          </cell>
          <cell r="L1802" t="str">
            <v>M</v>
          </cell>
          <cell r="M1802" t="str">
            <v>No</v>
          </cell>
          <cell r="N1802">
            <v>255563</v>
          </cell>
        </row>
        <row r="1803">
          <cell r="J1803" t="str">
            <v>Water_BS_Project</v>
          </cell>
          <cell r="K1803" t="str">
            <v>Water_BS_Project</v>
          </cell>
          <cell r="L1803" t="str">
            <v>M</v>
          </cell>
          <cell r="M1803" t="str">
            <v>No</v>
          </cell>
          <cell r="N1803">
            <v>255564</v>
          </cell>
        </row>
        <row r="1804">
          <cell r="J1804" t="str">
            <v>Water_BS_Project</v>
          </cell>
          <cell r="K1804" t="str">
            <v>Water_BS_Project</v>
          </cell>
          <cell r="L1804" t="str">
            <v>M</v>
          </cell>
          <cell r="M1804" t="str">
            <v>No</v>
          </cell>
          <cell r="N1804">
            <v>255089</v>
          </cell>
        </row>
        <row r="1805">
          <cell r="J1805" t="str">
            <v>Water_BS_Project</v>
          </cell>
          <cell r="K1805" t="str">
            <v>Water_BS_Project</v>
          </cell>
          <cell r="L1805" t="str">
            <v>M</v>
          </cell>
          <cell r="M1805" t="str">
            <v>No</v>
          </cell>
          <cell r="N1805">
            <v>255090</v>
          </cell>
        </row>
        <row r="1806">
          <cell r="J1806" t="str">
            <v>Water_BS_Project</v>
          </cell>
          <cell r="K1806" t="str">
            <v>Water_BS_Project</v>
          </cell>
          <cell r="L1806" t="str">
            <v>M</v>
          </cell>
          <cell r="M1806" t="str">
            <v>No</v>
          </cell>
          <cell r="N1806">
            <v>255091</v>
          </cell>
        </row>
        <row r="1807">
          <cell r="J1807" t="str">
            <v>Water_BS_Project</v>
          </cell>
          <cell r="K1807" t="str">
            <v>Water_BS_Project</v>
          </cell>
          <cell r="L1807" t="str">
            <v>M</v>
          </cell>
          <cell r="M1807" t="str">
            <v>No</v>
          </cell>
          <cell r="N1807">
            <v>255092</v>
          </cell>
        </row>
        <row r="1808">
          <cell r="J1808" t="str">
            <v>Water_BS_Project</v>
          </cell>
          <cell r="K1808" t="str">
            <v>Water_BS_Project</v>
          </cell>
          <cell r="L1808" t="str">
            <v>M</v>
          </cell>
          <cell r="M1808" t="str">
            <v>No</v>
          </cell>
          <cell r="N1808">
            <v>255093</v>
          </cell>
        </row>
        <row r="1809">
          <cell r="J1809" t="str">
            <v>Water_BS_Project</v>
          </cell>
          <cell r="K1809" t="str">
            <v>Water_BS_Project</v>
          </cell>
          <cell r="L1809" t="str">
            <v>M</v>
          </cell>
          <cell r="M1809" t="str">
            <v>No</v>
          </cell>
          <cell r="N1809">
            <v>255094</v>
          </cell>
        </row>
        <row r="1810">
          <cell r="J1810" t="str">
            <v>Water_BS_Project</v>
          </cell>
          <cell r="K1810" t="str">
            <v>Water_BS_Project</v>
          </cell>
          <cell r="L1810" t="str">
            <v>M</v>
          </cell>
          <cell r="M1810" t="str">
            <v>No</v>
          </cell>
          <cell r="N1810">
            <v>255095</v>
          </cell>
        </row>
        <row r="1811">
          <cell r="J1811" t="str">
            <v>Water_BS_Project</v>
          </cell>
          <cell r="K1811" t="str">
            <v>Water_BS_Project</v>
          </cell>
          <cell r="L1811" t="str">
            <v>M</v>
          </cell>
          <cell r="M1811" t="str">
            <v>No</v>
          </cell>
          <cell r="N1811">
            <v>262019</v>
          </cell>
        </row>
        <row r="1812">
          <cell r="J1812" t="str">
            <v>Water_BS_Project</v>
          </cell>
          <cell r="K1812" t="str">
            <v>Water_BS_Project</v>
          </cell>
          <cell r="L1812" t="str">
            <v>M</v>
          </cell>
          <cell r="M1812" t="str">
            <v>No</v>
          </cell>
          <cell r="N1812">
            <v>262020</v>
          </cell>
        </row>
        <row r="1813">
          <cell r="J1813" t="str">
            <v>Water_BS_Project</v>
          </cell>
          <cell r="K1813" t="str">
            <v>Water_BS_Project</v>
          </cell>
          <cell r="L1813" t="str">
            <v>M</v>
          </cell>
          <cell r="M1813" t="str">
            <v>No</v>
          </cell>
          <cell r="N1813">
            <v>262021</v>
          </cell>
        </row>
        <row r="1814">
          <cell r="J1814" t="str">
            <v>Water_BS_Project</v>
          </cell>
          <cell r="K1814" t="str">
            <v>Water_BS_Project</v>
          </cell>
          <cell r="L1814" t="str">
            <v>M</v>
          </cell>
          <cell r="M1814" t="str">
            <v>No</v>
          </cell>
          <cell r="N1814">
            <v>262022</v>
          </cell>
        </row>
        <row r="1815">
          <cell r="J1815" t="str">
            <v>Water_BS_Project</v>
          </cell>
          <cell r="K1815" t="str">
            <v>Water_BS_Project</v>
          </cell>
          <cell r="L1815" t="str">
            <v>M</v>
          </cell>
          <cell r="M1815" t="str">
            <v>No</v>
          </cell>
          <cell r="N1815">
            <v>262023</v>
          </cell>
        </row>
        <row r="1816">
          <cell r="J1816" t="str">
            <v>Water_BS_Project</v>
          </cell>
          <cell r="K1816" t="str">
            <v>Water_BS_Project</v>
          </cell>
          <cell r="L1816" t="str">
            <v>M</v>
          </cell>
          <cell r="M1816" t="str">
            <v>No</v>
          </cell>
          <cell r="N1816">
            <v>262024</v>
          </cell>
        </row>
        <row r="1817">
          <cell r="J1817" t="str">
            <v>Water_BS_Project</v>
          </cell>
          <cell r="K1817" t="str">
            <v>Water_BS_Project</v>
          </cell>
          <cell r="L1817" t="str">
            <v>M</v>
          </cell>
          <cell r="M1817" t="str">
            <v>No</v>
          </cell>
          <cell r="N1817">
            <v>262106</v>
          </cell>
        </row>
        <row r="1818">
          <cell r="J1818" t="str">
            <v>Water_BS_Project</v>
          </cell>
          <cell r="K1818" t="str">
            <v>Water_BS_Project</v>
          </cell>
          <cell r="L1818" t="str">
            <v>M</v>
          </cell>
          <cell r="M1818" t="str">
            <v>No</v>
          </cell>
          <cell r="N1818">
            <v>262107</v>
          </cell>
        </row>
        <row r="1819">
          <cell r="J1819" t="str">
            <v>Water_BS_Project</v>
          </cell>
          <cell r="K1819" t="str">
            <v>Water_BS_Project</v>
          </cell>
          <cell r="L1819" t="str">
            <v>M</v>
          </cell>
          <cell r="M1819" t="str">
            <v>No</v>
          </cell>
          <cell r="N1819">
            <v>262108</v>
          </cell>
        </row>
        <row r="1820">
          <cell r="J1820" t="str">
            <v>Water_BS_Project</v>
          </cell>
          <cell r="K1820" t="str">
            <v>Water_BS_Project</v>
          </cell>
          <cell r="L1820" t="str">
            <v>M</v>
          </cell>
          <cell r="M1820" t="str">
            <v>No</v>
          </cell>
          <cell r="N1820">
            <v>262109</v>
          </cell>
        </row>
        <row r="1821">
          <cell r="J1821" t="str">
            <v>Water_BS_Project</v>
          </cell>
          <cell r="K1821" t="str">
            <v>Water_BS_Project</v>
          </cell>
          <cell r="L1821" t="str">
            <v>M</v>
          </cell>
          <cell r="M1821" t="str">
            <v>No</v>
          </cell>
          <cell r="N1821">
            <v>262110</v>
          </cell>
        </row>
        <row r="1822">
          <cell r="J1822" t="str">
            <v>Water_BS_Project</v>
          </cell>
          <cell r="K1822" t="str">
            <v>Water_BS_Project</v>
          </cell>
          <cell r="L1822" t="str">
            <v>M</v>
          </cell>
          <cell r="M1822" t="str">
            <v>No</v>
          </cell>
          <cell r="N1822">
            <v>262111</v>
          </cell>
        </row>
        <row r="1823">
          <cell r="J1823" t="str">
            <v>Water_BS_Project</v>
          </cell>
          <cell r="K1823" t="str">
            <v>Water_BS_Project</v>
          </cell>
          <cell r="L1823" t="str">
            <v>M</v>
          </cell>
          <cell r="M1823" t="str">
            <v>No</v>
          </cell>
          <cell r="N1823">
            <v>262486</v>
          </cell>
        </row>
        <row r="1824">
          <cell r="J1824" t="str">
            <v>Water_BS_Project</v>
          </cell>
          <cell r="K1824" t="str">
            <v>Water_BS_Project</v>
          </cell>
          <cell r="L1824" t="str">
            <v>M</v>
          </cell>
          <cell r="M1824" t="str">
            <v>No</v>
          </cell>
          <cell r="N1824">
            <v>262487</v>
          </cell>
        </row>
        <row r="1825">
          <cell r="J1825" t="str">
            <v>Water_BS_Project</v>
          </cell>
          <cell r="K1825" t="str">
            <v>Water_BS_Project</v>
          </cell>
          <cell r="L1825" t="str">
            <v>M</v>
          </cell>
          <cell r="M1825" t="str">
            <v>No</v>
          </cell>
          <cell r="N1825">
            <v>262202</v>
          </cell>
        </row>
        <row r="1826">
          <cell r="J1826" t="str">
            <v>Water_BS_Project</v>
          </cell>
          <cell r="K1826" t="str">
            <v>Water_BS_Project</v>
          </cell>
          <cell r="L1826" t="str">
            <v>M</v>
          </cell>
          <cell r="M1826" t="str">
            <v>No</v>
          </cell>
          <cell r="N1826">
            <v>262203</v>
          </cell>
        </row>
        <row r="1827">
          <cell r="J1827" t="str">
            <v>Water_BS_Project</v>
          </cell>
          <cell r="K1827" t="str">
            <v>Water_BS_Project</v>
          </cell>
          <cell r="L1827" t="str">
            <v>M</v>
          </cell>
          <cell r="M1827" t="str">
            <v>No</v>
          </cell>
          <cell r="N1827">
            <v>262204</v>
          </cell>
        </row>
        <row r="1828">
          <cell r="J1828" t="str">
            <v>Water_BS_Project</v>
          </cell>
          <cell r="K1828" t="str">
            <v>Water_BS_Project</v>
          </cell>
          <cell r="L1828" t="str">
            <v>M</v>
          </cell>
          <cell r="M1828" t="str">
            <v>No</v>
          </cell>
          <cell r="N1828">
            <v>262325</v>
          </cell>
        </row>
        <row r="1829">
          <cell r="J1829" t="str">
            <v>Water_BS_Project</v>
          </cell>
          <cell r="K1829" t="str">
            <v>Water_BS_Project</v>
          </cell>
          <cell r="L1829" t="str">
            <v>M</v>
          </cell>
          <cell r="M1829" t="str">
            <v>No</v>
          </cell>
          <cell r="N1829">
            <v>262326</v>
          </cell>
        </row>
        <row r="1830">
          <cell r="J1830" t="str">
            <v>Water_BS_Project</v>
          </cell>
          <cell r="K1830" t="str">
            <v>Water_BS_Project</v>
          </cell>
          <cell r="L1830" t="str">
            <v>M</v>
          </cell>
          <cell r="M1830" t="str">
            <v>No</v>
          </cell>
          <cell r="N1830">
            <v>262327</v>
          </cell>
        </row>
        <row r="1831">
          <cell r="J1831" t="str">
            <v>Water_BS_Project</v>
          </cell>
          <cell r="K1831" t="str">
            <v>Water_BS_Project</v>
          </cell>
          <cell r="L1831" t="str">
            <v>M</v>
          </cell>
          <cell r="M1831" t="str">
            <v>No</v>
          </cell>
          <cell r="N1831">
            <v>260937</v>
          </cell>
        </row>
        <row r="1832">
          <cell r="J1832" t="str">
            <v>Water_BS_Project</v>
          </cell>
          <cell r="K1832" t="str">
            <v>Water_BS_Project</v>
          </cell>
          <cell r="L1832" t="str">
            <v>M</v>
          </cell>
          <cell r="M1832" t="str">
            <v>No</v>
          </cell>
          <cell r="N1832">
            <v>260938</v>
          </cell>
        </row>
        <row r="1833">
          <cell r="J1833" t="str">
            <v>Water_BS_Project</v>
          </cell>
          <cell r="K1833" t="str">
            <v>Water_BS_Project</v>
          </cell>
          <cell r="L1833" t="str">
            <v>M</v>
          </cell>
          <cell r="M1833" t="str">
            <v>No</v>
          </cell>
          <cell r="N1833">
            <v>261061</v>
          </cell>
        </row>
        <row r="1834">
          <cell r="J1834" t="str">
            <v>Water_BS_Project</v>
          </cell>
          <cell r="K1834" t="str">
            <v>Water_BS_Project</v>
          </cell>
          <cell r="L1834" t="str">
            <v>M</v>
          </cell>
          <cell r="M1834" t="str">
            <v>No</v>
          </cell>
          <cell r="N1834">
            <v>261062</v>
          </cell>
        </row>
        <row r="1835">
          <cell r="J1835" t="str">
            <v>Water_BS_Project</v>
          </cell>
          <cell r="K1835" t="str">
            <v>Water_BS_Project</v>
          </cell>
          <cell r="L1835" t="str">
            <v>M</v>
          </cell>
          <cell r="M1835" t="str">
            <v>No</v>
          </cell>
          <cell r="N1835">
            <v>258710</v>
          </cell>
        </row>
        <row r="1836">
          <cell r="J1836" t="str">
            <v>Water_BS_Project</v>
          </cell>
          <cell r="K1836" t="str">
            <v>Water_BS_Project</v>
          </cell>
          <cell r="L1836" t="str">
            <v>M</v>
          </cell>
          <cell r="M1836" t="str">
            <v>No</v>
          </cell>
          <cell r="N1836">
            <v>258711</v>
          </cell>
        </row>
        <row r="1837">
          <cell r="J1837" t="str">
            <v>Water_BS_Project</v>
          </cell>
          <cell r="K1837" t="str">
            <v>Water_BS_Project</v>
          </cell>
          <cell r="L1837" t="str">
            <v>M</v>
          </cell>
          <cell r="M1837" t="str">
            <v>No</v>
          </cell>
          <cell r="N1837">
            <v>258712</v>
          </cell>
        </row>
        <row r="1838">
          <cell r="J1838" t="str">
            <v>Water_BS_Project</v>
          </cell>
          <cell r="K1838" t="str">
            <v>Water_BS_Project</v>
          </cell>
          <cell r="L1838" t="str">
            <v>M</v>
          </cell>
          <cell r="M1838" t="str">
            <v>No</v>
          </cell>
          <cell r="N1838">
            <v>261110</v>
          </cell>
        </row>
        <row r="1839">
          <cell r="J1839" t="str">
            <v>Water_BS_Project</v>
          </cell>
          <cell r="K1839" t="str">
            <v>Water_BS_Project</v>
          </cell>
          <cell r="L1839" t="str">
            <v>M</v>
          </cell>
          <cell r="M1839" t="str">
            <v>No</v>
          </cell>
          <cell r="N1839">
            <v>261702</v>
          </cell>
        </row>
        <row r="1840">
          <cell r="J1840" t="str">
            <v>Water_BS_Project</v>
          </cell>
          <cell r="K1840" t="str">
            <v>Water_BS_Project</v>
          </cell>
          <cell r="L1840" t="str">
            <v>M</v>
          </cell>
          <cell r="M1840" t="str">
            <v>No</v>
          </cell>
          <cell r="N1840">
            <v>261703</v>
          </cell>
        </row>
        <row r="1841">
          <cell r="J1841" t="str">
            <v>Water_BS_Project</v>
          </cell>
          <cell r="K1841" t="str">
            <v>Water_BS_Project</v>
          </cell>
          <cell r="L1841" t="str">
            <v>M</v>
          </cell>
          <cell r="M1841" t="str">
            <v>No</v>
          </cell>
          <cell r="N1841">
            <v>261704</v>
          </cell>
        </row>
        <row r="1842">
          <cell r="J1842" t="str">
            <v>Water_BS_Project</v>
          </cell>
          <cell r="K1842" t="str">
            <v>Water_BS_Project</v>
          </cell>
          <cell r="L1842" t="str">
            <v>M</v>
          </cell>
          <cell r="M1842" t="str">
            <v>No</v>
          </cell>
          <cell r="N1842">
            <v>261705</v>
          </cell>
        </row>
        <row r="1843">
          <cell r="J1843" t="str">
            <v>Water_BS_Project</v>
          </cell>
          <cell r="K1843" t="str">
            <v>Water_BS_Project</v>
          </cell>
          <cell r="L1843" t="str">
            <v>M</v>
          </cell>
          <cell r="M1843" t="str">
            <v>No</v>
          </cell>
          <cell r="N1843">
            <v>261112</v>
          </cell>
        </row>
        <row r="1844">
          <cell r="J1844" t="str">
            <v>Water_BS_Project</v>
          </cell>
          <cell r="K1844" t="str">
            <v>Water_BS_Project</v>
          </cell>
          <cell r="L1844" t="str">
            <v>M</v>
          </cell>
          <cell r="M1844" t="str">
            <v>No</v>
          </cell>
          <cell r="N1844">
            <v>262387</v>
          </cell>
        </row>
        <row r="1845">
          <cell r="J1845" t="str">
            <v>Water_BS_Project</v>
          </cell>
          <cell r="K1845" t="str">
            <v>Water_BS_Project</v>
          </cell>
          <cell r="L1845" t="str">
            <v>M</v>
          </cell>
          <cell r="M1845" t="str">
            <v>No</v>
          </cell>
          <cell r="N1845">
            <v>262388</v>
          </cell>
        </row>
        <row r="1846">
          <cell r="J1846" t="str">
            <v>Water_BS_Project</v>
          </cell>
          <cell r="K1846" t="str">
            <v>Water_BS_Project</v>
          </cell>
          <cell r="L1846" t="str">
            <v>M</v>
          </cell>
          <cell r="M1846" t="str">
            <v>No</v>
          </cell>
          <cell r="N1846">
            <v>262470</v>
          </cell>
        </row>
        <row r="1847">
          <cell r="J1847" t="str">
            <v>Water_BS_Project</v>
          </cell>
          <cell r="K1847" t="str">
            <v>Water_BS_Project</v>
          </cell>
          <cell r="L1847" t="str">
            <v>M</v>
          </cell>
          <cell r="M1847" t="str">
            <v>No</v>
          </cell>
          <cell r="N1847">
            <v>262471</v>
          </cell>
        </row>
        <row r="1848">
          <cell r="J1848" t="str">
            <v>Water_BS_Project</v>
          </cell>
          <cell r="K1848" t="str">
            <v>Water_BS_Project</v>
          </cell>
          <cell r="L1848" t="str">
            <v>M</v>
          </cell>
          <cell r="M1848" t="str">
            <v>No</v>
          </cell>
          <cell r="N1848">
            <v>258758</v>
          </cell>
        </row>
        <row r="1849">
          <cell r="J1849" t="str">
            <v>Water_BS_Project</v>
          </cell>
          <cell r="K1849" t="str">
            <v>Water_BS_Project</v>
          </cell>
          <cell r="L1849" t="str">
            <v>M</v>
          </cell>
          <cell r="M1849" t="str">
            <v>No</v>
          </cell>
          <cell r="N1849">
            <v>258759</v>
          </cell>
        </row>
        <row r="1850">
          <cell r="J1850" t="str">
            <v>Water_BS_Project</v>
          </cell>
          <cell r="K1850" t="str">
            <v>Water_BS_Project</v>
          </cell>
          <cell r="L1850" t="str">
            <v>M</v>
          </cell>
          <cell r="M1850" t="str">
            <v>No</v>
          </cell>
          <cell r="N1850">
            <v>258760</v>
          </cell>
        </row>
        <row r="1851">
          <cell r="J1851" t="str">
            <v>Water_BS_Project</v>
          </cell>
          <cell r="K1851" t="str">
            <v>Water_BS_Project</v>
          </cell>
          <cell r="L1851" t="str">
            <v>M</v>
          </cell>
          <cell r="M1851" t="str">
            <v>No</v>
          </cell>
          <cell r="N1851">
            <v>261708</v>
          </cell>
        </row>
        <row r="1852">
          <cell r="J1852" t="str">
            <v>Water_BS_Project</v>
          </cell>
          <cell r="K1852" t="str">
            <v>Water_BS_Project</v>
          </cell>
          <cell r="L1852" t="str">
            <v>M</v>
          </cell>
          <cell r="M1852" t="str">
            <v>No</v>
          </cell>
          <cell r="N1852">
            <v>261709</v>
          </cell>
        </row>
        <row r="1853">
          <cell r="J1853" t="str">
            <v>Water_BS_Project</v>
          </cell>
          <cell r="K1853" t="str">
            <v>Water_BS_Project</v>
          </cell>
          <cell r="L1853" t="str">
            <v>M</v>
          </cell>
          <cell r="M1853" t="str">
            <v>No</v>
          </cell>
          <cell r="N1853">
            <v>261710</v>
          </cell>
        </row>
        <row r="1854">
          <cell r="J1854" t="str">
            <v>Water_BS_Project</v>
          </cell>
          <cell r="K1854" t="str">
            <v>Water_BS_Project</v>
          </cell>
          <cell r="L1854" t="str">
            <v>M</v>
          </cell>
          <cell r="M1854" t="str">
            <v>No</v>
          </cell>
          <cell r="N1854">
            <v>261711</v>
          </cell>
        </row>
        <row r="1855">
          <cell r="J1855" t="str">
            <v>Water_BS_Project</v>
          </cell>
          <cell r="K1855" t="str">
            <v>Water_BS_Project</v>
          </cell>
          <cell r="L1855" t="str">
            <v>M</v>
          </cell>
          <cell r="M1855" t="str">
            <v>No</v>
          </cell>
          <cell r="N1855">
            <v>255416</v>
          </cell>
        </row>
        <row r="1856">
          <cell r="J1856" t="str">
            <v>Water_BS_Project</v>
          </cell>
          <cell r="K1856" t="str">
            <v>Water_BS_Project</v>
          </cell>
          <cell r="L1856" t="str">
            <v>M</v>
          </cell>
          <cell r="M1856" t="str">
            <v>No</v>
          </cell>
          <cell r="N1856">
            <v>255417</v>
          </cell>
        </row>
        <row r="1857">
          <cell r="J1857" t="str">
            <v>Water_BS_Project</v>
          </cell>
          <cell r="K1857" t="str">
            <v>Water_BS_Project</v>
          </cell>
          <cell r="L1857" t="str">
            <v>M</v>
          </cell>
          <cell r="M1857" t="str">
            <v>No</v>
          </cell>
          <cell r="N1857">
            <v>255418</v>
          </cell>
        </row>
        <row r="1858">
          <cell r="J1858" t="str">
            <v>Water_BS_Project</v>
          </cell>
          <cell r="K1858" t="str">
            <v>Water_BS_Project</v>
          </cell>
          <cell r="L1858" t="str">
            <v>M</v>
          </cell>
          <cell r="M1858" t="str">
            <v>No</v>
          </cell>
          <cell r="N1858">
            <v>255419</v>
          </cell>
        </row>
        <row r="1859">
          <cell r="J1859" t="str">
            <v>Water_BS_Project</v>
          </cell>
          <cell r="K1859" t="str">
            <v>Water_BS_Project</v>
          </cell>
          <cell r="L1859" t="str">
            <v>M</v>
          </cell>
          <cell r="M1859" t="str">
            <v>No</v>
          </cell>
          <cell r="N1859">
            <v>255420</v>
          </cell>
        </row>
        <row r="1860">
          <cell r="J1860" t="str">
            <v>Water_BS_Project</v>
          </cell>
          <cell r="K1860" t="str">
            <v>Water_BS_Project</v>
          </cell>
          <cell r="L1860" t="str">
            <v>M</v>
          </cell>
          <cell r="M1860" t="str">
            <v>No</v>
          </cell>
          <cell r="N1860">
            <v>255421</v>
          </cell>
        </row>
        <row r="1861">
          <cell r="J1861" t="str">
            <v>Water_BS_Project</v>
          </cell>
          <cell r="K1861" t="str">
            <v>Water_BS_Project</v>
          </cell>
          <cell r="L1861" t="str">
            <v>M</v>
          </cell>
          <cell r="M1861" t="str">
            <v>No</v>
          </cell>
          <cell r="N1861">
            <v>255422</v>
          </cell>
        </row>
        <row r="1862">
          <cell r="J1862" t="str">
            <v>Water_BS_Project</v>
          </cell>
          <cell r="K1862" t="str">
            <v>Water_BS_Project</v>
          </cell>
          <cell r="L1862" t="str">
            <v>M</v>
          </cell>
          <cell r="M1862" t="str">
            <v>No</v>
          </cell>
          <cell r="N1862">
            <v>255692</v>
          </cell>
        </row>
        <row r="1863">
          <cell r="J1863" t="str">
            <v>Water_BS_Project</v>
          </cell>
          <cell r="K1863" t="str">
            <v>Water_BS_Project</v>
          </cell>
          <cell r="L1863" t="str">
            <v>M</v>
          </cell>
          <cell r="M1863" t="str">
            <v>No</v>
          </cell>
          <cell r="N1863">
            <v>255693</v>
          </cell>
        </row>
        <row r="1864">
          <cell r="J1864" t="str">
            <v>Water_BS_Project</v>
          </cell>
          <cell r="K1864" t="str">
            <v>Water_BS_Project</v>
          </cell>
          <cell r="L1864" t="str">
            <v>M</v>
          </cell>
          <cell r="M1864" t="str">
            <v>No</v>
          </cell>
          <cell r="N1864">
            <v>255694</v>
          </cell>
        </row>
        <row r="1865">
          <cell r="J1865" t="str">
            <v>Water_BS_Project</v>
          </cell>
          <cell r="K1865" t="str">
            <v>Water_BS_Project</v>
          </cell>
          <cell r="L1865" t="str">
            <v>M</v>
          </cell>
          <cell r="M1865" t="str">
            <v>No</v>
          </cell>
          <cell r="N1865">
            <v>255695</v>
          </cell>
        </row>
        <row r="1866">
          <cell r="J1866" t="str">
            <v>Water_BS_Project</v>
          </cell>
          <cell r="K1866" t="str">
            <v>Water_BS_Project</v>
          </cell>
          <cell r="L1866" t="str">
            <v>M</v>
          </cell>
          <cell r="M1866" t="str">
            <v>No</v>
          </cell>
          <cell r="N1866">
            <v>255696</v>
          </cell>
        </row>
        <row r="1867">
          <cell r="J1867" t="str">
            <v>Water_BS_Project</v>
          </cell>
          <cell r="K1867" t="str">
            <v>Water_BS_Project</v>
          </cell>
          <cell r="L1867" t="str">
            <v>M</v>
          </cell>
          <cell r="M1867" t="str">
            <v>No</v>
          </cell>
          <cell r="N1867">
            <v>255697</v>
          </cell>
        </row>
        <row r="1868">
          <cell r="J1868" t="str">
            <v>Water_BS_Project</v>
          </cell>
          <cell r="K1868" t="str">
            <v>Water_BS_Project</v>
          </cell>
          <cell r="L1868" t="str">
            <v>M</v>
          </cell>
          <cell r="M1868" t="str">
            <v>No</v>
          </cell>
          <cell r="N1868">
            <v>255698</v>
          </cell>
        </row>
        <row r="1869">
          <cell r="J1869" t="str">
            <v>Water_Financial Position_2019</v>
          </cell>
          <cell r="K1869" t="str">
            <v>Water_Financial Position_2019</v>
          </cell>
          <cell r="L1869" t="str">
            <v>S</v>
          </cell>
          <cell r="M1869" t="str">
            <v>No</v>
          </cell>
          <cell r="N1869">
            <v>253720</v>
          </cell>
        </row>
        <row r="1870">
          <cell r="J1870" t="str">
            <v>Water_Financial Position_2019</v>
          </cell>
          <cell r="K1870" t="str">
            <v>Water_Financial Position_2019</v>
          </cell>
          <cell r="L1870" t="str">
            <v>S</v>
          </cell>
          <cell r="M1870" t="str">
            <v>No</v>
          </cell>
          <cell r="N1870">
            <v>253721</v>
          </cell>
        </row>
        <row r="1871">
          <cell r="J1871" t="str">
            <v>Water_Financial Position_2019</v>
          </cell>
          <cell r="K1871" t="str">
            <v>Water_Financial Position_2019</v>
          </cell>
          <cell r="L1871" t="str">
            <v>S</v>
          </cell>
          <cell r="M1871" t="str">
            <v>No</v>
          </cell>
          <cell r="N1871">
            <v>253719</v>
          </cell>
        </row>
        <row r="1872">
          <cell r="J1872" t="str">
            <v>Billing_Financial Position_2019_2</v>
          </cell>
          <cell r="K1872" t="str">
            <v>Billing_Financial Position_2019_2</v>
          </cell>
          <cell r="L1872" t="str">
            <v>S</v>
          </cell>
          <cell r="M1872" t="str">
            <v>No</v>
          </cell>
          <cell r="N1872">
            <v>253718</v>
          </cell>
        </row>
        <row r="1873">
          <cell r="J1873" t="str">
            <v>Billing_Financial Position_2019_2</v>
          </cell>
          <cell r="K1873" t="str">
            <v>Billing_Financial Position_2019_2</v>
          </cell>
          <cell r="L1873" t="str">
            <v>S</v>
          </cell>
          <cell r="M1873" t="str">
            <v>No</v>
          </cell>
          <cell r="N1873">
            <v>253716</v>
          </cell>
        </row>
        <row r="1874">
          <cell r="J1874" t="str">
            <v>Billing_Financial Position_2019_2</v>
          </cell>
          <cell r="K1874" t="str">
            <v>Billing_Financial Position_2019_2</v>
          </cell>
          <cell r="L1874" t="str">
            <v>S</v>
          </cell>
          <cell r="M1874" t="str">
            <v>No</v>
          </cell>
          <cell r="N1874">
            <v>253717</v>
          </cell>
        </row>
        <row r="1875">
          <cell r="J1875" t="str">
            <v>Replace 2 x 20 MVA 66/11 kV at Tzaneen main sub</v>
          </cell>
          <cell r="K1875" t="str">
            <v>Replace 2 x 20 MVA 66/11 kV at Tzaneen main sub</v>
          </cell>
          <cell r="L1875" t="str">
            <v>S</v>
          </cell>
          <cell r="M1875" t="str">
            <v>No</v>
          </cell>
          <cell r="N1875">
            <v>263377</v>
          </cell>
        </row>
        <row r="1876">
          <cell r="J1876" t="str">
            <v>Strengthening of the 11kv infrastructure</v>
          </cell>
          <cell r="K1876" t="str">
            <v>Strengthening of the 11kv infrastructure</v>
          </cell>
          <cell r="L1876" t="str">
            <v>S</v>
          </cell>
          <cell r="M1876" t="str">
            <v>No</v>
          </cell>
          <cell r="N1876">
            <v>263431</v>
          </cell>
        </row>
        <row r="1877">
          <cell r="J1877" t="str">
            <v>076GRANTS &amp; SUBSIDIES PAID</v>
          </cell>
          <cell r="K1877" t="str">
            <v>076GRANTS &amp; SUBSIDIES PAID</v>
          </cell>
          <cell r="L1877" t="str">
            <v>S</v>
          </cell>
          <cell r="M1877" t="str">
            <v>No</v>
          </cell>
          <cell r="N1877">
            <v>257784</v>
          </cell>
        </row>
        <row r="1878">
          <cell r="J1878" t="str">
            <v>FMG_033_30000_LIM333_Municipal Running Costs_GRANTS _ SUBSIDIES PAID_2018</v>
          </cell>
          <cell r="K1878" t="str">
            <v>FMG_033_30000_LIM333_Municipal Running Costs_GRANTS _ SUBSIDIES PAID_2018</v>
          </cell>
          <cell r="L1878" t="str">
            <v>S</v>
          </cell>
          <cell r="M1878" t="str">
            <v>No</v>
          </cell>
          <cell r="N1878">
            <v>257780</v>
          </cell>
        </row>
        <row r="1879">
          <cell r="J1879" t="str">
            <v>EPWP_133_70000_LIM333_Operational  Typical Work Streams Expanded Public Works Programme_GRANTS _ SUBSIDIES PAID_2018</v>
          </cell>
          <cell r="K1879" t="str">
            <v>EPWP_133_70000_LIM333_Operational  Typical Work Streams Expanded Public Works Programme_GRANTS _ SUBSIDIES PAID_2018</v>
          </cell>
          <cell r="L1879" t="str">
            <v>S</v>
          </cell>
          <cell r="M1879" t="str">
            <v>No</v>
          </cell>
          <cell r="N1879">
            <v>256224</v>
          </cell>
        </row>
        <row r="1880">
          <cell r="J1880" t="str">
            <v>EPWP_133_70000_LIM333_Operational  Typical Work Streams Expanded Public Works Programme_CONTRACTED SERVICES_2018</v>
          </cell>
          <cell r="K1880" t="str">
            <v>EPWP_133_70000_LIM333_Operational  Typical Work Streams Expanded Public Works Programme_CONTRACTED SERVICES_2018</v>
          </cell>
          <cell r="L1880" t="str">
            <v>S</v>
          </cell>
          <cell r="M1880" t="str">
            <v>No</v>
          </cell>
          <cell r="N1880">
            <v>257978</v>
          </cell>
        </row>
        <row r="1881">
          <cell r="J1881" t="str">
            <v>Opening Balances New</v>
          </cell>
          <cell r="K1881" t="str">
            <v>Opening Balances New</v>
          </cell>
          <cell r="L1881" t="str">
            <v>S</v>
          </cell>
          <cell r="M1881" t="str">
            <v>No</v>
          </cell>
          <cell r="N1881">
            <v>256026</v>
          </cell>
        </row>
        <row r="1882">
          <cell r="J1882" t="str">
            <v>Opening Balances New</v>
          </cell>
          <cell r="K1882" t="str">
            <v>Opening Balances New</v>
          </cell>
          <cell r="L1882" t="str">
            <v>S</v>
          </cell>
          <cell r="M1882" t="str">
            <v>No</v>
          </cell>
          <cell r="N1882">
            <v>256058</v>
          </cell>
        </row>
        <row r="1883">
          <cell r="J1883" t="str">
            <v>Opening Balances New</v>
          </cell>
          <cell r="K1883" t="str">
            <v>Opening Balances New</v>
          </cell>
          <cell r="L1883" t="str">
            <v>S</v>
          </cell>
          <cell r="M1883" t="str">
            <v>No</v>
          </cell>
          <cell r="N1883">
            <v>255931</v>
          </cell>
        </row>
        <row r="1884">
          <cell r="J1884" t="str">
            <v>Opening Balances New</v>
          </cell>
          <cell r="K1884" t="str">
            <v>Opening Balances New</v>
          </cell>
          <cell r="L1884" t="str">
            <v>S</v>
          </cell>
          <cell r="M1884" t="str">
            <v>No</v>
          </cell>
          <cell r="N1884">
            <v>256034</v>
          </cell>
        </row>
        <row r="1885">
          <cell r="J1885" t="str">
            <v>Opening Balances New</v>
          </cell>
          <cell r="K1885" t="str">
            <v>Opening Balances New</v>
          </cell>
          <cell r="L1885" t="str">
            <v>S</v>
          </cell>
          <cell r="M1885" t="str">
            <v>No</v>
          </cell>
          <cell r="N1885">
            <v>256138</v>
          </cell>
        </row>
        <row r="1886">
          <cell r="J1886" t="str">
            <v>Opening Balances New</v>
          </cell>
          <cell r="K1886" t="str">
            <v>Opening Balances New</v>
          </cell>
          <cell r="L1886" t="str">
            <v>S</v>
          </cell>
          <cell r="M1886" t="str">
            <v>No</v>
          </cell>
          <cell r="N1886">
            <v>256137</v>
          </cell>
        </row>
        <row r="1887">
          <cell r="J1887" t="str">
            <v>Opening Balances New</v>
          </cell>
          <cell r="K1887" t="str">
            <v>Opening Balances New</v>
          </cell>
          <cell r="L1887" t="str">
            <v>S</v>
          </cell>
          <cell r="M1887" t="str">
            <v>No</v>
          </cell>
          <cell r="N1887">
            <v>256044</v>
          </cell>
        </row>
        <row r="1888">
          <cell r="J1888" t="str">
            <v>Opening Balances New</v>
          </cell>
          <cell r="K1888" t="str">
            <v>Opening Balances New</v>
          </cell>
          <cell r="L1888" t="str">
            <v>S</v>
          </cell>
          <cell r="M1888" t="str">
            <v>No</v>
          </cell>
          <cell r="N1888">
            <v>256162</v>
          </cell>
        </row>
        <row r="1889">
          <cell r="J1889" t="str">
            <v>Opening Balances New</v>
          </cell>
          <cell r="K1889" t="str">
            <v>Opening Balances New</v>
          </cell>
          <cell r="L1889" t="str">
            <v>S</v>
          </cell>
          <cell r="M1889" t="str">
            <v>No</v>
          </cell>
          <cell r="N1889">
            <v>256159</v>
          </cell>
        </row>
        <row r="1890">
          <cell r="J1890" t="str">
            <v>Opening Balances New</v>
          </cell>
          <cell r="K1890" t="str">
            <v>Opening Balances New</v>
          </cell>
          <cell r="L1890" t="str">
            <v>S</v>
          </cell>
          <cell r="M1890" t="str">
            <v>No</v>
          </cell>
          <cell r="N1890">
            <v>256155</v>
          </cell>
        </row>
        <row r="1891">
          <cell r="J1891" t="str">
            <v>Opening Balances New</v>
          </cell>
          <cell r="K1891" t="str">
            <v>Opening Balances New</v>
          </cell>
          <cell r="L1891" t="str">
            <v>S</v>
          </cell>
          <cell r="M1891" t="str">
            <v>No</v>
          </cell>
          <cell r="N1891">
            <v>255929</v>
          </cell>
        </row>
        <row r="1892">
          <cell r="J1892" t="str">
            <v>Opening Balances New</v>
          </cell>
          <cell r="K1892" t="str">
            <v>Opening Balances New</v>
          </cell>
          <cell r="L1892" t="str">
            <v>S</v>
          </cell>
          <cell r="M1892" t="str">
            <v>No</v>
          </cell>
          <cell r="N1892">
            <v>257946</v>
          </cell>
        </row>
        <row r="1893">
          <cell r="J1893" t="str">
            <v>Opening Balances New</v>
          </cell>
          <cell r="K1893" t="str">
            <v>Opening Balances New</v>
          </cell>
          <cell r="L1893" t="str">
            <v>S</v>
          </cell>
          <cell r="M1893" t="str">
            <v>No</v>
          </cell>
          <cell r="N1893">
            <v>256160</v>
          </cell>
        </row>
        <row r="1894">
          <cell r="J1894" t="str">
            <v>Opening Balances New</v>
          </cell>
          <cell r="K1894" t="str">
            <v>Opening Balances New</v>
          </cell>
          <cell r="L1894" t="str">
            <v>S</v>
          </cell>
          <cell r="M1894" t="str">
            <v>No</v>
          </cell>
          <cell r="N1894">
            <v>256161</v>
          </cell>
        </row>
        <row r="1895">
          <cell r="J1895" t="str">
            <v>Opening Balances New</v>
          </cell>
          <cell r="K1895" t="str">
            <v>Opening Balances New</v>
          </cell>
          <cell r="L1895" t="str">
            <v>S</v>
          </cell>
          <cell r="M1895" t="str">
            <v>No</v>
          </cell>
          <cell r="N1895">
            <v>257921</v>
          </cell>
        </row>
        <row r="1896">
          <cell r="J1896" t="str">
            <v>Opening Balances New</v>
          </cell>
          <cell r="K1896" t="str">
            <v>Opening Balances New</v>
          </cell>
          <cell r="L1896" t="str">
            <v>S</v>
          </cell>
          <cell r="M1896" t="str">
            <v>No</v>
          </cell>
          <cell r="N1896">
            <v>255963</v>
          </cell>
        </row>
        <row r="1897">
          <cell r="J1897" t="str">
            <v>Opening Balances New</v>
          </cell>
          <cell r="K1897" t="str">
            <v>Opening Balances New</v>
          </cell>
          <cell r="L1897" t="str">
            <v>S</v>
          </cell>
          <cell r="M1897" t="str">
            <v>No</v>
          </cell>
          <cell r="N1897">
            <v>257922</v>
          </cell>
        </row>
        <row r="1898">
          <cell r="J1898" t="str">
            <v>Opening Balances New</v>
          </cell>
          <cell r="K1898" t="str">
            <v>Opening Balances New</v>
          </cell>
          <cell r="L1898" t="str">
            <v>S</v>
          </cell>
          <cell r="M1898" t="str">
            <v>No</v>
          </cell>
          <cell r="N1898">
            <v>263289</v>
          </cell>
        </row>
        <row r="1899">
          <cell r="J1899" t="str">
            <v>Opening Balances New</v>
          </cell>
          <cell r="K1899" t="str">
            <v>Opening Balances New</v>
          </cell>
          <cell r="L1899" t="str">
            <v>S</v>
          </cell>
          <cell r="M1899" t="str">
            <v>No</v>
          </cell>
          <cell r="N1899">
            <v>256074</v>
          </cell>
        </row>
        <row r="1900">
          <cell r="J1900" t="str">
            <v>Opening Balances New</v>
          </cell>
          <cell r="K1900" t="str">
            <v>Opening Balances New</v>
          </cell>
          <cell r="L1900" t="str">
            <v>S</v>
          </cell>
          <cell r="M1900" t="str">
            <v>No</v>
          </cell>
          <cell r="N1900">
            <v>257932</v>
          </cell>
        </row>
        <row r="1901">
          <cell r="J1901" t="str">
            <v>Opening Balances New</v>
          </cell>
          <cell r="K1901" t="str">
            <v>Opening Balances New</v>
          </cell>
          <cell r="L1901" t="str">
            <v>S</v>
          </cell>
          <cell r="M1901" t="str">
            <v>No</v>
          </cell>
          <cell r="N1901">
            <v>256141</v>
          </cell>
        </row>
        <row r="1902">
          <cell r="J1902" t="str">
            <v>Opening Balances New</v>
          </cell>
          <cell r="K1902" t="str">
            <v>Opening Balances New</v>
          </cell>
          <cell r="L1902" t="str">
            <v>S</v>
          </cell>
          <cell r="M1902" t="str">
            <v>No</v>
          </cell>
          <cell r="N1902">
            <v>256143</v>
          </cell>
        </row>
        <row r="1903">
          <cell r="J1903" t="str">
            <v>Opening Balances New</v>
          </cell>
          <cell r="K1903" t="str">
            <v>Opening Balances New</v>
          </cell>
          <cell r="L1903" t="str">
            <v>S</v>
          </cell>
          <cell r="M1903" t="str">
            <v>No</v>
          </cell>
          <cell r="N1903">
            <v>256132</v>
          </cell>
        </row>
        <row r="1904">
          <cell r="J1904" t="str">
            <v>Opening Balances New</v>
          </cell>
          <cell r="K1904" t="str">
            <v>Opening Balances New</v>
          </cell>
          <cell r="L1904" t="str">
            <v>S</v>
          </cell>
          <cell r="M1904" t="str">
            <v>No</v>
          </cell>
          <cell r="N1904">
            <v>254860</v>
          </cell>
        </row>
        <row r="1905">
          <cell r="J1905" t="str">
            <v>Opening Balances New</v>
          </cell>
          <cell r="K1905" t="str">
            <v>Opening Balances New</v>
          </cell>
          <cell r="L1905" t="str">
            <v>S</v>
          </cell>
          <cell r="M1905" t="str">
            <v>No</v>
          </cell>
          <cell r="N1905">
            <v>257942</v>
          </cell>
        </row>
        <row r="1906">
          <cell r="J1906" t="str">
            <v>Opening Balances New</v>
          </cell>
          <cell r="K1906" t="str">
            <v>Opening Balances New</v>
          </cell>
          <cell r="L1906" t="str">
            <v>S</v>
          </cell>
          <cell r="M1906" t="str">
            <v>No</v>
          </cell>
          <cell r="N1906">
            <v>257949</v>
          </cell>
        </row>
        <row r="1907">
          <cell r="J1907" t="str">
            <v>183_SALARIES &amp; WAGES - STANDBY ALLOWANCE</v>
          </cell>
          <cell r="K1907" t="str">
            <v>183_SALARIES &amp; WAGES - STANDBY ALLOWANCE</v>
          </cell>
          <cell r="L1907" t="str">
            <v>S</v>
          </cell>
          <cell r="M1907" t="str">
            <v>No</v>
          </cell>
          <cell r="N1907">
            <v>263428</v>
          </cell>
        </row>
        <row r="1908">
          <cell r="J1908" t="str">
            <v>Grant Unspent</v>
          </cell>
          <cell r="K1908" t="str">
            <v>Grant Unspent</v>
          </cell>
          <cell r="L1908" t="str">
            <v>S</v>
          </cell>
          <cell r="M1908" t="str">
            <v>No</v>
          </cell>
          <cell r="N1908">
            <v>262575</v>
          </cell>
        </row>
        <row r="1909">
          <cell r="J1909" t="str">
            <v>Cashbook - Deposit Account</v>
          </cell>
          <cell r="K1909" t="str">
            <v>Cashbook - Deposit Account</v>
          </cell>
          <cell r="L1909" t="str">
            <v>M</v>
          </cell>
          <cell r="M1909" t="str">
            <v>No</v>
          </cell>
          <cell r="N1909">
            <v>253880</v>
          </cell>
        </row>
        <row r="1910">
          <cell r="J1910" t="str">
            <v>Cashbook - Direct Deposits</v>
          </cell>
          <cell r="K1910" t="str">
            <v>Cashbook - Direct Deposits</v>
          </cell>
          <cell r="L1910" t="str">
            <v>M</v>
          </cell>
          <cell r="M1910" t="str">
            <v>No</v>
          </cell>
          <cell r="N1910">
            <v>253869</v>
          </cell>
        </row>
        <row r="1911">
          <cell r="J1911" t="str">
            <v>Cashbook - Direct Deposits</v>
          </cell>
          <cell r="K1911" t="str">
            <v>Cashbook - Direct Deposits</v>
          </cell>
          <cell r="L1911" t="str">
            <v>M</v>
          </cell>
          <cell r="M1911" t="str">
            <v>No</v>
          </cell>
          <cell r="N1911">
            <v>253820</v>
          </cell>
        </row>
        <row r="1912">
          <cell r="J1912" t="str">
            <v>Cashbook - Direct Deposits</v>
          </cell>
          <cell r="K1912" t="str">
            <v>Cashbook - Direct Deposits</v>
          </cell>
          <cell r="L1912" t="str">
            <v>M</v>
          </cell>
          <cell r="M1912" t="str">
            <v>No</v>
          </cell>
          <cell r="N1912">
            <v>253755</v>
          </cell>
        </row>
        <row r="1913">
          <cell r="J1913" t="str">
            <v>Cashbook - Direct Deposits</v>
          </cell>
          <cell r="K1913" t="str">
            <v>Cashbook - Direct Deposits</v>
          </cell>
          <cell r="L1913" t="str">
            <v>M</v>
          </cell>
          <cell r="M1913" t="str">
            <v>No</v>
          </cell>
          <cell r="N1913">
            <v>253883</v>
          </cell>
        </row>
        <row r="1914">
          <cell r="J1914" t="str">
            <v>Cashbook - INEP</v>
          </cell>
          <cell r="K1914" t="str">
            <v>Cashbook - INEP</v>
          </cell>
          <cell r="L1914" t="str">
            <v>M</v>
          </cell>
          <cell r="M1914" t="str">
            <v>No</v>
          </cell>
          <cell r="N1914">
            <v>254014</v>
          </cell>
        </row>
        <row r="1915">
          <cell r="J1915" t="str">
            <v>Cashbook - INEP</v>
          </cell>
          <cell r="K1915" t="str">
            <v>Cashbook - INEP</v>
          </cell>
          <cell r="L1915" t="str">
            <v>M</v>
          </cell>
          <cell r="M1915" t="str">
            <v>No</v>
          </cell>
          <cell r="N1915">
            <v>253818</v>
          </cell>
        </row>
        <row r="1916">
          <cell r="J1916" t="str">
            <v>Cashbook - INEP</v>
          </cell>
          <cell r="K1916" t="str">
            <v>Cashbook - INEP</v>
          </cell>
          <cell r="L1916" t="str">
            <v>M</v>
          </cell>
          <cell r="M1916" t="str">
            <v>No</v>
          </cell>
          <cell r="N1916">
            <v>236492</v>
          </cell>
        </row>
        <row r="1917">
          <cell r="J1917" t="str">
            <v>Cashbook - INEP</v>
          </cell>
          <cell r="K1917" t="str">
            <v>Cashbook - INEP</v>
          </cell>
          <cell r="L1917" t="str">
            <v>M</v>
          </cell>
          <cell r="M1917" t="str">
            <v>No</v>
          </cell>
          <cell r="N1917">
            <v>253870</v>
          </cell>
        </row>
        <row r="1918">
          <cell r="J1918" t="str">
            <v>Cashbook - INEP</v>
          </cell>
          <cell r="K1918" t="str">
            <v>Cashbook - INEP</v>
          </cell>
          <cell r="L1918" t="str">
            <v>M</v>
          </cell>
          <cell r="M1918" t="str">
            <v>No</v>
          </cell>
          <cell r="N1918">
            <v>253881</v>
          </cell>
        </row>
        <row r="1919">
          <cell r="J1919" t="str">
            <v>Cashbook - Licensing Savings Account</v>
          </cell>
          <cell r="K1919" t="str">
            <v>Cashbook - Licensing Savings Account</v>
          </cell>
          <cell r="L1919" t="str">
            <v>M</v>
          </cell>
          <cell r="M1919" t="str">
            <v>No</v>
          </cell>
          <cell r="N1919">
            <v>253879</v>
          </cell>
        </row>
        <row r="1920">
          <cell r="J1920" t="str">
            <v>Cashbook - Licensing Savings Account</v>
          </cell>
          <cell r="K1920" t="str">
            <v>Cashbook - Licensing Savings Account</v>
          </cell>
          <cell r="L1920" t="str">
            <v>M</v>
          </cell>
          <cell r="M1920" t="str">
            <v>No</v>
          </cell>
          <cell r="N1920">
            <v>236468</v>
          </cell>
        </row>
        <row r="1921">
          <cell r="J1921" t="str">
            <v>Cashbook - Licensing Savings Account</v>
          </cell>
          <cell r="K1921" t="str">
            <v>Cashbook - Licensing Savings Account</v>
          </cell>
          <cell r="L1921" t="str">
            <v>M</v>
          </cell>
          <cell r="M1921" t="str">
            <v>No</v>
          </cell>
          <cell r="N1921">
            <v>236491</v>
          </cell>
        </row>
        <row r="1922">
          <cell r="J1922" t="str">
            <v>Cashbook - Licensing Savings Account</v>
          </cell>
          <cell r="K1922" t="str">
            <v>Cashbook - Licensing Savings Account</v>
          </cell>
          <cell r="L1922" t="str">
            <v>M</v>
          </cell>
          <cell r="M1922" t="str">
            <v>No</v>
          </cell>
          <cell r="N1922">
            <v>236495</v>
          </cell>
        </row>
        <row r="1923">
          <cell r="J1923" t="str">
            <v>Cashbook - Licensing Savings Account</v>
          </cell>
          <cell r="K1923" t="str">
            <v>Cashbook - Licensing Savings Account</v>
          </cell>
          <cell r="L1923" t="str">
            <v>M</v>
          </cell>
          <cell r="M1923" t="str">
            <v>No</v>
          </cell>
          <cell r="N1923">
            <v>236467</v>
          </cell>
        </row>
        <row r="1924">
          <cell r="J1924" t="str">
            <v>Cashbook - MIG</v>
          </cell>
          <cell r="K1924" t="str">
            <v>Cashbook - MIG</v>
          </cell>
          <cell r="L1924" t="str">
            <v>M</v>
          </cell>
          <cell r="M1924" t="str">
            <v>No</v>
          </cell>
          <cell r="N1924">
            <v>236493</v>
          </cell>
        </row>
        <row r="1925">
          <cell r="J1925" t="str">
            <v>Cashbook - MIG</v>
          </cell>
          <cell r="K1925" t="str">
            <v>Cashbook - MIG</v>
          </cell>
          <cell r="L1925" t="str">
            <v>M</v>
          </cell>
          <cell r="M1925" t="str">
            <v>No</v>
          </cell>
          <cell r="N1925">
            <v>236488</v>
          </cell>
        </row>
        <row r="1926">
          <cell r="J1926" t="str">
            <v>Cashbook - MIG</v>
          </cell>
          <cell r="K1926" t="str">
            <v>Cashbook - MIG</v>
          </cell>
          <cell r="L1926" t="str">
            <v>M</v>
          </cell>
          <cell r="M1926" t="str">
            <v>No</v>
          </cell>
          <cell r="N1926">
            <v>236494</v>
          </cell>
        </row>
        <row r="1927">
          <cell r="J1927" t="str">
            <v>Cashbook - MIG</v>
          </cell>
          <cell r="K1927" t="str">
            <v>Cashbook - MIG</v>
          </cell>
          <cell r="L1927" t="str">
            <v>M</v>
          </cell>
          <cell r="M1927" t="str">
            <v>No</v>
          </cell>
          <cell r="N1927">
            <v>236534</v>
          </cell>
        </row>
        <row r="1928">
          <cell r="J1928" t="str">
            <v>Cashbook - MIG</v>
          </cell>
          <cell r="K1928" t="str">
            <v>Cashbook - MIG</v>
          </cell>
          <cell r="L1928" t="str">
            <v>M</v>
          </cell>
          <cell r="M1928" t="str">
            <v>No</v>
          </cell>
          <cell r="N1928">
            <v>236507</v>
          </cell>
        </row>
        <row r="1929">
          <cell r="J1929" t="str">
            <v>Inc - Direct deposit</v>
          </cell>
          <cell r="K1929" t="str">
            <v>Inc - Direct deposit</v>
          </cell>
          <cell r="L1929" t="str">
            <v>M</v>
          </cell>
          <cell r="M1929" t="str">
            <v>No</v>
          </cell>
          <cell r="N1929">
            <v>262480</v>
          </cell>
        </row>
        <row r="1930">
          <cell r="J1930" t="str">
            <v>Inc - Direct deposit</v>
          </cell>
          <cell r="K1930" t="str">
            <v>Inc - Direct deposit</v>
          </cell>
          <cell r="L1930" t="str">
            <v>M</v>
          </cell>
          <cell r="M1930" t="str">
            <v>No</v>
          </cell>
          <cell r="N1930">
            <v>262481</v>
          </cell>
        </row>
        <row r="1931">
          <cell r="J1931" t="str">
            <v>Inc - Direct deposit</v>
          </cell>
          <cell r="K1931" t="str">
            <v>Inc - Direct deposit</v>
          </cell>
          <cell r="L1931" t="str">
            <v>M</v>
          </cell>
          <cell r="M1931" t="str">
            <v>No</v>
          </cell>
          <cell r="N1931">
            <v>262482</v>
          </cell>
        </row>
        <row r="1932">
          <cell r="J1932" t="str">
            <v>Inc - Direct deposit</v>
          </cell>
          <cell r="K1932" t="str">
            <v>Inc - Direct deposit</v>
          </cell>
          <cell r="L1932" t="str">
            <v>M</v>
          </cell>
          <cell r="M1932" t="str">
            <v>No</v>
          </cell>
          <cell r="N1932">
            <v>263553</v>
          </cell>
        </row>
        <row r="1933">
          <cell r="J1933" t="str">
            <v>Inc - Direct deposit</v>
          </cell>
          <cell r="K1933" t="str">
            <v>Inc - Direct deposit</v>
          </cell>
          <cell r="L1933" t="str">
            <v>M</v>
          </cell>
          <cell r="M1933" t="str">
            <v>No</v>
          </cell>
          <cell r="N1933">
            <v>263554</v>
          </cell>
        </row>
        <row r="1934">
          <cell r="J1934" t="str">
            <v>Over/under banking: IA001006014002000000000000000000000000: Assets:Current Assets:Control, Clearing and Interface Accounts:Over/Under Banking:Recognised</v>
          </cell>
          <cell r="K1934" t="str">
            <v>Over/under banking: IA001006014002000000000000000000000000: Assets:Current Assets:Control, Clearing and Interface Accounts:Over/Under Banking:Recognised</v>
          </cell>
          <cell r="L1934" t="str">
            <v>M</v>
          </cell>
          <cell r="M1934" t="str">
            <v>No</v>
          </cell>
          <cell r="N1934">
            <v>254687</v>
          </cell>
        </row>
        <row r="1935">
          <cell r="J1935" t="str">
            <v>VAT setup</v>
          </cell>
          <cell r="K1935" t="str">
            <v>VAT setup</v>
          </cell>
          <cell r="L1935" t="str">
            <v>M</v>
          </cell>
          <cell r="M1935" t="str">
            <v>No</v>
          </cell>
          <cell r="N1935">
            <v>236500</v>
          </cell>
        </row>
        <row r="1936">
          <cell r="J1936" t="str">
            <v>VAT setup</v>
          </cell>
          <cell r="K1936" t="str">
            <v>VAT setup</v>
          </cell>
          <cell r="L1936" t="str">
            <v>M</v>
          </cell>
          <cell r="M1936" t="str">
            <v>No</v>
          </cell>
          <cell r="N1936">
            <v>236501</v>
          </cell>
        </row>
        <row r="1937">
          <cell r="J1937" t="str">
            <v>VAT setup</v>
          </cell>
          <cell r="K1937" t="str">
            <v>VAT setup</v>
          </cell>
          <cell r="L1937" t="str">
            <v>M</v>
          </cell>
          <cell r="M1937" t="str">
            <v>No</v>
          </cell>
          <cell r="N1937">
            <v>236499</v>
          </cell>
        </row>
        <row r="1938">
          <cell r="J1938" t="str">
            <v>VAT setup</v>
          </cell>
          <cell r="K1938" t="str">
            <v>VAT setup</v>
          </cell>
          <cell r="L1938" t="str">
            <v>M</v>
          </cell>
          <cell r="M1938" t="str">
            <v>No</v>
          </cell>
          <cell r="N1938">
            <v>255832</v>
          </cell>
        </row>
        <row r="1939">
          <cell r="J1939" t="str">
            <v>VAT setup</v>
          </cell>
          <cell r="K1939" t="str">
            <v>VAT setup</v>
          </cell>
          <cell r="L1939" t="str">
            <v>M</v>
          </cell>
          <cell r="M1939" t="str">
            <v>No</v>
          </cell>
          <cell r="N1939">
            <v>262608</v>
          </cell>
        </row>
        <row r="1940">
          <cell r="J1940" t="str">
            <v>VAT setup</v>
          </cell>
          <cell r="K1940" t="str">
            <v>VAT setup</v>
          </cell>
          <cell r="L1940" t="str">
            <v>M</v>
          </cell>
          <cell r="M1940" t="str">
            <v>No</v>
          </cell>
          <cell r="N1940">
            <v>258440</v>
          </cell>
        </row>
        <row r="1941">
          <cell r="J1941" t="str">
            <v>VAT setup</v>
          </cell>
          <cell r="K1941" t="str">
            <v>VAT setup</v>
          </cell>
          <cell r="L1941" t="str">
            <v>M</v>
          </cell>
          <cell r="M1941" t="str">
            <v>No</v>
          </cell>
          <cell r="N1941">
            <v>262607</v>
          </cell>
        </row>
        <row r="1942">
          <cell r="J1942" t="str">
            <v>VAT setup</v>
          </cell>
          <cell r="K1942" t="str">
            <v>VAT setup</v>
          </cell>
          <cell r="L1942" t="str">
            <v>M</v>
          </cell>
          <cell r="M1942" t="str">
            <v>No</v>
          </cell>
          <cell r="N1942">
            <v>262605</v>
          </cell>
        </row>
        <row r="1943">
          <cell r="J1943" t="str">
            <v>Petty Cash (S &amp; T)_V1</v>
          </cell>
          <cell r="K1943" t="str">
            <v>Petty Cash (S &amp; T)_V1</v>
          </cell>
          <cell r="L1943" t="str">
            <v>M</v>
          </cell>
          <cell r="M1943" t="str">
            <v>No</v>
          </cell>
          <cell r="N1943">
            <v>253629</v>
          </cell>
        </row>
        <row r="1944">
          <cell r="J1944" t="str">
            <v>Petty Cash (S &amp; T)_V1</v>
          </cell>
          <cell r="K1944" t="str">
            <v>Petty Cash (S &amp; T)_V1</v>
          </cell>
          <cell r="L1944" t="str">
            <v>M</v>
          </cell>
          <cell r="M1944" t="str">
            <v>No</v>
          </cell>
          <cell r="N1944">
            <v>254200</v>
          </cell>
        </row>
        <row r="1945">
          <cell r="J1945" t="str">
            <v>Petty Cash (S &amp; T)_V1</v>
          </cell>
          <cell r="K1945" t="str">
            <v>Petty Cash (S &amp; T)_V1</v>
          </cell>
          <cell r="L1945" t="str">
            <v>M</v>
          </cell>
          <cell r="M1945" t="str">
            <v>No</v>
          </cell>
          <cell r="N1945">
            <v>254203</v>
          </cell>
        </row>
        <row r="1946">
          <cell r="J1946" t="str">
            <v>Investment Opening Balance</v>
          </cell>
          <cell r="K1946" t="str">
            <v>Investment Opening Balance</v>
          </cell>
          <cell r="L1946" t="str">
            <v>M</v>
          </cell>
          <cell r="M1946" t="str">
            <v>No</v>
          </cell>
          <cell r="N1946">
            <v>253636</v>
          </cell>
        </row>
        <row r="1947">
          <cell r="J1947" t="str">
            <v>Investment Opening Balance</v>
          </cell>
          <cell r="K1947" t="str">
            <v>Investment Opening Balance</v>
          </cell>
          <cell r="L1947" t="str">
            <v>M</v>
          </cell>
          <cell r="M1947" t="str">
            <v>No</v>
          </cell>
          <cell r="N1947">
            <v>253632</v>
          </cell>
        </row>
        <row r="1948">
          <cell r="J1948" t="str">
            <v>Investment_ABSA</v>
          </cell>
          <cell r="K1948" t="str">
            <v>Investment_ABSA</v>
          </cell>
          <cell r="L1948" t="str">
            <v>M</v>
          </cell>
          <cell r="M1948" t="str">
            <v>No</v>
          </cell>
          <cell r="N1948">
            <v>253713</v>
          </cell>
        </row>
        <row r="1949">
          <cell r="J1949" t="str">
            <v>Investment_ABSA</v>
          </cell>
          <cell r="K1949" t="str">
            <v>Investment_ABSA</v>
          </cell>
          <cell r="L1949" t="str">
            <v>M</v>
          </cell>
          <cell r="M1949" t="str">
            <v>No</v>
          </cell>
          <cell r="N1949">
            <v>253630</v>
          </cell>
        </row>
        <row r="1950">
          <cell r="J1950" t="str">
            <v>Investment_ABSA</v>
          </cell>
          <cell r="K1950" t="str">
            <v>Investment_ABSA</v>
          </cell>
          <cell r="L1950" t="str">
            <v>M</v>
          </cell>
          <cell r="M1950" t="str">
            <v>No</v>
          </cell>
          <cell r="N1950">
            <v>253631</v>
          </cell>
        </row>
        <row r="1951">
          <cell r="J1951" t="str">
            <v>Investment_Nedbank_32 Days Notice Deposit</v>
          </cell>
          <cell r="K1951" t="str">
            <v>Investment_Nedbank_32 Days Notice Deposit</v>
          </cell>
          <cell r="L1951" t="str">
            <v>M</v>
          </cell>
          <cell r="M1951" t="str">
            <v>No</v>
          </cell>
          <cell r="N1951">
            <v>253634</v>
          </cell>
        </row>
        <row r="1952">
          <cell r="J1952" t="str">
            <v>Investment_Nedbank_32 Days Notice Deposit</v>
          </cell>
          <cell r="K1952" t="str">
            <v>Investment_Nedbank_32 Days Notice Deposit</v>
          </cell>
          <cell r="L1952" t="str">
            <v>M</v>
          </cell>
          <cell r="M1952" t="str">
            <v>No</v>
          </cell>
          <cell r="N1952">
            <v>253633</v>
          </cell>
        </row>
        <row r="1953">
          <cell r="J1953" t="str">
            <v>Investment_Nedbank_32 Days Notice Deposit</v>
          </cell>
          <cell r="K1953" t="str">
            <v>Investment_Nedbank_32 Days Notice Deposit</v>
          </cell>
          <cell r="L1953" t="str">
            <v>M</v>
          </cell>
          <cell r="M1953" t="str">
            <v>No</v>
          </cell>
          <cell r="N1953">
            <v>253635</v>
          </cell>
        </row>
        <row r="1954">
          <cell r="J1954" t="str">
            <v>Investment_Nedbank_32 Days Notice Deposit</v>
          </cell>
          <cell r="K1954" t="str">
            <v>Investment_Nedbank_32 Days Notice Deposit</v>
          </cell>
          <cell r="L1954" t="str">
            <v>M</v>
          </cell>
          <cell r="M1954" t="str">
            <v>No</v>
          </cell>
          <cell r="N1954">
            <v>263298</v>
          </cell>
        </row>
        <row r="1955">
          <cell r="J1955" t="str">
            <v>Asset_Billing</v>
          </cell>
          <cell r="K1955" t="str">
            <v>Asset_Billing</v>
          </cell>
          <cell r="L1955" t="str">
            <v>M</v>
          </cell>
          <cell r="M1955" t="str">
            <v>No</v>
          </cell>
          <cell r="N1955">
            <v>253645</v>
          </cell>
        </row>
        <row r="1956">
          <cell r="J1956" t="str">
            <v>Asset_Billing</v>
          </cell>
          <cell r="K1956" t="str">
            <v>Asset_Billing</v>
          </cell>
          <cell r="L1956" t="str">
            <v>M</v>
          </cell>
          <cell r="M1956" t="str">
            <v>No</v>
          </cell>
          <cell r="N1956">
            <v>253642</v>
          </cell>
        </row>
        <row r="1957">
          <cell r="J1957" t="str">
            <v>Asset_Billing</v>
          </cell>
          <cell r="K1957" t="str">
            <v>Asset_Billing</v>
          </cell>
          <cell r="L1957" t="str">
            <v>M</v>
          </cell>
          <cell r="M1957" t="str">
            <v>No</v>
          </cell>
          <cell r="N1957">
            <v>253644</v>
          </cell>
        </row>
        <row r="1958">
          <cell r="J1958" t="str">
            <v>Asset_Billing</v>
          </cell>
          <cell r="K1958" t="str">
            <v>Asset_Billing</v>
          </cell>
          <cell r="L1958" t="str">
            <v>M</v>
          </cell>
          <cell r="M1958" t="str">
            <v>No</v>
          </cell>
          <cell r="N1958">
            <v>253643</v>
          </cell>
        </row>
        <row r="1959">
          <cell r="J1959" t="str">
            <v>Asset_Billing</v>
          </cell>
          <cell r="K1959" t="str">
            <v>Asset_Billing</v>
          </cell>
          <cell r="L1959" t="str">
            <v>M</v>
          </cell>
          <cell r="M1959" t="str">
            <v>No</v>
          </cell>
          <cell r="N1959">
            <v>253641</v>
          </cell>
        </row>
        <row r="1960">
          <cell r="J1960" t="str">
            <v>Asset_Billing</v>
          </cell>
          <cell r="K1960" t="str">
            <v>Asset_Billing</v>
          </cell>
          <cell r="L1960" t="str">
            <v>M</v>
          </cell>
          <cell r="M1960" t="str">
            <v>No</v>
          </cell>
          <cell r="N1960">
            <v>253637</v>
          </cell>
        </row>
        <row r="1961">
          <cell r="J1961" t="str">
            <v>Asset_Billing</v>
          </cell>
          <cell r="K1961" t="str">
            <v>Asset_Billing</v>
          </cell>
          <cell r="L1961" t="str">
            <v>M</v>
          </cell>
          <cell r="M1961" t="str">
            <v>No</v>
          </cell>
          <cell r="N1961">
            <v>253639</v>
          </cell>
        </row>
        <row r="1962">
          <cell r="J1962" t="str">
            <v>Asset_Billing</v>
          </cell>
          <cell r="K1962" t="str">
            <v>Asset_Billing</v>
          </cell>
          <cell r="L1962" t="str">
            <v>M</v>
          </cell>
          <cell r="M1962" t="str">
            <v>No</v>
          </cell>
          <cell r="N1962">
            <v>253640</v>
          </cell>
        </row>
        <row r="1963">
          <cell r="J1963" t="str">
            <v>Asset_Billing</v>
          </cell>
          <cell r="K1963" t="str">
            <v>Asset_Billing</v>
          </cell>
          <cell r="L1963" t="str">
            <v>M</v>
          </cell>
          <cell r="M1963" t="str">
            <v>No</v>
          </cell>
          <cell r="N1963">
            <v>253638</v>
          </cell>
        </row>
        <row r="1964">
          <cell r="J1964" t="str">
            <v>Asset_Billing</v>
          </cell>
          <cell r="K1964" t="str">
            <v>Asset_Billing</v>
          </cell>
          <cell r="L1964" t="str">
            <v>M</v>
          </cell>
          <cell r="M1964" t="str">
            <v>No</v>
          </cell>
          <cell r="N1964">
            <v>254887</v>
          </cell>
        </row>
        <row r="1965">
          <cell r="J1965" t="str">
            <v>Liability_Billing</v>
          </cell>
          <cell r="K1965" t="str">
            <v>Liability_Billing</v>
          </cell>
          <cell r="L1965" t="str">
            <v>M</v>
          </cell>
          <cell r="M1965" t="str">
            <v>No</v>
          </cell>
          <cell r="N1965">
            <v>253646</v>
          </cell>
        </row>
        <row r="1966">
          <cell r="J1966" t="str">
            <v>Liability_Billing</v>
          </cell>
          <cell r="K1966" t="str">
            <v>Liability_Billing</v>
          </cell>
          <cell r="L1966" t="str">
            <v>M</v>
          </cell>
          <cell r="M1966" t="str">
            <v>No</v>
          </cell>
          <cell r="N1966">
            <v>253647</v>
          </cell>
        </row>
        <row r="1967">
          <cell r="J1967" t="str">
            <v>Revenue_Billing</v>
          </cell>
          <cell r="K1967" t="str">
            <v>Revenue_Billing</v>
          </cell>
          <cell r="L1967" t="str">
            <v>M</v>
          </cell>
          <cell r="M1967" t="str">
            <v>No</v>
          </cell>
          <cell r="N1967">
            <v>263395</v>
          </cell>
        </row>
        <row r="1968">
          <cell r="J1968" t="str">
            <v>Revenue_Billing</v>
          </cell>
          <cell r="K1968" t="str">
            <v>Revenue_Billing</v>
          </cell>
          <cell r="L1968" t="str">
            <v>M</v>
          </cell>
          <cell r="M1968" t="str">
            <v>No</v>
          </cell>
          <cell r="N1968">
            <v>263410</v>
          </cell>
        </row>
        <row r="1969">
          <cell r="J1969" t="str">
            <v>Revenue_Billing</v>
          </cell>
          <cell r="K1969" t="str">
            <v>Revenue_Billing</v>
          </cell>
          <cell r="L1969" t="str">
            <v>M</v>
          </cell>
          <cell r="M1969" t="str">
            <v>No</v>
          </cell>
          <cell r="N1969">
            <v>253648</v>
          </cell>
        </row>
        <row r="1970">
          <cell r="J1970" t="str">
            <v>Revenue_Billing</v>
          </cell>
          <cell r="K1970" t="str">
            <v>Revenue_Billing</v>
          </cell>
          <cell r="L1970" t="str">
            <v>M</v>
          </cell>
          <cell r="M1970" t="str">
            <v>No</v>
          </cell>
          <cell r="N1970">
            <v>253649</v>
          </cell>
        </row>
        <row r="1971">
          <cell r="J1971" t="str">
            <v>Revenue_Billing</v>
          </cell>
          <cell r="K1971" t="str">
            <v>Revenue_Billing</v>
          </cell>
          <cell r="L1971" t="str">
            <v>M</v>
          </cell>
          <cell r="M1971" t="str">
            <v>No</v>
          </cell>
          <cell r="N1971">
            <v>263388</v>
          </cell>
        </row>
        <row r="1972">
          <cell r="J1972" t="str">
            <v>Revenue_Billing</v>
          </cell>
          <cell r="K1972" t="str">
            <v>Revenue_Billing</v>
          </cell>
          <cell r="L1972" t="str">
            <v>M</v>
          </cell>
          <cell r="M1972" t="str">
            <v>No</v>
          </cell>
          <cell r="N1972">
            <v>263382</v>
          </cell>
        </row>
        <row r="1973">
          <cell r="J1973" t="str">
            <v>Asset_Billing_V1</v>
          </cell>
          <cell r="K1973" t="str">
            <v>Asset_Billing_V1</v>
          </cell>
          <cell r="L1973" t="str">
            <v>M</v>
          </cell>
          <cell r="M1973" t="str">
            <v>No</v>
          </cell>
          <cell r="N1973">
            <v>256169</v>
          </cell>
        </row>
        <row r="1974">
          <cell r="J1974" t="str">
            <v>Asset_Billing_V1</v>
          </cell>
          <cell r="K1974" t="str">
            <v>Asset_Billing_V1</v>
          </cell>
          <cell r="L1974" t="str">
            <v>M</v>
          </cell>
          <cell r="M1974" t="str">
            <v>No</v>
          </cell>
          <cell r="N1974">
            <v>253651</v>
          </cell>
        </row>
        <row r="1975">
          <cell r="J1975" t="str">
            <v>Asset_Billing_V1</v>
          </cell>
          <cell r="K1975" t="str">
            <v>Asset_Billing_V1</v>
          </cell>
          <cell r="L1975" t="str">
            <v>M</v>
          </cell>
          <cell r="M1975" t="str">
            <v>No</v>
          </cell>
          <cell r="N1975">
            <v>253652</v>
          </cell>
        </row>
        <row r="1976">
          <cell r="J1976" t="str">
            <v>Asset_Billing_V1</v>
          </cell>
          <cell r="K1976" t="str">
            <v>Asset_Billing_V1</v>
          </cell>
          <cell r="L1976" t="str">
            <v>M</v>
          </cell>
          <cell r="M1976" t="str">
            <v>No</v>
          </cell>
          <cell r="N1976">
            <v>253653</v>
          </cell>
        </row>
        <row r="1977">
          <cell r="J1977" t="str">
            <v>Asset_Billing_V1</v>
          </cell>
          <cell r="K1977" t="str">
            <v>Asset_Billing_V1</v>
          </cell>
          <cell r="L1977" t="str">
            <v>M</v>
          </cell>
          <cell r="M1977" t="str">
            <v>No</v>
          </cell>
          <cell r="N1977">
            <v>253654</v>
          </cell>
        </row>
        <row r="1978">
          <cell r="J1978" t="str">
            <v>Asset_Billing_V1</v>
          </cell>
          <cell r="K1978" t="str">
            <v>Asset_Billing_V1</v>
          </cell>
          <cell r="L1978" t="str">
            <v>M</v>
          </cell>
          <cell r="M1978" t="str">
            <v>No</v>
          </cell>
          <cell r="N1978">
            <v>253657</v>
          </cell>
        </row>
        <row r="1979">
          <cell r="J1979" t="str">
            <v>Asset_Billing_V1</v>
          </cell>
          <cell r="K1979" t="str">
            <v>Asset_Billing_V1</v>
          </cell>
          <cell r="L1979" t="str">
            <v>M</v>
          </cell>
          <cell r="M1979" t="str">
            <v>No</v>
          </cell>
          <cell r="N1979">
            <v>253658</v>
          </cell>
        </row>
        <row r="1980">
          <cell r="J1980" t="str">
            <v>Asset_Billing_V1</v>
          </cell>
          <cell r="K1980" t="str">
            <v>Asset_Billing_V1</v>
          </cell>
          <cell r="L1980" t="str">
            <v>M</v>
          </cell>
          <cell r="M1980" t="str">
            <v>No</v>
          </cell>
          <cell r="N1980">
            <v>253659</v>
          </cell>
        </row>
        <row r="1981">
          <cell r="J1981" t="str">
            <v>Asset_Billing_V1</v>
          </cell>
          <cell r="K1981" t="str">
            <v>Asset_Billing_V1</v>
          </cell>
          <cell r="L1981" t="str">
            <v>M</v>
          </cell>
          <cell r="M1981" t="str">
            <v>No</v>
          </cell>
          <cell r="N1981">
            <v>253650</v>
          </cell>
        </row>
        <row r="1982">
          <cell r="J1982" t="str">
            <v>Asset_Billing_V1</v>
          </cell>
          <cell r="K1982" t="str">
            <v>Asset_Billing_V1</v>
          </cell>
          <cell r="L1982" t="str">
            <v>M</v>
          </cell>
          <cell r="M1982" t="str">
            <v>No</v>
          </cell>
          <cell r="N1982">
            <v>253656</v>
          </cell>
        </row>
        <row r="1983">
          <cell r="J1983" t="str">
            <v>Asset_Billing_V1</v>
          </cell>
          <cell r="K1983" t="str">
            <v>Asset_Billing_V1</v>
          </cell>
          <cell r="L1983" t="str">
            <v>M</v>
          </cell>
          <cell r="M1983" t="str">
            <v>No</v>
          </cell>
          <cell r="N1983">
            <v>253655</v>
          </cell>
        </row>
        <row r="1984">
          <cell r="J1984" t="str">
            <v>Asset_Billing_V1</v>
          </cell>
          <cell r="K1984" t="str">
            <v>Asset_Billing_V1</v>
          </cell>
          <cell r="L1984" t="str">
            <v>M</v>
          </cell>
          <cell r="M1984" t="str">
            <v>No</v>
          </cell>
          <cell r="N1984">
            <v>256170</v>
          </cell>
        </row>
        <row r="1985">
          <cell r="J1985" t="str">
            <v>Asset_Billing_V1</v>
          </cell>
          <cell r="K1985" t="str">
            <v>Asset_Billing_V1</v>
          </cell>
          <cell r="L1985" t="str">
            <v>M</v>
          </cell>
          <cell r="M1985" t="str">
            <v>No</v>
          </cell>
          <cell r="N1985">
            <v>254952</v>
          </cell>
        </row>
        <row r="1986">
          <cell r="J1986" t="str">
            <v>Borrowings_New_2019_V1</v>
          </cell>
          <cell r="K1986" t="str">
            <v>Borrowings_New_2019_V1</v>
          </cell>
          <cell r="L1986" t="str">
            <v>M</v>
          </cell>
          <cell r="M1986" t="str">
            <v>No</v>
          </cell>
          <cell r="N1986">
            <v>263342</v>
          </cell>
        </row>
        <row r="1987">
          <cell r="J1987" t="str">
            <v>Borrowings_New_2019_V1</v>
          </cell>
          <cell r="K1987" t="str">
            <v>Borrowings_New_2019_V1</v>
          </cell>
          <cell r="L1987" t="str">
            <v>M</v>
          </cell>
          <cell r="M1987" t="str">
            <v>No</v>
          </cell>
          <cell r="N1987">
            <v>256172</v>
          </cell>
        </row>
        <row r="1988">
          <cell r="J1988" t="str">
            <v>Borrowings_New_2019_V1</v>
          </cell>
          <cell r="K1988" t="str">
            <v>Borrowings_New_2019_V1</v>
          </cell>
          <cell r="L1988" t="str">
            <v>M</v>
          </cell>
          <cell r="M1988" t="str">
            <v>No</v>
          </cell>
          <cell r="N1988">
            <v>256171</v>
          </cell>
        </row>
        <row r="1989">
          <cell r="J1989" t="str">
            <v>Borrowings_New_2019_V1</v>
          </cell>
          <cell r="K1989" t="str">
            <v>Borrowings_New_2019_V1</v>
          </cell>
          <cell r="L1989" t="str">
            <v>M</v>
          </cell>
          <cell r="M1989" t="str">
            <v>No</v>
          </cell>
          <cell r="N1989">
            <v>263315</v>
          </cell>
        </row>
        <row r="1990">
          <cell r="J1990" t="str">
            <v>Borrowings_New_2019_V1</v>
          </cell>
          <cell r="K1990" t="str">
            <v>Borrowings_New_2019_V1</v>
          </cell>
          <cell r="L1990" t="str">
            <v>M</v>
          </cell>
          <cell r="M1990" t="str">
            <v>No</v>
          </cell>
          <cell r="N1990">
            <v>263316</v>
          </cell>
        </row>
        <row r="1991">
          <cell r="J1991" t="str">
            <v>Borrowings_New_2019_V1</v>
          </cell>
          <cell r="K1991" t="str">
            <v>Borrowings_New_2019_V1</v>
          </cell>
          <cell r="L1991" t="str">
            <v>M</v>
          </cell>
          <cell r="M1991" t="str">
            <v>No</v>
          </cell>
          <cell r="N1991">
            <v>263314</v>
          </cell>
        </row>
        <row r="1992">
          <cell r="J1992" t="str">
            <v>Borrowings_New_2019_V1</v>
          </cell>
          <cell r="K1992" t="str">
            <v>Borrowings_New_2019_V1</v>
          </cell>
          <cell r="L1992" t="str">
            <v>M</v>
          </cell>
          <cell r="M1992" t="str">
            <v>No</v>
          </cell>
          <cell r="N1992">
            <v>263341</v>
          </cell>
        </row>
        <row r="1993">
          <cell r="J1993" t="str">
            <v>Net Accumulated_Borrowings_New_2019_V1</v>
          </cell>
          <cell r="K1993" t="str">
            <v>Net Accumulated_Borrowings_New_2019_V1</v>
          </cell>
          <cell r="L1993" t="str">
            <v>M</v>
          </cell>
          <cell r="M1993" t="str">
            <v>No</v>
          </cell>
          <cell r="N1993">
            <v>256173</v>
          </cell>
        </row>
        <row r="1994">
          <cell r="J1994" t="str">
            <v>Billing_Property Rates</v>
          </cell>
          <cell r="K1994" t="str">
            <v>Billing_Property Rates</v>
          </cell>
          <cell r="L1994" t="str">
            <v>M</v>
          </cell>
          <cell r="M1994" t="str">
            <v>No</v>
          </cell>
          <cell r="N1994">
            <v>253664</v>
          </cell>
        </row>
        <row r="1995">
          <cell r="J1995" t="str">
            <v>Billing_Property Rates</v>
          </cell>
          <cell r="K1995" t="str">
            <v>Billing_Property Rates</v>
          </cell>
          <cell r="L1995" t="str">
            <v>M</v>
          </cell>
          <cell r="M1995" t="str">
            <v>No</v>
          </cell>
          <cell r="N1995">
            <v>254878</v>
          </cell>
        </row>
        <row r="1996">
          <cell r="J1996" t="str">
            <v>Billing_Property Rates</v>
          </cell>
          <cell r="K1996" t="str">
            <v>Billing_Property Rates</v>
          </cell>
          <cell r="L1996" t="str">
            <v>M</v>
          </cell>
          <cell r="M1996" t="str">
            <v>No</v>
          </cell>
          <cell r="N1996">
            <v>253663</v>
          </cell>
        </row>
        <row r="1997">
          <cell r="J1997" t="str">
            <v>Billing_Property Rates</v>
          </cell>
          <cell r="K1997" t="str">
            <v>Billing_Property Rates</v>
          </cell>
          <cell r="L1997" t="str">
            <v>M</v>
          </cell>
          <cell r="M1997" t="str">
            <v>No</v>
          </cell>
          <cell r="N1997">
            <v>253666</v>
          </cell>
        </row>
        <row r="1998">
          <cell r="J1998" t="str">
            <v>Billing_Property Rates</v>
          </cell>
          <cell r="K1998" t="str">
            <v>Billing_Property Rates</v>
          </cell>
          <cell r="L1998" t="str">
            <v>M</v>
          </cell>
          <cell r="M1998" t="str">
            <v>No</v>
          </cell>
          <cell r="N1998">
            <v>254879</v>
          </cell>
        </row>
        <row r="1999">
          <cell r="J1999" t="str">
            <v>Billing_Property Rates</v>
          </cell>
          <cell r="K1999" t="str">
            <v>Billing_Property Rates</v>
          </cell>
          <cell r="L1999" t="str">
            <v>M</v>
          </cell>
          <cell r="M1999" t="str">
            <v>No</v>
          </cell>
          <cell r="N1999">
            <v>254880</v>
          </cell>
        </row>
        <row r="2000">
          <cell r="J2000" t="str">
            <v>Billing_Property Rates</v>
          </cell>
          <cell r="K2000" t="str">
            <v>Billing_Property Rates</v>
          </cell>
          <cell r="L2000" t="str">
            <v>M</v>
          </cell>
          <cell r="M2000" t="str">
            <v>No</v>
          </cell>
          <cell r="N2000">
            <v>254882</v>
          </cell>
        </row>
        <row r="2001">
          <cell r="J2001" t="str">
            <v>Billing_Property Rates</v>
          </cell>
          <cell r="K2001" t="str">
            <v>Billing_Property Rates</v>
          </cell>
          <cell r="L2001" t="str">
            <v>M</v>
          </cell>
          <cell r="M2001" t="str">
            <v>No</v>
          </cell>
          <cell r="N2001">
            <v>253667</v>
          </cell>
        </row>
        <row r="2002">
          <cell r="J2002" t="str">
            <v>Billing_Property Rates</v>
          </cell>
          <cell r="K2002" t="str">
            <v>Billing_Property Rates</v>
          </cell>
          <cell r="L2002" t="str">
            <v>M</v>
          </cell>
          <cell r="M2002" t="str">
            <v>No</v>
          </cell>
          <cell r="N2002">
            <v>253661</v>
          </cell>
        </row>
        <row r="2003">
          <cell r="J2003" t="str">
            <v>Billing_Property Rates</v>
          </cell>
          <cell r="K2003" t="str">
            <v>Billing_Property Rates</v>
          </cell>
          <cell r="L2003" t="str">
            <v>M</v>
          </cell>
          <cell r="M2003" t="str">
            <v>No</v>
          </cell>
          <cell r="N2003">
            <v>253665</v>
          </cell>
        </row>
        <row r="2004">
          <cell r="J2004" t="str">
            <v>Billing_Property Rates</v>
          </cell>
          <cell r="K2004" t="str">
            <v>Billing_Property Rates</v>
          </cell>
          <cell r="L2004" t="str">
            <v>M</v>
          </cell>
          <cell r="M2004" t="str">
            <v>No</v>
          </cell>
          <cell r="N2004">
            <v>253662</v>
          </cell>
        </row>
        <row r="2005">
          <cell r="J2005" t="str">
            <v>Billing_Property Rates_V1</v>
          </cell>
          <cell r="K2005" t="str">
            <v>Billing_Property Rates_V1</v>
          </cell>
          <cell r="L2005" t="str">
            <v>M</v>
          </cell>
          <cell r="M2005" t="str">
            <v>No</v>
          </cell>
          <cell r="N2005">
            <v>253671</v>
          </cell>
        </row>
        <row r="2006">
          <cell r="J2006" t="str">
            <v>Billing_Property Rates_V1</v>
          </cell>
          <cell r="K2006" t="str">
            <v>Billing_Property Rates_V1</v>
          </cell>
          <cell r="L2006" t="str">
            <v>M</v>
          </cell>
          <cell r="M2006" t="str">
            <v>No</v>
          </cell>
          <cell r="N2006">
            <v>254883</v>
          </cell>
        </row>
        <row r="2007">
          <cell r="J2007" t="str">
            <v>Billing_Property Rates_V1</v>
          </cell>
          <cell r="K2007" t="str">
            <v>Billing_Property Rates_V1</v>
          </cell>
          <cell r="L2007" t="str">
            <v>M</v>
          </cell>
          <cell r="M2007" t="str">
            <v>No</v>
          </cell>
          <cell r="N2007">
            <v>253670</v>
          </cell>
        </row>
        <row r="2008">
          <cell r="J2008" t="str">
            <v>Billing_Property Rates_V1</v>
          </cell>
          <cell r="K2008" t="str">
            <v>Billing_Property Rates_V1</v>
          </cell>
          <cell r="L2008" t="str">
            <v>M</v>
          </cell>
          <cell r="M2008" t="str">
            <v>No</v>
          </cell>
          <cell r="N2008">
            <v>254886</v>
          </cell>
        </row>
        <row r="2009">
          <cell r="J2009" t="str">
            <v>Billing_Property Rates_V1</v>
          </cell>
          <cell r="K2009" t="str">
            <v>Billing_Property Rates_V1</v>
          </cell>
          <cell r="L2009" t="str">
            <v>M</v>
          </cell>
          <cell r="M2009" t="str">
            <v>No</v>
          </cell>
          <cell r="N2009">
            <v>253674</v>
          </cell>
        </row>
        <row r="2010">
          <cell r="J2010" t="str">
            <v>Billing_Property Rates_V1</v>
          </cell>
          <cell r="K2010" t="str">
            <v>Billing_Property Rates_V1</v>
          </cell>
          <cell r="L2010" t="str">
            <v>M</v>
          </cell>
          <cell r="M2010" t="str">
            <v>No</v>
          </cell>
          <cell r="N2010">
            <v>253682</v>
          </cell>
        </row>
        <row r="2011">
          <cell r="J2011" t="str">
            <v>Billing_Property Rates_V1</v>
          </cell>
          <cell r="K2011" t="str">
            <v>Billing_Property Rates_V1</v>
          </cell>
          <cell r="L2011" t="str">
            <v>M</v>
          </cell>
          <cell r="M2011" t="str">
            <v>No</v>
          </cell>
          <cell r="N2011">
            <v>253681</v>
          </cell>
        </row>
        <row r="2012">
          <cell r="J2012" t="str">
            <v>Billing_Property Rates_V1</v>
          </cell>
          <cell r="K2012" t="str">
            <v>Billing_Property Rates_V1</v>
          </cell>
          <cell r="L2012" t="str">
            <v>M</v>
          </cell>
          <cell r="M2012" t="str">
            <v>No</v>
          </cell>
          <cell r="N2012">
            <v>254888</v>
          </cell>
        </row>
        <row r="2013">
          <cell r="J2013" t="str">
            <v>Billing_Property Rates_V1</v>
          </cell>
          <cell r="K2013" t="str">
            <v>Billing_Property Rates_V1</v>
          </cell>
          <cell r="L2013" t="str">
            <v>M</v>
          </cell>
          <cell r="M2013" t="str">
            <v>No</v>
          </cell>
          <cell r="N2013">
            <v>254865</v>
          </cell>
        </row>
        <row r="2014">
          <cell r="J2014" t="str">
            <v>Billing_Property Rates_V1</v>
          </cell>
          <cell r="K2014" t="str">
            <v>Billing_Property Rates_V1</v>
          </cell>
          <cell r="L2014" t="str">
            <v>M</v>
          </cell>
          <cell r="M2014" t="str">
            <v>No</v>
          </cell>
          <cell r="N2014">
            <v>253668</v>
          </cell>
        </row>
        <row r="2015">
          <cell r="J2015" t="str">
            <v>Billing_Property Rates_V1</v>
          </cell>
          <cell r="K2015" t="str">
            <v>Billing_Property Rates_V1</v>
          </cell>
          <cell r="L2015" t="str">
            <v>M</v>
          </cell>
          <cell r="M2015" t="str">
            <v>No</v>
          </cell>
          <cell r="N2015">
            <v>253679</v>
          </cell>
        </row>
        <row r="2016">
          <cell r="J2016" t="str">
            <v>Billing_Property Rates_V1</v>
          </cell>
          <cell r="K2016" t="str">
            <v>Billing_Property Rates_V1</v>
          </cell>
          <cell r="L2016" t="str">
            <v>M</v>
          </cell>
          <cell r="M2016" t="str">
            <v>No</v>
          </cell>
          <cell r="N2016">
            <v>253672</v>
          </cell>
        </row>
        <row r="2017">
          <cell r="J2017" t="str">
            <v>Billing_Property Rates_V1</v>
          </cell>
          <cell r="K2017" t="str">
            <v>Billing_Property Rates_V1</v>
          </cell>
          <cell r="L2017" t="str">
            <v>M</v>
          </cell>
          <cell r="M2017" t="str">
            <v>No</v>
          </cell>
          <cell r="N2017">
            <v>254872</v>
          </cell>
        </row>
        <row r="2018">
          <cell r="J2018" t="str">
            <v>Billing_Property Rates_V1</v>
          </cell>
          <cell r="K2018" t="str">
            <v>Billing_Property Rates_V1</v>
          </cell>
          <cell r="L2018" t="str">
            <v>M</v>
          </cell>
          <cell r="M2018" t="str">
            <v>No</v>
          </cell>
          <cell r="N2018">
            <v>254873</v>
          </cell>
        </row>
        <row r="2019">
          <cell r="J2019" t="str">
            <v>Billing_Property Rates_V1</v>
          </cell>
          <cell r="K2019" t="str">
            <v>Billing_Property Rates_V1</v>
          </cell>
          <cell r="L2019" t="str">
            <v>M</v>
          </cell>
          <cell r="M2019" t="str">
            <v>No</v>
          </cell>
          <cell r="N2019">
            <v>253669</v>
          </cell>
        </row>
        <row r="2020">
          <cell r="J2020" t="str">
            <v>Billing_Property Rates_V1</v>
          </cell>
          <cell r="K2020" t="str">
            <v>Billing_Property Rates_V1</v>
          </cell>
          <cell r="L2020" t="str">
            <v>M</v>
          </cell>
          <cell r="M2020" t="str">
            <v>No</v>
          </cell>
          <cell r="N2020">
            <v>253680</v>
          </cell>
        </row>
        <row r="2021">
          <cell r="J2021" t="str">
            <v>Billing_Property Rates_V1</v>
          </cell>
          <cell r="K2021" t="str">
            <v>Billing_Property Rates_V1</v>
          </cell>
          <cell r="L2021" t="str">
            <v>M</v>
          </cell>
          <cell r="M2021" t="str">
            <v>No</v>
          </cell>
          <cell r="N2021">
            <v>254885</v>
          </cell>
        </row>
        <row r="2022">
          <cell r="J2022" t="str">
            <v>Billing_Property Rates_V1</v>
          </cell>
          <cell r="K2022" t="str">
            <v>Billing_Property Rates_V1</v>
          </cell>
          <cell r="L2022" t="str">
            <v>M</v>
          </cell>
          <cell r="M2022" t="str">
            <v>No</v>
          </cell>
          <cell r="N2022">
            <v>253675</v>
          </cell>
        </row>
        <row r="2023">
          <cell r="J2023" t="str">
            <v>Billing_Property Rates_V1</v>
          </cell>
          <cell r="K2023" t="str">
            <v>Billing_Property Rates_V1</v>
          </cell>
          <cell r="L2023" t="str">
            <v>M</v>
          </cell>
          <cell r="M2023" t="str">
            <v>No</v>
          </cell>
          <cell r="N2023">
            <v>253676</v>
          </cell>
        </row>
        <row r="2024">
          <cell r="J2024" t="str">
            <v>Billing_Property Rates_V1</v>
          </cell>
          <cell r="K2024" t="str">
            <v>Billing_Property Rates_V1</v>
          </cell>
          <cell r="L2024" t="str">
            <v>M</v>
          </cell>
          <cell r="M2024" t="str">
            <v>No</v>
          </cell>
          <cell r="N2024">
            <v>253677</v>
          </cell>
        </row>
        <row r="2025">
          <cell r="J2025" t="str">
            <v>Billing_Property Rates_V1</v>
          </cell>
          <cell r="K2025" t="str">
            <v>Billing_Property Rates_V1</v>
          </cell>
          <cell r="L2025" t="str">
            <v>M</v>
          </cell>
          <cell r="M2025" t="str">
            <v>No</v>
          </cell>
          <cell r="N2025">
            <v>254868</v>
          </cell>
        </row>
        <row r="2026">
          <cell r="J2026" t="str">
            <v>Billing_Property Rates_V1</v>
          </cell>
          <cell r="K2026" t="str">
            <v>Billing_Property Rates_V1</v>
          </cell>
          <cell r="L2026" t="str">
            <v>M</v>
          </cell>
          <cell r="M2026" t="str">
            <v>No</v>
          </cell>
          <cell r="N2026">
            <v>254884</v>
          </cell>
        </row>
        <row r="2027">
          <cell r="J2027" t="str">
            <v>Billing_Property Rates_V1</v>
          </cell>
          <cell r="K2027" t="str">
            <v>Billing_Property Rates_V1</v>
          </cell>
          <cell r="L2027" t="str">
            <v>M</v>
          </cell>
          <cell r="M2027" t="str">
            <v>No</v>
          </cell>
          <cell r="N2027">
            <v>253678</v>
          </cell>
        </row>
        <row r="2028">
          <cell r="J2028" t="str">
            <v>Billing_Property Rates_V1</v>
          </cell>
          <cell r="K2028" t="str">
            <v>Billing_Property Rates_V1</v>
          </cell>
          <cell r="L2028" t="str">
            <v>M</v>
          </cell>
          <cell r="M2028" t="str">
            <v>No</v>
          </cell>
          <cell r="N2028">
            <v>253673</v>
          </cell>
        </row>
        <row r="2029">
          <cell r="J2029" t="str">
            <v>Billing_Property Rates_V1</v>
          </cell>
          <cell r="K2029" t="str">
            <v>Billing_Property Rates_V1</v>
          </cell>
          <cell r="L2029" t="str">
            <v>M</v>
          </cell>
          <cell r="M2029" t="str">
            <v>No</v>
          </cell>
          <cell r="N2029">
            <v>254691</v>
          </cell>
        </row>
        <row r="2030">
          <cell r="J2030" t="str">
            <v>Billing_Property Rates_V1</v>
          </cell>
          <cell r="K2030" t="str">
            <v>Billing_Property Rates_V1</v>
          </cell>
          <cell r="L2030" t="str">
            <v>M</v>
          </cell>
          <cell r="M2030" t="str">
            <v>No</v>
          </cell>
          <cell r="N2030">
            <v>254694</v>
          </cell>
        </row>
        <row r="2031">
          <cell r="J2031" t="str">
            <v>002_Printing- publications and books</v>
          </cell>
          <cell r="K2031" t="str">
            <v>002_Printing, publications and books</v>
          </cell>
          <cell r="L2031" t="str">
            <v>S</v>
          </cell>
          <cell r="M2031" t="str">
            <v>No</v>
          </cell>
          <cell r="N2031">
            <v>257510</v>
          </cell>
        </row>
        <row r="2032">
          <cell r="J2032" t="str">
            <v>003_Printing- publications and books</v>
          </cell>
          <cell r="K2032" t="str">
            <v>003_Printing, publications and books</v>
          </cell>
          <cell r="L2032" t="str">
            <v>S</v>
          </cell>
          <cell r="M2032" t="str">
            <v>No</v>
          </cell>
          <cell r="N2032">
            <v>257493</v>
          </cell>
        </row>
        <row r="2033">
          <cell r="J2033" t="str">
            <v>003_Printing- publications and books</v>
          </cell>
          <cell r="K2033" t="str">
            <v>003_Printing, publications and books</v>
          </cell>
          <cell r="L2033" t="str">
            <v>S</v>
          </cell>
          <cell r="M2033" t="str">
            <v>No</v>
          </cell>
          <cell r="N2033">
            <v>257970</v>
          </cell>
        </row>
        <row r="2034">
          <cell r="J2034" t="str">
            <v>004_Printing- publications and books</v>
          </cell>
          <cell r="K2034" t="str">
            <v>004_Printing, publications and books</v>
          </cell>
          <cell r="L2034" t="str">
            <v>S</v>
          </cell>
          <cell r="M2034" t="str">
            <v>No</v>
          </cell>
          <cell r="N2034">
            <v>257974</v>
          </cell>
        </row>
        <row r="2035">
          <cell r="J2035" t="str">
            <v>004_Printing- publications and books</v>
          </cell>
          <cell r="K2035" t="str">
            <v>004_Printing, publications and books</v>
          </cell>
          <cell r="L2035" t="str">
            <v>S</v>
          </cell>
          <cell r="M2035" t="str">
            <v>No</v>
          </cell>
          <cell r="N2035">
            <v>257494</v>
          </cell>
        </row>
        <row r="2036">
          <cell r="J2036" t="str">
            <v>005_Printing- publications and books</v>
          </cell>
          <cell r="K2036" t="str">
            <v>005_Printing, publications and books</v>
          </cell>
          <cell r="L2036" t="str">
            <v>S</v>
          </cell>
          <cell r="M2036" t="str">
            <v>No</v>
          </cell>
          <cell r="N2036">
            <v>257488</v>
          </cell>
        </row>
        <row r="2037">
          <cell r="J2037" t="str">
            <v>005_Printing- publications and books</v>
          </cell>
          <cell r="K2037" t="str">
            <v>005_Printing, publications and books</v>
          </cell>
          <cell r="L2037" t="str">
            <v>S</v>
          </cell>
          <cell r="M2037" t="str">
            <v>No</v>
          </cell>
          <cell r="N2037">
            <v>257044</v>
          </cell>
        </row>
        <row r="2038">
          <cell r="J2038" t="str">
            <v>006_Printing- publications and books</v>
          </cell>
          <cell r="K2038" t="str">
            <v>006_Printing, publications and books</v>
          </cell>
          <cell r="L2038" t="str">
            <v>S</v>
          </cell>
          <cell r="M2038" t="str">
            <v>No</v>
          </cell>
          <cell r="N2038">
            <v>257965</v>
          </cell>
        </row>
        <row r="2039">
          <cell r="J2039" t="str">
            <v>006_Printing- publications and books</v>
          </cell>
          <cell r="K2039" t="str">
            <v>006_Printing, publications and books</v>
          </cell>
          <cell r="L2039" t="str">
            <v>S</v>
          </cell>
          <cell r="M2039" t="str">
            <v>No</v>
          </cell>
          <cell r="N2039">
            <v>257516</v>
          </cell>
        </row>
        <row r="2040">
          <cell r="J2040" t="str">
            <v>007_Printing- publications and books</v>
          </cell>
          <cell r="K2040" t="str">
            <v>007_Printing, publications and books</v>
          </cell>
          <cell r="L2040" t="str">
            <v>S</v>
          </cell>
          <cell r="M2040" t="str">
            <v>No</v>
          </cell>
          <cell r="N2040">
            <v>257515</v>
          </cell>
        </row>
        <row r="2041">
          <cell r="J2041" t="str">
            <v>007_Printing- publications and books</v>
          </cell>
          <cell r="K2041" t="str">
            <v>007_Printing, publications and books</v>
          </cell>
          <cell r="L2041" t="str">
            <v>S</v>
          </cell>
          <cell r="M2041" t="str">
            <v>No</v>
          </cell>
          <cell r="N2041">
            <v>257966</v>
          </cell>
        </row>
        <row r="2042">
          <cell r="J2042" t="str">
            <v>012_Printing- publications and books</v>
          </cell>
          <cell r="K2042" t="str">
            <v>012_Printing, publications and books</v>
          </cell>
          <cell r="L2042" t="str">
            <v>S</v>
          </cell>
          <cell r="M2042" t="str">
            <v>No</v>
          </cell>
          <cell r="N2042">
            <v>257046</v>
          </cell>
        </row>
        <row r="2043">
          <cell r="J2043" t="str">
            <v>012_Printing- publications and books</v>
          </cell>
          <cell r="K2043" t="str">
            <v>012_Printing, publications and books</v>
          </cell>
          <cell r="L2043" t="str">
            <v>S</v>
          </cell>
          <cell r="M2043" t="str">
            <v>No</v>
          </cell>
          <cell r="N2043">
            <v>257471</v>
          </cell>
        </row>
        <row r="2044">
          <cell r="J2044" t="str">
            <v>014_Printing- publications and books</v>
          </cell>
          <cell r="K2044" t="str">
            <v>014_Printing, publications and books</v>
          </cell>
          <cell r="L2044" t="str">
            <v>S</v>
          </cell>
          <cell r="M2044" t="str">
            <v>No</v>
          </cell>
          <cell r="N2044">
            <v>257505</v>
          </cell>
        </row>
        <row r="2045">
          <cell r="J2045" t="str">
            <v>014_Printing- publications and books</v>
          </cell>
          <cell r="K2045" t="str">
            <v>014_Printing, publications and books</v>
          </cell>
          <cell r="L2045" t="str">
            <v>S</v>
          </cell>
          <cell r="M2045" t="str">
            <v>No</v>
          </cell>
          <cell r="N2045">
            <v>257961</v>
          </cell>
        </row>
        <row r="2046">
          <cell r="J2046" t="str">
            <v>015_Printing- publications and books</v>
          </cell>
          <cell r="K2046" t="str">
            <v>015_Printing, publications and books</v>
          </cell>
          <cell r="L2046" t="str">
            <v>S</v>
          </cell>
          <cell r="M2046" t="str">
            <v>No</v>
          </cell>
          <cell r="N2046">
            <v>257999</v>
          </cell>
        </row>
        <row r="2047">
          <cell r="J2047" t="str">
            <v>015_Printing- publications and books</v>
          </cell>
          <cell r="K2047" t="str">
            <v>015_Printing, publications and books</v>
          </cell>
          <cell r="L2047" t="str">
            <v>S</v>
          </cell>
          <cell r="M2047" t="str">
            <v>No</v>
          </cell>
          <cell r="N2047">
            <v>257476</v>
          </cell>
        </row>
        <row r="2048">
          <cell r="J2048" t="str">
            <v>016_Printing- publications and books</v>
          </cell>
          <cell r="K2048" t="str">
            <v>016_Printing, publications and books</v>
          </cell>
          <cell r="L2048" t="str">
            <v>S</v>
          </cell>
          <cell r="M2048" t="str">
            <v>No</v>
          </cell>
          <cell r="N2048">
            <v>257473</v>
          </cell>
        </row>
        <row r="2049">
          <cell r="J2049" t="str">
            <v>016_Printing- publications and books</v>
          </cell>
          <cell r="K2049" t="str">
            <v>016_Printing, publications and books</v>
          </cell>
          <cell r="L2049" t="str">
            <v>S</v>
          </cell>
          <cell r="M2049" t="str">
            <v>No</v>
          </cell>
          <cell r="N2049">
            <v>257998</v>
          </cell>
        </row>
        <row r="2050">
          <cell r="J2050" t="str">
            <v>023_Printing- publications and books</v>
          </cell>
          <cell r="K2050" t="str">
            <v>023_Printing, publications and books</v>
          </cell>
          <cell r="L2050" t="str">
            <v>S</v>
          </cell>
          <cell r="M2050" t="str">
            <v>No</v>
          </cell>
          <cell r="N2050">
            <v>258002</v>
          </cell>
        </row>
        <row r="2051">
          <cell r="J2051" t="str">
            <v>023_Printing- publications and books</v>
          </cell>
          <cell r="K2051" t="str">
            <v>023_Printing, publications and books</v>
          </cell>
          <cell r="L2051" t="str">
            <v>S</v>
          </cell>
          <cell r="M2051" t="str">
            <v>No</v>
          </cell>
          <cell r="N2051">
            <v>257511</v>
          </cell>
        </row>
        <row r="2052">
          <cell r="J2052" t="str">
            <v>024_Printing- publications and books</v>
          </cell>
          <cell r="K2052" t="str">
            <v>024_Printing, publications and books</v>
          </cell>
          <cell r="L2052" t="str">
            <v>S</v>
          </cell>
          <cell r="M2052" t="str">
            <v>No</v>
          </cell>
          <cell r="N2052">
            <v>257489</v>
          </cell>
        </row>
        <row r="2053">
          <cell r="J2053" t="str">
            <v>024_Printing- publications and books</v>
          </cell>
          <cell r="K2053" t="str">
            <v>024_Printing, publications and books</v>
          </cell>
          <cell r="L2053" t="str">
            <v>S</v>
          </cell>
          <cell r="M2053" t="str">
            <v>No</v>
          </cell>
          <cell r="N2053">
            <v>257987</v>
          </cell>
        </row>
        <row r="2054">
          <cell r="J2054" t="str">
            <v>025_Printing- publications and books</v>
          </cell>
          <cell r="K2054" t="str">
            <v>025_Printing, publications and books</v>
          </cell>
          <cell r="L2054" t="str">
            <v>S</v>
          </cell>
          <cell r="M2054" t="str">
            <v>No</v>
          </cell>
          <cell r="N2054">
            <v>257977</v>
          </cell>
        </row>
        <row r="2055">
          <cell r="J2055" t="str">
            <v>025_Printing- publications and books</v>
          </cell>
          <cell r="K2055" t="str">
            <v>025_Printing, publications and books</v>
          </cell>
          <cell r="L2055" t="str">
            <v>S</v>
          </cell>
          <cell r="M2055" t="str">
            <v>No</v>
          </cell>
          <cell r="N2055">
            <v>257495</v>
          </cell>
        </row>
        <row r="2056">
          <cell r="J2056" t="str">
            <v>032_Printing- publications and books</v>
          </cell>
          <cell r="K2056" t="str">
            <v>032_Printing, publications and books</v>
          </cell>
          <cell r="L2056" t="str">
            <v>S</v>
          </cell>
          <cell r="M2056" t="str">
            <v>No</v>
          </cell>
          <cell r="N2056">
            <v>257477</v>
          </cell>
        </row>
        <row r="2057">
          <cell r="J2057" t="str">
            <v>032_Printing- publications and books</v>
          </cell>
          <cell r="K2057" t="str">
            <v>032_Printing, publications and books</v>
          </cell>
          <cell r="L2057" t="str">
            <v>S</v>
          </cell>
          <cell r="M2057" t="str">
            <v>No</v>
          </cell>
          <cell r="N2057">
            <v>257994</v>
          </cell>
        </row>
        <row r="2058">
          <cell r="J2058" t="str">
            <v>033_Printing- publications and books</v>
          </cell>
          <cell r="K2058" t="str">
            <v>033_Printing, publications and books</v>
          </cell>
          <cell r="L2058" t="str">
            <v>S</v>
          </cell>
          <cell r="M2058" t="str">
            <v>No</v>
          </cell>
          <cell r="N2058">
            <v>257956</v>
          </cell>
        </row>
        <row r="2059">
          <cell r="J2059" t="str">
            <v>033_Printing- publications and books</v>
          </cell>
          <cell r="K2059" t="str">
            <v>033_Printing, publications and books</v>
          </cell>
          <cell r="L2059" t="str">
            <v>S</v>
          </cell>
          <cell r="M2059" t="str">
            <v>No</v>
          </cell>
          <cell r="N2059">
            <v>257508</v>
          </cell>
        </row>
        <row r="2060">
          <cell r="J2060" t="str">
            <v>034_Printing- publications and books</v>
          </cell>
          <cell r="K2060" t="str">
            <v>034_Printing, publications and books</v>
          </cell>
          <cell r="L2060" t="str">
            <v>S</v>
          </cell>
          <cell r="M2060" t="str">
            <v>No</v>
          </cell>
          <cell r="N2060">
            <v>257485</v>
          </cell>
        </row>
        <row r="2061">
          <cell r="J2061" t="str">
            <v>034_Printing- publications and books</v>
          </cell>
          <cell r="K2061" t="str">
            <v>034_Printing, publications and books</v>
          </cell>
          <cell r="L2061" t="str">
            <v>S</v>
          </cell>
          <cell r="M2061" t="str">
            <v>No</v>
          </cell>
          <cell r="N2061">
            <v>257991</v>
          </cell>
        </row>
        <row r="2062">
          <cell r="J2062" t="str">
            <v>035_Printing- publications and books</v>
          </cell>
          <cell r="K2062" t="str">
            <v>035_Printing, publications and books</v>
          </cell>
          <cell r="L2062" t="str">
            <v>S</v>
          </cell>
          <cell r="M2062" t="str">
            <v>No</v>
          </cell>
          <cell r="N2062">
            <v>257979</v>
          </cell>
        </row>
        <row r="2063">
          <cell r="J2063" t="str">
            <v>035_Printing- publications and books</v>
          </cell>
          <cell r="K2063" t="str">
            <v>035_Printing, publications and books</v>
          </cell>
          <cell r="L2063" t="str">
            <v>S</v>
          </cell>
          <cell r="M2063" t="str">
            <v>No</v>
          </cell>
          <cell r="N2063">
            <v>257499</v>
          </cell>
        </row>
        <row r="2064">
          <cell r="J2064" t="str">
            <v>036_Printing- publications and books</v>
          </cell>
          <cell r="K2064" t="str">
            <v>036_Printing, publications and books</v>
          </cell>
          <cell r="L2064" t="str">
            <v>S</v>
          </cell>
          <cell r="M2064" t="str">
            <v>No</v>
          </cell>
          <cell r="N2064">
            <v>257484</v>
          </cell>
        </row>
        <row r="2065">
          <cell r="J2065" t="str">
            <v>036_Printing- publications and books</v>
          </cell>
          <cell r="K2065" t="str">
            <v>036_Printing, publications and books</v>
          </cell>
          <cell r="L2065" t="str">
            <v>S</v>
          </cell>
          <cell r="M2065" t="str">
            <v>No</v>
          </cell>
          <cell r="N2065">
            <v>257985</v>
          </cell>
        </row>
        <row r="2066">
          <cell r="J2066" t="str">
            <v>037_Printing- publications and books</v>
          </cell>
          <cell r="K2066" t="str">
            <v>037_Printing, publications and books</v>
          </cell>
          <cell r="L2066" t="str">
            <v>S</v>
          </cell>
          <cell r="M2066" t="str">
            <v>No</v>
          </cell>
          <cell r="N2066">
            <v>257971</v>
          </cell>
        </row>
        <row r="2067">
          <cell r="J2067" t="str">
            <v>037_Printing- publications and books</v>
          </cell>
          <cell r="K2067" t="str">
            <v>037_Printing, publications and books</v>
          </cell>
          <cell r="L2067" t="str">
            <v>S</v>
          </cell>
          <cell r="M2067" t="str">
            <v>No</v>
          </cell>
          <cell r="N2067">
            <v>257492</v>
          </cell>
        </row>
        <row r="2068">
          <cell r="J2068" t="str">
            <v>038_Printing- publications and books</v>
          </cell>
          <cell r="K2068" t="str">
            <v>038_Printing, publications and books</v>
          </cell>
          <cell r="L2068" t="str">
            <v>S</v>
          </cell>
          <cell r="M2068" t="str">
            <v>No</v>
          </cell>
          <cell r="N2068">
            <v>257513</v>
          </cell>
        </row>
        <row r="2069">
          <cell r="J2069" t="str">
            <v>038_Printing- publications and books</v>
          </cell>
          <cell r="K2069" t="str">
            <v>038_Printing, publications and books</v>
          </cell>
          <cell r="L2069" t="str">
            <v>S</v>
          </cell>
          <cell r="M2069" t="str">
            <v>No</v>
          </cell>
          <cell r="N2069">
            <v>257962</v>
          </cell>
        </row>
        <row r="2070">
          <cell r="J2070" t="str">
            <v>039_Printing- publications and books</v>
          </cell>
          <cell r="K2070" t="str">
            <v>039_Printing, publications and books</v>
          </cell>
          <cell r="L2070" t="str">
            <v>S</v>
          </cell>
          <cell r="M2070" t="str">
            <v>No</v>
          </cell>
          <cell r="N2070">
            <v>257995</v>
          </cell>
        </row>
        <row r="2071">
          <cell r="J2071" t="str">
            <v>039_Printing- publications and books</v>
          </cell>
          <cell r="K2071" t="str">
            <v>039_Printing, publications and books</v>
          </cell>
          <cell r="L2071" t="str">
            <v>S</v>
          </cell>
          <cell r="M2071" t="str">
            <v>No</v>
          </cell>
          <cell r="N2071">
            <v>257478</v>
          </cell>
        </row>
        <row r="2072">
          <cell r="J2072" t="str">
            <v>052_Printing- publications and books</v>
          </cell>
          <cell r="K2072" t="str">
            <v>052_Printing, publications and books</v>
          </cell>
          <cell r="L2072" t="str">
            <v>S</v>
          </cell>
          <cell r="M2072" t="str">
            <v>No</v>
          </cell>
          <cell r="N2072">
            <v>257517</v>
          </cell>
        </row>
        <row r="2073">
          <cell r="J2073" t="str">
            <v>052_Printing- publications and books</v>
          </cell>
          <cell r="K2073" t="str">
            <v>052_Printing, publications and books</v>
          </cell>
          <cell r="L2073" t="str">
            <v>S</v>
          </cell>
          <cell r="M2073" t="str">
            <v>No</v>
          </cell>
          <cell r="N2073">
            <v>257964</v>
          </cell>
        </row>
        <row r="2074">
          <cell r="J2074" t="str">
            <v>053_Printing- publications and books</v>
          </cell>
          <cell r="K2074" t="str">
            <v>053_Printing, publications and books</v>
          </cell>
          <cell r="L2074" t="str">
            <v>S</v>
          </cell>
          <cell r="M2074" t="str">
            <v>No</v>
          </cell>
          <cell r="N2074">
            <v>257983</v>
          </cell>
        </row>
        <row r="2075">
          <cell r="J2075" t="str">
            <v>053_Printing- publications and books</v>
          </cell>
          <cell r="K2075" t="str">
            <v>053_Printing, publications and books</v>
          </cell>
          <cell r="L2075" t="str">
            <v>S</v>
          </cell>
          <cell r="M2075" t="str">
            <v>No</v>
          </cell>
          <cell r="N2075">
            <v>257481</v>
          </cell>
        </row>
        <row r="2076">
          <cell r="J2076" t="str">
            <v>054_Printing- publications and books</v>
          </cell>
          <cell r="K2076" t="str">
            <v>054_Printing, publications and books</v>
          </cell>
          <cell r="L2076" t="str">
            <v>S</v>
          </cell>
          <cell r="M2076" t="str">
            <v>No</v>
          </cell>
          <cell r="N2076">
            <v>257501</v>
          </cell>
        </row>
        <row r="2077">
          <cell r="J2077" t="str">
            <v>054_Printing- publications and books</v>
          </cell>
          <cell r="K2077" t="str">
            <v>054_Printing, publications and books</v>
          </cell>
          <cell r="L2077" t="str">
            <v>S</v>
          </cell>
          <cell r="M2077" t="str">
            <v>No</v>
          </cell>
          <cell r="N2077">
            <v>257968</v>
          </cell>
        </row>
        <row r="2078">
          <cell r="J2078" t="str">
            <v>056_Printing- publications and books</v>
          </cell>
          <cell r="K2078" t="str">
            <v>056_Printing, publications and books</v>
          </cell>
          <cell r="L2078" t="str">
            <v>S</v>
          </cell>
          <cell r="M2078" t="str">
            <v>No</v>
          </cell>
          <cell r="N2078">
            <v>257960</v>
          </cell>
        </row>
        <row r="2079">
          <cell r="J2079" t="str">
            <v>056_Printing- publications and books</v>
          </cell>
          <cell r="K2079" t="str">
            <v>056_Printing, publications and books</v>
          </cell>
          <cell r="L2079" t="str">
            <v>S</v>
          </cell>
          <cell r="M2079" t="str">
            <v>No</v>
          </cell>
          <cell r="N2079">
            <v>257503</v>
          </cell>
        </row>
        <row r="2080">
          <cell r="J2080" t="str">
            <v>057_Printing- publications and books</v>
          </cell>
          <cell r="K2080" t="str">
            <v>057_Printing, publications and books</v>
          </cell>
          <cell r="L2080" t="str">
            <v>S</v>
          </cell>
          <cell r="M2080" t="str">
            <v>No</v>
          </cell>
          <cell r="N2080">
            <v>257479</v>
          </cell>
        </row>
        <row r="2081">
          <cell r="J2081" t="str">
            <v>057_Printing- publications and books</v>
          </cell>
          <cell r="K2081" t="str">
            <v>057_Printing, publications and books</v>
          </cell>
          <cell r="L2081" t="str">
            <v>S</v>
          </cell>
          <cell r="M2081" t="str">
            <v>No</v>
          </cell>
          <cell r="N2081">
            <v>257992</v>
          </cell>
        </row>
        <row r="2082">
          <cell r="J2082" t="str">
            <v>058_Printing- publications and books</v>
          </cell>
          <cell r="K2082" t="str">
            <v>058_Printing, publications and books</v>
          </cell>
          <cell r="L2082" t="str">
            <v>S</v>
          </cell>
          <cell r="M2082" t="str">
            <v>No</v>
          </cell>
          <cell r="N2082">
            <v>257958</v>
          </cell>
        </row>
        <row r="2083">
          <cell r="J2083" t="str">
            <v>058_Printing- publications and books</v>
          </cell>
          <cell r="K2083" t="str">
            <v>058_Printing, publications and books</v>
          </cell>
          <cell r="L2083" t="str">
            <v>S</v>
          </cell>
          <cell r="M2083" t="str">
            <v>No</v>
          </cell>
          <cell r="N2083">
            <v>257506</v>
          </cell>
        </row>
        <row r="2084">
          <cell r="J2084" t="str">
            <v>062_Printing- publications and books</v>
          </cell>
          <cell r="K2084" t="str">
            <v>062_Printing, publications and books</v>
          </cell>
          <cell r="L2084" t="str">
            <v>S</v>
          </cell>
          <cell r="M2084" t="str">
            <v>No</v>
          </cell>
          <cell r="N2084">
            <v>257490</v>
          </cell>
        </row>
        <row r="2085">
          <cell r="J2085" t="str">
            <v>062_Printing- publications and books</v>
          </cell>
          <cell r="K2085" t="str">
            <v>062_Printing, publications and books</v>
          </cell>
          <cell r="L2085" t="str">
            <v>S</v>
          </cell>
          <cell r="M2085" t="str">
            <v>No</v>
          </cell>
          <cell r="N2085">
            <v>257973</v>
          </cell>
        </row>
        <row r="2086">
          <cell r="J2086" t="str">
            <v>063_Printing- publications and books</v>
          </cell>
          <cell r="K2086" t="str">
            <v>063_Printing, publications and books</v>
          </cell>
          <cell r="L2086" t="str">
            <v>S</v>
          </cell>
          <cell r="M2086" t="str">
            <v>No</v>
          </cell>
          <cell r="N2086">
            <v>257975</v>
          </cell>
        </row>
        <row r="2087">
          <cell r="J2087" t="str">
            <v>063_Printing- publications and books</v>
          </cell>
          <cell r="K2087" t="str">
            <v>063_Printing, publications and books</v>
          </cell>
          <cell r="L2087" t="str">
            <v>S</v>
          </cell>
          <cell r="M2087" t="str">
            <v>No</v>
          </cell>
          <cell r="N2087">
            <v>257497</v>
          </cell>
        </row>
        <row r="2088">
          <cell r="J2088" t="str">
            <v>103_Printing- publications and books</v>
          </cell>
          <cell r="K2088" t="str">
            <v>103_Printing, publications and books</v>
          </cell>
          <cell r="L2088" t="str">
            <v>S</v>
          </cell>
          <cell r="M2088" t="str">
            <v>No</v>
          </cell>
          <cell r="N2088">
            <v>257486</v>
          </cell>
        </row>
        <row r="2089">
          <cell r="J2089" t="str">
            <v>103_Printing- publications and books</v>
          </cell>
          <cell r="K2089" t="str">
            <v>103_Printing, publications and books</v>
          </cell>
          <cell r="L2089" t="str">
            <v>S</v>
          </cell>
          <cell r="M2089" t="str">
            <v>No</v>
          </cell>
          <cell r="N2089">
            <v>257990</v>
          </cell>
        </row>
        <row r="2090">
          <cell r="J2090" t="str">
            <v>105_Printing- publications and books</v>
          </cell>
          <cell r="K2090" t="str">
            <v>105_Printing, publications and books</v>
          </cell>
          <cell r="L2090" t="str">
            <v>S</v>
          </cell>
          <cell r="M2090" t="str">
            <v>No</v>
          </cell>
          <cell r="N2090">
            <v>257969</v>
          </cell>
        </row>
        <row r="2091">
          <cell r="J2091" t="str">
            <v>105_Printing- publications and books</v>
          </cell>
          <cell r="K2091" t="str">
            <v>105_Printing, publications and books</v>
          </cell>
          <cell r="L2091" t="str">
            <v>S</v>
          </cell>
          <cell r="M2091" t="str">
            <v>No</v>
          </cell>
          <cell r="N2091">
            <v>257500</v>
          </cell>
        </row>
        <row r="2092">
          <cell r="J2092" t="str">
            <v>112_Printing- publications and books</v>
          </cell>
          <cell r="K2092" t="str">
            <v>112_Printing, publications and books</v>
          </cell>
          <cell r="L2092" t="str">
            <v>S</v>
          </cell>
          <cell r="M2092" t="str">
            <v>No</v>
          </cell>
          <cell r="N2092">
            <v>257509</v>
          </cell>
        </row>
        <row r="2093">
          <cell r="J2093" t="str">
            <v>112_Printing- publications and books</v>
          </cell>
          <cell r="K2093" t="str">
            <v>112_Printing, publications and books</v>
          </cell>
          <cell r="L2093" t="str">
            <v>S</v>
          </cell>
          <cell r="M2093" t="str">
            <v>No</v>
          </cell>
          <cell r="N2093">
            <v>258003</v>
          </cell>
        </row>
        <row r="2094">
          <cell r="J2094" t="str">
            <v>113_Printing- publications and books</v>
          </cell>
          <cell r="K2094" t="str">
            <v>113_Printing, publications and books</v>
          </cell>
          <cell r="L2094" t="str">
            <v>S</v>
          </cell>
          <cell r="M2094" t="str">
            <v>No</v>
          </cell>
          <cell r="N2094">
            <v>258000</v>
          </cell>
        </row>
        <row r="2095">
          <cell r="J2095" t="str">
            <v>113_Printing- publications and books</v>
          </cell>
          <cell r="K2095" t="str">
            <v>113_Printing, publications and books</v>
          </cell>
          <cell r="L2095" t="str">
            <v>S</v>
          </cell>
          <cell r="M2095" t="str">
            <v>No</v>
          </cell>
          <cell r="N2095">
            <v>257470</v>
          </cell>
        </row>
        <row r="2096">
          <cell r="J2096" t="str">
            <v>115_Printing- publications and books</v>
          </cell>
          <cell r="K2096" t="str">
            <v>115_Printing, publications and books</v>
          </cell>
          <cell r="L2096" t="str">
            <v>S</v>
          </cell>
          <cell r="M2096" t="str">
            <v>No</v>
          </cell>
          <cell r="N2096">
            <v>257512</v>
          </cell>
        </row>
        <row r="2097">
          <cell r="J2097" t="str">
            <v>115_Printing- publications and books</v>
          </cell>
          <cell r="K2097" t="str">
            <v>115_Printing, publications and books</v>
          </cell>
          <cell r="L2097" t="str">
            <v>S</v>
          </cell>
          <cell r="M2097" t="str">
            <v>No</v>
          </cell>
          <cell r="N2097">
            <v>257963</v>
          </cell>
        </row>
        <row r="2098">
          <cell r="J2098" t="str">
            <v>123_Printing- publications and books</v>
          </cell>
          <cell r="K2098" t="str">
            <v>123_Printing, publications and books</v>
          </cell>
          <cell r="L2098" t="str">
            <v>S</v>
          </cell>
          <cell r="M2098" t="str">
            <v>No</v>
          </cell>
          <cell r="N2098">
            <v>257986</v>
          </cell>
        </row>
        <row r="2099">
          <cell r="J2099" t="str">
            <v>123_Printing- publications and books</v>
          </cell>
          <cell r="K2099" t="str">
            <v>123_Printing, publications and books</v>
          </cell>
          <cell r="L2099" t="str">
            <v>S</v>
          </cell>
          <cell r="M2099" t="str">
            <v>No</v>
          </cell>
          <cell r="N2099">
            <v>257483</v>
          </cell>
        </row>
        <row r="2100">
          <cell r="J2100" t="str">
            <v>133_Printing- publications and books</v>
          </cell>
          <cell r="K2100" t="str">
            <v>133_Printing, publications and books</v>
          </cell>
          <cell r="L2100" t="str">
            <v>S</v>
          </cell>
          <cell r="M2100" t="str">
            <v>No</v>
          </cell>
          <cell r="N2100">
            <v>257496</v>
          </cell>
        </row>
        <row r="2101">
          <cell r="J2101" t="str">
            <v>133_Printing- publications and books</v>
          </cell>
          <cell r="K2101" t="str">
            <v>133_Printing, publications and books</v>
          </cell>
          <cell r="L2101" t="str">
            <v>S</v>
          </cell>
          <cell r="M2101" t="str">
            <v>No</v>
          </cell>
          <cell r="N2101">
            <v>257976</v>
          </cell>
        </row>
        <row r="2102">
          <cell r="J2102" t="str">
            <v>134_Printing- publications and books</v>
          </cell>
          <cell r="K2102" t="str">
            <v>134_Printing, publications and books</v>
          </cell>
          <cell r="L2102" t="str">
            <v>S</v>
          </cell>
          <cell r="M2102" t="str">
            <v>No</v>
          </cell>
          <cell r="N2102">
            <v>257982</v>
          </cell>
        </row>
        <row r="2103">
          <cell r="J2103" t="str">
            <v>134_Printing- publications and books</v>
          </cell>
          <cell r="K2103" t="str">
            <v>134_Printing, publications and books</v>
          </cell>
          <cell r="L2103" t="str">
            <v>S</v>
          </cell>
          <cell r="M2103" t="str">
            <v>No</v>
          </cell>
          <cell r="N2103">
            <v>257482</v>
          </cell>
        </row>
        <row r="2104">
          <cell r="J2104" t="str">
            <v>135_Printing- publications and books</v>
          </cell>
          <cell r="K2104" t="str">
            <v>135_Printing, publications and books</v>
          </cell>
          <cell r="L2104" t="str">
            <v>S</v>
          </cell>
          <cell r="M2104" t="str">
            <v>No</v>
          </cell>
          <cell r="N2104">
            <v>257474</v>
          </cell>
        </row>
        <row r="2105">
          <cell r="J2105" t="str">
            <v>135_Printing- publications and books</v>
          </cell>
          <cell r="K2105" t="str">
            <v>135_Printing, publications and books</v>
          </cell>
          <cell r="L2105" t="str">
            <v>S</v>
          </cell>
          <cell r="M2105" t="str">
            <v>No</v>
          </cell>
          <cell r="N2105">
            <v>257996</v>
          </cell>
        </row>
        <row r="2106">
          <cell r="J2106" t="str">
            <v>143_Printing- publications and books</v>
          </cell>
          <cell r="K2106" t="str">
            <v>143_Printing, publications and books</v>
          </cell>
          <cell r="L2106" t="str">
            <v>S</v>
          </cell>
          <cell r="M2106" t="str">
            <v>No</v>
          </cell>
          <cell r="N2106">
            <v>257959</v>
          </cell>
        </row>
        <row r="2107">
          <cell r="J2107" t="str">
            <v>143_Printing- publications and books</v>
          </cell>
          <cell r="K2107" t="str">
            <v>143_Printing, publications and books</v>
          </cell>
          <cell r="L2107" t="str">
            <v>S</v>
          </cell>
          <cell r="M2107" t="str">
            <v>No</v>
          </cell>
          <cell r="N2107">
            <v>257504</v>
          </cell>
        </row>
        <row r="2108">
          <cell r="J2108" t="str">
            <v>144_Printing- publications and books</v>
          </cell>
          <cell r="K2108" t="str">
            <v>144_Printing, publications and books</v>
          </cell>
          <cell r="L2108" t="str">
            <v>S</v>
          </cell>
          <cell r="M2108" t="str">
            <v>No</v>
          </cell>
          <cell r="N2108">
            <v>257480</v>
          </cell>
        </row>
        <row r="2109">
          <cell r="J2109" t="str">
            <v>144_Printing- publications and books</v>
          </cell>
          <cell r="K2109" t="str">
            <v>144_Printing, publications and books</v>
          </cell>
          <cell r="L2109" t="str">
            <v>S</v>
          </cell>
          <cell r="M2109" t="str">
            <v>No</v>
          </cell>
          <cell r="N2109">
            <v>257993</v>
          </cell>
        </row>
        <row r="2110">
          <cell r="J2110" t="str">
            <v>153_Printing- publications and books</v>
          </cell>
          <cell r="K2110" t="str">
            <v>153_Printing, publications and books</v>
          </cell>
          <cell r="L2110" t="str">
            <v>S</v>
          </cell>
          <cell r="M2110" t="str">
            <v>No</v>
          </cell>
          <cell r="N2110">
            <v>257980</v>
          </cell>
        </row>
        <row r="2111">
          <cell r="J2111" t="str">
            <v>153_Printing- publications and books</v>
          </cell>
          <cell r="K2111" t="str">
            <v>153_Printing, publications and books</v>
          </cell>
          <cell r="L2111" t="str">
            <v>S</v>
          </cell>
          <cell r="M2111" t="str">
            <v>No</v>
          </cell>
          <cell r="N2111">
            <v>257498</v>
          </cell>
        </row>
        <row r="2112">
          <cell r="J2112" t="str">
            <v>162_Printing- publications and books</v>
          </cell>
          <cell r="K2112" t="str">
            <v>162_Printing, publications and books</v>
          </cell>
          <cell r="L2112" t="str">
            <v>S</v>
          </cell>
          <cell r="M2112" t="str">
            <v>No</v>
          </cell>
          <cell r="N2112">
            <v>257475</v>
          </cell>
        </row>
        <row r="2113">
          <cell r="J2113" t="str">
            <v>162_Printing- publications and books</v>
          </cell>
          <cell r="K2113" t="str">
            <v>162_Printing, publications and books</v>
          </cell>
          <cell r="L2113" t="str">
            <v>S</v>
          </cell>
          <cell r="M2113" t="str">
            <v>No</v>
          </cell>
          <cell r="N2113">
            <v>257997</v>
          </cell>
        </row>
        <row r="2114">
          <cell r="J2114" t="str">
            <v>173_Printing- publications and books</v>
          </cell>
          <cell r="K2114" t="str">
            <v>173_Printing, publications and books</v>
          </cell>
          <cell r="L2114" t="str">
            <v>S</v>
          </cell>
          <cell r="M2114" t="str">
            <v>No</v>
          </cell>
          <cell r="N2114">
            <v>257957</v>
          </cell>
        </row>
        <row r="2115">
          <cell r="J2115" t="str">
            <v>173_Printing- publications and books</v>
          </cell>
          <cell r="K2115" t="str">
            <v>173_Printing, publications and books</v>
          </cell>
          <cell r="L2115" t="str">
            <v>S</v>
          </cell>
          <cell r="M2115" t="str">
            <v>No</v>
          </cell>
          <cell r="N2115">
            <v>257507</v>
          </cell>
        </row>
        <row r="2116">
          <cell r="J2116" t="str">
            <v>183_Printing- publications and books</v>
          </cell>
          <cell r="K2116" t="str">
            <v>183_Printing, publications and books</v>
          </cell>
          <cell r="L2116" t="str">
            <v>S</v>
          </cell>
          <cell r="M2116" t="str">
            <v>No</v>
          </cell>
          <cell r="N2116">
            <v>257491</v>
          </cell>
        </row>
        <row r="2117">
          <cell r="J2117" t="str">
            <v>183_Printing- publications and books</v>
          </cell>
          <cell r="K2117" t="str">
            <v>183_Printing, publications and books</v>
          </cell>
          <cell r="L2117" t="str">
            <v>S</v>
          </cell>
          <cell r="M2117" t="str">
            <v>No</v>
          </cell>
          <cell r="N2117">
            <v>257972</v>
          </cell>
        </row>
        <row r="2118">
          <cell r="J2118" t="str">
            <v>195_Printing- publications and books</v>
          </cell>
          <cell r="K2118" t="str">
            <v>195_Printing, publications and books</v>
          </cell>
          <cell r="L2118" t="str">
            <v>S</v>
          </cell>
          <cell r="M2118" t="str">
            <v>No</v>
          </cell>
          <cell r="N2118">
            <v>257989</v>
          </cell>
        </row>
        <row r="2119">
          <cell r="J2119" t="str">
            <v>195_Printing- publications and books</v>
          </cell>
          <cell r="K2119" t="str">
            <v>195_Printing, publications and books</v>
          </cell>
          <cell r="L2119" t="str">
            <v>S</v>
          </cell>
          <cell r="M2119" t="str">
            <v>No</v>
          </cell>
          <cell r="N2119">
            <v>257487</v>
          </cell>
        </row>
        <row r="2120">
          <cell r="J2120" t="str">
            <v>Capital:Infrastructure:Existing:Renewal:Electrical Infrastructure:Power Plants_1</v>
          </cell>
          <cell r="K2120" t="str">
            <v>Cashflow project</v>
          </cell>
          <cell r="L2120" t="str">
            <v>S</v>
          </cell>
          <cell r="M2120" t="str">
            <v>No</v>
          </cell>
          <cell r="N2120">
            <v>254008</v>
          </cell>
        </row>
        <row r="2121">
          <cell r="J2121" t="str">
            <v>Capital:Non-infrastructure:Existing:Upgrading:Other Assets:Operational Buildings:Municipal Offices</v>
          </cell>
          <cell r="K2121" t="str">
            <v>Cashflow project</v>
          </cell>
          <cell r="L2121" t="str">
            <v>S</v>
          </cell>
          <cell r="M2121" t="str">
            <v>No</v>
          </cell>
          <cell r="N2121">
            <v>263455</v>
          </cell>
        </row>
        <row r="2122">
          <cell r="J2122" t="str">
            <v>Capital:Non-infrastructure:Existing:Upgrading:Other Assets:Operational Buildings:Municipal Offices</v>
          </cell>
          <cell r="K2122" t="str">
            <v>Cashflow project</v>
          </cell>
          <cell r="L2122" t="str">
            <v>S</v>
          </cell>
          <cell r="M2122" t="str">
            <v>No</v>
          </cell>
          <cell r="N2122">
            <v>263456</v>
          </cell>
        </row>
        <row r="2123">
          <cell r="J2123" t="str">
            <v>Capital:Non-infrastructure:Existing:Upgrading:Other Assets:Operational Buildings:Municipal Offices</v>
          </cell>
          <cell r="K2123" t="str">
            <v>Cashflow project</v>
          </cell>
          <cell r="L2123" t="str">
            <v>S</v>
          </cell>
          <cell r="M2123" t="str">
            <v>No</v>
          </cell>
          <cell r="N2123">
            <v>263471</v>
          </cell>
        </row>
        <row r="2124">
          <cell r="J2124" t="str">
            <v>Capital:Non-infrastructure:Existing:Upgrading:Other Assets:Operational Buildings:Municipal Offices</v>
          </cell>
          <cell r="K2124" t="str">
            <v>Cashflow project</v>
          </cell>
          <cell r="L2124" t="str">
            <v>S</v>
          </cell>
          <cell r="M2124" t="str">
            <v>No</v>
          </cell>
          <cell r="N2124">
            <v>263462</v>
          </cell>
        </row>
        <row r="2125">
          <cell r="J2125" t="str">
            <v>Capital:Non-infrastructure:Existing:Upgrading:Other Assets:Operational Buildings:Municipal Offices</v>
          </cell>
          <cell r="K2125" t="str">
            <v>Cashflow project</v>
          </cell>
          <cell r="L2125" t="str">
            <v>S</v>
          </cell>
          <cell r="M2125" t="str">
            <v>No</v>
          </cell>
          <cell r="N2125">
            <v>263465</v>
          </cell>
        </row>
        <row r="2126">
          <cell r="J2126" t="str">
            <v>Capital:Non-infrastructure:Existing:Upgrading:Other Assets:Operational Buildings:Municipal Offices</v>
          </cell>
          <cell r="K2126" t="str">
            <v>Cashflow project</v>
          </cell>
          <cell r="L2126" t="str">
            <v>S</v>
          </cell>
          <cell r="M2126" t="str">
            <v>No</v>
          </cell>
          <cell r="N2126">
            <v>263468</v>
          </cell>
        </row>
        <row r="2127">
          <cell r="J2127" t="str">
            <v>Capital:Non-infrastructure:Existing:Upgrading:Other Assets:Operational Buildings:Municipal Offices</v>
          </cell>
          <cell r="K2127" t="str">
            <v>Cashflow project</v>
          </cell>
          <cell r="L2127" t="str">
            <v>S</v>
          </cell>
          <cell r="M2127" t="str">
            <v>No</v>
          </cell>
          <cell r="N2127">
            <v>263464</v>
          </cell>
        </row>
        <row r="2128">
          <cell r="J2128" t="str">
            <v>Capital:Non-infrastructure:Existing:Upgrading:Other Assets:Operational Buildings:Municipal Offices</v>
          </cell>
          <cell r="K2128" t="str">
            <v>Cashflow project</v>
          </cell>
          <cell r="L2128" t="str">
            <v>S</v>
          </cell>
          <cell r="M2128" t="str">
            <v>No</v>
          </cell>
          <cell r="N2128">
            <v>263457</v>
          </cell>
        </row>
        <row r="2129">
          <cell r="J2129" t="str">
            <v>Capital:Non-infrastructure:Existing:Upgrading:Other Assets:Operational Buildings:Municipal Offices</v>
          </cell>
          <cell r="K2129" t="str">
            <v>Cashflow project</v>
          </cell>
          <cell r="L2129" t="str">
            <v>S</v>
          </cell>
          <cell r="M2129" t="str">
            <v>No</v>
          </cell>
          <cell r="N2129">
            <v>263458</v>
          </cell>
        </row>
        <row r="2130">
          <cell r="J2130" t="str">
            <v>Capital:Non-infrastructure:Existing:Upgrading:Other Assets:Operational Buildings:Municipal Offices</v>
          </cell>
          <cell r="K2130" t="str">
            <v>Cashflow project</v>
          </cell>
          <cell r="L2130" t="str">
            <v>S</v>
          </cell>
          <cell r="M2130" t="str">
            <v>No</v>
          </cell>
          <cell r="N2130">
            <v>263461</v>
          </cell>
        </row>
        <row r="2131">
          <cell r="J2131" t="str">
            <v>Capital:Non-infrastructure:Existing:Upgrading:Other Assets:Operational Buildings:Municipal Offices</v>
          </cell>
          <cell r="K2131" t="str">
            <v>Cashflow project</v>
          </cell>
          <cell r="L2131" t="str">
            <v>S</v>
          </cell>
          <cell r="M2131" t="str">
            <v>No</v>
          </cell>
          <cell r="N2131">
            <v>263467</v>
          </cell>
        </row>
        <row r="2132">
          <cell r="J2132" t="str">
            <v>Capital:Non-infrastructure:Existing:Upgrading:Other Assets:Operational Buildings:Municipal Offices</v>
          </cell>
          <cell r="K2132" t="str">
            <v>Cashflow project</v>
          </cell>
          <cell r="L2132" t="str">
            <v>S</v>
          </cell>
          <cell r="M2132" t="str">
            <v>No</v>
          </cell>
          <cell r="N2132">
            <v>263454</v>
          </cell>
        </row>
        <row r="2133">
          <cell r="J2133" t="str">
            <v>Capital:Non-infrastructure:Existing:Upgrading:Other Assets:Operational Buildings:Municipal Offices</v>
          </cell>
          <cell r="K2133" t="str">
            <v>Cashflow project</v>
          </cell>
          <cell r="L2133" t="str">
            <v>S</v>
          </cell>
          <cell r="M2133" t="str">
            <v>No</v>
          </cell>
          <cell r="N2133">
            <v>263453</v>
          </cell>
        </row>
        <row r="2134">
          <cell r="J2134" t="str">
            <v>Capital:Non-infrastructure:Existing:Upgrading:Other Assets:Operational Buildings:Municipal Offices</v>
          </cell>
          <cell r="K2134" t="str">
            <v>Cashflow project</v>
          </cell>
          <cell r="L2134" t="str">
            <v>S</v>
          </cell>
          <cell r="M2134" t="str">
            <v>No</v>
          </cell>
          <cell r="N2134">
            <v>263459</v>
          </cell>
        </row>
        <row r="2135">
          <cell r="J2135" t="str">
            <v>Capital:Non-infrastructure:Existing:Upgrading:Other Assets:Operational Buildings:Municipal Offices</v>
          </cell>
          <cell r="K2135" t="str">
            <v>Cashflow project</v>
          </cell>
          <cell r="L2135" t="str">
            <v>S</v>
          </cell>
          <cell r="M2135" t="str">
            <v>No</v>
          </cell>
          <cell r="N2135">
            <v>263460</v>
          </cell>
        </row>
        <row r="2136">
          <cell r="J2136" t="str">
            <v>Capital:Non-infrastructure:Existing:Upgrading:Other Assets:Operational Buildings:Municipal Offices</v>
          </cell>
          <cell r="K2136" t="str">
            <v>Cashflow project</v>
          </cell>
          <cell r="L2136" t="str">
            <v>S</v>
          </cell>
          <cell r="M2136" t="str">
            <v>No</v>
          </cell>
          <cell r="N2136">
            <v>263463</v>
          </cell>
        </row>
        <row r="2137">
          <cell r="J2137" t="str">
            <v>Cashflow project</v>
          </cell>
          <cell r="K2137" t="str">
            <v>Cashflow project</v>
          </cell>
          <cell r="L2137" t="str">
            <v>S</v>
          </cell>
          <cell r="M2137" t="str">
            <v>No</v>
          </cell>
          <cell r="N2137">
            <v>263479</v>
          </cell>
        </row>
        <row r="2138">
          <cell r="J2138" t="str">
            <v>Cashflow project</v>
          </cell>
          <cell r="K2138" t="str">
            <v>Cashflow project</v>
          </cell>
          <cell r="L2138" t="str">
            <v>S</v>
          </cell>
          <cell r="M2138" t="str">
            <v>No</v>
          </cell>
          <cell r="N2138">
            <v>263477</v>
          </cell>
        </row>
        <row r="2139">
          <cell r="J2139" t="str">
            <v>Cashflow project</v>
          </cell>
          <cell r="K2139" t="str">
            <v>Cashflow project</v>
          </cell>
          <cell r="L2139" t="str">
            <v>S</v>
          </cell>
          <cell r="M2139" t="str">
            <v>No</v>
          </cell>
          <cell r="N2139">
            <v>263473</v>
          </cell>
        </row>
        <row r="2140">
          <cell r="J2140" t="str">
            <v>Cashflow project</v>
          </cell>
          <cell r="K2140" t="str">
            <v>Cashflow project</v>
          </cell>
          <cell r="L2140" t="str">
            <v>S</v>
          </cell>
          <cell r="M2140" t="str">
            <v>No</v>
          </cell>
          <cell r="N2140">
            <v>263474</v>
          </cell>
        </row>
        <row r="2141">
          <cell r="J2141" t="str">
            <v>Cashflow project</v>
          </cell>
          <cell r="K2141" t="str">
            <v>Cashflow project</v>
          </cell>
          <cell r="L2141" t="str">
            <v>S</v>
          </cell>
          <cell r="M2141" t="str">
            <v>No</v>
          </cell>
          <cell r="N2141">
            <v>257955</v>
          </cell>
        </row>
        <row r="2142">
          <cell r="J2142" t="str">
            <v>Cashflow project</v>
          </cell>
          <cell r="K2142" t="str">
            <v>Cashflow project</v>
          </cell>
          <cell r="L2142" t="str">
            <v>S</v>
          </cell>
          <cell r="M2142" t="str">
            <v>No</v>
          </cell>
          <cell r="N2142">
            <v>257953</v>
          </cell>
        </row>
        <row r="2143">
          <cell r="J2143" t="str">
            <v>Cashflow project</v>
          </cell>
          <cell r="K2143" t="str">
            <v>Cashflow project</v>
          </cell>
          <cell r="L2143" t="str">
            <v>S</v>
          </cell>
          <cell r="M2143" t="str">
            <v>No</v>
          </cell>
          <cell r="N2143">
            <v>257954</v>
          </cell>
        </row>
        <row r="2144">
          <cell r="J2144" t="str">
            <v>Cashflow project</v>
          </cell>
          <cell r="K2144" t="str">
            <v>Cashflow project</v>
          </cell>
          <cell r="L2144" t="str">
            <v>S</v>
          </cell>
          <cell r="M2144" t="str">
            <v>No</v>
          </cell>
          <cell r="N2144">
            <v>263466</v>
          </cell>
        </row>
        <row r="2145">
          <cell r="J2145" t="str">
            <v>Cashflow project</v>
          </cell>
          <cell r="K2145" t="str">
            <v>Cashflow project</v>
          </cell>
          <cell r="L2145" t="str">
            <v>S</v>
          </cell>
          <cell r="M2145" t="str">
            <v>No</v>
          </cell>
          <cell r="N2145">
            <v>263469</v>
          </cell>
        </row>
        <row r="2146">
          <cell r="J2146" t="str">
            <v>Cashflow project</v>
          </cell>
          <cell r="K2146" t="str">
            <v>Cashflow project</v>
          </cell>
          <cell r="L2146" t="str">
            <v>S</v>
          </cell>
          <cell r="M2146" t="str">
            <v>No</v>
          </cell>
          <cell r="N2146">
            <v>263470</v>
          </cell>
        </row>
        <row r="2147">
          <cell r="J2147" t="str">
            <v>Cashflow project</v>
          </cell>
          <cell r="K2147" t="str">
            <v>Cashflow project</v>
          </cell>
          <cell r="L2147" t="str">
            <v>S</v>
          </cell>
          <cell r="M2147" t="str">
            <v>No</v>
          </cell>
          <cell r="N2147">
            <v>263472</v>
          </cell>
        </row>
        <row r="2148">
          <cell r="J2148" t="str">
            <v>Cashflow project</v>
          </cell>
          <cell r="K2148" t="str">
            <v>Cashflow project</v>
          </cell>
          <cell r="L2148" t="str">
            <v>S</v>
          </cell>
          <cell r="M2148" t="str">
            <v>No</v>
          </cell>
          <cell r="N2148">
            <v>263475</v>
          </cell>
        </row>
        <row r="2149">
          <cell r="J2149" t="str">
            <v>Cashflow project</v>
          </cell>
          <cell r="K2149" t="str">
            <v>Cashflow project</v>
          </cell>
          <cell r="L2149" t="str">
            <v>S</v>
          </cell>
          <cell r="M2149" t="str">
            <v>No</v>
          </cell>
          <cell r="N2149">
            <v>263476</v>
          </cell>
        </row>
        <row r="2150">
          <cell r="J2150" t="str">
            <v>Cashflow project</v>
          </cell>
          <cell r="K2150" t="str">
            <v>Cashflow project</v>
          </cell>
          <cell r="L2150" t="str">
            <v>S</v>
          </cell>
          <cell r="M2150" t="str">
            <v>No</v>
          </cell>
          <cell r="N2150">
            <v>253754</v>
          </cell>
        </row>
        <row r="2151">
          <cell r="J2151" t="str">
            <v>Cashflow project</v>
          </cell>
          <cell r="K2151" t="str">
            <v>Cashflow project</v>
          </cell>
          <cell r="L2151" t="str">
            <v>S</v>
          </cell>
          <cell r="M2151" t="str">
            <v>No</v>
          </cell>
          <cell r="N2151">
            <v>253819</v>
          </cell>
        </row>
        <row r="2152">
          <cell r="J2152" t="str">
            <v>Cashflow project</v>
          </cell>
          <cell r="K2152" t="str">
            <v>Cashflow project</v>
          </cell>
          <cell r="L2152" t="str">
            <v>S</v>
          </cell>
          <cell r="M2152" t="str">
            <v>No</v>
          </cell>
          <cell r="N2152">
            <v>253817</v>
          </cell>
        </row>
        <row r="2153">
          <cell r="J2153" t="str">
            <v>Cashflow project</v>
          </cell>
          <cell r="K2153" t="str">
            <v>Cashflow project</v>
          </cell>
          <cell r="L2153" t="str">
            <v>S</v>
          </cell>
          <cell r="M2153" t="str">
            <v>No</v>
          </cell>
          <cell r="N2153">
            <v>253821</v>
          </cell>
        </row>
        <row r="2154">
          <cell r="J2154" t="str">
            <v>_012_30000_LIM333_Municipal Running Costs_GENERAL EXPENSES _ OTHER_2018_V1</v>
          </cell>
          <cell r="K2154" t="str">
            <v>_012_30000_LIM333_Municipal Running Costs_GENERAL EXPENSES _ OTHER_2018_V1</v>
          </cell>
          <cell r="L2154" t="str">
            <v>M</v>
          </cell>
          <cell r="M2154" t="str">
            <v>No</v>
          </cell>
          <cell r="N2154">
            <v>263434</v>
          </cell>
        </row>
        <row r="2155">
          <cell r="J2155" t="str">
            <v>_162_10001_LIM333_Employee Related Cost Senior Management &amp; municipal staff_EMPLOYEE RELATED COSTS _ SOCIAL CONTRIBUTIONS_2018_Standby allowance</v>
          </cell>
          <cell r="K2155" t="str">
            <v>_162_10001_LIM333_Employee Related Cost Senior Management &amp; municipal staff_EMPLOYEE RELATED COSTS _ SOCIAL CONTRIBUTIONS_2018_Standby allowance</v>
          </cell>
          <cell r="L2155" t="str">
            <v>M</v>
          </cell>
          <cell r="M2155" t="str">
            <v>No</v>
          </cell>
          <cell r="N2155">
            <v>256535</v>
          </cell>
        </row>
        <row r="2156">
          <cell r="J2156" t="str">
            <v>037_Repairs and maintenance_Machinery and Equipment</v>
          </cell>
          <cell r="K2156" t="str">
            <v>037_Repairs and maintenance_Machinery and Equipment</v>
          </cell>
          <cell r="L2156" t="str">
            <v>S</v>
          </cell>
          <cell r="M2156" t="str">
            <v>No</v>
          </cell>
          <cell r="N2156">
            <v>263376</v>
          </cell>
        </row>
        <row r="2157">
          <cell r="J2157" t="str">
            <v>037_Repairs and maintenance_Lawnmowers</v>
          </cell>
          <cell r="K2157" t="str">
            <v>037_Repairs and maintenance_Lawnmowers</v>
          </cell>
          <cell r="L2157" t="str">
            <v>S</v>
          </cell>
          <cell r="M2157" t="str">
            <v>No</v>
          </cell>
          <cell r="N2157">
            <v>258018</v>
          </cell>
        </row>
        <row r="2158">
          <cell r="J2158" t="str">
            <v>007_Maintenance_NON-CAPITAL TOOLS &amp; EQUIPMENT</v>
          </cell>
          <cell r="K2158" t="str">
            <v>007_Maintenance_NON-CAPITAL TOOLS &amp; EQUIPMENT</v>
          </cell>
          <cell r="L2158" t="str">
            <v>S</v>
          </cell>
          <cell r="M2158" t="str">
            <v>No</v>
          </cell>
          <cell r="N2158">
            <v>263292</v>
          </cell>
        </row>
        <row r="2159">
          <cell r="J2159" t="str">
            <v>037_COUNCIL-OWNED VEHICLES - MATERIALS_Repair and maintenance</v>
          </cell>
          <cell r="K2159" t="str">
            <v>037_COUNCIL-OWNED VEHICLES - MATERIALS_Repair and maintenance</v>
          </cell>
          <cell r="L2159" t="str">
            <v>S</v>
          </cell>
          <cell r="M2159" t="str">
            <v>No</v>
          </cell>
          <cell r="N2159">
            <v>256184</v>
          </cell>
        </row>
        <row r="2160">
          <cell r="J2160" t="str">
            <v>037_COUNCIL-OWNED VEHICLES - COUNCIL-OWNED VEHICLE - GENERAL_Repair and maintenance</v>
          </cell>
          <cell r="K2160" t="str">
            <v>037_COUNCIL-OWNED VEHICLES - COUNCIL-OWNED VEHICLE - GENERAL_Repair and maintenance</v>
          </cell>
          <cell r="L2160" t="str">
            <v>S</v>
          </cell>
          <cell r="M2160" t="str">
            <v>No</v>
          </cell>
          <cell r="N2160">
            <v>256845</v>
          </cell>
        </row>
        <row r="2161">
          <cell r="J2161" t="str">
            <v>037_COUNCIL-OWNED VEHICLES - CONTRACTORS_Repair and maintenance</v>
          </cell>
          <cell r="K2161" t="str">
            <v>037_COUNCIL-OWNED VEHICLES - CONTRACTORS_Repair and maintenance</v>
          </cell>
          <cell r="L2161" t="str">
            <v>S</v>
          </cell>
          <cell r="M2161" t="str">
            <v>No</v>
          </cell>
          <cell r="N2161">
            <v>256986</v>
          </cell>
        </row>
        <row r="2162">
          <cell r="J2162" t="str">
            <v>063_FUEL - VEHICLES</v>
          </cell>
          <cell r="K2162" t="str">
            <v>063_FUEL - VEHICLES</v>
          </cell>
          <cell r="L2162" t="str">
            <v>S</v>
          </cell>
          <cell r="M2162" t="str">
            <v>No</v>
          </cell>
          <cell r="N2162">
            <v>256697</v>
          </cell>
        </row>
        <row r="2163">
          <cell r="J2163" t="str">
            <v>105_FUEL - VEHICLES_Repair and maintenance</v>
          </cell>
          <cell r="K2163" t="str">
            <v>105_FUEL - VEHICLES_Repair and maintenance</v>
          </cell>
          <cell r="L2163" t="str">
            <v>S</v>
          </cell>
          <cell r="M2163" t="str">
            <v>No</v>
          </cell>
          <cell r="N2163">
            <v>257790</v>
          </cell>
        </row>
        <row r="2164">
          <cell r="J2164" t="str">
            <v>173_FUEL - VEHICLES</v>
          </cell>
          <cell r="K2164" t="str">
            <v>173_FUEL - VEHICLES</v>
          </cell>
          <cell r="L2164" t="str">
            <v>S</v>
          </cell>
          <cell r="M2164" t="str">
            <v>No</v>
          </cell>
          <cell r="N2164">
            <v>256696</v>
          </cell>
        </row>
        <row r="2165">
          <cell r="J2165" t="str">
            <v>183_FUEL - VEHICLES</v>
          </cell>
          <cell r="K2165" t="str">
            <v>183_FUEL - VEHICLES</v>
          </cell>
          <cell r="L2165" t="str">
            <v>S</v>
          </cell>
          <cell r="M2165" t="str">
            <v>No</v>
          </cell>
          <cell r="N2165">
            <v>256701</v>
          </cell>
        </row>
        <row r="2166">
          <cell r="J2166" t="str">
            <v>37_COUNCIL-OWNED BUILDINGS_Repair and maintenance</v>
          </cell>
          <cell r="K2166" t="str">
            <v>37_COUNCIL-OWNED BUILDINGS_Repair and maintenance</v>
          </cell>
          <cell r="L2166" t="str">
            <v>S</v>
          </cell>
          <cell r="M2166" t="str">
            <v>No</v>
          </cell>
          <cell r="N2166">
            <v>256833</v>
          </cell>
        </row>
        <row r="2167">
          <cell r="J2167" t="str">
            <v>Work in progress Inventory</v>
          </cell>
          <cell r="K2167" t="str">
            <v>Work in progress Inventory</v>
          </cell>
          <cell r="L2167" t="str">
            <v>S</v>
          </cell>
          <cell r="M2167" t="str">
            <v>No</v>
          </cell>
          <cell r="N2167">
            <v>255874</v>
          </cell>
        </row>
        <row r="2168">
          <cell r="J2168" t="str">
            <v>Surplus/Deficit</v>
          </cell>
          <cell r="K2168" t="str">
            <v>Surplus/Deficit</v>
          </cell>
          <cell r="L2168" t="str">
            <v>M</v>
          </cell>
          <cell r="M2168" t="str">
            <v>No</v>
          </cell>
          <cell r="N2168">
            <v>257774</v>
          </cell>
        </row>
        <row r="2169">
          <cell r="J2169" t="str">
            <v>Opening Balances 2021</v>
          </cell>
          <cell r="K2169" t="str">
            <v>Opening Balances 2021</v>
          </cell>
          <cell r="L2169" t="str">
            <v>S</v>
          </cell>
          <cell r="M2169" t="str">
            <v>No</v>
          </cell>
          <cell r="N2169">
            <v>253706</v>
          </cell>
        </row>
        <row r="2170">
          <cell r="J2170" t="str">
            <v>Opening Balances 2021</v>
          </cell>
          <cell r="K2170" t="str">
            <v>Opening Balances 2021</v>
          </cell>
          <cell r="L2170" t="str">
            <v>S</v>
          </cell>
          <cell r="M2170" t="str">
            <v>No</v>
          </cell>
          <cell r="N2170">
            <v>253703</v>
          </cell>
        </row>
        <row r="2171">
          <cell r="J2171" t="str">
            <v>Opening Balances 2021</v>
          </cell>
          <cell r="K2171" t="str">
            <v>Opening Balances 2021</v>
          </cell>
          <cell r="L2171" t="str">
            <v>S</v>
          </cell>
          <cell r="M2171" t="str">
            <v>No</v>
          </cell>
          <cell r="N2171">
            <v>254695</v>
          </cell>
        </row>
        <row r="2172">
          <cell r="J2172" t="str">
            <v>Opening Balances 2021</v>
          </cell>
          <cell r="K2172" t="str">
            <v>Opening Balances 2021</v>
          </cell>
          <cell r="L2172" t="str">
            <v>S</v>
          </cell>
          <cell r="M2172" t="str">
            <v>No</v>
          </cell>
          <cell r="N2172">
            <v>253705</v>
          </cell>
        </row>
        <row r="2173">
          <cell r="J2173" t="str">
            <v>Opening balances Grants</v>
          </cell>
          <cell r="K2173" t="str">
            <v>Opening balances Grants</v>
          </cell>
          <cell r="L2173" t="str">
            <v>S</v>
          </cell>
          <cell r="M2173" t="str">
            <v>No</v>
          </cell>
          <cell r="N2173">
            <v>262550</v>
          </cell>
        </row>
        <row r="2174">
          <cell r="J2174" t="str">
            <v>Transport Expenditure non core</v>
          </cell>
          <cell r="K2174" t="str">
            <v>Transport Expenditure non core</v>
          </cell>
          <cell r="L2174" t="str">
            <v>S</v>
          </cell>
          <cell r="M2174" t="str">
            <v>No</v>
          </cell>
          <cell r="N2174">
            <v>257292</v>
          </cell>
        </row>
        <row r="2175">
          <cell r="J2175" t="str">
            <v>_007_30000_LIM333_Municipal Running Costs_GENERAL EXPENSES _ CONSULTATION_2018</v>
          </cell>
          <cell r="K2175" t="str">
            <v>_007_30000_LIM333_Municipal Running Costs_GENERAL EXPENSES _ CONSULTATION_2018</v>
          </cell>
          <cell r="L2175" t="str">
            <v>S</v>
          </cell>
          <cell r="M2175" t="str">
            <v>No</v>
          </cell>
          <cell r="N2175">
            <v>253688</v>
          </cell>
        </row>
        <row r="2176">
          <cell r="J2176" t="str">
            <v>_063_30000_LIM333_Operational  Typical Work Streams Capacity Building Training</v>
          </cell>
          <cell r="K2176" t="str">
            <v>_063_30000_LIM333_Operational  Typical Work Streams Capacity Building Training</v>
          </cell>
          <cell r="L2176" t="str">
            <v>S</v>
          </cell>
          <cell r="M2176" t="str">
            <v>No</v>
          </cell>
          <cell r="N2176">
            <v>253689</v>
          </cell>
        </row>
        <row r="2177">
          <cell r="J2177" t="str">
            <v>OperationalEED-115_New Electricity Connections (Consumer Contribution)</v>
          </cell>
          <cell r="K2177" t="str">
            <v>OperationalEED-115_New Electricity Connections (Consumer Contribution)</v>
          </cell>
          <cell r="L2177" t="str">
            <v>M</v>
          </cell>
          <cell r="M2177" t="str">
            <v>No</v>
          </cell>
          <cell r="N2177">
            <v>256842</v>
          </cell>
        </row>
        <row r="2178">
          <cell r="J2178" t="str">
            <v>OperationalEED-115_New Electricity Connections (Consumer Contribution)</v>
          </cell>
          <cell r="K2178" t="str">
            <v>OperationalEED-115_New Electricity Connections (Consumer Contribution)</v>
          </cell>
          <cell r="L2178" t="str">
            <v>M</v>
          </cell>
          <cell r="M2178" t="str">
            <v>No</v>
          </cell>
          <cell r="N2178">
            <v>256187</v>
          </cell>
        </row>
        <row r="2179">
          <cell r="J2179" t="str">
            <v>Operating Lease Asset_Opening balance</v>
          </cell>
          <cell r="K2179" t="str">
            <v>Operating Lease Asset_Opening balance</v>
          </cell>
          <cell r="L2179" t="str">
            <v>M</v>
          </cell>
          <cell r="M2179" t="str">
            <v>No</v>
          </cell>
          <cell r="N2179">
            <v>254854</v>
          </cell>
        </row>
        <row r="2180">
          <cell r="J2180" t="str">
            <v>Electricity Debtors_Opening balance</v>
          </cell>
          <cell r="K2180" t="str">
            <v>Electricity Debtors_Opening balance</v>
          </cell>
          <cell r="L2180" t="str">
            <v>M</v>
          </cell>
          <cell r="M2180" t="str">
            <v>No</v>
          </cell>
          <cell r="N2180">
            <v>254926</v>
          </cell>
        </row>
        <row r="2181">
          <cell r="J2181" t="str">
            <v>Rebuilding of lines - Califonia  11kV lines</v>
          </cell>
          <cell r="K2181" t="str">
            <v>Rebuilding of lines - Califonia  11kV lines</v>
          </cell>
          <cell r="L2181" t="str">
            <v>S</v>
          </cell>
          <cell r="M2181" t="str">
            <v>No</v>
          </cell>
          <cell r="N2181">
            <v>263365</v>
          </cell>
        </row>
        <row r="2182">
          <cell r="J2182" t="str">
            <v>B7_Suppliers and Employees</v>
          </cell>
          <cell r="K2182" t="str">
            <v>B7_Suppliers and Employees</v>
          </cell>
          <cell r="L2182" t="str">
            <v>S</v>
          </cell>
          <cell r="M2182" t="str">
            <v>No</v>
          </cell>
          <cell r="N2182">
            <v>259876</v>
          </cell>
        </row>
        <row r="2183">
          <cell r="J2183" t="str">
            <v>B7_Suppliers and Employees</v>
          </cell>
          <cell r="K2183" t="str">
            <v>B7_Suppliers and Employees</v>
          </cell>
          <cell r="L2183" t="str">
            <v>S</v>
          </cell>
          <cell r="M2183" t="str">
            <v>No</v>
          </cell>
          <cell r="N2183">
            <v>261892</v>
          </cell>
        </row>
        <row r="2184">
          <cell r="J2184" t="str">
            <v>B7_Transfers &amp; Grants</v>
          </cell>
          <cell r="K2184" t="str">
            <v>B7_Transfers &amp; Grants</v>
          </cell>
          <cell r="L2184" t="str">
            <v>S</v>
          </cell>
          <cell r="M2184" t="str">
            <v>No</v>
          </cell>
          <cell r="N2184">
            <v>262496</v>
          </cell>
        </row>
        <row r="2185">
          <cell r="J2185" t="str">
            <v>B7_Transfers &amp; Grants</v>
          </cell>
          <cell r="K2185" t="str">
            <v>B7_Transfers &amp; Grants</v>
          </cell>
          <cell r="L2185" t="str">
            <v>S</v>
          </cell>
          <cell r="M2185" t="str">
            <v>No</v>
          </cell>
          <cell r="N2185">
            <v>262554</v>
          </cell>
        </row>
        <row r="2186">
          <cell r="J2186" t="str">
            <v>B7_Transfers &amp; Grants</v>
          </cell>
          <cell r="K2186" t="str">
            <v>B7_Transfers &amp; Grants</v>
          </cell>
          <cell r="L2186" t="str">
            <v>S</v>
          </cell>
          <cell r="M2186" t="str">
            <v>No</v>
          </cell>
          <cell r="N2186">
            <v>262557</v>
          </cell>
        </row>
        <row r="2187">
          <cell r="J2187" t="str">
            <v>Capital:Infrastructure:Existing:Renewal:Roads Infrastructure:Roads_Cashflow</v>
          </cell>
          <cell r="K2187" t="str">
            <v>Capital:Infrastructure:Existing:Renewal:Roads Infrastructure:Roads_Cashflow</v>
          </cell>
          <cell r="L2187" t="str">
            <v>S</v>
          </cell>
          <cell r="M2187" t="str">
            <v>No</v>
          </cell>
          <cell r="N2187">
            <v>263481</v>
          </cell>
        </row>
        <row r="2188">
          <cell r="J2188" t="str">
            <v>Capital:Infrastructure:Existing:Renewal:Roads Infrastructure:Roads_Cashflow</v>
          </cell>
          <cell r="K2188" t="str">
            <v>Capital:Infrastructure:Existing:Renewal:Roads Infrastructure:Roads_Cashflow</v>
          </cell>
          <cell r="L2188" t="str">
            <v>S</v>
          </cell>
          <cell r="M2188" t="str">
            <v>No</v>
          </cell>
          <cell r="N2188">
            <v>263486</v>
          </cell>
        </row>
        <row r="2189">
          <cell r="J2189" t="str">
            <v>Capital:Infrastructure:Existing:Renewal:Roads Infrastructure:Roads_Cashflow</v>
          </cell>
          <cell r="K2189" t="str">
            <v>Capital:Infrastructure:Existing:Renewal:Roads Infrastructure:Roads_Cashflow</v>
          </cell>
          <cell r="L2189" t="str">
            <v>S</v>
          </cell>
          <cell r="M2189" t="str">
            <v>No</v>
          </cell>
          <cell r="N2189">
            <v>263487</v>
          </cell>
        </row>
        <row r="2190">
          <cell r="J2190" t="str">
            <v>Capital:Infrastructure:Existing:Renewal:Roads Infrastructure:Roads_Cashflow</v>
          </cell>
          <cell r="K2190" t="str">
            <v>Capital:Infrastructure:Existing:Renewal:Roads Infrastructure:Roads_Cashflow</v>
          </cell>
          <cell r="L2190" t="str">
            <v>S</v>
          </cell>
          <cell r="M2190" t="str">
            <v>No</v>
          </cell>
          <cell r="N2190">
            <v>263483</v>
          </cell>
        </row>
        <row r="2191">
          <cell r="J2191" t="str">
            <v>Capital:Infrastructure:Existing:Renewal:Roads Infrastructure:Roads_Cashflow</v>
          </cell>
          <cell r="K2191" t="str">
            <v>Capital:Infrastructure:Existing:Renewal:Roads Infrastructure:Roads_Cashflow</v>
          </cell>
          <cell r="L2191" t="str">
            <v>S</v>
          </cell>
          <cell r="M2191" t="str">
            <v>No</v>
          </cell>
          <cell r="N2191">
            <v>263482</v>
          </cell>
        </row>
        <row r="2192">
          <cell r="J2192" t="str">
            <v>Capital:Infrastructure:Existing:Renewal:Roads Infrastructure:Roads_Cashflow</v>
          </cell>
          <cell r="K2192" t="str">
            <v>Capital:Infrastructure:Existing:Renewal:Roads Infrastructure:Roads_Cashflow</v>
          </cell>
          <cell r="L2192" t="str">
            <v>S</v>
          </cell>
          <cell r="M2192" t="str">
            <v>No</v>
          </cell>
          <cell r="N2192">
            <v>263480</v>
          </cell>
        </row>
        <row r="2193">
          <cell r="J2193" t="str">
            <v>Capital:Infrastructure:Existing:Renewal:Roads Infrastructure:Roads_Cashflow</v>
          </cell>
          <cell r="K2193" t="str">
            <v>Capital:Infrastructure:Existing:Renewal:Roads Infrastructure:Roads_Cashflow</v>
          </cell>
          <cell r="L2193" t="str">
            <v>S</v>
          </cell>
          <cell r="M2193" t="str">
            <v>No</v>
          </cell>
          <cell r="N2193">
            <v>263484</v>
          </cell>
        </row>
        <row r="2194">
          <cell r="J2194" t="str">
            <v>Capital:Infrastructure:Existing:Renewal:Roads Infrastructure:Roads_Cashflow</v>
          </cell>
          <cell r="K2194" t="str">
            <v>Capital:Infrastructure:Existing:Renewal:Roads Infrastructure:Roads_Cashflow</v>
          </cell>
          <cell r="L2194" t="str">
            <v>S</v>
          </cell>
          <cell r="M2194" t="str">
            <v>No</v>
          </cell>
          <cell r="N2194">
            <v>263478</v>
          </cell>
        </row>
        <row r="2195">
          <cell r="J2195" t="str">
            <v>Capital:Non-infrastructure:New:Other Assets:Operational Buildings:Yards_Cashflow</v>
          </cell>
          <cell r="K2195" t="str">
            <v>Capital:Non-infrastructure:New:Other Assets:Operational Buildings:Yards_Cashflow</v>
          </cell>
          <cell r="L2195" t="str">
            <v>S</v>
          </cell>
          <cell r="M2195" t="str">
            <v>No</v>
          </cell>
          <cell r="N2195">
            <v>263491</v>
          </cell>
        </row>
        <row r="2196">
          <cell r="J2196" t="str">
            <v>Capital:Non-infrastructure:New:Other Assets:Operational Buildings:Yards_Cashflow</v>
          </cell>
          <cell r="K2196" t="str">
            <v>Capital:Non-infrastructure:New:Other Assets:Operational Buildings:Yards_Cashflow</v>
          </cell>
          <cell r="L2196" t="str">
            <v>S</v>
          </cell>
          <cell r="M2196" t="str">
            <v>No</v>
          </cell>
          <cell r="N2196">
            <v>263489</v>
          </cell>
        </row>
        <row r="2197">
          <cell r="J2197" t="str">
            <v>Capital:Non-infrastructure:New:Other Assets:Operational Buildings:Yards_Cashflow</v>
          </cell>
          <cell r="K2197" t="str">
            <v>Capital:Non-infrastructure:New:Other Assets:Operational Buildings:Yards_Cashflow</v>
          </cell>
          <cell r="L2197" t="str">
            <v>S</v>
          </cell>
          <cell r="M2197" t="str">
            <v>No</v>
          </cell>
          <cell r="N2197">
            <v>263485</v>
          </cell>
        </row>
        <row r="2198">
          <cell r="J2198" t="str">
            <v>Capital:Non-infrastructure:New:Other Assets:Operational Buildings:Yards_Cashflow</v>
          </cell>
          <cell r="K2198" t="str">
            <v>Capital:Non-infrastructure:New:Other Assets:Operational Buildings:Yards_Cashflow</v>
          </cell>
          <cell r="L2198" t="str">
            <v>S</v>
          </cell>
          <cell r="M2198" t="str">
            <v>No</v>
          </cell>
          <cell r="N2198">
            <v>263493</v>
          </cell>
        </row>
        <row r="2199">
          <cell r="J2199" t="str">
            <v>Capital:Non-infrastructure:New:Other Assets:Operational Buildings:Yards_Cashflow</v>
          </cell>
          <cell r="K2199" t="str">
            <v>Capital:Non-infrastructure:New:Other Assets:Operational Buildings:Yards_Cashflow</v>
          </cell>
          <cell r="L2199" t="str">
            <v>S</v>
          </cell>
          <cell r="M2199" t="str">
            <v>No</v>
          </cell>
          <cell r="N2199">
            <v>263495</v>
          </cell>
        </row>
        <row r="2200">
          <cell r="J2200" t="str">
            <v>Capital:Non-infrastructure:New:Other Assets:Operational Buildings:Yards_Cashflow</v>
          </cell>
          <cell r="K2200" t="str">
            <v>Capital:Non-infrastructure:New:Other Assets:Operational Buildings:Yards_Cashflow</v>
          </cell>
          <cell r="L2200" t="str">
            <v>S</v>
          </cell>
          <cell r="M2200" t="str">
            <v>No</v>
          </cell>
          <cell r="N2200">
            <v>263490</v>
          </cell>
        </row>
        <row r="2201">
          <cell r="J2201" t="str">
            <v>Capital:Non-infrastructure:New:Other Assets:Operational Buildings:Yards_Cashflow</v>
          </cell>
          <cell r="K2201" t="str">
            <v>Capital:Non-infrastructure:New:Other Assets:Operational Buildings:Yards_Cashflow</v>
          </cell>
          <cell r="L2201" t="str">
            <v>S</v>
          </cell>
          <cell r="M2201" t="str">
            <v>No</v>
          </cell>
          <cell r="N2201">
            <v>263492</v>
          </cell>
        </row>
        <row r="2202">
          <cell r="J2202" t="str">
            <v>Capital:Non-infrastructure:New:Other Assets:Operational Buildings:Yards_Cashflow</v>
          </cell>
          <cell r="K2202" t="str">
            <v>Capital:Non-infrastructure:New:Other Assets:Operational Buildings:Yards_Cashflow</v>
          </cell>
          <cell r="L2202" t="str">
            <v>S</v>
          </cell>
          <cell r="M2202" t="str">
            <v>No</v>
          </cell>
          <cell r="N2202">
            <v>263488</v>
          </cell>
        </row>
        <row r="2203">
          <cell r="J2203" t="str">
            <v>Capital:Non-infrastructure:New:Community Assets:Community Facilities:Public Ablution Facilities_Cashflow</v>
          </cell>
          <cell r="K2203" t="str">
            <v>Capital:Non-infrastructure:New:Community Assets:Community Facilities:Public Ablution Facilities_Cashflow</v>
          </cell>
          <cell r="L2203" t="str">
            <v>S</v>
          </cell>
          <cell r="M2203" t="str">
            <v>No</v>
          </cell>
          <cell r="N2203">
            <v>263449</v>
          </cell>
        </row>
        <row r="2204">
          <cell r="J2204" t="str">
            <v>CFO-111_Purchase of critical office furniture</v>
          </cell>
          <cell r="K2204" t="str">
            <v>CFO-111_Purchase of critical office furniture</v>
          </cell>
          <cell r="L2204" t="str">
            <v>M</v>
          </cell>
          <cell r="M2204" t="str">
            <v>No</v>
          </cell>
          <cell r="N2204">
            <v>256027</v>
          </cell>
        </row>
        <row r="2205">
          <cell r="J2205" t="str">
            <v>ESD-17_Rehabilitation of Dan Access road from R36 (Scrapyard) to D5011 (TEBA)</v>
          </cell>
          <cell r="K2205" t="str">
            <v>Rehabilitation of Dan Access road from R36 (Scrapyard) to D5011 (TEBA)</v>
          </cell>
          <cell r="L2205" t="str">
            <v>M</v>
          </cell>
          <cell r="M2205" t="str">
            <v>No</v>
          </cell>
          <cell r="N2205">
            <v>263577</v>
          </cell>
        </row>
        <row r="2206">
          <cell r="J2206" t="str">
            <v>ESD-17_Rehabilitation of Dan Access road from R36 (Scrapyard) to D5011 (TEBA)</v>
          </cell>
          <cell r="K2206" t="str">
            <v>Rehabilitation of Dan Access road from R36 (Scrapyard) to D5011 (TEBA)</v>
          </cell>
          <cell r="L2206" t="str">
            <v>M</v>
          </cell>
          <cell r="M2206" t="str">
            <v>No</v>
          </cell>
          <cell r="N2206">
            <v>256099</v>
          </cell>
        </row>
        <row r="2207">
          <cell r="J2207" t="str">
            <v>ESD-2_Upgrading of  Topanama Access Road from gravel to paving</v>
          </cell>
          <cell r="K2207" t="str">
            <v>Upgrading of  Topanama Access Road from gravel to paving</v>
          </cell>
          <cell r="L2207" t="str">
            <v>M</v>
          </cell>
          <cell r="M2207" t="str">
            <v>No</v>
          </cell>
          <cell r="N2207">
            <v>256102</v>
          </cell>
        </row>
        <row r="2208">
          <cell r="J2208" t="str">
            <v>ESD-2_Upgrading of  Topanama Access Road from gravel to paving</v>
          </cell>
          <cell r="K2208" t="str">
            <v>Upgrading of  Topanama Access Road from gravel to paving</v>
          </cell>
          <cell r="L2208" t="str">
            <v>M</v>
          </cell>
          <cell r="M2208" t="str">
            <v>No</v>
          </cell>
          <cell r="N2208">
            <v>263578</v>
          </cell>
        </row>
        <row r="2209">
          <cell r="J2209" t="str">
            <v>ESD-60_Airfield fencing</v>
          </cell>
          <cell r="K2209" t="str">
            <v>ESD-60_Airfield fencing</v>
          </cell>
          <cell r="L2209" t="str">
            <v>M</v>
          </cell>
          <cell r="M2209" t="str">
            <v>No</v>
          </cell>
          <cell r="N2209">
            <v>256067</v>
          </cell>
        </row>
        <row r="2210">
          <cell r="J2210" t="str">
            <v>ESD-85_Upgrading of civic centre building</v>
          </cell>
          <cell r="K2210" t="str">
            <v>ESD-85_Upgrading of civic centre building</v>
          </cell>
          <cell r="L2210" t="str">
            <v>M</v>
          </cell>
          <cell r="M2210" t="str">
            <v>No</v>
          </cell>
          <cell r="N2210">
            <v>256069</v>
          </cell>
        </row>
        <row r="2211">
          <cell r="J2211" t="str">
            <v>Repair and maintenance roads</v>
          </cell>
          <cell r="K2211" t="str">
            <v>Repair and maintenance roads</v>
          </cell>
          <cell r="L2211" t="str">
            <v>S</v>
          </cell>
          <cell r="M2211" t="str">
            <v>No</v>
          </cell>
          <cell r="N2211">
            <v>263345</v>
          </cell>
        </row>
        <row r="2212">
          <cell r="J2212" t="str">
            <v>Community Facilities Depreciation</v>
          </cell>
          <cell r="K2212" t="str">
            <v>Community Facilities Depreciation</v>
          </cell>
          <cell r="L2212" t="str">
            <v>S</v>
          </cell>
          <cell r="M2212" t="str">
            <v>No</v>
          </cell>
          <cell r="N2212">
            <v>263297</v>
          </cell>
        </row>
        <row r="2213">
          <cell r="J2213" t="str">
            <v>Community Facilities Depreciation</v>
          </cell>
          <cell r="K2213" t="str">
            <v>Community Facilities Depreciation</v>
          </cell>
          <cell r="L2213" t="str">
            <v>S</v>
          </cell>
          <cell r="M2213" t="str">
            <v>No</v>
          </cell>
          <cell r="N2213">
            <v>263349</v>
          </cell>
        </row>
        <row r="2214">
          <cell r="J2214" t="str">
            <v>Inventory Deposit and Withdrawal Projects:</v>
          </cell>
          <cell r="K2214" t="str">
            <v>Inventory Deposit and Withdrawal Projects:</v>
          </cell>
          <cell r="L2214" t="str">
            <v>S</v>
          </cell>
          <cell r="M2214" t="str">
            <v>No</v>
          </cell>
          <cell r="N2214">
            <v>261707</v>
          </cell>
        </row>
        <row r="2215">
          <cell r="J2215" t="str">
            <v>Inventory Deposit and Withdrawal Projects:</v>
          </cell>
          <cell r="K2215" t="str">
            <v>Inventory Deposit and Withdrawal Projects:</v>
          </cell>
          <cell r="L2215" t="str">
            <v>S</v>
          </cell>
          <cell r="M2215" t="str">
            <v>No</v>
          </cell>
          <cell r="N2215">
            <v>258001</v>
          </cell>
        </row>
        <row r="2216">
          <cell r="J2216" t="str">
            <v>Inventory Deposit and Withdrawal Projects:</v>
          </cell>
          <cell r="K2216" t="str">
            <v>Inventory Deposit and Withdrawal Projects:</v>
          </cell>
          <cell r="L2216" t="str">
            <v>S</v>
          </cell>
          <cell r="M2216" t="str">
            <v>No</v>
          </cell>
          <cell r="N2216">
            <v>258004</v>
          </cell>
        </row>
        <row r="2217">
          <cell r="J2217" t="str">
            <v>Contractors Project payable and accruals</v>
          </cell>
          <cell r="K2217" t="str">
            <v>Contractors Project payable and accruals</v>
          </cell>
          <cell r="L2217" t="str">
            <v>S</v>
          </cell>
          <cell r="M2217" t="str">
            <v>No</v>
          </cell>
          <cell r="N2217">
            <v>261111</v>
          </cell>
        </row>
        <row r="2218">
          <cell r="J2218" t="str">
            <v>Borrowing 23094</v>
          </cell>
          <cell r="K2218" t="str">
            <v>Borrowing 23094</v>
          </cell>
          <cell r="L2218" t="str">
            <v>M</v>
          </cell>
          <cell r="M2218" t="str">
            <v>No</v>
          </cell>
          <cell r="N2218">
            <v>258425</v>
          </cell>
        </row>
        <row r="2219">
          <cell r="J2219" t="str">
            <v>Borrowing 23094</v>
          </cell>
          <cell r="K2219" t="str">
            <v>Borrowing 23094</v>
          </cell>
          <cell r="L2219" t="str">
            <v>M</v>
          </cell>
          <cell r="M2219" t="str">
            <v>No</v>
          </cell>
          <cell r="N2219">
            <v>258424</v>
          </cell>
        </row>
        <row r="2220">
          <cell r="J2220" t="str">
            <v>Borrowing 23094</v>
          </cell>
          <cell r="K2220" t="str">
            <v>Borrowing 23094</v>
          </cell>
          <cell r="L2220" t="str">
            <v>M</v>
          </cell>
          <cell r="M2220" t="str">
            <v>No</v>
          </cell>
          <cell r="N2220">
            <v>258426</v>
          </cell>
        </row>
        <row r="2221">
          <cell r="J2221" t="str">
            <v>Borrowing 23094</v>
          </cell>
          <cell r="K2221" t="str">
            <v>Borrowing 23094</v>
          </cell>
          <cell r="L2221" t="str">
            <v>M</v>
          </cell>
          <cell r="M2221" t="str">
            <v>No</v>
          </cell>
          <cell r="N2221">
            <v>263141</v>
          </cell>
        </row>
        <row r="2222">
          <cell r="J2222" t="str">
            <v>Borrowing 23094</v>
          </cell>
          <cell r="K2222" t="str">
            <v>Borrowing 23094</v>
          </cell>
          <cell r="L2222" t="str">
            <v>M</v>
          </cell>
          <cell r="M2222" t="str">
            <v>No</v>
          </cell>
          <cell r="N2222">
            <v>263142</v>
          </cell>
        </row>
        <row r="2223">
          <cell r="J2223" t="str">
            <v>Borrowing 23094</v>
          </cell>
          <cell r="K2223" t="str">
            <v>Borrowing 23094</v>
          </cell>
          <cell r="L2223" t="str">
            <v>M</v>
          </cell>
          <cell r="M2223" t="str">
            <v>No</v>
          </cell>
          <cell r="N2223">
            <v>263140</v>
          </cell>
        </row>
        <row r="2224">
          <cell r="J2224" t="str">
            <v>Borrowing 23094</v>
          </cell>
          <cell r="K2224" t="str">
            <v>Borrowing 23094</v>
          </cell>
          <cell r="L2224" t="str">
            <v>M</v>
          </cell>
          <cell r="M2224" t="str">
            <v>No</v>
          </cell>
          <cell r="N2224">
            <v>263143</v>
          </cell>
        </row>
        <row r="2225">
          <cell r="J2225" t="str">
            <v>Borrowings DBSA Ref 61000986</v>
          </cell>
          <cell r="K2225" t="str">
            <v>Borrowings DBSA Ref 61000986</v>
          </cell>
          <cell r="L2225" t="str">
            <v>M</v>
          </cell>
          <cell r="M2225" t="str">
            <v>No</v>
          </cell>
          <cell r="N2225">
            <v>263207</v>
          </cell>
        </row>
        <row r="2226">
          <cell r="J2226" t="str">
            <v>Borrowings DBSA Ref 61000986</v>
          </cell>
          <cell r="K2226" t="str">
            <v>Borrowings DBSA Ref 61000986</v>
          </cell>
          <cell r="L2226" t="str">
            <v>M</v>
          </cell>
          <cell r="M2226" t="str">
            <v>No</v>
          </cell>
          <cell r="N2226">
            <v>263208</v>
          </cell>
        </row>
        <row r="2227">
          <cell r="J2227" t="str">
            <v>Borrowings DBSA Ref 61000986</v>
          </cell>
          <cell r="K2227" t="str">
            <v>Borrowings DBSA Ref 61000986</v>
          </cell>
          <cell r="L2227" t="str">
            <v>M</v>
          </cell>
          <cell r="M2227" t="str">
            <v>No</v>
          </cell>
          <cell r="N2227">
            <v>263209</v>
          </cell>
        </row>
        <row r="2228">
          <cell r="J2228" t="str">
            <v>Borrowings DBSA Ref 61000986</v>
          </cell>
          <cell r="K2228" t="str">
            <v>Borrowings DBSA Ref 61000986</v>
          </cell>
          <cell r="L2228" t="str">
            <v>M</v>
          </cell>
          <cell r="M2228" t="str">
            <v>No</v>
          </cell>
          <cell r="N2228">
            <v>263210</v>
          </cell>
        </row>
        <row r="2229">
          <cell r="J2229" t="str">
            <v>Borrowings DBSA Ref 61000986</v>
          </cell>
          <cell r="K2229" t="str">
            <v>Borrowings DBSA Ref 61000986</v>
          </cell>
          <cell r="L2229" t="str">
            <v>M</v>
          </cell>
          <cell r="M2229" t="str">
            <v>No</v>
          </cell>
          <cell r="N2229">
            <v>263211</v>
          </cell>
        </row>
        <row r="2230">
          <cell r="J2230" t="str">
            <v>Borrowings Ref 61007519</v>
          </cell>
          <cell r="K2230" t="str">
            <v>Borrowings Ref 61007519</v>
          </cell>
          <cell r="L2230" t="str">
            <v>M</v>
          </cell>
          <cell r="M2230" t="str">
            <v>No</v>
          </cell>
          <cell r="N2230">
            <v>263217</v>
          </cell>
        </row>
        <row r="2231">
          <cell r="J2231" t="str">
            <v>Borrowings Ref 61007519</v>
          </cell>
          <cell r="K2231" t="str">
            <v>Borrowings Ref 61007519</v>
          </cell>
          <cell r="L2231" t="str">
            <v>M</v>
          </cell>
          <cell r="M2231" t="str">
            <v>No</v>
          </cell>
          <cell r="N2231">
            <v>263215</v>
          </cell>
        </row>
        <row r="2232">
          <cell r="J2232" t="str">
            <v>Borrowings Ref 61007519</v>
          </cell>
          <cell r="K2232" t="str">
            <v>Borrowings Ref 61007519</v>
          </cell>
          <cell r="L2232" t="str">
            <v>M</v>
          </cell>
          <cell r="M2232" t="str">
            <v>No</v>
          </cell>
          <cell r="N2232">
            <v>263216</v>
          </cell>
        </row>
        <row r="2233">
          <cell r="J2233" t="str">
            <v>Borrowings Ref 61007519</v>
          </cell>
          <cell r="K2233" t="str">
            <v>Borrowings Ref 61007519</v>
          </cell>
          <cell r="L2233" t="str">
            <v>M</v>
          </cell>
          <cell r="M2233" t="str">
            <v>No</v>
          </cell>
          <cell r="N2233">
            <v>263214</v>
          </cell>
        </row>
        <row r="2234">
          <cell r="J2234" t="str">
            <v>Borrowings Ref 61007519</v>
          </cell>
          <cell r="K2234" t="str">
            <v>Borrowings Ref 61007519</v>
          </cell>
          <cell r="L2234" t="str">
            <v>M</v>
          </cell>
          <cell r="M2234" t="str">
            <v>No</v>
          </cell>
          <cell r="N2234">
            <v>263213</v>
          </cell>
        </row>
        <row r="2235">
          <cell r="J2235" t="str">
            <v>Borrowings Ref 61007519</v>
          </cell>
          <cell r="K2235" t="str">
            <v>Borrowings Ref 61007519</v>
          </cell>
          <cell r="L2235" t="str">
            <v>M</v>
          </cell>
          <cell r="M2235" t="str">
            <v>No</v>
          </cell>
          <cell r="N2235">
            <v>263212</v>
          </cell>
        </row>
        <row r="2236">
          <cell r="J2236" t="str">
            <v>Borrowings Ref 61007519</v>
          </cell>
          <cell r="K2236" t="str">
            <v>Borrowings Ref 61007519</v>
          </cell>
          <cell r="L2236" t="str">
            <v>M</v>
          </cell>
          <cell r="M2236" t="str">
            <v>No</v>
          </cell>
          <cell r="N2236">
            <v>258429</v>
          </cell>
        </row>
        <row r="2237">
          <cell r="J2237" t="str">
            <v>Borrowings Ref 61007519</v>
          </cell>
          <cell r="K2237" t="str">
            <v>Borrowings Ref 61007519</v>
          </cell>
          <cell r="L2237" t="str">
            <v>M</v>
          </cell>
          <cell r="M2237" t="str">
            <v>No</v>
          </cell>
          <cell r="N2237">
            <v>258428</v>
          </cell>
        </row>
        <row r="2238">
          <cell r="J2238" t="str">
            <v>Borrowings Ref 61007519</v>
          </cell>
          <cell r="K2238" t="str">
            <v>Borrowings Ref 61007519</v>
          </cell>
          <cell r="L2238" t="str">
            <v>M</v>
          </cell>
          <cell r="M2238" t="str">
            <v>No</v>
          </cell>
          <cell r="N2238">
            <v>258430</v>
          </cell>
        </row>
        <row r="2239">
          <cell r="J2239" t="str">
            <v>New DBSA Loan</v>
          </cell>
          <cell r="K2239" t="str">
            <v>New DBSA Loan</v>
          </cell>
          <cell r="L2239" t="str">
            <v>M</v>
          </cell>
          <cell r="M2239" t="str">
            <v>No</v>
          </cell>
          <cell r="N2239">
            <v>263232</v>
          </cell>
        </row>
        <row r="2240">
          <cell r="J2240" t="str">
            <v>New DBSA Loan</v>
          </cell>
          <cell r="K2240" t="str">
            <v>New DBSA Loan</v>
          </cell>
          <cell r="L2240" t="str">
            <v>M</v>
          </cell>
          <cell r="M2240" t="str">
            <v>No</v>
          </cell>
          <cell r="N2240">
            <v>263253</v>
          </cell>
        </row>
        <row r="2241">
          <cell r="J2241" t="str">
            <v>New DBSA Loan</v>
          </cell>
          <cell r="K2241" t="str">
            <v>New DBSA Loan</v>
          </cell>
          <cell r="L2241" t="str">
            <v>M</v>
          </cell>
          <cell r="M2241" t="str">
            <v>No</v>
          </cell>
          <cell r="N2241">
            <v>263265</v>
          </cell>
        </row>
        <row r="2242">
          <cell r="J2242" t="str">
            <v>New DBSA Loan</v>
          </cell>
          <cell r="K2242" t="str">
            <v>New DBSA Loan</v>
          </cell>
          <cell r="L2242" t="str">
            <v>M</v>
          </cell>
          <cell r="M2242" t="str">
            <v>No</v>
          </cell>
          <cell r="N2242">
            <v>263229</v>
          </cell>
        </row>
        <row r="2243">
          <cell r="J2243" t="str">
            <v>New DBSA Loan</v>
          </cell>
          <cell r="K2243" t="str">
            <v>New DBSA Loan</v>
          </cell>
          <cell r="L2243" t="str">
            <v>M</v>
          </cell>
          <cell r="M2243" t="str">
            <v>No</v>
          </cell>
          <cell r="N2243">
            <v>263277</v>
          </cell>
        </row>
        <row r="2244">
          <cell r="J2244" t="str">
            <v>New DBSA Loan</v>
          </cell>
          <cell r="K2244" t="str">
            <v>New DBSA Loan</v>
          </cell>
          <cell r="L2244" t="str">
            <v>M</v>
          </cell>
          <cell r="M2244" t="str">
            <v>No</v>
          </cell>
          <cell r="N2244">
            <v>263254</v>
          </cell>
        </row>
        <row r="2245">
          <cell r="J2245" t="str">
            <v>New DBSA Loan Current Portion</v>
          </cell>
          <cell r="K2245" t="str">
            <v>New DBSA Loan Current Portion</v>
          </cell>
          <cell r="L2245" t="str">
            <v>M</v>
          </cell>
          <cell r="M2245" t="str">
            <v>No</v>
          </cell>
          <cell r="N2245">
            <v>258432</v>
          </cell>
        </row>
        <row r="2246">
          <cell r="J2246" t="str">
            <v>New DBSA Loan Current Portion</v>
          </cell>
          <cell r="K2246" t="str">
            <v>New DBSA Loan Current Portion</v>
          </cell>
          <cell r="L2246" t="str">
            <v>M</v>
          </cell>
          <cell r="M2246" t="str">
            <v>No</v>
          </cell>
          <cell r="N2246">
            <v>258431</v>
          </cell>
        </row>
        <row r="2247">
          <cell r="J2247" t="str">
            <v>New DBSA Loan Current Portion</v>
          </cell>
          <cell r="K2247" t="str">
            <v>New DBSA Loan Current Portion</v>
          </cell>
          <cell r="L2247" t="str">
            <v>M</v>
          </cell>
          <cell r="M2247" t="str">
            <v>No</v>
          </cell>
          <cell r="N2247">
            <v>263560</v>
          </cell>
        </row>
        <row r="2248">
          <cell r="J2248" t="str">
            <v>Standard bank Borrowing 407965</v>
          </cell>
          <cell r="K2248" t="str">
            <v>Standard bank Borrowing 407965</v>
          </cell>
          <cell r="L2248" t="str">
            <v>M</v>
          </cell>
          <cell r="M2248" t="str">
            <v>No</v>
          </cell>
          <cell r="N2248">
            <v>258427</v>
          </cell>
        </row>
        <row r="2249">
          <cell r="J2249" t="str">
            <v>Standard bank Borrowing 407965</v>
          </cell>
          <cell r="K2249" t="str">
            <v>Standard bank Borrowing 407965</v>
          </cell>
          <cell r="L2249" t="str">
            <v>M</v>
          </cell>
          <cell r="M2249" t="str">
            <v>No</v>
          </cell>
          <cell r="N2249">
            <v>263559</v>
          </cell>
        </row>
        <row r="2250">
          <cell r="J2250" t="str">
            <v>Standard bank Borrowing 407965</v>
          </cell>
          <cell r="K2250" t="str">
            <v>Standard bank Borrowing 407965</v>
          </cell>
          <cell r="L2250" t="str">
            <v>M</v>
          </cell>
          <cell r="M2250" t="str">
            <v>No</v>
          </cell>
          <cell r="N2250">
            <v>263206</v>
          </cell>
        </row>
        <row r="2251">
          <cell r="J2251" t="str">
            <v>Standard bank Borrowing 407965</v>
          </cell>
          <cell r="K2251" t="str">
            <v>Standard bank Borrowing 407965</v>
          </cell>
          <cell r="L2251" t="str">
            <v>M</v>
          </cell>
          <cell r="M2251" t="str">
            <v>No</v>
          </cell>
          <cell r="N2251">
            <v>263205</v>
          </cell>
        </row>
        <row r="2252">
          <cell r="J2252" t="str">
            <v>Transport_Agency Fees</v>
          </cell>
          <cell r="K2252" t="str">
            <v>Transport_Agency Fees</v>
          </cell>
          <cell r="L2252" t="str">
            <v>S</v>
          </cell>
          <cell r="M2252" t="str">
            <v>No</v>
          </cell>
          <cell r="N2252">
            <v>258463</v>
          </cell>
        </row>
        <row r="2253">
          <cell r="J2253" t="str">
            <v>Transport_Agency Fees</v>
          </cell>
          <cell r="K2253" t="str">
            <v>Transport_Agency Fees</v>
          </cell>
          <cell r="L2253" t="str">
            <v>S</v>
          </cell>
          <cell r="M2253" t="str">
            <v>No</v>
          </cell>
          <cell r="N2253">
            <v>258462</v>
          </cell>
        </row>
        <row r="2254">
          <cell r="J2254" t="str">
            <v>Transport_Agency Fees</v>
          </cell>
          <cell r="K2254" t="str">
            <v>Transport_Agency Fees</v>
          </cell>
          <cell r="L2254" t="str">
            <v>S</v>
          </cell>
          <cell r="M2254" t="str">
            <v>No</v>
          </cell>
          <cell r="N2254">
            <v>258464</v>
          </cell>
        </row>
        <row r="2255">
          <cell r="J2255" t="str">
            <v>Investment_2021_ABSA Short-Term</v>
          </cell>
          <cell r="K2255" t="str">
            <v>Investment_2021_ABSA Short-Term</v>
          </cell>
          <cell r="L2255" t="str">
            <v>S</v>
          </cell>
          <cell r="M2255" t="str">
            <v>No</v>
          </cell>
          <cell r="N2255">
            <v>253708</v>
          </cell>
        </row>
        <row r="2256">
          <cell r="J2256" t="str">
            <v>Investment_2021_ABSA Short-Term</v>
          </cell>
          <cell r="K2256" t="str">
            <v>Investment_2021_ABSA Short-Term</v>
          </cell>
          <cell r="L2256" t="str">
            <v>S</v>
          </cell>
          <cell r="M2256" t="str">
            <v>No</v>
          </cell>
          <cell r="N2256">
            <v>253709</v>
          </cell>
        </row>
        <row r="2257">
          <cell r="J2257" t="str">
            <v>Investment_2021_ABSA Short-Term</v>
          </cell>
          <cell r="K2257" t="str">
            <v>Investment_2021_ABSA Short-Term</v>
          </cell>
          <cell r="L2257" t="str">
            <v>S</v>
          </cell>
          <cell r="M2257" t="str">
            <v>No</v>
          </cell>
          <cell r="N2257">
            <v>253751</v>
          </cell>
        </row>
        <row r="2258">
          <cell r="J2258" t="str">
            <v>Investment_2021_Investec</v>
          </cell>
          <cell r="K2258" t="str">
            <v>Investment_2021_Investec</v>
          </cell>
          <cell r="L2258" t="str">
            <v>S</v>
          </cell>
          <cell r="M2258" t="str">
            <v>No</v>
          </cell>
          <cell r="N2258">
            <v>258009</v>
          </cell>
        </row>
        <row r="2259">
          <cell r="J2259" t="str">
            <v>Investment_2021_Investec</v>
          </cell>
          <cell r="K2259" t="str">
            <v>Investment_2021_Investec</v>
          </cell>
          <cell r="L2259" t="str">
            <v>S</v>
          </cell>
          <cell r="M2259" t="str">
            <v>No</v>
          </cell>
          <cell r="N2259">
            <v>258007</v>
          </cell>
        </row>
        <row r="2260">
          <cell r="J2260" t="str">
            <v>Investment_2021_Investec</v>
          </cell>
          <cell r="K2260" t="str">
            <v>Investment_2021_Investec</v>
          </cell>
          <cell r="L2260" t="str">
            <v>S</v>
          </cell>
          <cell r="M2260" t="str">
            <v>No</v>
          </cell>
          <cell r="N2260">
            <v>258008</v>
          </cell>
        </row>
        <row r="2261">
          <cell r="J2261" t="str">
            <v>Investment_2021_Nedbank Call Account</v>
          </cell>
          <cell r="K2261" t="str">
            <v>Investment_2021_Nedbank Call Account</v>
          </cell>
          <cell r="L2261" t="str">
            <v>S</v>
          </cell>
          <cell r="M2261" t="str">
            <v>No</v>
          </cell>
          <cell r="N2261">
            <v>263299</v>
          </cell>
        </row>
        <row r="2262">
          <cell r="J2262" t="str">
            <v>Investment_2021_Nedbank Call Account</v>
          </cell>
          <cell r="K2262" t="str">
            <v>Investment_2021_Nedbank Call Account</v>
          </cell>
          <cell r="L2262" t="str">
            <v>S</v>
          </cell>
          <cell r="M2262" t="str">
            <v>No</v>
          </cell>
          <cell r="N2262">
            <v>253732</v>
          </cell>
        </row>
        <row r="2263">
          <cell r="J2263" t="str">
            <v>Investment_2021_Nedbank Call Account</v>
          </cell>
          <cell r="K2263" t="str">
            <v>Investment_2021_Nedbank Call Account</v>
          </cell>
          <cell r="L2263" t="str">
            <v>S</v>
          </cell>
          <cell r="M2263" t="str">
            <v>No</v>
          </cell>
          <cell r="N2263">
            <v>253752</v>
          </cell>
        </row>
        <row r="2264">
          <cell r="J2264" t="str">
            <v>Investment_2021_Nedbank Notice Account</v>
          </cell>
          <cell r="K2264" t="str">
            <v>Investment_2021_Nedbank Notice Account</v>
          </cell>
          <cell r="L2264" t="str">
            <v>S</v>
          </cell>
          <cell r="M2264" t="str">
            <v>No</v>
          </cell>
          <cell r="N2264">
            <v>263301</v>
          </cell>
        </row>
        <row r="2265">
          <cell r="J2265" t="str">
            <v>Investment_2021_Nedbank Notice Account</v>
          </cell>
          <cell r="K2265" t="str">
            <v>Investment_2021_Nedbank Notice Account</v>
          </cell>
          <cell r="L2265" t="str">
            <v>S</v>
          </cell>
          <cell r="M2265" t="str">
            <v>No</v>
          </cell>
          <cell r="N2265">
            <v>253733</v>
          </cell>
        </row>
        <row r="2266">
          <cell r="J2266" t="str">
            <v>Investment_2021_Nedbank Notice Account</v>
          </cell>
          <cell r="K2266" t="str">
            <v>Investment_2021_Nedbank Notice Account</v>
          </cell>
          <cell r="L2266" t="str">
            <v>S</v>
          </cell>
          <cell r="M2266" t="str">
            <v>No</v>
          </cell>
          <cell r="N2266">
            <v>263300</v>
          </cell>
        </row>
        <row r="2267">
          <cell r="J2267" t="str">
            <v>V1District_WaterProject___073_30000_LIM333_Vehicles1</v>
          </cell>
          <cell r="K2267" t="str">
            <v>V1District_WaterProject___073_30000_LIM333_Vehicles</v>
          </cell>
          <cell r="L2267" t="str">
            <v>M</v>
          </cell>
          <cell r="M2267" t="str">
            <v>No</v>
          </cell>
          <cell r="N2267">
            <v>257045</v>
          </cell>
        </row>
        <row r="2268">
          <cell r="J2268" t="str">
            <v>Water_BS_Project_Contra</v>
          </cell>
          <cell r="K2268" t="str">
            <v>Water_BS_Project_Contra</v>
          </cell>
          <cell r="L2268" t="str">
            <v>M</v>
          </cell>
          <cell r="M2268" t="str">
            <v>No</v>
          </cell>
          <cell r="N2268">
            <v>254950</v>
          </cell>
        </row>
        <row r="2269">
          <cell r="J2269" t="str">
            <v>Water_BS_Project_Contra</v>
          </cell>
          <cell r="K2269" t="str">
            <v>Water_BS_Project_Contra</v>
          </cell>
          <cell r="L2269" t="str">
            <v>M</v>
          </cell>
          <cell r="M2269" t="str">
            <v>No</v>
          </cell>
          <cell r="N2269">
            <v>254982</v>
          </cell>
        </row>
        <row r="2270">
          <cell r="J2270" t="str">
            <v>Water_BS_Project_Contra</v>
          </cell>
          <cell r="K2270" t="str">
            <v>Water_BS_Project_Contra</v>
          </cell>
          <cell r="L2270" t="str">
            <v>M</v>
          </cell>
          <cell r="M2270" t="str">
            <v>No</v>
          </cell>
          <cell r="N2270">
            <v>254988</v>
          </cell>
        </row>
        <row r="2271">
          <cell r="J2271" t="str">
            <v>Water_BS_Project_Contra</v>
          </cell>
          <cell r="K2271" t="str">
            <v>Water_BS_Project_Contra</v>
          </cell>
          <cell r="L2271" t="str">
            <v>M</v>
          </cell>
          <cell r="M2271" t="str">
            <v>No</v>
          </cell>
          <cell r="N2271">
            <v>254997</v>
          </cell>
        </row>
        <row r="2272">
          <cell r="J2272" t="str">
            <v>Water_BS_Project_Contra</v>
          </cell>
          <cell r="K2272" t="str">
            <v>Water_BS_Project_Contra</v>
          </cell>
          <cell r="L2272" t="str">
            <v>M</v>
          </cell>
          <cell r="M2272" t="str">
            <v>No</v>
          </cell>
          <cell r="N2272">
            <v>255002</v>
          </cell>
        </row>
        <row r="2273">
          <cell r="J2273" t="str">
            <v>Water_BS_Project_Contra</v>
          </cell>
          <cell r="K2273" t="str">
            <v>Water_BS_Project_Contra</v>
          </cell>
          <cell r="L2273" t="str">
            <v>M</v>
          </cell>
          <cell r="M2273" t="str">
            <v>No</v>
          </cell>
          <cell r="N2273">
            <v>254985</v>
          </cell>
        </row>
        <row r="2274">
          <cell r="J2274" t="str">
            <v>Water_BS_Project_Contra</v>
          </cell>
          <cell r="K2274" t="str">
            <v>Water_BS_Project_Contra</v>
          </cell>
          <cell r="L2274" t="str">
            <v>M</v>
          </cell>
          <cell r="M2274" t="str">
            <v>No</v>
          </cell>
          <cell r="N2274">
            <v>254999</v>
          </cell>
        </row>
        <row r="2275">
          <cell r="J2275" t="str">
            <v>Water_BS_Project_Contra</v>
          </cell>
          <cell r="K2275" t="str">
            <v>Water_BS_Project_Contra</v>
          </cell>
          <cell r="L2275" t="str">
            <v>M</v>
          </cell>
          <cell r="M2275" t="str">
            <v>No</v>
          </cell>
          <cell r="N2275">
            <v>261554</v>
          </cell>
        </row>
        <row r="2276">
          <cell r="J2276" t="str">
            <v>Water_BS_Project_Contra</v>
          </cell>
          <cell r="K2276" t="str">
            <v>Water_BS_Project_Contra</v>
          </cell>
          <cell r="L2276" t="str">
            <v>M</v>
          </cell>
          <cell r="M2276" t="str">
            <v>No</v>
          </cell>
          <cell r="N2276">
            <v>260909</v>
          </cell>
        </row>
        <row r="2277">
          <cell r="J2277" t="str">
            <v>Water_BS_Project_Contra</v>
          </cell>
          <cell r="K2277" t="str">
            <v>Water_BS_Project_Contra</v>
          </cell>
          <cell r="L2277" t="str">
            <v>M</v>
          </cell>
          <cell r="M2277" t="str">
            <v>No</v>
          </cell>
          <cell r="N2277">
            <v>261762</v>
          </cell>
        </row>
        <row r="2278">
          <cell r="J2278" t="str">
            <v>Water_BS_Project_Contra</v>
          </cell>
          <cell r="K2278" t="str">
            <v>Water_BS_Project_Contra</v>
          </cell>
          <cell r="L2278" t="str">
            <v>M</v>
          </cell>
          <cell r="M2278" t="str">
            <v>No</v>
          </cell>
          <cell r="N2278">
            <v>261651</v>
          </cell>
        </row>
        <row r="2279">
          <cell r="J2279" t="str">
            <v>Water_BS_Project_Contra</v>
          </cell>
          <cell r="K2279" t="str">
            <v>Water_BS_Project_Contra</v>
          </cell>
          <cell r="L2279" t="str">
            <v>M</v>
          </cell>
          <cell r="M2279" t="str">
            <v>No</v>
          </cell>
          <cell r="N2279">
            <v>262386</v>
          </cell>
        </row>
        <row r="2280">
          <cell r="J2280" t="str">
            <v>Water_BS_Project_Contra</v>
          </cell>
          <cell r="K2280" t="str">
            <v>Water_BS_Project_Contra</v>
          </cell>
          <cell r="L2280" t="str">
            <v>M</v>
          </cell>
          <cell r="M2280" t="str">
            <v>No</v>
          </cell>
          <cell r="N2280">
            <v>262472</v>
          </cell>
        </row>
        <row r="2281">
          <cell r="J2281" t="str">
            <v>Water_BS_Project_Contra</v>
          </cell>
          <cell r="K2281" t="str">
            <v>Water_BS_Project_Contra</v>
          </cell>
          <cell r="L2281" t="str">
            <v>M</v>
          </cell>
          <cell r="M2281" t="str">
            <v>No</v>
          </cell>
          <cell r="N2281">
            <v>261090</v>
          </cell>
        </row>
        <row r="2282">
          <cell r="J2282" t="str">
            <v>Borrowings_DBSA 1_21.22</v>
          </cell>
          <cell r="K2282" t="str">
            <v>Borrowings_DBSA 1_21.22</v>
          </cell>
          <cell r="L2282" t="str">
            <v>S</v>
          </cell>
          <cell r="M2282" t="str">
            <v>No</v>
          </cell>
          <cell r="N2282">
            <v>256191</v>
          </cell>
        </row>
        <row r="2283">
          <cell r="J2283" t="str">
            <v>Borrowings_DBSA 1_21.22</v>
          </cell>
          <cell r="K2283" t="str">
            <v>Borrowings_DBSA 1_21.22</v>
          </cell>
          <cell r="L2283" t="str">
            <v>S</v>
          </cell>
          <cell r="M2283" t="str">
            <v>No</v>
          </cell>
          <cell r="N2283">
            <v>256188</v>
          </cell>
        </row>
        <row r="2284">
          <cell r="J2284" t="str">
            <v>Borrowings_DBSA 1_21.22</v>
          </cell>
          <cell r="K2284" t="str">
            <v>Borrowings_DBSA 1_21.22</v>
          </cell>
          <cell r="L2284" t="str">
            <v>S</v>
          </cell>
          <cell r="M2284" t="str">
            <v>No</v>
          </cell>
          <cell r="N2284">
            <v>256192</v>
          </cell>
        </row>
        <row r="2285">
          <cell r="J2285" t="str">
            <v>Borrowings_DBSA 1_21.22</v>
          </cell>
          <cell r="K2285" t="str">
            <v>Borrowings_DBSA 1_21.22</v>
          </cell>
          <cell r="L2285" t="str">
            <v>S</v>
          </cell>
          <cell r="M2285" t="str">
            <v>No</v>
          </cell>
          <cell r="N2285">
            <v>256190</v>
          </cell>
        </row>
        <row r="2286">
          <cell r="J2286" t="str">
            <v>Borrowings_DBSA 1_21.22</v>
          </cell>
          <cell r="K2286" t="str">
            <v>Borrowings_DBSA 1_21.22</v>
          </cell>
          <cell r="L2286" t="str">
            <v>S</v>
          </cell>
          <cell r="M2286" t="str">
            <v>No</v>
          </cell>
          <cell r="N2286">
            <v>263218</v>
          </cell>
        </row>
        <row r="2287">
          <cell r="J2287" t="str">
            <v>Borrowings_DBSA 1_21.22</v>
          </cell>
          <cell r="K2287" t="str">
            <v>Borrowings_DBSA 1_21.22</v>
          </cell>
          <cell r="L2287" t="str">
            <v>S</v>
          </cell>
          <cell r="M2287" t="str">
            <v>No</v>
          </cell>
          <cell r="N2287">
            <v>256189</v>
          </cell>
        </row>
        <row r="2288">
          <cell r="J2288" t="str">
            <v>Borrowings_DBSA 1_21.22</v>
          </cell>
          <cell r="K2288" t="str">
            <v>Borrowings_DBSA 1_21.22</v>
          </cell>
          <cell r="L2288" t="str">
            <v>S</v>
          </cell>
          <cell r="M2288" t="str">
            <v>No</v>
          </cell>
          <cell r="N2288">
            <v>263231</v>
          </cell>
        </row>
        <row r="2289">
          <cell r="J2289" t="str">
            <v>Borrowings_DBSA 1_21.22</v>
          </cell>
          <cell r="K2289" t="str">
            <v>Borrowings_DBSA 1_21.22</v>
          </cell>
          <cell r="L2289" t="str">
            <v>S</v>
          </cell>
          <cell r="M2289" t="str">
            <v>No</v>
          </cell>
          <cell r="N2289">
            <v>263230</v>
          </cell>
        </row>
        <row r="2290">
          <cell r="J2290" t="str">
            <v>014_70000_LIM333_Operational  Typical Work Streams Agricultural  Marketing_GTEDA</v>
          </cell>
          <cell r="K2290" t="str">
            <v>014_70000_LIM333_Operational  Typical Work Streams Agricultural  Marketing_GTEDA</v>
          </cell>
          <cell r="L2290" t="str">
            <v>S</v>
          </cell>
          <cell r="M2290" t="str">
            <v>No</v>
          </cell>
          <cell r="N2290">
            <v>257785</v>
          </cell>
        </row>
        <row r="2291">
          <cell r="J2291" t="str">
            <v>Borrowings_DBSA 2_21.22</v>
          </cell>
          <cell r="K2291" t="str">
            <v>Borrowings_DBSA 2_21.22</v>
          </cell>
          <cell r="L2291" t="str">
            <v>S</v>
          </cell>
          <cell r="M2291" t="str">
            <v>No</v>
          </cell>
          <cell r="N2291">
            <v>256194</v>
          </cell>
        </row>
        <row r="2292">
          <cell r="J2292" t="str">
            <v>Borrowings_DBSA 2_21.22</v>
          </cell>
          <cell r="K2292" t="str">
            <v>Borrowings_DBSA 2_21.22</v>
          </cell>
          <cell r="L2292" t="str">
            <v>S</v>
          </cell>
          <cell r="M2292" t="str">
            <v>No</v>
          </cell>
          <cell r="N2292">
            <v>256195</v>
          </cell>
        </row>
        <row r="2293">
          <cell r="J2293" t="str">
            <v>Borrowings_DBSA 2_21.22</v>
          </cell>
          <cell r="K2293" t="str">
            <v>Borrowings_DBSA 2_21.22</v>
          </cell>
          <cell r="L2293" t="str">
            <v>S</v>
          </cell>
          <cell r="M2293" t="str">
            <v>No</v>
          </cell>
          <cell r="N2293">
            <v>256196</v>
          </cell>
        </row>
        <row r="2294">
          <cell r="J2294" t="str">
            <v>Borrowings_DBSA 2_21.22</v>
          </cell>
          <cell r="K2294" t="str">
            <v>Borrowings_DBSA 2_21.22</v>
          </cell>
          <cell r="L2294" t="str">
            <v>S</v>
          </cell>
          <cell r="M2294" t="str">
            <v>No</v>
          </cell>
          <cell r="N2294">
            <v>256193</v>
          </cell>
        </row>
        <row r="2295">
          <cell r="J2295" t="str">
            <v>Borrowings_DBSA 2_21.22</v>
          </cell>
          <cell r="K2295" t="str">
            <v>Borrowings_DBSA 2_21.22</v>
          </cell>
          <cell r="L2295" t="str">
            <v>S</v>
          </cell>
          <cell r="M2295" t="str">
            <v>No</v>
          </cell>
          <cell r="N2295">
            <v>256197</v>
          </cell>
        </row>
        <row r="2296">
          <cell r="J2296" t="str">
            <v>Borrowings_DBSA 3_21.22</v>
          </cell>
          <cell r="K2296" t="str">
            <v>Borrowings_DBSA 3_21.22</v>
          </cell>
          <cell r="L2296" t="str">
            <v>S</v>
          </cell>
          <cell r="M2296" t="str">
            <v>No</v>
          </cell>
          <cell r="N2296">
            <v>256198</v>
          </cell>
        </row>
        <row r="2297">
          <cell r="J2297" t="str">
            <v>Borrowings_DBSA 3_21.22</v>
          </cell>
          <cell r="K2297" t="str">
            <v>Borrowings_DBSA 3_21.22</v>
          </cell>
          <cell r="L2297" t="str">
            <v>S</v>
          </cell>
          <cell r="M2297" t="str">
            <v>No</v>
          </cell>
          <cell r="N2297">
            <v>256201</v>
          </cell>
        </row>
        <row r="2298">
          <cell r="J2298" t="str">
            <v>Borrowings_DBSA 3_21.22</v>
          </cell>
          <cell r="K2298" t="str">
            <v>Borrowings_DBSA 3_21.22</v>
          </cell>
          <cell r="L2298" t="str">
            <v>S</v>
          </cell>
          <cell r="M2298" t="str">
            <v>No</v>
          </cell>
          <cell r="N2298">
            <v>256200</v>
          </cell>
        </row>
        <row r="2299">
          <cell r="J2299" t="str">
            <v>Borrowings_DBSA 3_21.22</v>
          </cell>
          <cell r="K2299" t="str">
            <v>Borrowings_DBSA 3_21.22</v>
          </cell>
          <cell r="L2299" t="str">
            <v>S</v>
          </cell>
          <cell r="M2299" t="str">
            <v>No</v>
          </cell>
          <cell r="N2299">
            <v>256199</v>
          </cell>
        </row>
        <row r="2300">
          <cell r="J2300" t="str">
            <v>Borrowings_DBSA 3_21.22</v>
          </cell>
          <cell r="K2300" t="str">
            <v>Borrowings_DBSA 3_21.22</v>
          </cell>
          <cell r="L2300" t="str">
            <v>S</v>
          </cell>
          <cell r="M2300" t="str">
            <v>No</v>
          </cell>
          <cell r="N2300">
            <v>263290</v>
          </cell>
        </row>
        <row r="2301">
          <cell r="J2301" t="str">
            <v>Borrowings_DBSA 4_21.22</v>
          </cell>
          <cell r="K2301" t="str">
            <v>Borrowings_DBSA 4_21.22</v>
          </cell>
          <cell r="L2301" t="str">
            <v>S</v>
          </cell>
          <cell r="M2301" t="str">
            <v>No</v>
          </cell>
          <cell r="N2301">
            <v>256202</v>
          </cell>
        </row>
        <row r="2302">
          <cell r="J2302" t="str">
            <v>Borrowings_ABSA_21.22</v>
          </cell>
          <cell r="K2302" t="str">
            <v>Borrowings_ABSA_21.22</v>
          </cell>
          <cell r="L2302" t="str">
            <v>S</v>
          </cell>
          <cell r="M2302" t="str">
            <v>No</v>
          </cell>
          <cell r="N2302">
            <v>253711</v>
          </cell>
        </row>
        <row r="2303">
          <cell r="J2303" t="str">
            <v>Borrowings_ABSA_21.22</v>
          </cell>
          <cell r="K2303" t="str">
            <v>Borrowings_ABSA_21.22</v>
          </cell>
          <cell r="L2303" t="str">
            <v>S</v>
          </cell>
          <cell r="M2303" t="str">
            <v>No</v>
          </cell>
          <cell r="N2303">
            <v>253712</v>
          </cell>
        </row>
        <row r="2304">
          <cell r="J2304" t="str">
            <v>Borrowings_ABSA_21.22</v>
          </cell>
          <cell r="K2304" t="str">
            <v>Borrowings_ABSA_21.22</v>
          </cell>
          <cell r="L2304" t="str">
            <v>S</v>
          </cell>
          <cell r="M2304" t="str">
            <v>No</v>
          </cell>
          <cell r="N2304">
            <v>253710</v>
          </cell>
        </row>
        <row r="2305">
          <cell r="J2305" t="str">
            <v>Mopani Debtor</v>
          </cell>
          <cell r="K2305" t="str">
            <v>Mopani Debtor</v>
          </cell>
          <cell r="L2305" t="str">
            <v>S</v>
          </cell>
          <cell r="M2305" t="str">
            <v>No</v>
          </cell>
          <cell r="N2305">
            <v>254992</v>
          </cell>
        </row>
        <row r="2306">
          <cell r="J2306" t="str">
            <v>Mopani Debtor</v>
          </cell>
          <cell r="K2306" t="str">
            <v>Mopani Debtor</v>
          </cell>
          <cell r="L2306" t="str">
            <v>S</v>
          </cell>
          <cell r="M2306" t="str">
            <v>No</v>
          </cell>
          <cell r="N2306">
            <v>254993</v>
          </cell>
        </row>
        <row r="2307">
          <cell r="J2307" t="str">
            <v>Mopani Debtor</v>
          </cell>
          <cell r="K2307" t="str">
            <v>Mopani Debtor</v>
          </cell>
          <cell r="L2307" t="str">
            <v>S</v>
          </cell>
          <cell r="M2307" t="str">
            <v>No</v>
          </cell>
          <cell r="N2307">
            <v>254991</v>
          </cell>
        </row>
        <row r="2308">
          <cell r="J2308" t="str">
            <v>Other Debtors_2</v>
          </cell>
          <cell r="K2308" t="str">
            <v>Other Debtors_2</v>
          </cell>
          <cell r="L2308" t="str">
            <v>S</v>
          </cell>
          <cell r="M2308" t="str">
            <v>No</v>
          </cell>
          <cell r="N2308">
            <v>254953</v>
          </cell>
        </row>
        <row r="2309">
          <cell r="J2309" t="str">
            <v>Other Debtors_2</v>
          </cell>
          <cell r="K2309" t="str">
            <v>Other Debtors_2</v>
          </cell>
          <cell r="L2309" t="str">
            <v>S</v>
          </cell>
          <cell r="M2309" t="str">
            <v>No</v>
          </cell>
          <cell r="N2309">
            <v>254949</v>
          </cell>
        </row>
        <row r="2310">
          <cell r="J2310" t="str">
            <v>Surplus/Deficit_Water</v>
          </cell>
          <cell r="K2310" t="str">
            <v>Surplus/Deficit_Water</v>
          </cell>
          <cell r="L2310" t="str">
            <v>S</v>
          </cell>
          <cell r="M2310" t="str">
            <v>No</v>
          </cell>
          <cell r="N2310">
            <v>257773</v>
          </cell>
        </row>
        <row r="2311">
          <cell r="J2311" t="str">
            <v>Capital:Non-infrastructure:New:Community Assets:Community Facilities:Parks_Cashflow</v>
          </cell>
          <cell r="K2311" t="str">
            <v>Cashflow</v>
          </cell>
          <cell r="L2311" t="str">
            <v>S</v>
          </cell>
          <cell r="M2311" t="str">
            <v>No</v>
          </cell>
          <cell r="N2311">
            <v>257915</v>
          </cell>
        </row>
        <row r="2312">
          <cell r="J2312" t="str">
            <v>Capital:Non-infrastructure:New:Community Assets:Community Facilities:Parks_Cashflow</v>
          </cell>
          <cell r="K2312" t="str">
            <v>Cashflow</v>
          </cell>
          <cell r="L2312" t="str">
            <v>S</v>
          </cell>
          <cell r="M2312" t="str">
            <v>No</v>
          </cell>
          <cell r="N2312">
            <v>254005</v>
          </cell>
        </row>
        <row r="2313">
          <cell r="J2313" t="str">
            <v>_040_10002_LIM333_Employee Related Cost Municipal Staff</v>
          </cell>
          <cell r="K2313" t="str">
            <v>_040_10002_LIM333_Employee Related Cost Municipal Staff</v>
          </cell>
          <cell r="L2313" t="str">
            <v>M</v>
          </cell>
          <cell r="M2313" t="str">
            <v>No</v>
          </cell>
          <cell r="N2313">
            <v>256468</v>
          </cell>
        </row>
        <row r="2314">
          <cell r="J2314" t="str">
            <v>_040_10002_LIM333_Employee Related Cost Municipal Staff</v>
          </cell>
          <cell r="K2314" t="str">
            <v>_040_10002_LIM333_Employee Related Cost Municipal Staff</v>
          </cell>
          <cell r="L2314" t="str">
            <v>M</v>
          </cell>
          <cell r="M2314" t="str">
            <v>No</v>
          </cell>
          <cell r="N2314">
            <v>256519</v>
          </cell>
        </row>
        <row r="2315">
          <cell r="J2315" t="str">
            <v>_040_10002_LIM333_Employee Related Cost Municipal Staff</v>
          </cell>
          <cell r="K2315" t="str">
            <v>_040_10002_LIM333_Employee Related Cost Municipal Staff</v>
          </cell>
          <cell r="L2315" t="str">
            <v>M</v>
          </cell>
          <cell r="M2315" t="str">
            <v>No</v>
          </cell>
          <cell r="N2315">
            <v>256521</v>
          </cell>
        </row>
        <row r="2316">
          <cell r="J2316" t="str">
            <v>_040_10002_LIM333_Employee Related Cost Municipal Staff</v>
          </cell>
          <cell r="K2316" t="str">
            <v>_040_10002_LIM333_Employee Related Cost Municipal Staff</v>
          </cell>
          <cell r="L2316" t="str">
            <v>M</v>
          </cell>
          <cell r="M2316" t="str">
            <v>No</v>
          </cell>
          <cell r="N2316">
            <v>256446</v>
          </cell>
        </row>
        <row r="2317">
          <cell r="J2317" t="str">
            <v>_040_10002_LIM333_Employee Related Cost Municipal Staff</v>
          </cell>
          <cell r="K2317" t="str">
            <v>_040_10002_LIM333_Employee Related Cost Municipal Staff</v>
          </cell>
          <cell r="L2317" t="str">
            <v>M</v>
          </cell>
          <cell r="M2317" t="str">
            <v>No</v>
          </cell>
          <cell r="N2317">
            <v>257553</v>
          </cell>
        </row>
        <row r="2318">
          <cell r="J2318" t="str">
            <v>_040_10002_LIM333_Employee Related Cost Municipal Staff</v>
          </cell>
          <cell r="K2318" t="str">
            <v>_040_10002_LIM333_Employee Related Cost Municipal Staff</v>
          </cell>
          <cell r="L2318" t="str">
            <v>M</v>
          </cell>
          <cell r="M2318" t="str">
            <v>No</v>
          </cell>
          <cell r="N2318">
            <v>256620</v>
          </cell>
        </row>
        <row r="2319">
          <cell r="J2319" t="str">
            <v>_040_10002_LIM333_Employee Related Cost Municipal Staff</v>
          </cell>
          <cell r="K2319" t="str">
            <v>_040_10002_LIM333_Employee Related Cost Municipal Staff</v>
          </cell>
          <cell r="L2319" t="str">
            <v>M</v>
          </cell>
          <cell r="M2319" t="str">
            <v>No</v>
          </cell>
          <cell r="N2319">
            <v>256599</v>
          </cell>
        </row>
        <row r="2320">
          <cell r="J2320" t="str">
            <v>_040_10002_LIM333_Employee Related Cost Municipal Staff</v>
          </cell>
          <cell r="K2320" t="str">
            <v>_040_10002_LIM333_Employee Related Cost Municipal Staff</v>
          </cell>
          <cell r="L2320" t="str">
            <v>M</v>
          </cell>
          <cell r="M2320" t="str">
            <v>No</v>
          </cell>
          <cell r="N2320">
            <v>256597</v>
          </cell>
        </row>
        <row r="2321">
          <cell r="J2321" t="str">
            <v>_040_10002_LIM333_Employee Related Cost Municipal Staff</v>
          </cell>
          <cell r="K2321" t="str">
            <v>_040_10002_LIM333_Employee Related Cost Municipal Staff</v>
          </cell>
          <cell r="L2321" t="str">
            <v>M</v>
          </cell>
          <cell r="M2321" t="str">
            <v>No</v>
          </cell>
          <cell r="N2321">
            <v>256577</v>
          </cell>
        </row>
        <row r="2322">
          <cell r="J2322" t="str">
            <v>_040_10002_LIM333_Employee Related Cost Municipal Staff</v>
          </cell>
          <cell r="K2322" t="str">
            <v>_040_10002_LIM333_Employee Related Cost Municipal Staff</v>
          </cell>
          <cell r="L2322" t="str">
            <v>M</v>
          </cell>
          <cell r="M2322" t="str">
            <v>No</v>
          </cell>
          <cell r="N2322">
            <v>256578</v>
          </cell>
        </row>
        <row r="2323">
          <cell r="J2323" t="str">
            <v>_040_10002_LIM333_Employee Related Cost Municipal Staff</v>
          </cell>
          <cell r="K2323" t="str">
            <v>_040_10002_LIM333_Employee Related Cost Municipal Staff</v>
          </cell>
          <cell r="L2323" t="str">
            <v>M</v>
          </cell>
          <cell r="M2323" t="str">
            <v>No</v>
          </cell>
          <cell r="N2323">
            <v>256560</v>
          </cell>
        </row>
        <row r="2324">
          <cell r="J2324" t="str">
            <v>_040_10002_LIM333_Employee Related Cost Municipal Staff</v>
          </cell>
          <cell r="K2324" t="str">
            <v>_040_10002_LIM333_Employee Related Cost Municipal Staff</v>
          </cell>
          <cell r="L2324" t="str">
            <v>M</v>
          </cell>
          <cell r="M2324" t="str">
            <v>No</v>
          </cell>
          <cell r="N2324">
            <v>256540</v>
          </cell>
        </row>
        <row r="2325">
          <cell r="J2325" t="str">
            <v>_040_10002_LIM333_Employee Related Cost Municipal Staff</v>
          </cell>
          <cell r="K2325" t="str">
            <v>_040_10002_LIM333_Employee Related Cost Municipal Staff</v>
          </cell>
          <cell r="L2325" t="str">
            <v>M</v>
          </cell>
          <cell r="M2325" t="str">
            <v>No</v>
          </cell>
          <cell r="N2325">
            <v>257748</v>
          </cell>
        </row>
        <row r="2326">
          <cell r="J2326" t="str">
            <v>_040_30000_LIM333_Municipal Running Costs_GENERAL EXPENSES _ OTHER_2018</v>
          </cell>
          <cell r="K2326" t="str">
            <v>_040_30000_LIM333_Municipal Running Costs_GENERAL EXPENSES _ OTHER_2018</v>
          </cell>
          <cell r="L2326" t="str">
            <v>M</v>
          </cell>
          <cell r="M2326" t="str">
            <v>No</v>
          </cell>
          <cell r="N2326">
            <v>257116</v>
          </cell>
        </row>
        <row r="2327">
          <cell r="J2327" t="str">
            <v>_040_30000_LIM333_Municipal Running Costs_GENERAL EXPENSES _ OTHER_2018</v>
          </cell>
          <cell r="K2327" t="str">
            <v>_040_30000_LIM333_Municipal Running Costs_GENERAL EXPENSES _ OTHER_2018</v>
          </cell>
          <cell r="L2327" t="str">
            <v>M</v>
          </cell>
          <cell r="M2327" t="str">
            <v>No</v>
          </cell>
          <cell r="N2327">
            <v>257521</v>
          </cell>
        </row>
        <row r="2328">
          <cell r="J2328" t="str">
            <v>_040_30000_LIM333_Municipal Running Costs_GENERAL EXPENSES _ OTHER_2018</v>
          </cell>
          <cell r="K2328" t="str">
            <v>_040_30000_LIM333_Municipal Running Costs_GENERAL EXPENSES _ OTHER_2018</v>
          </cell>
          <cell r="L2328" t="str">
            <v>M</v>
          </cell>
          <cell r="M2328" t="str">
            <v>No</v>
          </cell>
          <cell r="N2328">
            <v>263293</v>
          </cell>
        </row>
        <row r="2329">
          <cell r="J2329" t="str">
            <v>_040_30000_LIM333_Municipal Running Costs_GENERAL EXPENSES _ OTHER_2018</v>
          </cell>
          <cell r="K2329" t="str">
            <v>_040_30000_LIM333_Municipal Running Costs_GENERAL EXPENSES _ OTHER_2018</v>
          </cell>
          <cell r="L2329" t="str">
            <v>M</v>
          </cell>
          <cell r="M2329" t="str">
            <v>No</v>
          </cell>
          <cell r="N2329">
            <v>257568</v>
          </cell>
        </row>
        <row r="2330">
          <cell r="J2330" t="str">
            <v>_054_Medical Surveillance</v>
          </cell>
          <cell r="K2330" t="str">
            <v>_054_Medical Surveillance</v>
          </cell>
          <cell r="L2330" t="str">
            <v>M</v>
          </cell>
          <cell r="M2330" t="str">
            <v>No</v>
          </cell>
          <cell r="N2330">
            <v>256237</v>
          </cell>
        </row>
        <row r="2331">
          <cell r="J2331" t="str">
            <v>_140_10001_LIM333_General Expense_Standby Meals Expenses</v>
          </cell>
          <cell r="K2331" t="str">
            <v>_140_10001_LIM333_General Expense_Standby Meals Expenses</v>
          </cell>
          <cell r="L2331" t="str">
            <v>M</v>
          </cell>
          <cell r="M2331" t="str">
            <v>No</v>
          </cell>
          <cell r="N2331">
            <v>257586</v>
          </cell>
        </row>
        <row r="2332">
          <cell r="J2332" t="str">
            <v>_144_10001_LIM333_General Expense_Standby Meals Expenses</v>
          </cell>
          <cell r="K2332" t="str">
            <v>_144_10001_LIM333_General Expense_Standby Meals Expenses</v>
          </cell>
          <cell r="L2332" t="str">
            <v>M</v>
          </cell>
          <cell r="M2332" t="str">
            <v>No</v>
          </cell>
          <cell r="N2332">
            <v>257587</v>
          </cell>
        </row>
        <row r="2333">
          <cell r="J2333" t="str">
            <v>_173_10001_LIM333_General Expense_Standby Meals Expenses</v>
          </cell>
          <cell r="K2333" t="str">
            <v>_173_10001_LIM333_General Expense_Standby Meals Expenses</v>
          </cell>
          <cell r="L2333" t="str">
            <v>M</v>
          </cell>
          <cell r="M2333" t="str">
            <v>No</v>
          </cell>
          <cell r="N2333">
            <v>257588</v>
          </cell>
        </row>
        <row r="2334">
          <cell r="J2334" t="str">
            <v>_183_10001_LIM333_General Expense_Standby Meals Expenses</v>
          </cell>
          <cell r="K2334" t="str">
            <v>_183_10001_LIM333_General Expense_Standby Meals Expenses</v>
          </cell>
          <cell r="L2334" t="str">
            <v>M</v>
          </cell>
          <cell r="M2334" t="str">
            <v>No</v>
          </cell>
          <cell r="N2334">
            <v>257589</v>
          </cell>
        </row>
        <row r="2335">
          <cell r="J2335" t="str">
            <v>012_PERFORMANCE INCENTIVE SCHEMES</v>
          </cell>
          <cell r="K2335" t="str">
            <v>012_PERFORMANCE INCENTIVE SCHEMES</v>
          </cell>
          <cell r="L2335" t="str">
            <v>M</v>
          </cell>
          <cell r="M2335" t="str">
            <v>No</v>
          </cell>
          <cell r="N2335">
            <v>263352</v>
          </cell>
        </row>
        <row r="2336">
          <cell r="J2336" t="str">
            <v>052_PERFORMANCE INCENTIVE SCHEMES</v>
          </cell>
          <cell r="K2336" t="str">
            <v>052_PERFORMANCE INCENTIVE SCHEMES</v>
          </cell>
          <cell r="L2336" t="str">
            <v>M</v>
          </cell>
          <cell r="M2336" t="str">
            <v>No</v>
          </cell>
          <cell r="N2336">
            <v>263353</v>
          </cell>
        </row>
        <row r="2337">
          <cell r="J2337" t="str">
            <v>062_PERFORMANCE INCENTIVE SCHEMES</v>
          </cell>
          <cell r="K2337" t="str">
            <v>062_PERFORMANCE INCENTIVE SCHEMES</v>
          </cell>
          <cell r="L2337" t="str">
            <v>M</v>
          </cell>
          <cell r="M2337" t="str">
            <v>No</v>
          </cell>
          <cell r="N2337">
            <v>263354</v>
          </cell>
        </row>
        <row r="2338">
          <cell r="J2338" t="str">
            <v>105_Maintenance of Small Machines</v>
          </cell>
          <cell r="K2338" t="str">
            <v>105_Maintenance of Small Machines</v>
          </cell>
          <cell r="L2338" t="str">
            <v>M</v>
          </cell>
          <cell r="M2338" t="str">
            <v>No</v>
          </cell>
          <cell r="N2338">
            <v>257967</v>
          </cell>
        </row>
        <row r="2339">
          <cell r="J2339" t="str">
            <v>140_PERFORMANCE INCENTIVE SCHEMES</v>
          </cell>
          <cell r="K2339" t="str">
            <v>140_PERFORMANCE INCENTIVE SCHEMES</v>
          </cell>
          <cell r="L2339" t="str">
            <v>M</v>
          </cell>
          <cell r="M2339" t="str">
            <v>No</v>
          </cell>
          <cell r="N2339">
            <v>263355</v>
          </cell>
        </row>
        <row r="2340">
          <cell r="J2340" t="str">
            <v>162_PERFORMANCE INCENTIVE SCHEMES</v>
          </cell>
          <cell r="K2340" t="str">
            <v>162_PERFORMANCE INCENTIVE SCHEMES</v>
          </cell>
          <cell r="L2340" t="str">
            <v>M</v>
          </cell>
          <cell r="M2340" t="str">
            <v>No</v>
          </cell>
          <cell r="N2340">
            <v>263356</v>
          </cell>
        </row>
        <row r="2341">
          <cell r="J2341" t="str">
            <v>Connections (Consumer Contribution)</v>
          </cell>
          <cell r="K2341" t="str">
            <v>Connections (Consumer Contribution)</v>
          </cell>
          <cell r="L2341" t="str">
            <v>M</v>
          </cell>
          <cell r="M2341" t="str">
            <v>No</v>
          </cell>
          <cell r="N2341">
            <v>256079</v>
          </cell>
        </row>
        <row r="2342">
          <cell r="J2342" t="str">
            <v>EDSM Expense Grant</v>
          </cell>
          <cell r="K2342" t="str">
            <v>EDSM Expense Grant</v>
          </cell>
          <cell r="L2342" t="str">
            <v>M</v>
          </cell>
          <cell r="M2342" t="str">
            <v>No</v>
          </cell>
          <cell r="N2342">
            <v>257781</v>
          </cell>
        </row>
        <row r="2343">
          <cell r="J2343" t="str">
            <v>EDSM Grant Income</v>
          </cell>
          <cell r="K2343" t="str">
            <v>EDSM Grant Income</v>
          </cell>
          <cell r="L2343" t="str">
            <v>M</v>
          </cell>
          <cell r="M2343" t="str">
            <v>No</v>
          </cell>
          <cell r="N2343">
            <v>263414</v>
          </cell>
        </row>
        <row r="2344">
          <cell r="J2344" t="str">
            <v>Installation for smoke detectors in municipal buildings</v>
          </cell>
          <cell r="K2344" t="str">
            <v>Installation for smoke detectors in municipal buildings</v>
          </cell>
          <cell r="L2344" t="str">
            <v>M</v>
          </cell>
          <cell r="M2344" t="str">
            <v>No</v>
          </cell>
          <cell r="N2344">
            <v>256046</v>
          </cell>
        </row>
        <row r="2345">
          <cell r="J2345" t="str">
            <v>Lenyenye Street from gravel to paving</v>
          </cell>
          <cell r="K2345" t="str">
            <v>Lenyenye Street from gravel to paving</v>
          </cell>
          <cell r="L2345" t="str">
            <v>M</v>
          </cell>
          <cell r="M2345" t="str">
            <v>No</v>
          </cell>
          <cell r="N2345">
            <v>263573</v>
          </cell>
        </row>
        <row r="2346">
          <cell r="J2346" t="str">
            <v>Lenyenye Street from gravel to paving</v>
          </cell>
          <cell r="K2346" t="str">
            <v>Lenyenye Street from gravel to paving</v>
          </cell>
          <cell r="L2346" t="str">
            <v>M</v>
          </cell>
          <cell r="M2346" t="str">
            <v>No</v>
          </cell>
          <cell r="N2346">
            <v>256080</v>
          </cell>
        </row>
        <row r="2347">
          <cell r="J2347" t="str">
            <v>Paving of Thapane Street</v>
          </cell>
          <cell r="K2347" t="str">
            <v>Paving of Thapane Street from gravel to paving</v>
          </cell>
          <cell r="L2347" t="str">
            <v>M</v>
          </cell>
          <cell r="M2347" t="str">
            <v>No</v>
          </cell>
          <cell r="N2347">
            <v>256081</v>
          </cell>
        </row>
        <row r="2348">
          <cell r="J2348" t="str">
            <v>Paving of Thapane Street</v>
          </cell>
          <cell r="K2348" t="str">
            <v>Paving of Thapane Street from gravel to paving</v>
          </cell>
          <cell r="L2348" t="str">
            <v>M</v>
          </cell>
          <cell r="M2348" t="str">
            <v>No</v>
          </cell>
          <cell r="N2348">
            <v>263574</v>
          </cell>
        </row>
        <row r="2349">
          <cell r="J2349" t="str">
            <v>Rebuilding of Henley 11 kV line (5 km)</v>
          </cell>
          <cell r="K2349" t="str">
            <v>Rebuilding of Henley 11 kV line (5 km)</v>
          </cell>
          <cell r="L2349" t="str">
            <v>M</v>
          </cell>
          <cell r="M2349" t="str">
            <v>No</v>
          </cell>
          <cell r="N2349">
            <v>255855</v>
          </cell>
        </row>
        <row r="2350">
          <cell r="J2350" t="str">
            <v>Rebuilding of Henley 11 kV line (5 km)</v>
          </cell>
          <cell r="K2350" t="str">
            <v>Rebuilding of Henley 11 kV line (5 km)</v>
          </cell>
          <cell r="L2350" t="str">
            <v>M</v>
          </cell>
          <cell r="M2350" t="str">
            <v>No</v>
          </cell>
          <cell r="N2350">
            <v>256003</v>
          </cell>
        </row>
        <row r="2351">
          <cell r="J2351" t="str">
            <v>Rebuilding of Hotel / Stanford Lake College 11 kV line (5 km)</v>
          </cell>
          <cell r="K2351" t="str">
            <v>Rebuilding of Hotel / Stanford Lake College 11 kV line (5 km)</v>
          </cell>
          <cell r="L2351" t="str">
            <v>M</v>
          </cell>
          <cell r="M2351" t="str">
            <v>No</v>
          </cell>
          <cell r="N2351">
            <v>256004</v>
          </cell>
        </row>
        <row r="2352">
          <cell r="J2352" t="str">
            <v>Rebuilding of La Cotte 11 kV line (5 km)</v>
          </cell>
          <cell r="K2352" t="str">
            <v>Rebuilding of La Cotte 11 kV line (5 km)</v>
          </cell>
          <cell r="L2352" t="str">
            <v>M</v>
          </cell>
          <cell r="M2352" t="str">
            <v>No</v>
          </cell>
          <cell r="N2352">
            <v>256005</v>
          </cell>
        </row>
        <row r="2353">
          <cell r="J2353" t="str">
            <v>Rebuilding of New Orleans 11 kV line (2 km)</v>
          </cell>
          <cell r="K2353" t="str">
            <v>Rebuilding of New Orleans 11 kV line (2 km)</v>
          </cell>
          <cell r="L2353" t="str">
            <v>M</v>
          </cell>
          <cell r="M2353" t="str">
            <v>No</v>
          </cell>
          <cell r="N2353">
            <v>256006</v>
          </cell>
        </row>
        <row r="2354">
          <cell r="J2354" t="str">
            <v>Runnymede Sport Facility Phase 2</v>
          </cell>
          <cell r="K2354" t="str">
            <v>Runnymede Sport Facility Phase 2</v>
          </cell>
          <cell r="L2354" t="str">
            <v>M</v>
          </cell>
          <cell r="M2354" t="str">
            <v>No</v>
          </cell>
          <cell r="N2354">
            <v>255901</v>
          </cell>
        </row>
        <row r="2355">
          <cell r="J2355" t="str">
            <v>Runnymede Sport Facility Phase 2</v>
          </cell>
          <cell r="K2355" t="str">
            <v>Runnymede Sport Facility Phase 2</v>
          </cell>
          <cell r="L2355" t="str">
            <v>M</v>
          </cell>
          <cell r="M2355" t="str">
            <v>No</v>
          </cell>
          <cell r="N2355">
            <v>255868</v>
          </cell>
        </row>
        <row r="2356">
          <cell r="J2356" t="str">
            <v>SETA Grant Income</v>
          </cell>
          <cell r="K2356" t="str">
            <v>SETA Grant Income</v>
          </cell>
          <cell r="L2356" t="str">
            <v>M</v>
          </cell>
          <cell r="M2356" t="str">
            <v>No</v>
          </cell>
          <cell r="N2356">
            <v>263413</v>
          </cell>
        </row>
        <row r="2357">
          <cell r="J2357" t="str">
            <v>Shiluvane and Mulati library</v>
          </cell>
          <cell r="K2357" t="str">
            <v>Carports and Guardroom and painting, tiling and repairs to leaking roof</v>
          </cell>
          <cell r="L2357" t="str">
            <v>M</v>
          </cell>
          <cell r="M2357" t="str">
            <v>No</v>
          </cell>
          <cell r="N2357">
            <v>256045</v>
          </cell>
        </row>
        <row r="2358">
          <cell r="J2358" t="str">
            <v>Skirving and Peace Streets replacement of old switchgear with safe technologies</v>
          </cell>
          <cell r="K2358" t="str">
            <v>Installation of new 11kv switchgear</v>
          </cell>
          <cell r="L2358" t="str">
            <v>M</v>
          </cell>
          <cell r="M2358" t="str">
            <v>No</v>
          </cell>
          <cell r="N2358">
            <v>256082</v>
          </cell>
        </row>
        <row r="2359">
          <cell r="J2359" t="str">
            <v>SS3 retrofitting old panels with safe technologies</v>
          </cell>
          <cell r="K2359" t="str">
            <v>SS3 retrofitting old panels with safe technologies</v>
          </cell>
          <cell r="L2359" t="str">
            <v>M</v>
          </cell>
          <cell r="M2359" t="str">
            <v>No</v>
          </cell>
          <cell r="N2359">
            <v>256083</v>
          </cell>
        </row>
        <row r="2360">
          <cell r="J2360" t="str">
            <v>Streetlights (Tzaneen Town, Haernerstburg)</v>
          </cell>
          <cell r="K2360" t="str">
            <v>Streetlights (Tzaneen Town, Haernerstburg)</v>
          </cell>
          <cell r="L2360" t="str">
            <v>M</v>
          </cell>
          <cell r="M2360" t="str">
            <v>No</v>
          </cell>
          <cell r="N2360">
            <v>255994</v>
          </cell>
        </row>
        <row r="2361">
          <cell r="J2361" t="str">
            <v>Tzaneen Main retrofitting old panels with safe technologies</v>
          </cell>
          <cell r="K2361" t="str">
            <v>Installation of new 11kv switchgear</v>
          </cell>
          <cell r="L2361" t="str">
            <v>M</v>
          </cell>
          <cell r="M2361" t="str">
            <v>No</v>
          </cell>
          <cell r="N2361">
            <v>256087</v>
          </cell>
        </row>
        <row r="2362">
          <cell r="J2362" t="str">
            <v>Streets in Letsitele</v>
          </cell>
          <cell r="K2362" t="str">
            <v>Rehabilitation of Streets in Letsitele</v>
          </cell>
          <cell r="L2362" t="str">
            <v>M</v>
          </cell>
          <cell r="M2362" t="str">
            <v>No</v>
          </cell>
          <cell r="N2362">
            <v>256088</v>
          </cell>
        </row>
        <row r="2363">
          <cell r="J2363" t="str">
            <v>Capital Project WIP_Opening balance_11 kV and 33 kV Auto reclosers per annum  X4 (La_Cotte x 2, California x 1,</v>
          </cell>
          <cell r="K2363" t="str">
            <v>Capital Project WIP_Opening balance_11 kV and 33 kV Auto reclosers per annum  X4 (La_Cotte x 2, California x 1,</v>
          </cell>
          <cell r="L2363" t="str">
            <v>M</v>
          </cell>
          <cell r="M2363" t="str">
            <v>No</v>
          </cell>
          <cell r="N2363">
            <v>255876</v>
          </cell>
        </row>
        <row r="2364">
          <cell r="J2364" t="str">
            <v>Capital Project WIP_Opening balance_11 kV and 33 kV Auto reclosers per annum  X4 (La_Cotte x 2, California x 1,</v>
          </cell>
          <cell r="K2364" t="str">
            <v>Capital Project WIP_Opening balance_11 kV and 33 kV Auto reclosers per annum  X4 (La_Cotte x 2, California x 1,</v>
          </cell>
          <cell r="L2364" t="str">
            <v>M</v>
          </cell>
          <cell r="M2364" t="str">
            <v>No</v>
          </cell>
          <cell r="N2364">
            <v>255841</v>
          </cell>
        </row>
        <row r="2365">
          <cell r="J2365" t="str">
            <v>Construction of R71 Roundabout</v>
          </cell>
          <cell r="K2365" t="str">
            <v>Contribution to SANRAL for the construction of roundabout at junction of R71 and D978</v>
          </cell>
          <cell r="L2365" t="str">
            <v>M</v>
          </cell>
          <cell r="M2365" t="str">
            <v>No</v>
          </cell>
          <cell r="N2365">
            <v>256084</v>
          </cell>
        </row>
        <row r="2366">
          <cell r="J2366" t="str">
            <v>Free basic service revenue</v>
          </cell>
          <cell r="K2366" t="str">
            <v>Free basic service revenue</v>
          </cell>
          <cell r="L2366" t="str">
            <v>S</v>
          </cell>
          <cell r="M2366" t="str">
            <v>No</v>
          </cell>
          <cell r="N2366">
            <v>258013</v>
          </cell>
        </row>
        <row r="2367">
          <cell r="J2367" t="str">
            <v>G.I.S(Procurement of equipment)</v>
          </cell>
          <cell r="K2367" t="str">
            <v>G.I.S(Procurement of equipment)</v>
          </cell>
          <cell r="L2367" t="str">
            <v>M</v>
          </cell>
          <cell r="M2367" t="str">
            <v>No</v>
          </cell>
          <cell r="N2367">
            <v>256048</v>
          </cell>
        </row>
        <row r="2368">
          <cell r="J2368" t="str">
            <v>Free basic service revenue</v>
          </cell>
          <cell r="K2368" t="str">
            <v>Free basic service revenue</v>
          </cell>
          <cell r="L2368" t="str">
            <v>S</v>
          </cell>
          <cell r="M2368" t="str">
            <v>No</v>
          </cell>
          <cell r="N2368">
            <v>258012</v>
          </cell>
        </row>
        <row r="2369">
          <cell r="J2369" t="str">
            <v>Free basic service revenue</v>
          </cell>
          <cell r="K2369" t="str">
            <v>Free basic service revenue</v>
          </cell>
          <cell r="L2369" t="str">
            <v>S</v>
          </cell>
          <cell r="M2369" t="str">
            <v>No</v>
          </cell>
          <cell r="N2369">
            <v>258015</v>
          </cell>
        </row>
        <row r="2370">
          <cell r="J2370" t="str">
            <v>Installation of streetlights from R71 Voortrekker traffic light to Deerpark Traffic Circle</v>
          </cell>
          <cell r="K2370" t="str">
            <v>New, streetlights with the latest technology type</v>
          </cell>
          <cell r="L2370" t="str">
            <v>M</v>
          </cell>
          <cell r="M2370" t="str">
            <v>No</v>
          </cell>
          <cell r="N2370">
            <v>256047</v>
          </cell>
        </row>
        <row r="2371">
          <cell r="J2371" t="str">
            <v>Lenyenye Internal Streets (Main street to Industrial Area, Stadium, Ithuseng to Main street via Police Station)</v>
          </cell>
          <cell r="K2371" t="str">
            <v>Rehabilitation of Lenyenye Internal Streets (Main street to Industrial Area, Stadium, Ithuseng to Main street via Police Station)</v>
          </cell>
          <cell r="L2371" t="str">
            <v>M</v>
          </cell>
          <cell r="M2371" t="str">
            <v>No</v>
          </cell>
          <cell r="N2371">
            <v>256085</v>
          </cell>
        </row>
        <row r="2372">
          <cell r="J2372" t="str">
            <v>11 kV and 33 kV Auto reclosers per annum  X4 (La_Cotte x 2, California x 1,_Operational</v>
          </cell>
          <cell r="K2372" t="str">
            <v>11 kV and 33 kV Auto reclosers per annum  X4 (La_Cotte x 2, California x 1,_Operational</v>
          </cell>
          <cell r="L2372" t="str">
            <v>S</v>
          </cell>
          <cell r="M2372" t="str">
            <v>No</v>
          </cell>
          <cell r="N2372">
            <v>258006</v>
          </cell>
        </row>
        <row r="2373">
          <cell r="J2373" t="str">
            <v>11 kV and 33 kV Auto reclosers per annum  X4 (La_Cotte x 2, California x 1,_Operational_1</v>
          </cell>
          <cell r="K2373" t="str">
            <v>11 kV and 33 kV Auto reclosers per annum  X4 (La_Cotte x 2, California x 1,_Operational_1</v>
          </cell>
          <cell r="L2373" t="str">
            <v>S</v>
          </cell>
          <cell r="M2373" t="str">
            <v>No</v>
          </cell>
          <cell r="N2373">
            <v>257940</v>
          </cell>
        </row>
        <row r="2374">
          <cell r="J2374" t="str">
            <v>New Equitable Share_Free basic service electricity_2</v>
          </cell>
          <cell r="K2374" t="str">
            <v>New Equitable Share_Free basic service electricity_2</v>
          </cell>
          <cell r="L2374" t="str">
            <v>S</v>
          </cell>
          <cell r="M2374" t="str">
            <v>No</v>
          </cell>
          <cell r="N2374">
            <v>258011</v>
          </cell>
        </row>
        <row r="2375">
          <cell r="J2375" t="str">
            <v>New_Equitable Share_Operational  Typical Work Streams property rates</v>
          </cell>
          <cell r="K2375" t="str">
            <v>New_Equitable Share_Operational  Typical Work Streams property rates</v>
          </cell>
          <cell r="L2375" t="str">
            <v>S</v>
          </cell>
          <cell r="M2375" t="str">
            <v>No</v>
          </cell>
          <cell r="N2375">
            <v>258016</v>
          </cell>
        </row>
        <row r="2376">
          <cell r="J2376" t="str">
            <v>New_Equitable Share_Free basic service refuse_1</v>
          </cell>
          <cell r="K2376" t="str">
            <v>New_Equitable Share_Free basic service refuse_1</v>
          </cell>
          <cell r="L2376" t="str">
            <v>S</v>
          </cell>
          <cell r="M2376" t="str">
            <v>No</v>
          </cell>
          <cell r="N2376">
            <v>258014</v>
          </cell>
        </row>
        <row r="2377">
          <cell r="J2377" t="str">
            <v>_034_30000_LIM333_Municipal Running Costs_CONTRACTED SERVICES_2018_NERSA</v>
          </cell>
          <cell r="K2377" t="str">
            <v>_034_30000_LIM333_Municipal Running Costs_CONTRACTED SERVICES_2018_NERSA</v>
          </cell>
          <cell r="L2377" t="str">
            <v>M</v>
          </cell>
          <cell r="M2377" t="str">
            <v>No</v>
          </cell>
          <cell r="N2377">
            <v>256408</v>
          </cell>
        </row>
        <row r="2378">
          <cell r="J2378" t="str">
            <v>_063_30000_LIM333_Maintenance Gravel Roads_NEW</v>
          </cell>
          <cell r="K2378" t="str">
            <v>_063_30000_LIM333_Maintenance Gravel Roads_NEW</v>
          </cell>
          <cell r="L2378" t="str">
            <v>M</v>
          </cell>
          <cell r="M2378" t="str">
            <v>No</v>
          </cell>
          <cell r="N2378">
            <v>256213</v>
          </cell>
        </row>
        <row r="2379">
          <cell r="J2379" t="str">
            <v>_063_30000_LIM333_Maintenance Gravel Roads_NEW</v>
          </cell>
          <cell r="K2379" t="str">
            <v>_063_30000_LIM333_Maintenance Gravel Roads_NEW</v>
          </cell>
          <cell r="L2379" t="str">
            <v>M</v>
          </cell>
          <cell r="M2379" t="str">
            <v>No</v>
          </cell>
          <cell r="N2379">
            <v>257935</v>
          </cell>
        </row>
        <row r="2380">
          <cell r="J2380" t="str">
            <v>_063_30000_LIM333_Maintenance Gravel Roads_NEW</v>
          </cell>
          <cell r="K2380" t="str">
            <v>_063_30000_LIM333_Maintenance Gravel Roads_NEW</v>
          </cell>
          <cell r="L2380" t="str">
            <v>M</v>
          </cell>
          <cell r="M2380" t="str">
            <v>No</v>
          </cell>
          <cell r="N2380">
            <v>257936</v>
          </cell>
        </row>
        <row r="2381">
          <cell r="J2381" t="str">
            <v>_123_LIM333_FURNITURE &amp; OFFICE EQUIPMENT_NEW</v>
          </cell>
          <cell r="K2381" t="str">
            <v>_123_LIM333_FURNITURE &amp; OFFICE EQUIPMENT_NEW</v>
          </cell>
          <cell r="L2381" t="str">
            <v>M</v>
          </cell>
          <cell r="M2381" t="str">
            <v>No</v>
          </cell>
          <cell r="N2381">
            <v>257938</v>
          </cell>
        </row>
        <row r="2382">
          <cell r="J2382" t="str">
            <v>_173_30000_LIM333_Municipal Running Costs_BULK PURCHASES_2018_NERSA</v>
          </cell>
          <cell r="K2382" t="str">
            <v>_173_30000_LIM333_Municipal Running Costs_BULK PURCHASES_2018_NERSA</v>
          </cell>
          <cell r="L2382" t="str">
            <v>M</v>
          </cell>
          <cell r="M2382" t="str">
            <v>No</v>
          </cell>
          <cell r="N2382">
            <v>256227</v>
          </cell>
        </row>
        <row r="2383">
          <cell r="J2383" t="str">
            <v>_183_30000_LIM333_Municipal Running Costs_BULK PURCHASES_2018_NERSA</v>
          </cell>
          <cell r="K2383" t="str">
            <v>_183_30000_LIM333_Municipal Running Costs_BULK PURCHASES_2018_NERSA</v>
          </cell>
          <cell r="L2383" t="str">
            <v>M</v>
          </cell>
          <cell r="M2383" t="str">
            <v>No</v>
          </cell>
          <cell r="N2383">
            <v>256228</v>
          </cell>
        </row>
        <row r="2384">
          <cell r="J2384" t="str">
            <v>135_LIM333_MACHINERY &amp; EQUIPMENT_NEW</v>
          </cell>
          <cell r="K2384" t="str">
            <v>135_LIM333_MACHINERY &amp; EQUIPMENT_NEW</v>
          </cell>
          <cell r="L2384" t="str">
            <v>M</v>
          </cell>
          <cell r="M2384" t="str">
            <v>No</v>
          </cell>
          <cell r="N2384">
            <v>257937</v>
          </cell>
        </row>
        <row r="2385">
          <cell r="J2385" t="str">
            <v>Balance sheet project_2023</v>
          </cell>
          <cell r="K2385" t="str">
            <v>Balance sheet project_2023</v>
          </cell>
          <cell r="L2385" t="str">
            <v>M</v>
          </cell>
          <cell r="M2385" t="str">
            <v>No</v>
          </cell>
          <cell r="N2385">
            <v>260122</v>
          </cell>
        </row>
        <row r="2386">
          <cell r="J2386" t="str">
            <v>Balance sheet project_2023</v>
          </cell>
          <cell r="K2386" t="str">
            <v>Balance sheet project_2023</v>
          </cell>
          <cell r="L2386" t="str">
            <v>M</v>
          </cell>
          <cell r="M2386" t="str">
            <v>No</v>
          </cell>
          <cell r="N2386">
            <v>259063</v>
          </cell>
        </row>
        <row r="2387">
          <cell r="J2387" t="str">
            <v>Balance sheet project_2023</v>
          </cell>
          <cell r="K2387" t="str">
            <v>Balance sheet project_2023</v>
          </cell>
          <cell r="L2387" t="str">
            <v>M</v>
          </cell>
          <cell r="M2387" t="str">
            <v>No</v>
          </cell>
          <cell r="N2387">
            <v>259175</v>
          </cell>
        </row>
        <row r="2388">
          <cell r="J2388" t="str">
            <v>Balance sheet project_2023</v>
          </cell>
          <cell r="K2388" t="str">
            <v>Balance sheet project_2023</v>
          </cell>
          <cell r="L2388" t="str">
            <v>M</v>
          </cell>
          <cell r="M2388" t="str">
            <v>No</v>
          </cell>
          <cell r="N2388">
            <v>258964</v>
          </cell>
        </row>
        <row r="2389">
          <cell r="J2389" t="str">
            <v>Balance sheet project_2023</v>
          </cell>
          <cell r="K2389" t="str">
            <v>Balance sheet project_2023</v>
          </cell>
          <cell r="L2389" t="str">
            <v>M</v>
          </cell>
          <cell r="M2389" t="str">
            <v>No</v>
          </cell>
          <cell r="N2389">
            <v>259275</v>
          </cell>
        </row>
        <row r="2390">
          <cell r="J2390" t="str">
            <v>Balance sheet project_2023</v>
          </cell>
          <cell r="K2390" t="str">
            <v>Balance sheet project_2023</v>
          </cell>
          <cell r="L2390" t="str">
            <v>M</v>
          </cell>
          <cell r="M2390" t="str">
            <v>No</v>
          </cell>
          <cell r="N2390">
            <v>259478</v>
          </cell>
        </row>
        <row r="2391">
          <cell r="J2391" t="str">
            <v>Balance sheet project_2023</v>
          </cell>
          <cell r="K2391" t="str">
            <v>Balance sheet project_2023</v>
          </cell>
          <cell r="L2391" t="str">
            <v>M</v>
          </cell>
          <cell r="M2391" t="str">
            <v>No</v>
          </cell>
          <cell r="N2391">
            <v>259590</v>
          </cell>
        </row>
        <row r="2392">
          <cell r="J2392" t="str">
            <v>Balance sheet project_2023</v>
          </cell>
          <cell r="K2392" t="str">
            <v>Balance sheet project_2023</v>
          </cell>
          <cell r="L2392" t="str">
            <v>M</v>
          </cell>
          <cell r="M2392" t="str">
            <v>No</v>
          </cell>
          <cell r="N2392">
            <v>260373</v>
          </cell>
        </row>
        <row r="2393">
          <cell r="J2393" t="str">
            <v>Balance sheet project_2023</v>
          </cell>
          <cell r="K2393" t="str">
            <v>Balance sheet project_2023</v>
          </cell>
          <cell r="L2393" t="str">
            <v>M</v>
          </cell>
          <cell r="M2393" t="str">
            <v>No</v>
          </cell>
          <cell r="N2393">
            <v>260484</v>
          </cell>
        </row>
        <row r="2394">
          <cell r="J2394" t="str">
            <v>Balance sheet project_2023</v>
          </cell>
          <cell r="K2394" t="str">
            <v>Balance sheet project_2023</v>
          </cell>
          <cell r="L2394" t="str">
            <v>M</v>
          </cell>
          <cell r="M2394" t="str">
            <v>No</v>
          </cell>
          <cell r="N2394">
            <v>258807</v>
          </cell>
        </row>
        <row r="2395">
          <cell r="J2395" t="str">
            <v>Balance sheet project_2023</v>
          </cell>
          <cell r="K2395" t="str">
            <v>Balance sheet project_2023</v>
          </cell>
          <cell r="L2395" t="str">
            <v>M</v>
          </cell>
          <cell r="M2395" t="str">
            <v>No</v>
          </cell>
          <cell r="N2395">
            <v>260283</v>
          </cell>
        </row>
        <row r="2396">
          <cell r="J2396" t="str">
            <v>Balance sheet project_2023</v>
          </cell>
          <cell r="K2396" t="str">
            <v>Balance sheet project_2023</v>
          </cell>
          <cell r="L2396" t="str">
            <v>M</v>
          </cell>
          <cell r="M2396" t="str">
            <v>No</v>
          </cell>
          <cell r="N2396">
            <v>254899</v>
          </cell>
        </row>
        <row r="2397">
          <cell r="J2397" t="str">
            <v>Balance sheet project_2023</v>
          </cell>
          <cell r="K2397" t="str">
            <v>Balance sheet project_2023</v>
          </cell>
          <cell r="L2397" t="str">
            <v>M</v>
          </cell>
          <cell r="M2397" t="str">
            <v>No</v>
          </cell>
          <cell r="N2397">
            <v>254910</v>
          </cell>
        </row>
        <row r="2398">
          <cell r="J2398" t="str">
            <v>Balance sheet project_2023</v>
          </cell>
          <cell r="K2398" t="str">
            <v>Balance sheet project_2023</v>
          </cell>
          <cell r="L2398" t="str">
            <v>M</v>
          </cell>
          <cell r="M2398" t="str">
            <v>No</v>
          </cell>
          <cell r="N2398">
            <v>254928</v>
          </cell>
        </row>
        <row r="2399">
          <cell r="J2399" t="str">
            <v>Balance sheet project_2023</v>
          </cell>
          <cell r="K2399" t="str">
            <v>Balance sheet project_2023</v>
          </cell>
          <cell r="L2399" t="str">
            <v>M</v>
          </cell>
          <cell r="M2399" t="str">
            <v>No</v>
          </cell>
          <cell r="N2399">
            <v>254931</v>
          </cell>
        </row>
        <row r="2400">
          <cell r="J2400" t="str">
            <v>Balance sheet project_2023</v>
          </cell>
          <cell r="K2400" t="str">
            <v>Balance sheet project_2023</v>
          </cell>
          <cell r="L2400" t="str">
            <v>M</v>
          </cell>
          <cell r="M2400" t="str">
            <v>No</v>
          </cell>
          <cell r="N2400">
            <v>254958</v>
          </cell>
        </row>
        <row r="2401">
          <cell r="J2401" t="str">
            <v>Balance sheet project_2023</v>
          </cell>
          <cell r="K2401" t="str">
            <v>Balance sheet project_2023</v>
          </cell>
          <cell r="L2401" t="str">
            <v>M</v>
          </cell>
          <cell r="M2401" t="str">
            <v>No</v>
          </cell>
          <cell r="N2401">
            <v>254932</v>
          </cell>
        </row>
        <row r="2402">
          <cell r="J2402" t="str">
            <v>Balance sheet project_2023</v>
          </cell>
          <cell r="K2402" t="str">
            <v>Balance sheet project_2023</v>
          </cell>
          <cell r="L2402" t="str">
            <v>M</v>
          </cell>
          <cell r="M2402" t="str">
            <v>No</v>
          </cell>
          <cell r="N2402">
            <v>254935</v>
          </cell>
        </row>
        <row r="2403">
          <cell r="J2403" t="str">
            <v>Balance sheet project_2023</v>
          </cell>
          <cell r="K2403" t="str">
            <v>Balance sheet project_2023</v>
          </cell>
          <cell r="L2403" t="str">
            <v>M</v>
          </cell>
          <cell r="M2403" t="str">
            <v>No</v>
          </cell>
          <cell r="N2403">
            <v>255557</v>
          </cell>
        </row>
        <row r="2404">
          <cell r="J2404" t="str">
            <v>Balance sheet project_2023</v>
          </cell>
          <cell r="K2404" t="str">
            <v>Balance sheet project_2023</v>
          </cell>
          <cell r="L2404" t="str">
            <v>M</v>
          </cell>
          <cell r="M2404" t="str">
            <v>No</v>
          </cell>
          <cell r="N2404">
            <v>255088</v>
          </cell>
        </row>
        <row r="2405">
          <cell r="J2405" t="str">
            <v>Balance sheet project_2023</v>
          </cell>
          <cell r="K2405" t="str">
            <v>Balance sheet project_2023</v>
          </cell>
          <cell r="L2405" t="str">
            <v>M</v>
          </cell>
          <cell r="M2405" t="str">
            <v>No</v>
          </cell>
          <cell r="N2405">
            <v>255423</v>
          </cell>
        </row>
        <row r="2406">
          <cell r="J2406" t="str">
            <v>SCADA Monitoring system</v>
          </cell>
          <cell r="K2406" t="str">
            <v>SCADA Monitoring system</v>
          </cell>
          <cell r="L2406" t="str">
            <v>M</v>
          </cell>
          <cell r="M2406" t="str">
            <v>No</v>
          </cell>
          <cell r="N2406">
            <v>255933</v>
          </cell>
        </row>
        <row r="2407">
          <cell r="J2407" t="str">
            <v>Fleet project_ATLAS COPCO_DNB 889 N [063]</v>
          </cell>
          <cell r="K2407" t="str">
            <v>Fleet project_ATLAS COPCO_DNB 889 N [063]</v>
          </cell>
          <cell r="L2407" t="str">
            <v>M</v>
          </cell>
          <cell r="M2407" t="str">
            <v>No</v>
          </cell>
          <cell r="N2407">
            <v>256858</v>
          </cell>
        </row>
        <row r="2408">
          <cell r="J2408" t="str">
            <v>Fleet project_ATLAS COPCO_DNB 889 N [063]</v>
          </cell>
          <cell r="K2408" t="str">
            <v>Fleet project_ATLAS COPCO_DNB 889 N [063]</v>
          </cell>
          <cell r="L2408" t="str">
            <v>M</v>
          </cell>
          <cell r="M2408" t="str">
            <v>No</v>
          </cell>
          <cell r="N2408">
            <v>257717</v>
          </cell>
        </row>
        <row r="2409">
          <cell r="J2409" t="str">
            <v>Fleet project_ATLAS COPCO_DNB 889 N [063]</v>
          </cell>
          <cell r="K2409" t="str">
            <v>Fleet project_ATLAS COPCO_DNB 889 N [063]</v>
          </cell>
          <cell r="L2409" t="str">
            <v>M</v>
          </cell>
          <cell r="M2409" t="str">
            <v>No</v>
          </cell>
          <cell r="N2409">
            <v>256275</v>
          </cell>
        </row>
        <row r="2410">
          <cell r="J2410" t="str">
            <v>Fleet project_ATLAS COPCO_DNB 889 N [063]</v>
          </cell>
          <cell r="K2410" t="str">
            <v>Fleet project_ATLAS COPCO_DNB 889 N [063]</v>
          </cell>
          <cell r="L2410" t="str">
            <v>M</v>
          </cell>
          <cell r="M2410" t="str">
            <v>No</v>
          </cell>
          <cell r="N2410">
            <v>256811</v>
          </cell>
        </row>
        <row r="2411">
          <cell r="J2411" t="str">
            <v>Fleet project_ATLAS COPCO_DNB 889 N [063]</v>
          </cell>
          <cell r="K2411" t="str">
            <v>Fleet project_ATLAS COPCO_DNB 889 N [063]</v>
          </cell>
          <cell r="L2411" t="str">
            <v>M</v>
          </cell>
          <cell r="M2411" t="str">
            <v>No</v>
          </cell>
          <cell r="N2411">
            <v>257331</v>
          </cell>
        </row>
        <row r="2412">
          <cell r="J2412" t="str">
            <v>Fleet project_BGC 439 N_FORD TRACTOR</v>
          </cell>
          <cell r="K2412" t="str">
            <v>Fleet project_BGC 439 N_FORD TRACTOR</v>
          </cell>
          <cell r="L2412" t="str">
            <v>M</v>
          </cell>
          <cell r="M2412" t="str">
            <v>No</v>
          </cell>
          <cell r="N2412">
            <v>257326</v>
          </cell>
        </row>
        <row r="2413">
          <cell r="J2413" t="str">
            <v>Fleet project_BGC 439 N_FORD TRACTOR</v>
          </cell>
          <cell r="K2413" t="str">
            <v>Fleet project_BGC 439 N_FORD TRACTOR</v>
          </cell>
          <cell r="L2413" t="str">
            <v>M</v>
          </cell>
          <cell r="M2413" t="str">
            <v>No</v>
          </cell>
          <cell r="N2413">
            <v>256810</v>
          </cell>
        </row>
        <row r="2414">
          <cell r="J2414" t="str">
            <v>Fleet project_BGC 439 N_FORD TRACTOR</v>
          </cell>
          <cell r="K2414" t="str">
            <v>Fleet project_BGC 439 N_FORD TRACTOR</v>
          </cell>
          <cell r="L2414" t="str">
            <v>M</v>
          </cell>
          <cell r="M2414" t="str">
            <v>No</v>
          </cell>
          <cell r="N2414">
            <v>256273</v>
          </cell>
        </row>
        <row r="2415">
          <cell r="J2415" t="str">
            <v>Fleet project_BGC 439 N_FORD TRACTOR</v>
          </cell>
          <cell r="K2415" t="str">
            <v>Fleet project_BGC 439 N_FORD TRACTOR</v>
          </cell>
          <cell r="L2415" t="str">
            <v>M</v>
          </cell>
          <cell r="M2415" t="str">
            <v>No</v>
          </cell>
          <cell r="N2415">
            <v>257718</v>
          </cell>
        </row>
        <row r="2416">
          <cell r="J2416" t="str">
            <v>Fleet project_BGC 439 N_FORD TRACTOR</v>
          </cell>
          <cell r="K2416" t="str">
            <v>Fleet project_BGC 439 N_FORD TRACTOR</v>
          </cell>
          <cell r="L2416" t="str">
            <v>M</v>
          </cell>
          <cell r="M2416" t="str">
            <v>No</v>
          </cell>
          <cell r="N2416">
            <v>256851</v>
          </cell>
        </row>
        <row r="2417">
          <cell r="J2417" t="str">
            <v>Fleet project_BGC 439 N_FORD TRACTOR</v>
          </cell>
          <cell r="K2417" t="str">
            <v>Fleet project_BGC 439 N_FORD TRACTOR</v>
          </cell>
          <cell r="L2417" t="str">
            <v>M</v>
          </cell>
          <cell r="M2417" t="str">
            <v>No</v>
          </cell>
          <cell r="N2417">
            <v>257275</v>
          </cell>
        </row>
        <row r="2418">
          <cell r="J2418" t="str">
            <v>Fleet project_BOMAG TRAILER_DNB 899 N [063]</v>
          </cell>
          <cell r="K2418" t="str">
            <v>Fleet project_BOMAG TRAILER_DNB 899 N [063]</v>
          </cell>
          <cell r="L2418" t="str">
            <v>M</v>
          </cell>
          <cell r="M2418" t="str">
            <v>No</v>
          </cell>
          <cell r="N2418">
            <v>256852</v>
          </cell>
        </row>
        <row r="2419">
          <cell r="J2419" t="str">
            <v>Fleet project_BOMAG TRAILER_DNB 899 N [063]</v>
          </cell>
          <cell r="K2419" t="str">
            <v>Fleet project_BOMAG TRAILER_DNB 899 N [063]</v>
          </cell>
          <cell r="L2419" t="str">
            <v>M</v>
          </cell>
          <cell r="M2419" t="str">
            <v>No</v>
          </cell>
          <cell r="N2419">
            <v>256274</v>
          </cell>
        </row>
        <row r="2420">
          <cell r="J2420" t="str">
            <v>Fleet project_BOMAG TRAILER_DNB 899 N [063]</v>
          </cell>
          <cell r="K2420" t="str">
            <v>Fleet project_BOMAG TRAILER_DNB 899 N [063]</v>
          </cell>
          <cell r="L2420" t="str">
            <v>M</v>
          </cell>
          <cell r="M2420" t="str">
            <v>No</v>
          </cell>
          <cell r="N2420">
            <v>257327</v>
          </cell>
        </row>
        <row r="2421">
          <cell r="J2421" t="str">
            <v>Fleet project_BOMAG_BC2019 [063]</v>
          </cell>
          <cell r="K2421" t="str">
            <v>Fleet project_BOMAG_BC2019 [063]</v>
          </cell>
          <cell r="L2421" t="str">
            <v>M</v>
          </cell>
          <cell r="M2421" t="str">
            <v>No</v>
          </cell>
          <cell r="N2421">
            <v>256247</v>
          </cell>
        </row>
        <row r="2422">
          <cell r="J2422" t="str">
            <v>Fleet project_BOMAG_BC2019 [063]</v>
          </cell>
          <cell r="K2422" t="str">
            <v>Fleet project_BOMAG_BC2019 [063]</v>
          </cell>
          <cell r="L2422" t="str">
            <v>M</v>
          </cell>
          <cell r="M2422" t="str">
            <v>No</v>
          </cell>
          <cell r="N2422">
            <v>256812</v>
          </cell>
        </row>
        <row r="2423">
          <cell r="J2423" t="str">
            <v>Fleet project_BOMAG_BC2019 [063]</v>
          </cell>
          <cell r="K2423" t="str">
            <v>Fleet project_BOMAG_BC2019 [063]</v>
          </cell>
          <cell r="L2423" t="str">
            <v>M</v>
          </cell>
          <cell r="M2423" t="str">
            <v>No</v>
          </cell>
          <cell r="N2423">
            <v>256850</v>
          </cell>
        </row>
        <row r="2424">
          <cell r="J2424" t="str">
            <v>Fleet project_BOMAG_BC2019 [063]</v>
          </cell>
          <cell r="K2424" t="str">
            <v>Fleet project_BOMAG_BC2019 [063]</v>
          </cell>
          <cell r="L2424" t="str">
            <v>M</v>
          </cell>
          <cell r="M2424" t="str">
            <v>No</v>
          </cell>
          <cell r="N2424">
            <v>257605</v>
          </cell>
        </row>
        <row r="2425">
          <cell r="J2425" t="str">
            <v>Fleet project_BOMAG_BC2025 [063]</v>
          </cell>
          <cell r="K2425" t="str">
            <v>Fleet project_BOMAG_BC2025 [063]</v>
          </cell>
          <cell r="L2425" t="str">
            <v>M</v>
          </cell>
          <cell r="M2425" t="str">
            <v>No</v>
          </cell>
          <cell r="N2425">
            <v>257607</v>
          </cell>
        </row>
        <row r="2426">
          <cell r="J2426" t="str">
            <v>Fleet project_BOMAG_BC2025 [063]</v>
          </cell>
          <cell r="K2426" t="str">
            <v>Fleet project_BOMAG_BC2025 [063]</v>
          </cell>
          <cell r="L2426" t="str">
            <v>M</v>
          </cell>
          <cell r="M2426" t="str">
            <v>No</v>
          </cell>
          <cell r="N2426">
            <v>256849</v>
          </cell>
        </row>
        <row r="2427">
          <cell r="J2427" t="str">
            <v>Fleet project_BOMAG_BC2025 [063]</v>
          </cell>
          <cell r="K2427" t="str">
            <v>Fleet project_BOMAG_BC2025 [063]</v>
          </cell>
          <cell r="L2427" t="str">
            <v>M</v>
          </cell>
          <cell r="M2427" t="str">
            <v>No</v>
          </cell>
          <cell r="N2427">
            <v>256807</v>
          </cell>
        </row>
        <row r="2428">
          <cell r="J2428" t="str">
            <v>Fleet project_BOMAG_BC2025 [063]</v>
          </cell>
          <cell r="K2428" t="str">
            <v>Fleet project_BOMAG_BC2025 [063]</v>
          </cell>
          <cell r="L2428" t="str">
            <v>M</v>
          </cell>
          <cell r="M2428" t="str">
            <v>No</v>
          </cell>
          <cell r="N2428">
            <v>256242</v>
          </cell>
        </row>
        <row r="2429">
          <cell r="J2429" t="str">
            <v>Fleet project_BOMAG_BC3890 [063]</v>
          </cell>
          <cell r="K2429" t="str">
            <v>Fleet project_BOMAG_BC3890 [063]</v>
          </cell>
          <cell r="L2429" t="str">
            <v>M</v>
          </cell>
          <cell r="M2429" t="str">
            <v>No</v>
          </cell>
          <cell r="N2429">
            <v>256241</v>
          </cell>
        </row>
        <row r="2430">
          <cell r="J2430" t="str">
            <v>Fleet project_BOMAG_BC3890 [063]</v>
          </cell>
          <cell r="K2430" t="str">
            <v>Fleet project_BOMAG_BC3890 [063]</v>
          </cell>
          <cell r="L2430" t="str">
            <v>M</v>
          </cell>
          <cell r="M2430" t="str">
            <v>No</v>
          </cell>
          <cell r="N2430">
            <v>256808</v>
          </cell>
        </row>
        <row r="2431">
          <cell r="J2431" t="str">
            <v>Fleet project_BOMAG_BC3890 [063]</v>
          </cell>
          <cell r="K2431" t="str">
            <v>Fleet project_BOMAG_BC3890 [063]</v>
          </cell>
          <cell r="L2431" t="str">
            <v>M</v>
          </cell>
          <cell r="M2431" t="str">
            <v>No</v>
          </cell>
          <cell r="N2431">
            <v>257608</v>
          </cell>
        </row>
        <row r="2432">
          <cell r="J2432" t="str">
            <v>Fleet project_BOMAG_BC3890 [063]</v>
          </cell>
          <cell r="K2432" t="str">
            <v>Fleet project_BOMAG_BC3890 [063]</v>
          </cell>
          <cell r="L2432" t="str">
            <v>M</v>
          </cell>
          <cell r="M2432" t="str">
            <v>No</v>
          </cell>
          <cell r="N2432">
            <v>256855</v>
          </cell>
        </row>
        <row r="2433">
          <cell r="J2433" t="str">
            <v>Fleet project_BOMAG_BC4085 [063]</v>
          </cell>
          <cell r="K2433" t="str">
            <v>Fleet project_BOMAG_BC4085 [063]</v>
          </cell>
          <cell r="L2433" t="str">
            <v>M</v>
          </cell>
          <cell r="M2433" t="str">
            <v>No</v>
          </cell>
          <cell r="N2433">
            <v>256854</v>
          </cell>
        </row>
        <row r="2434">
          <cell r="J2434" t="str">
            <v>Fleet project_BOMAG_BC4085 [063]</v>
          </cell>
          <cell r="K2434" t="str">
            <v>Fleet project_BOMAG_BC4085 [063]</v>
          </cell>
          <cell r="L2434" t="str">
            <v>M</v>
          </cell>
          <cell r="M2434" t="str">
            <v>No</v>
          </cell>
          <cell r="N2434">
            <v>257609</v>
          </cell>
        </row>
        <row r="2435">
          <cell r="J2435" t="str">
            <v>Fleet project_BOMAG_BC4085 [063]</v>
          </cell>
          <cell r="K2435" t="str">
            <v>Fleet project_BOMAG_BC4085 [063]</v>
          </cell>
          <cell r="L2435" t="str">
            <v>M</v>
          </cell>
          <cell r="M2435" t="str">
            <v>No</v>
          </cell>
          <cell r="N2435">
            <v>256809</v>
          </cell>
        </row>
        <row r="2436">
          <cell r="J2436" t="str">
            <v>Fleet project_BOMAG_BC4085 [063]</v>
          </cell>
          <cell r="K2436" t="str">
            <v>Fleet project_BOMAG_BC4085 [063]</v>
          </cell>
          <cell r="L2436" t="str">
            <v>M</v>
          </cell>
          <cell r="M2436" t="str">
            <v>No</v>
          </cell>
          <cell r="N2436">
            <v>256240</v>
          </cell>
        </row>
        <row r="2437">
          <cell r="J2437" t="str">
            <v>Fleet project_BOMAG_DMS 578 N [063]</v>
          </cell>
          <cell r="K2437" t="str">
            <v>Fleet project_BOMAG_DMS 578 N [063]</v>
          </cell>
          <cell r="L2437" t="str">
            <v>M</v>
          </cell>
          <cell r="M2437" t="str">
            <v>No</v>
          </cell>
          <cell r="N2437">
            <v>257719</v>
          </cell>
        </row>
        <row r="2438">
          <cell r="J2438" t="str">
            <v>Fleet project_BOMAG_DMS 578 N [063]</v>
          </cell>
          <cell r="K2438" t="str">
            <v>Fleet project_BOMAG_DMS 578 N [063]</v>
          </cell>
          <cell r="L2438" t="str">
            <v>M</v>
          </cell>
          <cell r="M2438" t="str">
            <v>No</v>
          </cell>
          <cell r="N2438">
            <v>256272</v>
          </cell>
        </row>
        <row r="2439">
          <cell r="J2439" t="str">
            <v>Fleet project_BOMAG_DMS 578 N [063]</v>
          </cell>
          <cell r="K2439" t="str">
            <v>Fleet project_BOMAG_DMS 578 N [063]</v>
          </cell>
          <cell r="L2439" t="str">
            <v>M</v>
          </cell>
          <cell r="M2439" t="str">
            <v>No</v>
          </cell>
          <cell r="N2439">
            <v>256806</v>
          </cell>
        </row>
        <row r="2440">
          <cell r="J2440" t="str">
            <v>Fleet project_BOMAG_DMS 578 N [063]</v>
          </cell>
          <cell r="K2440" t="str">
            <v>Fleet project_BOMAG_DMS 578 N [063]</v>
          </cell>
          <cell r="L2440" t="str">
            <v>M</v>
          </cell>
          <cell r="M2440" t="str">
            <v>No</v>
          </cell>
          <cell r="N2440">
            <v>257330</v>
          </cell>
        </row>
        <row r="2441">
          <cell r="J2441" t="str">
            <v>Fleet project_BOMAG_DMS 578 N [063]</v>
          </cell>
          <cell r="K2441" t="str">
            <v>Fleet project_BOMAG_DMS 578 N [063]</v>
          </cell>
          <cell r="L2441" t="str">
            <v>M</v>
          </cell>
          <cell r="M2441" t="str">
            <v>No</v>
          </cell>
          <cell r="N2441">
            <v>256853</v>
          </cell>
        </row>
        <row r="2442">
          <cell r="J2442" t="str">
            <v>Fleet project_CATERPILLAR_CFC 703 L</v>
          </cell>
          <cell r="K2442" t="str">
            <v>Fleet project_CATERPILLAR_CFC 703 L</v>
          </cell>
          <cell r="L2442" t="str">
            <v>M</v>
          </cell>
          <cell r="M2442" t="str">
            <v>No</v>
          </cell>
          <cell r="N2442">
            <v>256856</v>
          </cell>
        </row>
        <row r="2443">
          <cell r="J2443" t="str">
            <v>Fleet project_CATERPILLAR_CFC 703 L</v>
          </cell>
          <cell r="K2443" t="str">
            <v>Fleet project_CATERPILLAR_CFC 703 L</v>
          </cell>
          <cell r="L2443" t="str">
            <v>M</v>
          </cell>
          <cell r="M2443" t="str">
            <v>No</v>
          </cell>
          <cell r="N2443">
            <v>257328</v>
          </cell>
        </row>
        <row r="2444">
          <cell r="J2444" t="str">
            <v>Fleet project_CATERPILLAR_CFC 703 L</v>
          </cell>
          <cell r="K2444" t="str">
            <v>Fleet project_CATERPILLAR_CFC 703 L</v>
          </cell>
          <cell r="L2444" t="str">
            <v>M</v>
          </cell>
          <cell r="M2444" t="str">
            <v>No</v>
          </cell>
          <cell r="N2444">
            <v>256805</v>
          </cell>
        </row>
        <row r="2445">
          <cell r="J2445" t="str">
            <v>Fleet project_CATERPILLAR_CFC 703 L</v>
          </cell>
          <cell r="K2445" t="str">
            <v>Fleet project_CATERPILLAR_CFC 703 L</v>
          </cell>
          <cell r="L2445" t="str">
            <v>M</v>
          </cell>
          <cell r="M2445" t="str">
            <v>No</v>
          </cell>
          <cell r="N2445">
            <v>256271</v>
          </cell>
        </row>
        <row r="2446">
          <cell r="J2446" t="str">
            <v>Fleet project_CATERPILLAR_CFC 703 L</v>
          </cell>
          <cell r="K2446" t="str">
            <v>Fleet project_CATERPILLAR_CFC 703 L</v>
          </cell>
          <cell r="L2446" t="str">
            <v>M</v>
          </cell>
          <cell r="M2446" t="str">
            <v>No</v>
          </cell>
          <cell r="N2446">
            <v>257720</v>
          </cell>
        </row>
        <row r="2447">
          <cell r="J2447" t="str">
            <v>Fleet project_CATERPILLAR_CFC 703 L</v>
          </cell>
          <cell r="K2447" t="str">
            <v>Fleet project_CATERPILLAR_CFC 703 L</v>
          </cell>
          <cell r="L2447" t="str">
            <v>M</v>
          </cell>
          <cell r="M2447" t="str">
            <v>No</v>
          </cell>
          <cell r="N2447">
            <v>257274</v>
          </cell>
        </row>
        <row r="2448">
          <cell r="J2448" t="str">
            <v>Fleet project_CATERPILLAR_CFC 704 L</v>
          </cell>
          <cell r="K2448" t="str">
            <v>Fleet project_CATERPILLAR_CFC 704 L</v>
          </cell>
          <cell r="L2448" t="str">
            <v>M</v>
          </cell>
          <cell r="M2448" t="str">
            <v>No</v>
          </cell>
          <cell r="N2448">
            <v>257273</v>
          </cell>
        </row>
        <row r="2449">
          <cell r="J2449" t="str">
            <v>Fleet project_CATERPILLAR_CFC 704 L</v>
          </cell>
          <cell r="K2449" t="str">
            <v>Fleet project_CATERPILLAR_CFC 704 L</v>
          </cell>
          <cell r="L2449" t="str">
            <v>M</v>
          </cell>
          <cell r="M2449" t="str">
            <v>No</v>
          </cell>
          <cell r="N2449">
            <v>257721</v>
          </cell>
        </row>
        <row r="2450">
          <cell r="J2450" t="str">
            <v>Fleet project_CATERPILLAR_CFC 704 L</v>
          </cell>
          <cell r="K2450" t="str">
            <v>Fleet project_CATERPILLAR_CFC 704 L</v>
          </cell>
          <cell r="L2450" t="str">
            <v>M</v>
          </cell>
          <cell r="M2450" t="str">
            <v>No</v>
          </cell>
          <cell r="N2450">
            <v>256270</v>
          </cell>
        </row>
        <row r="2451">
          <cell r="J2451" t="str">
            <v>Fleet project_CATERPILLAR_CFC 704 L</v>
          </cell>
          <cell r="K2451" t="str">
            <v>Fleet project_CATERPILLAR_CFC 704 L</v>
          </cell>
          <cell r="L2451" t="str">
            <v>M</v>
          </cell>
          <cell r="M2451" t="str">
            <v>No</v>
          </cell>
          <cell r="N2451">
            <v>256797</v>
          </cell>
        </row>
        <row r="2452">
          <cell r="J2452" t="str">
            <v>Fleet project_CATERPILLAR_CFC 704 L</v>
          </cell>
          <cell r="K2452" t="str">
            <v>Fleet project_CATERPILLAR_CFC 704 L</v>
          </cell>
          <cell r="L2452" t="str">
            <v>M</v>
          </cell>
          <cell r="M2452" t="str">
            <v>No</v>
          </cell>
          <cell r="N2452">
            <v>257329</v>
          </cell>
        </row>
        <row r="2453">
          <cell r="J2453" t="str">
            <v>Fleet project_CATERPILLAR_CFC 704 L</v>
          </cell>
          <cell r="K2453" t="str">
            <v>Fleet project_CATERPILLAR_CFC 704 L</v>
          </cell>
          <cell r="L2453" t="str">
            <v>M</v>
          </cell>
          <cell r="M2453" t="str">
            <v>No</v>
          </cell>
          <cell r="N2453">
            <v>256857</v>
          </cell>
        </row>
        <row r="2454">
          <cell r="J2454" t="str">
            <v>Fleet project_DLV 293 N_FORD TRACTOR</v>
          </cell>
          <cell r="K2454" t="str">
            <v>Fleet project_DLV 293 N_FORD TRACTOR</v>
          </cell>
          <cell r="L2454" t="str">
            <v>M</v>
          </cell>
          <cell r="M2454" t="str">
            <v>No</v>
          </cell>
          <cell r="N2454">
            <v>256866</v>
          </cell>
        </row>
        <row r="2455">
          <cell r="J2455" t="str">
            <v>Fleet project_DLV 293 N_FORD TRACTOR</v>
          </cell>
          <cell r="K2455" t="str">
            <v>Fleet project_DLV 293 N_FORD TRACTOR</v>
          </cell>
          <cell r="L2455" t="str">
            <v>M</v>
          </cell>
          <cell r="M2455" t="str">
            <v>No</v>
          </cell>
          <cell r="N2455">
            <v>257339</v>
          </cell>
        </row>
        <row r="2456">
          <cell r="J2456" t="str">
            <v>Fleet project_DLV 293 N_FORD TRACTOR</v>
          </cell>
          <cell r="K2456" t="str">
            <v>Fleet project_DLV 293 N_FORD TRACTOR</v>
          </cell>
          <cell r="L2456" t="str">
            <v>M</v>
          </cell>
          <cell r="M2456" t="str">
            <v>No</v>
          </cell>
          <cell r="N2456">
            <v>256798</v>
          </cell>
        </row>
        <row r="2457">
          <cell r="J2457" t="str">
            <v>Fleet project_DLV 293 N_FORD TRACTOR</v>
          </cell>
          <cell r="K2457" t="str">
            <v>Fleet project_DLV 293 N_FORD TRACTOR</v>
          </cell>
          <cell r="L2457" t="str">
            <v>M</v>
          </cell>
          <cell r="M2457" t="str">
            <v>No</v>
          </cell>
          <cell r="N2457">
            <v>256269</v>
          </cell>
        </row>
        <row r="2458">
          <cell r="J2458" t="str">
            <v>Fleet project_DLV 293 N_FORD TRACTOR</v>
          </cell>
          <cell r="K2458" t="str">
            <v>Fleet project_DLV 293 N_FORD TRACTOR</v>
          </cell>
          <cell r="L2458" t="str">
            <v>M</v>
          </cell>
          <cell r="M2458" t="str">
            <v>No</v>
          </cell>
          <cell r="N2458">
            <v>257722</v>
          </cell>
        </row>
        <row r="2459">
          <cell r="J2459" t="str">
            <v>Fleet project_DLV 293 N_FORD TRACTOR</v>
          </cell>
          <cell r="K2459" t="str">
            <v>Fleet project_DLV 293 N_FORD TRACTOR</v>
          </cell>
          <cell r="L2459" t="str">
            <v>M</v>
          </cell>
          <cell r="M2459" t="str">
            <v>No</v>
          </cell>
          <cell r="N2459">
            <v>257265</v>
          </cell>
        </row>
        <row r="2460">
          <cell r="J2460" t="str">
            <v>Fleet project_DLV 326 N_RAMSOMES</v>
          </cell>
          <cell r="K2460" t="str">
            <v>Fleet project_DLV 326 N_RAMSOMES</v>
          </cell>
          <cell r="L2460" t="str">
            <v>M</v>
          </cell>
          <cell r="M2460" t="str">
            <v>No</v>
          </cell>
          <cell r="N2460">
            <v>257266</v>
          </cell>
        </row>
        <row r="2461">
          <cell r="J2461" t="str">
            <v>Fleet project_DLV 326 N_RAMSOMES</v>
          </cell>
          <cell r="K2461" t="str">
            <v>Fleet project_DLV 326 N_RAMSOMES</v>
          </cell>
          <cell r="L2461" t="str">
            <v>M</v>
          </cell>
          <cell r="M2461" t="str">
            <v>No</v>
          </cell>
          <cell r="N2461">
            <v>256239</v>
          </cell>
        </row>
        <row r="2462">
          <cell r="J2462" t="str">
            <v>Fleet project_DLV 326 N_RAMSOMES</v>
          </cell>
          <cell r="K2462" t="str">
            <v>Fleet project_DLV 326 N_RAMSOMES</v>
          </cell>
          <cell r="L2462" t="str">
            <v>M</v>
          </cell>
          <cell r="M2462" t="str">
            <v>No</v>
          </cell>
          <cell r="N2462">
            <v>256796</v>
          </cell>
        </row>
        <row r="2463">
          <cell r="J2463" t="str">
            <v>Fleet project_DLV 326 N_RAMSOMES</v>
          </cell>
          <cell r="K2463" t="str">
            <v>Fleet project_DLV 326 N_RAMSOMES</v>
          </cell>
          <cell r="L2463" t="str">
            <v>M</v>
          </cell>
          <cell r="M2463" t="str">
            <v>No</v>
          </cell>
          <cell r="N2463">
            <v>257338</v>
          </cell>
        </row>
        <row r="2464">
          <cell r="J2464" t="str">
            <v>Fleet project_DLV 326 N_RAMSOMES</v>
          </cell>
          <cell r="K2464" t="str">
            <v>Fleet project_DLV 326 N_RAMSOMES</v>
          </cell>
          <cell r="L2464" t="str">
            <v>M</v>
          </cell>
          <cell r="M2464" t="str">
            <v>No</v>
          </cell>
          <cell r="N2464">
            <v>256865</v>
          </cell>
        </row>
        <row r="2465">
          <cell r="J2465" t="str">
            <v>Fleet project_DLV 326 N_RAMSOMES</v>
          </cell>
          <cell r="K2465" t="str">
            <v>Fleet project_DLV 326 N_RAMSOMES</v>
          </cell>
          <cell r="L2465" t="str">
            <v>M</v>
          </cell>
          <cell r="M2465" t="str">
            <v>No</v>
          </cell>
          <cell r="N2465">
            <v>257610</v>
          </cell>
        </row>
        <row r="2466">
          <cell r="J2466" t="str">
            <v>Fleet project_DMS 582 N_LAWNMOWER TRAIL</v>
          </cell>
          <cell r="K2466" t="str">
            <v>Fleet project_DMS 582 N_LAWNMOWER TRAIL</v>
          </cell>
          <cell r="L2466" t="str">
            <v>M</v>
          </cell>
          <cell r="M2466" t="str">
            <v>No</v>
          </cell>
          <cell r="N2466">
            <v>256936</v>
          </cell>
        </row>
        <row r="2467">
          <cell r="J2467" t="str">
            <v>Fleet project_DMS 582 N_LAWNMOWER TRAIL</v>
          </cell>
          <cell r="K2467" t="str">
            <v>Fleet project_DMS 582 N_LAWNMOWER TRAIL</v>
          </cell>
          <cell r="L2467" t="str">
            <v>M</v>
          </cell>
          <cell r="M2467" t="str">
            <v>No</v>
          </cell>
          <cell r="N2467">
            <v>257413</v>
          </cell>
        </row>
        <row r="2468">
          <cell r="J2468" t="str">
            <v>Fleet project_DMS 582 N_LAWNMOWER TRAIL</v>
          </cell>
          <cell r="K2468" t="str">
            <v>Fleet project_DMS 582 N_LAWNMOWER TRAIL</v>
          </cell>
          <cell r="L2468" t="str">
            <v>M</v>
          </cell>
          <cell r="M2468" t="str">
            <v>No</v>
          </cell>
          <cell r="N2468">
            <v>256310</v>
          </cell>
        </row>
        <row r="2469">
          <cell r="J2469" t="str">
            <v>Fleet project_DMS 582 N_LAWNMOWER TRAIL</v>
          </cell>
          <cell r="K2469" t="str">
            <v>Fleet project_DMS 582 N_LAWNMOWER TRAIL</v>
          </cell>
          <cell r="L2469" t="str">
            <v>M</v>
          </cell>
          <cell r="M2469" t="str">
            <v>No</v>
          </cell>
          <cell r="N2469">
            <v>257279</v>
          </cell>
        </row>
        <row r="2470">
          <cell r="J2470" t="str">
            <v>Fleet project_DNR 343 N_HERSOFAM</v>
          </cell>
          <cell r="K2470" t="str">
            <v>Fleet project_DNR 343 N_HERSOFAM</v>
          </cell>
          <cell r="L2470" t="str">
            <v>M</v>
          </cell>
          <cell r="M2470" t="str">
            <v>No</v>
          </cell>
          <cell r="N2470">
            <v>256311</v>
          </cell>
        </row>
        <row r="2471">
          <cell r="J2471" t="str">
            <v>Fleet project_DNR 343 N_HERSOFAM</v>
          </cell>
          <cell r="K2471" t="str">
            <v>Fleet project_DNR 343 N_HERSOFAM</v>
          </cell>
          <cell r="L2471" t="str">
            <v>M</v>
          </cell>
          <cell r="M2471" t="str">
            <v>No</v>
          </cell>
          <cell r="N2471">
            <v>257412</v>
          </cell>
        </row>
        <row r="2472">
          <cell r="J2472" t="str">
            <v>Fleet project_DNR 343 N_HERSOFAM</v>
          </cell>
          <cell r="K2472" t="str">
            <v>Fleet project_DNR 343 N_HERSOFAM</v>
          </cell>
          <cell r="L2472" t="str">
            <v>M</v>
          </cell>
          <cell r="M2472" t="str">
            <v>No</v>
          </cell>
          <cell r="N2472">
            <v>256937</v>
          </cell>
        </row>
        <row r="2473">
          <cell r="J2473" t="str">
            <v>Fleet project_DNR 343 N_WATERTANKER</v>
          </cell>
          <cell r="K2473" t="str">
            <v>Fleet project_DNR 343 N_WATERTANKER</v>
          </cell>
          <cell r="L2473" t="str">
            <v>M</v>
          </cell>
          <cell r="M2473" t="str">
            <v>No</v>
          </cell>
          <cell r="N2473">
            <v>256938</v>
          </cell>
        </row>
        <row r="2474">
          <cell r="J2474" t="str">
            <v>Fleet project_DNR 343 N_WATERTANKER</v>
          </cell>
          <cell r="K2474" t="str">
            <v>Fleet project_DNR 343 N_WATERTANKER</v>
          </cell>
          <cell r="L2474" t="str">
            <v>M</v>
          </cell>
          <cell r="M2474" t="str">
            <v>No</v>
          </cell>
          <cell r="N2474">
            <v>257411</v>
          </cell>
        </row>
        <row r="2475">
          <cell r="J2475" t="str">
            <v>Fleet project_DNR 343 N_WATERTANKER</v>
          </cell>
          <cell r="K2475" t="str">
            <v>Fleet project_DNR 343 N_WATERTANKER</v>
          </cell>
          <cell r="L2475" t="str">
            <v>M</v>
          </cell>
          <cell r="M2475" t="str">
            <v>No</v>
          </cell>
          <cell r="N2475">
            <v>256312</v>
          </cell>
        </row>
        <row r="2476">
          <cell r="J2476" t="str">
            <v>Fleet project_DNR 351 N [144]_TRAILER</v>
          </cell>
          <cell r="K2476" t="str">
            <v>Fleet project_DNR 351 N [144]_TRAILER</v>
          </cell>
          <cell r="L2476" t="str">
            <v>M</v>
          </cell>
          <cell r="M2476" t="str">
            <v>No</v>
          </cell>
          <cell r="N2476">
            <v>256313</v>
          </cell>
        </row>
        <row r="2477">
          <cell r="J2477" t="str">
            <v>Fleet project_DNR 351 N [144]_TRAILER</v>
          </cell>
          <cell r="K2477" t="str">
            <v>Fleet project_DNR 351 N [144]_TRAILER</v>
          </cell>
          <cell r="L2477" t="str">
            <v>M</v>
          </cell>
          <cell r="M2477" t="str">
            <v>No</v>
          </cell>
          <cell r="N2477">
            <v>257410</v>
          </cell>
        </row>
        <row r="2478">
          <cell r="J2478" t="str">
            <v>Fleet project_DNR 351 N [144]_TRAILER</v>
          </cell>
          <cell r="K2478" t="str">
            <v>Fleet project_DNR 351 N [144]_TRAILER</v>
          </cell>
          <cell r="L2478" t="str">
            <v>M</v>
          </cell>
          <cell r="M2478" t="str">
            <v>No</v>
          </cell>
          <cell r="N2478">
            <v>256939</v>
          </cell>
        </row>
        <row r="2479">
          <cell r="J2479" t="str">
            <v>Fleet project_DWD 352 N_NEW HOLLAND</v>
          </cell>
          <cell r="K2479" t="str">
            <v>Fleet project_DWD 352 N_NEW HOLLAND</v>
          </cell>
          <cell r="L2479" t="str">
            <v>M</v>
          </cell>
          <cell r="M2479" t="str">
            <v>No</v>
          </cell>
          <cell r="N2479">
            <v>256932</v>
          </cell>
        </row>
        <row r="2480">
          <cell r="J2480" t="str">
            <v>Fleet project_DWD 352 N_NEW HOLLAND</v>
          </cell>
          <cell r="K2480" t="str">
            <v>Fleet project_DWD 352 N_NEW HOLLAND</v>
          </cell>
          <cell r="L2480" t="str">
            <v>M</v>
          </cell>
          <cell r="M2480" t="str">
            <v>No</v>
          </cell>
          <cell r="N2480">
            <v>257405</v>
          </cell>
        </row>
        <row r="2481">
          <cell r="J2481" t="str">
            <v>Fleet project_DWD 352 N_NEW HOLLAND</v>
          </cell>
          <cell r="K2481" t="str">
            <v>Fleet project_DWD 352 N_NEW HOLLAND</v>
          </cell>
          <cell r="L2481" t="str">
            <v>M</v>
          </cell>
          <cell r="M2481" t="str">
            <v>No</v>
          </cell>
          <cell r="N2481">
            <v>256301</v>
          </cell>
        </row>
        <row r="2482">
          <cell r="J2482" t="str">
            <v>Fleet project_DWD 352 N_NEW HOLLAND</v>
          </cell>
          <cell r="K2482" t="str">
            <v>Fleet project_DWD 352 N_NEW HOLLAND</v>
          </cell>
          <cell r="L2482" t="str">
            <v>M</v>
          </cell>
          <cell r="M2482" t="str">
            <v>No</v>
          </cell>
          <cell r="N2482">
            <v>257691</v>
          </cell>
        </row>
        <row r="2483">
          <cell r="J2483" t="str">
            <v>Fleet project_DWD 352 N_NEW HOLLAND</v>
          </cell>
          <cell r="K2483" t="str">
            <v>Fleet project_DWD 352 N_NEW HOLLAND</v>
          </cell>
          <cell r="L2483" t="str">
            <v>M</v>
          </cell>
          <cell r="M2483" t="str">
            <v>No</v>
          </cell>
          <cell r="N2483">
            <v>256740</v>
          </cell>
        </row>
        <row r="2484">
          <cell r="J2484" t="str">
            <v>Fleet project_DWD 352 N_NEW HOLLAND</v>
          </cell>
          <cell r="K2484" t="str">
            <v>Fleet project_DWD 352 N_NEW HOLLAND</v>
          </cell>
          <cell r="L2484" t="str">
            <v>M</v>
          </cell>
          <cell r="M2484" t="str">
            <v>No</v>
          </cell>
          <cell r="N2484">
            <v>257207</v>
          </cell>
        </row>
        <row r="2485">
          <cell r="J2485" t="str">
            <v>Fleet project_DZF 646 N_NEW HOLLAND</v>
          </cell>
          <cell r="K2485" t="str">
            <v>Fleet project_DZF 646 N_NEW HOLLAND</v>
          </cell>
          <cell r="L2485" t="str">
            <v>M</v>
          </cell>
          <cell r="M2485" t="str">
            <v>No</v>
          </cell>
          <cell r="N2485">
            <v>257206</v>
          </cell>
        </row>
        <row r="2486">
          <cell r="J2486" t="str">
            <v>Fleet project_DZF 646 N_NEW HOLLAND</v>
          </cell>
          <cell r="K2486" t="str">
            <v>Fleet project_DZF 646 N_NEW HOLLAND</v>
          </cell>
          <cell r="L2486" t="str">
            <v>M</v>
          </cell>
          <cell r="M2486" t="str">
            <v>No</v>
          </cell>
          <cell r="N2486">
            <v>256741</v>
          </cell>
        </row>
        <row r="2487">
          <cell r="J2487" t="str">
            <v>Fleet project_DZF 646 N_NEW HOLLAND</v>
          </cell>
          <cell r="K2487" t="str">
            <v>Fleet project_DZF 646 N_NEW HOLLAND</v>
          </cell>
          <cell r="L2487" t="str">
            <v>M</v>
          </cell>
          <cell r="M2487" t="str">
            <v>No</v>
          </cell>
          <cell r="N2487">
            <v>257690</v>
          </cell>
        </row>
        <row r="2488">
          <cell r="J2488" t="str">
            <v>Fleet project_DZF 646 N_NEW HOLLAND</v>
          </cell>
          <cell r="K2488" t="str">
            <v>Fleet project_DZF 646 N_NEW HOLLAND</v>
          </cell>
          <cell r="L2488" t="str">
            <v>M</v>
          </cell>
          <cell r="M2488" t="str">
            <v>No</v>
          </cell>
          <cell r="N2488">
            <v>256302</v>
          </cell>
        </row>
        <row r="2489">
          <cell r="J2489" t="str">
            <v>Fleet project_DZF 646 N_NEW HOLLAND</v>
          </cell>
          <cell r="K2489" t="str">
            <v>Fleet project_DZF 646 N_NEW HOLLAND</v>
          </cell>
          <cell r="L2489" t="str">
            <v>M</v>
          </cell>
          <cell r="M2489" t="str">
            <v>No</v>
          </cell>
          <cell r="N2489">
            <v>257407</v>
          </cell>
        </row>
        <row r="2490">
          <cell r="J2490" t="str">
            <v>Fleet project_DZF 646 N_NEW HOLLAND</v>
          </cell>
          <cell r="K2490" t="str">
            <v>Fleet project_DZF 646 N_NEW HOLLAND</v>
          </cell>
          <cell r="L2490" t="str">
            <v>M</v>
          </cell>
          <cell r="M2490" t="str">
            <v>No</v>
          </cell>
          <cell r="N2490">
            <v>256933</v>
          </cell>
        </row>
        <row r="2491">
          <cell r="J2491" t="str">
            <v>Fleet project_FERGUSON TRAILER_DKN 793 N [063]</v>
          </cell>
          <cell r="K2491" t="str">
            <v>Fleet project_FERGUSON TRAILER_DKN 793 N [063]</v>
          </cell>
          <cell r="L2491" t="str">
            <v>M</v>
          </cell>
          <cell r="M2491" t="str">
            <v>No</v>
          </cell>
          <cell r="N2491">
            <v>256931</v>
          </cell>
        </row>
        <row r="2492">
          <cell r="J2492" t="str">
            <v>Fleet project_FERGUSON TRAILER_DKN 793 N [063]</v>
          </cell>
          <cell r="K2492" t="str">
            <v>Fleet project_FERGUSON TRAILER_DKN 793 N [063]</v>
          </cell>
          <cell r="L2492" t="str">
            <v>M</v>
          </cell>
          <cell r="M2492" t="str">
            <v>No</v>
          </cell>
          <cell r="N2492">
            <v>257406</v>
          </cell>
        </row>
        <row r="2493">
          <cell r="J2493" t="str">
            <v>Fleet project_FERGUSON TRAILER_DKN 793 N [063]</v>
          </cell>
          <cell r="K2493" t="str">
            <v>Fleet project_FERGUSON TRAILER_DKN 793 N [063]</v>
          </cell>
          <cell r="L2493" t="str">
            <v>M</v>
          </cell>
          <cell r="M2493" t="str">
            <v>No</v>
          </cell>
          <cell r="N2493">
            <v>256303</v>
          </cell>
        </row>
        <row r="2494">
          <cell r="J2494" t="str">
            <v>Fleet project_FLAT DECK - SPIDER_DXV 047 N</v>
          </cell>
          <cell r="K2494" t="str">
            <v>Fleet project_FLAT DECK - SPIDER_DXV 047 N</v>
          </cell>
          <cell r="L2494" t="str">
            <v>M</v>
          </cell>
          <cell r="M2494" t="str">
            <v>No</v>
          </cell>
          <cell r="N2494">
            <v>256304</v>
          </cell>
        </row>
        <row r="2495">
          <cell r="J2495" t="str">
            <v>Fleet project_FLAT DECK - SPIDER_DXV 047 N</v>
          </cell>
          <cell r="K2495" t="str">
            <v>Fleet project_FLAT DECK - SPIDER_DXV 047 N</v>
          </cell>
          <cell r="L2495" t="str">
            <v>M</v>
          </cell>
          <cell r="M2495" t="str">
            <v>No</v>
          </cell>
          <cell r="N2495">
            <v>257409</v>
          </cell>
        </row>
        <row r="2496">
          <cell r="J2496" t="str">
            <v>Fleet project_FLAT DECK - SPIDER_DXV 047 N</v>
          </cell>
          <cell r="K2496" t="str">
            <v>Fleet project_FLAT DECK - SPIDER_DXV 047 N</v>
          </cell>
          <cell r="L2496" t="str">
            <v>M</v>
          </cell>
          <cell r="M2496" t="str">
            <v>No</v>
          </cell>
          <cell r="N2496">
            <v>256935</v>
          </cell>
        </row>
        <row r="2497">
          <cell r="J2497" t="str">
            <v>Fleet project_FORD RANGER_DCN 723 L</v>
          </cell>
          <cell r="K2497" t="str">
            <v>Fleet project_FORD RANGER_DCN 723 L</v>
          </cell>
          <cell r="L2497" t="str">
            <v>M</v>
          </cell>
          <cell r="M2497" t="str">
            <v>No</v>
          </cell>
          <cell r="N2497">
            <v>256942</v>
          </cell>
        </row>
        <row r="2498">
          <cell r="J2498" t="str">
            <v>Fleet project_FORD RANGER_DCN 723 L</v>
          </cell>
          <cell r="K2498" t="str">
            <v>Fleet project_FORD RANGER_DCN 723 L</v>
          </cell>
          <cell r="L2498" t="str">
            <v>M</v>
          </cell>
          <cell r="M2498" t="str">
            <v>No</v>
          </cell>
          <cell r="N2498">
            <v>257416</v>
          </cell>
        </row>
        <row r="2499">
          <cell r="J2499" t="str">
            <v>Fleet project_FORD RANGER_DCN 723 L</v>
          </cell>
          <cell r="K2499" t="str">
            <v>Fleet project_FORD RANGER_DCN 723 L</v>
          </cell>
          <cell r="L2499" t="str">
            <v>M</v>
          </cell>
          <cell r="M2499" t="str">
            <v>No</v>
          </cell>
          <cell r="N2499">
            <v>256300</v>
          </cell>
        </row>
        <row r="2500">
          <cell r="J2500" t="str">
            <v>Fleet project_FORD RANGER_DCN 723 L</v>
          </cell>
          <cell r="K2500" t="str">
            <v>Fleet project_FORD RANGER_DCN 723 L</v>
          </cell>
          <cell r="L2500" t="str">
            <v>M</v>
          </cell>
          <cell r="M2500" t="str">
            <v>No</v>
          </cell>
          <cell r="N2500">
            <v>257692</v>
          </cell>
        </row>
        <row r="2501">
          <cell r="J2501" t="str">
            <v>Fleet project_FORD RANGER_DCN 723 L</v>
          </cell>
          <cell r="K2501" t="str">
            <v>Fleet project_FORD RANGER_DCN 723 L</v>
          </cell>
          <cell r="L2501" t="str">
            <v>M</v>
          </cell>
          <cell r="M2501" t="str">
            <v>No</v>
          </cell>
          <cell r="N2501">
            <v>256739</v>
          </cell>
        </row>
        <row r="2502">
          <cell r="J2502" t="str">
            <v>Fleet project_FORD RANGER_DCN 723 L</v>
          </cell>
          <cell r="K2502" t="str">
            <v>Fleet project_FORD RANGER_DCN 723 L</v>
          </cell>
          <cell r="L2502" t="str">
            <v>M</v>
          </cell>
          <cell r="M2502" t="str">
            <v>No</v>
          </cell>
          <cell r="N2502">
            <v>257202</v>
          </cell>
        </row>
        <row r="2503">
          <cell r="J2503" t="str">
            <v>Fleet project_FORD TRACTOR_DLG 112 N [063]</v>
          </cell>
          <cell r="K2503" t="str">
            <v>Fleet project_FORD TRACTOR_DLG 112 N [063]</v>
          </cell>
          <cell r="L2503" t="str">
            <v>M</v>
          </cell>
          <cell r="M2503" t="str">
            <v>No</v>
          </cell>
          <cell r="N2503">
            <v>257185</v>
          </cell>
        </row>
        <row r="2504">
          <cell r="J2504" t="str">
            <v>Fleet project_FORD TRACTOR_DLG 112 N [063]</v>
          </cell>
          <cell r="K2504" t="str">
            <v>Fleet project_FORD TRACTOR_DLG 112 N [063]</v>
          </cell>
          <cell r="L2504" t="str">
            <v>M</v>
          </cell>
          <cell r="M2504" t="str">
            <v>No</v>
          </cell>
          <cell r="N2504">
            <v>256720</v>
          </cell>
        </row>
        <row r="2505">
          <cell r="J2505" t="str">
            <v>Fleet project_FORD TRACTOR_DLG 112 N [063]</v>
          </cell>
          <cell r="K2505" t="str">
            <v>Fleet project_FORD TRACTOR_DLG 112 N [063]</v>
          </cell>
          <cell r="L2505" t="str">
            <v>M</v>
          </cell>
          <cell r="M2505" t="str">
            <v>No</v>
          </cell>
          <cell r="N2505">
            <v>256396</v>
          </cell>
        </row>
        <row r="2506">
          <cell r="J2506" t="str">
            <v>Fleet project_FORD TRACTOR_DLG 112 N [063]</v>
          </cell>
          <cell r="K2506" t="str">
            <v>Fleet project_FORD TRACTOR_DLG 112 N [063]</v>
          </cell>
          <cell r="L2506" t="str">
            <v>M</v>
          </cell>
          <cell r="M2506" t="str">
            <v>No</v>
          </cell>
          <cell r="N2506">
            <v>257433</v>
          </cell>
        </row>
        <row r="2507">
          <cell r="J2507" t="str">
            <v>Fleet project_FORD TRACTOR_DLG 112 N [063]</v>
          </cell>
          <cell r="K2507" t="str">
            <v>Fleet project_FORD TRACTOR_DLG 112 N [063]</v>
          </cell>
          <cell r="L2507" t="str">
            <v>M</v>
          </cell>
          <cell r="M2507" t="str">
            <v>No</v>
          </cell>
          <cell r="N2507">
            <v>256960</v>
          </cell>
        </row>
        <row r="2508">
          <cell r="J2508" t="str">
            <v>Fleet project_FORD TRACTOR_DLG 112 N [063]</v>
          </cell>
          <cell r="K2508" t="str">
            <v>Fleet project_FORD TRACTOR_DLG 112 N [063]</v>
          </cell>
          <cell r="L2508" t="str">
            <v>M</v>
          </cell>
          <cell r="M2508" t="str">
            <v>No</v>
          </cell>
          <cell r="N2508">
            <v>257611</v>
          </cell>
        </row>
        <row r="2509">
          <cell r="J2509" t="str">
            <v>Fleet project_HERSOFAM_DMS 569 N [063]</v>
          </cell>
          <cell r="K2509" t="str">
            <v>Fleet project_HERSOFAM_DMS 569 N [063]</v>
          </cell>
          <cell r="L2509" t="str">
            <v>M</v>
          </cell>
          <cell r="M2509" t="str">
            <v>No</v>
          </cell>
          <cell r="N2509">
            <v>256958</v>
          </cell>
        </row>
        <row r="2510">
          <cell r="J2510" t="str">
            <v>Fleet project_HERSOFAM_DMS 569 N [063]</v>
          </cell>
          <cell r="K2510" t="str">
            <v>Fleet project_HERSOFAM_DMS 569 N [063]</v>
          </cell>
          <cell r="L2510" t="str">
            <v>M</v>
          </cell>
          <cell r="M2510" t="str">
            <v>No</v>
          </cell>
          <cell r="N2510">
            <v>257435</v>
          </cell>
        </row>
        <row r="2511">
          <cell r="J2511" t="str">
            <v>Fleet project_HERSOFAM_DMS 569 N [063]</v>
          </cell>
          <cell r="K2511" t="str">
            <v>Fleet project_HERSOFAM_DMS 569 N [063]</v>
          </cell>
          <cell r="L2511" t="str">
            <v>M</v>
          </cell>
          <cell r="M2511" t="str">
            <v>No</v>
          </cell>
          <cell r="N2511">
            <v>256397</v>
          </cell>
        </row>
        <row r="2512">
          <cell r="J2512" t="str">
            <v>Fleet project_HERSOFAM_DNB 893 N</v>
          </cell>
          <cell r="K2512" t="str">
            <v>Fleet project_HERSOFAM_DNB 893 N</v>
          </cell>
          <cell r="L2512" t="str">
            <v>M</v>
          </cell>
          <cell r="M2512" t="str">
            <v>No</v>
          </cell>
          <cell r="N2512">
            <v>256398</v>
          </cell>
        </row>
        <row r="2513">
          <cell r="J2513" t="str">
            <v>Fleet project_HERSOFAM_DNB 893 N</v>
          </cell>
          <cell r="K2513" t="str">
            <v>Fleet project_HERSOFAM_DNB 893 N</v>
          </cell>
          <cell r="L2513" t="str">
            <v>M</v>
          </cell>
          <cell r="M2513" t="str">
            <v>No</v>
          </cell>
          <cell r="N2513">
            <v>257434</v>
          </cell>
        </row>
        <row r="2514">
          <cell r="J2514" t="str">
            <v>Fleet project_HERSOFAM_DNB 893 N</v>
          </cell>
          <cell r="K2514" t="str">
            <v>Fleet project_HERSOFAM_DNB 893 N</v>
          </cell>
          <cell r="L2514" t="str">
            <v>M</v>
          </cell>
          <cell r="M2514" t="str">
            <v>No</v>
          </cell>
          <cell r="N2514">
            <v>256959</v>
          </cell>
        </row>
        <row r="2515">
          <cell r="J2515" t="str">
            <v>Fleet project_HINO 300 [133]_CML 494 L</v>
          </cell>
          <cell r="K2515" t="str">
            <v>Fleet project_HINO 300 [133]_CML 494 L</v>
          </cell>
          <cell r="L2515" t="str">
            <v>M</v>
          </cell>
          <cell r="M2515" t="str">
            <v>No</v>
          </cell>
          <cell r="N2515">
            <v>256975</v>
          </cell>
        </row>
        <row r="2516">
          <cell r="J2516" t="str">
            <v>Fleet project_HINO 300 [133]_CML 494 L</v>
          </cell>
          <cell r="K2516" t="str">
            <v>Fleet project_HINO 300 [133]_CML 494 L</v>
          </cell>
          <cell r="L2516" t="str">
            <v>M</v>
          </cell>
          <cell r="M2516" t="str">
            <v>No</v>
          </cell>
          <cell r="N2516">
            <v>257614</v>
          </cell>
        </row>
        <row r="2517">
          <cell r="J2517" t="str">
            <v>Fleet project_HINO 300 [133]_CML 494 L</v>
          </cell>
          <cell r="K2517" t="str">
            <v>Fleet project_HINO 300 [133]_CML 494 L</v>
          </cell>
          <cell r="L2517" t="str">
            <v>M</v>
          </cell>
          <cell r="M2517" t="str">
            <v>No</v>
          </cell>
          <cell r="N2517">
            <v>257450</v>
          </cell>
        </row>
        <row r="2518">
          <cell r="J2518" t="str">
            <v>Fleet project_HINO 300 [133]_CML 494 L</v>
          </cell>
          <cell r="K2518" t="str">
            <v>Fleet project_HINO 300 [133]_CML 494 L</v>
          </cell>
          <cell r="L2518" t="str">
            <v>M</v>
          </cell>
          <cell r="M2518" t="str">
            <v>No</v>
          </cell>
          <cell r="N2518">
            <v>256393</v>
          </cell>
        </row>
        <row r="2519">
          <cell r="J2519" t="str">
            <v>Fleet project_HINO 300 [133]_CML 494 L</v>
          </cell>
          <cell r="K2519" t="str">
            <v>Fleet project_HINO 300 [133]_CML 494 L</v>
          </cell>
          <cell r="L2519" t="str">
            <v>M</v>
          </cell>
          <cell r="M2519" t="str">
            <v>No</v>
          </cell>
          <cell r="N2519">
            <v>256719</v>
          </cell>
        </row>
        <row r="2520">
          <cell r="J2520" t="str">
            <v>Fleet project_HINO 300 [133]_CML 494 L</v>
          </cell>
          <cell r="K2520" t="str">
            <v>Fleet project_HINO 300 [133]_CML 494 L</v>
          </cell>
          <cell r="L2520" t="str">
            <v>M</v>
          </cell>
          <cell r="M2520" t="str">
            <v>No</v>
          </cell>
          <cell r="N2520">
            <v>257170</v>
          </cell>
        </row>
        <row r="2521">
          <cell r="J2521" t="str">
            <v>Fleet project_HINO 300 [133]_CMN 332 L</v>
          </cell>
          <cell r="K2521" t="str">
            <v>Fleet project_HINO 300 [133]_CMN 332 L</v>
          </cell>
          <cell r="L2521" t="str">
            <v>M</v>
          </cell>
          <cell r="M2521" t="str">
            <v>No</v>
          </cell>
          <cell r="N2521">
            <v>257184</v>
          </cell>
        </row>
        <row r="2522">
          <cell r="J2522" t="str">
            <v>Fleet project_HINO 300 [133]_CMN 332 L</v>
          </cell>
          <cell r="K2522" t="str">
            <v>Fleet project_HINO 300 [133]_CMN 332 L</v>
          </cell>
          <cell r="L2522" t="str">
            <v>M</v>
          </cell>
          <cell r="M2522" t="str">
            <v>No</v>
          </cell>
          <cell r="N2522">
            <v>256718</v>
          </cell>
        </row>
        <row r="2523">
          <cell r="J2523" t="str">
            <v>Fleet project_HINO 300 [133]_CMN 332 L</v>
          </cell>
          <cell r="K2523" t="str">
            <v>Fleet project_HINO 300 [133]_CMN 332 L</v>
          </cell>
          <cell r="L2523" t="str">
            <v>M</v>
          </cell>
          <cell r="M2523" t="str">
            <v>No</v>
          </cell>
          <cell r="N2523">
            <v>256392</v>
          </cell>
        </row>
        <row r="2524">
          <cell r="J2524" t="str">
            <v>Fleet project_HINO 300 [133]_CMN 332 L</v>
          </cell>
          <cell r="K2524" t="str">
            <v>Fleet project_HINO 300 [133]_CMN 332 L</v>
          </cell>
          <cell r="L2524" t="str">
            <v>M</v>
          </cell>
          <cell r="M2524" t="str">
            <v>No</v>
          </cell>
          <cell r="N2524">
            <v>257436</v>
          </cell>
        </row>
        <row r="2525">
          <cell r="J2525" t="str">
            <v>Fleet project_HINO 300 [133]_CMN 332 L</v>
          </cell>
          <cell r="K2525" t="str">
            <v>Fleet project_HINO 300 [133]_CMN 332 L</v>
          </cell>
          <cell r="L2525" t="str">
            <v>M</v>
          </cell>
          <cell r="M2525" t="str">
            <v>No</v>
          </cell>
          <cell r="N2525">
            <v>257615</v>
          </cell>
        </row>
        <row r="2526">
          <cell r="J2526" t="str">
            <v>Fleet project_HINO 300 [133]_CMN 332 L</v>
          </cell>
          <cell r="K2526" t="str">
            <v>Fleet project_HINO 300 [133]_CMN 332 L</v>
          </cell>
          <cell r="L2526" t="str">
            <v>M</v>
          </cell>
          <cell r="M2526" t="str">
            <v>No</v>
          </cell>
          <cell r="N2526">
            <v>256961</v>
          </cell>
        </row>
        <row r="2527">
          <cell r="J2527" t="str">
            <v>Fleet project_Hino 300[133]_CML 496</v>
          </cell>
          <cell r="K2527" t="str">
            <v>Fleet project_Hino 300[133]_CML 496</v>
          </cell>
          <cell r="L2527" t="str">
            <v>M</v>
          </cell>
          <cell r="M2527" t="str">
            <v>No</v>
          </cell>
          <cell r="N2527">
            <v>256962</v>
          </cell>
        </row>
        <row r="2528">
          <cell r="J2528" t="str">
            <v>Fleet project_Hino 300[133]_CML 496</v>
          </cell>
          <cell r="K2528" t="str">
            <v>Fleet project_Hino 300[133]_CML 496</v>
          </cell>
          <cell r="L2528" t="str">
            <v>M</v>
          </cell>
          <cell r="M2528" t="str">
            <v>No</v>
          </cell>
          <cell r="N2528">
            <v>257616</v>
          </cell>
        </row>
        <row r="2529">
          <cell r="J2529" t="str">
            <v>Fleet project_Hino 300[133]_CML 496</v>
          </cell>
          <cell r="K2529" t="str">
            <v>Fleet project_Hino 300[133]_CML 496</v>
          </cell>
          <cell r="L2529" t="str">
            <v>M</v>
          </cell>
          <cell r="M2529" t="str">
            <v>No</v>
          </cell>
          <cell r="N2529">
            <v>257437</v>
          </cell>
        </row>
        <row r="2530">
          <cell r="J2530" t="str">
            <v>Fleet project_Hino 300[133]_CML 496</v>
          </cell>
          <cell r="K2530" t="str">
            <v>Fleet project_Hino 300[133]_CML 496</v>
          </cell>
          <cell r="L2530" t="str">
            <v>M</v>
          </cell>
          <cell r="M2530" t="str">
            <v>No</v>
          </cell>
          <cell r="N2530">
            <v>256391</v>
          </cell>
        </row>
        <row r="2531">
          <cell r="J2531" t="str">
            <v>Fleet project_Hino 300[133]_CML 496</v>
          </cell>
          <cell r="K2531" t="str">
            <v>Fleet project_Hino 300[133]_CML 496</v>
          </cell>
          <cell r="L2531" t="str">
            <v>M</v>
          </cell>
          <cell r="M2531" t="str">
            <v>No</v>
          </cell>
          <cell r="N2531">
            <v>256717</v>
          </cell>
        </row>
        <row r="2532">
          <cell r="J2532" t="str">
            <v>Fleet project_Hino 300[133]_CML 496</v>
          </cell>
          <cell r="K2532" t="str">
            <v>Fleet project_Hino 300[133]_CML 496</v>
          </cell>
          <cell r="L2532" t="str">
            <v>M</v>
          </cell>
          <cell r="M2532" t="str">
            <v>No</v>
          </cell>
          <cell r="N2532">
            <v>257183</v>
          </cell>
        </row>
        <row r="2533">
          <cell r="J2533" t="str">
            <v>Fleet project_ISUZU  FVZ 1600 COMPACTOR [133]_CNT 192 L</v>
          </cell>
          <cell r="K2533" t="str">
            <v>Fleet project_ISUZU  FVZ 1600 COMPACTOR [133]_CNT 192 L</v>
          </cell>
          <cell r="L2533" t="str">
            <v>M</v>
          </cell>
          <cell r="M2533" t="str">
            <v>No</v>
          </cell>
          <cell r="N2533">
            <v>257182</v>
          </cell>
        </row>
        <row r="2534">
          <cell r="J2534" t="str">
            <v>Fleet project_ISUZU  FVZ 1600 COMPACTOR [133]_CNT 192 L</v>
          </cell>
          <cell r="K2534" t="str">
            <v>Fleet project_ISUZU  FVZ 1600 COMPACTOR [133]_CNT 192 L</v>
          </cell>
          <cell r="L2534" t="str">
            <v>M</v>
          </cell>
          <cell r="M2534" t="str">
            <v>No</v>
          </cell>
          <cell r="N2534">
            <v>256716</v>
          </cell>
        </row>
        <row r="2535">
          <cell r="J2535" t="str">
            <v>Fleet project_ISUZU  FVZ 1600 COMPACTOR [133]_CNT 192 L</v>
          </cell>
          <cell r="K2535" t="str">
            <v>Fleet project_ISUZU  FVZ 1600 COMPACTOR [133]_CNT 192 L</v>
          </cell>
          <cell r="L2535" t="str">
            <v>M</v>
          </cell>
          <cell r="M2535" t="str">
            <v>No</v>
          </cell>
          <cell r="N2535">
            <v>256390</v>
          </cell>
        </row>
        <row r="2536">
          <cell r="J2536" t="str">
            <v>Fleet project_ISUZU  FVZ 1600 COMPACTOR [133]_CNT 192 L</v>
          </cell>
          <cell r="K2536" t="str">
            <v>Fleet project_ISUZU  FVZ 1600 COMPACTOR [133]_CNT 192 L</v>
          </cell>
          <cell r="L2536" t="str">
            <v>M</v>
          </cell>
          <cell r="M2536" t="str">
            <v>No</v>
          </cell>
          <cell r="N2536">
            <v>257438</v>
          </cell>
        </row>
        <row r="2537">
          <cell r="J2537" t="str">
            <v>Fleet project_ISUZU  FVZ 1600 COMPACTOR [133]_CNT 192 L</v>
          </cell>
          <cell r="K2537" t="str">
            <v>Fleet project_ISUZU  FVZ 1600 COMPACTOR [133]_CNT 192 L</v>
          </cell>
          <cell r="L2537" t="str">
            <v>M</v>
          </cell>
          <cell r="M2537" t="str">
            <v>No</v>
          </cell>
          <cell r="N2537">
            <v>257617</v>
          </cell>
        </row>
        <row r="2538">
          <cell r="J2538" t="str">
            <v>Fleet project_ISUZU  FVZ 1600 COMPACTOR [133]_CNT 192 L</v>
          </cell>
          <cell r="K2538" t="str">
            <v>Fleet project_ISUZU  FVZ 1600 COMPACTOR [133]_CNT 192 L</v>
          </cell>
          <cell r="L2538" t="str">
            <v>M</v>
          </cell>
          <cell r="M2538" t="str">
            <v>No</v>
          </cell>
          <cell r="N2538">
            <v>256963</v>
          </cell>
        </row>
        <row r="2539">
          <cell r="J2539" t="str">
            <v>Fleet project_ISUZU FSR800 WATER TANKER [063]_CNC 461 L</v>
          </cell>
          <cell r="K2539" t="str">
            <v>Fleet project_ISUZU FSR800 WATER TANKER [063]_CNC 461 L</v>
          </cell>
          <cell r="L2539" t="str">
            <v>M</v>
          </cell>
          <cell r="M2539" t="str">
            <v>No</v>
          </cell>
          <cell r="N2539">
            <v>256964</v>
          </cell>
        </row>
        <row r="2540">
          <cell r="J2540" t="str">
            <v>Fleet project_ISUZU FSR800 WATER TANKER [063]_CNC 461 L</v>
          </cell>
          <cell r="K2540" t="str">
            <v>Fleet project_ISUZU FSR800 WATER TANKER [063]_CNC 461 L</v>
          </cell>
          <cell r="L2540" t="str">
            <v>M</v>
          </cell>
          <cell r="M2540" t="str">
            <v>No</v>
          </cell>
          <cell r="N2540">
            <v>257618</v>
          </cell>
        </row>
        <row r="2541">
          <cell r="J2541" t="str">
            <v>Fleet project_ISUZU FSR800 WATER TANKER [063]_CNC 461 L</v>
          </cell>
          <cell r="K2541" t="str">
            <v>Fleet project_ISUZU FSR800 WATER TANKER [063]_CNC 461 L</v>
          </cell>
          <cell r="L2541" t="str">
            <v>M</v>
          </cell>
          <cell r="M2541" t="str">
            <v>No</v>
          </cell>
          <cell r="N2541">
            <v>257439</v>
          </cell>
        </row>
        <row r="2542">
          <cell r="J2542" t="str">
            <v>Fleet project_ISUZU FSR800 WATER TANKER [063]_CNC 461 L</v>
          </cell>
          <cell r="K2542" t="str">
            <v>Fleet project_ISUZU FSR800 WATER TANKER [063]_CNC 461 L</v>
          </cell>
          <cell r="L2542" t="str">
            <v>M</v>
          </cell>
          <cell r="M2542" t="str">
            <v>No</v>
          </cell>
          <cell r="N2542">
            <v>256389</v>
          </cell>
        </row>
        <row r="2543">
          <cell r="J2543" t="str">
            <v>Fleet project_ISUZU FSR800 WATER TANKER [063]_CNC 461 L</v>
          </cell>
          <cell r="K2543" t="str">
            <v>Fleet project_ISUZU FSR800 WATER TANKER [063]_CNC 461 L</v>
          </cell>
          <cell r="L2543" t="str">
            <v>M</v>
          </cell>
          <cell r="M2543" t="str">
            <v>No</v>
          </cell>
          <cell r="N2543">
            <v>256715</v>
          </cell>
        </row>
        <row r="2544">
          <cell r="J2544" t="str">
            <v>Fleet project_ISUZU FSR800 WATER TANKER [063]_CNC 461 L</v>
          </cell>
          <cell r="K2544" t="str">
            <v>Fleet project_ISUZU FSR800 WATER TANKER [063]_CNC 461 L</v>
          </cell>
          <cell r="L2544" t="str">
            <v>M</v>
          </cell>
          <cell r="M2544" t="str">
            <v>No</v>
          </cell>
          <cell r="N2544">
            <v>257181</v>
          </cell>
        </row>
        <row r="2545">
          <cell r="J2545" t="str">
            <v>Fleet project_ISUZU FSR800 WATER TANKER [063]_CPP 523 L</v>
          </cell>
          <cell r="K2545" t="str">
            <v>Fleet project_ISUZU FSR800 WATER TANKER [063]_CPP 523 L</v>
          </cell>
          <cell r="L2545" t="str">
            <v>M</v>
          </cell>
          <cell r="M2545" t="str">
            <v>No</v>
          </cell>
          <cell r="N2545">
            <v>257180</v>
          </cell>
        </row>
        <row r="2546">
          <cell r="J2546" t="str">
            <v>Fleet project_ISUZU FSR800 WATER TANKER [063]_CPP 523 L</v>
          </cell>
          <cell r="K2546" t="str">
            <v>Fleet project_ISUZU FSR800 WATER TANKER [063]_CPP 523 L</v>
          </cell>
          <cell r="L2546" t="str">
            <v>M</v>
          </cell>
          <cell r="M2546" t="str">
            <v>No</v>
          </cell>
          <cell r="N2546">
            <v>256714</v>
          </cell>
        </row>
        <row r="2547">
          <cell r="J2547" t="str">
            <v>Fleet project_ISUZU FSR800 WATER TANKER [063]_CPP 523 L</v>
          </cell>
          <cell r="K2547" t="str">
            <v>Fleet project_ISUZU FSR800 WATER TANKER [063]_CPP 523 L</v>
          </cell>
          <cell r="L2547" t="str">
            <v>M</v>
          </cell>
          <cell r="M2547" t="str">
            <v>No</v>
          </cell>
          <cell r="N2547">
            <v>256388</v>
          </cell>
        </row>
        <row r="2548">
          <cell r="J2548" t="str">
            <v>Fleet project_ISUZU FSR800 WATER TANKER [063]_CPP 523 L</v>
          </cell>
          <cell r="K2548" t="str">
            <v>Fleet project_ISUZU FSR800 WATER TANKER [063]_CPP 523 L</v>
          </cell>
          <cell r="L2548" t="str">
            <v>M</v>
          </cell>
          <cell r="M2548" t="str">
            <v>No</v>
          </cell>
          <cell r="N2548">
            <v>257440</v>
          </cell>
        </row>
        <row r="2549">
          <cell r="J2549" t="str">
            <v>Fleet project_ISUZU FSR800 WATER TANKER [063]_CPP 523 L</v>
          </cell>
          <cell r="K2549" t="str">
            <v>Fleet project_ISUZU FSR800 WATER TANKER [063]_CPP 523 L</v>
          </cell>
          <cell r="L2549" t="str">
            <v>M</v>
          </cell>
          <cell r="M2549" t="str">
            <v>No</v>
          </cell>
          <cell r="N2549">
            <v>257619</v>
          </cell>
        </row>
        <row r="2550">
          <cell r="J2550" t="str">
            <v>Fleet project_ISUZU FSR800 WATER TANKER [063]_CPP 523 L</v>
          </cell>
          <cell r="K2550" t="str">
            <v>Fleet project_ISUZU FSR800 WATER TANKER [063]_CPP 523 L</v>
          </cell>
          <cell r="L2550" t="str">
            <v>M</v>
          </cell>
          <cell r="M2550" t="str">
            <v>No</v>
          </cell>
          <cell r="N2550">
            <v>256965</v>
          </cell>
        </row>
        <row r="2551">
          <cell r="J2551" t="str">
            <v>Fleet project_ISUZU KB 200i 2x4 [104]_CMB 598</v>
          </cell>
          <cell r="K2551" t="str">
            <v>Fleet project_ISUZU KB 200i 2x4 [104]_CMB 598</v>
          </cell>
          <cell r="L2551" t="str">
            <v>M</v>
          </cell>
          <cell r="M2551" t="str">
            <v>No</v>
          </cell>
          <cell r="N2551">
            <v>256966</v>
          </cell>
        </row>
        <row r="2552">
          <cell r="J2552" t="str">
            <v>Fleet project_ISUZU KB 200i 2x4 [104]_CMB 598</v>
          </cell>
          <cell r="K2552" t="str">
            <v>Fleet project_ISUZU KB 200i 2x4 [104]_CMB 598</v>
          </cell>
          <cell r="L2552" t="str">
            <v>M</v>
          </cell>
          <cell r="M2552" t="str">
            <v>No</v>
          </cell>
          <cell r="N2552">
            <v>257620</v>
          </cell>
        </row>
        <row r="2553">
          <cell r="J2553" t="str">
            <v>Fleet project_ISUZU KB 200i 2x4 [104]_CMB 598</v>
          </cell>
          <cell r="K2553" t="str">
            <v>Fleet project_ISUZU KB 200i 2x4 [104]_CMB 598</v>
          </cell>
          <cell r="L2553" t="str">
            <v>M</v>
          </cell>
          <cell r="M2553" t="str">
            <v>No</v>
          </cell>
          <cell r="N2553">
            <v>257441</v>
          </cell>
        </row>
        <row r="2554">
          <cell r="J2554" t="str">
            <v>Fleet project_ISUZU KB 200i 2x4 [104]_CMB 598</v>
          </cell>
          <cell r="K2554" t="str">
            <v>Fleet project_ISUZU KB 200i 2x4 [104]_CMB 598</v>
          </cell>
          <cell r="L2554" t="str">
            <v>M</v>
          </cell>
          <cell r="M2554" t="str">
            <v>No</v>
          </cell>
          <cell r="N2554">
            <v>256387</v>
          </cell>
        </row>
        <row r="2555">
          <cell r="J2555" t="str">
            <v>Fleet project_ISUZU KB 200i 2x4 [104]_CMB 598</v>
          </cell>
          <cell r="K2555" t="str">
            <v>Fleet project_ISUZU KB 200i 2x4 [104]_CMB 598</v>
          </cell>
          <cell r="L2555" t="str">
            <v>M</v>
          </cell>
          <cell r="M2555" t="str">
            <v>No</v>
          </cell>
          <cell r="N2555">
            <v>256713</v>
          </cell>
        </row>
        <row r="2556">
          <cell r="J2556" t="str">
            <v>Fleet project_ISUZU KB 200i 2x4 [104]_CMB 598</v>
          </cell>
          <cell r="K2556" t="str">
            <v>Fleet project_ISUZU KB 200i 2x4 [104]_CMB 598</v>
          </cell>
          <cell r="L2556" t="str">
            <v>M</v>
          </cell>
          <cell r="M2556" t="str">
            <v>No</v>
          </cell>
          <cell r="N2556">
            <v>257179</v>
          </cell>
        </row>
        <row r="2557">
          <cell r="J2557" t="str">
            <v>Fleet project_ISUZU KB200i 2x4  [006]_CMB 422 L</v>
          </cell>
          <cell r="K2557" t="str">
            <v>Fleet project_ISUZU KB200i 2x4  [006]_CMB 422 L</v>
          </cell>
          <cell r="L2557" t="str">
            <v>M</v>
          </cell>
          <cell r="M2557" t="str">
            <v>No</v>
          </cell>
          <cell r="N2557">
            <v>257178</v>
          </cell>
        </row>
        <row r="2558">
          <cell r="J2558" t="str">
            <v>Fleet project_ISUZU KB200i 2x4  [006]_CMB 422 L</v>
          </cell>
          <cell r="K2558" t="str">
            <v>Fleet project_ISUZU KB200i 2x4  [006]_CMB 422 L</v>
          </cell>
          <cell r="L2558" t="str">
            <v>M</v>
          </cell>
          <cell r="M2558" t="str">
            <v>No</v>
          </cell>
          <cell r="N2558">
            <v>256712</v>
          </cell>
        </row>
        <row r="2559">
          <cell r="J2559" t="str">
            <v>Fleet project_ISUZU KB200i 2x4  [006]_CMB 422 L</v>
          </cell>
          <cell r="K2559" t="str">
            <v>Fleet project_ISUZU KB200i 2x4  [006]_CMB 422 L</v>
          </cell>
          <cell r="L2559" t="str">
            <v>M</v>
          </cell>
          <cell r="M2559" t="str">
            <v>No</v>
          </cell>
          <cell r="N2559">
            <v>256386</v>
          </cell>
        </row>
        <row r="2560">
          <cell r="J2560" t="str">
            <v>Fleet project_ISUZU KB200i 2x4  [006]_CMB 422 L</v>
          </cell>
          <cell r="K2560" t="str">
            <v>Fleet project_ISUZU KB200i 2x4  [006]_CMB 422 L</v>
          </cell>
          <cell r="L2560" t="str">
            <v>M</v>
          </cell>
          <cell r="M2560" t="str">
            <v>No</v>
          </cell>
          <cell r="N2560">
            <v>257442</v>
          </cell>
        </row>
        <row r="2561">
          <cell r="J2561" t="str">
            <v>Fleet project_ISUZU KB200i 2x4  [006]_CMB 422 L</v>
          </cell>
          <cell r="K2561" t="str">
            <v>Fleet project_ISUZU KB200i 2x4  [006]_CMB 422 L</v>
          </cell>
          <cell r="L2561" t="str">
            <v>M</v>
          </cell>
          <cell r="M2561" t="str">
            <v>No</v>
          </cell>
          <cell r="N2561">
            <v>257621</v>
          </cell>
        </row>
        <row r="2562">
          <cell r="J2562" t="str">
            <v>Fleet project_ISUZU KB200i 2x4  [006]_CMB 422 L</v>
          </cell>
          <cell r="K2562" t="str">
            <v>Fleet project_ISUZU KB200i 2x4  [006]_CMB 422 L</v>
          </cell>
          <cell r="L2562" t="str">
            <v>M</v>
          </cell>
          <cell r="M2562" t="str">
            <v>No</v>
          </cell>
          <cell r="N2562">
            <v>256967</v>
          </cell>
        </row>
        <row r="2563">
          <cell r="J2563" t="str">
            <v>Fleet project_ISUZU KB200i 2x4  [034]_CMB 481 L</v>
          </cell>
          <cell r="K2563" t="str">
            <v>Fleet project_ISUZU KB200i 2x4  [034]_CMB 481 L</v>
          </cell>
          <cell r="L2563" t="str">
            <v>M</v>
          </cell>
          <cell r="M2563" t="str">
            <v>No</v>
          </cell>
          <cell r="N2563">
            <v>256934</v>
          </cell>
        </row>
        <row r="2564">
          <cell r="J2564" t="str">
            <v>Fleet project_ISUZU KB200i 2x4  [034]_CMB 481 L</v>
          </cell>
          <cell r="K2564" t="str">
            <v>Fleet project_ISUZU KB200i 2x4  [034]_CMB 481 L</v>
          </cell>
          <cell r="L2564" t="str">
            <v>M</v>
          </cell>
          <cell r="M2564" t="str">
            <v>No</v>
          </cell>
          <cell r="N2564">
            <v>257408</v>
          </cell>
        </row>
        <row r="2565">
          <cell r="J2565" t="str">
            <v>Fleet project_ISUZU KB200i 2x4  [034]_CMB 481 L</v>
          </cell>
          <cell r="K2565" t="str">
            <v>Fleet project_ISUZU KB200i 2x4  [034]_CMB 481 L</v>
          </cell>
          <cell r="L2565" t="str">
            <v>M</v>
          </cell>
          <cell r="M2565" t="str">
            <v>No</v>
          </cell>
          <cell r="N2565">
            <v>256299</v>
          </cell>
        </row>
        <row r="2566">
          <cell r="J2566" t="str">
            <v>Fleet project_ISUZU KB200i 2x4  [034]_CMB 481 L</v>
          </cell>
          <cell r="K2566" t="str">
            <v>Fleet project_ISUZU KB200i 2x4  [034]_CMB 481 L</v>
          </cell>
          <cell r="L2566" t="str">
            <v>M</v>
          </cell>
          <cell r="M2566" t="str">
            <v>No</v>
          </cell>
          <cell r="N2566">
            <v>257693</v>
          </cell>
        </row>
        <row r="2567">
          <cell r="J2567" t="str">
            <v>Fleet project_ISUZU KB200i 2x4  [034]_CMB 481 L</v>
          </cell>
          <cell r="K2567" t="str">
            <v>Fleet project_ISUZU KB200i 2x4  [034]_CMB 481 L</v>
          </cell>
          <cell r="L2567" t="str">
            <v>M</v>
          </cell>
          <cell r="M2567" t="str">
            <v>No</v>
          </cell>
          <cell r="N2567">
            <v>256738</v>
          </cell>
        </row>
        <row r="2568">
          <cell r="J2568" t="str">
            <v>Fleet project_ISUZU KB200i 2x4  [034]_CMB 481 L</v>
          </cell>
          <cell r="K2568" t="str">
            <v>Fleet project_ISUZU KB200i 2x4  [034]_CMB 481 L</v>
          </cell>
          <cell r="L2568" t="str">
            <v>M</v>
          </cell>
          <cell r="M2568" t="str">
            <v>No</v>
          </cell>
          <cell r="N2568">
            <v>257205</v>
          </cell>
        </row>
        <row r="2569">
          <cell r="J2569" t="str">
            <v>Fleet project_ISUZU KB200i 2x4 [003]_CMB 415 L</v>
          </cell>
          <cell r="K2569" t="str">
            <v>Fleet project_ISUZU KB200i 2x4 [003]_CMB 415 L</v>
          </cell>
          <cell r="L2569" t="str">
            <v>M</v>
          </cell>
          <cell r="M2569" t="str">
            <v>No</v>
          </cell>
          <cell r="N2569">
            <v>257204</v>
          </cell>
        </row>
        <row r="2570">
          <cell r="J2570" t="str">
            <v>Fleet project_ISUZU KB200i 2x4 [003]_CMB 415 L</v>
          </cell>
          <cell r="K2570" t="str">
            <v>Fleet project_ISUZU KB200i 2x4 [003]_CMB 415 L</v>
          </cell>
          <cell r="L2570" t="str">
            <v>M</v>
          </cell>
          <cell r="M2570" t="str">
            <v>No</v>
          </cell>
          <cell r="N2570">
            <v>256737</v>
          </cell>
        </row>
        <row r="2571">
          <cell r="J2571" t="str">
            <v>Fleet project_ISUZU KB200i 2x4 [003]_CMB 415 L</v>
          </cell>
          <cell r="K2571" t="str">
            <v>Fleet project_ISUZU KB200i 2x4 [003]_CMB 415 L</v>
          </cell>
          <cell r="L2571" t="str">
            <v>M</v>
          </cell>
          <cell r="M2571" t="str">
            <v>No</v>
          </cell>
          <cell r="N2571">
            <v>257694</v>
          </cell>
        </row>
        <row r="2572">
          <cell r="J2572" t="str">
            <v>Fleet project_ISUZU KB200i 2x4 [003]_CMB 415 L</v>
          </cell>
          <cell r="K2572" t="str">
            <v>Fleet project_ISUZU KB200i 2x4 [003]_CMB 415 L</v>
          </cell>
          <cell r="L2572" t="str">
            <v>M</v>
          </cell>
          <cell r="M2572" t="str">
            <v>No</v>
          </cell>
          <cell r="N2572">
            <v>256298</v>
          </cell>
        </row>
        <row r="2573">
          <cell r="J2573" t="str">
            <v>Fleet project_ISUZU KB200i 2x4 [003]_CMB 415 L</v>
          </cell>
          <cell r="K2573" t="str">
            <v>Fleet project_ISUZU KB200i 2x4 [003]_CMB 415 L</v>
          </cell>
          <cell r="L2573" t="str">
            <v>M</v>
          </cell>
          <cell r="M2573" t="str">
            <v>No</v>
          </cell>
          <cell r="N2573">
            <v>257414</v>
          </cell>
        </row>
        <row r="2574">
          <cell r="J2574" t="str">
            <v>Fleet project_ISUZU KB200i 2x4 [003]_CMB 415 L</v>
          </cell>
          <cell r="K2574" t="str">
            <v>Fleet project_ISUZU KB200i 2x4 [003]_CMB 415 L</v>
          </cell>
          <cell r="L2574" t="str">
            <v>M</v>
          </cell>
          <cell r="M2574" t="str">
            <v>No</v>
          </cell>
          <cell r="N2574">
            <v>256940</v>
          </cell>
        </row>
        <row r="2575">
          <cell r="J2575" t="str">
            <v>Fleet project_ISUZU KB200i 2x4 [036]_CMB 595 L_MDC</v>
          </cell>
          <cell r="K2575" t="str">
            <v>Fleet project_ISUZU KB200i 2x4 [036]_CMB 595 L</v>
          </cell>
          <cell r="L2575" t="str">
            <v>M</v>
          </cell>
          <cell r="M2575" t="str">
            <v>No</v>
          </cell>
          <cell r="N2575">
            <v>256941</v>
          </cell>
        </row>
        <row r="2576">
          <cell r="J2576" t="str">
            <v>Fleet project_ISUZU KB200i 2x4 [036]_CMB 595 L_MDC</v>
          </cell>
          <cell r="K2576" t="str">
            <v>Fleet project_ISUZU KB200i 2x4 [036]_CMB 595 L</v>
          </cell>
          <cell r="L2576" t="str">
            <v>M</v>
          </cell>
          <cell r="M2576" t="str">
            <v>No</v>
          </cell>
          <cell r="N2576">
            <v>257415</v>
          </cell>
        </row>
        <row r="2577">
          <cell r="J2577" t="str">
            <v>Fleet project_ISUZU KB200i 2x4 [036]_CMB 595 L_MDC</v>
          </cell>
          <cell r="K2577" t="str">
            <v>Fleet project_ISUZU KB200i 2x4 [036]_CMB 595 L</v>
          </cell>
          <cell r="L2577" t="str">
            <v>M</v>
          </cell>
          <cell r="M2577" t="str">
            <v>No</v>
          </cell>
          <cell r="N2577">
            <v>256297</v>
          </cell>
        </row>
        <row r="2578">
          <cell r="J2578" t="str">
            <v>Fleet project_ISUZU KB200i 2x4 [036]_CMB 595 L_MDC</v>
          </cell>
          <cell r="K2578" t="str">
            <v>Fleet project_ISUZU KB200i 2x4 [036]_CMB 595 L</v>
          </cell>
          <cell r="L2578" t="str">
            <v>M</v>
          </cell>
          <cell r="M2578" t="str">
            <v>No</v>
          </cell>
          <cell r="N2578">
            <v>257695</v>
          </cell>
        </row>
        <row r="2579">
          <cell r="J2579" t="str">
            <v>Fleet project_ISUZU KB200i 2x4 [036]_CMB 595 L_MDC</v>
          </cell>
          <cell r="K2579" t="str">
            <v>Fleet project_ISUZU KB200i 2x4 [036]_CMB 595 L</v>
          </cell>
          <cell r="L2579" t="str">
            <v>M</v>
          </cell>
          <cell r="M2579" t="str">
            <v>No</v>
          </cell>
          <cell r="N2579">
            <v>256736</v>
          </cell>
        </row>
        <row r="2580">
          <cell r="J2580" t="str">
            <v>Fleet project_ISUZU KB200i 2x4 [036]_CMB 595 L_MDC</v>
          </cell>
          <cell r="K2580" t="str">
            <v>Fleet project_ISUZU KB200i 2x4 [036]_CMB 595 L</v>
          </cell>
          <cell r="L2580" t="str">
            <v>M</v>
          </cell>
          <cell r="M2580" t="str">
            <v>No</v>
          </cell>
          <cell r="N2580">
            <v>257203</v>
          </cell>
        </row>
        <row r="2581">
          <cell r="J2581" t="str">
            <v>Fleet project_ISUZU KB200i 2x4 [037]_CMB 428 L</v>
          </cell>
          <cell r="K2581" t="str">
            <v>Fleet project_ISUZU KB200i 2x4 [037]_CMB 428 L</v>
          </cell>
          <cell r="L2581" t="str">
            <v>M</v>
          </cell>
          <cell r="M2581" t="str">
            <v>No</v>
          </cell>
          <cell r="N2581">
            <v>257201</v>
          </cell>
        </row>
        <row r="2582">
          <cell r="J2582" t="str">
            <v>Fleet project_ISUZU KB200i 2x4 [037]_CMB 428 L</v>
          </cell>
          <cell r="K2582" t="str">
            <v>Fleet project_ISUZU KB200i 2x4 [037]_CMB 428 L</v>
          </cell>
          <cell r="L2582" t="str">
            <v>M</v>
          </cell>
          <cell r="M2582" t="str">
            <v>No</v>
          </cell>
          <cell r="N2582">
            <v>256735</v>
          </cell>
        </row>
        <row r="2583">
          <cell r="J2583" t="str">
            <v>Fleet project_ISUZU KB200i 2x4 [037]_CMB 428 L</v>
          </cell>
          <cell r="K2583" t="str">
            <v>Fleet project_ISUZU KB200i 2x4 [037]_CMB 428 L</v>
          </cell>
          <cell r="L2583" t="str">
            <v>M</v>
          </cell>
          <cell r="M2583" t="str">
            <v>No</v>
          </cell>
          <cell r="N2583">
            <v>257696</v>
          </cell>
        </row>
        <row r="2584">
          <cell r="J2584" t="str">
            <v>Fleet project_ISUZU KB200i 2x4 [037]_CMB 428 L</v>
          </cell>
          <cell r="K2584" t="str">
            <v>Fleet project_ISUZU KB200i 2x4 [037]_CMB 428 L</v>
          </cell>
          <cell r="L2584" t="str">
            <v>M</v>
          </cell>
          <cell r="M2584" t="str">
            <v>No</v>
          </cell>
          <cell r="N2584">
            <v>256296</v>
          </cell>
        </row>
        <row r="2585">
          <cell r="J2585" t="str">
            <v>Fleet project_ISUZU KB200i 2x4 [037]_CMB 428 L</v>
          </cell>
          <cell r="K2585" t="str">
            <v>Fleet project_ISUZU KB200i 2x4 [037]_CMB 428 L</v>
          </cell>
          <cell r="L2585" t="str">
            <v>M</v>
          </cell>
          <cell r="M2585" t="str">
            <v>No</v>
          </cell>
          <cell r="N2585">
            <v>257417</v>
          </cell>
        </row>
        <row r="2586">
          <cell r="J2586" t="str">
            <v>Fleet project_ISUZU KB200i 2x4 [037]_CMB 428 L</v>
          </cell>
          <cell r="K2586" t="str">
            <v>Fleet project_ISUZU KB200i 2x4 [037]_CMB 428 L</v>
          </cell>
          <cell r="L2586" t="str">
            <v>M</v>
          </cell>
          <cell r="M2586" t="str">
            <v>No</v>
          </cell>
          <cell r="N2586">
            <v>256943</v>
          </cell>
        </row>
        <row r="2587">
          <cell r="J2587" t="str">
            <v>Fleet project_ISUZU KB200i 2x4 [037]_CMB 620 L</v>
          </cell>
          <cell r="K2587" t="str">
            <v>Fleet project_ISUZU KB200i 2x4 [037]_CMB 620 L</v>
          </cell>
          <cell r="L2587" t="str">
            <v>M</v>
          </cell>
          <cell r="M2587" t="str">
            <v>No</v>
          </cell>
          <cell r="N2587">
            <v>256951</v>
          </cell>
        </row>
        <row r="2588">
          <cell r="J2588" t="str">
            <v>Fleet project_ISUZU KB200i 2x4 [037]_CMB 620 L</v>
          </cell>
          <cell r="K2588" t="str">
            <v>Fleet project_ISUZU KB200i 2x4 [037]_CMB 620 L</v>
          </cell>
          <cell r="L2588" t="str">
            <v>M</v>
          </cell>
          <cell r="M2588" t="str">
            <v>No</v>
          </cell>
          <cell r="N2588">
            <v>257426</v>
          </cell>
        </row>
        <row r="2589">
          <cell r="J2589" t="str">
            <v>Fleet project_ISUZU KB200i 2x4 [037]_CMB 620 L</v>
          </cell>
          <cell r="K2589" t="str">
            <v>Fleet project_ISUZU KB200i 2x4 [037]_CMB 620 L</v>
          </cell>
          <cell r="L2589" t="str">
            <v>M</v>
          </cell>
          <cell r="M2589" t="str">
            <v>No</v>
          </cell>
          <cell r="N2589">
            <v>256295</v>
          </cell>
        </row>
        <row r="2590">
          <cell r="J2590" t="str">
            <v>Fleet project_ISUZU KB200i 2x4 [037]_CMB 620 L</v>
          </cell>
          <cell r="K2590" t="str">
            <v>Fleet project_ISUZU KB200i 2x4 [037]_CMB 620 L</v>
          </cell>
          <cell r="L2590" t="str">
            <v>M</v>
          </cell>
          <cell r="M2590" t="str">
            <v>No</v>
          </cell>
          <cell r="N2590">
            <v>257697</v>
          </cell>
        </row>
        <row r="2591">
          <cell r="J2591" t="str">
            <v>Fleet project_ISUZU KB200i 2x4 [037]_CMB 620 L</v>
          </cell>
          <cell r="K2591" t="str">
            <v>Fleet project_ISUZU KB200i 2x4 [037]_CMB 620 L</v>
          </cell>
          <cell r="L2591" t="str">
            <v>M</v>
          </cell>
          <cell r="M2591" t="str">
            <v>No</v>
          </cell>
          <cell r="N2591">
            <v>256734</v>
          </cell>
        </row>
        <row r="2592">
          <cell r="J2592" t="str">
            <v>Fleet project_ISUZU KB200i 2x4 [037]_CMB 620 L</v>
          </cell>
          <cell r="K2592" t="str">
            <v>Fleet project_ISUZU KB200i 2x4 [037]_CMB 620 L</v>
          </cell>
          <cell r="L2592" t="str">
            <v>M</v>
          </cell>
          <cell r="M2592" t="str">
            <v>No</v>
          </cell>
          <cell r="N2592">
            <v>257192</v>
          </cell>
        </row>
        <row r="2593">
          <cell r="J2593" t="str">
            <v>Fleet project_ISUZU KB200i 2x4 [073]_CMB 403 L</v>
          </cell>
          <cell r="K2593" t="str">
            <v>Fleet project_ISUZU KB200i 2x4 [073]_CMB 403 L</v>
          </cell>
          <cell r="L2593" t="str">
            <v>M</v>
          </cell>
          <cell r="M2593" t="str">
            <v>No</v>
          </cell>
          <cell r="N2593">
            <v>257200</v>
          </cell>
        </row>
        <row r="2594">
          <cell r="J2594" t="str">
            <v>Fleet project_ISUZU KB200i 2x4 [073]_CMB 403 L</v>
          </cell>
          <cell r="K2594" t="str">
            <v>Fleet project_ISUZU KB200i 2x4 [073]_CMB 403 L</v>
          </cell>
          <cell r="L2594" t="str">
            <v>M</v>
          </cell>
          <cell r="M2594" t="str">
            <v>No</v>
          </cell>
          <cell r="N2594">
            <v>256733</v>
          </cell>
        </row>
        <row r="2595">
          <cell r="J2595" t="str">
            <v>Fleet project_ISUZU KB200i 2x4 [073]_CMB 403 L</v>
          </cell>
          <cell r="K2595" t="str">
            <v>Fleet project_ISUZU KB200i 2x4 [073]_CMB 403 L</v>
          </cell>
          <cell r="L2595" t="str">
            <v>M</v>
          </cell>
          <cell r="M2595" t="str">
            <v>No</v>
          </cell>
          <cell r="N2595">
            <v>257698</v>
          </cell>
        </row>
        <row r="2596">
          <cell r="J2596" t="str">
            <v>Fleet project_ISUZU KB200i 2x4 [073]_CMB 403 L</v>
          </cell>
          <cell r="K2596" t="str">
            <v>Fleet project_ISUZU KB200i 2x4 [073]_CMB 403 L</v>
          </cell>
          <cell r="L2596" t="str">
            <v>M</v>
          </cell>
          <cell r="M2596" t="str">
            <v>No</v>
          </cell>
          <cell r="N2596">
            <v>256294</v>
          </cell>
        </row>
        <row r="2597">
          <cell r="J2597" t="str">
            <v>Fleet project_ISUZU KB200i 2x4 [073]_CMB 403 L</v>
          </cell>
          <cell r="K2597" t="str">
            <v>Fleet project_ISUZU KB200i 2x4 [073]_CMB 403 L</v>
          </cell>
          <cell r="L2597" t="str">
            <v>M</v>
          </cell>
          <cell r="M2597" t="str">
            <v>No</v>
          </cell>
          <cell r="N2597">
            <v>257418</v>
          </cell>
        </row>
        <row r="2598">
          <cell r="J2598" t="str">
            <v>Fleet project_ISUZU KB200i 2x4 [073]_CMB 403 L</v>
          </cell>
          <cell r="K2598" t="str">
            <v>Fleet project_ISUZU KB200i 2x4 [073]_CMB 403 L</v>
          </cell>
          <cell r="L2598" t="str">
            <v>M</v>
          </cell>
          <cell r="M2598" t="str">
            <v>No</v>
          </cell>
          <cell r="N2598">
            <v>256944</v>
          </cell>
        </row>
        <row r="2599">
          <cell r="J2599" t="str">
            <v>Fleet project_ISUZU KB200i 2x4 [073]_CMB 495 L</v>
          </cell>
          <cell r="K2599" t="str">
            <v>Fleet project_ISUZU KB200i 2x4 [073]_CMB 495 L</v>
          </cell>
          <cell r="L2599" t="str">
            <v>M</v>
          </cell>
          <cell r="M2599" t="str">
            <v>No</v>
          </cell>
          <cell r="N2599">
            <v>256945</v>
          </cell>
        </row>
        <row r="2600">
          <cell r="J2600" t="str">
            <v>Fleet project_ISUZU KB200i 2x4 [073]_CMB 495 L</v>
          </cell>
          <cell r="K2600" t="str">
            <v>Fleet project_ISUZU KB200i 2x4 [073]_CMB 495 L</v>
          </cell>
          <cell r="L2600" t="str">
            <v>M</v>
          </cell>
          <cell r="M2600" t="str">
            <v>No</v>
          </cell>
          <cell r="N2600">
            <v>257419</v>
          </cell>
        </row>
        <row r="2601">
          <cell r="J2601" t="str">
            <v>Fleet project_ISUZU KB200i 2x4 [073]_CMB 495 L</v>
          </cell>
          <cell r="K2601" t="str">
            <v>Fleet project_ISUZU KB200i 2x4 [073]_CMB 495 L</v>
          </cell>
          <cell r="L2601" t="str">
            <v>M</v>
          </cell>
          <cell r="M2601" t="str">
            <v>No</v>
          </cell>
          <cell r="N2601">
            <v>256293</v>
          </cell>
        </row>
        <row r="2602">
          <cell r="J2602" t="str">
            <v>Fleet project_ISUZU KB200i 2x4 [073]_CMB 495 L</v>
          </cell>
          <cell r="K2602" t="str">
            <v>Fleet project_ISUZU KB200i 2x4 [073]_CMB 495 L</v>
          </cell>
          <cell r="L2602" t="str">
            <v>M</v>
          </cell>
          <cell r="M2602" t="str">
            <v>No</v>
          </cell>
          <cell r="N2602">
            <v>257699</v>
          </cell>
        </row>
        <row r="2603">
          <cell r="J2603" t="str">
            <v>Fleet project_ISUZU KB200i 2x4 [073]_CMB 495 L</v>
          </cell>
          <cell r="K2603" t="str">
            <v>Fleet project_ISUZU KB200i 2x4 [073]_CMB 495 L</v>
          </cell>
          <cell r="L2603" t="str">
            <v>M</v>
          </cell>
          <cell r="M2603" t="str">
            <v>No</v>
          </cell>
          <cell r="N2603">
            <v>256732</v>
          </cell>
        </row>
        <row r="2604">
          <cell r="J2604" t="str">
            <v>Fleet project_ISUZU KB200i 2x4 [073]_CMB 495 L</v>
          </cell>
          <cell r="K2604" t="str">
            <v>Fleet project_ISUZU KB200i 2x4 [073]_CMB 495 L</v>
          </cell>
          <cell r="L2604" t="str">
            <v>M</v>
          </cell>
          <cell r="M2604" t="str">
            <v>No</v>
          </cell>
          <cell r="N2604">
            <v>257199</v>
          </cell>
        </row>
        <row r="2605">
          <cell r="J2605" t="str">
            <v>Fleet project_ISUZU KB200i 2x4 [073]_CMB 581 L</v>
          </cell>
          <cell r="K2605" t="str">
            <v>Fleet project_ISUZU KB200i 2x4 [073]_CMB 581 L</v>
          </cell>
          <cell r="L2605" t="str">
            <v>M</v>
          </cell>
          <cell r="M2605" t="str">
            <v>No</v>
          </cell>
          <cell r="N2605">
            <v>257198</v>
          </cell>
        </row>
        <row r="2606">
          <cell r="J2606" t="str">
            <v>Fleet project_ISUZU KB200i 2x4 [073]_CMB 581 L</v>
          </cell>
          <cell r="K2606" t="str">
            <v>Fleet project_ISUZU KB200i 2x4 [073]_CMB 581 L</v>
          </cell>
          <cell r="L2606" t="str">
            <v>M</v>
          </cell>
          <cell r="M2606" t="str">
            <v>No</v>
          </cell>
          <cell r="N2606">
            <v>256731</v>
          </cell>
        </row>
        <row r="2607">
          <cell r="J2607" t="str">
            <v>Fleet project_ISUZU KB200i 2x4 [073]_CMB 581 L</v>
          </cell>
          <cell r="K2607" t="str">
            <v>Fleet project_ISUZU KB200i 2x4 [073]_CMB 581 L</v>
          </cell>
          <cell r="L2607" t="str">
            <v>M</v>
          </cell>
          <cell r="M2607" t="str">
            <v>No</v>
          </cell>
          <cell r="N2607">
            <v>257700</v>
          </cell>
        </row>
        <row r="2608">
          <cell r="J2608" t="str">
            <v>Fleet project_ISUZU KB200i 2x4 [073]_CMB 581 L</v>
          </cell>
          <cell r="K2608" t="str">
            <v>Fleet project_ISUZU KB200i 2x4 [073]_CMB 581 L</v>
          </cell>
          <cell r="L2608" t="str">
            <v>M</v>
          </cell>
          <cell r="M2608" t="str">
            <v>No</v>
          </cell>
          <cell r="N2608">
            <v>256292</v>
          </cell>
        </row>
        <row r="2609">
          <cell r="J2609" t="str">
            <v>Fleet project_ISUZU KB200i 2x4 [073]_CMB 581 L</v>
          </cell>
          <cell r="K2609" t="str">
            <v>Fleet project_ISUZU KB200i 2x4 [073]_CMB 581 L</v>
          </cell>
          <cell r="L2609" t="str">
            <v>M</v>
          </cell>
          <cell r="M2609" t="str">
            <v>No</v>
          </cell>
          <cell r="N2609">
            <v>257420</v>
          </cell>
        </row>
        <row r="2610">
          <cell r="J2610" t="str">
            <v>Fleet project_ISUZU KB200i 2x4 [073]_CMB 581 L</v>
          </cell>
          <cell r="K2610" t="str">
            <v>Fleet project_ISUZU KB200i 2x4 [073]_CMB 581 L</v>
          </cell>
          <cell r="L2610" t="str">
            <v>M</v>
          </cell>
          <cell r="M2610" t="str">
            <v>No</v>
          </cell>
          <cell r="N2610">
            <v>256946</v>
          </cell>
        </row>
        <row r="2611">
          <cell r="J2611" t="str">
            <v>Fleet project_ISUZU KB200i 2x4 [073]_CMB 583 L</v>
          </cell>
          <cell r="K2611" t="str">
            <v>Fleet project_ISUZU KB200i 2x4 [073]_CMB 583 L</v>
          </cell>
          <cell r="L2611" t="str">
            <v>M</v>
          </cell>
          <cell r="M2611" t="str">
            <v>No</v>
          </cell>
          <cell r="N2611">
            <v>256947</v>
          </cell>
        </row>
        <row r="2612">
          <cell r="J2612" t="str">
            <v>Fleet project_ISUZU KB200i 2x4 [073]_CMB 583 L</v>
          </cell>
          <cell r="K2612" t="str">
            <v>Fleet project_ISUZU KB200i 2x4 [073]_CMB 583 L</v>
          </cell>
          <cell r="L2612" t="str">
            <v>M</v>
          </cell>
          <cell r="M2612" t="str">
            <v>No</v>
          </cell>
          <cell r="N2612">
            <v>257421</v>
          </cell>
        </row>
        <row r="2613">
          <cell r="J2613" t="str">
            <v>Fleet project_ISUZU KB200i 2x4 [073]_CMB 583 L</v>
          </cell>
          <cell r="K2613" t="str">
            <v>Fleet project_ISUZU KB200i 2x4 [073]_CMB 583 L</v>
          </cell>
          <cell r="L2613" t="str">
            <v>M</v>
          </cell>
          <cell r="M2613" t="str">
            <v>No</v>
          </cell>
          <cell r="N2613">
            <v>256291</v>
          </cell>
        </row>
        <row r="2614">
          <cell r="J2614" t="str">
            <v>Fleet project_ISUZU KB200i 2x4 [073]_CMB 583 L</v>
          </cell>
          <cell r="K2614" t="str">
            <v>Fleet project_ISUZU KB200i 2x4 [073]_CMB 583 L</v>
          </cell>
          <cell r="L2614" t="str">
            <v>M</v>
          </cell>
          <cell r="M2614" t="str">
            <v>No</v>
          </cell>
          <cell r="N2614">
            <v>257701</v>
          </cell>
        </row>
        <row r="2615">
          <cell r="J2615" t="str">
            <v>Fleet project_ISUZU KB200i 2x4 [073]_CMB 583 L</v>
          </cell>
          <cell r="K2615" t="str">
            <v>Fleet project_ISUZU KB200i 2x4 [073]_CMB 583 L</v>
          </cell>
          <cell r="L2615" t="str">
            <v>M</v>
          </cell>
          <cell r="M2615" t="str">
            <v>No</v>
          </cell>
          <cell r="N2615">
            <v>256730</v>
          </cell>
        </row>
        <row r="2616">
          <cell r="J2616" t="str">
            <v>Fleet project_ISUZU KB200i 2x4 [073]_CMB 583 L</v>
          </cell>
          <cell r="K2616" t="str">
            <v>Fleet project_ISUZU KB200i 2x4 [073]_CMB 583 L</v>
          </cell>
          <cell r="L2616" t="str">
            <v>M</v>
          </cell>
          <cell r="M2616" t="str">
            <v>No</v>
          </cell>
          <cell r="N2616">
            <v>257197</v>
          </cell>
        </row>
        <row r="2617">
          <cell r="J2617" t="str">
            <v>Fleet project_ISUZU KB200i 2x4 [073]_CMB 587 L</v>
          </cell>
          <cell r="K2617" t="str">
            <v>Fleet project_ISUZU KB200i 2x4 [073]_CMB 587 L</v>
          </cell>
          <cell r="L2617" t="str">
            <v>M</v>
          </cell>
          <cell r="M2617" t="str">
            <v>No</v>
          </cell>
          <cell r="N2617">
            <v>257264</v>
          </cell>
        </row>
        <row r="2618">
          <cell r="J2618" t="str">
            <v>Fleet project_ISUZU KB200i 2x4 [073]_CMB 587 L</v>
          </cell>
          <cell r="K2618" t="str">
            <v>Fleet project_ISUZU KB200i 2x4 [073]_CMB 587 L</v>
          </cell>
          <cell r="L2618" t="str">
            <v>M</v>
          </cell>
          <cell r="M2618" t="str">
            <v>No</v>
          </cell>
          <cell r="N2618">
            <v>256795</v>
          </cell>
        </row>
        <row r="2619">
          <cell r="J2619" t="str">
            <v>Fleet project_ISUZU KB200i 2x4 [073]_CMB 587 L</v>
          </cell>
          <cell r="K2619" t="str">
            <v>Fleet project_ISUZU KB200i 2x4 [073]_CMB 587 L</v>
          </cell>
          <cell r="L2619" t="str">
            <v>M</v>
          </cell>
          <cell r="M2619" t="str">
            <v>No</v>
          </cell>
          <cell r="N2619">
            <v>257723</v>
          </cell>
        </row>
        <row r="2620">
          <cell r="J2620" t="str">
            <v>Fleet project_ISUZU KB200i 2x4 [073]_CMB 587 L</v>
          </cell>
          <cell r="K2620" t="str">
            <v>Fleet project_ISUZU KB200i 2x4 [073]_CMB 587 L</v>
          </cell>
          <cell r="L2620" t="str">
            <v>M</v>
          </cell>
          <cell r="M2620" t="str">
            <v>No</v>
          </cell>
          <cell r="N2620">
            <v>256268</v>
          </cell>
        </row>
        <row r="2621">
          <cell r="J2621" t="str">
            <v>Fleet project_ISUZU KB200i 2x4 [073]_CMB 587 L</v>
          </cell>
          <cell r="K2621" t="str">
            <v>Fleet project_ISUZU KB200i 2x4 [073]_CMB 587 L</v>
          </cell>
          <cell r="L2621" t="str">
            <v>M</v>
          </cell>
          <cell r="M2621" t="str">
            <v>No</v>
          </cell>
          <cell r="N2621">
            <v>257340</v>
          </cell>
        </row>
        <row r="2622">
          <cell r="J2622" t="str">
            <v>Fleet project_ISUZU KB200i 2x4 [073]_CMB 587 L</v>
          </cell>
          <cell r="K2622" t="str">
            <v>Fleet project_ISUZU KB200i 2x4 [073]_CMB 587 L</v>
          </cell>
          <cell r="L2622" t="str">
            <v>M</v>
          </cell>
          <cell r="M2622" t="str">
            <v>No</v>
          </cell>
          <cell r="N2622">
            <v>256867</v>
          </cell>
        </row>
        <row r="2623">
          <cell r="J2623" t="str">
            <v>Fleet project_ISUZU KB200i 2x4 [073]_CMB 588 L</v>
          </cell>
          <cell r="K2623" t="str">
            <v>Fleet project_ISUZU KB200i 2x4 [073]_CMB 588 L</v>
          </cell>
          <cell r="L2623" t="str">
            <v>M</v>
          </cell>
          <cell r="M2623" t="str">
            <v>No</v>
          </cell>
          <cell r="N2623">
            <v>256868</v>
          </cell>
        </row>
        <row r="2624">
          <cell r="J2624" t="str">
            <v>Fleet project_ISUZU KB200i 2x4 [073]_CMB 588 L</v>
          </cell>
          <cell r="K2624" t="str">
            <v>Fleet project_ISUZU KB200i 2x4 [073]_CMB 588 L</v>
          </cell>
          <cell r="L2624" t="str">
            <v>M</v>
          </cell>
          <cell r="M2624" t="str">
            <v>No</v>
          </cell>
          <cell r="N2624">
            <v>257341</v>
          </cell>
        </row>
        <row r="2625">
          <cell r="J2625" t="str">
            <v>Fleet project_ISUZU KB200i 2x4 [073]_CMB 588 L</v>
          </cell>
          <cell r="K2625" t="str">
            <v>Fleet project_ISUZU KB200i 2x4 [073]_CMB 588 L</v>
          </cell>
          <cell r="L2625" t="str">
            <v>M</v>
          </cell>
          <cell r="M2625" t="str">
            <v>No</v>
          </cell>
          <cell r="N2625">
            <v>256267</v>
          </cell>
        </row>
        <row r="2626">
          <cell r="J2626" t="str">
            <v>Fleet project_ISUZU KB200i 2x4 [073]_CMB 588 L</v>
          </cell>
          <cell r="K2626" t="str">
            <v>Fleet project_ISUZU KB200i 2x4 [073]_CMB 588 L</v>
          </cell>
          <cell r="L2626" t="str">
            <v>M</v>
          </cell>
          <cell r="M2626" t="str">
            <v>No</v>
          </cell>
          <cell r="N2626">
            <v>257724</v>
          </cell>
        </row>
        <row r="2627">
          <cell r="J2627" t="str">
            <v>Fleet project_ISUZU KB200i 2x4 [073]_CMB 588 L</v>
          </cell>
          <cell r="K2627" t="str">
            <v>Fleet project_ISUZU KB200i 2x4 [073]_CMB 588 L</v>
          </cell>
          <cell r="L2627" t="str">
            <v>M</v>
          </cell>
          <cell r="M2627" t="str">
            <v>No</v>
          </cell>
          <cell r="N2627">
            <v>256794</v>
          </cell>
        </row>
        <row r="2628">
          <cell r="J2628" t="str">
            <v>Fleet project_ISUZU KB200i 2x4 [073]_CMB 588 L</v>
          </cell>
          <cell r="K2628" t="str">
            <v>Fleet project_ISUZU KB200i 2x4 [073]_CMB 588 L</v>
          </cell>
          <cell r="L2628" t="str">
            <v>M</v>
          </cell>
          <cell r="M2628" t="str">
            <v>No</v>
          </cell>
          <cell r="N2628">
            <v>257263</v>
          </cell>
        </row>
        <row r="2629">
          <cell r="J2629" t="str">
            <v>Fleet project_ISUZU KB200i 2x4 [093]_CMB 433 L</v>
          </cell>
          <cell r="K2629" t="str">
            <v>Fleet project_ISUZU KB200i 2x4 [093]_CMB 433 L</v>
          </cell>
          <cell r="L2629" t="str">
            <v>M</v>
          </cell>
          <cell r="M2629" t="str">
            <v>No</v>
          </cell>
          <cell r="N2629">
            <v>257262</v>
          </cell>
        </row>
        <row r="2630">
          <cell r="J2630" t="str">
            <v>Fleet project_ISUZU KB200i 2x4 [093]_CMB 433 L</v>
          </cell>
          <cell r="K2630" t="str">
            <v>Fleet project_ISUZU KB200i 2x4 [093]_CMB 433 L</v>
          </cell>
          <cell r="L2630" t="str">
            <v>M</v>
          </cell>
          <cell r="M2630" t="str">
            <v>No</v>
          </cell>
          <cell r="N2630">
            <v>256793</v>
          </cell>
        </row>
        <row r="2631">
          <cell r="J2631" t="str">
            <v>Fleet project_ISUZU KB200i 2x4 [093]_CMB 433 L</v>
          </cell>
          <cell r="K2631" t="str">
            <v>Fleet project_ISUZU KB200i 2x4 [093]_CMB 433 L</v>
          </cell>
          <cell r="L2631" t="str">
            <v>M</v>
          </cell>
          <cell r="M2631" t="str">
            <v>No</v>
          </cell>
          <cell r="N2631">
            <v>257725</v>
          </cell>
        </row>
        <row r="2632">
          <cell r="J2632" t="str">
            <v>Fleet project_ISUZU KB200i 2x4 [093]_CMB 433 L</v>
          </cell>
          <cell r="K2632" t="str">
            <v>Fleet project_ISUZU KB200i 2x4 [093]_CMB 433 L</v>
          </cell>
          <cell r="L2632" t="str">
            <v>M</v>
          </cell>
          <cell r="M2632" t="str">
            <v>No</v>
          </cell>
          <cell r="N2632">
            <v>256266</v>
          </cell>
        </row>
        <row r="2633">
          <cell r="J2633" t="str">
            <v>Fleet project_ISUZU KB200i 2x4 [093]_CMB 433 L</v>
          </cell>
          <cell r="K2633" t="str">
            <v>Fleet project_ISUZU KB200i 2x4 [093]_CMB 433 L</v>
          </cell>
          <cell r="L2633" t="str">
            <v>M</v>
          </cell>
          <cell r="M2633" t="str">
            <v>No</v>
          </cell>
          <cell r="N2633">
            <v>257342</v>
          </cell>
        </row>
        <row r="2634">
          <cell r="J2634" t="str">
            <v>Fleet project_ISUZU KB200i 2x4 [093]_CMB 433 L</v>
          </cell>
          <cell r="K2634" t="str">
            <v>Fleet project_ISUZU KB200i 2x4 [093]_CMB 433 L</v>
          </cell>
          <cell r="L2634" t="str">
            <v>M</v>
          </cell>
          <cell r="M2634" t="str">
            <v>No</v>
          </cell>
          <cell r="N2634">
            <v>256869</v>
          </cell>
        </row>
        <row r="2635">
          <cell r="J2635" t="str">
            <v>Fleet project_ISUZU KB200i 2x4 [093]_CMB 461 L</v>
          </cell>
          <cell r="K2635" t="str">
            <v>Fleet project_ISUZU KB200i 2x4 [093]_CMB 461 L</v>
          </cell>
          <cell r="L2635" t="str">
            <v>M</v>
          </cell>
          <cell r="M2635" t="str">
            <v>No</v>
          </cell>
          <cell r="N2635">
            <v>256870</v>
          </cell>
        </row>
        <row r="2636">
          <cell r="J2636" t="str">
            <v>Fleet project_ISUZU KB200i 2x4 [093]_CMB 461 L</v>
          </cell>
          <cell r="K2636" t="str">
            <v>Fleet project_ISUZU KB200i 2x4 [093]_CMB 461 L</v>
          </cell>
          <cell r="L2636" t="str">
            <v>M</v>
          </cell>
          <cell r="M2636" t="str">
            <v>No</v>
          </cell>
          <cell r="N2636">
            <v>257343</v>
          </cell>
        </row>
        <row r="2637">
          <cell r="J2637" t="str">
            <v>Fleet project_ISUZU KB200i 2x4 [093]_CMB 461 L</v>
          </cell>
          <cell r="K2637" t="str">
            <v>Fleet project_ISUZU KB200i 2x4 [093]_CMB 461 L</v>
          </cell>
          <cell r="L2637" t="str">
            <v>M</v>
          </cell>
          <cell r="M2637" t="str">
            <v>No</v>
          </cell>
          <cell r="N2637">
            <v>256265</v>
          </cell>
        </row>
        <row r="2638">
          <cell r="J2638" t="str">
            <v>Fleet project_ISUZU KB200i 2x4 [093]_CMB 461 L</v>
          </cell>
          <cell r="K2638" t="str">
            <v>Fleet project_ISUZU KB200i 2x4 [093]_CMB 461 L</v>
          </cell>
          <cell r="L2638" t="str">
            <v>M</v>
          </cell>
          <cell r="M2638" t="str">
            <v>No</v>
          </cell>
          <cell r="N2638">
            <v>257726</v>
          </cell>
        </row>
        <row r="2639">
          <cell r="J2639" t="str">
            <v>Fleet project_ISUZU KB200i 2x4 [093]_CMB 461 L</v>
          </cell>
          <cell r="K2639" t="str">
            <v>Fleet project_ISUZU KB200i 2x4 [093]_CMB 461 L</v>
          </cell>
          <cell r="L2639" t="str">
            <v>M</v>
          </cell>
          <cell r="M2639" t="str">
            <v>No</v>
          </cell>
          <cell r="N2639">
            <v>256792</v>
          </cell>
        </row>
        <row r="2640">
          <cell r="J2640" t="str">
            <v>Fleet project_ISUZU KB200i 2x4 [093]_CMB 461 L</v>
          </cell>
          <cell r="K2640" t="str">
            <v>Fleet project_ISUZU KB200i 2x4 [093]_CMB 461 L</v>
          </cell>
          <cell r="L2640" t="str">
            <v>M</v>
          </cell>
          <cell r="M2640" t="str">
            <v>No</v>
          </cell>
          <cell r="N2640">
            <v>257261</v>
          </cell>
        </row>
        <row r="2641">
          <cell r="J2641" t="str">
            <v>Fleet project_ISUZU KB200i 2x4 [093]_CMB 613 L</v>
          </cell>
          <cell r="K2641" t="str">
            <v>Fleet project_ISUZU KB200i 2x4 [093]_CMB 613 L</v>
          </cell>
          <cell r="L2641" t="str">
            <v>M</v>
          </cell>
          <cell r="M2641" t="str">
            <v>No</v>
          </cell>
          <cell r="N2641">
            <v>257260</v>
          </cell>
        </row>
        <row r="2642">
          <cell r="J2642" t="str">
            <v>Fleet project_ISUZU KB200i 2x4 [093]_CMB 613 L</v>
          </cell>
          <cell r="K2642" t="str">
            <v>Fleet project_ISUZU KB200i 2x4 [093]_CMB 613 L</v>
          </cell>
          <cell r="L2642" t="str">
            <v>M</v>
          </cell>
          <cell r="M2642" t="str">
            <v>No</v>
          </cell>
          <cell r="N2642">
            <v>256791</v>
          </cell>
        </row>
        <row r="2643">
          <cell r="J2643" t="str">
            <v>Fleet project_ISUZU KB200i 2x4 [093]_CMB 613 L</v>
          </cell>
          <cell r="K2643" t="str">
            <v>Fleet project_ISUZU KB200i 2x4 [093]_CMB 613 L</v>
          </cell>
          <cell r="L2643" t="str">
            <v>M</v>
          </cell>
          <cell r="M2643" t="str">
            <v>No</v>
          </cell>
          <cell r="N2643">
            <v>257727</v>
          </cell>
        </row>
        <row r="2644">
          <cell r="J2644" t="str">
            <v>Fleet project_ISUZU KB200i 2x4 [093]_CMB 613 L</v>
          </cell>
          <cell r="K2644" t="str">
            <v>Fleet project_ISUZU KB200i 2x4 [093]_CMB 613 L</v>
          </cell>
          <cell r="L2644" t="str">
            <v>M</v>
          </cell>
          <cell r="M2644" t="str">
            <v>No</v>
          </cell>
          <cell r="N2644">
            <v>256264</v>
          </cell>
        </row>
        <row r="2645">
          <cell r="J2645" t="str">
            <v>Fleet project_ISUZU KB200i 2x4 [093]_CMB 613 L</v>
          </cell>
          <cell r="K2645" t="str">
            <v>Fleet project_ISUZU KB200i 2x4 [093]_CMB 613 L</v>
          </cell>
          <cell r="L2645" t="str">
            <v>M</v>
          </cell>
          <cell r="M2645" t="str">
            <v>No</v>
          </cell>
          <cell r="N2645">
            <v>257344</v>
          </cell>
        </row>
        <row r="2646">
          <cell r="J2646" t="str">
            <v>Fleet project_ISUZU KB200i 2x4 [093]_CMB 613 L</v>
          </cell>
          <cell r="K2646" t="str">
            <v>Fleet project_ISUZU KB200i 2x4 [093]_CMB 613 L</v>
          </cell>
          <cell r="L2646" t="str">
            <v>M</v>
          </cell>
          <cell r="M2646" t="str">
            <v>No</v>
          </cell>
          <cell r="N2646">
            <v>256871</v>
          </cell>
        </row>
        <row r="2647">
          <cell r="J2647" t="str">
            <v>Fleet project_ISUZU KB200i 2x4 [103]_CMB 471 L</v>
          </cell>
          <cell r="K2647" t="str">
            <v>Fleet project_ISUZU KB200i 2x4 [103]_CMB 471 L</v>
          </cell>
          <cell r="L2647" t="str">
            <v>M</v>
          </cell>
          <cell r="M2647" t="str">
            <v>No</v>
          </cell>
          <cell r="N2647">
            <v>256872</v>
          </cell>
        </row>
        <row r="2648">
          <cell r="J2648" t="str">
            <v>Fleet project_ISUZU KB200i 2x4 [103]_CMB 471 L</v>
          </cell>
          <cell r="K2648" t="str">
            <v>Fleet project_ISUZU KB200i 2x4 [103]_CMB 471 L</v>
          </cell>
          <cell r="L2648" t="str">
            <v>M</v>
          </cell>
          <cell r="M2648" t="str">
            <v>No</v>
          </cell>
          <cell r="N2648">
            <v>257345</v>
          </cell>
        </row>
        <row r="2649">
          <cell r="J2649" t="str">
            <v>Fleet project_ISUZU KB200i 2x4 [103]_CMB 471 L</v>
          </cell>
          <cell r="K2649" t="str">
            <v>Fleet project_ISUZU KB200i 2x4 [103]_CMB 471 L</v>
          </cell>
          <cell r="L2649" t="str">
            <v>M</v>
          </cell>
          <cell r="M2649" t="str">
            <v>No</v>
          </cell>
          <cell r="N2649">
            <v>256263</v>
          </cell>
        </row>
        <row r="2650">
          <cell r="J2650" t="str">
            <v>Fleet project_ISUZU KB200i 2x4 [103]_CMB 471 L</v>
          </cell>
          <cell r="K2650" t="str">
            <v>Fleet project_ISUZU KB200i 2x4 [103]_CMB 471 L</v>
          </cell>
          <cell r="L2650" t="str">
            <v>M</v>
          </cell>
          <cell r="M2650" t="str">
            <v>No</v>
          </cell>
          <cell r="N2650">
            <v>257728</v>
          </cell>
        </row>
        <row r="2651">
          <cell r="J2651" t="str">
            <v>Fleet project_ISUZU KB200i 2x4 [103]_CMB 471 L</v>
          </cell>
          <cell r="K2651" t="str">
            <v>Fleet project_ISUZU KB200i 2x4 [103]_CMB 471 L</v>
          </cell>
          <cell r="L2651" t="str">
            <v>M</v>
          </cell>
          <cell r="M2651" t="str">
            <v>No</v>
          </cell>
          <cell r="N2651">
            <v>256790</v>
          </cell>
        </row>
        <row r="2652">
          <cell r="J2652" t="str">
            <v>Fleet project_ISUZU KB200i 2x4 [103]_CMB 471 L</v>
          </cell>
          <cell r="K2652" t="str">
            <v>Fleet project_ISUZU KB200i 2x4 [103]_CMB 471 L</v>
          </cell>
          <cell r="L2652" t="str">
            <v>M</v>
          </cell>
          <cell r="M2652" t="str">
            <v>No</v>
          </cell>
          <cell r="N2652">
            <v>257259</v>
          </cell>
        </row>
        <row r="2653">
          <cell r="J2653" t="str">
            <v>Fleet project_ISUZU KB200i 2x4 [105]_CMB 593 L</v>
          </cell>
          <cell r="K2653" t="str">
            <v>Fleet project_ISUZU KB200i 2x4 [105]_CMB 593 L</v>
          </cell>
          <cell r="L2653" t="str">
            <v>M</v>
          </cell>
          <cell r="M2653" t="str">
            <v>No</v>
          </cell>
          <cell r="N2653">
            <v>257258</v>
          </cell>
        </row>
        <row r="2654">
          <cell r="J2654" t="str">
            <v>Fleet project_ISUZU KB200i 2x4 [105]_CMB 593 L</v>
          </cell>
          <cell r="K2654" t="str">
            <v>Fleet project_ISUZU KB200i 2x4 [105]_CMB 593 L</v>
          </cell>
          <cell r="L2654" t="str">
            <v>M</v>
          </cell>
          <cell r="M2654" t="str">
            <v>No</v>
          </cell>
          <cell r="N2654">
            <v>256789</v>
          </cell>
        </row>
        <row r="2655">
          <cell r="J2655" t="str">
            <v>Fleet project_ISUZU KB200i 2x4 [105]_CMB 593 L</v>
          </cell>
          <cell r="K2655" t="str">
            <v>Fleet project_ISUZU KB200i 2x4 [105]_CMB 593 L</v>
          </cell>
          <cell r="L2655" t="str">
            <v>M</v>
          </cell>
          <cell r="M2655" t="str">
            <v>No</v>
          </cell>
          <cell r="N2655">
            <v>257729</v>
          </cell>
        </row>
        <row r="2656">
          <cell r="J2656" t="str">
            <v>Fleet project_ISUZU KB200i 2x4 [105]_CMB 593 L</v>
          </cell>
          <cell r="K2656" t="str">
            <v>Fleet project_ISUZU KB200i 2x4 [105]_CMB 593 L</v>
          </cell>
          <cell r="L2656" t="str">
            <v>M</v>
          </cell>
          <cell r="M2656" t="str">
            <v>No</v>
          </cell>
          <cell r="N2656">
            <v>256262</v>
          </cell>
        </row>
        <row r="2657">
          <cell r="J2657" t="str">
            <v>Fleet project_ISUZU KB200i 2x4 [105]_CMB 593 L</v>
          </cell>
          <cell r="K2657" t="str">
            <v>Fleet project_ISUZU KB200i 2x4 [105]_CMB 593 L</v>
          </cell>
          <cell r="L2657" t="str">
            <v>M</v>
          </cell>
          <cell r="M2657" t="str">
            <v>No</v>
          </cell>
          <cell r="N2657">
            <v>257346</v>
          </cell>
        </row>
        <row r="2658">
          <cell r="J2658" t="str">
            <v>Fleet project_ISUZU KB200i 2x4 [105]_CMB 593 L</v>
          </cell>
          <cell r="K2658" t="str">
            <v>Fleet project_ISUZU KB200i 2x4 [105]_CMB 593 L</v>
          </cell>
          <cell r="L2658" t="str">
            <v>M</v>
          </cell>
          <cell r="M2658" t="str">
            <v>No</v>
          </cell>
          <cell r="N2658">
            <v>256873</v>
          </cell>
        </row>
        <row r="2659">
          <cell r="J2659" t="str">
            <v>Fleet project_ISUZU KB200i 2x4 [173]_CMB 477 L</v>
          </cell>
          <cell r="K2659" t="str">
            <v>Fleet project_ISUZU KB200i 2x4 [173]_CMB 477 L</v>
          </cell>
          <cell r="L2659" t="str">
            <v>M</v>
          </cell>
          <cell r="M2659" t="str">
            <v>No</v>
          </cell>
          <cell r="N2659">
            <v>256874</v>
          </cell>
        </row>
        <row r="2660">
          <cell r="J2660" t="str">
            <v>Fleet project_ISUZU KB200i 2x4 [173]_CMB 477 L</v>
          </cell>
          <cell r="K2660" t="str">
            <v>Fleet project_ISUZU KB200i 2x4 [173]_CMB 477 L</v>
          </cell>
          <cell r="L2660" t="str">
            <v>M</v>
          </cell>
          <cell r="M2660" t="str">
            <v>No</v>
          </cell>
          <cell r="N2660">
            <v>257347</v>
          </cell>
        </row>
        <row r="2661">
          <cell r="J2661" t="str">
            <v>Fleet project_ISUZU KB200i 2x4 [173]_CMB 477 L</v>
          </cell>
          <cell r="K2661" t="str">
            <v>Fleet project_ISUZU KB200i 2x4 [173]_CMB 477 L</v>
          </cell>
          <cell r="L2661" t="str">
            <v>M</v>
          </cell>
          <cell r="M2661" t="str">
            <v>No</v>
          </cell>
          <cell r="N2661">
            <v>256261</v>
          </cell>
        </row>
        <row r="2662">
          <cell r="J2662" t="str">
            <v>Fleet project_ISUZU KB200i 2x4 [173]_CMB 477 L</v>
          </cell>
          <cell r="K2662" t="str">
            <v>Fleet project_ISUZU KB200i 2x4 [173]_CMB 477 L</v>
          </cell>
          <cell r="L2662" t="str">
            <v>M</v>
          </cell>
          <cell r="M2662" t="str">
            <v>No</v>
          </cell>
          <cell r="N2662">
            <v>257730</v>
          </cell>
        </row>
        <row r="2663">
          <cell r="J2663" t="str">
            <v>Fleet project_ISUZU KB200i 2x4 [173]_CMB 477 L</v>
          </cell>
          <cell r="K2663" t="str">
            <v>Fleet project_ISUZU KB200i 2x4 [173]_CMB 477 L</v>
          </cell>
          <cell r="L2663" t="str">
            <v>M</v>
          </cell>
          <cell r="M2663" t="str">
            <v>No</v>
          </cell>
          <cell r="N2663">
            <v>256788</v>
          </cell>
        </row>
        <row r="2664">
          <cell r="J2664" t="str">
            <v>Fleet project_ISUZU KB200i 2x4 [173]_CMB 477 L</v>
          </cell>
          <cell r="K2664" t="str">
            <v>Fleet project_ISUZU KB200i 2x4 [173]_CMB 477 L</v>
          </cell>
          <cell r="L2664" t="str">
            <v>M</v>
          </cell>
          <cell r="M2664" t="str">
            <v>No</v>
          </cell>
          <cell r="N2664">
            <v>257257</v>
          </cell>
        </row>
        <row r="2665">
          <cell r="J2665" t="str">
            <v>Fleet project_ISUZU KB200i 2x4 CANOPY  [133]_CMB 436 L</v>
          </cell>
          <cell r="K2665" t="str">
            <v>Fleet project_ISUZU KB200i 2x4 CANOPY  [133]_CMB 436 L</v>
          </cell>
          <cell r="L2665" t="str">
            <v>M</v>
          </cell>
          <cell r="M2665" t="str">
            <v>No</v>
          </cell>
          <cell r="N2665">
            <v>257256</v>
          </cell>
        </row>
        <row r="2666">
          <cell r="J2666" t="str">
            <v>Fleet project_ISUZU KB200i 2x4 CANOPY  [133]_CMB 436 L</v>
          </cell>
          <cell r="K2666" t="str">
            <v>Fleet project_ISUZU KB200i 2x4 CANOPY  [133]_CMB 436 L</v>
          </cell>
          <cell r="L2666" t="str">
            <v>M</v>
          </cell>
          <cell r="M2666" t="str">
            <v>No</v>
          </cell>
          <cell r="N2666">
            <v>256787</v>
          </cell>
        </row>
        <row r="2667">
          <cell r="J2667" t="str">
            <v>Fleet project_ISUZU KB200i 2x4 CANOPY  [133]_CMB 436 L</v>
          </cell>
          <cell r="K2667" t="str">
            <v>Fleet project_ISUZU KB200i 2x4 CANOPY  [133]_CMB 436 L</v>
          </cell>
          <cell r="L2667" t="str">
            <v>M</v>
          </cell>
          <cell r="M2667" t="str">
            <v>No</v>
          </cell>
          <cell r="N2667">
            <v>257731</v>
          </cell>
        </row>
        <row r="2668">
          <cell r="J2668" t="str">
            <v>Fleet project_ISUZU KB200i 2x4 CANOPY  [133]_CMB 436 L</v>
          </cell>
          <cell r="K2668" t="str">
            <v>Fleet project_ISUZU KB200i 2x4 CANOPY  [133]_CMB 436 L</v>
          </cell>
          <cell r="L2668" t="str">
            <v>M</v>
          </cell>
          <cell r="M2668" t="str">
            <v>No</v>
          </cell>
          <cell r="N2668">
            <v>256260</v>
          </cell>
        </row>
        <row r="2669">
          <cell r="J2669" t="str">
            <v>Fleet project_ISUZU KB200i 2x4 CANOPY  [133]_CMB 436 L</v>
          </cell>
          <cell r="K2669" t="str">
            <v>Fleet project_ISUZU KB200i 2x4 CANOPY  [133]_CMB 436 L</v>
          </cell>
          <cell r="L2669" t="str">
            <v>M</v>
          </cell>
          <cell r="M2669" t="str">
            <v>No</v>
          </cell>
          <cell r="N2669">
            <v>257348</v>
          </cell>
        </row>
        <row r="2670">
          <cell r="J2670" t="str">
            <v>Fleet project_ISUZU KB200i 2x4 CANOPY  [133]_CMB 436 L</v>
          </cell>
          <cell r="K2670" t="str">
            <v>Fleet project_ISUZU KB200i 2x4 CANOPY  [133]_CMB 436 L</v>
          </cell>
          <cell r="L2670" t="str">
            <v>M</v>
          </cell>
          <cell r="M2670" t="str">
            <v>No</v>
          </cell>
          <cell r="N2670">
            <v>256875</v>
          </cell>
        </row>
        <row r="2671">
          <cell r="J2671" t="str">
            <v>Fleet project_ISUZU KB200i 2x4 MESH [133]_CMB 455 L</v>
          </cell>
          <cell r="K2671" t="str">
            <v>Fleet project_ISUZU KB200i 2x4 MESH [133]_CMB 455 L</v>
          </cell>
          <cell r="L2671" t="str">
            <v>M</v>
          </cell>
          <cell r="M2671" t="str">
            <v>No</v>
          </cell>
          <cell r="N2671">
            <v>256876</v>
          </cell>
        </row>
        <row r="2672">
          <cell r="J2672" t="str">
            <v>Fleet project_ISUZU KB200i 2x4 MESH [133]_CMB 455 L</v>
          </cell>
          <cell r="K2672" t="str">
            <v>Fleet project_ISUZU KB200i 2x4 MESH [133]_CMB 455 L</v>
          </cell>
          <cell r="L2672" t="str">
            <v>M</v>
          </cell>
          <cell r="M2672" t="str">
            <v>No</v>
          </cell>
          <cell r="N2672">
            <v>257349</v>
          </cell>
        </row>
        <row r="2673">
          <cell r="J2673" t="str">
            <v>Fleet project_ISUZU KB200i 2x4 MESH [133]_CMB 455 L</v>
          </cell>
          <cell r="K2673" t="str">
            <v>Fleet project_ISUZU KB200i 2x4 MESH [133]_CMB 455 L</v>
          </cell>
          <cell r="L2673" t="str">
            <v>M</v>
          </cell>
          <cell r="M2673" t="str">
            <v>No</v>
          </cell>
          <cell r="N2673">
            <v>256259</v>
          </cell>
        </row>
        <row r="2674">
          <cell r="J2674" t="str">
            <v>Fleet project_ISUZU KB200i 2x4 MESH [133]_CMB 455 L</v>
          </cell>
          <cell r="K2674" t="str">
            <v>Fleet project_ISUZU KB200i 2x4 MESH [133]_CMB 455 L</v>
          </cell>
          <cell r="L2674" t="str">
            <v>M</v>
          </cell>
          <cell r="M2674" t="str">
            <v>No</v>
          </cell>
          <cell r="N2674">
            <v>257732</v>
          </cell>
        </row>
        <row r="2675">
          <cell r="J2675" t="str">
            <v>Fleet project_ISUZU KB200i 2x4 MESH [133]_CMB 455 L</v>
          </cell>
          <cell r="K2675" t="str">
            <v>Fleet project_ISUZU KB200i 2x4 MESH [133]_CMB 455 L</v>
          </cell>
          <cell r="L2675" t="str">
            <v>M</v>
          </cell>
          <cell r="M2675" t="str">
            <v>No</v>
          </cell>
          <cell r="N2675">
            <v>256786</v>
          </cell>
        </row>
        <row r="2676">
          <cell r="J2676" t="str">
            <v>Fleet project_ISUZU KB200i 2x4 MESH [133]_CMB 455 L</v>
          </cell>
          <cell r="K2676" t="str">
            <v>Fleet project_ISUZU KB200i 2x4 MESH [133]_CMB 455 L</v>
          </cell>
          <cell r="L2676" t="str">
            <v>M</v>
          </cell>
          <cell r="M2676" t="str">
            <v>No</v>
          </cell>
          <cell r="N2676">
            <v>257255</v>
          </cell>
        </row>
        <row r="2677">
          <cell r="J2677" t="str">
            <v>Fleet project_ISUZU KB200i 2x4 MESH [133]_CMB 486 L</v>
          </cell>
          <cell r="K2677" t="str">
            <v>Fleet project_ISUZU KB200i 2x4 MESH [133]_CMB 486 L</v>
          </cell>
          <cell r="L2677" t="str">
            <v>M</v>
          </cell>
          <cell r="M2677" t="str">
            <v>No</v>
          </cell>
          <cell r="N2677">
            <v>257254</v>
          </cell>
        </row>
        <row r="2678">
          <cell r="J2678" t="str">
            <v>Fleet project_ISUZU KB200i 2x4 MESH [133]_CMB 486 L</v>
          </cell>
          <cell r="K2678" t="str">
            <v>Fleet project_ISUZU KB200i 2x4 MESH [133]_CMB 486 L</v>
          </cell>
          <cell r="L2678" t="str">
            <v>M</v>
          </cell>
          <cell r="M2678" t="str">
            <v>No</v>
          </cell>
          <cell r="N2678">
            <v>256785</v>
          </cell>
        </row>
        <row r="2679">
          <cell r="J2679" t="str">
            <v>Fleet project_ISUZU KB200i 2x4 MESH [133]_CMB 486 L</v>
          </cell>
          <cell r="K2679" t="str">
            <v>Fleet project_ISUZU KB200i 2x4 MESH [133]_CMB 486 L</v>
          </cell>
          <cell r="L2679" t="str">
            <v>M</v>
          </cell>
          <cell r="M2679" t="str">
            <v>No</v>
          </cell>
          <cell r="N2679">
            <v>257733</v>
          </cell>
        </row>
        <row r="2680">
          <cell r="J2680" t="str">
            <v>Fleet project_ISUZU KB200i 2x4 MESH [133]_CMB 486 L</v>
          </cell>
          <cell r="K2680" t="str">
            <v>Fleet project_ISUZU KB200i 2x4 MESH [133]_CMB 486 L</v>
          </cell>
          <cell r="L2680" t="str">
            <v>M</v>
          </cell>
          <cell r="M2680" t="str">
            <v>No</v>
          </cell>
          <cell r="N2680">
            <v>256258</v>
          </cell>
        </row>
        <row r="2681">
          <cell r="J2681" t="str">
            <v>Fleet project_ISUZU KB200i 2x4 MESH [133]_CMB 486 L</v>
          </cell>
          <cell r="K2681" t="str">
            <v>Fleet project_ISUZU KB200i 2x4 MESH [133]_CMB 486 L</v>
          </cell>
          <cell r="L2681" t="str">
            <v>M</v>
          </cell>
          <cell r="M2681" t="str">
            <v>No</v>
          </cell>
          <cell r="N2681">
            <v>257350</v>
          </cell>
        </row>
        <row r="2682">
          <cell r="J2682" t="str">
            <v>Fleet project_ISUZU KB200i 2x4 MESH [133]_CMB 486 L</v>
          </cell>
          <cell r="K2682" t="str">
            <v>Fleet project_ISUZU KB200i 2x4 MESH [133]_CMB 486 L</v>
          </cell>
          <cell r="L2682" t="str">
            <v>M</v>
          </cell>
          <cell r="M2682" t="str">
            <v>No</v>
          </cell>
          <cell r="N2682">
            <v>256877</v>
          </cell>
        </row>
        <row r="2683">
          <cell r="J2683" t="str">
            <v>Fleet project_ISUZU KB200i 2x4 MESH [133]_CMB 490 L</v>
          </cell>
          <cell r="K2683" t="str">
            <v>Fleet project_ISUZU KB200i 2x4 MESH [133]_CMB 490 L</v>
          </cell>
          <cell r="L2683" t="str">
            <v>M</v>
          </cell>
          <cell r="M2683" t="str">
            <v>No</v>
          </cell>
          <cell r="N2683">
            <v>256948</v>
          </cell>
        </row>
        <row r="2684">
          <cell r="J2684" t="str">
            <v>Fleet project_ISUZU KB200i 2x4 MESH [133]_CMB 490 L</v>
          </cell>
          <cell r="K2684" t="str">
            <v>Fleet project_ISUZU KB200i 2x4 MESH [133]_CMB 490 L</v>
          </cell>
          <cell r="L2684" t="str">
            <v>M</v>
          </cell>
          <cell r="M2684" t="str">
            <v>No</v>
          </cell>
          <cell r="N2684">
            <v>257422</v>
          </cell>
        </row>
        <row r="2685">
          <cell r="J2685" t="str">
            <v>Fleet project_ISUZU KB200i 2x4 MESH [133]_CMB 490 L</v>
          </cell>
          <cell r="K2685" t="str">
            <v>Fleet project_ISUZU KB200i 2x4 MESH [133]_CMB 490 L</v>
          </cell>
          <cell r="L2685" t="str">
            <v>M</v>
          </cell>
          <cell r="M2685" t="str">
            <v>No</v>
          </cell>
          <cell r="N2685">
            <v>256290</v>
          </cell>
        </row>
        <row r="2686">
          <cell r="J2686" t="str">
            <v>Fleet project_ISUZU KB200i 2x4 MESH [133]_CMB 490 L</v>
          </cell>
          <cell r="K2686" t="str">
            <v>Fleet project_ISUZU KB200i 2x4 MESH [133]_CMB 490 L</v>
          </cell>
          <cell r="L2686" t="str">
            <v>M</v>
          </cell>
          <cell r="M2686" t="str">
            <v>No</v>
          </cell>
          <cell r="N2686">
            <v>257702</v>
          </cell>
        </row>
        <row r="2687">
          <cell r="J2687" t="str">
            <v>Fleet project_ISUZU KB200i 2x4 MESH [133]_CMB 490 L</v>
          </cell>
          <cell r="K2687" t="str">
            <v>Fleet project_ISUZU KB200i 2x4 MESH [133]_CMB 490 L</v>
          </cell>
          <cell r="L2687" t="str">
            <v>M</v>
          </cell>
          <cell r="M2687" t="str">
            <v>No</v>
          </cell>
          <cell r="N2687">
            <v>256729</v>
          </cell>
        </row>
        <row r="2688">
          <cell r="J2688" t="str">
            <v>Fleet project_ISUZU KB200i 2x4 MESH [133]_CMB 490 L</v>
          </cell>
          <cell r="K2688" t="str">
            <v>Fleet project_ISUZU KB200i 2x4 MESH [133]_CMB 490 L</v>
          </cell>
          <cell r="L2688" t="str">
            <v>M</v>
          </cell>
          <cell r="M2688" t="str">
            <v>No</v>
          </cell>
          <cell r="N2688">
            <v>257196</v>
          </cell>
        </row>
        <row r="2689">
          <cell r="J2689" t="str">
            <v>Fleet project_ISUZU KB200i 2x4 MESH [133]_CMB 574 L</v>
          </cell>
          <cell r="K2689" t="str">
            <v>Fleet project_ISUZU KB200i 2x4 MESH [133]_CMB 574 L</v>
          </cell>
          <cell r="L2689" t="str">
            <v>M</v>
          </cell>
          <cell r="M2689" t="str">
            <v>No</v>
          </cell>
          <cell r="N2689">
            <v>257195</v>
          </cell>
        </row>
        <row r="2690">
          <cell r="J2690" t="str">
            <v>Fleet project_ISUZU KB200i 2x4 MESH [133]_CMB 574 L</v>
          </cell>
          <cell r="K2690" t="str">
            <v>Fleet project_ISUZU KB200i 2x4 MESH [133]_CMB 574 L</v>
          </cell>
          <cell r="L2690" t="str">
            <v>M</v>
          </cell>
          <cell r="M2690" t="str">
            <v>No</v>
          </cell>
          <cell r="N2690">
            <v>256728</v>
          </cell>
        </row>
        <row r="2691">
          <cell r="J2691" t="str">
            <v>Fleet project_ISUZU KB200i 2x4 MESH [133]_CMB 574 L</v>
          </cell>
          <cell r="K2691" t="str">
            <v>Fleet project_ISUZU KB200i 2x4 MESH [133]_CMB 574 L</v>
          </cell>
          <cell r="L2691" t="str">
            <v>M</v>
          </cell>
          <cell r="M2691" t="str">
            <v>No</v>
          </cell>
          <cell r="N2691">
            <v>257703</v>
          </cell>
        </row>
        <row r="2692">
          <cell r="J2692" t="str">
            <v>Fleet project_ISUZU KB200i 2x4 MESH [133]_CMB 574 L</v>
          </cell>
          <cell r="K2692" t="str">
            <v>Fleet project_ISUZU KB200i 2x4 MESH [133]_CMB 574 L</v>
          </cell>
          <cell r="L2692" t="str">
            <v>M</v>
          </cell>
          <cell r="M2692" t="str">
            <v>No</v>
          </cell>
          <cell r="N2692">
            <v>256289</v>
          </cell>
        </row>
        <row r="2693">
          <cell r="J2693" t="str">
            <v>Fleet project_ISUZU KB200i 2x4 MESH [133]_CMB 574 L</v>
          </cell>
          <cell r="K2693" t="str">
            <v>Fleet project_ISUZU KB200i 2x4 MESH [133]_CMB 574 L</v>
          </cell>
          <cell r="L2693" t="str">
            <v>M</v>
          </cell>
          <cell r="M2693" t="str">
            <v>No</v>
          </cell>
          <cell r="N2693">
            <v>257423</v>
          </cell>
        </row>
        <row r="2694">
          <cell r="J2694" t="str">
            <v>Fleet project_ISUZU KB200i 2x4 MESH [133]_CMB 574 L</v>
          </cell>
          <cell r="K2694" t="str">
            <v>Fleet project_ISUZU KB200i 2x4 MESH [133]_CMB 574 L</v>
          </cell>
          <cell r="L2694" t="str">
            <v>M</v>
          </cell>
          <cell r="M2694" t="str">
            <v>No</v>
          </cell>
          <cell r="N2694">
            <v>256949</v>
          </cell>
        </row>
        <row r="2695">
          <cell r="J2695" t="str">
            <v>Fleet project_ISUZU KB200i 2x4 MESH [133]_CMB 576 L</v>
          </cell>
          <cell r="K2695" t="str">
            <v>Fleet project_ISUZU KB200i 2x4 MESH [133]_CMB 576 L</v>
          </cell>
          <cell r="L2695" t="str">
            <v>M</v>
          </cell>
          <cell r="M2695" t="str">
            <v>No</v>
          </cell>
          <cell r="N2695">
            <v>256950</v>
          </cell>
        </row>
        <row r="2696">
          <cell r="J2696" t="str">
            <v>Fleet project_ISUZU KB200i 2x4 MESH [133]_CMB 576 L</v>
          </cell>
          <cell r="K2696" t="str">
            <v>Fleet project_ISUZU KB200i 2x4 MESH [133]_CMB 576 L</v>
          </cell>
          <cell r="L2696" t="str">
            <v>M</v>
          </cell>
          <cell r="M2696" t="str">
            <v>No</v>
          </cell>
          <cell r="N2696">
            <v>257424</v>
          </cell>
        </row>
        <row r="2697">
          <cell r="J2697" t="str">
            <v>Fleet project_ISUZU KB200i 2x4 MESH [133]_CMB 576 L</v>
          </cell>
          <cell r="K2697" t="str">
            <v>Fleet project_ISUZU KB200i 2x4 MESH [133]_CMB 576 L</v>
          </cell>
          <cell r="L2697" t="str">
            <v>M</v>
          </cell>
          <cell r="M2697" t="str">
            <v>No</v>
          </cell>
          <cell r="N2697">
            <v>256288</v>
          </cell>
        </row>
        <row r="2698">
          <cell r="J2698" t="str">
            <v>Fleet project_ISUZU KB200i 2x4 MESH [133]_CMB 576 L</v>
          </cell>
          <cell r="K2698" t="str">
            <v>Fleet project_ISUZU KB200i 2x4 MESH [133]_CMB 576 L</v>
          </cell>
          <cell r="L2698" t="str">
            <v>M</v>
          </cell>
          <cell r="M2698" t="str">
            <v>No</v>
          </cell>
          <cell r="N2698">
            <v>257704</v>
          </cell>
        </row>
        <row r="2699">
          <cell r="J2699" t="str">
            <v>Fleet project_ISUZU KB200i 2x4 MESH [133]_CMB 576 L</v>
          </cell>
          <cell r="K2699" t="str">
            <v>Fleet project_ISUZU KB200i 2x4 MESH [133]_CMB 576 L</v>
          </cell>
          <cell r="L2699" t="str">
            <v>M</v>
          </cell>
          <cell r="M2699" t="str">
            <v>No</v>
          </cell>
          <cell r="N2699">
            <v>256726</v>
          </cell>
        </row>
        <row r="2700">
          <cell r="J2700" t="str">
            <v>Fleet project_ISUZU KB200i 2x4 MESH [133]_CMB 576 L</v>
          </cell>
          <cell r="K2700" t="str">
            <v>Fleet project_ISUZU KB200i 2x4 MESH [133]_CMB 576 L</v>
          </cell>
          <cell r="L2700" t="str">
            <v>M</v>
          </cell>
          <cell r="M2700" t="str">
            <v>No</v>
          </cell>
          <cell r="N2700">
            <v>257194</v>
          </cell>
        </row>
        <row r="2701">
          <cell r="J2701" t="str">
            <v>Fleet project_JCB_DJH 087 N</v>
          </cell>
          <cell r="K2701" t="str">
            <v>Fleet project_JCB_DJH 087 N</v>
          </cell>
          <cell r="L2701" t="str">
            <v>M</v>
          </cell>
          <cell r="M2701" t="str">
            <v>No</v>
          </cell>
          <cell r="N2701">
            <v>257271</v>
          </cell>
        </row>
        <row r="2702">
          <cell r="J2702" t="str">
            <v>Fleet project_JCB_DJH 087 N</v>
          </cell>
          <cell r="K2702" t="str">
            <v>Fleet project_JCB_DJH 087 N</v>
          </cell>
          <cell r="L2702" t="str">
            <v>M</v>
          </cell>
          <cell r="M2702" t="str">
            <v>No</v>
          </cell>
          <cell r="N2702">
            <v>256727</v>
          </cell>
        </row>
        <row r="2703">
          <cell r="J2703" t="str">
            <v>Fleet project_JCB_DJH 087 N</v>
          </cell>
          <cell r="K2703" t="str">
            <v>Fleet project_JCB_DJH 087 N</v>
          </cell>
          <cell r="L2703" t="str">
            <v>M</v>
          </cell>
          <cell r="M2703" t="str">
            <v>No</v>
          </cell>
          <cell r="N2703">
            <v>257705</v>
          </cell>
        </row>
        <row r="2704">
          <cell r="J2704" t="str">
            <v>Fleet project_JCB_DJH 087 N</v>
          </cell>
          <cell r="K2704" t="str">
            <v>Fleet project_JCB_DJH 087 N</v>
          </cell>
          <cell r="L2704" t="str">
            <v>M</v>
          </cell>
          <cell r="M2704" t="str">
            <v>No</v>
          </cell>
          <cell r="N2704">
            <v>256287</v>
          </cell>
        </row>
        <row r="2705">
          <cell r="J2705" t="str">
            <v>Fleet project_JCB_DJH 087 N</v>
          </cell>
          <cell r="K2705" t="str">
            <v>Fleet project_JCB_DJH 087 N</v>
          </cell>
          <cell r="L2705" t="str">
            <v>M</v>
          </cell>
          <cell r="M2705" t="str">
            <v>No</v>
          </cell>
          <cell r="N2705">
            <v>257333</v>
          </cell>
        </row>
        <row r="2706">
          <cell r="J2706" t="str">
            <v>Fleet project_JCB_DJH 087 N</v>
          </cell>
          <cell r="K2706" t="str">
            <v>Fleet project_JCB_DJH 087 N</v>
          </cell>
          <cell r="L2706" t="str">
            <v>M</v>
          </cell>
          <cell r="M2706" t="str">
            <v>No</v>
          </cell>
          <cell r="N2706">
            <v>256860</v>
          </cell>
        </row>
        <row r="2707">
          <cell r="J2707" t="str">
            <v>Fleet project_M/BENZ  -057_CJF 828 L</v>
          </cell>
          <cell r="K2707" t="str">
            <v>Fleet project_M/BENZ  -057_CJF 828 L</v>
          </cell>
          <cell r="L2707" t="str">
            <v>M</v>
          </cell>
          <cell r="M2707" t="str">
            <v>No</v>
          </cell>
          <cell r="N2707">
            <v>257425</v>
          </cell>
        </row>
        <row r="2708">
          <cell r="J2708" t="str">
            <v>Fleet project_M/BENZ  -057_CJF 828 L</v>
          </cell>
          <cell r="K2708" t="str">
            <v>Fleet project_M/BENZ  -057_CJF 828 L</v>
          </cell>
          <cell r="L2708" t="str">
            <v>M</v>
          </cell>
          <cell r="M2708" t="str">
            <v>No</v>
          </cell>
          <cell r="N2708">
            <v>257193</v>
          </cell>
        </row>
        <row r="2709">
          <cell r="J2709" t="str">
            <v>Fleet project_NEW HOLLAND_DWD 351 N</v>
          </cell>
          <cell r="K2709" t="str">
            <v>Fleet project_NEW HOLLAND_DWD 351 N</v>
          </cell>
          <cell r="L2709" t="str">
            <v>M</v>
          </cell>
          <cell r="M2709" t="str">
            <v>No</v>
          </cell>
          <cell r="N2709">
            <v>257191</v>
          </cell>
        </row>
        <row r="2710">
          <cell r="J2710" t="str">
            <v>Fleet project_NEW HOLLAND_DWD 351 N</v>
          </cell>
          <cell r="K2710" t="str">
            <v>Fleet project_NEW HOLLAND_DWD 351 N</v>
          </cell>
          <cell r="L2710" t="str">
            <v>M</v>
          </cell>
          <cell r="M2710" t="str">
            <v>No</v>
          </cell>
          <cell r="N2710">
            <v>257427</v>
          </cell>
        </row>
        <row r="2711">
          <cell r="J2711" t="str">
            <v>Fleet project_NEW HOLLAND_DWD 351 N</v>
          </cell>
          <cell r="K2711" t="str">
            <v>Fleet project_NEW HOLLAND_DWD 351 N</v>
          </cell>
          <cell r="L2711" t="str">
            <v>M</v>
          </cell>
          <cell r="M2711" t="str">
            <v>No</v>
          </cell>
          <cell r="N2711">
            <v>256286</v>
          </cell>
        </row>
        <row r="2712">
          <cell r="J2712" t="str">
            <v>Fleet project_NEW HOLLAND_DWD 351 N</v>
          </cell>
          <cell r="K2712" t="str">
            <v>Fleet project_NEW HOLLAND_DWD 351 N</v>
          </cell>
          <cell r="L2712" t="str">
            <v>M</v>
          </cell>
          <cell r="M2712" t="str">
            <v>No</v>
          </cell>
          <cell r="N2712">
            <v>257706</v>
          </cell>
        </row>
        <row r="2713">
          <cell r="J2713" t="str">
            <v>Fleet project_NEW HOLLAND_DWD 351 N</v>
          </cell>
          <cell r="K2713" t="str">
            <v>Fleet project_NEW HOLLAND_DWD 351 N</v>
          </cell>
          <cell r="L2713" t="str">
            <v>M</v>
          </cell>
          <cell r="M2713" t="str">
            <v>No</v>
          </cell>
          <cell r="N2713">
            <v>256725</v>
          </cell>
        </row>
        <row r="2714">
          <cell r="J2714" t="str">
            <v>Fleet project_NEW HOLLAND_DWD 351 N</v>
          </cell>
          <cell r="K2714" t="str">
            <v>Fleet project_NEW HOLLAND_DWD 351 N</v>
          </cell>
          <cell r="L2714" t="str">
            <v>M</v>
          </cell>
          <cell r="M2714" t="str">
            <v>No</v>
          </cell>
          <cell r="N2714">
            <v>256952</v>
          </cell>
        </row>
        <row r="2715">
          <cell r="J2715" t="str">
            <v>Fleet project_NISSAN   NP 300 4X4 [173]_FBY 141 L</v>
          </cell>
          <cell r="K2715" t="str">
            <v>Fleet project_NISSAN   NP 300 4X4 [173]_FBY 141 L</v>
          </cell>
          <cell r="L2715" t="str">
            <v>M</v>
          </cell>
          <cell r="M2715" t="str">
            <v>No</v>
          </cell>
          <cell r="N2715">
            <v>256953</v>
          </cell>
        </row>
        <row r="2716">
          <cell r="J2716" t="str">
            <v>Fleet project_NISSAN   NP 300 4X4 [173]_FBY 141 L</v>
          </cell>
          <cell r="K2716" t="str">
            <v>Fleet project_NISSAN   NP 300 4X4 [173]_FBY 141 L</v>
          </cell>
          <cell r="L2716" t="str">
            <v>M</v>
          </cell>
          <cell r="M2716" t="str">
            <v>No</v>
          </cell>
          <cell r="N2716">
            <v>256724</v>
          </cell>
        </row>
        <row r="2717">
          <cell r="J2717" t="str">
            <v>Fleet project_NISSAN   NP 300 4X4 [173]_FBY 141 L</v>
          </cell>
          <cell r="K2717" t="str">
            <v>Fleet project_NISSAN   NP 300 4X4 [173]_FBY 141 L</v>
          </cell>
          <cell r="L2717" t="str">
            <v>M</v>
          </cell>
          <cell r="M2717" t="str">
            <v>No</v>
          </cell>
          <cell r="N2717">
            <v>257707</v>
          </cell>
        </row>
        <row r="2718">
          <cell r="J2718" t="str">
            <v>Fleet project_NISSAN   NP 300 4X4 [173]_FBY 141 L</v>
          </cell>
          <cell r="K2718" t="str">
            <v>Fleet project_NISSAN   NP 300 4X4 [173]_FBY 141 L</v>
          </cell>
          <cell r="L2718" t="str">
            <v>M</v>
          </cell>
          <cell r="M2718" t="str">
            <v>No</v>
          </cell>
          <cell r="N2718">
            <v>256285</v>
          </cell>
        </row>
        <row r="2719">
          <cell r="J2719" t="str">
            <v>Fleet project_NISSAN   NP 300 4X4 [173]_FBY 141 L</v>
          </cell>
          <cell r="K2719" t="str">
            <v>Fleet project_NISSAN   NP 300 4X4 [173]_FBY 141 L</v>
          </cell>
          <cell r="L2719" t="str">
            <v>M</v>
          </cell>
          <cell r="M2719" t="str">
            <v>No</v>
          </cell>
          <cell r="N2719">
            <v>257428</v>
          </cell>
        </row>
        <row r="2720">
          <cell r="J2720" t="str">
            <v>Fleet project_NISSAN   NP 300 4X4 [173]_FBY 141 L</v>
          </cell>
          <cell r="K2720" t="str">
            <v>Fleet project_NISSAN   NP 300 4X4 [173]_FBY 141 L</v>
          </cell>
          <cell r="L2720" t="str">
            <v>M</v>
          </cell>
          <cell r="M2720" t="str">
            <v>No</v>
          </cell>
          <cell r="N2720">
            <v>257190</v>
          </cell>
        </row>
        <row r="2721">
          <cell r="J2721" t="str">
            <v>Fleet project_NISSAN   NP 300 4X4 [173]_FBY 144 L</v>
          </cell>
          <cell r="K2721" t="str">
            <v>Fleet project_NISSAN   NP 300 4X4 [173]_FBY 144 L</v>
          </cell>
          <cell r="L2721" t="str">
            <v>M</v>
          </cell>
          <cell r="M2721" t="str">
            <v>No</v>
          </cell>
          <cell r="N2721">
            <v>257253</v>
          </cell>
        </row>
        <row r="2722">
          <cell r="J2722" t="str">
            <v>Fleet project_NISSAN   NP 300 4X4 [173]_FBY 144 L</v>
          </cell>
          <cell r="K2722" t="str">
            <v>Fleet project_NISSAN   NP 300 4X4 [173]_FBY 144 L</v>
          </cell>
          <cell r="L2722" t="str">
            <v>M</v>
          </cell>
          <cell r="M2722" t="str">
            <v>No</v>
          </cell>
          <cell r="N2722">
            <v>257351</v>
          </cell>
        </row>
        <row r="2723">
          <cell r="J2723" t="str">
            <v>Fleet project_NISSAN   NP 300 4X4 [173]_FBY 144 L</v>
          </cell>
          <cell r="K2723" t="str">
            <v>Fleet project_NISSAN   NP 300 4X4 [173]_FBY 144 L</v>
          </cell>
          <cell r="L2723" t="str">
            <v>M</v>
          </cell>
          <cell r="M2723" t="str">
            <v>No</v>
          </cell>
          <cell r="N2723">
            <v>257734</v>
          </cell>
        </row>
        <row r="2724">
          <cell r="J2724" t="str">
            <v>Fleet project_NISSAN   NP 300 4X4 [173]_FBY 144 L</v>
          </cell>
          <cell r="K2724" t="str">
            <v>Fleet project_NISSAN   NP 300 4X4 [173]_FBY 144 L</v>
          </cell>
          <cell r="L2724" t="str">
            <v>M</v>
          </cell>
          <cell r="M2724" t="str">
            <v>No</v>
          </cell>
          <cell r="N2724">
            <v>256257</v>
          </cell>
        </row>
        <row r="2725">
          <cell r="J2725" t="str">
            <v>Fleet project_NISSAN   NP 300 4X4 [173]_FBY 144 L</v>
          </cell>
          <cell r="K2725" t="str">
            <v>Fleet project_NISSAN   NP 300 4X4 [173]_FBY 144 L</v>
          </cell>
          <cell r="L2725" t="str">
            <v>M</v>
          </cell>
          <cell r="M2725" t="str">
            <v>No</v>
          </cell>
          <cell r="N2725">
            <v>256784</v>
          </cell>
        </row>
        <row r="2726">
          <cell r="J2726" t="str">
            <v>Fleet project_NISSAN   NP 300 4X4 [173]_FBY 144 L</v>
          </cell>
          <cell r="K2726" t="str">
            <v>Fleet project_NISSAN   NP 300 4X4 [173]_FBY 144 L</v>
          </cell>
          <cell r="L2726" t="str">
            <v>M</v>
          </cell>
          <cell r="M2726" t="str">
            <v>No</v>
          </cell>
          <cell r="N2726">
            <v>256878</v>
          </cell>
        </row>
        <row r="2727">
          <cell r="J2727" t="str">
            <v>Fleet project_NISSAN   NP 300 4X4 [173]_FBY 155 L</v>
          </cell>
          <cell r="K2727" t="str">
            <v>Fleet project_NISSAN   NP 300 4X4 [173]_FBY 155 L</v>
          </cell>
          <cell r="L2727" t="str">
            <v>M</v>
          </cell>
          <cell r="M2727" t="str">
            <v>No</v>
          </cell>
          <cell r="N2727">
            <v>256879</v>
          </cell>
        </row>
        <row r="2728">
          <cell r="J2728" t="str">
            <v>Fleet project_NISSAN   NP 300 4X4 [173]_FBY 155 L</v>
          </cell>
          <cell r="K2728" t="str">
            <v>Fleet project_NISSAN   NP 300 4X4 [173]_FBY 155 L</v>
          </cell>
          <cell r="L2728" t="str">
            <v>M</v>
          </cell>
          <cell r="M2728" t="str">
            <v>No</v>
          </cell>
          <cell r="N2728">
            <v>256783</v>
          </cell>
        </row>
        <row r="2729">
          <cell r="J2729" t="str">
            <v>Fleet project_NISSAN   NP 300 4X4 [173]_FBY 155 L</v>
          </cell>
          <cell r="K2729" t="str">
            <v>Fleet project_NISSAN   NP 300 4X4 [173]_FBY 155 L</v>
          </cell>
          <cell r="L2729" t="str">
            <v>M</v>
          </cell>
          <cell r="M2729" t="str">
            <v>No</v>
          </cell>
          <cell r="N2729">
            <v>256256</v>
          </cell>
        </row>
        <row r="2730">
          <cell r="J2730" t="str">
            <v>Fleet project_NISSAN   NP 300 4X4 [173]_FBY 155 L</v>
          </cell>
          <cell r="K2730" t="str">
            <v>Fleet project_NISSAN   NP 300 4X4 [173]_FBY 155 L</v>
          </cell>
          <cell r="L2730" t="str">
            <v>M</v>
          </cell>
          <cell r="M2730" t="str">
            <v>No</v>
          </cell>
          <cell r="N2730">
            <v>257735</v>
          </cell>
        </row>
        <row r="2731">
          <cell r="J2731" t="str">
            <v>Fleet project_NISSAN   NP 300 4X4 [173]_FBY 155 L</v>
          </cell>
          <cell r="K2731" t="str">
            <v>Fleet project_NISSAN   NP 300 4X4 [173]_FBY 155 L</v>
          </cell>
          <cell r="L2731" t="str">
            <v>M</v>
          </cell>
          <cell r="M2731" t="str">
            <v>No</v>
          </cell>
          <cell r="N2731">
            <v>257352</v>
          </cell>
        </row>
        <row r="2732">
          <cell r="J2732" t="str">
            <v>Fleet project_NISSAN   NP 300 4X4 [173]_FBY 155 L</v>
          </cell>
          <cell r="K2732" t="str">
            <v>Fleet project_NISSAN   NP 300 4X4 [173]_FBY 155 L</v>
          </cell>
          <cell r="L2732" t="str">
            <v>M</v>
          </cell>
          <cell r="M2732" t="str">
            <v>No</v>
          </cell>
          <cell r="N2732">
            <v>257252</v>
          </cell>
        </row>
        <row r="2733">
          <cell r="J2733" t="str">
            <v>Fleet project_NISSAN   UD 40A M02 [063]_CMJ 507 L</v>
          </cell>
          <cell r="K2733" t="str">
            <v>Fleet project_NISSAN   UD 40A M02 [063]_CMJ 507 L</v>
          </cell>
          <cell r="L2733" t="str">
            <v>M</v>
          </cell>
          <cell r="M2733" t="str">
            <v>No</v>
          </cell>
          <cell r="N2733">
            <v>257251</v>
          </cell>
        </row>
        <row r="2734">
          <cell r="J2734" t="str">
            <v>Fleet project_NISSAN   UD 40A M02 [063]_CMJ 507 L</v>
          </cell>
          <cell r="K2734" t="str">
            <v>Fleet project_NISSAN   UD 40A M02 [063]_CMJ 507 L</v>
          </cell>
          <cell r="L2734" t="str">
            <v>M</v>
          </cell>
          <cell r="M2734" t="str">
            <v>No</v>
          </cell>
          <cell r="N2734">
            <v>257353</v>
          </cell>
        </row>
        <row r="2735">
          <cell r="J2735" t="str">
            <v>Fleet project_NISSAN   UD 40A M02 [063]_CMJ 507 L</v>
          </cell>
          <cell r="K2735" t="str">
            <v>Fleet project_NISSAN   UD 40A M02 [063]_CMJ 507 L</v>
          </cell>
          <cell r="L2735" t="str">
            <v>M</v>
          </cell>
          <cell r="M2735" t="str">
            <v>No</v>
          </cell>
          <cell r="N2735">
            <v>257736</v>
          </cell>
        </row>
        <row r="2736">
          <cell r="J2736" t="str">
            <v>Fleet project_NISSAN   UD 40A M02 [063]_CMJ 507 L</v>
          </cell>
          <cell r="K2736" t="str">
            <v>Fleet project_NISSAN   UD 40A M02 [063]_CMJ 507 L</v>
          </cell>
          <cell r="L2736" t="str">
            <v>M</v>
          </cell>
          <cell r="M2736" t="str">
            <v>No</v>
          </cell>
          <cell r="N2736">
            <v>256255</v>
          </cell>
        </row>
        <row r="2737">
          <cell r="J2737" t="str">
            <v>Fleet project_NISSAN   UD 40A M02 [063]_CMJ 507 L</v>
          </cell>
          <cell r="K2737" t="str">
            <v>Fleet project_NISSAN   UD 40A M02 [063]_CMJ 507 L</v>
          </cell>
          <cell r="L2737" t="str">
            <v>M</v>
          </cell>
          <cell r="M2737" t="str">
            <v>No</v>
          </cell>
          <cell r="N2737">
            <v>256782</v>
          </cell>
        </row>
        <row r="2738">
          <cell r="J2738" t="str">
            <v>Fleet project_NISSAN   UD 40A M02 [063]_CMJ 507 L</v>
          </cell>
          <cell r="K2738" t="str">
            <v>Fleet project_NISSAN   UD 40A M02 [063]_CMJ 507 L</v>
          </cell>
          <cell r="L2738" t="str">
            <v>M</v>
          </cell>
          <cell r="M2738" t="str">
            <v>No</v>
          </cell>
          <cell r="N2738">
            <v>256880</v>
          </cell>
        </row>
        <row r="2739">
          <cell r="J2739" t="str">
            <v>Fleet project_NISSAN   UD 40A M02 [063]_CMS 105 L</v>
          </cell>
          <cell r="K2739" t="str">
            <v>Fleet project_NISSAN   UD 40A M02 [063]_CMS 105 L</v>
          </cell>
          <cell r="L2739" t="str">
            <v>M</v>
          </cell>
          <cell r="M2739" t="str">
            <v>No</v>
          </cell>
          <cell r="N2739">
            <v>256881</v>
          </cell>
        </row>
        <row r="2740">
          <cell r="J2740" t="str">
            <v>Fleet project_NISSAN   UD 40A M02 [063]_CMS 105 L</v>
          </cell>
          <cell r="K2740" t="str">
            <v>Fleet project_NISSAN   UD 40A M02 [063]_CMS 105 L</v>
          </cell>
          <cell r="L2740" t="str">
            <v>M</v>
          </cell>
          <cell r="M2740" t="str">
            <v>No</v>
          </cell>
          <cell r="N2740">
            <v>256780</v>
          </cell>
        </row>
        <row r="2741">
          <cell r="J2741" t="str">
            <v>Fleet project_NISSAN   UD 40A M02 [063]_CMS 105 L</v>
          </cell>
          <cell r="K2741" t="str">
            <v>Fleet project_NISSAN   UD 40A M02 [063]_CMS 105 L</v>
          </cell>
          <cell r="L2741" t="str">
            <v>M</v>
          </cell>
          <cell r="M2741" t="str">
            <v>No</v>
          </cell>
          <cell r="N2741">
            <v>256254</v>
          </cell>
        </row>
        <row r="2742">
          <cell r="J2742" t="str">
            <v>Fleet project_NISSAN   UD 40A M02 [063]_CMS 105 L</v>
          </cell>
          <cell r="K2742" t="str">
            <v>Fleet project_NISSAN   UD 40A M02 [063]_CMS 105 L</v>
          </cell>
          <cell r="L2742" t="str">
            <v>M</v>
          </cell>
          <cell r="M2742" t="str">
            <v>No</v>
          </cell>
          <cell r="N2742">
            <v>257737</v>
          </cell>
        </row>
        <row r="2743">
          <cell r="J2743" t="str">
            <v>Fleet project_NISSAN   UD 40A M02 [063]_CMS 105 L</v>
          </cell>
          <cell r="K2743" t="str">
            <v>Fleet project_NISSAN   UD 40A M02 [063]_CMS 105 L</v>
          </cell>
          <cell r="L2743" t="str">
            <v>M</v>
          </cell>
          <cell r="M2743" t="str">
            <v>No</v>
          </cell>
          <cell r="N2743">
            <v>257354</v>
          </cell>
        </row>
        <row r="2744">
          <cell r="J2744" t="str">
            <v>Fleet project_NISSAN   UD 40A M02 [063]_CMS 105 L</v>
          </cell>
          <cell r="K2744" t="str">
            <v>Fleet project_NISSAN   UD 40A M02 [063]_CMS 105 L</v>
          </cell>
          <cell r="L2744" t="str">
            <v>M</v>
          </cell>
          <cell r="M2744" t="str">
            <v>No</v>
          </cell>
          <cell r="N2744">
            <v>257250</v>
          </cell>
        </row>
        <row r="2745">
          <cell r="J2745" t="str">
            <v>Fleet project_NISSAN   UD 40A M02 [063]_CNK 299 L</v>
          </cell>
          <cell r="K2745" t="str">
            <v>Fleet project_NISSAN   UD 40A M02 [063]_CNK 299 L</v>
          </cell>
          <cell r="L2745" t="str">
            <v>M</v>
          </cell>
          <cell r="M2745" t="str">
            <v>No</v>
          </cell>
          <cell r="N2745">
            <v>257249</v>
          </cell>
        </row>
        <row r="2746">
          <cell r="J2746" t="str">
            <v>Fleet project_NISSAN   UD 40A M02 [063]_CNK 299 L</v>
          </cell>
          <cell r="K2746" t="str">
            <v>Fleet project_NISSAN   UD 40A M02 [063]_CNK 299 L</v>
          </cell>
          <cell r="L2746" t="str">
            <v>M</v>
          </cell>
          <cell r="M2746" t="str">
            <v>No</v>
          </cell>
          <cell r="N2746">
            <v>257355</v>
          </cell>
        </row>
        <row r="2747">
          <cell r="J2747" t="str">
            <v>Fleet project_NISSAN   UD 40A M02 [063]_CNK 299 L</v>
          </cell>
          <cell r="K2747" t="str">
            <v>Fleet project_NISSAN   UD 40A M02 [063]_CNK 299 L</v>
          </cell>
          <cell r="L2747" t="str">
            <v>M</v>
          </cell>
          <cell r="M2747" t="str">
            <v>No</v>
          </cell>
          <cell r="N2747">
            <v>257738</v>
          </cell>
        </row>
        <row r="2748">
          <cell r="J2748" t="str">
            <v>Fleet project_NISSAN   UD 40A M02 [063]_CNK 299 L</v>
          </cell>
          <cell r="K2748" t="str">
            <v>Fleet project_NISSAN   UD 40A M02 [063]_CNK 299 L</v>
          </cell>
          <cell r="L2748" t="str">
            <v>M</v>
          </cell>
          <cell r="M2748" t="str">
            <v>No</v>
          </cell>
          <cell r="N2748">
            <v>256253</v>
          </cell>
        </row>
        <row r="2749">
          <cell r="J2749" t="str">
            <v>Fleet project_NISSAN   UD 40A M02 [063]_CNK 299 L</v>
          </cell>
          <cell r="K2749" t="str">
            <v>Fleet project_NISSAN   UD 40A M02 [063]_CNK 299 L</v>
          </cell>
          <cell r="L2749" t="str">
            <v>M</v>
          </cell>
          <cell r="M2749" t="str">
            <v>No</v>
          </cell>
          <cell r="N2749">
            <v>256781</v>
          </cell>
        </row>
        <row r="2750">
          <cell r="J2750" t="str">
            <v>Fleet project_NISSAN   UD 40A M02 [063]_CNK 299 L</v>
          </cell>
          <cell r="K2750" t="str">
            <v>Fleet project_NISSAN   UD 40A M02 [063]_CNK 299 L</v>
          </cell>
          <cell r="L2750" t="str">
            <v>M</v>
          </cell>
          <cell r="M2750" t="str">
            <v>No</v>
          </cell>
          <cell r="N2750">
            <v>256882</v>
          </cell>
        </row>
        <row r="2751">
          <cell r="J2751" t="str">
            <v>Fleet project_NISSAN   UD 40A M02 [073]_CMJ 511 L</v>
          </cell>
          <cell r="K2751" t="str">
            <v>Fleet project_NISSAN   UD 40A M02 [073]_CMJ 511 L</v>
          </cell>
          <cell r="L2751" t="str">
            <v>M</v>
          </cell>
          <cell r="M2751" t="str">
            <v>No</v>
          </cell>
          <cell r="N2751">
            <v>256884</v>
          </cell>
        </row>
        <row r="2752">
          <cell r="J2752" t="str">
            <v>Fleet project_NISSAN   UD 40A M02 [073]_CMJ 511 L</v>
          </cell>
          <cell r="K2752" t="str">
            <v>Fleet project_NISSAN   UD 40A M02 [073]_CMJ 511 L</v>
          </cell>
          <cell r="L2752" t="str">
            <v>M</v>
          </cell>
          <cell r="M2752" t="str">
            <v>No</v>
          </cell>
          <cell r="N2752">
            <v>256779</v>
          </cell>
        </row>
        <row r="2753">
          <cell r="J2753" t="str">
            <v>Fleet project_NISSAN   UD 40A M02 [073]_CMJ 511 L</v>
          </cell>
          <cell r="K2753" t="str">
            <v>Fleet project_NISSAN   UD 40A M02 [073]_CMJ 511 L</v>
          </cell>
          <cell r="L2753" t="str">
            <v>M</v>
          </cell>
          <cell r="M2753" t="str">
            <v>No</v>
          </cell>
          <cell r="N2753">
            <v>256252</v>
          </cell>
        </row>
        <row r="2754">
          <cell r="J2754" t="str">
            <v>Fleet project_NISSAN   UD 40A M02 [073]_CMJ 511 L</v>
          </cell>
          <cell r="K2754" t="str">
            <v>Fleet project_NISSAN   UD 40A M02 [073]_CMJ 511 L</v>
          </cell>
          <cell r="L2754" t="str">
            <v>M</v>
          </cell>
          <cell r="M2754" t="str">
            <v>No</v>
          </cell>
          <cell r="N2754">
            <v>257739</v>
          </cell>
        </row>
        <row r="2755">
          <cell r="J2755" t="str">
            <v>Fleet project_NISSAN   UD 40A M02 [073]_CMJ 511 L</v>
          </cell>
          <cell r="K2755" t="str">
            <v>Fleet project_NISSAN   UD 40A M02 [073]_CMJ 511 L</v>
          </cell>
          <cell r="L2755" t="str">
            <v>M</v>
          </cell>
          <cell r="M2755" t="str">
            <v>No</v>
          </cell>
          <cell r="N2755">
            <v>257357</v>
          </cell>
        </row>
        <row r="2756">
          <cell r="J2756" t="str">
            <v>Fleet project_NISSAN   UD 40A M02 [073]_CMJ 511 L</v>
          </cell>
          <cell r="K2756" t="str">
            <v>Fleet project_NISSAN   UD 40A M02 [073]_CMJ 511 L</v>
          </cell>
          <cell r="L2756" t="str">
            <v>M</v>
          </cell>
          <cell r="M2756" t="str">
            <v>No</v>
          </cell>
          <cell r="N2756">
            <v>257247</v>
          </cell>
        </row>
        <row r="2757">
          <cell r="J2757" t="str">
            <v>Fleet project_NISSAN   UD 40A M02 [073]_CMN 476 L</v>
          </cell>
          <cell r="K2757" t="str">
            <v>Fleet project_NISSAN   UD 40A M02 [073]_CMN 476 L</v>
          </cell>
          <cell r="L2757" t="str">
            <v>M</v>
          </cell>
          <cell r="M2757" t="str">
            <v>No</v>
          </cell>
          <cell r="N2757">
            <v>257248</v>
          </cell>
        </row>
        <row r="2758">
          <cell r="J2758" t="str">
            <v>Fleet project_NISSAN   UD 40A M02 [073]_CMN 476 L</v>
          </cell>
          <cell r="K2758" t="str">
            <v>Fleet project_NISSAN   UD 40A M02 [073]_CMN 476 L</v>
          </cell>
          <cell r="L2758" t="str">
            <v>M</v>
          </cell>
          <cell r="M2758" t="str">
            <v>No</v>
          </cell>
          <cell r="N2758">
            <v>257356</v>
          </cell>
        </row>
        <row r="2759">
          <cell r="J2759" t="str">
            <v>Fleet project_NISSAN   UD 40A M02 [073]_CMN 476 L</v>
          </cell>
          <cell r="K2759" t="str">
            <v>Fleet project_NISSAN   UD 40A M02 [073]_CMN 476 L</v>
          </cell>
          <cell r="L2759" t="str">
            <v>M</v>
          </cell>
          <cell r="M2759" t="str">
            <v>No</v>
          </cell>
          <cell r="N2759">
            <v>256333</v>
          </cell>
        </row>
        <row r="2760">
          <cell r="J2760" t="str">
            <v>Fleet project_NISSAN   UD 40A M02 [073]_CMN 476 L</v>
          </cell>
          <cell r="K2760" t="str">
            <v>Fleet project_NISSAN   UD 40A M02 [073]_CMN 476 L</v>
          </cell>
          <cell r="L2760" t="str">
            <v>M</v>
          </cell>
          <cell r="M2760" t="str">
            <v>No</v>
          </cell>
          <cell r="N2760">
            <v>256778</v>
          </cell>
        </row>
        <row r="2761">
          <cell r="J2761" t="str">
            <v>Fleet project_NISSAN   UD 40A M02 [073]_CMN 476 L</v>
          </cell>
          <cell r="K2761" t="str">
            <v>Fleet project_NISSAN   UD 40A M02 [073]_CMN 476 L</v>
          </cell>
          <cell r="L2761" t="str">
            <v>M</v>
          </cell>
          <cell r="M2761" t="str">
            <v>No</v>
          </cell>
          <cell r="N2761">
            <v>256883</v>
          </cell>
        </row>
        <row r="2762">
          <cell r="J2762" t="str">
            <v>Fleet project_NISSAN   UD 40A M02 [073]_CMN 476 L</v>
          </cell>
          <cell r="K2762" t="str">
            <v>Fleet project_NISSAN   UD 40A M02 [073]_CMN 476 L</v>
          </cell>
          <cell r="L2762" t="str">
            <v>M</v>
          </cell>
          <cell r="M2762" t="str">
            <v>No</v>
          </cell>
          <cell r="N2762">
            <v>257667</v>
          </cell>
        </row>
        <row r="2763">
          <cell r="J2763" t="str">
            <v>Fleet project_NISSAN   UD 40A M02 [103]_CMP 207 L</v>
          </cell>
          <cell r="K2763" t="str">
            <v>Fleet project_NISSAN   UD 40A M02 [103]_CMP 207 L</v>
          </cell>
          <cell r="L2763" t="str">
            <v>M</v>
          </cell>
          <cell r="M2763" t="str">
            <v>No</v>
          </cell>
          <cell r="N2763">
            <v>257668</v>
          </cell>
        </row>
        <row r="2764">
          <cell r="J2764" t="str">
            <v>Fleet project_NISSAN   UD 40A M02 [103]_CMP 207 L</v>
          </cell>
          <cell r="K2764" t="str">
            <v>Fleet project_NISSAN   UD 40A M02 [103]_CMP 207 L</v>
          </cell>
          <cell r="L2764" t="str">
            <v>M</v>
          </cell>
          <cell r="M2764" t="str">
            <v>No</v>
          </cell>
          <cell r="N2764">
            <v>256885</v>
          </cell>
        </row>
        <row r="2765">
          <cell r="J2765" t="str">
            <v>Fleet project_NISSAN   UD 40A M02 [103]_CMP 207 L</v>
          </cell>
          <cell r="K2765" t="str">
            <v>Fleet project_NISSAN   UD 40A M02 [103]_CMP 207 L</v>
          </cell>
          <cell r="L2765" t="str">
            <v>M</v>
          </cell>
          <cell r="M2765" t="str">
            <v>No</v>
          </cell>
          <cell r="N2765">
            <v>256777</v>
          </cell>
        </row>
        <row r="2766">
          <cell r="J2766" t="str">
            <v>Fleet project_NISSAN   UD 40A M02 [103]_CMP 207 L</v>
          </cell>
          <cell r="K2766" t="str">
            <v>Fleet project_NISSAN   UD 40A M02 [103]_CMP 207 L</v>
          </cell>
          <cell r="L2766" t="str">
            <v>M</v>
          </cell>
          <cell r="M2766" t="str">
            <v>No</v>
          </cell>
          <cell r="N2766">
            <v>256332</v>
          </cell>
        </row>
        <row r="2767">
          <cell r="J2767" t="str">
            <v>Fleet project_NISSAN   UD 40A M02 [103]_CMP 207 L</v>
          </cell>
          <cell r="K2767" t="str">
            <v>Fleet project_NISSAN   UD 40A M02 [103]_CMP 207 L</v>
          </cell>
          <cell r="L2767" t="str">
            <v>M</v>
          </cell>
          <cell r="M2767" t="str">
            <v>No</v>
          </cell>
          <cell r="N2767">
            <v>257358</v>
          </cell>
        </row>
        <row r="2768">
          <cell r="J2768" t="str">
            <v>Fleet project_NISSAN   UD 40A M02 [103]_CMP 207 L</v>
          </cell>
          <cell r="K2768" t="str">
            <v>Fleet project_NISSAN   UD 40A M02 [103]_CMP 207 L</v>
          </cell>
          <cell r="L2768" t="str">
            <v>M</v>
          </cell>
          <cell r="M2768" t="str">
            <v>No</v>
          </cell>
          <cell r="N2768">
            <v>257246</v>
          </cell>
        </row>
        <row r="2769">
          <cell r="J2769" t="str">
            <v>Fleet project_NISSAN   UD 40A M02 [105]_CMJ 505 L</v>
          </cell>
          <cell r="K2769" t="str">
            <v>Fleet project_NISSAN   UD 40A M02 [105]_CMJ 505 L</v>
          </cell>
          <cell r="L2769" t="str">
            <v>M</v>
          </cell>
          <cell r="M2769" t="str">
            <v>No</v>
          </cell>
          <cell r="N2769">
            <v>257245</v>
          </cell>
        </row>
        <row r="2770">
          <cell r="J2770" t="str">
            <v>Fleet project_NISSAN   UD 40A M02 [105]_CMJ 505 L</v>
          </cell>
          <cell r="K2770" t="str">
            <v>Fleet project_NISSAN   UD 40A M02 [105]_CMJ 505 L</v>
          </cell>
          <cell r="L2770" t="str">
            <v>M</v>
          </cell>
          <cell r="M2770" t="str">
            <v>No</v>
          </cell>
          <cell r="N2770">
            <v>257359</v>
          </cell>
        </row>
        <row r="2771">
          <cell r="J2771" t="str">
            <v>Fleet project_NISSAN   UD 40A M02 [105]_CMJ 505 L</v>
          </cell>
          <cell r="K2771" t="str">
            <v>Fleet project_NISSAN   UD 40A M02 [105]_CMJ 505 L</v>
          </cell>
          <cell r="L2771" t="str">
            <v>M</v>
          </cell>
          <cell r="M2771" t="str">
            <v>No</v>
          </cell>
          <cell r="N2771">
            <v>256331</v>
          </cell>
        </row>
        <row r="2772">
          <cell r="J2772" t="str">
            <v>Fleet project_NISSAN   UD 40A M02 [105]_CMJ 505 L</v>
          </cell>
          <cell r="K2772" t="str">
            <v>Fleet project_NISSAN   UD 40A M02 [105]_CMJ 505 L</v>
          </cell>
          <cell r="L2772" t="str">
            <v>M</v>
          </cell>
          <cell r="M2772" t="str">
            <v>No</v>
          </cell>
          <cell r="N2772">
            <v>256776</v>
          </cell>
        </row>
        <row r="2773">
          <cell r="J2773" t="str">
            <v>Fleet project_NISSAN   UD 40A M02 [105]_CMJ 505 L</v>
          </cell>
          <cell r="K2773" t="str">
            <v>Fleet project_NISSAN   UD 40A M02 [105]_CMJ 505 L</v>
          </cell>
          <cell r="L2773" t="str">
            <v>M</v>
          </cell>
          <cell r="M2773" t="str">
            <v>No</v>
          </cell>
          <cell r="N2773">
            <v>256886</v>
          </cell>
        </row>
        <row r="2774">
          <cell r="J2774" t="str">
            <v>Fleet project_NISSAN   UD 40A M02 [105]_CMJ 505 L</v>
          </cell>
          <cell r="K2774" t="str">
            <v>Fleet project_NISSAN   UD 40A M02 [105]_CMJ 505 L</v>
          </cell>
          <cell r="L2774" t="str">
            <v>M</v>
          </cell>
          <cell r="M2774" t="str">
            <v>No</v>
          </cell>
          <cell r="N2774">
            <v>257669</v>
          </cell>
        </row>
        <row r="2775">
          <cell r="J2775" t="str">
            <v>Fleet project_NISSAN   UD 40A M02 [105]_CMN 471 L</v>
          </cell>
          <cell r="K2775" t="str">
            <v>Fleet project_NISSAN   UD 40A M02 [105]_CMN 471 L</v>
          </cell>
          <cell r="L2775" t="str">
            <v>M</v>
          </cell>
          <cell r="M2775" t="str">
            <v>No</v>
          </cell>
          <cell r="N2775">
            <v>256954</v>
          </cell>
        </row>
        <row r="2776">
          <cell r="J2776" t="str">
            <v>Fleet project_NISSAN   UD 40A M02 [105]_CMN 471 L</v>
          </cell>
          <cell r="K2776" t="str">
            <v>Fleet project_NISSAN   UD 40A M02 [105]_CMN 471 L</v>
          </cell>
          <cell r="L2776" t="str">
            <v>M</v>
          </cell>
          <cell r="M2776" t="str">
            <v>No</v>
          </cell>
          <cell r="N2776">
            <v>256723</v>
          </cell>
        </row>
        <row r="2777">
          <cell r="J2777" t="str">
            <v>Fleet project_NISSAN   UD 40A M02 [105]_CMN 471 L</v>
          </cell>
          <cell r="K2777" t="str">
            <v>Fleet project_NISSAN   UD 40A M02 [105]_CMN 471 L</v>
          </cell>
          <cell r="L2777" t="str">
            <v>M</v>
          </cell>
          <cell r="M2777" t="str">
            <v>No</v>
          </cell>
          <cell r="N2777">
            <v>256284</v>
          </cell>
        </row>
        <row r="2778">
          <cell r="J2778" t="str">
            <v>Fleet project_NISSAN   UD 40A M02 [105]_CMN 471 L</v>
          </cell>
          <cell r="K2778" t="str">
            <v>Fleet project_NISSAN   UD 40A M02 [105]_CMN 471 L</v>
          </cell>
          <cell r="L2778" t="str">
            <v>M</v>
          </cell>
          <cell r="M2778" t="str">
            <v>No</v>
          </cell>
          <cell r="N2778">
            <v>257708</v>
          </cell>
        </row>
        <row r="2779">
          <cell r="J2779" t="str">
            <v>Fleet project_NISSAN   UD 40A M02 [105]_CMN 471 L</v>
          </cell>
          <cell r="K2779" t="str">
            <v>Fleet project_NISSAN   UD 40A M02 [105]_CMN 471 L</v>
          </cell>
          <cell r="L2779" t="str">
            <v>M</v>
          </cell>
          <cell r="M2779" t="str">
            <v>No</v>
          </cell>
          <cell r="N2779">
            <v>257429</v>
          </cell>
        </row>
        <row r="2780">
          <cell r="J2780" t="str">
            <v>Fleet project_NISSAN   UD 40A M02 [105]_CMN 471 L</v>
          </cell>
          <cell r="K2780" t="str">
            <v>Fleet project_NISSAN   UD 40A M02 [105]_CMN 471 L</v>
          </cell>
          <cell r="L2780" t="str">
            <v>M</v>
          </cell>
          <cell r="M2780" t="str">
            <v>No</v>
          </cell>
          <cell r="N2780">
            <v>257189</v>
          </cell>
        </row>
        <row r="2781">
          <cell r="J2781" t="str">
            <v>Fleet project_NISSAN   UD 40A M02 [173]_CMJ 501 L</v>
          </cell>
          <cell r="K2781" t="str">
            <v>Fleet project_NISSAN   UD 40A M02 [173]_CMJ 501 L</v>
          </cell>
          <cell r="L2781" t="str">
            <v>M</v>
          </cell>
          <cell r="M2781" t="str">
            <v>No</v>
          </cell>
          <cell r="N2781">
            <v>257188</v>
          </cell>
        </row>
        <row r="2782">
          <cell r="J2782" t="str">
            <v>Fleet project_NISSAN   UD 40A M02 [173]_CMJ 501 L</v>
          </cell>
          <cell r="K2782" t="str">
            <v>Fleet project_NISSAN   UD 40A M02 [173]_CMJ 501 L</v>
          </cell>
          <cell r="L2782" t="str">
            <v>M</v>
          </cell>
          <cell r="M2782" t="str">
            <v>No</v>
          </cell>
          <cell r="N2782">
            <v>257430</v>
          </cell>
        </row>
        <row r="2783">
          <cell r="J2783" t="str">
            <v>Fleet project_NISSAN   UD 40A M02 [173]_CMJ 501 L</v>
          </cell>
          <cell r="K2783" t="str">
            <v>Fleet project_NISSAN   UD 40A M02 [173]_CMJ 501 L</v>
          </cell>
          <cell r="L2783" t="str">
            <v>M</v>
          </cell>
          <cell r="M2783" t="str">
            <v>No</v>
          </cell>
          <cell r="N2783">
            <v>257709</v>
          </cell>
        </row>
        <row r="2784">
          <cell r="J2784" t="str">
            <v>Fleet project_NISSAN   UD 40A M02 [173]_CMJ 501 L</v>
          </cell>
          <cell r="K2784" t="str">
            <v>Fleet project_NISSAN   UD 40A M02 [173]_CMJ 501 L</v>
          </cell>
          <cell r="L2784" t="str">
            <v>M</v>
          </cell>
          <cell r="M2784" t="str">
            <v>No</v>
          </cell>
          <cell r="N2784">
            <v>256283</v>
          </cell>
        </row>
        <row r="2785">
          <cell r="J2785" t="str">
            <v>Fleet project_NISSAN   UD 40A M02 [173]_CMJ 501 L</v>
          </cell>
          <cell r="K2785" t="str">
            <v>Fleet project_NISSAN   UD 40A M02 [173]_CMJ 501 L</v>
          </cell>
          <cell r="L2785" t="str">
            <v>M</v>
          </cell>
          <cell r="M2785" t="str">
            <v>No</v>
          </cell>
          <cell r="N2785">
            <v>256722</v>
          </cell>
        </row>
        <row r="2786">
          <cell r="J2786" t="str">
            <v>Fleet project_NISSAN   UD 40A M02 [173]_CMJ 501 L</v>
          </cell>
          <cell r="K2786" t="str">
            <v>Fleet project_NISSAN   UD 40A M02 [173]_CMJ 501 L</v>
          </cell>
          <cell r="L2786" t="str">
            <v>M</v>
          </cell>
          <cell r="M2786" t="str">
            <v>No</v>
          </cell>
          <cell r="N2786">
            <v>256955</v>
          </cell>
        </row>
        <row r="2787">
          <cell r="J2787" t="str">
            <v>Fleet project_NISSAN   UD 40A M02 [173]_CMJ 531 L</v>
          </cell>
          <cell r="K2787" t="str">
            <v>Fleet project_NISSAN   UD 40A M02 [173]_CMJ 531 L</v>
          </cell>
          <cell r="L2787" t="str">
            <v>M</v>
          </cell>
          <cell r="M2787" t="str">
            <v>No</v>
          </cell>
          <cell r="N2787">
            <v>256956</v>
          </cell>
        </row>
        <row r="2788">
          <cell r="J2788" t="str">
            <v>Fleet project_NISSAN   UD 40A M02 [173]_CMJ 531 L</v>
          </cell>
          <cell r="K2788" t="str">
            <v>Fleet project_NISSAN   UD 40A M02 [173]_CMJ 531 L</v>
          </cell>
          <cell r="L2788" t="str">
            <v>M</v>
          </cell>
          <cell r="M2788" t="str">
            <v>No</v>
          </cell>
          <cell r="N2788">
            <v>256721</v>
          </cell>
        </row>
        <row r="2789">
          <cell r="J2789" t="str">
            <v>Fleet project_NISSAN   UD 40A M02 [173]_CMJ 531 L</v>
          </cell>
          <cell r="K2789" t="str">
            <v>Fleet project_NISSAN   UD 40A M02 [173]_CMJ 531 L</v>
          </cell>
          <cell r="L2789" t="str">
            <v>M</v>
          </cell>
          <cell r="M2789" t="str">
            <v>No</v>
          </cell>
          <cell r="N2789">
            <v>256282</v>
          </cell>
        </row>
        <row r="2790">
          <cell r="J2790" t="str">
            <v>Fleet project_NISSAN   UD 40A M02 [173]_CMJ 531 L</v>
          </cell>
          <cell r="K2790" t="str">
            <v>Fleet project_NISSAN   UD 40A M02 [173]_CMJ 531 L</v>
          </cell>
          <cell r="L2790" t="str">
            <v>M</v>
          </cell>
          <cell r="M2790" t="str">
            <v>No</v>
          </cell>
          <cell r="N2790">
            <v>257710</v>
          </cell>
        </row>
        <row r="2791">
          <cell r="J2791" t="str">
            <v>Fleet project_NISSAN   UD 40A M02 [173]_CMJ 531 L</v>
          </cell>
          <cell r="K2791" t="str">
            <v>Fleet project_NISSAN   UD 40A M02 [173]_CMJ 531 L</v>
          </cell>
          <cell r="L2791" t="str">
            <v>M</v>
          </cell>
          <cell r="M2791" t="str">
            <v>No</v>
          </cell>
          <cell r="N2791">
            <v>257431</v>
          </cell>
        </row>
        <row r="2792">
          <cell r="J2792" t="str">
            <v>Fleet project_NISSAN   UD 40A M02 [173]_CMJ 531 L</v>
          </cell>
          <cell r="K2792" t="str">
            <v>Fleet project_NISSAN   UD 40A M02 [173]_CMJ 531 L</v>
          </cell>
          <cell r="L2792" t="str">
            <v>M</v>
          </cell>
          <cell r="M2792" t="str">
            <v>No</v>
          </cell>
          <cell r="N2792">
            <v>257187</v>
          </cell>
        </row>
        <row r="2793">
          <cell r="J2793" t="str">
            <v>Fleet project_NISSAN   UD 40A M02 [173]_CMS 094 L</v>
          </cell>
          <cell r="K2793" t="str">
            <v>Fleet project_NISSAN   UD 40A M02 [173]_CMS 094 L</v>
          </cell>
          <cell r="L2793" t="str">
            <v>M</v>
          </cell>
          <cell r="M2793" t="str">
            <v>No</v>
          </cell>
          <cell r="N2793">
            <v>257186</v>
          </cell>
        </row>
        <row r="2794">
          <cell r="J2794" t="str">
            <v>Fleet project_NISSAN   UD 40A M02 [173]_CMS 094 L</v>
          </cell>
          <cell r="K2794" t="str">
            <v>Fleet project_NISSAN   UD 40A M02 [173]_CMS 094 L</v>
          </cell>
          <cell r="L2794" t="str">
            <v>M</v>
          </cell>
          <cell r="M2794" t="str">
            <v>No</v>
          </cell>
          <cell r="N2794">
            <v>257432</v>
          </cell>
        </row>
        <row r="2795">
          <cell r="J2795" t="str">
            <v>Fleet project_NISSAN   UD 40A M02 [173]_CMS 094 L</v>
          </cell>
          <cell r="K2795" t="str">
            <v>Fleet project_NISSAN   UD 40A M02 [173]_CMS 094 L</v>
          </cell>
          <cell r="L2795" t="str">
            <v>M</v>
          </cell>
          <cell r="M2795" t="str">
            <v>No</v>
          </cell>
          <cell r="N2795">
            <v>257711</v>
          </cell>
        </row>
        <row r="2796">
          <cell r="J2796" t="str">
            <v>Fleet project_NISSAN   UD 40A M02 [173]_CMS 094 L</v>
          </cell>
          <cell r="K2796" t="str">
            <v>Fleet project_NISSAN   UD 40A M02 [173]_CMS 094 L</v>
          </cell>
          <cell r="L2796" t="str">
            <v>M</v>
          </cell>
          <cell r="M2796" t="str">
            <v>No</v>
          </cell>
          <cell r="N2796">
            <v>256281</v>
          </cell>
        </row>
        <row r="2797">
          <cell r="J2797" t="str">
            <v>Fleet project_NISSAN   UD 40A M02 [173]_CMS 094 L</v>
          </cell>
          <cell r="K2797" t="str">
            <v>Fleet project_NISSAN   UD 40A M02 [173]_CMS 094 L</v>
          </cell>
          <cell r="L2797" t="str">
            <v>M</v>
          </cell>
          <cell r="M2797" t="str">
            <v>No</v>
          </cell>
          <cell r="N2797">
            <v>256802</v>
          </cell>
        </row>
        <row r="2798">
          <cell r="J2798" t="str">
            <v>Fleet project_NISSAN   UD 40A M02 [173]_CMS 094 L</v>
          </cell>
          <cell r="K2798" t="str">
            <v>Fleet project_NISSAN   UD 40A M02 [173]_CMS 094 L</v>
          </cell>
          <cell r="L2798" t="str">
            <v>M</v>
          </cell>
          <cell r="M2798" t="str">
            <v>No</v>
          </cell>
          <cell r="N2798">
            <v>256957</v>
          </cell>
        </row>
        <row r="2799">
          <cell r="J2799" t="str">
            <v>Fleet project_NISSAN   UD 40A M02 [173]_CMS 102 L</v>
          </cell>
          <cell r="K2799" t="str">
            <v>Fleet project_NISSAN   UD 40A M02 [173]_CMS 102 L</v>
          </cell>
          <cell r="L2799" t="str">
            <v>M</v>
          </cell>
          <cell r="M2799" t="str">
            <v>No</v>
          </cell>
          <cell r="N2799">
            <v>256861</v>
          </cell>
        </row>
        <row r="2800">
          <cell r="J2800" t="str">
            <v>Fleet project_NISSAN   UD 40A M02 [173]_CMS 102 L</v>
          </cell>
          <cell r="K2800" t="str">
            <v>Fleet project_NISSAN   UD 40A M02 [173]_CMS 102 L</v>
          </cell>
          <cell r="L2800" t="str">
            <v>M</v>
          </cell>
          <cell r="M2800" t="str">
            <v>No</v>
          </cell>
          <cell r="N2800">
            <v>256801</v>
          </cell>
        </row>
        <row r="2801">
          <cell r="J2801" t="str">
            <v>Fleet project_NISSAN   UD 40A M02 [173]_CMS 102 L</v>
          </cell>
          <cell r="K2801" t="str">
            <v>Fleet project_NISSAN   UD 40A M02 [173]_CMS 102 L</v>
          </cell>
          <cell r="L2801" t="str">
            <v>M</v>
          </cell>
          <cell r="M2801" t="str">
            <v>No</v>
          </cell>
          <cell r="N2801">
            <v>256280</v>
          </cell>
        </row>
        <row r="2802">
          <cell r="J2802" t="str">
            <v>Fleet project_NISSAN   UD 40A M02 [173]_CMS 102 L</v>
          </cell>
          <cell r="K2802" t="str">
            <v>Fleet project_NISSAN   UD 40A M02 [173]_CMS 102 L</v>
          </cell>
          <cell r="L2802" t="str">
            <v>M</v>
          </cell>
          <cell r="M2802" t="str">
            <v>No</v>
          </cell>
          <cell r="N2802">
            <v>257712</v>
          </cell>
        </row>
        <row r="2803">
          <cell r="J2803" t="str">
            <v>Fleet project_NISSAN   UD 40A M02 [173]_CMS 102 L</v>
          </cell>
          <cell r="K2803" t="str">
            <v>Fleet project_NISSAN   UD 40A M02 [173]_CMS 102 L</v>
          </cell>
          <cell r="L2803" t="str">
            <v>M</v>
          </cell>
          <cell r="M2803" t="str">
            <v>No</v>
          </cell>
          <cell r="N2803">
            <v>257334</v>
          </cell>
        </row>
        <row r="2804">
          <cell r="J2804" t="str">
            <v>Fleet project_NISSAN   UD 40A M02 [173]_CMS 102 L</v>
          </cell>
          <cell r="K2804" t="str">
            <v>Fleet project_NISSAN   UD 40A M02 [173]_CMS 102 L</v>
          </cell>
          <cell r="L2804" t="str">
            <v>M</v>
          </cell>
          <cell r="M2804" t="str">
            <v>No</v>
          </cell>
          <cell r="N2804">
            <v>257270</v>
          </cell>
        </row>
        <row r="2805">
          <cell r="J2805" t="str">
            <v>Fleet project_NISSAN   UD 40A M02 [173]_CMY 249 L</v>
          </cell>
          <cell r="K2805" t="str">
            <v>Fleet project_NISSAN   UD 40A M02 [173]_CMY 249 L</v>
          </cell>
          <cell r="L2805" t="str">
            <v>M</v>
          </cell>
          <cell r="M2805" t="str">
            <v>No</v>
          </cell>
          <cell r="N2805">
            <v>257269</v>
          </cell>
        </row>
        <row r="2806">
          <cell r="J2806" t="str">
            <v>Fleet project_NISSAN   UD 40A M02 [173]_CMY 249 L</v>
          </cell>
          <cell r="K2806" t="str">
            <v>Fleet project_NISSAN   UD 40A M02 [173]_CMY 249 L</v>
          </cell>
          <cell r="L2806" t="str">
            <v>M</v>
          </cell>
          <cell r="M2806" t="str">
            <v>No</v>
          </cell>
          <cell r="N2806">
            <v>257335</v>
          </cell>
        </row>
        <row r="2807">
          <cell r="J2807" t="str">
            <v>Fleet project_NISSAN   UD 40A M02 [173]_CMY 249 L</v>
          </cell>
          <cell r="K2807" t="str">
            <v>Fleet project_NISSAN   UD 40A M02 [173]_CMY 249 L</v>
          </cell>
          <cell r="L2807" t="str">
            <v>M</v>
          </cell>
          <cell r="M2807" t="str">
            <v>No</v>
          </cell>
          <cell r="N2807">
            <v>257713</v>
          </cell>
        </row>
        <row r="2808">
          <cell r="J2808" t="str">
            <v>Fleet project_NISSAN   UD 40A M02 [173]_CMY 249 L</v>
          </cell>
          <cell r="K2808" t="str">
            <v>Fleet project_NISSAN   UD 40A M02 [173]_CMY 249 L</v>
          </cell>
          <cell r="L2808" t="str">
            <v>M</v>
          </cell>
          <cell r="M2808" t="str">
            <v>No</v>
          </cell>
          <cell r="N2808">
            <v>256279</v>
          </cell>
        </row>
        <row r="2809">
          <cell r="J2809" t="str">
            <v>Fleet project_NISSAN   UD 40A M02 [173]_CMY 249 L</v>
          </cell>
          <cell r="K2809" t="str">
            <v>Fleet project_NISSAN   UD 40A M02 [173]_CMY 249 L</v>
          </cell>
          <cell r="L2809" t="str">
            <v>M</v>
          </cell>
          <cell r="M2809" t="str">
            <v>No</v>
          </cell>
          <cell r="N2809">
            <v>256800</v>
          </cell>
        </row>
        <row r="2810">
          <cell r="J2810" t="str">
            <v>Fleet project_NISSAN   UD 40A M02 [173]_CMY 249 L</v>
          </cell>
          <cell r="K2810" t="str">
            <v>Fleet project_NISSAN   UD 40A M02 [173]_CMY 249 L</v>
          </cell>
          <cell r="L2810" t="str">
            <v>M</v>
          </cell>
          <cell r="M2810" t="str">
            <v>No</v>
          </cell>
          <cell r="N2810">
            <v>256862</v>
          </cell>
        </row>
        <row r="2811">
          <cell r="J2811" t="str">
            <v>Fleet project_NISSAN   UD 40A M02 [173]_CNN 483 L</v>
          </cell>
          <cell r="K2811" t="str">
            <v>Fleet project_NISSAN   UD 40A M02 [173]_CNN 483 L</v>
          </cell>
          <cell r="L2811" t="str">
            <v>M</v>
          </cell>
          <cell r="M2811" t="str">
            <v>No</v>
          </cell>
          <cell r="N2811">
            <v>256863</v>
          </cell>
        </row>
        <row r="2812">
          <cell r="J2812" t="str">
            <v>Fleet project_NISSAN   UD 40A M02 [173]_CNN 483 L</v>
          </cell>
          <cell r="K2812" t="str">
            <v>Fleet project_NISSAN   UD 40A M02 [173]_CNN 483 L</v>
          </cell>
          <cell r="L2812" t="str">
            <v>M</v>
          </cell>
          <cell r="M2812" t="str">
            <v>No</v>
          </cell>
          <cell r="N2812">
            <v>256799</v>
          </cell>
        </row>
        <row r="2813">
          <cell r="J2813" t="str">
            <v>Fleet project_NISSAN   UD 40A M02 [173]_CNN 483 L</v>
          </cell>
          <cell r="K2813" t="str">
            <v>Fleet project_NISSAN   UD 40A M02 [173]_CNN 483 L</v>
          </cell>
          <cell r="L2813" t="str">
            <v>M</v>
          </cell>
          <cell r="M2813" t="str">
            <v>No</v>
          </cell>
          <cell r="N2813">
            <v>256278</v>
          </cell>
        </row>
        <row r="2814">
          <cell r="J2814" t="str">
            <v>Fleet project_NISSAN   UD 40A M02 [173]_CNN 483 L</v>
          </cell>
          <cell r="K2814" t="str">
            <v>Fleet project_NISSAN   UD 40A M02 [173]_CNN 483 L</v>
          </cell>
          <cell r="L2814" t="str">
            <v>M</v>
          </cell>
          <cell r="M2814" t="str">
            <v>No</v>
          </cell>
          <cell r="N2814">
            <v>257714</v>
          </cell>
        </row>
        <row r="2815">
          <cell r="J2815" t="str">
            <v>Fleet project_NISSAN   UD 40A M02 [173]_CNN 483 L</v>
          </cell>
          <cell r="K2815" t="str">
            <v>Fleet project_NISSAN   UD 40A M02 [173]_CNN 483 L</v>
          </cell>
          <cell r="L2815" t="str">
            <v>M</v>
          </cell>
          <cell r="M2815" t="str">
            <v>No</v>
          </cell>
          <cell r="N2815">
            <v>257336</v>
          </cell>
        </row>
        <row r="2816">
          <cell r="J2816" t="str">
            <v>Fleet project_NISSAN   UD 40A M02 [173]_CNN 483 L</v>
          </cell>
          <cell r="K2816" t="str">
            <v>Fleet project_NISSAN   UD 40A M02 [173]_CNN 483 L</v>
          </cell>
          <cell r="L2816" t="str">
            <v>M</v>
          </cell>
          <cell r="M2816" t="str">
            <v>No</v>
          </cell>
          <cell r="N2816">
            <v>257268</v>
          </cell>
        </row>
        <row r="2817">
          <cell r="J2817" t="str">
            <v>Fleet project_NISSAN   UD 40A M02 [173]_CNN 494 L</v>
          </cell>
          <cell r="K2817" t="str">
            <v>Fleet project_NISSAN   UD 40A M02 [173]_CNN 494 L</v>
          </cell>
          <cell r="L2817" t="str">
            <v>M</v>
          </cell>
          <cell r="M2817" t="str">
            <v>No</v>
          </cell>
          <cell r="N2817">
            <v>257267</v>
          </cell>
        </row>
        <row r="2818">
          <cell r="J2818" t="str">
            <v>Fleet project_NISSAN   UD 40A M02 [173]_CNN 494 L</v>
          </cell>
          <cell r="K2818" t="str">
            <v>Fleet project_NISSAN   UD 40A M02 [173]_CNN 494 L</v>
          </cell>
          <cell r="L2818" t="str">
            <v>M</v>
          </cell>
          <cell r="M2818" t="str">
            <v>No</v>
          </cell>
          <cell r="N2818">
            <v>257337</v>
          </cell>
        </row>
        <row r="2819">
          <cell r="J2819" t="str">
            <v>Fleet project_NISSAN   UD 40A M02 [173]_CNN 494 L</v>
          </cell>
          <cell r="K2819" t="str">
            <v>Fleet project_NISSAN   UD 40A M02 [173]_CNN 494 L</v>
          </cell>
          <cell r="L2819" t="str">
            <v>M</v>
          </cell>
          <cell r="M2819" t="str">
            <v>No</v>
          </cell>
          <cell r="N2819">
            <v>257715</v>
          </cell>
        </row>
        <row r="2820">
          <cell r="J2820" t="str">
            <v>Fleet project_NISSAN   UD 40A M02 [173]_CNN 494 L</v>
          </cell>
          <cell r="K2820" t="str">
            <v>Fleet project_NISSAN   UD 40A M02 [173]_CNN 494 L</v>
          </cell>
          <cell r="L2820" t="str">
            <v>M</v>
          </cell>
          <cell r="M2820" t="str">
            <v>No</v>
          </cell>
          <cell r="N2820">
            <v>256277</v>
          </cell>
        </row>
        <row r="2821">
          <cell r="J2821" t="str">
            <v>Fleet project_NISSAN   UD 40A M02 [173]_CNN 494 L</v>
          </cell>
          <cell r="K2821" t="str">
            <v>Fleet project_NISSAN   UD 40A M02 [173]_CNN 494 L</v>
          </cell>
          <cell r="L2821" t="str">
            <v>M</v>
          </cell>
          <cell r="M2821" t="str">
            <v>No</v>
          </cell>
          <cell r="N2821">
            <v>256804</v>
          </cell>
        </row>
        <row r="2822">
          <cell r="J2822" t="str">
            <v>Fleet project_NISSAN   UD 40A M02 [173]_CNN 494 L</v>
          </cell>
          <cell r="K2822" t="str">
            <v>Fleet project_NISSAN   UD 40A M02 [173]_CNN 494 L</v>
          </cell>
          <cell r="L2822" t="str">
            <v>M</v>
          </cell>
          <cell r="M2822" t="str">
            <v>No</v>
          </cell>
          <cell r="N2822">
            <v>256864</v>
          </cell>
        </row>
        <row r="2823">
          <cell r="J2823" t="str">
            <v>Fleet project_NISSAN   UD 40A M02 [173]_CNV 683 L</v>
          </cell>
          <cell r="K2823" t="str">
            <v>Fleet project_NISSAN   UD 40A M02 [173]_CNV 683 L</v>
          </cell>
          <cell r="L2823" t="str">
            <v>M</v>
          </cell>
          <cell r="M2823" t="str">
            <v>No</v>
          </cell>
          <cell r="N2823">
            <v>256859</v>
          </cell>
        </row>
        <row r="2824">
          <cell r="J2824" t="str">
            <v>Fleet project_NISSAN   UD 40A M02 [173]_CNV 683 L</v>
          </cell>
          <cell r="K2824" t="str">
            <v>Fleet project_NISSAN   UD 40A M02 [173]_CNV 683 L</v>
          </cell>
          <cell r="L2824" t="str">
            <v>M</v>
          </cell>
          <cell r="M2824" t="str">
            <v>No</v>
          </cell>
          <cell r="N2824">
            <v>256803</v>
          </cell>
        </row>
        <row r="2825">
          <cell r="J2825" t="str">
            <v>Fleet project_NISSAN   UD 40A M02 [173]_CNV 683 L</v>
          </cell>
          <cell r="K2825" t="str">
            <v>Fleet project_NISSAN   UD 40A M02 [173]_CNV 683 L</v>
          </cell>
          <cell r="L2825" t="str">
            <v>M</v>
          </cell>
          <cell r="M2825" t="str">
            <v>No</v>
          </cell>
          <cell r="N2825">
            <v>256276</v>
          </cell>
        </row>
        <row r="2826">
          <cell r="J2826" t="str">
            <v>Fleet project_NISSAN   UD 40A M02 [173]_CNV 683 L</v>
          </cell>
          <cell r="K2826" t="str">
            <v>Fleet project_NISSAN   UD 40A M02 [173]_CNV 683 L</v>
          </cell>
          <cell r="L2826" t="str">
            <v>M</v>
          </cell>
          <cell r="M2826" t="str">
            <v>No</v>
          </cell>
          <cell r="N2826">
            <v>257716</v>
          </cell>
        </row>
        <row r="2827">
          <cell r="J2827" t="str">
            <v>Fleet project_NISSAN   UD 40A M02 [173]_CNV 683 L</v>
          </cell>
          <cell r="K2827" t="str">
            <v>Fleet project_NISSAN   UD 40A M02 [173]_CNV 683 L</v>
          </cell>
          <cell r="L2827" t="str">
            <v>M</v>
          </cell>
          <cell r="M2827" t="str">
            <v>No</v>
          </cell>
          <cell r="N2827">
            <v>257332</v>
          </cell>
        </row>
        <row r="2828">
          <cell r="J2828" t="str">
            <v>Fleet project_NISSAN   UD 40A M02 [173]_CNV 683 L</v>
          </cell>
          <cell r="K2828" t="str">
            <v>Fleet project_NISSAN   UD 40A M02 [173]_CNV 683 L</v>
          </cell>
          <cell r="L2828" t="str">
            <v>M</v>
          </cell>
          <cell r="M2828" t="str">
            <v>No</v>
          </cell>
          <cell r="N2828">
            <v>257272</v>
          </cell>
        </row>
        <row r="2829">
          <cell r="J2829" t="str">
            <v>Fleet project_NISSAN  UD 330WF T27 CRANE TRUCK _CMS 088 L</v>
          </cell>
          <cell r="K2829" t="str">
            <v>Fleet project_NISSAN  UD 330WF T27 CRANE TRUCK _CMS 088 L</v>
          </cell>
          <cell r="L2829" t="str">
            <v>M</v>
          </cell>
          <cell r="M2829" t="str">
            <v>No</v>
          </cell>
          <cell r="N2829">
            <v>257244</v>
          </cell>
        </row>
        <row r="2830">
          <cell r="J2830" t="str">
            <v>Fleet project_NISSAN  UD 330WF T27 CRANE TRUCK _CMS 088 L</v>
          </cell>
          <cell r="K2830" t="str">
            <v>Fleet project_NISSAN  UD 330WF T27 CRANE TRUCK _CMS 088 L</v>
          </cell>
          <cell r="L2830" t="str">
            <v>M</v>
          </cell>
          <cell r="M2830" t="str">
            <v>No</v>
          </cell>
          <cell r="N2830">
            <v>257360</v>
          </cell>
        </row>
        <row r="2831">
          <cell r="J2831" t="str">
            <v>Fleet project_NISSAN  UD 330WF T27 CRANE TRUCK _CMS 088 L</v>
          </cell>
          <cell r="K2831" t="str">
            <v>Fleet project_NISSAN  UD 330WF T27 CRANE TRUCK _CMS 088 L</v>
          </cell>
          <cell r="L2831" t="str">
            <v>M</v>
          </cell>
          <cell r="M2831" t="str">
            <v>No</v>
          </cell>
          <cell r="N2831">
            <v>256330</v>
          </cell>
        </row>
        <row r="2832">
          <cell r="J2832" t="str">
            <v>Fleet project_NISSAN  UD 330WF T27 CRANE TRUCK _CMS 088 L</v>
          </cell>
          <cell r="K2832" t="str">
            <v>Fleet project_NISSAN  UD 330WF T27 CRANE TRUCK _CMS 088 L</v>
          </cell>
          <cell r="L2832" t="str">
            <v>M</v>
          </cell>
          <cell r="M2832" t="str">
            <v>No</v>
          </cell>
          <cell r="N2832">
            <v>256775</v>
          </cell>
        </row>
        <row r="2833">
          <cell r="J2833" t="str">
            <v>Fleet project_NISSAN  UD 330WF T27 CRANE TRUCK _CMS 088 L</v>
          </cell>
          <cell r="K2833" t="str">
            <v>Fleet project_NISSAN  UD 330WF T27 CRANE TRUCK _CMS 088 L</v>
          </cell>
          <cell r="L2833" t="str">
            <v>M</v>
          </cell>
          <cell r="M2833" t="str">
            <v>No</v>
          </cell>
          <cell r="N2833">
            <v>256887</v>
          </cell>
        </row>
        <row r="2834">
          <cell r="J2834" t="str">
            <v>Fleet project_NISSAN  UD 330WF T27 CRANE TRUCK _CMS 088 L</v>
          </cell>
          <cell r="K2834" t="str">
            <v>Fleet project_NISSAN  UD 330WF T27 CRANE TRUCK _CMS 088 L</v>
          </cell>
          <cell r="L2834" t="str">
            <v>M</v>
          </cell>
          <cell r="M2834" t="str">
            <v>No</v>
          </cell>
          <cell r="N2834">
            <v>257670</v>
          </cell>
        </row>
        <row r="2835">
          <cell r="J2835" t="str">
            <v>Fleet project_NISSAN  UD 80  HONEY SUCKER [093]_CNK 292 L</v>
          </cell>
          <cell r="K2835" t="str">
            <v>Fleet project_NISSAN  UD 80  HONEY SUCKER [093]_CNK 292 L</v>
          </cell>
          <cell r="L2835" t="str">
            <v>M</v>
          </cell>
          <cell r="M2835" t="str">
            <v>No</v>
          </cell>
          <cell r="N2835">
            <v>257671</v>
          </cell>
        </row>
        <row r="2836">
          <cell r="J2836" t="str">
            <v>Fleet project_NISSAN  UD 80  HONEY SUCKER [093]_CNK 292 L</v>
          </cell>
          <cell r="K2836" t="str">
            <v>Fleet project_NISSAN  UD 80  HONEY SUCKER [093]_CNK 292 L</v>
          </cell>
          <cell r="L2836" t="str">
            <v>M</v>
          </cell>
          <cell r="M2836" t="str">
            <v>No</v>
          </cell>
          <cell r="N2836">
            <v>256888</v>
          </cell>
        </row>
        <row r="2837">
          <cell r="J2837" t="str">
            <v>Fleet project_NISSAN  UD 80  HONEY SUCKER [093]_CNK 292 L</v>
          </cell>
          <cell r="K2837" t="str">
            <v>Fleet project_NISSAN  UD 80  HONEY SUCKER [093]_CNK 292 L</v>
          </cell>
          <cell r="L2837" t="str">
            <v>M</v>
          </cell>
          <cell r="M2837" t="str">
            <v>No</v>
          </cell>
          <cell r="N2837">
            <v>256774</v>
          </cell>
        </row>
        <row r="2838">
          <cell r="J2838" t="str">
            <v>Fleet project_NISSAN  UD 80  HONEY SUCKER [093]_CNK 292 L</v>
          </cell>
          <cell r="K2838" t="str">
            <v>Fleet project_NISSAN  UD 80  HONEY SUCKER [093]_CNK 292 L</v>
          </cell>
          <cell r="L2838" t="str">
            <v>M</v>
          </cell>
          <cell r="M2838" t="str">
            <v>No</v>
          </cell>
          <cell r="N2838">
            <v>256329</v>
          </cell>
        </row>
        <row r="2839">
          <cell r="J2839" t="str">
            <v>Fleet project_NISSAN  UD 80  HONEY SUCKER [093]_CNK 292 L</v>
          </cell>
          <cell r="K2839" t="str">
            <v>Fleet project_NISSAN  UD 80  HONEY SUCKER [093]_CNK 292 L</v>
          </cell>
          <cell r="L2839" t="str">
            <v>M</v>
          </cell>
          <cell r="M2839" t="str">
            <v>No</v>
          </cell>
          <cell r="N2839">
            <v>257361</v>
          </cell>
        </row>
        <row r="2840">
          <cell r="J2840" t="str">
            <v>Fleet project_NISSAN  UD 80  HONEY SUCKER [093]_CNK 292 L</v>
          </cell>
          <cell r="K2840" t="str">
            <v>Fleet project_NISSAN  UD 80  HONEY SUCKER [093]_CNK 292 L</v>
          </cell>
          <cell r="L2840" t="str">
            <v>M</v>
          </cell>
          <cell r="M2840" t="str">
            <v>No</v>
          </cell>
          <cell r="N2840">
            <v>257243</v>
          </cell>
        </row>
        <row r="2841">
          <cell r="J2841" t="str">
            <v>Fleet project_NISSAN  UD 80 C H07 [063] CRANE_CMJ 521 L</v>
          </cell>
          <cell r="K2841" t="str">
            <v>Fleet project_NISSAN  UD 80 C H07 [063] CRANE_CMJ 521 L</v>
          </cell>
          <cell r="L2841" t="str">
            <v>M</v>
          </cell>
          <cell r="M2841" t="str">
            <v>No</v>
          </cell>
          <cell r="N2841">
            <v>257242</v>
          </cell>
        </row>
        <row r="2842">
          <cell r="J2842" t="str">
            <v>Fleet project_NISSAN  UD 80 C H07 [063] CRANE_CMJ 521 L</v>
          </cell>
          <cell r="K2842" t="str">
            <v>Fleet project_NISSAN  UD 80 C H07 [063] CRANE_CMJ 521 L</v>
          </cell>
          <cell r="L2842" t="str">
            <v>M</v>
          </cell>
          <cell r="M2842" t="str">
            <v>No</v>
          </cell>
          <cell r="N2842">
            <v>257362</v>
          </cell>
        </row>
        <row r="2843">
          <cell r="J2843" t="str">
            <v>Fleet project_NISSAN  UD 80 C H07 [063] CRANE_CMJ 521 L</v>
          </cell>
          <cell r="K2843" t="str">
            <v>Fleet project_NISSAN  UD 80 C H07 [063] CRANE_CMJ 521 L</v>
          </cell>
          <cell r="L2843" t="str">
            <v>M</v>
          </cell>
          <cell r="M2843" t="str">
            <v>No</v>
          </cell>
          <cell r="N2843">
            <v>256328</v>
          </cell>
        </row>
        <row r="2844">
          <cell r="J2844" t="str">
            <v>Fleet project_NISSAN  UD 80 C H07 [063] CRANE_CMJ 521 L</v>
          </cell>
          <cell r="K2844" t="str">
            <v>Fleet project_NISSAN  UD 80 C H07 [063] CRANE_CMJ 521 L</v>
          </cell>
          <cell r="L2844" t="str">
            <v>M</v>
          </cell>
          <cell r="M2844" t="str">
            <v>No</v>
          </cell>
          <cell r="N2844">
            <v>256773</v>
          </cell>
        </row>
        <row r="2845">
          <cell r="J2845" t="str">
            <v>Fleet project_NISSAN  UD 80 C H07 [063] CRANE_CMJ 521 L</v>
          </cell>
          <cell r="K2845" t="str">
            <v>Fleet project_NISSAN  UD 80 C H07 [063] CRANE_CMJ 521 L</v>
          </cell>
          <cell r="L2845" t="str">
            <v>M</v>
          </cell>
          <cell r="M2845" t="str">
            <v>No</v>
          </cell>
          <cell r="N2845">
            <v>256889</v>
          </cell>
        </row>
        <row r="2846">
          <cell r="J2846" t="str">
            <v>Fleet project_NISSAN  UD 80 C H07 [063] CRANE_CMJ 521 L</v>
          </cell>
          <cell r="K2846" t="str">
            <v>Fleet project_NISSAN  UD 80 C H07 [063] CRANE_CMJ 521 L</v>
          </cell>
          <cell r="L2846" t="str">
            <v>M</v>
          </cell>
          <cell r="M2846" t="str">
            <v>No</v>
          </cell>
          <cell r="N2846">
            <v>257672</v>
          </cell>
        </row>
        <row r="2847">
          <cell r="J2847" t="str">
            <v>Fleet project_NISSAN  UD 80 C H07 [173] CRANE_CMN 100 L</v>
          </cell>
          <cell r="K2847" t="str">
            <v>Fleet project_NISSAN  UD 80 C H07 [173] CRANE_CMN 100 L</v>
          </cell>
          <cell r="L2847" t="str">
            <v>M</v>
          </cell>
          <cell r="M2847" t="str">
            <v>No</v>
          </cell>
          <cell r="N2847">
            <v>257673</v>
          </cell>
        </row>
        <row r="2848">
          <cell r="J2848" t="str">
            <v>Fleet project_NISSAN  UD 80 C H07 [173] CRANE_CMN 100 L</v>
          </cell>
          <cell r="K2848" t="str">
            <v>Fleet project_NISSAN  UD 80 C H07 [173] CRANE_CMN 100 L</v>
          </cell>
          <cell r="L2848" t="str">
            <v>M</v>
          </cell>
          <cell r="M2848" t="str">
            <v>No</v>
          </cell>
          <cell r="N2848">
            <v>256890</v>
          </cell>
        </row>
        <row r="2849">
          <cell r="J2849" t="str">
            <v>Fleet project_NISSAN  UD 80 C H07 [173] CRANE_CMN 100 L</v>
          </cell>
          <cell r="K2849" t="str">
            <v>Fleet project_NISSAN  UD 80 C H07 [173] CRANE_CMN 100 L</v>
          </cell>
          <cell r="L2849" t="str">
            <v>M</v>
          </cell>
          <cell r="M2849" t="str">
            <v>No</v>
          </cell>
          <cell r="N2849">
            <v>256772</v>
          </cell>
        </row>
        <row r="2850">
          <cell r="J2850" t="str">
            <v>Fleet project_NISSAN  UD 80 C H07 [173] CRANE_CMN 100 L</v>
          </cell>
          <cell r="K2850" t="str">
            <v>Fleet project_NISSAN  UD 80 C H07 [173] CRANE_CMN 100 L</v>
          </cell>
          <cell r="L2850" t="str">
            <v>M</v>
          </cell>
          <cell r="M2850" t="str">
            <v>No</v>
          </cell>
          <cell r="N2850">
            <v>256327</v>
          </cell>
        </row>
        <row r="2851">
          <cell r="J2851" t="str">
            <v>Fleet project_NISSAN  UD 80 C H07 [173] CRANE_CMN 100 L</v>
          </cell>
          <cell r="K2851" t="str">
            <v>Fleet project_NISSAN  UD 80 C H07 [173] CRANE_CMN 100 L</v>
          </cell>
          <cell r="L2851" t="str">
            <v>M</v>
          </cell>
          <cell r="M2851" t="str">
            <v>No</v>
          </cell>
          <cell r="N2851">
            <v>257363</v>
          </cell>
        </row>
        <row r="2852">
          <cell r="J2852" t="str">
            <v>Fleet project_NISSAN  UD 80 C H07 [173] CRANE_CMN 100 L</v>
          </cell>
          <cell r="K2852" t="str">
            <v>Fleet project_NISSAN  UD 80 C H07 [173] CRANE_CMN 100 L</v>
          </cell>
          <cell r="L2852" t="str">
            <v>M</v>
          </cell>
          <cell r="M2852" t="str">
            <v>No</v>
          </cell>
          <cell r="N2852">
            <v>257241</v>
          </cell>
        </row>
        <row r="2853">
          <cell r="J2853" t="str">
            <v>Fleet project_NISSAN  UD 80 C H07 [173] CRANE_CNF 598 L</v>
          </cell>
          <cell r="K2853" t="str">
            <v>Fleet project_NISSAN  UD 80 C H07 [173] CRANE_CNF 598 L</v>
          </cell>
          <cell r="L2853" t="str">
            <v>M</v>
          </cell>
          <cell r="M2853" t="str">
            <v>No</v>
          </cell>
          <cell r="N2853">
            <v>257240</v>
          </cell>
        </row>
        <row r="2854">
          <cell r="J2854" t="str">
            <v>Fleet project_NISSAN  UD 80 C H07 [173] CRANE_CNF 598 L</v>
          </cell>
          <cell r="K2854" t="str">
            <v>Fleet project_NISSAN  UD 80 C H07 [173] CRANE_CNF 598 L</v>
          </cell>
          <cell r="L2854" t="str">
            <v>M</v>
          </cell>
          <cell r="M2854" t="str">
            <v>No</v>
          </cell>
          <cell r="N2854">
            <v>257364</v>
          </cell>
        </row>
        <row r="2855">
          <cell r="J2855" t="str">
            <v>Fleet project_NISSAN  UD 80 C H07 [173] CRANE_CNF 598 L</v>
          </cell>
          <cell r="K2855" t="str">
            <v>Fleet project_NISSAN  UD 80 C H07 [173] CRANE_CNF 598 L</v>
          </cell>
          <cell r="L2855" t="str">
            <v>M</v>
          </cell>
          <cell r="M2855" t="str">
            <v>No</v>
          </cell>
          <cell r="N2855">
            <v>256326</v>
          </cell>
        </row>
        <row r="2856">
          <cell r="J2856" t="str">
            <v>Fleet project_NISSAN  UD 80 C H07 [173] CRANE_CNF 598 L</v>
          </cell>
          <cell r="K2856" t="str">
            <v>Fleet project_NISSAN  UD 80 C H07 [173] CRANE_CNF 598 L</v>
          </cell>
          <cell r="L2856" t="str">
            <v>M</v>
          </cell>
          <cell r="M2856" t="str">
            <v>No</v>
          </cell>
          <cell r="N2856">
            <v>256771</v>
          </cell>
        </row>
        <row r="2857">
          <cell r="J2857" t="str">
            <v>Fleet project_NISSAN  UD 80 C H07 [173] CRANE_CNF 598 L</v>
          </cell>
          <cell r="K2857" t="str">
            <v>Fleet project_NISSAN  UD 80 C H07 [173] CRANE_CNF 598 L</v>
          </cell>
          <cell r="L2857" t="str">
            <v>M</v>
          </cell>
          <cell r="M2857" t="str">
            <v>No</v>
          </cell>
          <cell r="N2857">
            <v>256891</v>
          </cell>
        </row>
        <row r="2858">
          <cell r="J2858" t="str">
            <v>Fleet project_NISSAN  UD 80 C H07 [173] CRANE_CNF 598 L</v>
          </cell>
          <cell r="K2858" t="str">
            <v>Fleet project_NISSAN  UD 80 C H07 [173] CRANE_CNF 598 L</v>
          </cell>
          <cell r="L2858" t="str">
            <v>M</v>
          </cell>
          <cell r="M2858" t="str">
            <v>No</v>
          </cell>
          <cell r="N2858">
            <v>257674</v>
          </cell>
        </row>
        <row r="2859">
          <cell r="J2859" t="str">
            <v>Fleet project_NISSAN  UD 80 WATER TANKER [063]_CNK 296 L</v>
          </cell>
          <cell r="K2859" t="str">
            <v>Fleet project_NISSAN  UD 80 WATER TANKER [063]_CNK 296 L</v>
          </cell>
          <cell r="L2859" t="str">
            <v>M</v>
          </cell>
          <cell r="M2859" t="str">
            <v>No</v>
          </cell>
          <cell r="N2859">
            <v>257675</v>
          </cell>
        </row>
        <row r="2860">
          <cell r="J2860" t="str">
            <v>Fleet project_NISSAN  UD 80 WATER TANKER [063]_CNK 296 L</v>
          </cell>
          <cell r="K2860" t="str">
            <v>Fleet project_NISSAN  UD 80 WATER TANKER [063]_CNK 296 L</v>
          </cell>
          <cell r="L2860" t="str">
            <v>M</v>
          </cell>
          <cell r="M2860" t="str">
            <v>No</v>
          </cell>
          <cell r="N2860">
            <v>256892</v>
          </cell>
        </row>
        <row r="2861">
          <cell r="J2861" t="str">
            <v>Fleet project_NISSAN  UD 80 WATER TANKER [063]_CNK 296 L</v>
          </cell>
          <cell r="K2861" t="str">
            <v>Fleet project_NISSAN  UD 80 WATER TANKER [063]_CNK 296 L</v>
          </cell>
          <cell r="L2861" t="str">
            <v>M</v>
          </cell>
          <cell r="M2861" t="str">
            <v>No</v>
          </cell>
          <cell r="N2861">
            <v>256770</v>
          </cell>
        </row>
        <row r="2862">
          <cell r="J2862" t="str">
            <v>Fleet project_NISSAN  UD 80 WATER TANKER [063]_CNK 296 L</v>
          </cell>
          <cell r="K2862" t="str">
            <v>Fleet project_NISSAN  UD 80 WATER TANKER [063]_CNK 296 L</v>
          </cell>
          <cell r="L2862" t="str">
            <v>M</v>
          </cell>
          <cell r="M2862" t="str">
            <v>No</v>
          </cell>
          <cell r="N2862">
            <v>256325</v>
          </cell>
        </row>
        <row r="2863">
          <cell r="J2863" t="str">
            <v>Fleet project_NISSAN  UD 80 WATER TANKER [063]_CNK 296 L</v>
          </cell>
          <cell r="K2863" t="str">
            <v>Fleet project_NISSAN  UD 80 WATER TANKER [063]_CNK 296 L</v>
          </cell>
          <cell r="L2863" t="str">
            <v>M</v>
          </cell>
          <cell r="M2863" t="str">
            <v>No</v>
          </cell>
          <cell r="N2863">
            <v>257365</v>
          </cell>
        </row>
        <row r="2864">
          <cell r="J2864" t="str">
            <v>Fleet project_NISSAN  UD 80 WATER TANKER [063]_CNK 296 L</v>
          </cell>
          <cell r="K2864" t="str">
            <v>Fleet project_NISSAN  UD 80 WATER TANKER [063]_CNK 296 L</v>
          </cell>
          <cell r="L2864" t="str">
            <v>M</v>
          </cell>
          <cell r="M2864" t="str">
            <v>No</v>
          </cell>
          <cell r="N2864">
            <v>257239</v>
          </cell>
        </row>
        <row r="2865">
          <cell r="J2865" t="str">
            <v>Fleet project_NISSAN  UD 80 WATER TANKER [073]_CNV 357 L</v>
          </cell>
          <cell r="K2865" t="str">
            <v>Fleet project_NISSAN  UD 80 WATER TANKER [073]_CNV 357 L</v>
          </cell>
          <cell r="L2865" t="str">
            <v>M</v>
          </cell>
          <cell r="M2865" t="str">
            <v>No</v>
          </cell>
          <cell r="N2865">
            <v>257238</v>
          </cell>
        </row>
        <row r="2866">
          <cell r="J2866" t="str">
            <v>Fleet project_NISSAN  UD 80 WATER TANKER [073]_CNV 357 L</v>
          </cell>
          <cell r="K2866" t="str">
            <v>Fleet project_NISSAN  UD 80 WATER TANKER [073]_CNV 357 L</v>
          </cell>
          <cell r="L2866" t="str">
            <v>M</v>
          </cell>
          <cell r="M2866" t="str">
            <v>No</v>
          </cell>
          <cell r="N2866">
            <v>257366</v>
          </cell>
        </row>
        <row r="2867">
          <cell r="J2867" t="str">
            <v>Fleet project_NISSAN  UD 80 WATER TANKER [073]_CNV 357 L</v>
          </cell>
          <cell r="K2867" t="str">
            <v>Fleet project_NISSAN  UD 80 WATER TANKER [073]_CNV 357 L</v>
          </cell>
          <cell r="L2867" t="str">
            <v>M</v>
          </cell>
          <cell r="M2867" t="str">
            <v>No</v>
          </cell>
          <cell r="N2867">
            <v>256324</v>
          </cell>
        </row>
        <row r="2868">
          <cell r="J2868" t="str">
            <v>Fleet project_NISSAN  UD 80 WATER TANKER [073]_CNV 357 L</v>
          </cell>
          <cell r="K2868" t="str">
            <v>Fleet project_NISSAN  UD 80 WATER TANKER [073]_CNV 357 L</v>
          </cell>
          <cell r="L2868" t="str">
            <v>M</v>
          </cell>
          <cell r="M2868" t="str">
            <v>No</v>
          </cell>
          <cell r="N2868">
            <v>256769</v>
          </cell>
        </row>
        <row r="2869">
          <cell r="J2869" t="str">
            <v>Fleet project_NISSAN  UD 80 WATER TANKER [073]_CNV 357 L</v>
          </cell>
          <cell r="K2869" t="str">
            <v>Fleet project_NISSAN  UD 80 WATER TANKER [073]_CNV 357 L</v>
          </cell>
          <cell r="L2869" t="str">
            <v>M</v>
          </cell>
          <cell r="M2869" t="str">
            <v>No</v>
          </cell>
          <cell r="N2869">
            <v>256893</v>
          </cell>
        </row>
        <row r="2870">
          <cell r="J2870" t="str">
            <v>Fleet project_NISSAN  UD 80 WATER TANKER [073]_CNV 357 L</v>
          </cell>
          <cell r="K2870" t="str">
            <v>Fleet project_NISSAN  UD 80 WATER TANKER [073]_CNV 357 L</v>
          </cell>
          <cell r="L2870" t="str">
            <v>M</v>
          </cell>
          <cell r="M2870" t="str">
            <v>No</v>
          </cell>
          <cell r="N2870">
            <v>257676</v>
          </cell>
        </row>
        <row r="2871">
          <cell r="J2871" t="str">
            <v>Fleet project_NISSAN  UD 85   TIPPER [063]_CMS 097 L</v>
          </cell>
          <cell r="K2871" t="str">
            <v>Fleet project_NISSAN  UD 85   TIPPER [063]_CMS 097 L</v>
          </cell>
          <cell r="L2871" t="str">
            <v>M</v>
          </cell>
          <cell r="M2871" t="str">
            <v>No</v>
          </cell>
          <cell r="N2871">
            <v>257677</v>
          </cell>
        </row>
        <row r="2872">
          <cell r="J2872" t="str">
            <v>Fleet project_NISSAN  UD 85   TIPPER [063]_CMS 097 L</v>
          </cell>
          <cell r="K2872" t="str">
            <v>Fleet project_NISSAN  UD 85   TIPPER [063]_CMS 097 L</v>
          </cell>
          <cell r="L2872" t="str">
            <v>M</v>
          </cell>
          <cell r="M2872" t="str">
            <v>No</v>
          </cell>
          <cell r="N2872">
            <v>256894</v>
          </cell>
        </row>
        <row r="2873">
          <cell r="J2873" t="str">
            <v>Fleet project_NISSAN  UD 85   TIPPER [063]_CMS 097 L</v>
          </cell>
          <cell r="K2873" t="str">
            <v>Fleet project_NISSAN  UD 85   TIPPER [063]_CMS 097 L</v>
          </cell>
          <cell r="L2873" t="str">
            <v>M</v>
          </cell>
          <cell r="M2873" t="str">
            <v>No</v>
          </cell>
          <cell r="N2873">
            <v>256768</v>
          </cell>
        </row>
        <row r="2874">
          <cell r="J2874" t="str">
            <v>Fleet project_NISSAN  UD 85   TIPPER [063]_CMS 097 L</v>
          </cell>
          <cell r="K2874" t="str">
            <v>Fleet project_NISSAN  UD 85   TIPPER [063]_CMS 097 L</v>
          </cell>
          <cell r="L2874" t="str">
            <v>M</v>
          </cell>
          <cell r="M2874" t="str">
            <v>No</v>
          </cell>
          <cell r="N2874">
            <v>256323</v>
          </cell>
        </row>
        <row r="2875">
          <cell r="J2875" t="str">
            <v>Fleet project_NISSAN  UD 85   TIPPER [063]_CMS 097 L</v>
          </cell>
          <cell r="K2875" t="str">
            <v>Fleet project_NISSAN  UD 85   TIPPER [063]_CMS 097 L</v>
          </cell>
          <cell r="L2875" t="str">
            <v>M</v>
          </cell>
          <cell r="M2875" t="str">
            <v>No</v>
          </cell>
          <cell r="N2875">
            <v>257367</v>
          </cell>
        </row>
        <row r="2876">
          <cell r="J2876" t="str">
            <v>Fleet project_NISSAN  UD 85   TIPPER [063]_CMS 097 L</v>
          </cell>
          <cell r="K2876" t="str">
            <v>Fleet project_NISSAN  UD 85   TIPPER [063]_CMS 097 L</v>
          </cell>
          <cell r="L2876" t="str">
            <v>M</v>
          </cell>
          <cell r="M2876" t="str">
            <v>No</v>
          </cell>
          <cell r="N2876">
            <v>257237</v>
          </cell>
        </row>
        <row r="2877">
          <cell r="J2877" t="str">
            <v>Fleet project_NISSAN  UD 85   TIPPER [063]_CMS 114 L</v>
          </cell>
          <cell r="K2877" t="str">
            <v>Fleet project_NISSAN  UD 85   TIPPER [063]_CMS 114 L</v>
          </cell>
          <cell r="L2877" t="str">
            <v>M</v>
          </cell>
          <cell r="M2877" t="str">
            <v>No</v>
          </cell>
          <cell r="N2877">
            <v>257236</v>
          </cell>
        </row>
        <row r="2878">
          <cell r="J2878" t="str">
            <v>Fleet project_NISSAN  UD 85   TIPPER [063]_CMS 114 L</v>
          </cell>
          <cell r="K2878" t="str">
            <v>Fleet project_NISSAN  UD 85   TIPPER [063]_CMS 114 L</v>
          </cell>
          <cell r="L2878" t="str">
            <v>M</v>
          </cell>
          <cell r="M2878" t="str">
            <v>No</v>
          </cell>
          <cell r="N2878">
            <v>257368</v>
          </cell>
        </row>
        <row r="2879">
          <cell r="J2879" t="str">
            <v>Fleet project_NISSAN  UD 85   TIPPER [063]_CMS 114 L</v>
          </cell>
          <cell r="K2879" t="str">
            <v>Fleet project_NISSAN  UD 85   TIPPER [063]_CMS 114 L</v>
          </cell>
          <cell r="L2879" t="str">
            <v>M</v>
          </cell>
          <cell r="M2879" t="str">
            <v>No</v>
          </cell>
          <cell r="N2879">
            <v>256322</v>
          </cell>
        </row>
        <row r="2880">
          <cell r="J2880" t="str">
            <v>Fleet project_NISSAN  UD 85   TIPPER [063]_CMS 114 L</v>
          </cell>
          <cell r="K2880" t="str">
            <v>Fleet project_NISSAN  UD 85   TIPPER [063]_CMS 114 L</v>
          </cell>
          <cell r="L2880" t="str">
            <v>M</v>
          </cell>
          <cell r="M2880" t="str">
            <v>No</v>
          </cell>
          <cell r="N2880">
            <v>256767</v>
          </cell>
        </row>
        <row r="2881">
          <cell r="J2881" t="str">
            <v>Fleet project_NISSAN  UD 85   TIPPER [063]_CMS 114 L</v>
          </cell>
          <cell r="K2881" t="str">
            <v>Fleet project_NISSAN  UD 85   TIPPER [063]_CMS 114 L</v>
          </cell>
          <cell r="L2881" t="str">
            <v>M</v>
          </cell>
          <cell r="M2881" t="str">
            <v>No</v>
          </cell>
          <cell r="N2881">
            <v>256895</v>
          </cell>
        </row>
        <row r="2882">
          <cell r="J2882" t="str">
            <v>Fleet project_NISSAN  UD 85   TIPPER [063]_CMS 114 L</v>
          </cell>
          <cell r="K2882" t="str">
            <v>Fleet project_NISSAN  UD 85   TIPPER [063]_CMS 114 L</v>
          </cell>
          <cell r="L2882" t="str">
            <v>M</v>
          </cell>
          <cell r="M2882" t="str">
            <v>No</v>
          </cell>
          <cell r="N2882">
            <v>257678</v>
          </cell>
        </row>
        <row r="2883">
          <cell r="J2883" t="str">
            <v>Fleet project_NISSAN  UD 85   TIPPER [063]_CMX 083 L</v>
          </cell>
          <cell r="K2883" t="str">
            <v>Fleet project_NISSAN  UD 85   TIPPER [063]_CMX 083 L</v>
          </cell>
          <cell r="L2883" t="str">
            <v>M</v>
          </cell>
          <cell r="M2883" t="str">
            <v>No</v>
          </cell>
          <cell r="N2883">
            <v>257679</v>
          </cell>
        </row>
        <row r="2884">
          <cell r="J2884" t="str">
            <v>Fleet project_NISSAN  UD 85   TIPPER [063]_CMX 083 L</v>
          </cell>
          <cell r="K2884" t="str">
            <v>Fleet project_NISSAN  UD 85   TIPPER [063]_CMX 083 L</v>
          </cell>
          <cell r="L2884" t="str">
            <v>M</v>
          </cell>
          <cell r="M2884" t="str">
            <v>No</v>
          </cell>
          <cell r="N2884">
            <v>256896</v>
          </cell>
        </row>
        <row r="2885">
          <cell r="J2885" t="str">
            <v>Fleet project_NISSAN  UD 85   TIPPER [063]_CMX 083 L</v>
          </cell>
          <cell r="K2885" t="str">
            <v>Fleet project_NISSAN  UD 85   TIPPER [063]_CMX 083 L</v>
          </cell>
          <cell r="L2885" t="str">
            <v>M</v>
          </cell>
          <cell r="M2885" t="str">
            <v>No</v>
          </cell>
          <cell r="N2885">
            <v>256766</v>
          </cell>
        </row>
        <row r="2886">
          <cell r="J2886" t="str">
            <v>Fleet project_NISSAN  UD 85   TIPPER [063]_CMX 083 L</v>
          </cell>
          <cell r="K2886" t="str">
            <v>Fleet project_NISSAN  UD 85   TIPPER [063]_CMX 083 L</v>
          </cell>
          <cell r="L2886" t="str">
            <v>M</v>
          </cell>
          <cell r="M2886" t="str">
            <v>No</v>
          </cell>
          <cell r="N2886">
            <v>256321</v>
          </cell>
        </row>
        <row r="2887">
          <cell r="J2887" t="str">
            <v>Fleet project_NISSAN  UD 85   TIPPER [063]_CMX 083 L</v>
          </cell>
          <cell r="K2887" t="str">
            <v>Fleet project_NISSAN  UD 85   TIPPER [063]_CMX 083 L</v>
          </cell>
          <cell r="L2887" t="str">
            <v>M</v>
          </cell>
          <cell r="M2887" t="str">
            <v>No</v>
          </cell>
          <cell r="N2887">
            <v>257369</v>
          </cell>
        </row>
        <row r="2888">
          <cell r="J2888" t="str">
            <v>Fleet project_NISSAN  UD 85   TIPPER [063]_CMX 083 L</v>
          </cell>
          <cell r="K2888" t="str">
            <v>Fleet project_NISSAN  UD 85   TIPPER [063]_CMX 083 L</v>
          </cell>
          <cell r="L2888" t="str">
            <v>M</v>
          </cell>
          <cell r="M2888" t="str">
            <v>No</v>
          </cell>
          <cell r="N2888">
            <v>257235</v>
          </cell>
        </row>
        <row r="2889">
          <cell r="J2889" t="str">
            <v>Fleet project_NISSAN  UD40 - CHERRY PICKER [173]_CNF 616 L</v>
          </cell>
          <cell r="K2889" t="str">
            <v>Fleet project_NISSAN  UD40 - CHERRY PICKER [173]_CNF 616 L</v>
          </cell>
          <cell r="L2889" t="str">
            <v>M</v>
          </cell>
          <cell r="M2889" t="str">
            <v>No</v>
          </cell>
          <cell r="N2889">
            <v>257177</v>
          </cell>
        </row>
        <row r="2890">
          <cell r="J2890" t="str">
            <v>Fleet project_NISSAN  UD40 - CHERRY PICKER [173]_CNF 616 L</v>
          </cell>
          <cell r="K2890" t="str">
            <v>Fleet project_NISSAN  UD40 - CHERRY PICKER [173]_CNF 616 L</v>
          </cell>
          <cell r="L2890" t="str">
            <v>M</v>
          </cell>
          <cell r="M2890" t="str">
            <v>No</v>
          </cell>
          <cell r="N2890">
            <v>257443</v>
          </cell>
        </row>
        <row r="2891">
          <cell r="J2891" t="str">
            <v>Fleet project_NISSAN  UD40 - CHERRY PICKER [173]_CNF 616 L</v>
          </cell>
          <cell r="K2891" t="str">
            <v>Fleet project_NISSAN  UD40 - CHERRY PICKER [173]_CNF 616 L</v>
          </cell>
          <cell r="L2891" t="str">
            <v>M</v>
          </cell>
          <cell r="M2891" t="str">
            <v>No</v>
          </cell>
          <cell r="N2891">
            <v>256374</v>
          </cell>
        </row>
        <row r="2892">
          <cell r="J2892" t="str">
            <v>Fleet project_NISSAN  UD40 - CHERRY PICKER [173]_CNF 616 L</v>
          </cell>
          <cell r="K2892" t="str">
            <v>Fleet project_NISSAN  UD40 - CHERRY PICKER [173]_CNF 616 L</v>
          </cell>
          <cell r="L2892" t="str">
            <v>M</v>
          </cell>
          <cell r="M2892" t="str">
            <v>No</v>
          </cell>
          <cell r="N2892">
            <v>256711</v>
          </cell>
        </row>
        <row r="2893">
          <cell r="J2893" t="str">
            <v>Fleet project_NISSAN  UD40 - CHERRY PICKER [173]_CNF 616 L</v>
          </cell>
          <cell r="K2893" t="str">
            <v>Fleet project_NISSAN  UD40 - CHERRY PICKER [173]_CNF 616 L</v>
          </cell>
          <cell r="L2893" t="str">
            <v>M</v>
          </cell>
          <cell r="M2893" t="str">
            <v>No</v>
          </cell>
          <cell r="N2893">
            <v>256968</v>
          </cell>
        </row>
        <row r="2894">
          <cell r="J2894" t="str">
            <v>Fleet project_NISSAN  UD40 - CHERRY PICKER [173]_CNF 616 L</v>
          </cell>
          <cell r="K2894" t="str">
            <v>Fleet project_NISSAN  UD40 - CHERRY PICKER [173]_CNF 616 L</v>
          </cell>
          <cell r="L2894" t="str">
            <v>M</v>
          </cell>
          <cell r="M2894" t="str">
            <v>No</v>
          </cell>
          <cell r="N2894">
            <v>257629</v>
          </cell>
        </row>
        <row r="2895">
          <cell r="J2895" t="str">
            <v>Fleet project_NISSAN  UD40 - CHERRY PICKER [173]_CNF 628 L</v>
          </cell>
          <cell r="K2895" t="str">
            <v>Fleet project_NISSAN  UD40 - CHERRY PICKER [173]_CNF 628 L</v>
          </cell>
          <cell r="L2895" t="str">
            <v>M</v>
          </cell>
          <cell r="M2895" t="str">
            <v>No</v>
          </cell>
          <cell r="N2895">
            <v>257630</v>
          </cell>
        </row>
        <row r="2896">
          <cell r="J2896" t="str">
            <v>Fleet project_NISSAN  UD40 - CHERRY PICKER [173]_CNF 628 L</v>
          </cell>
          <cell r="K2896" t="str">
            <v>Fleet project_NISSAN  UD40 - CHERRY PICKER [173]_CNF 628 L</v>
          </cell>
          <cell r="L2896" t="str">
            <v>M</v>
          </cell>
          <cell r="M2896" t="str">
            <v>No</v>
          </cell>
          <cell r="N2896">
            <v>256969</v>
          </cell>
        </row>
        <row r="2897">
          <cell r="J2897" t="str">
            <v>Fleet project_NISSAN  UD40 - CHERRY PICKER [173]_CNF 628 L</v>
          </cell>
          <cell r="K2897" t="str">
            <v>Fleet project_NISSAN  UD40 - CHERRY PICKER [173]_CNF 628 L</v>
          </cell>
          <cell r="L2897" t="str">
            <v>M</v>
          </cell>
          <cell r="M2897" t="str">
            <v>No</v>
          </cell>
          <cell r="N2897">
            <v>256710</v>
          </cell>
        </row>
        <row r="2898">
          <cell r="J2898" t="str">
            <v>Fleet project_NISSAN  UD40 - CHERRY PICKER [173]_CNF 628 L</v>
          </cell>
          <cell r="K2898" t="str">
            <v>Fleet project_NISSAN  UD40 - CHERRY PICKER [173]_CNF 628 L</v>
          </cell>
          <cell r="L2898" t="str">
            <v>M</v>
          </cell>
          <cell r="M2898" t="str">
            <v>No</v>
          </cell>
          <cell r="N2898">
            <v>256373</v>
          </cell>
        </row>
        <row r="2899">
          <cell r="J2899" t="str">
            <v>Fleet project_NISSAN  UD40 - CHERRY PICKER [173]_CNF 628 L</v>
          </cell>
          <cell r="K2899" t="str">
            <v>Fleet project_NISSAN  UD40 - CHERRY PICKER [173]_CNF 628 L</v>
          </cell>
          <cell r="L2899" t="str">
            <v>M</v>
          </cell>
          <cell r="M2899" t="str">
            <v>No</v>
          </cell>
          <cell r="N2899">
            <v>257444</v>
          </cell>
        </row>
        <row r="2900">
          <cell r="J2900" t="str">
            <v>Fleet project_NISSAN  UD40 - CHERRY PICKER [173]_CNF 628 L</v>
          </cell>
          <cell r="K2900" t="str">
            <v>Fleet project_NISSAN  UD40 - CHERRY PICKER [173]_CNF 628 L</v>
          </cell>
          <cell r="L2900" t="str">
            <v>M</v>
          </cell>
          <cell r="M2900" t="str">
            <v>No</v>
          </cell>
          <cell r="N2900">
            <v>257176</v>
          </cell>
        </row>
        <row r="2901">
          <cell r="J2901" t="str">
            <v>Fleet project_NISSAN  UD40  TIPPER [105]_CPR 551L</v>
          </cell>
          <cell r="K2901" t="str">
            <v>Fleet project_NISSAN  UD40  TIPPER [105]_CPR 551L</v>
          </cell>
          <cell r="L2901" t="str">
            <v>M</v>
          </cell>
          <cell r="M2901" t="str">
            <v>No</v>
          </cell>
          <cell r="N2901">
            <v>257175</v>
          </cell>
        </row>
        <row r="2902">
          <cell r="J2902" t="str">
            <v>Fleet project_NISSAN  UD40  TIPPER [105]_CPR 551L</v>
          </cell>
          <cell r="K2902" t="str">
            <v>Fleet project_NISSAN  UD40  TIPPER [105]_CPR 551L</v>
          </cell>
          <cell r="L2902" t="str">
            <v>M</v>
          </cell>
          <cell r="M2902" t="str">
            <v>No</v>
          </cell>
          <cell r="N2902">
            <v>257445</v>
          </cell>
        </row>
        <row r="2903">
          <cell r="J2903" t="str">
            <v>Fleet project_NISSAN  UD40  TIPPER [105]_CPR 551L</v>
          </cell>
          <cell r="K2903" t="str">
            <v>Fleet project_NISSAN  UD40  TIPPER [105]_CPR 551L</v>
          </cell>
          <cell r="L2903" t="str">
            <v>M</v>
          </cell>
          <cell r="M2903" t="str">
            <v>No</v>
          </cell>
          <cell r="N2903">
            <v>256372</v>
          </cell>
        </row>
        <row r="2904">
          <cell r="J2904" t="str">
            <v>Fleet project_NISSAN  UD40  TIPPER [105]_CPR 551L</v>
          </cell>
          <cell r="K2904" t="str">
            <v>Fleet project_NISSAN  UD40  TIPPER [105]_CPR 551L</v>
          </cell>
          <cell r="L2904" t="str">
            <v>M</v>
          </cell>
          <cell r="M2904" t="str">
            <v>No</v>
          </cell>
          <cell r="N2904">
            <v>256709</v>
          </cell>
        </row>
        <row r="2905">
          <cell r="J2905" t="str">
            <v>Fleet project_NISSAN  UD40  TIPPER [105]_CPR 551L</v>
          </cell>
          <cell r="K2905" t="str">
            <v>Fleet project_NISSAN  UD40  TIPPER [105]_CPR 551L</v>
          </cell>
          <cell r="L2905" t="str">
            <v>M</v>
          </cell>
          <cell r="M2905" t="str">
            <v>No</v>
          </cell>
          <cell r="N2905">
            <v>256970</v>
          </cell>
        </row>
        <row r="2906">
          <cell r="J2906" t="str">
            <v>Fleet project_NISSAN  UD40  TIPPER [105]_CPR 551L</v>
          </cell>
          <cell r="K2906" t="str">
            <v>Fleet project_NISSAN  UD40  TIPPER [105]_CPR 551L</v>
          </cell>
          <cell r="L2906" t="str">
            <v>M</v>
          </cell>
          <cell r="M2906" t="str">
            <v>No</v>
          </cell>
          <cell r="N2906">
            <v>257631</v>
          </cell>
        </row>
        <row r="2907">
          <cell r="J2907" t="str">
            <v>Fleet project_NISSAN NP 300 4X4 [037]_CLX 118 L</v>
          </cell>
          <cell r="K2907" t="str">
            <v>Fleet project_NISSAN NP 300 4X4 [037]_CLX 118 L</v>
          </cell>
          <cell r="L2907" t="str">
            <v>M</v>
          </cell>
          <cell r="M2907" t="str">
            <v>No</v>
          </cell>
          <cell r="N2907">
            <v>257632</v>
          </cell>
        </row>
        <row r="2908">
          <cell r="J2908" t="str">
            <v>Fleet project_NISSAN NP 300 4X4 [037]_CLX 118 L</v>
          </cell>
          <cell r="K2908" t="str">
            <v>Fleet project_NISSAN NP 300 4X4 [037]_CLX 118 L</v>
          </cell>
          <cell r="L2908" t="str">
            <v>M</v>
          </cell>
          <cell r="M2908" t="str">
            <v>No</v>
          </cell>
          <cell r="N2908">
            <v>256971</v>
          </cell>
        </row>
        <row r="2909">
          <cell r="J2909" t="str">
            <v>Fleet project_NISSAN NP 300 4X4 [037]_CLX 118 L</v>
          </cell>
          <cell r="K2909" t="str">
            <v>Fleet project_NISSAN NP 300 4X4 [037]_CLX 118 L</v>
          </cell>
          <cell r="L2909" t="str">
            <v>M</v>
          </cell>
          <cell r="M2909" t="str">
            <v>No</v>
          </cell>
          <cell r="N2909">
            <v>256708</v>
          </cell>
        </row>
        <row r="2910">
          <cell r="J2910" t="str">
            <v>Fleet project_NISSAN NP 300 4X4 [037]_CLX 118 L</v>
          </cell>
          <cell r="K2910" t="str">
            <v>Fleet project_NISSAN NP 300 4X4 [037]_CLX 118 L</v>
          </cell>
          <cell r="L2910" t="str">
            <v>M</v>
          </cell>
          <cell r="M2910" t="str">
            <v>No</v>
          </cell>
          <cell r="N2910">
            <v>256371</v>
          </cell>
        </row>
        <row r="2911">
          <cell r="J2911" t="str">
            <v>Fleet project_NISSAN NP 300 4X4 [037]_CLX 118 L</v>
          </cell>
          <cell r="K2911" t="str">
            <v>Fleet project_NISSAN NP 300 4X4 [037]_CLX 118 L</v>
          </cell>
          <cell r="L2911" t="str">
            <v>M</v>
          </cell>
          <cell r="M2911" t="str">
            <v>No</v>
          </cell>
          <cell r="N2911">
            <v>257446</v>
          </cell>
        </row>
        <row r="2912">
          <cell r="J2912" t="str">
            <v>Fleet project_NISSAN NP 300 4X4 [037]_CLX 118 L</v>
          </cell>
          <cell r="K2912" t="str">
            <v>Fleet project_NISSAN NP 300 4X4 [037]_CLX 118 L</v>
          </cell>
          <cell r="L2912" t="str">
            <v>M</v>
          </cell>
          <cell r="M2912" t="str">
            <v>No</v>
          </cell>
          <cell r="N2912">
            <v>257174</v>
          </cell>
        </row>
        <row r="2913">
          <cell r="J2913" t="str">
            <v>Fleet project_NISSAN NP 300 4X4 [063]_CLW 537 L</v>
          </cell>
          <cell r="K2913" t="str">
            <v>Fleet project_NISSAN NP 300 4X4 [063]_CLW 537 L</v>
          </cell>
          <cell r="L2913" t="str">
            <v>M</v>
          </cell>
          <cell r="M2913" t="str">
            <v>No</v>
          </cell>
          <cell r="N2913">
            <v>257173</v>
          </cell>
        </row>
        <row r="2914">
          <cell r="J2914" t="str">
            <v>Fleet project_NISSAN NP 300 4X4 [063]_CLW 537 L</v>
          </cell>
          <cell r="K2914" t="str">
            <v>Fleet project_NISSAN NP 300 4X4 [063]_CLW 537 L</v>
          </cell>
          <cell r="L2914" t="str">
            <v>M</v>
          </cell>
          <cell r="M2914" t="str">
            <v>No</v>
          </cell>
          <cell r="N2914">
            <v>257447</v>
          </cell>
        </row>
        <row r="2915">
          <cell r="J2915" t="str">
            <v>Fleet project_NISSAN NP 300 4X4 [063]_CLW 537 L</v>
          </cell>
          <cell r="K2915" t="str">
            <v>Fleet project_NISSAN NP 300 4X4 [063]_CLW 537 L</v>
          </cell>
          <cell r="L2915" t="str">
            <v>M</v>
          </cell>
          <cell r="M2915" t="str">
            <v>No</v>
          </cell>
          <cell r="N2915">
            <v>256370</v>
          </cell>
        </row>
        <row r="2916">
          <cell r="J2916" t="str">
            <v>Fleet project_NISSAN NP 300 4X4 [063]_CLW 537 L</v>
          </cell>
          <cell r="K2916" t="str">
            <v>Fleet project_NISSAN NP 300 4X4 [063]_CLW 537 L</v>
          </cell>
          <cell r="L2916" t="str">
            <v>M</v>
          </cell>
          <cell r="M2916" t="str">
            <v>No</v>
          </cell>
          <cell r="N2916">
            <v>256707</v>
          </cell>
        </row>
        <row r="2917">
          <cell r="J2917" t="str">
            <v>Fleet project_NISSAN NP 300 4X4 [063]_CLW 537 L</v>
          </cell>
          <cell r="K2917" t="str">
            <v>Fleet project_NISSAN NP 300 4X4 [063]_CLW 537 L</v>
          </cell>
          <cell r="L2917" t="str">
            <v>M</v>
          </cell>
          <cell r="M2917" t="str">
            <v>No</v>
          </cell>
          <cell r="N2917">
            <v>256972</v>
          </cell>
        </row>
        <row r="2918">
          <cell r="J2918" t="str">
            <v>Fleet project_NISSAN NP 300 4X4 [063]_CLW 537 L</v>
          </cell>
          <cell r="K2918" t="str">
            <v>Fleet project_NISSAN NP 300 4X4 [063]_CLW 537 L</v>
          </cell>
          <cell r="L2918" t="str">
            <v>M</v>
          </cell>
          <cell r="M2918" t="str">
            <v>No</v>
          </cell>
          <cell r="N2918">
            <v>257633</v>
          </cell>
        </row>
        <row r="2919">
          <cell r="J2919" t="str">
            <v>Fleet project_NISSAN NP 300 4X4 [063]_CLW 553 L</v>
          </cell>
          <cell r="K2919" t="str">
            <v>Fleet project_NISSAN NP 300 4X4 [063]_CLW 553 L</v>
          </cell>
          <cell r="L2919" t="str">
            <v>M</v>
          </cell>
          <cell r="M2919" t="str">
            <v>No</v>
          </cell>
          <cell r="N2919">
            <v>257634</v>
          </cell>
        </row>
        <row r="2920">
          <cell r="J2920" t="str">
            <v>Fleet project_NISSAN NP 300 4X4 [063]_CLW 553 L</v>
          </cell>
          <cell r="K2920" t="str">
            <v>Fleet project_NISSAN NP 300 4X4 [063]_CLW 553 L</v>
          </cell>
          <cell r="L2920" t="str">
            <v>M</v>
          </cell>
          <cell r="M2920" t="str">
            <v>No</v>
          </cell>
          <cell r="N2920">
            <v>256973</v>
          </cell>
        </row>
        <row r="2921">
          <cell r="J2921" t="str">
            <v>Fleet project_NISSAN NP 300 4X4 [063]_CLW 553 L</v>
          </cell>
          <cell r="K2921" t="str">
            <v>Fleet project_NISSAN NP 300 4X4 [063]_CLW 553 L</v>
          </cell>
          <cell r="L2921" t="str">
            <v>M</v>
          </cell>
          <cell r="M2921" t="str">
            <v>No</v>
          </cell>
          <cell r="N2921">
            <v>256706</v>
          </cell>
        </row>
        <row r="2922">
          <cell r="J2922" t="str">
            <v>Fleet project_NISSAN NP 300 4X4 [063]_CLW 553 L</v>
          </cell>
          <cell r="K2922" t="str">
            <v>Fleet project_NISSAN NP 300 4X4 [063]_CLW 553 L</v>
          </cell>
          <cell r="L2922" t="str">
            <v>M</v>
          </cell>
          <cell r="M2922" t="str">
            <v>No</v>
          </cell>
          <cell r="N2922">
            <v>256369</v>
          </cell>
        </row>
        <row r="2923">
          <cell r="J2923" t="str">
            <v>Fleet project_NISSAN NP 300 4X4 [063]_CLW 553 L</v>
          </cell>
          <cell r="K2923" t="str">
            <v>Fleet project_NISSAN NP 300 4X4 [063]_CLW 553 L</v>
          </cell>
          <cell r="L2923" t="str">
            <v>M</v>
          </cell>
          <cell r="M2923" t="str">
            <v>No</v>
          </cell>
          <cell r="N2923">
            <v>257448</v>
          </cell>
        </row>
        <row r="2924">
          <cell r="J2924" t="str">
            <v>Fleet project_NISSAN NP 300 4X4 [063]_CLW 553 L</v>
          </cell>
          <cell r="K2924" t="str">
            <v>Fleet project_NISSAN NP 300 4X4 [063]_CLW 553 L</v>
          </cell>
          <cell r="L2924" t="str">
            <v>M</v>
          </cell>
          <cell r="M2924" t="str">
            <v>No</v>
          </cell>
          <cell r="N2924">
            <v>257172</v>
          </cell>
        </row>
        <row r="2925">
          <cell r="J2925" t="str">
            <v>Fleet project_NISSAN NP 300 4X4 [073]_CLW 533 L</v>
          </cell>
          <cell r="K2925" t="str">
            <v>Fleet project_NISSAN NP 300 4X4 [073]_CLW 533 L</v>
          </cell>
          <cell r="L2925" t="str">
            <v>M</v>
          </cell>
          <cell r="M2925" t="str">
            <v>No</v>
          </cell>
          <cell r="N2925">
            <v>257171</v>
          </cell>
        </row>
        <row r="2926">
          <cell r="J2926" t="str">
            <v>Fleet project_NISSAN NP 300 4X4 [073]_CLW 533 L</v>
          </cell>
          <cell r="K2926" t="str">
            <v>Fleet project_NISSAN NP 300 4X4 [073]_CLW 533 L</v>
          </cell>
          <cell r="L2926" t="str">
            <v>M</v>
          </cell>
          <cell r="M2926" t="str">
            <v>No</v>
          </cell>
          <cell r="N2926">
            <v>257449</v>
          </cell>
        </row>
        <row r="2927">
          <cell r="J2927" t="str">
            <v>Fleet project_NISSAN NP 300 4X4 [073]_CLW 533 L</v>
          </cell>
          <cell r="K2927" t="str">
            <v>Fleet project_NISSAN NP 300 4X4 [073]_CLW 533 L</v>
          </cell>
          <cell r="L2927" t="str">
            <v>M</v>
          </cell>
          <cell r="M2927" t="str">
            <v>No</v>
          </cell>
          <cell r="N2927">
            <v>256368</v>
          </cell>
        </row>
        <row r="2928">
          <cell r="J2928" t="str">
            <v>Fleet project_NISSAN NP 300 4X4 [073]_CLW 533 L</v>
          </cell>
          <cell r="K2928" t="str">
            <v>Fleet project_NISSAN NP 300 4X4 [073]_CLW 533 L</v>
          </cell>
          <cell r="L2928" t="str">
            <v>M</v>
          </cell>
          <cell r="M2928" t="str">
            <v>No</v>
          </cell>
          <cell r="N2928">
            <v>256705</v>
          </cell>
        </row>
        <row r="2929">
          <cell r="J2929" t="str">
            <v>Fleet project_NISSAN NP 300 4X4 [073]_CLW 533 L</v>
          </cell>
          <cell r="K2929" t="str">
            <v>Fleet project_NISSAN NP 300 4X4 [073]_CLW 533 L</v>
          </cell>
          <cell r="L2929" t="str">
            <v>M</v>
          </cell>
          <cell r="M2929" t="str">
            <v>No</v>
          </cell>
          <cell r="N2929">
            <v>256974</v>
          </cell>
        </row>
        <row r="2930">
          <cell r="J2930" t="str">
            <v>Fleet project_NISSAN NP 300 4X4 [073]_CLW 533 L</v>
          </cell>
          <cell r="K2930" t="str">
            <v>Fleet project_NISSAN NP 300 4X4 [073]_CLW 533 L</v>
          </cell>
          <cell r="L2930" t="str">
            <v>M</v>
          </cell>
          <cell r="M2930" t="str">
            <v>No</v>
          </cell>
          <cell r="N2930">
            <v>257635</v>
          </cell>
        </row>
        <row r="2931">
          <cell r="J2931" t="str">
            <v>Fleet project_NISSAN NP 300 4X4 [073]_CLW 542 L</v>
          </cell>
          <cell r="K2931" t="str">
            <v>Fleet project_NISSAN NP 300 4X4 [073]_CLW 542 L</v>
          </cell>
          <cell r="L2931" t="str">
            <v>M</v>
          </cell>
          <cell r="M2931" t="str">
            <v>No</v>
          </cell>
          <cell r="N2931">
            <v>257636</v>
          </cell>
        </row>
        <row r="2932">
          <cell r="J2932" t="str">
            <v>Fleet project_NISSAN NP 300 4X4 [073]_CLW 542 L</v>
          </cell>
          <cell r="K2932" t="str">
            <v>Fleet project_NISSAN NP 300 4X4 [073]_CLW 542 L</v>
          </cell>
          <cell r="L2932" t="str">
            <v>M</v>
          </cell>
          <cell r="M2932" t="str">
            <v>No</v>
          </cell>
          <cell r="N2932">
            <v>256976</v>
          </cell>
        </row>
        <row r="2933">
          <cell r="J2933" t="str">
            <v>Fleet project_NISSAN NP 300 4X4 [073]_CLW 542 L</v>
          </cell>
          <cell r="K2933" t="str">
            <v>Fleet project_NISSAN NP 300 4X4 [073]_CLW 542 L</v>
          </cell>
          <cell r="L2933" t="str">
            <v>M</v>
          </cell>
          <cell r="M2933" t="str">
            <v>No</v>
          </cell>
          <cell r="N2933">
            <v>256704</v>
          </cell>
        </row>
        <row r="2934">
          <cell r="J2934" t="str">
            <v>Fleet project_NISSAN NP 300 4X4 [073]_CLW 542 L</v>
          </cell>
          <cell r="K2934" t="str">
            <v>Fleet project_NISSAN NP 300 4X4 [073]_CLW 542 L</v>
          </cell>
          <cell r="L2934" t="str">
            <v>M</v>
          </cell>
          <cell r="M2934" t="str">
            <v>No</v>
          </cell>
          <cell r="N2934">
            <v>256367</v>
          </cell>
        </row>
        <row r="2935">
          <cell r="J2935" t="str">
            <v>Fleet project_NISSAN NP 300 4X4 [073]_CLW 542 L</v>
          </cell>
          <cell r="K2935" t="str">
            <v>Fleet project_NISSAN NP 300 4X4 [073]_CLW 542 L</v>
          </cell>
          <cell r="L2935" t="str">
            <v>M</v>
          </cell>
          <cell r="M2935" t="str">
            <v>No</v>
          </cell>
          <cell r="N2935">
            <v>257451</v>
          </cell>
        </row>
        <row r="2936">
          <cell r="J2936" t="str">
            <v>Fleet project_NISSAN NP 300 4X4 [073]_CLW 542 L</v>
          </cell>
          <cell r="K2936" t="str">
            <v>Fleet project_NISSAN NP 300 4X4 [073]_CLW 542 L</v>
          </cell>
          <cell r="L2936" t="str">
            <v>M</v>
          </cell>
          <cell r="M2936" t="str">
            <v>No</v>
          </cell>
          <cell r="N2936">
            <v>257169</v>
          </cell>
        </row>
        <row r="2937">
          <cell r="J2937" t="str">
            <v>Fleet project_NISSAN NP 300 4X4 [073]_CLW 834 L</v>
          </cell>
          <cell r="K2937" t="str">
            <v>Fleet project_NISSAN NP 300 4X4 [073]_CLW 834 L</v>
          </cell>
          <cell r="L2937" t="str">
            <v>M</v>
          </cell>
          <cell r="M2937" t="str">
            <v>No</v>
          </cell>
          <cell r="N2937">
            <v>257215</v>
          </cell>
        </row>
        <row r="2938">
          <cell r="J2938" t="str">
            <v>Fleet project_NISSAN NP 300 4X4 [073]_CLW 834 L</v>
          </cell>
          <cell r="K2938" t="str">
            <v>Fleet project_NISSAN NP 300 4X4 [073]_CLW 834 L</v>
          </cell>
          <cell r="L2938" t="str">
            <v>M</v>
          </cell>
          <cell r="M2938" t="str">
            <v>No</v>
          </cell>
          <cell r="N2938">
            <v>257393</v>
          </cell>
        </row>
        <row r="2939">
          <cell r="J2939" t="str">
            <v>Fleet project_NISSAN NP 300 4X4 [073]_CLW 834 L</v>
          </cell>
          <cell r="K2939" t="str">
            <v>Fleet project_NISSAN NP 300 4X4 [073]_CLW 834 L</v>
          </cell>
          <cell r="L2939" t="str">
            <v>M</v>
          </cell>
          <cell r="M2939" t="str">
            <v>No</v>
          </cell>
          <cell r="N2939">
            <v>256380</v>
          </cell>
        </row>
        <row r="2940">
          <cell r="J2940" t="str">
            <v>Fleet project_NISSAN NP 300 4X4 [073]_CLW 834 L</v>
          </cell>
          <cell r="K2940" t="str">
            <v>Fleet project_NISSAN NP 300 4X4 [073]_CLW 834 L</v>
          </cell>
          <cell r="L2940" t="str">
            <v>M</v>
          </cell>
          <cell r="M2940" t="str">
            <v>No</v>
          </cell>
          <cell r="N2940">
            <v>256703</v>
          </cell>
        </row>
        <row r="2941">
          <cell r="J2941" t="str">
            <v>Fleet project_NISSAN NP 300 4X4 [073]_CLW 834 L</v>
          </cell>
          <cell r="K2941" t="str">
            <v>Fleet project_NISSAN NP 300 4X4 [073]_CLW 834 L</v>
          </cell>
          <cell r="L2941" t="str">
            <v>M</v>
          </cell>
          <cell r="M2941" t="str">
            <v>No</v>
          </cell>
          <cell r="N2941">
            <v>256918</v>
          </cell>
        </row>
        <row r="2942">
          <cell r="J2942" t="str">
            <v>Fleet project_NISSAN NP 300 4X4 [073]_CLW 834 L</v>
          </cell>
          <cell r="K2942" t="str">
            <v>Fleet project_NISSAN NP 300 4X4 [073]_CLW 834 L</v>
          </cell>
          <cell r="L2942" t="str">
            <v>M</v>
          </cell>
          <cell r="M2942" t="str">
            <v>No</v>
          </cell>
          <cell r="N2942">
            <v>257626</v>
          </cell>
        </row>
        <row r="2943">
          <cell r="J2943" t="str">
            <v>Fleet project_NISSAN NP 300 4X4 [073]_CLW 868 L</v>
          </cell>
          <cell r="K2943" t="str">
            <v>Fleet project_NISSAN NP 300 4X4 [073]_CLW 868 L</v>
          </cell>
          <cell r="L2943" t="str">
            <v>M</v>
          </cell>
          <cell r="M2943" t="str">
            <v>No</v>
          </cell>
          <cell r="N2943">
            <v>257627</v>
          </cell>
        </row>
        <row r="2944">
          <cell r="J2944" t="str">
            <v>Fleet project_NISSAN NP 300 4X4 [073]_CLW 868 L</v>
          </cell>
          <cell r="K2944" t="str">
            <v>Fleet project_NISSAN NP 300 4X4 [073]_CLW 868 L</v>
          </cell>
          <cell r="L2944" t="str">
            <v>M</v>
          </cell>
          <cell r="M2944" t="str">
            <v>No</v>
          </cell>
          <cell r="N2944">
            <v>256977</v>
          </cell>
        </row>
        <row r="2945">
          <cell r="J2945" t="str">
            <v>Fleet project_NISSAN NP 300 4X4 [073]_CLW 868 L</v>
          </cell>
          <cell r="K2945" t="str">
            <v>Fleet project_NISSAN NP 300 4X4 [073]_CLW 868 L</v>
          </cell>
          <cell r="L2945" t="str">
            <v>M</v>
          </cell>
          <cell r="M2945" t="str">
            <v>No</v>
          </cell>
          <cell r="N2945">
            <v>256702</v>
          </cell>
        </row>
        <row r="2946">
          <cell r="J2946" t="str">
            <v>Fleet project_NISSAN NP 300 4X4 [073]_CLW 868 L</v>
          </cell>
          <cell r="K2946" t="str">
            <v>Fleet project_NISSAN NP 300 4X4 [073]_CLW 868 L</v>
          </cell>
          <cell r="L2946" t="str">
            <v>M</v>
          </cell>
          <cell r="M2946" t="str">
            <v>No</v>
          </cell>
          <cell r="N2946">
            <v>256379</v>
          </cell>
        </row>
        <row r="2947">
          <cell r="J2947" t="str">
            <v>Fleet project_NISSAN NP 300 4X4 [073]_CLW 868 L</v>
          </cell>
          <cell r="K2947" t="str">
            <v>Fleet project_NISSAN NP 300 4X4 [073]_CLW 868 L</v>
          </cell>
          <cell r="L2947" t="str">
            <v>M</v>
          </cell>
          <cell r="M2947" t="str">
            <v>No</v>
          </cell>
          <cell r="N2947">
            <v>257452</v>
          </cell>
        </row>
        <row r="2948">
          <cell r="J2948" t="str">
            <v>Fleet project_NISSAN NP 300 4X4 [073]_CLW 868 L</v>
          </cell>
          <cell r="K2948" t="str">
            <v>Fleet project_NISSAN NP 300 4X4 [073]_CLW 868 L</v>
          </cell>
          <cell r="L2948" t="str">
            <v>M</v>
          </cell>
          <cell r="M2948" t="str">
            <v>No</v>
          </cell>
          <cell r="N2948">
            <v>257168</v>
          </cell>
        </row>
        <row r="2949">
          <cell r="J2949" t="str">
            <v>Fleet project_NISSAN NP 300 4X4 [173]_CLW 529 L</v>
          </cell>
          <cell r="K2949" t="str">
            <v>Fleet project_NISSAN NP 300 4X4 [173]_CLW 529 L</v>
          </cell>
          <cell r="L2949" t="str">
            <v>M</v>
          </cell>
          <cell r="M2949" t="str">
            <v>No</v>
          </cell>
          <cell r="N2949">
            <v>257234</v>
          </cell>
        </row>
        <row r="2950">
          <cell r="J2950" t="str">
            <v>Fleet project_NISSAN NP 300 4X4 [173]_CLW 529 L</v>
          </cell>
          <cell r="K2950" t="str">
            <v>Fleet project_NISSAN NP 300 4X4 [173]_CLW 529 L</v>
          </cell>
          <cell r="L2950" t="str">
            <v>M</v>
          </cell>
          <cell r="M2950" t="str">
            <v>No</v>
          </cell>
          <cell r="N2950">
            <v>257370</v>
          </cell>
        </row>
        <row r="2951">
          <cell r="J2951" t="str">
            <v>Fleet project_NISSAN NP 300 4X4 [173]_CLW 529 L</v>
          </cell>
          <cell r="K2951" t="str">
            <v>Fleet project_NISSAN NP 300 4X4 [173]_CLW 529 L</v>
          </cell>
          <cell r="L2951" t="str">
            <v>M</v>
          </cell>
          <cell r="M2951" t="str">
            <v>No</v>
          </cell>
          <cell r="N2951">
            <v>256320</v>
          </cell>
        </row>
        <row r="2952">
          <cell r="J2952" t="str">
            <v>Fleet project_NISSAN NP 300 4X4 [173]_CLW 529 L</v>
          </cell>
          <cell r="K2952" t="str">
            <v>Fleet project_NISSAN NP 300 4X4 [173]_CLW 529 L</v>
          </cell>
          <cell r="L2952" t="str">
            <v>M</v>
          </cell>
          <cell r="M2952" t="str">
            <v>No</v>
          </cell>
          <cell r="N2952">
            <v>256765</v>
          </cell>
        </row>
        <row r="2953">
          <cell r="J2953" t="str">
            <v>Fleet project_NISSAN NP 300 4X4 [173]_CLW 529 L</v>
          </cell>
          <cell r="K2953" t="str">
            <v>Fleet project_NISSAN NP 300 4X4 [173]_CLW 529 L</v>
          </cell>
          <cell r="L2953" t="str">
            <v>M</v>
          </cell>
          <cell r="M2953" t="str">
            <v>No</v>
          </cell>
          <cell r="N2953">
            <v>256897</v>
          </cell>
        </row>
        <row r="2954">
          <cell r="J2954" t="str">
            <v>Fleet project_NISSAN NP 300 4X4 [173]_CLW 529 L</v>
          </cell>
          <cell r="K2954" t="str">
            <v>Fleet project_NISSAN NP 300 4X4 [173]_CLW 529 L</v>
          </cell>
          <cell r="L2954" t="str">
            <v>M</v>
          </cell>
          <cell r="M2954" t="str">
            <v>No</v>
          </cell>
          <cell r="N2954">
            <v>257680</v>
          </cell>
        </row>
        <row r="2955">
          <cell r="J2955" t="str">
            <v>Fleet project_NISSAN NP 300 4X4 [173]_CLW 563 L</v>
          </cell>
          <cell r="K2955" t="str">
            <v>Fleet project_NISSAN NP 300 4X4 [173]_CLW 563 L</v>
          </cell>
          <cell r="L2955" t="str">
            <v>M</v>
          </cell>
          <cell r="M2955" t="str">
            <v>No</v>
          </cell>
          <cell r="N2955">
            <v>257681</v>
          </cell>
        </row>
        <row r="2956">
          <cell r="J2956" t="str">
            <v>Fleet project_NISSAN NP 300 4X4 [173]_CLW 563 L</v>
          </cell>
          <cell r="K2956" t="str">
            <v>Fleet project_NISSAN NP 300 4X4 [173]_CLW 563 L</v>
          </cell>
          <cell r="L2956" t="str">
            <v>M</v>
          </cell>
          <cell r="M2956" t="str">
            <v>No</v>
          </cell>
          <cell r="N2956">
            <v>256898</v>
          </cell>
        </row>
        <row r="2957">
          <cell r="J2957" t="str">
            <v>Fleet project_NISSAN NP 300 4X4 [173]_CLW 563 L</v>
          </cell>
          <cell r="K2957" t="str">
            <v>Fleet project_NISSAN NP 300 4X4 [173]_CLW 563 L</v>
          </cell>
          <cell r="L2957" t="str">
            <v>M</v>
          </cell>
          <cell r="M2957" t="str">
            <v>No</v>
          </cell>
          <cell r="N2957">
            <v>256764</v>
          </cell>
        </row>
        <row r="2958">
          <cell r="J2958" t="str">
            <v>Fleet project_NISSAN NP 300 4X4 [173]_CLW 563 L</v>
          </cell>
          <cell r="K2958" t="str">
            <v>Fleet project_NISSAN NP 300 4X4 [173]_CLW 563 L</v>
          </cell>
          <cell r="L2958" t="str">
            <v>M</v>
          </cell>
          <cell r="M2958" t="str">
            <v>No</v>
          </cell>
          <cell r="N2958">
            <v>256319</v>
          </cell>
        </row>
        <row r="2959">
          <cell r="J2959" t="str">
            <v>Fleet project_NISSAN NP 300 4X4 [173]_CLW 563 L</v>
          </cell>
          <cell r="K2959" t="str">
            <v>Fleet project_NISSAN NP 300 4X4 [173]_CLW 563 L</v>
          </cell>
          <cell r="L2959" t="str">
            <v>M</v>
          </cell>
          <cell r="M2959" t="str">
            <v>No</v>
          </cell>
          <cell r="N2959">
            <v>257371</v>
          </cell>
        </row>
        <row r="2960">
          <cell r="J2960" t="str">
            <v>Fleet project_NISSAN NP 300 4X4 [173]_CLW 563 L</v>
          </cell>
          <cell r="K2960" t="str">
            <v>Fleet project_NISSAN NP 300 4X4 [173]_CLW 563 L</v>
          </cell>
          <cell r="L2960" t="str">
            <v>M</v>
          </cell>
          <cell r="M2960" t="str">
            <v>No</v>
          </cell>
          <cell r="N2960">
            <v>257233</v>
          </cell>
        </row>
        <row r="2961">
          <cell r="J2961" t="str">
            <v>Fleet project_NISSAN NP 300 4X4 [173]_CLW 565 L</v>
          </cell>
          <cell r="K2961" t="str">
            <v>Fleet project_NISSAN NP 300 4X4 [173]_CLW 565 L</v>
          </cell>
          <cell r="L2961" t="str">
            <v>M</v>
          </cell>
          <cell r="M2961" t="str">
            <v>No</v>
          </cell>
          <cell r="N2961">
            <v>257232</v>
          </cell>
        </row>
        <row r="2962">
          <cell r="J2962" t="str">
            <v>Fleet project_NISSAN NP 300 4X4 [173]_CLW 565 L</v>
          </cell>
          <cell r="K2962" t="str">
            <v>Fleet project_NISSAN NP 300 4X4 [173]_CLW 565 L</v>
          </cell>
          <cell r="L2962" t="str">
            <v>M</v>
          </cell>
          <cell r="M2962" t="str">
            <v>No</v>
          </cell>
          <cell r="N2962">
            <v>257372</v>
          </cell>
        </row>
        <row r="2963">
          <cell r="J2963" t="str">
            <v>Fleet project_NISSAN NP 300 4X4 [173]_CLW 565 L</v>
          </cell>
          <cell r="K2963" t="str">
            <v>Fleet project_NISSAN NP 300 4X4 [173]_CLW 565 L</v>
          </cell>
          <cell r="L2963" t="str">
            <v>M</v>
          </cell>
          <cell r="M2963" t="str">
            <v>No</v>
          </cell>
          <cell r="N2963">
            <v>256318</v>
          </cell>
        </row>
        <row r="2964">
          <cell r="J2964" t="str">
            <v>Fleet project_NISSAN NP 300 4X4 [173]_CLW 565 L</v>
          </cell>
          <cell r="K2964" t="str">
            <v>Fleet project_NISSAN NP 300 4X4 [173]_CLW 565 L</v>
          </cell>
          <cell r="L2964" t="str">
            <v>M</v>
          </cell>
          <cell r="M2964" t="str">
            <v>No</v>
          </cell>
          <cell r="N2964">
            <v>256763</v>
          </cell>
        </row>
        <row r="2965">
          <cell r="J2965" t="str">
            <v>Fleet project_NISSAN NP 300 4X4 [173]_CLW 565 L</v>
          </cell>
          <cell r="K2965" t="str">
            <v>Fleet project_NISSAN NP 300 4X4 [173]_CLW 565 L</v>
          </cell>
          <cell r="L2965" t="str">
            <v>M</v>
          </cell>
          <cell r="M2965" t="str">
            <v>No</v>
          </cell>
          <cell r="N2965">
            <v>256899</v>
          </cell>
        </row>
        <row r="2966">
          <cell r="J2966" t="str">
            <v>Fleet project_NISSAN NP 300 4X4 [173]_CLW 565 L</v>
          </cell>
          <cell r="K2966" t="str">
            <v>Fleet project_NISSAN NP 300 4X4 [173]_CLW 565 L</v>
          </cell>
          <cell r="L2966" t="str">
            <v>M</v>
          </cell>
          <cell r="M2966" t="str">
            <v>No</v>
          </cell>
          <cell r="N2966">
            <v>257682</v>
          </cell>
        </row>
        <row r="2967">
          <cell r="J2967" t="str">
            <v>Fleet project_NISSAN NP 300 4X4 [173]_CLW 849 L</v>
          </cell>
          <cell r="K2967" t="str">
            <v>Fleet project_NISSAN NP 300 4X4 [173]_CLW 849 L</v>
          </cell>
          <cell r="L2967" t="str">
            <v>M</v>
          </cell>
          <cell r="M2967" t="str">
            <v>No</v>
          </cell>
          <cell r="N2967">
            <v>256900</v>
          </cell>
        </row>
        <row r="2968">
          <cell r="J2968" t="str">
            <v>Fleet project_NISSAN NP 300 4X4 [173]_CLW 849 L</v>
          </cell>
          <cell r="K2968" t="str">
            <v>Fleet project_NISSAN NP 300 4X4 [173]_CLW 849 L</v>
          </cell>
          <cell r="L2968" t="str">
            <v>M</v>
          </cell>
          <cell r="M2968" t="str">
            <v>No</v>
          </cell>
          <cell r="N2968">
            <v>256762</v>
          </cell>
        </row>
        <row r="2969">
          <cell r="J2969" t="str">
            <v>Fleet project_NISSAN NP 300 4X4 [173]_CLW 849 L</v>
          </cell>
          <cell r="K2969" t="str">
            <v>Fleet project_NISSAN NP 300 4X4 [173]_CLW 849 L</v>
          </cell>
          <cell r="L2969" t="str">
            <v>M</v>
          </cell>
          <cell r="M2969" t="str">
            <v>No</v>
          </cell>
          <cell r="N2969">
            <v>256335</v>
          </cell>
        </row>
        <row r="2970">
          <cell r="J2970" t="str">
            <v>Fleet project_NISSAN NP 300 4X4 [173]_CLW 849 L</v>
          </cell>
          <cell r="K2970" t="str">
            <v>Fleet project_NISSAN NP 300 4X4 [173]_CLW 849 L</v>
          </cell>
          <cell r="L2970" t="str">
            <v>M</v>
          </cell>
          <cell r="M2970" t="str">
            <v>No</v>
          </cell>
          <cell r="N2970">
            <v>257665</v>
          </cell>
        </row>
        <row r="2971">
          <cell r="J2971" t="str">
            <v>Fleet project_NISSAN NP 300 4X4 [173]_CLW 849 L</v>
          </cell>
          <cell r="K2971" t="str">
            <v>Fleet project_NISSAN NP 300 4X4 [173]_CLW 849 L</v>
          </cell>
          <cell r="L2971" t="str">
            <v>M</v>
          </cell>
          <cell r="M2971" t="str">
            <v>No</v>
          </cell>
          <cell r="N2971">
            <v>257373</v>
          </cell>
        </row>
        <row r="2972">
          <cell r="J2972" t="str">
            <v>Fleet project_NISSAN NP 300 4X4 [173]_CLW 849 L</v>
          </cell>
          <cell r="K2972" t="str">
            <v>Fleet project_NISSAN NP 300 4X4 [173]_CLW 849 L</v>
          </cell>
          <cell r="L2972" t="str">
            <v>M</v>
          </cell>
          <cell r="M2972" t="str">
            <v>No</v>
          </cell>
          <cell r="N2972">
            <v>257231</v>
          </cell>
        </row>
        <row r="2973">
          <cell r="J2973" t="str">
            <v>Fleet project_NISSAN NP 300 4X4 [173]_CLW 864 L</v>
          </cell>
          <cell r="K2973" t="str">
            <v>Fleet project_NISSAN NP 300 4X4 [173]_CLW 864 L</v>
          </cell>
          <cell r="L2973" t="str">
            <v>M</v>
          </cell>
          <cell r="M2973" t="str">
            <v>No</v>
          </cell>
          <cell r="N2973">
            <v>257167</v>
          </cell>
        </row>
        <row r="2974">
          <cell r="J2974" t="str">
            <v>Fleet project_NISSAN NP 300 4X4 [173]_CLW 864 L</v>
          </cell>
          <cell r="K2974" t="str">
            <v>Fleet project_NISSAN NP 300 4X4 [173]_CLW 864 L</v>
          </cell>
          <cell r="L2974" t="str">
            <v>M</v>
          </cell>
          <cell r="M2974" t="str">
            <v>No</v>
          </cell>
          <cell r="N2974">
            <v>257453</v>
          </cell>
        </row>
        <row r="2975">
          <cell r="J2975" t="str">
            <v>Fleet project_NISSAN NP 300 4X4 [173]_CLW 864 L</v>
          </cell>
          <cell r="K2975" t="str">
            <v>Fleet project_NISSAN NP 300 4X4 [173]_CLW 864 L</v>
          </cell>
          <cell r="L2975" t="str">
            <v>M</v>
          </cell>
          <cell r="M2975" t="str">
            <v>No</v>
          </cell>
          <cell r="N2975">
            <v>256375</v>
          </cell>
        </row>
        <row r="2976">
          <cell r="J2976" t="str">
            <v>Fleet project_NISSAN NP 300 4X4 [173]_CLW 864 L</v>
          </cell>
          <cell r="K2976" t="str">
            <v>Fleet project_NISSAN NP 300 4X4 [173]_CLW 864 L</v>
          </cell>
          <cell r="L2976" t="str">
            <v>M</v>
          </cell>
          <cell r="M2976" t="str">
            <v>No</v>
          </cell>
          <cell r="N2976">
            <v>256751</v>
          </cell>
        </row>
        <row r="2977">
          <cell r="J2977" t="str">
            <v>Fleet project_NISSAN NP 300 4X4 [173]_CLW 864 L</v>
          </cell>
          <cell r="K2977" t="str">
            <v>Fleet project_NISSAN NP 300 4X4 [173]_CLW 864 L</v>
          </cell>
          <cell r="L2977" t="str">
            <v>M</v>
          </cell>
          <cell r="M2977" t="str">
            <v>No</v>
          </cell>
          <cell r="N2977">
            <v>256978</v>
          </cell>
        </row>
        <row r="2978">
          <cell r="J2978" t="str">
            <v>Fleet project_NISSAN NP 300 4X4 [173]_CLW 864 L</v>
          </cell>
          <cell r="K2978" t="str">
            <v>Fleet project_NISSAN NP 300 4X4 [173]_CLW 864 L</v>
          </cell>
          <cell r="L2978" t="str">
            <v>M</v>
          </cell>
          <cell r="M2978" t="str">
            <v>No</v>
          </cell>
          <cell r="N2978">
            <v>257628</v>
          </cell>
        </row>
        <row r="2979">
          <cell r="J2979" t="str">
            <v>Fleet project_nissan ud 70_FHX 724 N [073]</v>
          </cell>
          <cell r="K2979" t="str">
            <v>Fleet project_nissan ud 70_FHX 724 N [073]</v>
          </cell>
          <cell r="L2979" t="str">
            <v>M</v>
          </cell>
          <cell r="M2979" t="str">
            <v>No</v>
          </cell>
          <cell r="N2979">
            <v>257606</v>
          </cell>
        </row>
        <row r="2980">
          <cell r="J2980" t="str">
            <v>Fleet project_nissan ud 70_FHX 724 N [073]</v>
          </cell>
          <cell r="K2980" t="str">
            <v>Fleet project_nissan ud 70_FHX 724 N [073]</v>
          </cell>
          <cell r="L2980" t="str">
            <v>M</v>
          </cell>
          <cell r="M2980" t="str">
            <v>No</v>
          </cell>
          <cell r="N2980">
            <v>256914</v>
          </cell>
        </row>
        <row r="2981">
          <cell r="J2981" t="str">
            <v>Fleet project_nissan ud 70_FHX 724 N [073]</v>
          </cell>
          <cell r="K2981" t="str">
            <v>Fleet project_nissan ud 70_FHX 724 N [073]</v>
          </cell>
          <cell r="L2981" t="str">
            <v>M</v>
          </cell>
          <cell r="M2981" t="str">
            <v>No</v>
          </cell>
          <cell r="N2981">
            <v>256752</v>
          </cell>
        </row>
        <row r="2982">
          <cell r="J2982" t="str">
            <v>Fleet project_nissan ud 70_FHX 724 N [073]</v>
          </cell>
          <cell r="K2982" t="str">
            <v>Fleet project_nissan ud 70_FHX 724 N [073]</v>
          </cell>
          <cell r="L2982" t="str">
            <v>M</v>
          </cell>
          <cell r="M2982" t="str">
            <v>No</v>
          </cell>
          <cell r="N2982">
            <v>256243</v>
          </cell>
        </row>
        <row r="2983">
          <cell r="J2983" t="str">
            <v>Fleet project_nissan ud 70_FHX 724 N [073]</v>
          </cell>
          <cell r="K2983" t="str">
            <v>Fleet project_nissan ud 70_FHX 724 N [073]</v>
          </cell>
          <cell r="L2983" t="str">
            <v>M</v>
          </cell>
          <cell r="M2983" t="str">
            <v>No</v>
          </cell>
          <cell r="N2983">
            <v>257389</v>
          </cell>
        </row>
        <row r="2984">
          <cell r="J2984" t="str">
            <v>Fleet project_nissan ud 70_FHX 724 N [073]</v>
          </cell>
          <cell r="K2984" t="str">
            <v>Fleet project_nissan ud 70_FHX 724 N [073]</v>
          </cell>
          <cell r="L2984" t="str">
            <v>M</v>
          </cell>
          <cell r="M2984" t="str">
            <v>No</v>
          </cell>
          <cell r="N2984">
            <v>257218</v>
          </cell>
        </row>
        <row r="2985">
          <cell r="J2985" t="str">
            <v>Fleet project_POLE TRAILER_DKX 038 N [063]</v>
          </cell>
          <cell r="K2985" t="str">
            <v>Fleet project_POLE TRAILER_DKX 038 N [063]</v>
          </cell>
          <cell r="L2985" t="str">
            <v>M</v>
          </cell>
          <cell r="M2985" t="str">
            <v>No</v>
          </cell>
          <cell r="N2985">
            <v>257390</v>
          </cell>
        </row>
        <row r="2986">
          <cell r="J2986" t="str">
            <v>Fleet project_POLE TRAILER_DKX 038 N [063]</v>
          </cell>
          <cell r="K2986" t="str">
            <v>Fleet project_POLE TRAILER_DKX 038 N [063]</v>
          </cell>
          <cell r="L2986" t="str">
            <v>M</v>
          </cell>
          <cell r="M2986" t="str">
            <v>No</v>
          </cell>
          <cell r="N2986">
            <v>256376</v>
          </cell>
        </row>
        <row r="2987">
          <cell r="J2987" t="str">
            <v>Fleet project_POLE TRAILER_DKX 038 N [063]</v>
          </cell>
          <cell r="K2987" t="str">
            <v>Fleet project_POLE TRAILER_DKX 038 N [063]</v>
          </cell>
          <cell r="L2987" t="str">
            <v>M</v>
          </cell>
          <cell r="M2987" t="str">
            <v>No</v>
          </cell>
          <cell r="N2987">
            <v>256915</v>
          </cell>
        </row>
        <row r="2988">
          <cell r="J2988" t="str">
            <v>Fleet project_POLE TRAILER_DKX 039 N [063]</v>
          </cell>
          <cell r="K2988" t="str">
            <v>Fleet project_POLE TRAILER_DKX 039 N [063]</v>
          </cell>
          <cell r="L2988" t="str">
            <v>M</v>
          </cell>
          <cell r="M2988" t="str">
            <v>No</v>
          </cell>
          <cell r="N2988">
            <v>256919</v>
          </cell>
        </row>
        <row r="2989">
          <cell r="J2989" t="str">
            <v>Fleet project_POLE TRAILER_DKX 039 N [063]</v>
          </cell>
          <cell r="K2989" t="str">
            <v>Fleet project_POLE TRAILER_DKX 039 N [063]</v>
          </cell>
          <cell r="L2989" t="str">
            <v>M</v>
          </cell>
          <cell r="M2989" t="str">
            <v>No</v>
          </cell>
          <cell r="N2989">
            <v>256377</v>
          </cell>
        </row>
        <row r="2990">
          <cell r="J2990" t="str">
            <v>Fleet project_POLE TRAILER_DKX 039 N [063]</v>
          </cell>
          <cell r="K2990" t="str">
            <v>Fleet project_POLE TRAILER_DKX 039 N [063]</v>
          </cell>
          <cell r="L2990" t="str">
            <v>M</v>
          </cell>
          <cell r="M2990" t="str">
            <v>No</v>
          </cell>
          <cell r="N2990">
            <v>257394</v>
          </cell>
        </row>
        <row r="2991">
          <cell r="J2991" t="str">
            <v>Fleet project_POLE TRAILER_DKX 039 N [063]</v>
          </cell>
          <cell r="K2991" t="str">
            <v>Fleet project_POLE TRAILER_DKX 039 N [063]</v>
          </cell>
          <cell r="L2991" t="str">
            <v>M</v>
          </cell>
          <cell r="M2991" t="str">
            <v>No</v>
          </cell>
          <cell r="N2991">
            <v>257278</v>
          </cell>
        </row>
        <row r="2992">
          <cell r="J2992" t="str">
            <v>Fleet project_POLE TRAILER_DLV 291 N [063]</v>
          </cell>
          <cell r="K2992" t="str">
            <v>Fleet project_POLE TRAILER_DLV 291 N [063]</v>
          </cell>
          <cell r="L2992" t="str">
            <v>M</v>
          </cell>
          <cell r="M2992" t="str">
            <v>No</v>
          </cell>
          <cell r="N2992">
            <v>257395</v>
          </cell>
        </row>
        <row r="2993">
          <cell r="J2993" t="str">
            <v>Fleet project_POLE TRAILER_DLV 291 N [063]</v>
          </cell>
          <cell r="K2993" t="str">
            <v>Fleet project_POLE TRAILER_DLV 291 N [063]</v>
          </cell>
          <cell r="L2993" t="str">
            <v>M</v>
          </cell>
          <cell r="M2993" t="str">
            <v>No</v>
          </cell>
          <cell r="N2993">
            <v>256378</v>
          </cell>
        </row>
        <row r="2994">
          <cell r="J2994" t="str">
            <v>Fleet project_POLE TRAILER_DLV 291 N [063]</v>
          </cell>
          <cell r="K2994" t="str">
            <v>Fleet project_POLE TRAILER_DLV 291 N [063]</v>
          </cell>
          <cell r="L2994" t="str">
            <v>M</v>
          </cell>
          <cell r="M2994" t="str">
            <v>No</v>
          </cell>
          <cell r="N2994">
            <v>256920</v>
          </cell>
        </row>
        <row r="2995">
          <cell r="J2995" t="str">
            <v>Fleet project_ROLLER VOLVO SD100DC [063]_58024</v>
          </cell>
          <cell r="K2995" t="str">
            <v>Fleet project_ROLLER VOLVO SD100DC [063]_58024</v>
          </cell>
          <cell r="L2995" t="str">
            <v>M</v>
          </cell>
          <cell r="M2995" t="str">
            <v>No</v>
          </cell>
          <cell r="N2995">
            <v>256921</v>
          </cell>
        </row>
        <row r="2996">
          <cell r="J2996" t="str">
            <v>Fleet project_ROLLER VOLVO SD100DC [063]_58024</v>
          </cell>
          <cell r="K2996" t="str">
            <v>Fleet project_ROLLER VOLVO SD100DC [063]_58024</v>
          </cell>
          <cell r="L2996" t="str">
            <v>M</v>
          </cell>
          <cell r="M2996" t="str">
            <v>No</v>
          </cell>
          <cell r="N2996">
            <v>257622</v>
          </cell>
        </row>
        <row r="2997">
          <cell r="J2997" t="str">
            <v>Fleet project_ROLLER VOLVO SD100DC [063]_58024</v>
          </cell>
          <cell r="K2997" t="str">
            <v>Fleet project_ROLLER VOLVO SD100DC [063]_58024</v>
          </cell>
          <cell r="L2997" t="str">
            <v>M</v>
          </cell>
          <cell r="M2997" t="str">
            <v>No</v>
          </cell>
          <cell r="N2997">
            <v>256385</v>
          </cell>
        </row>
        <row r="2998">
          <cell r="J2998" t="str">
            <v>Fleet project_ROLLER VOLVO SD100DC [063]_58024</v>
          </cell>
          <cell r="K2998" t="str">
            <v>Fleet project_ROLLER VOLVO SD100DC [063]_58024</v>
          </cell>
          <cell r="L2998" t="str">
            <v>M</v>
          </cell>
          <cell r="M2998" t="str">
            <v>No</v>
          </cell>
          <cell r="N2998">
            <v>256750</v>
          </cell>
        </row>
        <row r="2999">
          <cell r="J2999" t="str">
            <v>Fleet project_ROLLER VOLVO SD100DC [063]_58024</v>
          </cell>
          <cell r="K2999" t="str">
            <v>Fleet project_ROLLER VOLVO SD100DC [063]_58024</v>
          </cell>
          <cell r="L2999" t="str">
            <v>M</v>
          </cell>
          <cell r="M2999" t="str">
            <v>No</v>
          </cell>
          <cell r="N2999">
            <v>257312</v>
          </cell>
        </row>
        <row r="3000">
          <cell r="J3000" t="str">
            <v>Fleet project_ROLLER VOLVO SD100DC [063]_58024</v>
          </cell>
          <cell r="K3000" t="str">
            <v>Fleet project_ROLLER VOLVO SD100DC [063]_58024</v>
          </cell>
          <cell r="L3000" t="str">
            <v>M</v>
          </cell>
          <cell r="M3000" t="str">
            <v>No</v>
          </cell>
          <cell r="N3000">
            <v>257214</v>
          </cell>
        </row>
        <row r="3001">
          <cell r="J3001" t="str">
            <v>Fleet project_ROLLER VOLVO SD100DC [063]_58026</v>
          </cell>
          <cell r="K3001" t="str">
            <v>Fleet project_ROLLER VOLVO SD100DC [063]_58026</v>
          </cell>
          <cell r="L3001" t="str">
            <v>M</v>
          </cell>
          <cell r="M3001" t="str">
            <v>No</v>
          </cell>
          <cell r="N3001">
            <v>257230</v>
          </cell>
        </row>
        <row r="3002">
          <cell r="J3002" t="str">
            <v>Fleet project_ROLLER VOLVO SD100DC [063]_58026</v>
          </cell>
          <cell r="K3002" t="str">
            <v>Fleet project_ROLLER VOLVO SD100DC [063]_58026</v>
          </cell>
          <cell r="L3002" t="str">
            <v>M</v>
          </cell>
          <cell r="M3002" t="str">
            <v>No</v>
          </cell>
          <cell r="N3002">
            <v>257322</v>
          </cell>
        </row>
        <row r="3003">
          <cell r="J3003" t="str">
            <v>Fleet project_ROLLER VOLVO SD100DC [063]_58026</v>
          </cell>
          <cell r="K3003" t="str">
            <v>Fleet project_ROLLER VOLVO SD100DC [063]_58026</v>
          </cell>
          <cell r="L3003" t="str">
            <v>M</v>
          </cell>
          <cell r="M3003" t="str">
            <v>No</v>
          </cell>
          <cell r="N3003">
            <v>256759</v>
          </cell>
        </row>
        <row r="3004">
          <cell r="J3004" t="str">
            <v>Fleet project_ROLLER VOLVO SD100DC [063]_58026</v>
          </cell>
          <cell r="K3004" t="str">
            <v>Fleet project_ROLLER VOLVO SD100DC [063]_58026</v>
          </cell>
          <cell r="L3004" t="str">
            <v>M</v>
          </cell>
          <cell r="M3004" t="str">
            <v>No</v>
          </cell>
          <cell r="N3004">
            <v>256336</v>
          </cell>
        </row>
        <row r="3005">
          <cell r="J3005" t="str">
            <v>Fleet project_ROLLER VOLVO SD100DC [063]_58026</v>
          </cell>
          <cell r="K3005" t="str">
            <v>Fleet project_ROLLER VOLVO SD100DC [063]_58026</v>
          </cell>
          <cell r="L3005" t="str">
            <v>M</v>
          </cell>
          <cell r="M3005" t="str">
            <v>No</v>
          </cell>
          <cell r="N3005">
            <v>257664</v>
          </cell>
        </row>
        <row r="3006">
          <cell r="J3006" t="str">
            <v>Fleet project_ROLLER VOLVO SD100DC [063]_58026</v>
          </cell>
          <cell r="K3006" t="str">
            <v>Fleet project_ROLLER VOLVO SD100DC [063]_58026</v>
          </cell>
          <cell r="L3006" t="str">
            <v>M</v>
          </cell>
          <cell r="M3006" t="str">
            <v>No</v>
          </cell>
          <cell r="N3006">
            <v>256901</v>
          </cell>
        </row>
        <row r="3007">
          <cell r="J3007" t="str">
            <v>Fleet project_TIPPER TRUCK TATA 1518LPK [063]_CNG 464 L</v>
          </cell>
          <cell r="K3007" t="str">
            <v>Fleet project_TIPPER TRUCK TATA 1518LPK [063]_CNG 464 L</v>
          </cell>
          <cell r="L3007" t="str">
            <v>M</v>
          </cell>
          <cell r="M3007" t="str">
            <v>No</v>
          </cell>
          <cell r="N3007">
            <v>257375</v>
          </cell>
        </row>
        <row r="3008">
          <cell r="J3008" t="str">
            <v>Fleet project_TIPPER TRUCK TATA 1518LPK [063]_CNG 464 L</v>
          </cell>
          <cell r="K3008" t="str">
            <v>Fleet project_TIPPER TRUCK TATA 1518LPK [063]_CNG 464 L</v>
          </cell>
          <cell r="L3008" t="str">
            <v>M</v>
          </cell>
          <cell r="M3008" t="str">
            <v>No</v>
          </cell>
          <cell r="N3008">
            <v>257228</v>
          </cell>
        </row>
        <row r="3009">
          <cell r="J3009" t="str">
            <v>Fleet project_TIPPER TRUCK TATA 1518LPK [063]_CNG 468 L</v>
          </cell>
          <cell r="K3009" t="str">
            <v>Fleet project_TIPPER TRUCK TATA 1518LPK [063]_CNG 468 L</v>
          </cell>
          <cell r="L3009" t="str">
            <v>M</v>
          </cell>
          <cell r="M3009" t="str">
            <v>No</v>
          </cell>
          <cell r="N3009">
            <v>257227</v>
          </cell>
        </row>
        <row r="3010">
          <cell r="J3010" t="str">
            <v>Fleet project_TIPPER TRUCK TATA 1518LPK [063]_CNG 468 L</v>
          </cell>
          <cell r="K3010" t="str">
            <v>Fleet project_TIPPER TRUCK TATA 1518LPK [063]_CNG 468 L</v>
          </cell>
          <cell r="L3010" t="str">
            <v>M</v>
          </cell>
          <cell r="M3010" t="str">
            <v>No</v>
          </cell>
          <cell r="N3010">
            <v>257376</v>
          </cell>
        </row>
        <row r="3011">
          <cell r="J3011" t="str">
            <v>Fleet project_TIPPER TRUCK TATA 1518LPK [063]_CNG 468 L</v>
          </cell>
          <cell r="K3011" t="str">
            <v>Fleet project_TIPPER TRUCK TATA 1518LPK [063]_CNG 468 L</v>
          </cell>
          <cell r="L3011" t="str">
            <v>M</v>
          </cell>
          <cell r="M3011" t="str">
            <v>No</v>
          </cell>
          <cell r="N3011">
            <v>256405</v>
          </cell>
        </row>
        <row r="3012">
          <cell r="J3012" t="str">
            <v>Fleet project_TIPPER TRUCK TATA 1518LPK [063]_CNG 476 L</v>
          </cell>
          <cell r="K3012" t="str">
            <v>Fleet project_TIPPER TRUCK TATA 1518LPK [063]_CNG 476 L</v>
          </cell>
          <cell r="L3012" t="str">
            <v>M</v>
          </cell>
          <cell r="M3012" t="str">
            <v>No</v>
          </cell>
          <cell r="N3012">
            <v>257377</v>
          </cell>
        </row>
        <row r="3013">
          <cell r="J3013" t="str">
            <v>Fleet project_TIPPER TRUCK TATA 1518LPK [063]_CNG 476 L</v>
          </cell>
          <cell r="K3013" t="str">
            <v>Fleet project_TIPPER TRUCK TATA 1518LPK [063]_CNG 476 L</v>
          </cell>
          <cell r="L3013" t="str">
            <v>M</v>
          </cell>
          <cell r="M3013" t="str">
            <v>No</v>
          </cell>
          <cell r="N3013">
            <v>257226</v>
          </cell>
        </row>
        <row r="3014">
          <cell r="J3014" t="str">
            <v>Fleet project_TIPPER TRUCK TATA 1518LPK [063]_CNG 480 L</v>
          </cell>
          <cell r="K3014" t="str">
            <v>Fleet project_TIPPER TRUCK TATA 1518LPK [063]_CNG 480 L</v>
          </cell>
          <cell r="L3014" t="str">
            <v>M</v>
          </cell>
          <cell r="M3014" t="str">
            <v>No</v>
          </cell>
          <cell r="N3014">
            <v>257225</v>
          </cell>
        </row>
        <row r="3015">
          <cell r="J3015" t="str">
            <v>Fleet project_TIPPER TRUCK TATA 1518LPK [063]_CNG 480 L</v>
          </cell>
          <cell r="K3015" t="str">
            <v>Fleet project_TIPPER TRUCK TATA 1518LPK [063]_CNG 480 L</v>
          </cell>
          <cell r="L3015" t="str">
            <v>M</v>
          </cell>
          <cell r="M3015" t="str">
            <v>No</v>
          </cell>
          <cell r="N3015">
            <v>257378</v>
          </cell>
        </row>
        <row r="3016">
          <cell r="J3016" t="str">
            <v>Fleet project_TIPPER TRUCK TATA 1518LPK [063]_CNG 480 L</v>
          </cell>
          <cell r="K3016" t="str">
            <v>Fleet project_TIPPER TRUCK TATA 1518LPK [063]_CNG 480 L</v>
          </cell>
          <cell r="L3016" t="str">
            <v>M</v>
          </cell>
          <cell r="M3016" t="str">
            <v>No</v>
          </cell>
          <cell r="N3016">
            <v>256404</v>
          </cell>
        </row>
        <row r="3017">
          <cell r="J3017" t="str">
            <v>Fleet project_TLB BELL 315 SJ 4X4 [063]_CMF 759 L</v>
          </cell>
          <cell r="K3017" t="str">
            <v>Fleet project_TLB BELL 315 SJ 4X4 [063]_CMF 759 L</v>
          </cell>
          <cell r="L3017" t="str">
            <v>M</v>
          </cell>
          <cell r="M3017" t="str">
            <v>No</v>
          </cell>
          <cell r="N3017">
            <v>256758</v>
          </cell>
        </row>
        <row r="3018">
          <cell r="J3018" t="str">
            <v>Fleet project_TLB BELL 315 SJ 4X4 [063]_CMF 759 L</v>
          </cell>
          <cell r="K3018" t="str">
            <v>Fleet project_TLB BELL 315 SJ 4X4 [063]_CMF 759 L</v>
          </cell>
          <cell r="L3018" t="str">
            <v>M</v>
          </cell>
          <cell r="M3018" t="str">
            <v>No</v>
          </cell>
          <cell r="N3018">
            <v>257666</v>
          </cell>
        </row>
        <row r="3019">
          <cell r="J3019" t="str">
            <v>Fleet project_TLB BELL 315 SJ 4X4 [063]_CMF 759 L</v>
          </cell>
          <cell r="K3019" t="str">
            <v>Fleet project_TLB BELL 315 SJ 4X4 [063]_CMF 759 L</v>
          </cell>
          <cell r="L3019" t="str">
            <v>M</v>
          </cell>
          <cell r="M3019" t="str">
            <v>No</v>
          </cell>
          <cell r="N3019">
            <v>256334</v>
          </cell>
        </row>
        <row r="3020">
          <cell r="J3020" t="str">
            <v>Fleet project_TLB BELL 315 SJ 4X4 [063]_CMF 759 L</v>
          </cell>
          <cell r="K3020" t="str">
            <v>Fleet project_TLB BELL 315 SJ 4X4 [063]_CMF 759 L</v>
          </cell>
          <cell r="L3020" t="str">
            <v>M</v>
          </cell>
          <cell r="M3020" t="str">
            <v>No</v>
          </cell>
          <cell r="N3020">
            <v>257379</v>
          </cell>
        </row>
        <row r="3021">
          <cell r="J3021" t="str">
            <v>Fleet project_TLB BELL 315 SJ 4X4 [063]_CMF 759 L</v>
          </cell>
          <cell r="K3021" t="str">
            <v>Fleet project_TLB BELL 315 SJ 4X4 [063]_CMF 759 L</v>
          </cell>
          <cell r="L3021" t="str">
            <v>M</v>
          </cell>
          <cell r="M3021" t="str">
            <v>No</v>
          </cell>
          <cell r="N3021">
            <v>256903</v>
          </cell>
        </row>
        <row r="3022">
          <cell r="J3022" t="str">
            <v>Fleet project_TLB BELL 315 SJ 4X4 [063]_CMF 759 L</v>
          </cell>
          <cell r="K3022" t="str">
            <v>Fleet project_TLB BELL 315 SJ 4X4 [063]_CMF 759 L</v>
          </cell>
          <cell r="L3022" t="str">
            <v>M</v>
          </cell>
          <cell r="M3022" t="str">
            <v>No</v>
          </cell>
          <cell r="N3022">
            <v>257224</v>
          </cell>
        </row>
        <row r="3023">
          <cell r="J3023" t="str">
            <v>Fleet project_TLB BELL 315 SJ 4X4 [063]_CMF 761 L</v>
          </cell>
          <cell r="K3023" t="str">
            <v>Fleet project_TLB BELL 315 SJ 4X4 [063]_CMF 761 L</v>
          </cell>
          <cell r="L3023" t="str">
            <v>M</v>
          </cell>
          <cell r="M3023" t="str">
            <v>No</v>
          </cell>
          <cell r="N3023">
            <v>257223</v>
          </cell>
        </row>
        <row r="3024">
          <cell r="J3024" t="str">
            <v>Fleet project_TLB BELL 315 SJ 4X4 [063]_CMF 761 L</v>
          </cell>
          <cell r="K3024" t="str">
            <v>Fleet project_TLB BELL 315 SJ 4X4 [063]_CMF 761 L</v>
          </cell>
          <cell r="L3024" t="str">
            <v>M</v>
          </cell>
          <cell r="M3024" t="str">
            <v>No</v>
          </cell>
          <cell r="N3024">
            <v>256904</v>
          </cell>
        </row>
        <row r="3025">
          <cell r="J3025" t="str">
            <v>Fleet project_TLB BELL 315 SJ 4X4 [063]_CMF 761 L</v>
          </cell>
          <cell r="K3025" t="str">
            <v>Fleet project_TLB BELL 315 SJ 4X4 [063]_CMF 761 L</v>
          </cell>
          <cell r="L3025" t="str">
            <v>M</v>
          </cell>
          <cell r="M3025" t="str">
            <v>No</v>
          </cell>
          <cell r="N3025">
            <v>257380</v>
          </cell>
        </row>
        <row r="3026">
          <cell r="J3026" t="str">
            <v>Fleet project_TLB BELL 315 SJ 4X4 [063]_CMF 761 L</v>
          </cell>
          <cell r="K3026" t="str">
            <v>Fleet project_TLB BELL 315 SJ 4X4 [063]_CMF 761 L</v>
          </cell>
          <cell r="L3026" t="str">
            <v>M</v>
          </cell>
          <cell r="M3026" t="str">
            <v>No</v>
          </cell>
          <cell r="N3026">
            <v>256340</v>
          </cell>
        </row>
        <row r="3027">
          <cell r="J3027" t="str">
            <v>Fleet project_TLB BELL 315 SJ 4X4 [063]_CMF 761 L</v>
          </cell>
          <cell r="K3027" t="str">
            <v>Fleet project_TLB BELL 315 SJ 4X4 [063]_CMF 761 L</v>
          </cell>
          <cell r="L3027" t="str">
            <v>M</v>
          </cell>
          <cell r="M3027" t="str">
            <v>No</v>
          </cell>
          <cell r="N3027">
            <v>257660</v>
          </cell>
        </row>
        <row r="3028">
          <cell r="J3028" t="str">
            <v>Fleet project_TLB BELL 315 SJ 4X4 [063]_CMF 761 L</v>
          </cell>
          <cell r="K3028" t="str">
            <v>Fleet project_TLB BELL 315 SJ 4X4 [063]_CMF 761 L</v>
          </cell>
          <cell r="L3028" t="str">
            <v>M</v>
          </cell>
          <cell r="M3028" t="str">
            <v>No</v>
          </cell>
          <cell r="N3028">
            <v>256757</v>
          </cell>
        </row>
        <row r="3029">
          <cell r="J3029" t="str">
            <v>Fleet project_TOYOTA DYNA 150 [063]_CMN 314 L</v>
          </cell>
          <cell r="K3029" t="str">
            <v>Fleet project_TOYOTA DYNA 150 [063]_CMN 314 L</v>
          </cell>
          <cell r="L3029" t="str">
            <v>M</v>
          </cell>
          <cell r="M3029" t="str">
            <v>No</v>
          </cell>
          <cell r="N3029">
            <v>256756</v>
          </cell>
        </row>
        <row r="3030">
          <cell r="J3030" t="str">
            <v>Fleet project_TOYOTA DYNA 150 [063]_CMN 314 L</v>
          </cell>
          <cell r="K3030" t="str">
            <v>Fleet project_TOYOTA DYNA 150 [063]_CMN 314 L</v>
          </cell>
          <cell r="L3030" t="str">
            <v>M</v>
          </cell>
          <cell r="M3030" t="str">
            <v>No</v>
          </cell>
          <cell r="N3030">
            <v>257661</v>
          </cell>
        </row>
        <row r="3031">
          <cell r="J3031" t="str">
            <v>Fleet project_TOYOTA DYNA 150 [063]_CMN 314 L</v>
          </cell>
          <cell r="K3031" t="str">
            <v>Fleet project_TOYOTA DYNA 150 [063]_CMN 314 L</v>
          </cell>
          <cell r="L3031" t="str">
            <v>M</v>
          </cell>
          <cell r="M3031" t="str">
            <v>No</v>
          </cell>
          <cell r="N3031">
            <v>256339</v>
          </cell>
        </row>
        <row r="3032">
          <cell r="J3032" t="str">
            <v>Fleet project_TOYOTA DYNA 150 [063]_CMN 314 L</v>
          </cell>
          <cell r="K3032" t="str">
            <v>Fleet project_TOYOTA DYNA 150 [063]_CMN 314 L</v>
          </cell>
          <cell r="L3032" t="str">
            <v>M</v>
          </cell>
          <cell r="M3032" t="str">
            <v>No</v>
          </cell>
          <cell r="N3032">
            <v>257381</v>
          </cell>
        </row>
        <row r="3033">
          <cell r="J3033" t="str">
            <v>Fleet project_TOYOTA DYNA 150 [063]_CMN 314 L</v>
          </cell>
          <cell r="K3033" t="str">
            <v>Fleet project_TOYOTA DYNA 150 [063]_CMN 314 L</v>
          </cell>
          <cell r="L3033" t="str">
            <v>M</v>
          </cell>
          <cell r="M3033" t="str">
            <v>No</v>
          </cell>
          <cell r="N3033">
            <v>256905</v>
          </cell>
        </row>
        <row r="3034">
          <cell r="J3034" t="str">
            <v>Fleet project_TOYOTA DYNA 150 [063]_CMN 314 L</v>
          </cell>
          <cell r="K3034" t="str">
            <v>Fleet project_TOYOTA DYNA 150 [063]_CMN 314 L</v>
          </cell>
          <cell r="L3034" t="str">
            <v>M</v>
          </cell>
          <cell r="M3034" t="str">
            <v>No</v>
          </cell>
          <cell r="N3034">
            <v>257222</v>
          </cell>
        </row>
        <row r="3035">
          <cell r="J3035" t="str">
            <v>Fleet project_TOYOTA DYNA 150 [103]_CML 497 L</v>
          </cell>
          <cell r="K3035" t="str">
            <v>Fleet project_TOYOTA DYNA 150 [103]_CML 497 L</v>
          </cell>
          <cell r="L3035" t="str">
            <v>M</v>
          </cell>
          <cell r="M3035" t="str">
            <v>No</v>
          </cell>
          <cell r="N3035">
            <v>257221</v>
          </cell>
        </row>
        <row r="3036">
          <cell r="J3036" t="str">
            <v>Fleet project_TOYOTA DYNA 150 [103]_CML 497 L</v>
          </cell>
          <cell r="K3036" t="str">
            <v>Fleet project_TOYOTA DYNA 150 [103]_CML 497 L</v>
          </cell>
          <cell r="L3036" t="str">
            <v>M</v>
          </cell>
          <cell r="M3036" t="str">
            <v>No</v>
          </cell>
          <cell r="N3036">
            <v>256906</v>
          </cell>
        </row>
        <row r="3037">
          <cell r="J3037" t="str">
            <v>Fleet project_TOYOTA DYNA 150 [103]_CML 497 L</v>
          </cell>
          <cell r="K3037" t="str">
            <v>Fleet project_TOYOTA DYNA 150 [103]_CML 497 L</v>
          </cell>
          <cell r="L3037" t="str">
            <v>M</v>
          </cell>
          <cell r="M3037" t="str">
            <v>No</v>
          </cell>
          <cell r="N3037">
            <v>257382</v>
          </cell>
        </row>
        <row r="3038">
          <cell r="J3038" t="str">
            <v>Fleet project_TOYOTA DYNA 150 [103]_CML 497 L</v>
          </cell>
          <cell r="K3038" t="str">
            <v>Fleet project_TOYOTA DYNA 150 [103]_CML 497 L</v>
          </cell>
          <cell r="L3038" t="str">
            <v>M</v>
          </cell>
          <cell r="M3038" t="str">
            <v>No</v>
          </cell>
          <cell r="N3038">
            <v>256338</v>
          </cell>
        </row>
        <row r="3039">
          <cell r="J3039" t="str">
            <v>Fleet project_TOYOTA DYNA 150 [103]_CML 497 L</v>
          </cell>
          <cell r="K3039" t="str">
            <v>Fleet project_TOYOTA DYNA 150 [103]_CML 497 L</v>
          </cell>
          <cell r="L3039" t="str">
            <v>M</v>
          </cell>
          <cell r="M3039" t="str">
            <v>No</v>
          </cell>
          <cell r="N3039">
            <v>257662</v>
          </cell>
        </row>
        <row r="3040">
          <cell r="J3040" t="str">
            <v>Fleet project_TOYOTA DYNA 150 [103]_CML 497 L</v>
          </cell>
          <cell r="K3040" t="str">
            <v>Fleet project_TOYOTA DYNA 150 [103]_CML 497 L</v>
          </cell>
          <cell r="L3040" t="str">
            <v>M</v>
          </cell>
          <cell r="M3040" t="str">
            <v>No</v>
          </cell>
          <cell r="N3040">
            <v>256761</v>
          </cell>
        </row>
        <row r="3041">
          <cell r="J3041" t="str">
            <v>Fleet project_TOYOTA DYNA 150 [105]_CML 499 L</v>
          </cell>
          <cell r="K3041" t="str">
            <v>Fleet project_TOYOTA DYNA 150 [105]_CML 499 L</v>
          </cell>
          <cell r="L3041" t="str">
            <v>M</v>
          </cell>
          <cell r="M3041" t="str">
            <v>No</v>
          </cell>
          <cell r="N3041">
            <v>256760</v>
          </cell>
        </row>
        <row r="3042">
          <cell r="J3042" t="str">
            <v>Fleet project_TOYOTA DYNA 150 [105]_CML 499 L</v>
          </cell>
          <cell r="K3042" t="str">
            <v>Fleet project_TOYOTA DYNA 150 [105]_CML 499 L</v>
          </cell>
          <cell r="L3042" t="str">
            <v>M</v>
          </cell>
          <cell r="M3042" t="str">
            <v>No</v>
          </cell>
          <cell r="N3042">
            <v>257663</v>
          </cell>
        </row>
        <row r="3043">
          <cell r="J3043" t="str">
            <v>Fleet project_TOYOTA DYNA 150 [105]_CML 499 L</v>
          </cell>
          <cell r="K3043" t="str">
            <v>Fleet project_TOYOTA DYNA 150 [105]_CML 499 L</v>
          </cell>
          <cell r="L3043" t="str">
            <v>M</v>
          </cell>
          <cell r="M3043" t="str">
            <v>No</v>
          </cell>
          <cell r="N3043">
            <v>256337</v>
          </cell>
        </row>
        <row r="3044">
          <cell r="J3044" t="str">
            <v>Fleet project_TOYOTA DYNA 150 [105]_CML 499 L</v>
          </cell>
          <cell r="K3044" t="str">
            <v>Fleet project_TOYOTA DYNA 150 [105]_CML 499 L</v>
          </cell>
          <cell r="L3044" t="str">
            <v>M</v>
          </cell>
          <cell r="M3044" t="str">
            <v>No</v>
          </cell>
          <cell r="N3044">
            <v>257374</v>
          </cell>
        </row>
        <row r="3045">
          <cell r="J3045" t="str">
            <v>Fleet project_TOYOTA DYNA 150 [105]_CML 499 L</v>
          </cell>
          <cell r="K3045" t="str">
            <v>Fleet project_TOYOTA DYNA 150 [105]_CML 499 L</v>
          </cell>
          <cell r="L3045" t="str">
            <v>M</v>
          </cell>
          <cell r="M3045" t="str">
            <v>No</v>
          </cell>
          <cell r="N3045">
            <v>256902</v>
          </cell>
        </row>
        <row r="3046">
          <cell r="J3046" t="str">
            <v>Fleet project_TOYOTA DYNA 150 [105]_CML 499 L</v>
          </cell>
          <cell r="K3046" t="str">
            <v>Fleet project_TOYOTA DYNA 150 [105]_CML 499 L</v>
          </cell>
          <cell r="L3046" t="str">
            <v>M</v>
          </cell>
          <cell r="M3046" t="str">
            <v>No</v>
          </cell>
          <cell r="N3046">
            <v>257229</v>
          </cell>
        </row>
        <row r="3047">
          <cell r="J3047" t="str">
            <v>Fleet project_TOYOTA DYNA 150 [105]_CMN 328 L</v>
          </cell>
          <cell r="K3047" t="str">
            <v>Fleet project_TOYOTA DYNA 150 [105]_CMN 328 L</v>
          </cell>
          <cell r="L3047" t="str">
            <v>M</v>
          </cell>
          <cell r="M3047" t="str">
            <v>No</v>
          </cell>
          <cell r="N3047">
            <v>257217</v>
          </cell>
        </row>
        <row r="3048">
          <cell r="J3048" t="str">
            <v>Fleet project_TOYOTA DYNA 150 [105]_CMN 328 L</v>
          </cell>
          <cell r="K3048" t="str">
            <v>Fleet project_TOYOTA DYNA 150 [105]_CMN 328 L</v>
          </cell>
          <cell r="L3048" t="str">
            <v>M</v>
          </cell>
          <cell r="M3048" t="str">
            <v>No</v>
          </cell>
          <cell r="N3048">
            <v>256916</v>
          </cell>
        </row>
        <row r="3049">
          <cell r="J3049" t="str">
            <v>Fleet project_TOYOTA DYNA 150 [105]_CMN 328 L</v>
          </cell>
          <cell r="K3049" t="str">
            <v>Fleet project_TOYOTA DYNA 150 [105]_CMN 328 L</v>
          </cell>
          <cell r="L3049" t="str">
            <v>M</v>
          </cell>
          <cell r="M3049" t="str">
            <v>No</v>
          </cell>
          <cell r="N3049">
            <v>257623</v>
          </cell>
        </row>
        <row r="3050">
          <cell r="J3050" t="str">
            <v>Fleet project_TOYOTA DYNA 150 [105]_CMN 328 L</v>
          </cell>
          <cell r="K3050" t="str">
            <v>Fleet project_TOYOTA DYNA 150 [105]_CMN 328 L</v>
          </cell>
          <cell r="L3050" t="str">
            <v>M</v>
          </cell>
          <cell r="M3050" t="str">
            <v>No</v>
          </cell>
          <cell r="N3050">
            <v>257391</v>
          </cell>
        </row>
        <row r="3051">
          <cell r="J3051" t="str">
            <v>Fleet project_TOYOTA DYNA 150 [105]_CMN 328 L</v>
          </cell>
          <cell r="K3051" t="str">
            <v>Fleet project_TOYOTA DYNA 150 [105]_CMN 328 L</v>
          </cell>
          <cell r="L3051" t="str">
            <v>M</v>
          </cell>
          <cell r="M3051" t="str">
            <v>No</v>
          </cell>
          <cell r="N3051">
            <v>256384</v>
          </cell>
        </row>
        <row r="3052">
          <cell r="J3052" t="str">
            <v>Fleet project_TOYOTA DYNA 150 [105]_CMN 328 L</v>
          </cell>
          <cell r="K3052" t="str">
            <v>Fleet project_TOYOTA DYNA 150 [105]_CMN 328 L</v>
          </cell>
          <cell r="L3052" t="str">
            <v>M</v>
          </cell>
          <cell r="M3052" t="str">
            <v>No</v>
          </cell>
          <cell r="N3052">
            <v>256749</v>
          </cell>
        </row>
        <row r="3053">
          <cell r="J3053" t="str">
            <v>Fleet project_TOYOTA QUANTUM [003]_DDC 662 L</v>
          </cell>
          <cell r="K3053" t="str">
            <v>Fleet project_TOYOTA QUANTUM [003]_DDC 662 L</v>
          </cell>
          <cell r="L3053" t="str">
            <v>M</v>
          </cell>
          <cell r="M3053" t="str">
            <v>No</v>
          </cell>
          <cell r="N3053">
            <v>256747</v>
          </cell>
        </row>
        <row r="3054">
          <cell r="J3054" t="str">
            <v>Fleet project_TOYOTA QUANTUM [003]_DDC 662 L</v>
          </cell>
          <cell r="K3054" t="str">
            <v>Fleet project_TOYOTA QUANTUM [003]_DDC 662 L</v>
          </cell>
          <cell r="L3054" t="str">
            <v>M</v>
          </cell>
          <cell r="M3054" t="str">
            <v>No</v>
          </cell>
          <cell r="N3054">
            <v>256383</v>
          </cell>
        </row>
        <row r="3055">
          <cell r="J3055" t="str">
            <v>Fleet project_TOYOTA QUANTUM [003]_DDC 662 L</v>
          </cell>
          <cell r="K3055" t="str">
            <v>Fleet project_TOYOTA QUANTUM [003]_DDC 662 L</v>
          </cell>
          <cell r="L3055" t="str">
            <v>M</v>
          </cell>
          <cell r="M3055" t="str">
            <v>No</v>
          </cell>
          <cell r="N3055">
            <v>257392</v>
          </cell>
        </row>
        <row r="3056">
          <cell r="J3056" t="str">
            <v>Fleet project_TOYOTA QUANTUM [003]_DDC 662 L</v>
          </cell>
          <cell r="K3056" t="str">
            <v>Fleet project_TOYOTA QUANTUM [003]_DDC 662 L</v>
          </cell>
          <cell r="L3056" t="str">
            <v>M</v>
          </cell>
          <cell r="M3056" t="str">
            <v>No</v>
          </cell>
          <cell r="N3056">
            <v>257624</v>
          </cell>
        </row>
        <row r="3057">
          <cell r="J3057" t="str">
            <v>Fleet project_TOYOTA QUANTUM [003]_DDC 662 L</v>
          </cell>
          <cell r="K3057" t="str">
            <v>Fleet project_TOYOTA QUANTUM [003]_DDC 662 L</v>
          </cell>
          <cell r="L3057" t="str">
            <v>M</v>
          </cell>
          <cell r="M3057" t="str">
            <v>No</v>
          </cell>
          <cell r="N3057">
            <v>256917</v>
          </cell>
        </row>
        <row r="3058">
          <cell r="J3058" t="str">
            <v>Fleet project_TOYOTA QUANTUM [003]_DDC 662 L</v>
          </cell>
          <cell r="K3058" t="str">
            <v>Fleet project_TOYOTA QUANTUM [003]_DDC 662 L</v>
          </cell>
          <cell r="L3058" t="str">
            <v>M</v>
          </cell>
          <cell r="M3058" t="str">
            <v>No</v>
          </cell>
          <cell r="N3058">
            <v>257216</v>
          </cell>
        </row>
        <row r="3059">
          <cell r="J3059" t="str">
            <v>Fleet project_TOYOTA QUANTUM [006]_CLY 919 L</v>
          </cell>
          <cell r="K3059" t="str">
            <v>Fleet project_TOYOTA QUANTUM [006]_CLY 919 L</v>
          </cell>
          <cell r="L3059" t="str">
            <v>M</v>
          </cell>
          <cell r="M3059" t="str">
            <v>No</v>
          </cell>
          <cell r="N3059">
            <v>257212</v>
          </cell>
        </row>
        <row r="3060">
          <cell r="J3060" t="str">
            <v>Fleet project_TOYOTA QUANTUM [006]_CLY 919 L</v>
          </cell>
          <cell r="K3060" t="str">
            <v>Fleet project_TOYOTA QUANTUM [006]_CLY 919 L</v>
          </cell>
          <cell r="L3060" t="str">
            <v>M</v>
          </cell>
          <cell r="M3060" t="str">
            <v>No</v>
          </cell>
          <cell r="N3060">
            <v>256925</v>
          </cell>
        </row>
        <row r="3061">
          <cell r="J3061" t="str">
            <v>Fleet project_TOYOTA QUANTUM [006]_CLY 919 L</v>
          </cell>
          <cell r="K3061" t="str">
            <v>Fleet project_TOYOTA QUANTUM [006]_CLY 919 L</v>
          </cell>
          <cell r="L3061" t="str">
            <v>M</v>
          </cell>
          <cell r="M3061" t="str">
            <v>No</v>
          </cell>
          <cell r="N3061">
            <v>257625</v>
          </cell>
        </row>
        <row r="3062">
          <cell r="J3062" t="str">
            <v>Fleet project_TOYOTA QUANTUM [006]_CLY 919 L</v>
          </cell>
          <cell r="K3062" t="str">
            <v>Fleet project_TOYOTA QUANTUM [006]_CLY 919 L</v>
          </cell>
          <cell r="L3062" t="str">
            <v>M</v>
          </cell>
          <cell r="M3062" t="str">
            <v>No</v>
          </cell>
          <cell r="N3062">
            <v>257399</v>
          </cell>
        </row>
        <row r="3063">
          <cell r="J3063" t="str">
            <v>Fleet project_TOYOTA QUANTUM [006]_CLY 919 L</v>
          </cell>
          <cell r="K3063" t="str">
            <v>Fleet project_TOYOTA QUANTUM [006]_CLY 919 L</v>
          </cell>
          <cell r="L3063" t="str">
            <v>M</v>
          </cell>
          <cell r="M3063" t="str">
            <v>No</v>
          </cell>
          <cell r="N3063">
            <v>256381</v>
          </cell>
        </row>
        <row r="3064">
          <cell r="J3064" t="str">
            <v>Fleet project_TOYOTA QUANTUM [006]_CLY 919 L</v>
          </cell>
          <cell r="K3064" t="str">
            <v>Fleet project_TOYOTA QUANTUM [006]_CLY 919 L</v>
          </cell>
          <cell r="L3064" t="str">
            <v>M</v>
          </cell>
          <cell r="M3064" t="str">
            <v>No</v>
          </cell>
          <cell r="N3064">
            <v>256746</v>
          </cell>
        </row>
        <row r="3065">
          <cell r="J3065" t="str">
            <v>Fleet project_TRAILER_DLF 731 N</v>
          </cell>
          <cell r="K3065" t="str">
            <v>Fleet project_TRAILER_DLF 731 N</v>
          </cell>
          <cell r="L3065" t="str">
            <v>M</v>
          </cell>
          <cell r="M3065" t="str">
            <v>No</v>
          </cell>
          <cell r="N3065">
            <v>256244</v>
          </cell>
        </row>
        <row r="3066">
          <cell r="J3066" t="str">
            <v>Fleet project_TRAILER_DLF 731 N</v>
          </cell>
          <cell r="K3066" t="str">
            <v>Fleet project_TRAILER_DLF 731 N</v>
          </cell>
          <cell r="L3066" t="str">
            <v>M</v>
          </cell>
          <cell r="M3066" t="str">
            <v>No</v>
          </cell>
          <cell r="N3066">
            <v>257400</v>
          </cell>
        </row>
        <row r="3067">
          <cell r="J3067" t="str">
            <v>Fleet project_TRAILER_DLF 731 N</v>
          </cell>
          <cell r="K3067" t="str">
            <v>Fleet project_TRAILER_DLF 731 N</v>
          </cell>
          <cell r="L3067" t="str">
            <v>M</v>
          </cell>
          <cell r="M3067" t="str">
            <v>No</v>
          </cell>
          <cell r="N3067">
            <v>256926</v>
          </cell>
        </row>
        <row r="3068">
          <cell r="J3068" t="str">
            <v>Fleet project_TRAILER_DLF 737 N [063]</v>
          </cell>
          <cell r="K3068" t="str">
            <v>Fleet project_TRAILER_DLF 737 N [063]</v>
          </cell>
          <cell r="L3068" t="str">
            <v>M</v>
          </cell>
          <cell r="M3068" t="str">
            <v>No</v>
          </cell>
          <cell r="N3068">
            <v>256923</v>
          </cell>
        </row>
        <row r="3069">
          <cell r="J3069" t="str">
            <v>Fleet project_TRAILER_DLF 737 N [063]</v>
          </cell>
          <cell r="K3069" t="str">
            <v>Fleet project_TRAILER_DLF 737 N [063]</v>
          </cell>
          <cell r="L3069" t="str">
            <v>M</v>
          </cell>
          <cell r="M3069" t="str">
            <v>No</v>
          </cell>
          <cell r="N3069">
            <v>257398</v>
          </cell>
        </row>
        <row r="3070">
          <cell r="J3070" t="str">
            <v>Fleet project_TRAILER_DLF 737 N [063]</v>
          </cell>
          <cell r="K3070" t="str">
            <v>Fleet project_TRAILER_DLF 737 N [063]</v>
          </cell>
          <cell r="L3070" t="str">
            <v>M</v>
          </cell>
          <cell r="M3070" t="str">
            <v>No</v>
          </cell>
          <cell r="N3070">
            <v>256245</v>
          </cell>
        </row>
        <row r="3071">
          <cell r="J3071" t="str">
            <v>Fleet project_TRAILER_DLG 098 N</v>
          </cell>
          <cell r="K3071" t="str">
            <v>Fleet project_TRAILER_DLG 098 N</v>
          </cell>
          <cell r="L3071" t="str">
            <v>M</v>
          </cell>
          <cell r="M3071" t="str">
            <v>No</v>
          </cell>
          <cell r="N3071">
            <v>256382</v>
          </cell>
        </row>
        <row r="3072">
          <cell r="J3072" t="str">
            <v>Fleet project_TRAILER_DLG 098 N</v>
          </cell>
          <cell r="K3072" t="str">
            <v>Fleet project_TRAILER_DLG 098 N</v>
          </cell>
          <cell r="L3072" t="str">
            <v>M</v>
          </cell>
          <cell r="M3072" t="str">
            <v>No</v>
          </cell>
          <cell r="N3072">
            <v>257397</v>
          </cell>
        </row>
        <row r="3073">
          <cell r="J3073" t="str">
            <v>Fleet project_TRAILER_DLG 098 N</v>
          </cell>
          <cell r="K3073" t="str">
            <v>Fleet project_TRAILER_DLG 098 N</v>
          </cell>
          <cell r="L3073" t="str">
            <v>M</v>
          </cell>
          <cell r="M3073" t="str">
            <v>No</v>
          </cell>
          <cell r="N3073">
            <v>256924</v>
          </cell>
        </row>
        <row r="3074">
          <cell r="J3074" t="str">
            <v>Fleet project_UD 80 NISSAN_BRS 390 L</v>
          </cell>
          <cell r="K3074" t="str">
            <v>Fleet project_UD 80 NISSAN_BRS 390 L</v>
          </cell>
          <cell r="L3074" t="str">
            <v>M</v>
          </cell>
          <cell r="M3074" t="str">
            <v>No</v>
          </cell>
          <cell r="N3074">
            <v>256910</v>
          </cell>
        </row>
        <row r="3075">
          <cell r="J3075" t="str">
            <v>Fleet project_UD 80 NISSAN_BRS 390 L</v>
          </cell>
          <cell r="K3075" t="str">
            <v>Fleet project_UD 80 NISSAN_BRS 390 L</v>
          </cell>
          <cell r="L3075" t="str">
            <v>M</v>
          </cell>
          <cell r="M3075" t="str">
            <v>No</v>
          </cell>
          <cell r="N3075">
            <v>257683</v>
          </cell>
        </row>
        <row r="3076">
          <cell r="J3076" t="str">
            <v>Fleet project_UD 80 NISSAN_BRS 390 L</v>
          </cell>
          <cell r="K3076" t="str">
            <v>Fleet project_UD 80 NISSAN_BRS 390 L</v>
          </cell>
          <cell r="L3076" t="str">
            <v>M</v>
          </cell>
          <cell r="M3076" t="str">
            <v>No</v>
          </cell>
          <cell r="N3076">
            <v>257385</v>
          </cell>
        </row>
        <row r="3077">
          <cell r="J3077" t="str">
            <v>Fleet project_UD 80 NISSAN_BRS 390 L</v>
          </cell>
          <cell r="K3077" t="str">
            <v>Fleet project_UD 80 NISSAN_BRS 390 L</v>
          </cell>
          <cell r="L3077" t="str">
            <v>M</v>
          </cell>
          <cell r="M3077" t="str">
            <v>No</v>
          </cell>
          <cell r="N3077">
            <v>256317</v>
          </cell>
        </row>
        <row r="3078">
          <cell r="J3078" t="str">
            <v>Fleet project_UD 80 NISSAN_BRS 390 L</v>
          </cell>
          <cell r="K3078" t="str">
            <v>Fleet project_UD 80 NISSAN_BRS 390 L</v>
          </cell>
          <cell r="L3078" t="str">
            <v>M</v>
          </cell>
          <cell r="M3078" t="str">
            <v>No</v>
          </cell>
          <cell r="N3078">
            <v>256748</v>
          </cell>
        </row>
        <row r="3079">
          <cell r="J3079" t="str">
            <v>Fleet project_UD 80 NISSAN_BRS 390 L</v>
          </cell>
          <cell r="K3079" t="str">
            <v>Fleet project_UD 80 NISSAN_BRS 390 L</v>
          </cell>
          <cell r="L3079" t="str">
            <v>M</v>
          </cell>
          <cell r="M3079" t="str">
            <v>No</v>
          </cell>
          <cell r="N3079">
            <v>257219</v>
          </cell>
        </row>
        <row r="3080">
          <cell r="J3080" t="str">
            <v>Fleet project_UD 80 NISSAN_BSC 243 L</v>
          </cell>
          <cell r="K3080" t="str">
            <v>Fleet project_UD 80 NISSAN_BSC 243 L</v>
          </cell>
          <cell r="L3080" t="str">
            <v>M</v>
          </cell>
          <cell r="M3080" t="str">
            <v>No</v>
          </cell>
          <cell r="N3080">
            <v>257213</v>
          </cell>
        </row>
        <row r="3081">
          <cell r="J3081" t="str">
            <v>Fleet project_UD 80 NISSAN_BSC 243 L</v>
          </cell>
          <cell r="K3081" t="str">
            <v>Fleet project_UD 80 NISSAN_BSC 243 L</v>
          </cell>
          <cell r="L3081" t="str">
            <v>M</v>
          </cell>
          <cell r="M3081" t="str">
            <v>No</v>
          </cell>
          <cell r="N3081">
            <v>256745</v>
          </cell>
        </row>
        <row r="3082">
          <cell r="J3082" t="str">
            <v>Fleet project_UD 80 NISSAN_BSC 243 L</v>
          </cell>
          <cell r="K3082" t="str">
            <v>Fleet project_UD 80 NISSAN_BSC 243 L</v>
          </cell>
          <cell r="L3082" t="str">
            <v>M</v>
          </cell>
          <cell r="M3082" t="str">
            <v>No</v>
          </cell>
          <cell r="N3082">
            <v>256316</v>
          </cell>
        </row>
        <row r="3083">
          <cell r="J3083" t="str">
            <v>Fleet project_UD 80 NISSAN_BSC 243 L</v>
          </cell>
          <cell r="K3083" t="str">
            <v>Fleet project_UD 80 NISSAN_BSC 243 L</v>
          </cell>
          <cell r="L3083" t="str">
            <v>M</v>
          </cell>
          <cell r="M3083" t="str">
            <v>No</v>
          </cell>
          <cell r="N3083">
            <v>257396</v>
          </cell>
        </row>
        <row r="3084">
          <cell r="J3084" t="str">
            <v>Fleet project_UD 80 NISSAN_BSC 243 L</v>
          </cell>
          <cell r="K3084" t="str">
            <v>Fleet project_UD 80 NISSAN_BSC 243 L</v>
          </cell>
          <cell r="L3084" t="str">
            <v>M</v>
          </cell>
          <cell r="M3084" t="str">
            <v>No</v>
          </cell>
          <cell r="N3084">
            <v>257684</v>
          </cell>
        </row>
        <row r="3085">
          <cell r="J3085" t="str">
            <v>Fleet project_UD 80 NISSAN_BSC 243 L</v>
          </cell>
          <cell r="K3085" t="str">
            <v>Fleet project_UD 80 NISSAN_BSC 243 L</v>
          </cell>
          <cell r="L3085" t="str">
            <v>M</v>
          </cell>
          <cell r="M3085" t="str">
            <v>No</v>
          </cell>
          <cell r="N3085">
            <v>256922</v>
          </cell>
        </row>
        <row r="3086">
          <cell r="J3086" t="str">
            <v>Fleet project_UD 80 NISSAN_BSC 248 L</v>
          </cell>
          <cell r="K3086" t="str">
            <v>Fleet project_UD 80 NISSAN_BSC 248 L</v>
          </cell>
          <cell r="L3086" t="str">
            <v>M</v>
          </cell>
          <cell r="M3086" t="str">
            <v>No</v>
          </cell>
          <cell r="N3086">
            <v>256927</v>
          </cell>
        </row>
        <row r="3087">
          <cell r="J3087" t="str">
            <v>Fleet project_UD 80 NISSAN_BSC 248 L</v>
          </cell>
          <cell r="K3087" t="str">
            <v>Fleet project_UD 80 NISSAN_BSC 248 L</v>
          </cell>
          <cell r="L3087" t="str">
            <v>M</v>
          </cell>
          <cell r="M3087" t="str">
            <v>No</v>
          </cell>
          <cell r="N3087">
            <v>257685</v>
          </cell>
        </row>
        <row r="3088">
          <cell r="J3088" t="str">
            <v>Fleet project_UD 80 NISSAN_BSC 248 L</v>
          </cell>
          <cell r="K3088" t="str">
            <v>Fleet project_UD 80 NISSAN_BSC 248 L</v>
          </cell>
          <cell r="L3088" t="str">
            <v>M</v>
          </cell>
          <cell r="M3088" t="str">
            <v>No</v>
          </cell>
          <cell r="N3088">
            <v>257401</v>
          </cell>
        </row>
        <row r="3089">
          <cell r="J3089" t="str">
            <v>Fleet project_UD 80 NISSAN_BSC 248 L</v>
          </cell>
          <cell r="K3089" t="str">
            <v>Fleet project_UD 80 NISSAN_BSC 248 L</v>
          </cell>
          <cell r="L3089" t="str">
            <v>M</v>
          </cell>
          <cell r="M3089" t="str">
            <v>No</v>
          </cell>
          <cell r="N3089">
            <v>256315</v>
          </cell>
        </row>
        <row r="3090">
          <cell r="J3090" t="str">
            <v>Fleet project_UD 80 NISSAN_BSC 248 L</v>
          </cell>
          <cell r="K3090" t="str">
            <v>Fleet project_UD 80 NISSAN_BSC 248 L</v>
          </cell>
          <cell r="L3090" t="str">
            <v>M</v>
          </cell>
          <cell r="M3090" t="str">
            <v>No</v>
          </cell>
          <cell r="N3090">
            <v>256744</v>
          </cell>
        </row>
        <row r="3091">
          <cell r="J3091" t="str">
            <v>Fleet project_UD 80 NISSAN_BSC 248 L</v>
          </cell>
          <cell r="K3091" t="str">
            <v>Fleet project_UD 80 NISSAN_BSC 248 L</v>
          </cell>
          <cell r="L3091" t="str">
            <v>M</v>
          </cell>
          <cell r="M3091" t="str">
            <v>No</v>
          </cell>
          <cell r="N3091">
            <v>257211</v>
          </cell>
        </row>
        <row r="3092">
          <cell r="J3092" t="str">
            <v>Fleet project_UD 80 NISSAN_BSJ 334 L</v>
          </cell>
          <cell r="K3092" t="str">
            <v>Fleet project_UD 80 NISSAN_BSJ 334 L</v>
          </cell>
          <cell r="L3092" t="str">
            <v>M</v>
          </cell>
          <cell r="M3092" t="str">
            <v>No</v>
          </cell>
          <cell r="N3092">
            <v>257210</v>
          </cell>
        </row>
        <row r="3093">
          <cell r="J3093" t="str">
            <v>Fleet project_UD 80 NISSAN_BSJ 334 L</v>
          </cell>
          <cell r="K3093" t="str">
            <v>Fleet project_UD 80 NISSAN_BSJ 334 L</v>
          </cell>
          <cell r="L3093" t="str">
            <v>M</v>
          </cell>
          <cell r="M3093" t="str">
            <v>No</v>
          </cell>
          <cell r="N3093">
            <v>256743</v>
          </cell>
        </row>
        <row r="3094">
          <cell r="J3094" t="str">
            <v>Fleet project_UD 80 NISSAN_BSJ 334 L</v>
          </cell>
          <cell r="K3094" t="str">
            <v>Fleet project_UD 80 NISSAN_BSJ 334 L</v>
          </cell>
          <cell r="L3094" t="str">
            <v>M</v>
          </cell>
          <cell r="M3094" t="str">
            <v>No</v>
          </cell>
          <cell r="N3094">
            <v>256314</v>
          </cell>
        </row>
        <row r="3095">
          <cell r="J3095" t="str">
            <v>Fleet project_UD 80 NISSAN_BSJ 334 L</v>
          </cell>
          <cell r="K3095" t="str">
            <v>Fleet project_UD 80 NISSAN_BSJ 334 L</v>
          </cell>
          <cell r="L3095" t="str">
            <v>M</v>
          </cell>
          <cell r="M3095" t="str">
            <v>No</v>
          </cell>
          <cell r="N3095">
            <v>257402</v>
          </cell>
        </row>
        <row r="3096">
          <cell r="J3096" t="str">
            <v>Fleet project_UD 80 NISSAN_BSJ 334 L</v>
          </cell>
          <cell r="K3096" t="str">
            <v>Fleet project_UD 80 NISSAN_BSJ 334 L</v>
          </cell>
          <cell r="L3096" t="str">
            <v>M</v>
          </cell>
          <cell r="M3096" t="str">
            <v>No</v>
          </cell>
          <cell r="N3096">
            <v>257686</v>
          </cell>
        </row>
        <row r="3097">
          <cell r="J3097" t="str">
            <v>Fleet project_UD 80 NISSAN_BSJ 334 L</v>
          </cell>
          <cell r="K3097" t="str">
            <v>Fleet project_UD 80 NISSAN_BSJ 334 L</v>
          </cell>
          <cell r="L3097" t="str">
            <v>M</v>
          </cell>
          <cell r="M3097" t="str">
            <v>No</v>
          </cell>
          <cell r="N3097">
            <v>256928</v>
          </cell>
        </row>
        <row r="3098">
          <cell r="J3098" t="str">
            <v>Fleet project_UD 80 NISSAN_BSS 223 L</v>
          </cell>
          <cell r="K3098" t="str">
            <v>Fleet project_UD 80 NISSAN_BSS 223 L</v>
          </cell>
          <cell r="L3098" t="str">
            <v>M</v>
          </cell>
          <cell r="M3098" t="str">
            <v>No</v>
          </cell>
          <cell r="N3098">
            <v>256929</v>
          </cell>
        </row>
        <row r="3099">
          <cell r="J3099" t="str">
            <v>Fleet project_UD 80 NISSAN_BSS 223 L</v>
          </cell>
          <cell r="K3099" t="str">
            <v>Fleet project_UD 80 NISSAN_BSS 223 L</v>
          </cell>
          <cell r="L3099" t="str">
            <v>M</v>
          </cell>
          <cell r="M3099" t="str">
            <v>No</v>
          </cell>
          <cell r="N3099">
            <v>257403</v>
          </cell>
        </row>
        <row r="3100">
          <cell r="J3100" t="str">
            <v>Fleet project_UD 80 NISSAN_BSS 223 L</v>
          </cell>
          <cell r="K3100" t="str">
            <v>Fleet project_UD 80 NISSAN_BSS 223 L</v>
          </cell>
          <cell r="L3100" t="str">
            <v>M</v>
          </cell>
          <cell r="M3100" t="str">
            <v>No</v>
          </cell>
          <cell r="N3100">
            <v>256306</v>
          </cell>
        </row>
        <row r="3101">
          <cell r="J3101" t="str">
            <v>Fleet project_UD 80 NISSAN_BSS 223 L</v>
          </cell>
          <cell r="K3101" t="str">
            <v>Fleet project_UD 80 NISSAN_BSS 223 L</v>
          </cell>
          <cell r="L3101" t="str">
            <v>M</v>
          </cell>
          <cell r="M3101" t="str">
            <v>No</v>
          </cell>
          <cell r="N3101">
            <v>257688</v>
          </cell>
        </row>
        <row r="3102">
          <cell r="J3102" t="str">
            <v>Fleet project_UD 80 NISSAN_BSS 223 L</v>
          </cell>
          <cell r="K3102" t="str">
            <v>Fleet project_UD 80 NISSAN_BSS 223 L</v>
          </cell>
          <cell r="L3102" t="str">
            <v>M</v>
          </cell>
          <cell r="M3102" t="str">
            <v>No</v>
          </cell>
          <cell r="N3102">
            <v>256742</v>
          </cell>
        </row>
        <row r="3103">
          <cell r="J3103" t="str">
            <v>Fleet project_UD 80 NISSAN_BSS 223 L</v>
          </cell>
          <cell r="K3103" t="str">
            <v>Fleet project_UD 80 NISSAN_BSS 223 L</v>
          </cell>
          <cell r="L3103" t="str">
            <v>M</v>
          </cell>
          <cell r="M3103" t="str">
            <v>No</v>
          </cell>
          <cell r="N3103">
            <v>257209</v>
          </cell>
        </row>
        <row r="3104">
          <cell r="J3104" t="str">
            <v>Fleet project_UD 80 NISSAN_BST 681 L</v>
          </cell>
          <cell r="K3104" t="str">
            <v>Fleet project_UD 80 NISSAN_BST 681 L</v>
          </cell>
          <cell r="L3104" t="str">
            <v>M</v>
          </cell>
          <cell r="M3104" t="str">
            <v>No</v>
          </cell>
          <cell r="N3104">
            <v>257208</v>
          </cell>
        </row>
        <row r="3105">
          <cell r="J3105" t="str">
            <v>Fleet project_UD 80 NISSAN_BST 681 L</v>
          </cell>
          <cell r="K3105" t="str">
            <v>Fleet project_UD 80 NISSAN_BST 681 L</v>
          </cell>
          <cell r="L3105" t="str">
            <v>M</v>
          </cell>
          <cell r="M3105" t="str">
            <v>No</v>
          </cell>
          <cell r="N3105">
            <v>256754</v>
          </cell>
        </row>
        <row r="3106">
          <cell r="J3106" t="str">
            <v>Fleet project_UD 80 NISSAN_BST 681 L</v>
          </cell>
          <cell r="K3106" t="str">
            <v>Fleet project_UD 80 NISSAN_BST 681 L</v>
          </cell>
          <cell r="L3106" t="str">
            <v>M</v>
          </cell>
          <cell r="M3106" t="str">
            <v>No</v>
          </cell>
          <cell r="N3106">
            <v>257689</v>
          </cell>
        </row>
        <row r="3107">
          <cell r="J3107" t="str">
            <v>Fleet project_UD 80 NISSAN_BST 681 L</v>
          </cell>
          <cell r="K3107" t="str">
            <v>Fleet project_UD 80 NISSAN_BST 681 L</v>
          </cell>
          <cell r="L3107" t="str">
            <v>M</v>
          </cell>
          <cell r="M3107" t="str">
            <v>No</v>
          </cell>
          <cell r="N3107">
            <v>256305</v>
          </cell>
        </row>
        <row r="3108">
          <cell r="J3108" t="str">
            <v>Fleet project_UD 80 NISSAN_BST 681 L</v>
          </cell>
          <cell r="K3108" t="str">
            <v>Fleet project_UD 80 NISSAN_BST 681 L</v>
          </cell>
          <cell r="L3108" t="str">
            <v>M</v>
          </cell>
          <cell r="M3108" t="str">
            <v>No</v>
          </cell>
          <cell r="N3108">
            <v>257404</v>
          </cell>
        </row>
        <row r="3109">
          <cell r="J3109" t="str">
            <v>Fleet project_UD 80 NISSAN_BST 681 L</v>
          </cell>
          <cell r="K3109" t="str">
            <v>Fleet project_UD 80 NISSAN_BST 681 L</v>
          </cell>
          <cell r="L3109" t="str">
            <v>M</v>
          </cell>
          <cell r="M3109" t="str">
            <v>No</v>
          </cell>
          <cell r="N3109">
            <v>256930</v>
          </cell>
        </row>
        <row r="3110">
          <cell r="J3110" t="str">
            <v>Fleet project_UD 85 NISSAN_BZN 604 L</v>
          </cell>
          <cell r="K3110" t="str">
            <v>Fleet project_UD 85 NISSAN_BZN 604 L</v>
          </cell>
          <cell r="L3110" t="str">
            <v>M</v>
          </cell>
          <cell r="M3110" t="str">
            <v>No</v>
          </cell>
          <cell r="N3110">
            <v>256908</v>
          </cell>
        </row>
        <row r="3111">
          <cell r="J3111" t="str">
            <v>Fleet project_UD 85 NISSAN_BZN 604 L</v>
          </cell>
          <cell r="K3111" t="str">
            <v>Fleet project_UD 85 NISSAN_BZN 604 L</v>
          </cell>
          <cell r="L3111" t="str">
            <v>M</v>
          </cell>
          <cell r="M3111" t="str">
            <v>No</v>
          </cell>
          <cell r="N3111">
            <v>257687</v>
          </cell>
        </row>
        <row r="3112">
          <cell r="J3112" t="str">
            <v>Fleet project_UD 85 NISSAN_BZN 604 L</v>
          </cell>
          <cell r="K3112" t="str">
            <v>Fleet project_UD 85 NISSAN_BZN 604 L</v>
          </cell>
          <cell r="L3112" t="str">
            <v>M</v>
          </cell>
          <cell r="M3112" t="str">
            <v>No</v>
          </cell>
          <cell r="N3112">
            <v>257383</v>
          </cell>
        </row>
        <row r="3113">
          <cell r="J3113" t="str">
            <v>Fleet project_UD 85 NISSAN_BZN 604 L</v>
          </cell>
          <cell r="K3113" t="str">
            <v>Fleet project_UD 85 NISSAN_BZN 604 L</v>
          </cell>
          <cell r="L3113" t="str">
            <v>M</v>
          </cell>
          <cell r="M3113" t="str">
            <v>No</v>
          </cell>
          <cell r="N3113">
            <v>256307</v>
          </cell>
        </row>
        <row r="3114">
          <cell r="J3114" t="str">
            <v>Fleet project_UD 85 NISSAN_BZN 604 L</v>
          </cell>
          <cell r="K3114" t="str">
            <v>Fleet project_UD 85 NISSAN_BZN 604 L</v>
          </cell>
          <cell r="L3114" t="str">
            <v>M</v>
          </cell>
          <cell r="M3114" t="str">
            <v>No</v>
          </cell>
          <cell r="N3114">
            <v>256753</v>
          </cell>
        </row>
        <row r="3115">
          <cell r="J3115" t="str">
            <v>Fleet project_UD 85 NISSAN_BZN 604 L</v>
          </cell>
          <cell r="K3115" t="str">
            <v>Fleet project_UD 85 NISSAN_BZN 604 L</v>
          </cell>
          <cell r="L3115" t="str">
            <v>M</v>
          </cell>
          <cell r="M3115" t="str">
            <v>No</v>
          </cell>
          <cell r="N3115">
            <v>257220</v>
          </cell>
        </row>
        <row r="3116">
          <cell r="J3116" t="str">
            <v>Fleet project_VENTER ELITE_DLV 309 N</v>
          </cell>
          <cell r="K3116" t="str">
            <v>Fleet project_VENTER ELITE_DLV 309 N</v>
          </cell>
          <cell r="L3116" t="str">
            <v>M</v>
          </cell>
          <cell r="M3116" t="str">
            <v>No</v>
          </cell>
          <cell r="N3116">
            <v>256308</v>
          </cell>
        </row>
        <row r="3117">
          <cell r="J3117" t="str">
            <v>Fleet project_VENTER ELITE_DLV 309 N</v>
          </cell>
          <cell r="K3117" t="str">
            <v>Fleet project_VENTER ELITE_DLV 309 N</v>
          </cell>
          <cell r="L3117" t="str">
            <v>M</v>
          </cell>
          <cell r="M3117" t="str">
            <v>No</v>
          </cell>
          <cell r="N3117">
            <v>257384</v>
          </cell>
        </row>
        <row r="3118">
          <cell r="J3118" t="str">
            <v>Fleet project_VENTER ELITE_DLV 309 N</v>
          </cell>
          <cell r="K3118" t="str">
            <v>Fleet project_VENTER ELITE_DLV 309 N</v>
          </cell>
          <cell r="L3118" t="str">
            <v>M</v>
          </cell>
          <cell r="M3118" t="str">
            <v>No</v>
          </cell>
          <cell r="N3118">
            <v>256909</v>
          </cell>
        </row>
        <row r="3119">
          <cell r="J3119" t="str">
            <v>Fleet project_VENTER TRAILER_DLV 304 N</v>
          </cell>
          <cell r="K3119" t="str">
            <v>Fleet project_VENTER TRAILER_DLV 304 N</v>
          </cell>
          <cell r="L3119" t="str">
            <v>M</v>
          </cell>
          <cell r="M3119" t="str">
            <v>No</v>
          </cell>
          <cell r="N3119">
            <v>256911</v>
          </cell>
        </row>
        <row r="3120">
          <cell r="J3120" t="str">
            <v>Fleet project_VENTER TRAILER_DLV 304 N</v>
          </cell>
          <cell r="K3120" t="str">
            <v>Fleet project_VENTER TRAILER_DLV 304 N</v>
          </cell>
          <cell r="L3120" t="str">
            <v>M</v>
          </cell>
          <cell r="M3120" t="str">
            <v>No</v>
          </cell>
          <cell r="N3120">
            <v>257386</v>
          </cell>
        </row>
        <row r="3121">
          <cell r="J3121" t="str">
            <v>Fleet project_VENTER TRAILER_DLV 304 N</v>
          </cell>
          <cell r="K3121" t="str">
            <v>Fleet project_VENTER TRAILER_DLV 304 N</v>
          </cell>
          <cell r="L3121" t="str">
            <v>M</v>
          </cell>
          <cell r="M3121" t="str">
            <v>No</v>
          </cell>
          <cell r="N3121">
            <v>256309</v>
          </cell>
        </row>
        <row r="3122">
          <cell r="J3122" t="str">
            <v>Fleet project_VERMEER 620 BC_DNP 901 N [063]</v>
          </cell>
          <cell r="K3122" t="str">
            <v>Fleet project_VERMEER 620 BC_DNP 901 N [063]</v>
          </cell>
          <cell r="L3122" t="str">
            <v>M</v>
          </cell>
          <cell r="M3122" t="str">
            <v>No</v>
          </cell>
          <cell r="N3122">
            <v>256249</v>
          </cell>
        </row>
        <row r="3123">
          <cell r="J3123" t="str">
            <v>Fleet project_VERMEER 620 BC_DNP 901 N [063]</v>
          </cell>
          <cell r="K3123" t="str">
            <v>Fleet project_VERMEER 620 BC_DNP 901 N [063]</v>
          </cell>
          <cell r="L3123" t="str">
            <v>M</v>
          </cell>
          <cell r="M3123" t="str">
            <v>No</v>
          </cell>
          <cell r="N3123">
            <v>257388</v>
          </cell>
        </row>
        <row r="3124">
          <cell r="J3124" t="str">
            <v>Fleet project_VERMEER 620 BC_DNP 901 N [063]</v>
          </cell>
          <cell r="K3124" t="str">
            <v>Fleet project_VERMEER 620 BC_DNP 901 N [063]</v>
          </cell>
          <cell r="L3124" t="str">
            <v>M</v>
          </cell>
          <cell r="M3124" t="str">
            <v>No</v>
          </cell>
          <cell r="N3124">
            <v>256912</v>
          </cell>
        </row>
        <row r="3125">
          <cell r="J3125" t="str">
            <v>Fleet project_WELDER TRAILER_DLF 729 N [103]</v>
          </cell>
          <cell r="K3125" t="str">
            <v>Fleet project_WELDER TRAILER_DLF 729 N [103]</v>
          </cell>
          <cell r="L3125" t="str">
            <v>M</v>
          </cell>
          <cell r="M3125" t="str">
            <v>No</v>
          </cell>
          <cell r="N3125">
            <v>256913</v>
          </cell>
        </row>
        <row r="3126">
          <cell r="J3126" t="str">
            <v>Fleet project_WELDER TRAILER_DLF 729 N [103]</v>
          </cell>
          <cell r="K3126" t="str">
            <v>Fleet project_WELDER TRAILER_DLF 729 N [103]</v>
          </cell>
          <cell r="L3126" t="str">
            <v>M</v>
          </cell>
          <cell r="M3126" t="str">
            <v>No</v>
          </cell>
          <cell r="N3126">
            <v>257604</v>
          </cell>
        </row>
        <row r="3127">
          <cell r="J3127" t="str">
            <v>Fleet project_WELDER TRAILER_DLF 729 N [103]</v>
          </cell>
          <cell r="K3127" t="str">
            <v>Fleet project_WELDER TRAILER_DLF 729 N [103]</v>
          </cell>
          <cell r="L3127" t="str">
            <v>M</v>
          </cell>
          <cell r="M3127" t="str">
            <v>No</v>
          </cell>
          <cell r="N3127">
            <v>257387</v>
          </cell>
        </row>
        <row r="3128">
          <cell r="J3128" t="str">
            <v>Fleet project_WELDER TRAILER_DLF 729 N [103]</v>
          </cell>
          <cell r="K3128" t="str">
            <v>Fleet project_WELDER TRAILER_DLF 729 N [103]</v>
          </cell>
          <cell r="L3128" t="str">
            <v>M</v>
          </cell>
          <cell r="M3128" t="str">
            <v>No</v>
          </cell>
          <cell r="N3128">
            <v>256248</v>
          </cell>
        </row>
        <row r="3129">
          <cell r="J3129" t="str">
            <v>Fleet project_WELDER TRAILER_DLF 729 N [103]</v>
          </cell>
          <cell r="K3129" t="str">
            <v>Fleet project_WELDER TRAILER_DLF 729 N [103]</v>
          </cell>
          <cell r="L3129" t="str">
            <v>M</v>
          </cell>
          <cell r="M3129" t="str">
            <v>No</v>
          </cell>
          <cell r="N3129">
            <v>256755</v>
          </cell>
        </row>
        <row r="3130">
          <cell r="J3130" t="str">
            <v>Investment_ABSA Long term investment</v>
          </cell>
          <cell r="K3130" t="str">
            <v>Investment_ABSA Long term investment</v>
          </cell>
          <cell r="L3130" t="str">
            <v>M</v>
          </cell>
          <cell r="M3130" t="str">
            <v>No</v>
          </cell>
          <cell r="N3130">
            <v>255893</v>
          </cell>
        </row>
        <row r="3131">
          <cell r="J3131" t="str">
            <v>Investment_ABSA Long term investment</v>
          </cell>
          <cell r="K3131" t="str">
            <v>Investment_ABSA Long term investment</v>
          </cell>
          <cell r="L3131" t="str">
            <v>M</v>
          </cell>
          <cell r="M3131" t="str">
            <v>No</v>
          </cell>
          <cell r="N3131">
            <v>255889</v>
          </cell>
        </row>
        <row r="3132">
          <cell r="J3132" t="str">
            <v>Investment_ABSA Long term investment</v>
          </cell>
          <cell r="K3132" t="str">
            <v>Investment_ABSA Long term investment</v>
          </cell>
          <cell r="L3132" t="str">
            <v>M</v>
          </cell>
          <cell r="M3132" t="str">
            <v>No</v>
          </cell>
          <cell r="N3132">
            <v>255891</v>
          </cell>
        </row>
        <row r="3133">
          <cell r="J3133" t="str">
            <v>Investment_ABSA Long term investment</v>
          </cell>
          <cell r="K3133" t="str">
            <v>Investment_ABSA Long term investment</v>
          </cell>
          <cell r="L3133" t="str">
            <v>M</v>
          </cell>
          <cell r="M3133" t="str">
            <v>No</v>
          </cell>
          <cell r="N3133">
            <v>255884</v>
          </cell>
        </row>
        <row r="3134">
          <cell r="J3134" t="str">
            <v>Investment_ABSA Long term investment</v>
          </cell>
          <cell r="K3134" t="str">
            <v>Investment_ABSA Long term investment</v>
          </cell>
          <cell r="L3134" t="str">
            <v>M</v>
          </cell>
          <cell r="M3134" t="str">
            <v>No</v>
          </cell>
          <cell r="N3134">
            <v>255886</v>
          </cell>
        </row>
        <row r="3135">
          <cell r="J3135" t="str">
            <v>_041_10002_LIM333_Employee Related Cost Municipal Staff</v>
          </cell>
          <cell r="K3135" t="str">
            <v>_041_10002_LIM333_Employee Related Cost Municipal Staff</v>
          </cell>
          <cell r="L3135" t="str">
            <v>M</v>
          </cell>
          <cell r="M3135" t="str">
            <v>No</v>
          </cell>
          <cell r="N3135">
            <v>257745</v>
          </cell>
        </row>
        <row r="3136">
          <cell r="J3136" t="str">
            <v>_041_10002_LIM333_Employee Related Cost Municipal Staff</v>
          </cell>
          <cell r="K3136" t="str">
            <v>_041_10002_LIM333_Employee Related Cost Municipal Staff</v>
          </cell>
          <cell r="L3136" t="str">
            <v>M</v>
          </cell>
          <cell r="M3136" t="str">
            <v>No</v>
          </cell>
          <cell r="N3136">
            <v>257559</v>
          </cell>
        </row>
        <row r="3137">
          <cell r="J3137" t="str">
            <v>_041_10002_LIM333_Employee Related Cost Municipal Staff</v>
          </cell>
          <cell r="K3137" t="str">
            <v>_041_10002_LIM333_Employee Related Cost Municipal Staff</v>
          </cell>
          <cell r="L3137" t="str">
            <v>M</v>
          </cell>
          <cell r="M3137" t="str">
            <v>No</v>
          </cell>
          <cell r="N3137">
            <v>257526</v>
          </cell>
        </row>
        <row r="3138">
          <cell r="J3138" t="str">
            <v>Capital:Non-infrastructure:Land_Cashflow</v>
          </cell>
          <cell r="K3138" t="str">
            <v>Capital:Non-infrastructure:Land_Cashflow</v>
          </cell>
          <cell r="L3138" t="str">
            <v>M</v>
          </cell>
          <cell r="M3138" t="str">
            <v>No</v>
          </cell>
          <cell r="N3138">
            <v>254000</v>
          </cell>
        </row>
        <row r="3139">
          <cell r="J3139" t="str">
            <v>EED-100_Urban distribution networks</v>
          </cell>
          <cell r="K3139" t="str">
            <v>Miniature substation Urban distribution networks in phases</v>
          </cell>
          <cell r="L3139" t="str">
            <v>M</v>
          </cell>
          <cell r="M3139" t="str">
            <v>No</v>
          </cell>
          <cell r="N3139">
            <v>255943</v>
          </cell>
        </row>
        <row r="3140">
          <cell r="J3140" t="str">
            <v>EED-102_11 kV and 33 kV Auto reclosers per annum X4 (La_Cotte x 2, California x 1,</v>
          </cell>
          <cell r="K3140" t="str">
            <v>Replace 11 kV and 33 kV Auto reclosers per annum</v>
          </cell>
          <cell r="L3140" t="str">
            <v>M</v>
          </cell>
          <cell r="M3140" t="str">
            <v>No</v>
          </cell>
          <cell r="N3140">
            <v>255944</v>
          </cell>
        </row>
        <row r="3141">
          <cell r="J3141" t="str">
            <v>EED-104_11kv Feeder from Western sub to Industrial area</v>
          </cell>
          <cell r="K3141" t="str">
            <v>New 11kv Feeder from Western sub to Industrial area</v>
          </cell>
          <cell r="L3141" t="str">
            <v>M</v>
          </cell>
          <cell r="M3141" t="str">
            <v>No</v>
          </cell>
          <cell r="N3141">
            <v>255945</v>
          </cell>
        </row>
        <row r="3142">
          <cell r="J3142" t="str">
            <v>EED-105_Rebuild 66 kV wooden line from Tarentaalrand Main to Tzaneen (20km)  in Phases</v>
          </cell>
          <cell r="K3142" t="str">
            <v>Rebuild 66 kV wooden line from Tzaneen to Tarentaalrand</v>
          </cell>
          <cell r="L3142" t="str">
            <v>M</v>
          </cell>
          <cell r="M3142" t="str">
            <v>No</v>
          </cell>
          <cell r="N3142">
            <v>255946</v>
          </cell>
        </row>
        <row r="3143">
          <cell r="J3143" t="str">
            <v>EED-106_Building of new 4 MVA, 33/11 kV Substation at Agatha (Meyers Rus T off Phase 1)</v>
          </cell>
          <cell r="K3143" t="str">
            <v>Building of new substation</v>
          </cell>
          <cell r="L3143" t="str">
            <v>M</v>
          </cell>
          <cell r="M3143" t="str">
            <v>No</v>
          </cell>
          <cell r="N3143">
            <v>255947</v>
          </cell>
        </row>
        <row r="3144">
          <cell r="J3144" t="str">
            <v>EED-110_Procurement of Network planning software</v>
          </cell>
          <cell r="K3144" t="str">
            <v>Procurement of Network planning software</v>
          </cell>
          <cell r="L3144" t="str">
            <v>M</v>
          </cell>
          <cell r="M3144" t="str">
            <v>No</v>
          </cell>
          <cell r="N3144">
            <v>255948</v>
          </cell>
        </row>
        <row r="3145">
          <cell r="J3145" t="str">
            <v>EED-113_Installation of  STATS meters  Tzaneen Main, Letsitele Main, Western Sub,  Rubbervale &amp; 33/11kV Substation in Phases</v>
          </cell>
          <cell r="K3145" t="str">
            <v>Installing  statistical  metering system</v>
          </cell>
          <cell r="L3145" t="str">
            <v>M</v>
          </cell>
          <cell r="M3145" t="str">
            <v>No</v>
          </cell>
          <cell r="N3145">
            <v>255949</v>
          </cell>
        </row>
        <row r="3146">
          <cell r="J3146" t="str">
            <v>EED-115_Refurbishment of protection systems and panels in Tarentaal rand</v>
          </cell>
          <cell r="K3146" t="str">
            <v>Refurbishment of protection systems and panels in Main subs in phases</v>
          </cell>
          <cell r="L3146" t="str">
            <v>M</v>
          </cell>
          <cell r="M3146" t="str">
            <v>No</v>
          </cell>
          <cell r="N3146">
            <v>255950</v>
          </cell>
        </row>
        <row r="3147">
          <cell r="J3147" t="str">
            <v>EED-115_Refurbishment of protection systems and panels in Tarentaal rand</v>
          </cell>
          <cell r="K3147" t="str">
            <v>Refurbishment of protection systems and panels in Main subs in phases</v>
          </cell>
          <cell r="L3147" t="str">
            <v>M</v>
          </cell>
          <cell r="M3147" t="str">
            <v>No</v>
          </cell>
          <cell r="N3147">
            <v>255858</v>
          </cell>
        </row>
        <row r="3148">
          <cell r="J3148" t="str">
            <v>EED-116_Refurbishment of protection systems and panels in Tzaneen Main</v>
          </cell>
          <cell r="K3148" t="str">
            <v>Refurbishment of protection systems and panels in Main subs in phases</v>
          </cell>
          <cell r="L3148" t="str">
            <v>M</v>
          </cell>
          <cell r="M3148" t="str">
            <v>No</v>
          </cell>
          <cell r="N3148">
            <v>255951</v>
          </cell>
        </row>
        <row r="3149">
          <cell r="J3149" t="str">
            <v>EED-117_Refurbishment of protection systems and panels in Letsitele Main</v>
          </cell>
          <cell r="K3149" t="str">
            <v>Refurbishment of obsolete protection systems and panels in Main subs in phases</v>
          </cell>
          <cell r="L3149" t="str">
            <v>M</v>
          </cell>
          <cell r="M3149" t="str">
            <v>No</v>
          </cell>
          <cell r="N3149">
            <v>255952</v>
          </cell>
        </row>
        <row r="3150">
          <cell r="J3150" t="str">
            <v>EED-119_Replacement of Box Breakers at Letsitele Main Substation in Phases</v>
          </cell>
          <cell r="K3150" t="str">
            <v>Replacement of Box type 33kV Breakers in Main Substations in phases</v>
          </cell>
          <cell r="L3150" t="str">
            <v>M</v>
          </cell>
          <cell r="M3150" t="str">
            <v>No</v>
          </cell>
          <cell r="N3150">
            <v>255953</v>
          </cell>
        </row>
        <row r="3151">
          <cell r="J3151" t="str">
            <v>EED-120_Replacement of Box Breakers in Main Substations at Tzaneen Main in phases</v>
          </cell>
          <cell r="K3151" t="str">
            <v>Replacement of Box type 33kV Breakers in Main Substations in phases</v>
          </cell>
          <cell r="L3151" t="str">
            <v>M</v>
          </cell>
          <cell r="M3151" t="str">
            <v>No</v>
          </cell>
          <cell r="N3151">
            <v>255954</v>
          </cell>
        </row>
        <row r="3152">
          <cell r="J3152" t="str">
            <v>EED-121_Replacement of 132Kv &amp; 66Kv  Breakers at Tarentaal Main Substations in phases</v>
          </cell>
          <cell r="K3152" t="str">
            <v>Replace oil type breakers with latest technology</v>
          </cell>
          <cell r="L3152" t="str">
            <v>M</v>
          </cell>
          <cell r="M3152" t="str">
            <v>No</v>
          </cell>
          <cell r="N3152">
            <v>255955</v>
          </cell>
        </row>
        <row r="3153">
          <cell r="J3153" t="str">
            <v>EED-122_Replacement of 66Kv Current Transformers at Letsitele Main Substations in phases</v>
          </cell>
          <cell r="K3153" t="str">
            <v>Replacement of old dilapidated current Transformers</v>
          </cell>
          <cell r="L3153" t="str">
            <v>M</v>
          </cell>
          <cell r="M3153" t="str">
            <v>No</v>
          </cell>
          <cell r="N3153">
            <v>255956</v>
          </cell>
        </row>
        <row r="3154">
          <cell r="J3154" t="str">
            <v>EED-123_Replacement of 66Kv Isolators at Letsitele Main Substations in phases</v>
          </cell>
          <cell r="K3154" t="str">
            <v>Replacement of old  knife type Isolators</v>
          </cell>
          <cell r="L3154" t="str">
            <v>M</v>
          </cell>
          <cell r="M3154" t="str">
            <v>No</v>
          </cell>
          <cell r="N3154">
            <v>255957</v>
          </cell>
        </row>
        <row r="3155">
          <cell r="J3155" t="str">
            <v>EED-126_Replace, Refurbish &amp; Upgrading of underground LV cables, metering kiosks (Tzaneen Town)</v>
          </cell>
          <cell r="K3155" t="str">
            <v>Replace, Refurbish &amp; Upgrading of LV cables due to low voltage, metering kiosks and in phases</v>
          </cell>
          <cell r="L3155" t="str">
            <v>M</v>
          </cell>
          <cell r="M3155" t="str">
            <v>No</v>
          </cell>
          <cell r="N3155">
            <v>255978</v>
          </cell>
        </row>
        <row r="3156">
          <cell r="J3156" t="str">
            <v>EED-127_Replace, Refurbish &amp; Upgrading of underground LV cables, metering kiosks (Haenerstburg Town)</v>
          </cell>
          <cell r="K3156" t="str">
            <v>Replace, Refurbish &amp; Upgrading of underground LV cables, metering kiosks in phases</v>
          </cell>
          <cell r="L3156" t="str">
            <v>M</v>
          </cell>
          <cell r="M3156" t="str">
            <v>No</v>
          </cell>
          <cell r="N3156">
            <v>255979</v>
          </cell>
        </row>
        <row r="3157">
          <cell r="J3157" t="str">
            <v>EED-129_Replacement of old metering boxes and meters</v>
          </cell>
          <cell r="K3157" t="str">
            <v>Replacement of old metering boxes for SPU &amp; LPU as per NRS 057</v>
          </cell>
          <cell r="L3157" t="str">
            <v>M</v>
          </cell>
          <cell r="M3157" t="str">
            <v>No</v>
          </cell>
          <cell r="N3157">
            <v>255980</v>
          </cell>
        </row>
        <row r="3158">
          <cell r="J3158" t="str">
            <v>EED-129_Replacement of old metering boxes and meters</v>
          </cell>
          <cell r="K3158" t="str">
            <v>Replacement of old metering boxes for SPU &amp; LPU as per NRS 057</v>
          </cell>
          <cell r="L3158" t="str">
            <v>M</v>
          </cell>
          <cell r="M3158" t="str">
            <v>No</v>
          </cell>
          <cell r="N3158">
            <v>255860</v>
          </cell>
        </row>
        <row r="3159">
          <cell r="J3159" t="str">
            <v>EED-131_Maintenance Management tools &amp; system</v>
          </cell>
          <cell r="K3159" t="str">
            <v>Maintenance management software</v>
          </cell>
          <cell r="L3159" t="str">
            <v>M</v>
          </cell>
          <cell r="M3159" t="str">
            <v>No</v>
          </cell>
          <cell r="N3159">
            <v>255981</v>
          </cell>
        </row>
        <row r="3160">
          <cell r="J3160" t="str">
            <v>EED-134_Revenue Protection</v>
          </cell>
          <cell r="K3160" t="str">
            <v>Implementationn of a Revenue Protection Program</v>
          </cell>
          <cell r="L3160" t="str">
            <v>M</v>
          </cell>
          <cell r="M3160" t="str">
            <v>No</v>
          </cell>
          <cell r="N3160">
            <v>255982</v>
          </cell>
        </row>
        <row r="3161">
          <cell r="J3161" t="str">
            <v>EED-136_Streetlights (Tzaneen Town, Haernerstburg)</v>
          </cell>
          <cell r="K3161" t="str">
            <v>Replair, Replace streetlights with the latest technology type</v>
          </cell>
          <cell r="L3161" t="str">
            <v>M</v>
          </cell>
          <cell r="M3161" t="str">
            <v>No</v>
          </cell>
          <cell r="N3161">
            <v>255983</v>
          </cell>
        </row>
        <row r="3162">
          <cell r="J3162" t="str">
            <v>EED-139_Building of new 10 MVA, 66/11 kV Substation at Blackhills, Includes construction of 66kV line</v>
          </cell>
          <cell r="K3162" t="str">
            <v>Build a New 66/11kV Substation with a 10MVA Trfr, includes a 66kV line</v>
          </cell>
          <cell r="L3162" t="str">
            <v>M</v>
          </cell>
          <cell r="M3162" t="str">
            <v>No</v>
          </cell>
          <cell r="N3162">
            <v>255984</v>
          </cell>
        </row>
        <row r="3163">
          <cell r="J3163" t="str">
            <v>EED-140_Upgrading of LA-Cotte Substation to 5MVA</v>
          </cell>
          <cell r="K3163" t="str">
            <v>Install a 5MVA transformer to increase capacity</v>
          </cell>
          <cell r="L3163" t="str">
            <v>M</v>
          </cell>
          <cell r="M3163" t="str">
            <v>No</v>
          </cell>
          <cell r="N3163">
            <v>255985</v>
          </cell>
        </row>
        <row r="3164">
          <cell r="J3164" t="str">
            <v>EED-141_Upgrading of Politsi Substation to 5MVA</v>
          </cell>
          <cell r="K3164" t="str">
            <v>Install a 5MVA transformer to increase capacity</v>
          </cell>
          <cell r="L3164" t="str">
            <v>M</v>
          </cell>
          <cell r="M3164" t="str">
            <v>No</v>
          </cell>
          <cell r="N3164">
            <v>255986</v>
          </cell>
        </row>
        <row r="3165">
          <cell r="J3165" t="str">
            <v>EED-143_Install New 5MVA 66/11kV Transformer Letsitele Valley</v>
          </cell>
          <cell r="K3165" t="str">
            <v>Install a new 5MVA transformer</v>
          </cell>
          <cell r="L3165" t="str">
            <v>M</v>
          </cell>
          <cell r="M3165" t="str">
            <v>No</v>
          </cell>
          <cell r="N3165">
            <v>255987</v>
          </cell>
        </row>
        <row r="3166">
          <cell r="J3166" t="str">
            <v>EED-147_Rebuilding of Grysapel 11 kv line (2.5km)</v>
          </cell>
          <cell r="K3166" t="str">
            <v>Rebuilding of 11 kv lines</v>
          </cell>
          <cell r="L3166" t="str">
            <v>M</v>
          </cell>
          <cell r="M3166" t="str">
            <v>No</v>
          </cell>
          <cell r="N3166">
            <v>255988</v>
          </cell>
        </row>
        <row r="3167">
          <cell r="J3167" t="str">
            <v>EED-148_Rebuilding of Pusela 11 kv line (4.5km)</v>
          </cell>
          <cell r="K3167" t="str">
            <v>Rebuilding of 11 kv lines</v>
          </cell>
          <cell r="L3167" t="str">
            <v>M</v>
          </cell>
          <cell r="M3167" t="str">
            <v>No</v>
          </cell>
          <cell r="N3167">
            <v>255989</v>
          </cell>
        </row>
        <row r="3168">
          <cell r="J3168" t="str">
            <v>EED-150_Rebuilding of Letsitele Valley/Bindzulani 11 kv line (5km)</v>
          </cell>
          <cell r="K3168" t="str">
            <v>Rebuilding of 11 kv lines</v>
          </cell>
          <cell r="L3168" t="str">
            <v>M</v>
          </cell>
          <cell r="M3168" t="str">
            <v>No</v>
          </cell>
          <cell r="N3168">
            <v>255990</v>
          </cell>
        </row>
        <row r="3169">
          <cell r="J3169" t="str">
            <v>EED-151_Rebuilding of Manorvlei/broederstroomdrift 11 kv line (5km)</v>
          </cell>
          <cell r="K3169" t="str">
            <v>Rebuilding of 11 kv lines</v>
          </cell>
          <cell r="L3169" t="str">
            <v>M</v>
          </cell>
          <cell r="M3169" t="str">
            <v>No</v>
          </cell>
          <cell r="N3169">
            <v>255991</v>
          </cell>
        </row>
        <row r="3170">
          <cell r="J3170" t="str">
            <v>EED-153_Rebuilding of Tarentaalrand/Deerpark 11 kv line (5km)</v>
          </cell>
          <cell r="K3170" t="str">
            <v>Rebuilding of 11 kv lines</v>
          </cell>
          <cell r="L3170" t="str">
            <v>M</v>
          </cell>
          <cell r="M3170" t="str">
            <v>No</v>
          </cell>
          <cell r="N3170">
            <v>255992</v>
          </cell>
        </row>
        <row r="3171">
          <cell r="J3171" t="str">
            <v>EED-155_Rebuilding of Waterbok/Prieska 11 kv line (5km)</v>
          </cell>
          <cell r="K3171" t="str">
            <v>Rebuilding of 11 kv lines</v>
          </cell>
          <cell r="L3171" t="str">
            <v>M</v>
          </cell>
          <cell r="M3171" t="str">
            <v>No</v>
          </cell>
          <cell r="N3171">
            <v>255993</v>
          </cell>
        </row>
        <row r="3172">
          <cell r="J3172" t="str">
            <v>ESD-18_Tzaneen Ext. 13 internal streets</v>
          </cell>
          <cell r="K3172" t="str">
            <v>Upgrading of Tzaneen Ext. 13 internal streets from paving blocks to tar</v>
          </cell>
          <cell r="L3172" t="str">
            <v>M</v>
          </cell>
          <cell r="M3172" t="str">
            <v>No</v>
          </cell>
          <cell r="N3172">
            <v>256095</v>
          </cell>
        </row>
        <row r="3173">
          <cell r="J3173" t="str">
            <v>ESD-21_1st Avenue street in Tzaneen</v>
          </cell>
          <cell r="K3173" t="str">
            <v>Reconstruction of Base layer and drainage structures,30mm q=asphalt Surfacing.</v>
          </cell>
          <cell r="L3173" t="str">
            <v>M</v>
          </cell>
          <cell r="M3173" t="str">
            <v>No</v>
          </cell>
          <cell r="N3173">
            <v>256096</v>
          </cell>
        </row>
        <row r="3174">
          <cell r="J3174" t="str">
            <v>ESD-27_Lenyenye Internal Streets (Main street to Industrial Area, Stadium, Ithuseng to Main street via Police Station)</v>
          </cell>
          <cell r="K3174" t="str">
            <v>Rehabilitation of Lenyenye Internal Streets (Main street to Industrial Area, Stadium, Ithuseng to Main street via Police Station)</v>
          </cell>
          <cell r="L3174" t="str">
            <v>M</v>
          </cell>
          <cell r="M3174" t="str">
            <v>No</v>
          </cell>
          <cell r="N3174">
            <v>256097</v>
          </cell>
        </row>
        <row r="3175">
          <cell r="J3175" t="str">
            <v>ESD-28_Voster street in Letsitele</v>
          </cell>
          <cell r="K3175" t="str">
            <v>Rehabilitation Voster street in Letsitele</v>
          </cell>
          <cell r="L3175" t="str">
            <v>M</v>
          </cell>
          <cell r="M3175" t="str">
            <v>No</v>
          </cell>
          <cell r="N3175">
            <v>256098</v>
          </cell>
        </row>
        <row r="3176">
          <cell r="J3176" t="str">
            <v>ESD-55_New sleeping quarters at Georges valley treatment plant</v>
          </cell>
          <cell r="K3176" t="str">
            <v>Construction of Sleeping quarters and new kitchen</v>
          </cell>
          <cell r="L3176" t="str">
            <v>M</v>
          </cell>
          <cell r="M3176" t="str">
            <v>No</v>
          </cell>
          <cell r="N3176">
            <v>255863</v>
          </cell>
        </row>
        <row r="3177">
          <cell r="J3177" t="str">
            <v>ESD-55_New sleeping quarters at Georges valley treatment plant</v>
          </cell>
          <cell r="K3177" t="str">
            <v>Construction of Sleeping quarters and new kitchen</v>
          </cell>
          <cell r="L3177" t="str">
            <v>M</v>
          </cell>
          <cell r="M3177" t="str">
            <v>No</v>
          </cell>
          <cell r="N3177">
            <v>256050</v>
          </cell>
        </row>
        <row r="3178">
          <cell r="J3178" t="str">
            <v>ESD-56_New sleeping quarters at Nkowankowa plumbers workshop</v>
          </cell>
          <cell r="K3178" t="str">
            <v>Construction of Sleeping quarters and new kitchen</v>
          </cell>
          <cell r="L3178" t="str">
            <v>M</v>
          </cell>
          <cell r="M3178" t="str">
            <v>No</v>
          </cell>
          <cell r="N3178">
            <v>256051</v>
          </cell>
        </row>
        <row r="3179">
          <cell r="J3179" t="str">
            <v>ESD-60_Airfield fencing_1</v>
          </cell>
          <cell r="K3179" t="str">
            <v>New concrete palisade fencing</v>
          </cell>
          <cell r="L3179" t="str">
            <v>M</v>
          </cell>
          <cell r="M3179" t="str">
            <v>No</v>
          </cell>
          <cell r="N3179">
            <v>256052</v>
          </cell>
        </row>
        <row r="3180">
          <cell r="J3180" t="str">
            <v>ESD-65_Concrete palisade fence at Lenyenye cemetery</v>
          </cell>
          <cell r="K3180" t="str">
            <v>Erection of concrete palisade fence at Lenyenye cemetery</v>
          </cell>
          <cell r="L3180" t="str">
            <v>M</v>
          </cell>
          <cell r="M3180" t="str">
            <v>No</v>
          </cell>
          <cell r="N3180">
            <v>256053</v>
          </cell>
        </row>
        <row r="3181">
          <cell r="J3181" t="str">
            <v>Investment_STANDARD BANK Long term investment</v>
          </cell>
          <cell r="K3181" t="str">
            <v>Investment_STANDARD BANK Long term investment</v>
          </cell>
          <cell r="L3181" t="str">
            <v>M</v>
          </cell>
          <cell r="M3181" t="str">
            <v>No</v>
          </cell>
          <cell r="N3181">
            <v>255887</v>
          </cell>
        </row>
        <row r="3182">
          <cell r="J3182" t="str">
            <v>Investment_STANDARD BANK Long term investment</v>
          </cell>
          <cell r="K3182" t="str">
            <v>Investment_STANDARD BANK Long term investment</v>
          </cell>
          <cell r="L3182" t="str">
            <v>M</v>
          </cell>
          <cell r="M3182" t="str">
            <v>No</v>
          </cell>
          <cell r="N3182">
            <v>255885</v>
          </cell>
        </row>
        <row r="3183">
          <cell r="J3183" t="str">
            <v>Investment_STANDARD BANK Long term investment</v>
          </cell>
          <cell r="K3183" t="str">
            <v>Investment_STANDARD BANK Long term investment</v>
          </cell>
          <cell r="L3183" t="str">
            <v>M</v>
          </cell>
          <cell r="M3183" t="str">
            <v>No</v>
          </cell>
          <cell r="N3183">
            <v>255890</v>
          </cell>
        </row>
        <row r="3184">
          <cell r="J3184" t="str">
            <v>Investment_STANDARD BANK Long term investment</v>
          </cell>
          <cell r="K3184" t="str">
            <v>Investment_STANDARD BANK Long term investment</v>
          </cell>
          <cell r="L3184" t="str">
            <v>M</v>
          </cell>
          <cell r="M3184" t="str">
            <v>No</v>
          </cell>
          <cell r="N3184">
            <v>255892</v>
          </cell>
        </row>
        <row r="3185">
          <cell r="J3185" t="str">
            <v>Investment_STANDARD BANK Long term investment</v>
          </cell>
          <cell r="K3185" t="str">
            <v>Investment_STANDARD BANK Long term investment</v>
          </cell>
          <cell r="L3185" t="str">
            <v>M</v>
          </cell>
          <cell r="M3185" t="str">
            <v>No</v>
          </cell>
          <cell r="N3185">
            <v>255888</v>
          </cell>
        </row>
        <row r="3186">
          <cell r="J3186" t="str">
            <v>Township Establishments</v>
          </cell>
          <cell r="K3186" t="str">
            <v>Township Establishments</v>
          </cell>
          <cell r="L3186" t="str">
            <v>M</v>
          </cell>
          <cell r="M3186" t="str">
            <v>No</v>
          </cell>
          <cell r="N3186">
            <v>255866</v>
          </cell>
        </row>
        <row r="3187">
          <cell r="J3187" t="str">
            <v>Township Establishments</v>
          </cell>
          <cell r="K3187" t="str">
            <v>Township Establishments</v>
          </cell>
          <cell r="L3187" t="str">
            <v>M</v>
          </cell>
          <cell r="M3187" t="str">
            <v>No</v>
          </cell>
          <cell r="N3187">
            <v>256037</v>
          </cell>
        </row>
        <row r="3188">
          <cell r="J3188" t="str">
            <v>Electrical Infrastructure Fencing</v>
          </cell>
          <cell r="K3188" t="str">
            <v>Electrical Infrastructure Fencing</v>
          </cell>
          <cell r="L3188" t="str">
            <v>M</v>
          </cell>
          <cell r="M3188" t="str">
            <v>No</v>
          </cell>
          <cell r="N3188">
            <v>255857</v>
          </cell>
        </row>
        <row r="3189">
          <cell r="J3189" t="str">
            <v>Electrical Infrastructure Fencing</v>
          </cell>
          <cell r="K3189" t="str">
            <v>Electrical Infrastructure Fencing</v>
          </cell>
          <cell r="L3189" t="str">
            <v>M</v>
          </cell>
          <cell r="M3189" t="str">
            <v>No</v>
          </cell>
          <cell r="N3189">
            <v>255958</v>
          </cell>
        </row>
        <row r="3190">
          <cell r="J3190" t="str">
            <v>Investment_2023_ABSA Notice Account</v>
          </cell>
          <cell r="K3190" t="str">
            <v>Investment_2023_ABSA Notice Account</v>
          </cell>
          <cell r="L3190" t="str">
            <v>S</v>
          </cell>
          <cell r="M3190" t="str">
            <v>No</v>
          </cell>
          <cell r="N3190">
            <v>253727</v>
          </cell>
        </row>
        <row r="3191">
          <cell r="J3191" t="str">
            <v>Investment_2023_ABSA Notice Account</v>
          </cell>
          <cell r="K3191" t="str">
            <v>Investment_2023_ABSA Notice Account</v>
          </cell>
          <cell r="L3191" t="str">
            <v>S</v>
          </cell>
          <cell r="M3191" t="str">
            <v>No</v>
          </cell>
          <cell r="N3191">
            <v>253724</v>
          </cell>
        </row>
        <row r="3192">
          <cell r="J3192" t="str">
            <v>Investment_2023_ABSA Notice Account</v>
          </cell>
          <cell r="K3192" t="str">
            <v>Investment_2023_ABSA Notice Account</v>
          </cell>
          <cell r="L3192" t="str">
            <v>S</v>
          </cell>
          <cell r="M3192" t="str">
            <v>No</v>
          </cell>
          <cell r="N3192">
            <v>253748</v>
          </cell>
        </row>
        <row r="3193">
          <cell r="J3193" t="str">
            <v>Investment_2023_Investec Notice Account</v>
          </cell>
          <cell r="K3193" t="str">
            <v>Investment_2023_Investec Notice Account</v>
          </cell>
          <cell r="L3193" t="str">
            <v>S</v>
          </cell>
          <cell r="M3193" t="str">
            <v>No</v>
          </cell>
          <cell r="N3193">
            <v>253734</v>
          </cell>
        </row>
        <row r="3194">
          <cell r="J3194" t="str">
            <v>Investment_2023_Investec Notice Account</v>
          </cell>
          <cell r="K3194" t="str">
            <v>Investment_2023_Investec Notice Account</v>
          </cell>
          <cell r="L3194" t="str">
            <v>S</v>
          </cell>
          <cell r="M3194" t="str">
            <v>No</v>
          </cell>
          <cell r="N3194">
            <v>253747</v>
          </cell>
        </row>
        <row r="3195">
          <cell r="J3195" t="str">
            <v>Investment_2023_Investec Notice Account</v>
          </cell>
          <cell r="K3195" t="str">
            <v>Investment_2023_Investec Notice Account</v>
          </cell>
          <cell r="L3195" t="str">
            <v>S</v>
          </cell>
          <cell r="M3195" t="str">
            <v>No</v>
          </cell>
          <cell r="N3195">
            <v>253725</v>
          </cell>
        </row>
        <row r="3196">
          <cell r="J3196" t="str">
            <v>Investment_2024_ABSA 62 Day Notice</v>
          </cell>
          <cell r="K3196" t="str">
            <v>Investment_2024_ABSA 62 Day Notice</v>
          </cell>
          <cell r="L3196" t="str">
            <v>S</v>
          </cell>
          <cell r="M3196" t="str">
            <v>No</v>
          </cell>
          <cell r="N3196">
            <v>253728</v>
          </cell>
        </row>
        <row r="3197">
          <cell r="J3197" t="str">
            <v>Investment_2024_ABSA 62 Day Notice</v>
          </cell>
          <cell r="K3197" t="str">
            <v>Investment_2024_ABSA 62 Day Notice</v>
          </cell>
          <cell r="L3197" t="str">
            <v>S</v>
          </cell>
          <cell r="M3197" t="str">
            <v>No</v>
          </cell>
          <cell r="N3197">
            <v>253726</v>
          </cell>
        </row>
        <row r="3198">
          <cell r="J3198" t="str">
            <v>Investment_2024_ABSA 62 Day Notice</v>
          </cell>
          <cell r="K3198" t="str">
            <v>Investment_2024_ABSA 62 Day Notice</v>
          </cell>
          <cell r="L3198" t="str">
            <v>S</v>
          </cell>
          <cell r="M3198" t="str">
            <v>No</v>
          </cell>
          <cell r="N3198">
            <v>253750</v>
          </cell>
        </row>
        <row r="3199">
          <cell r="J3199" t="str">
            <v>Electrical Capital Tools</v>
          </cell>
          <cell r="K3199" t="str">
            <v>Electrical Capital Tools</v>
          </cell>
          <cell r="L3199" t="str">
            <v>S</v>
          </cell>
          <cell r="M3199" t="str">
            <v>No</v>
          </cell>
          <cell r="N3199">
            <v>255935</v>
          </cell>
        </row>
        <row r="3200">
          <cell r="J3200" t="str">
            <v>Electrical Capital Tools</v>
          </cell>
          <cell r="K3200" t="str">
            <v>Electrical Capital Tools</v>
          </cell>
          <cell r="L3200" t="str">
            <v>S</v>
          </cell>
          <cell r="M3200" t="str">
            <v>No</v>
          </cell>
          <cell r="N3200">
            <v>255859</v>
          </cell>
        </row>
        <row r="3201">
          <cell r="J3201" t="str">
            <v>Purchase of IT Equipment</v>
          </cell>
          <cell r="K3201" t="str">
            <v>Purchase of IT Equipment</v>
          </cell>
          <cell r="L3201" t="str">
            <v>M</v>
          </cell>
          <cell r="M3201" t="str">
            <v>No</v>
          </cell>
          <cell r="N3201">
            <v>255930</v>
          </cell>
        </row>
        <row r="3202">
          <cell r="J3202" t="str">
            <v>All Other Balance Sheet Accounts</v>
          </cell>
          <cell r="K3202" t="str">
            <v>All Other Balance Sheet Accounts</v>
          </cell>
          <cell r="L3202" t="str">
            <v>S</v>
          </cell>
          <cell r="M3202" t="str">
            <v>No</v>
          </cell>
          <cell r="N3202">
            <v>257916</v>
          </cell>
        </row>
        <row r="3203">
          <cell r="J3203" t="str">
            <v>All Other Balance Sheet Accounts</v>
          </cell>
          <cell r="K3203" t="str">
            <v>All Other Balance Sheet Accounts</v>
          </cell>
          <cell r="L3203" t="str">
            <v>S</v>
          </cell>
          <cell r="M3203" t="str">
            <v>No</v>
          </cell>
          <cell r="N3203">
            <v>257917</v>
          </cell>
        </row>
        <row r="3204">
          <cell r="J3204" t="str">
            <v>All Other Balance Sheet Accounts</v>
          </cell>
          <cell r="K3204" t="str">
            <v>All Other Balance Sheet Accounts</v>
          </cell>
          <cell r="L3204" t="str">
            <v>S</v>
          </cell>
          <cell r="M3204" t="str">
            <v>No</v>
          </cell>
          <cell r="N3204">
            <v>255998</v>
          </cell>
        </row>
        <row r="3205">
          <cell r="J3205" t="str">
            <v>All Other Balance Sheet Accounts</v>
          </cell>
          <cell r="K3205" t="str">
            <v>All Other Balance Sheet Accounts</v>
          </cell>
          <cell r="L3205" t="str">
            <v>S</v>
          </cell>
          <cell r="M3205" t="str">
            <v>No</v>
          </cell>
          <cell r="N3205">
            <v>257947</v>
          </cell>
        </row>
        <row r="3206">
          <cell r="J3206" t="str">
            <v>ATLAS COMPR DNK346L_DMY 766 L</v>
          </cell>
          <cell r="K3206" t="str">
            <v>ATLAS COMPR DNK346L_DMY 766 L</v>
          </cell>
          <cell r="L3206" t="str">
            <v>M</v>
          </cell>
          <cell r="M3206" t="str">
            <v>No</v>
          </cell>
          <cell r="N3206">
            <v>257156</v>
          </cell>
        </row>
        <row r="3207">
          <cell r="J3207" t="str">
            <v>ATLAS COMPR DNK346L_DMY 766 L</v>
          </cell>
          <cell r="K3207" t="str">
            <v>ATLAS COMPR DNK346L_DMY 766 L</v>
          </cell>
          <cell r="L3207" t="str">
            <v>M</v>
          </cell>
          <cell r="M3207" t="str">
            <v>No</v>
          </cell>
          <cell r="N3207">
            <v>257649</v>
          </cell>
        </row>
        <row r="3208">
          <cell r="J3208" t="str">
            <v>ATLAS COMPR DNK346L_DMY 766 L</v>
          </cell>
          <cell r="K3208" t="str">
            <v>ATLAS COMPR DNK346L_DMY 766 L</v>
          </cell>
          <cell r="L3208" t="str">
            <v>M</v>
          </cell>
          <cell r="M3208" t="str">
            <v>No</v>
          </cell>
          <cell r="N3208">
            <v>257019</v>
          </cell>
        </row>
        <row r="3209">
          <cell r="J3209" t="str">
            <v>ATLAS COMPR DNK346L_DMY 766 L</v>
          </cell>
          <cell r="K3209" t="str">
            <v>ATLAS COMPR DNK346L_DMY 766 L</v>
          </cell>
          <cell r="L3209" t="str">
            <v>M</v>
          </cell>
          <cell r="M3209" t="str">
            <v>No</v>
          </cell>
          <cell r="N3209">
            <v>256353</v>
          </cell>
        </row>
        <row r="3210">
          <cell r="J3210" t="str">
            <v>ATLAS COMPR DNK346L_DMY 766 L</v>
          </cell>
          <cell r="K3210" t="str">
            <v>ATLAS COMPR DNK346L_DMY 766 L</v>
          </cell>
          <cell r="L3210" t="str">
            <v>M</v>
          </cell>
          <cell r="M3210" t="str">
            <v>No</v>
          </cell>
          <cell r="N3210">
            <v>256680</v>
          </cell>
        </row>
        <row r="3211">
          <cell r="J3211" t="str">
            <v>ATLAS COMPR DNK346L_DMY 766 L</v>
          </cell>
          <cell r="K3211" t="str">
            <v>ATLAS COMPR DNK346L_DMY 766 L</v>
          </cell>
          <cell r="L3211" t="str">
            <v>M</v>
          </cell>
          <cell r="M3211" t="str">
            <v>No</v>
          </cell>
          <cell r="N3211">
            <v>257299</v>
          </cell>
        </row>
        <row r="3212">
          <cell r="J3212" t="str">
            <v>Balance sheet accounts_New_2024/2025</v>
          </cell>
          <cell r="K3212" t="str">
            <v>Balance sheet accounts_New_2024/2025</v>
          </cell>
          <cell r="L3212" t="str">
            <v>M</v>
          </cell>
          <cell r="M3212" t="str">
            <v>No</v>
          </cell>
          <cell r="N3212">
            <v>255916</v>
          </cell>
        </row>
        <row r="3213">
          <cell r="J3213" t="str">
            <v>Balance sheet accounts_New_2024/2025</v>
          </cell>
          <cell r="K3213" t="str">
            <v>Balance sheet accounts_New_2024/2025</v>
          </cell>
          <cell r="L3213" t="str">
            <v>M</v>
          </cell>
          <cell r="M3213" t="str">
            <v>No</v>
          </cell>
          <cell r="N3213">
            <v>256146</v>
          </cell>
        </row>
        <row r="3214">
          <cell r="J3214" t="str">
            <v>Balance sheet accounts_New_2024/2025</v>
          </cell>
          <cell r="K3214" t="str">
            <v>Balance sheet accounts_New_2024/2025</v>
          </cell>
          <cell r="L3214" t="str">
            <v>M</v>
          </cell>
          <cell r="M3214" t="str">
            <v>No</v>
          </cell>
          <cell r="N3214">
            <v>256147</v>
          </cell>
        </row>
        <row r="3215">
          <cell r="J3215" t="str">
            <v>Balance sheet accounts_New_2024/2025</v>
          </cell>
          <cell r="K3215" t="str">
            <v>Balance sheet accounts_New_2024/2025</v>
          </cell>
          <cell r="L3215" t="str">
            <v>M</v>
          </cell>
          <cell r="M3215" t="str">
            <v>No</v>
          </cell>
          <cell r="N3215">
            <v>256148</v>
          </cell>
        </row>
        <row r="3216">
          <cell r="J3216" t="str">
            <v>Balance sheet accounts_New_2024/2025</v>
          </cell>
          <cell r="K3216" t="str">
            <v>Balance sheet accounts_New_2024/2025</v>
          </cell>
          <cell r="L3216" t="str">
            <v>M</v>
          </cell>
          <cell r="M3216" t="str">
            <v>No</v>
          </cell>
          <cell r="N3216">
            <v>256149</v>
          </cell>
        </row>
        <row r="3217">
          <cell r="J3217" t="str">
            <v>Balance sheet accounts_New_2024/2025</v>
          </cell>
          <cell r="K3217" t="str">
            <v>Balance sheet accounts_New_2024/2025</v>
          </cell>
          <cell r="L3217" t="str">
            <v>M</v>
          </cell>
          <cell r="M3217" t="str">
            <v>No</v>
          </cell>
          <cell r="N3217">
            <v>256150</v>
          </cell>
        </row>
        <row r="3218">
          <cell r="J3218" t="str">
            <v>Balance sheet accounts_New_2024/2025</v>
          </cell>
          <cell r="K3218" t="str">
            <v>Balance sheet accounts_New_2024/2025</v>
          </cell>
          <cell r="L3218" t="str">
            <v>M</v>
          </cell>
          <cell r="M3218" t="str">
            <v>No</v>
          </cell>
          <cell r="N3218">
            <v>254971</v>
          </cell>
        </row>
        <row r="3219">
          <cell r="J3219" t="str">
            <v>Balance sheet accounts_New_2024/2025</v>
          </cell>
          <cell r="K3219" t="str">
            <v>Balance sheet accounts_New_2024/2025</v>
          </cell>
          <cell r="L3219" t="str">
            <v>M</v>
          </cell>
          <cell r="M3219" t="str">
            <v>No</v>
          </cell>
          <cell r="N3219">
            <v>254947</v>
          </cell>
        </row>
        <row r="3220">
          <cell r="J3220" t="str">
            <v>Balance sheet accounts_New_2024/2025</v>
          </cell>
          <cell r="K3220" t="str">
            <v>Balance sheet accounts_New_2024/2025</v>
          </cell>
          <cell r="L3220" t="str">
            <v>M</v>
          </cell>
          <cell r="M3220" t="str">
            <v>No</v>
          </cell>
          <cell r="N3220">
            <v>254948</v>
          </cell>
        </row>
        <row r="3221">
          <cell r="J3221" t="str">
            <v>Balance sheet accounts_New_2024/2025</v>
          </cell>
          <cell r="K3221" t="str">
            <v>Balance sheet accounts_New_2024/2025</v>
          </cell>
          <cell r="L3221" t="str">
            <v>M</v>
          </cell>
          <cell r="M3221" t="str">
            <v>No</v>
          </cell>
          <cell r="N3221">
            <v>254957</v>
          </cell>
        </row>
        <row r="3222">
          <cell r="J3222" t="str">
            <v>Balance sheet accounts_New_2024/2025</v>
          </cell>
          <cell r="K3222" t="str">
            <v>Balance sheet accounts_New_2024/2025</v>
          </cell>
          <cell r="L3222" t="str">
            <v>M</v>
          </cell>
          <cell r="M3222" t="str">
            <v>No</v>
          </cell>
          <cell r="N3222">
            <v>255880</v>
          </cell>
        </row>
        <row r="3223">
          <cell r="J3223" t="str">
            <v>Balance sheet accounts_New_2024/2025</v>
          </cell>
          <cell r="K3223" t="str">
            <v>Balance sheet accounts_New_2024/2025</v>
          </cell>
          <cell r="L3223" t="str">
            <v>M</v>
          </cell>
          <cell r="M3223" t="str">
            <v>No</v>
          </cell>
          <cell r="N3223">
            <v>256135</v>
          </cell>
        </row>
        <row r="3224">
          <cell r="J3224" t="str">
            <v>Balance sheet accounts_New_2024/2025</v>
          </cell>
          <cell r="K3224" t="str">
            <v>Balance sheet accounts_New_2024/2025</v>
          </cell>
          <cell r="L3224" t="str">
            <v>M</v>
          </cell>
          <cell r="M3224" t="str">
            <v>No</v>
          </cell>
          <cell r="N3224">
            <v>256038</v>
          </cell>
        </row>
        <row r="3225">
          <cell r="J3225" t="str">
            <v>Balance sheet accounts_New_2024/2025</v>
          </cell>
          <cell r="K3225" t="str">
            <v>Balance sheet accounts_New_2024/2025</v>
          </cell>
          <cell r="L3225" t="str">
            <v>M</v>
          </cell>
          <cell r="M3225" t="str">
            <v>No</v>
          </cell>
          <cell r="N3225">
            <v>256140</v>
          </cell>
        </row>
        <row r="3226">
          <cell r="J3226" t="str">
            <v>Balance sheet accounts_New_2024/2025</v>
          </cell>
          <cell r="K3226" t="str">
            <v>Balance sheet accounts_New_2024/2025</v>
          </cell>
          <cell r="L3226" t="str">
            <v>M</v>
          </cell>
          <cell r="M3226" t="str">
            <v>No</v>
          </cell>
          <cell r="N3226">
            <v>255894</v>
          </cell>
        </row>
        <row r="3227">
          <cell r="J3227" t="str">
            <v>Balance sheet accounts_New_2024/2025</v>
          </cell>
          <cell r="K3227" t="str">
            <v>Balance sheet accounts_New_2024/2025</v>
          </cell>
          <cell r="L3227" t="str">
            <v>M</v>
          </cell>
          <cell r="M3227" t="str">
            <v>No</v>
          </cell>
          <cell r="N3227">
            <v>255895</v>
          </cell>
        </row>
        <row r="3228">
          <cell r="J3228" t="str">
            <v>Balance sheet accounts_New_2024/2025</v>
          </cell>
          <cell r="K3228" t="str">
            <v>Balance sheet accounts_New_2024/2025</v>
          </cell>
          <cell r="L3228" t="str">
            <v>M</v>
          </cell>
          <cell r="M3228" t="str">
            <v>No</v>
          </cell>
          <cell r="N3228">
            <v>255896</v>
          </cell>
        </row>
        <row r="3229">
          <cell r="J3229" t="str">
            <v>Balance sheet accounts_New_2024/2025</v>
          </cell>
          <cell r="K3229" t="str">
            <v>Balance sheet accounts_New_2024/2025</v>
          </cell>
          <cell r="L3229" t="str">
            <v>M</v>
          </cell>
          <cell r="M3229" t="str">
            <v>No</v>
          </cell>
          <cell r="N3229">
            <v>253729</v>
          </cell>
        </row>
        <row r="3230">
          <cell r="J3230" t="str">
            <v>Balance sheet accounts_New_2024/2025</v>
          </cell>
          <cell r="K3230" t="str">
            <v>Balance sheet accounts_New_2024/2025</v>
          </cell>
          <cell r="L3230" t="str">
            <v>M</v>
          </cell>
          <cell r="M3230" t="str">
            <v>No</v>
          </cell>
          <cell r="N3230">
            <v>254920</v>
          </cell>
        </row>
        <row r="3231">
          <cell r="J3231" t="str">
            <v>Balance sheet accounts_New_2024/2025</v>
          </cell>
          <cell r="K3231" t="str">
            <v>Balance sheet accounts_New_2024/2025</v>
          </cell>
          <cell r="L3231" t="str">
            <v>M</v>
          </cell>
          <cell r="M3231" t="str">
            <v>No</v>
          </cell>
          <cell r="N3231">
            <v>254955</v>
          </cell>
        </row>
        <row r="3232">
          <cell r="J3232" t="str">
            <v>Balance sheet accounts_New_2024/2025</v>
          </cell>
          <cell r="K3232" t="str">
            <v>Balance sheet accounts_New_2024/2025</v>
          </cell>
          <cell r="L3232" t="str">
            <v>M</v>
          </cell>
          <cell r="M3232" t="str">
            <v>No</v>
          </cell>
          <cell r="N3232">
            <v>254974</v>
          </cell>
        </row>
        <row r="3233">
          <cell r="J3233" t="str">
            <v>Balance sheet accounts_New_2024/2025</v>
          </cell>
          <cell r="K3233" t="str">
            <v>Balance sheet accounts_New_2024/2025</v>
          </cell>
          <cell r="L3233" t="str">
            <v>M</v>
          </cell>
          <cell r="M3233" t="str">
            <v>No</v>
          </cell>
          <cell r="N3233">
            <v>254002</v>
          </cell>
        </row>
        <row r="3234">
          <cell r="J3234" t="str">
            <v>Balance sheet accounts_New_2024/2025</v>
          </cell>
          <cell r="K3234" t="str">
            <v>Balance sheet accounts_New_2024/2025</v>
          </cell>
          <cell r="L3234" t="str">
            <v>M</v>
          </cell>
          <cell r="M3234" t="str">
            <v>No</v>
          </cell>
          <cell r="N3234">
            <v>254003</v>
          </cell>
        </row>
        <row r="3235">
          <cell r="J3235" t="str">
            <v>Balance sheet accounts_New_2024/2025</v>
          </cell>
          <cell r="K3235" t="str">
            <v>Balance sheet accounts_New_2024/2025</v>
          </cell>
          <cell r="L3235" t="str">
            <v>M</v>
          </cell>
          <cell r="M3235" t="str">
            <v>No</v>
          </cell>
          <cell r="N3235">
            <v>254004</v>
          </cell>
        </row>
        <row r="3236">
          <cell r="J3236" t="str">
            <v>Balance sheet accounts_New_2024/2025</v>
          </cell>
          <cell r="K3236" t="str">
            <v>Balance sheet accounts_New_2024/2025</v>
          </cell>
          <cell r="L3236" t="str">
            <v>M</v>
          </cell>
          <cell r="M3236" t="str">
            <v>No</v>
          </cell>
          <cell r="N3236">
            <v>258461</v>
          </cell>
        </row>
        <row r="3237">
          <cell r="J3237" t="str">
            <v>Balance sheet accounts_New_2024/2025</v>
          </cell>
          <cell r="K3237" t="str">
            <v>Balance sheet accounts_New_2024/2025</v>
          </cell>
          <cell r="L3237" t="str">
            <v>M</v>
          </cell>
          <cell r="M3237" t="str">
            <v>No</v>
          </cell>
          <cell r="N3237">
            <v>258445</v>
          </cell>
        </row>
        <row r="3238">
          <cell r="J3238" t="str">
            <v>Balance sheet accounts_New_2024/2025</v>
          </cell>
          <cell r="K3238" t="str">
            <v>Balance sheet accounts_New_2024/2025</v>
          </cell>
          <cell r="L3238" t="str">
            <v>M</v>
          </cell>
          <cell r="M3238" t="str">
            <v>No</v>
          </cell>
          <cell r="N3238">
            <v>259224</v>
          </cell>
        </row>
        <row r="3239">
          <cell r="J3239" t="str">
            <v>Balance sheet accounts_New_2024/2025</v>
          </cell>
          <cell r="K3239" t="str">
            <v>Balance sheet accounts_New_2024/2025</v>
          </cell>
          <cell r="L3239" t="str">
            <v>M</v>
          </cell>
          <cell r="M3239" t="str">
            <v>No</v>
          </cell>
          <cell r="N3239">
            <v>259015</v>
          </cell>
        </row>
        <row r="3240">
          <cell r="J3240" t="str">
            <v>Balance sheet accounts_New_2024/2025</v>
          </cell>
          <cell r="K3240" t="str">
            <v>Balance sheet accounts_New_2024/2025</v>
          </cell>
          <cell r="L3240" t="str">
            <v>M</v>
          </cell>
          <cell r="M3240" t="str">
            <v>No</v>
          </cell>
          <cell r="N3240">
            <v>256063</v>
          </cell>
        </row>
        <row r="3241">
          <cell r="J3241" t="str">
            <v>Balance sheet accounts_New_2024/2025</v>
          </cell>
          <cell r="K3241" t="str">
            <v>Balance sheet accounts_New_2024/2025</v>
          </cell>
          <cell r="L3241" t="str">
            <v>M</v>
          </cell>
          <cell r="M3241" t="str">
            <v>No</v>
          </cell>
          <cell r="N3241">
            <v>256064</v>
          </cell>
        </row>
        <row r="3242">
          <cell r="J3242" t="str">
            <v>BELL Motor Grader_FNP 877 L</v>
          </cell>
          <cell r="K3242" t="str">
            <v>BELL Motor Grader_FNP 877 L</v>
          </cell>
          <cell r="L3242" t="str">
            <v>M</v>
          </cell>
          <cell r="M3242" t="str">
            <v>No</v>
          </cell>
          <cell r="N3242">
            <v>257157</v>
          </cell>
        </row>
        <row r="3243">
          <cell r="J3243" t="str">
            <v>BELL Motor Grader_FNP 877 L</v>
          </cell>
          <cell r="K3243" t="str">
            <v>BELL Motor Grader_FNP 877 L</v>
          </cell>
          <cell r="L3243" t="str">
            <v>M</v>
          </cell>
          <cell r="M3243" t="str">
            <v>No</v>
          </cell>
          <cell r="N3243">
            <v>257018</v>
          </cell>
        </row>
        <row r="3244">
          <cell r="J3244" t="str">
            <v>BELL Motor Grader_FNP 877 L</v>
          </cell>
          <cell r="K3244" t="str">
            <v>BELL Motor Grader_FNP 877 L</v>
          </cell>
          <cell r="L3244" t="str">
            <v>M</v>
          </cell>
          <cell r="M3244" t="str">
            <v>No</v>
          </cell>
          <cell r="N3244">
            <v>257650</v>
          </cell>
        </row>
        <row r="3245">
          <cell r="J3245" t="str">
            <v>BELL Motor Grader_FNP 877 L</v>
          </cell>
          <cell r="K3245" t="str">
            <v>BELL Motor Grader_FNP 877 L</v>
          </cell>
          <cell r="L3245" t="str">
            <v>M</v>
          </cell>
          <cell r="M3245" t="str">
            <v>No</v>
          </cell>
          <cell r="N3245">
            <v>256352</v>
          </cell>
        </row>
        <row r="3246">
          <cell r="J3246" t="str">
            <v>BELL Motor Grader_FNP 877 L</v>
          </cell>
          <cell r="K3246" t="str">
            <v>BELL Motor Grader_FNP 877 L</v>
          </cell>
          <cell r="L3246" t="str">
            <v>M</v>
          </cell>
          <cell r="M3246" t="str">
            <v>No</v>
          </cell>
          <cell r="N3246">
            <v>256681</v>
          </cell>
        </row>
        <row r="3247">
          <cell r="J3247" t="str">
            <v>BELL Motor Grader_FNP 877 L</v>
          </cell>
          <cell r="K3247" t="str">
            <v>BELL Motor Grader_FNP 877 L</v>
          </cell>
          <cell r="L3247" t="str">
            <v>M</v>
          </cell>
          <cell r="M3247" t="str">
            <v>No</v>
          </cell>
          <cell r="N3247">
            <v>257298</v>
          </cell>
        </row>
        <row r="3248">
          <cell r="J3248" t="str">
            <v>BOMAG_DMY 716 L [063]</v>
          </cell>
          <cell r="K3248" t="str">
            <v>BOMAG_DMY 716 L [063]</v>
          </cell>
          <cell r="L3248" t="str">
            <v>M</v>
          </cell>
          <cell r="M3248" t="str">
            <v>No</v>
          </cell>
          <cell r="N3248">
            <v>257300</v>
          </cell>
        </row>
        <row r="3249">
          <cell r="J3249" t="str">
            <v>BOMAG_DMY 716 L [063]</v>
          </cell>
          <cell r="K3249" t="str">
            <v>BOMAG_DMY 716 L [063]</v>
          </cell>
          <cell r="L3249" t="str">
            <v>M</v>
          </cell>
          <cell r="M3249" t="str">
            <v>No</v>
          </cell>
          <cell r="N3249">
            <v>256344</v>
          </cell>
        </row>
        <row r="3250">
          <cell r="J3250" t="str">
            <v>BOMAG_DMY 716 L [063]</v>
          </cell>
          <cell r="K3250" t="str">
            <v>BOMAG_DMY 716 L [063]</v>
          </cell>
          <cell r="L3250" t="str">
            <v>M</v>
          </cell>
          <cell r="M3250" t="str">
            <v>No</v>
          </cell>
          <cell r="N3250">
            <v>257017</v>
          </cell>
        </row>
        <row r="3251">
          <cell r="J3251" t="str">
            <v>Capital:Infrastructure:New:Rail Infrastructure:Rail Lines_Cashflow</v>
          </cell>
          <cell r="K3251" t="str">
            <v>Capital:Infrastructure:New:Rail Infrastructure:Rail Lines_Cashflow</v>
          </cell>
          <cell r="L3251" t="str">
            <v>M</v>
          </cell>
          <cell r="M3251" t="str">
            <v>No</v>
          </cell>
          <cell r="N3251">
            <v>254006</v>
          </cell>
        </row>
        <row r="3252">
          <cell r="J3252" t="str">
            <v>Capital:Non-infrastructure:New:Community Assets:Sport and Recreation Facilities:Outdoor Facilities_Cashflow</v>
          </cell>
          <cell r="K3252" t="str">
            <v>Capital:Non-infrastructure:New:Community Assets:Sport and Recreation Facilities:Outdoor Facilities_Cashflow</v>
          </cell>
          <cell r="L3252" t="str">
            <v>M</v>
          </cell>
          <cell r="M3252" t="str">
            <v>No</v>
          </cell>
          <cell r="N3252">
            <v>254007</v>
          </cell>
        </row>
        <row r="3253">
          <cell r="J3253" t="str">
            <v>FLEXIAN TRAILER DNB886N_DMY 831 L</v>
          </cell>
          <cell r="K3253" t="str">
            <v>FLEXIAN TRAILER DNB886N_DMY 831 L</v>
          </cell>
          <cell r="L3253" t="str">
            <v>M</v>
          </cell>
          <cell r="M3253" t="str">
            <v>No</v>
          </cell>
          <cell r="N3253">
            <v>257016</v>
          </cell>
        </row>
        <row r="3254">
          <cell r="J3254" t="str">
            <v>FLEXIAN TRAILER DNB886N_DMY 831 L</v>
          </cell>
          <cell r="K3254" t="str">
            <v>FLEXIAN TRAILER DNB886N_DMY 831 L</v>
          </cell>
          <cell r="L3254" t="str">
            <v>M</v>
          </cell>
          <cell r="M3254" t="str">
            <v>No</v>
          </cell>
          <cell r="N3254">
            <v>256342</v>
          </cell>
        </row>
        <row r="3255">
          <cell r="J3255" t="str">
            <v>FLEXIAN TRAILER DNB886N_DMY 831 L</v>
          </cell>
          <cell r="K3255" t="str">
            <v>FLEXIAN TRAILER DNB886N_DMY 831 L</v>
          </cell>
          <cell r="L3255" t="str">
            <v>M</v>
          </cell>
          <cell r="M3255" t="str">
            <v>No</v>
          </cell>
          <cell r="N3255">
            <v>257301</v>
          </cell>
        </row>
        <row r="3256">
          <cell r="J3256" t="str">
            <v>FYR 284 L_VOLKSWAGEN</v>
          </cell>
          <cell r="K3256" t="str">
            <v>FYR 284 L_VOLKSWAGEN</v>
          </cell>
          <cell r="L3256" t="str">
            <v>M</v>
          </cell>
          <cell r="M3256" t="str">
            <v>No</v>
          </cell>
          <cell r="N3256">
            <v>257302</v>
          </cell>
        </row>
        <row r="3257">
          <cell r="J3257" t="str">
            <v>FYR 284 L_VOLKSWAGEN</v>
          </cell>
          <cell r="K3257" t="str">
            <v>FYR 284 L_VOLKSWAGEN</v>
          </cell>
          <cell r="L3257" t="str">
            <v>M</v>
          </cell>
          <cell r="M3257" t="str">
            <v>No</v>
          </cell>
          <cell r="N3257">
            <v>256341</v>
          </cell>
        </row>
        <row r="3258">
          <cell r="J3258" t="str">
            <v>FYR 284 L_VOLKSWAGEN</v>
          </cell>
          <cell r="K3258" t="str">
            <v>FYR 284 L_VOLKSWAGEN</v>
          </cell>
          <cell r="L3258" t="str">
            <v>M</v>
          </cell>
          <cell r="M3258" t="str">
            <v>No</v>
          </cell>
          <cell r="N3258">
            <v>256682</v>
          </cell>
        </row>
        <row r="3259">
          <cell r="J3259" t="str">
            <v>FYR 284 L_VOLKSWAGEN</v>
          </cell>
          <cell r="K3259" t="str">
            <v>FYR 284 L_VOLKSWAGEN</v>
          </cell>
          <cell r="L3259" t="str">
            <v>M</v>
          </cell>
          <cell r="M3259" t="str">
            <v>No</v>
          </cell>
          <cell r="N3259">
            <v>257015</v>
          </cell>
        </row>
        <row r="3260">
          <cell r="J3260" t="str">
            <v>FYR 284 L_VOLKSWAGEN</v>
          </cell>
          <cell r="K3260" t="str">
            <v>FYR 284 L_VOLKSWAGEN</v>
          </cell>
          <cell r="L3260" t="str">
            <v>M</v>
          </cell>
          <cell r="M3260" t="str">
            <v>No</v>
          </cell>
          <cell r="N3260">
            <v>257659</v>
          </cell>
        </row>
        <row r="3261">
          <cell r="J3261" t="str">
            <v>FYR 284 L_VOLKSWAGEN</v>
          </cell>
          <cell r="K3261" t="str">
            <v>FYR 284 L_VOLKSWAGEN</v>
          </cell>
          <cell r="L3261" t="str">
            <v>M</v>
          </cell>
          <cell r="M3261" t="str">
            <v>No</v>
          </cell>
          <cell r="N3261">
            <v>257160</v>
          </cell>
        </row>
        <row r="3262">
          <cell r="J3262" t="str">
            <v>FYV 164 L_FORTUNER</v>
          </cell>
          <cell r="K3262" t="str">
            <v>FYV 164 L_FORTUNER</v>
          </cell>
          <cell r="L3262" t="str">
            <v>M</v>
          </cell>
          <cell r="M3262" t="str">
            <v>No</v>
          </cell>
          <cell r="N3262">
            <v>257161</v>
          </cell>
        </row>
        <row r="3263">
          <cell r="J3263" t="str">
            <v>FYV 164 L_FORTUNER</v>
          </cell>
          <cell r="K3263" t="str">
            <v>FYV 164 L_FORTUNER</v>
          </cell>
          <cell r="L3263" t="str">
            <v>M</v>
          </cell>
          <cell r="M3263" t="str">
            <v>No</v>
          </cell>
          <cell r="N3263">
            <v>257658</v>
          </cell>
        </row>
        <row r="3264">
          <cell r="J3264" t="str">
            <v>FYV 164 L_FORTUNER</v>
          </cell>
          <cell r="K3264" t="str">
            <v>FYV 164 L_FORTUNER</v>
          </cell>
          <cell r="L3264" t="str">
            <v>M</v>
          </cell>
          <cell r="M3264" t="str">
            <v>No</v>
          </cell>
          <cell r="N3264">
            <v>257014</v>
          </cell>
        </row>
        <row r="3265">
          <cell r="J3265" t="str">
            <v>FYV 164 L_FORTUNER</v>
          </cell>
          <cell r="K3265" t="str">
            <v>FYV 164 L_FORTUNER</v>
          </cell>
          <cell r="L3265" t="str">
            <v>M</v>
          </cell>
          <cell r="M3265" t="str">
            <v>No</v>
          </cell>
          <cell r="N3265">
            <v>256683</v>
          </cell>
        </row>
        <row r="3266">
          <cell r="J3266" t="str">
            <v>FYV 164 L_FORTUNER</v>
          </cell>
          <cell r="K3266" t="str">
            <v>FYV 164 L_FORTUNER</v>
          </cell>
          <cell r="L3266" t="str">
            <v>M</v>
          </cell>
          <cell r="M3266" t="str">
            <v>No</v>
          </cell>
          <cell r="N3266">
            <v>256343</v>
          </cell>
        </row>
        <row r="3267">
          <cell r="J3267" t="str">
            <v>FYV 164 L_FORTUNER</v>
          </cell>
          <cell r="K3267" t="str">
            <v>FYV 164 L_FORTUNER</v>
          </cell>
          <cell r="L3267" t="str">
            <v>M</v>
          </cell>
          <cell r="M3267" t="str">
            <v>No</v>
          </cell>
          <cell r="N3267">
            <v>257303</v>
          </cell>
        </row>
        <row r="3268">
          <cell r="J3268" t="str">
            <v>FZP 278 L_LAND CRUIZER</v>
          </cell>
          <cell r="K3268" t="str">
            <v>FZP 278 L_LAND CRUIZER</v>
          </cell>
          <cell r="L3268" t="str">
            <v>M</v>
          </cell>
          <cell r="M3268" t="str">
            <v>No</v>
          </cell>
          <cell r="N3268">
            <v>257305</v>
          </cell>
        </row>
        <row r="3269">
          <cell r="J3269" t="str">
            <v>FZP 278 L_LAND CRUIZER</v>
          </cell>
          <cell r="K3269" t="str">
            <v>FZP 278 L_LAND CRUIZER</v>
          </cell>
          <cell r="L3269" t="str">
            <v>M</v>
          </cell>
          <cell r="M3269" t="str">
            <v>No</v>
          </cell>
          <cell r="N3269">
            <v>256346</v>
          </cell>
        </row>
        <row r="3270">
          <cell r="J3270" t="str">
            <v>FZP 278 L_LAND CRUIZER</v>
          </cell>
          <cell r="K3270" t="str">
            <v>FZP 278 L_LAND CRUIZER</v>
          </cell>
          <cell r="L3270" t="str">
            <v>M</v>
          </cell>
          <cell r="M3270" t="str">
            <v>No</v>
          </cell>
          <cell r="N3270">
            <v>256685</v>
          </cell>
        </row>
        <row r="3271">
          <cell r="J3271" t="str">
            <v>FZP 278 L_LAND CRUIZER</v>
          </cell>
          <cell r="K3271" t="str">
            <v>FZP 278 L_LAND CRUIZER</v>
          </cell>
          <cell r="L3271" t="str">
            <v>M</v>
          </cell>
          <cell r="M3271" t="str">
            <v>No</v>
          </cell>
          <cell r="N3271">
            <v>257012</v>
          </cell>
        </row>
        <row r="3272">
          <cell r="J3272" t="str">
            <v>FZP 278 L_LAND CRUIZER</v>
          </cell>
          <cell r="K3272" t="str">
            <v>FZP 278 L_LAND CRUIZER</v>
          </cell>
          <cell r="L3272" t="str">
            <v>M</v>
          </cell>
          <cell r="M3272" t="str">
            <v>No</v>
          </cell>
          <cell r="N3272">
            <v>257656</v>
          </cell>
        </row>
        <row r="3273">
          <cell r="J3273" t="str">
            <v>FZP 278 L_LAND CRUIZER</v>
          </cell>
          <cell r="K3273" t="str">
            <v>FZP 278 L_LAND CRUIZER</v>
          </cell>
          <cell r="L3273" t="str">
            <v>M</v>
          </cell>
          <cell r="M3273" t="str">
            <v>No</v>
          </cell>
          <cell r="N3273">
            <v>257162</v>
          </cell>
        </row>
        <row r="3274">
          <cell r="J3274" t="str">
            <v>FZP 282 L_LAND CRUIZER</v>
          </cell>
          <cell r="K3274" t="str">
            <v>FZP 282 L_LAND CRUIZER</v>
          </cell>
          <cell r="L3274" t="str">
            <v>M</v>
          </cell>
          <cell r="M3274" t="str">
            <v>No</v>
          </cell>
          <cell r="N3274">
            <v>257163</v>
          </cell>
        </row>
        <row r="3275">
          <cell r="J3275" t="str">
            <v>FZP 282 L_LAND CRUIZER</v>
          </cell>
          <cell r="K3275" t="str">
            <v>FZP 282 L_LAND CRUIZER</v>
          </cell>
          <cell r="L3275" t="str">
            <v>M</v>
          </cell>
          <cell r="M3275" t="str">
            <v>No</v>
          </cell>
          <cell r="N3275">
            <v>257655</v>
          </cell>
        </row>
        <row r="3276">
          <cell r="J3276" t="str">
            <v>FZP 282 L_LAND CRUIZER</v>
          </cell>
          <cell r="K3276" t="str">
            <v>FZP 282 L_LAND CRUIZER</v>
          </cell>
          <cell r="L3276" t="str">
            <v>M</v>
          </cell>
          <cell r="M3276" t="str">
            <v>No</v>
          </cell>
          <cell r="N3276">
            <v>257011</v>
          </cell>
        </row>
        <row r="3277">
          <cell r="J3277" t="str">
            <v>FZP 282 L_LAND CRUIZER</v>
          </cell>
          <cell r="K3277" t="str">
            <v>FZP 282 L_LAND CRUIZER</v>
          </cell>
          <cell r="L3277" t="str">
            <v>M</v>
          </cell>
          <cell r="M3277" t="str">
            <v>No</v>
          </cell>
          <cell r="N3277">
            <v>256686</v>
          </cell>
        </row>
        <row r="3278">
          <cell r="J3278" t="str">
            <v>FZP 282 L_LAND CRUIZER</v>
          </cell>
          <cell r="K3278" t="str">
            <v>FZP 282 L_LAND CRUIZER</v>
          </cell>
          <cell r="L3278" t="str">
            <v>M</v>
          </cell>
          <cell r="M3278" t="str">
            <v>No</v>
          </cell>
          <cell r="N3278">
            <v>256347</v>
          </cell>
        </row>
        <row r="3279">
          <cell r="J3279" t="str">
            <v>FZP 282 L_LAND CRUIZER</v>
          </cell>
          <cell r="K3279" t="str">
            <v>FZP 282 L_LAND CRUIZER</v>
          </cell>
          <cell r="L3279" t="str">
            <v>M</v>
          </cell>
          <cell r="M3279" t="str">
            <v>No</v>
          </cell>
          <cell r="N3279">
            <v>257306</v>
          </cell>
        </row>
        <row r="3280">
          <cell r="J3280" t="str">
            <v>GALLION DKX035N_DPR 373 L</v>
          </cell>
          <cell r="K3280" t="str">
            <v>GALLION DKX035N_DPR 373 L</v>
          </cell>
          <cell r="L3280" t="str">
            <v>M</v>
          </cell>
          <cell r="M3280" t="str">
            <v>No</v>
          </cell>
          <cell r="N3280">
            <v>257304</v>
          </cell>
        </row>
        <row r="3281">
          <cell r="J3281" t="str">
            <v>Generator Hoof gebou</v>
          </cell>
          <cell r="K3281" t="str">
            <v>Generator Hoof gebou</v>
          </cell>
          <cell r="L3281" t="str">
            <v>M</v>
          </cell>
          <cell r="M3281" t="str">
            <v>No</v>
          </cell>
          <cell r="N3281">
            <v>256345</v>
          </cell>
        </row>
        <row r="3282">
          <cell r="J3282" t="str">
            <v>Generator Hoof gebou</v>
          </cell>
          <cell r="K3282" t="str">
            <v>Generator Hoof gebou</v>
          </cell>
          <cell r="L3282" t="str">
            <v>M</v>
          </cell>
          <cell r="M3282" t="str">
            <v>No</v>
          </cell>
          <cell r="N3282">
            <v>256684</v>
          </cell>
        </row>
        <row r="3283">
          <cell r="J3283" t="str">
            <v>Generator Hoof gebou</v>
          </cell>
          <cell r="K3283" t="str">
            <v>Generator Hoof gebou</v>
          </cell>
          <cell r="L3283" t="str">
            <v>M</v>
          </cell>
          <cell r="M3283" t="str">
            <v>No</v>
          </cell>
          <cell r="N3283">
            <v>257013</v>
          </cell>
        </row>
        <row r="3284">
          <cell r="J3284" t="str">
            <v>Generator Hoof gebou</v>
          </cell>
          <cell r="K3284" t="str">
            <v>Generator Hoof gebou</v>
          </cell>
          <cell r="L3284" t="str">
            <v>M</v>
          </cell>
          <cell r="M3284" t="str">
            <v>No</v>
          </cell>
          <cell r="N3284">
            <v>257657</v>
          </cell>
        </row>
        <row r="3285">
          <cell r="J3285" t="str">
            <v>Goerges Val Purification work</v>
          </cell>
          <cell r="K3285" t="str">
            <v>Goerges Val Purification work</v>
          </cell>
          <cell r="L3285" t="str">
            <v>M</v>
          </cell>
          <cell r="M3285" t="str">
            <v>No</v>
          </cell>
          <cell r="N3285">
            <v>257654</v>
          </cell>
        </row>
        <row r="3286">
          <cell r="J3286" t="str">
            <v>Goerges Val Purification work</v>
          </cell>
          <cell r="K3286" t="str">
            <v>Goerges Val Purification work</v>
          </cell>
          <cell r="L3286" t="str">
            <v>M</v>
          </cell>
          <cell r="M3286" t="str">
            <v>No</v>
          </cell>
          <cell r="N3286">
            <v>257010</v>
          </cell>
        </row>
        <row r="3287">
          <cell r="J3287" t="str">
            <v>Goerges Val Purification work</v>
          </cell>
          <cell r="K3287" t="str">
            <v>Goerges Val Purification work</v>
          </cell>
          <cell r="L3287" t="str">
            <v>M</v>
          </cell>
          <cell r="M3287" t="str">
            <v>No</v>
          </cell>
          <cell r="N3287">
            <v>256687</v>
          </cell>
        </row>
        <row r="3288">
          <cell r="J3288" t="str">
            <v>Goerges Val Purification work</v>
          </cell>
          <cell r="K3288" t="str">
            <v>Goerges Val Purification work</v>
          </cell>
          <cell r="L3288" t="str">
            <v>M</v>
          </cell>
          <cell r="M3288" t="str">
            <v>No</v>
          </cell>
          <cell r="N3288">
            <v>256348</v>
          </cell>
        </row>
        <row r="3289">
          <cell r="J3289" t="str">
            <v>HDH 837 L_UD TRUCK</v>
          </cell>
          <cell r="K3289" t="str">
            <v>HDH 837 L_UD TRUCK</v>
          </cell>
          <cell r="L3289" t="str">
            <v>M</v>
          </cell>
          <cell r="M3289" t="str">
            <v>No</v>
          </cell>
          <cell r="N3289">
            <v>256349</v>
          </cell>
        </row>
        <row r="3290">
          <cell r="J3290" t="str">
            <v>HDH 837 L_UD TRUCK</v>
          </cell>
          <cell r="K3290" t="str">
            <v>HDH 837 L_UD TRUCK</v>
          </cell>
          <cell r="L3290" t="str">
            <v>M</v>
          </cell>
          <cell r="M3290" t="str">
            <v>No</v>
          </cell>
          <cell r="N3290">
            <v>256688</v>
          </cell>
        </row>
        <row r="3291">
          <cell r="J3291" t="str">
            <v>HDH 837 L_UD TRUCK</v>
          </cell>
          <cell r="K3291" t="str">
            <v>HDH 837 L_UD TRUCK</v>
          </cell>
          <cell r="L3291" t="str">
            <v>M</v>
          </cell>
          <cell r="M3291" t="str">
            <v>No</v>
          </cell>
          <cell r="N3291">
            <v>257307</v>
          </cell>
        </row>
        <row r="3292">
          <cell r="J3292" t="str">
            <v>HDH 837 L_UD TRUCK</v>
          </cell>
          <cell r="K3292" t="str">
            <v>HDH 837 L_UD TRUCK</v>
          </cell>
          <cell r="L3292" t="str">
            <v>M</v>
          </cell>
          <cell r="M3292" t="str">
            <v>No</v>
          </cell>
          <cell r="N3292">
            <v>257009</v>
          </cell>
        </row>
        <row r="3293">
          <cell r="J3293" t="str">
            <v>HDH 837 L_UD TRUCK</v>
          </cell>
          <cell r="K3293" t="str">
            <v>HDH 837 L_UD TRUCK</v>
          </cell>
          <cell r="L3293" t="str">
            <v>M</v>
          </cell>
          <cell r="M3293" t="str">
            <v>No</v>
          </cell>
          <cell r="N3293">
            <v>257653</v>
          </cell>
        </row>
        <row r="3294">
          <cell r="J3294" t="str">
            <v>HDH 837 L_UD TRUCK</v>
          </cell>
          <cell r="K3294" t="str">
            <v>HDH 837 L_UD TRUCK</v>
          </cell>
          <cell r="L3294" t="str">
            <v>M</v>
          </cell>
          <cell r="M3294" t="str">
            <v>No</v>
          </cell>
          <cell r="N3294">
            <v>257164</v>
          </cell>
        </row>
        <row r="3295">
          <cell r="J3295" t="str">
            <v>HDP 506 L_GRADER</v>
          </cell>
          <cell r="K3295" t="str">
            <v>HDP 506 L_GRADER</v>
          </cell>
          <cell r="L3295" t="str">
            <v>M</v>
          </cell>
          <cell r="M3295" t="str">
            <v>No</v>
          </cell>
          <cell r="N3295">
            <v>257165</v>
          </cell>
        </row>
        <row r="3296">
          <cell r="J3296" t="str">
            <v>HDP 506 L_GRADER</v>
          </cell>
          <cell r="K3296" t="str">
            <v>HDP 506 L_GRADER</v>
          </cell>
          <cell r="L3296" t="str">
            <v>M</v>
          </cell>
          <cell r="M3296" t="str">
            <v>No</v>
          </cell>
          <cell r="N3296">
            <v>257652</v>
          </cell>
        </row>
        <row r="3297">
          <cell r="J3297" t="str">
            <v>HDP 506 L_GRADER</v>
          </cell>
          <cell r="K3297" t="str">
            <v>HDP 506 L_GRADER</v>
          </cell>
          <cell r="L3297" t="str">
            <v>M</v>
          </cell>
          <cell r="M3297" t="str">
            <v>No</v>
          </cell>
          <cell r="N3297">
            <v>257008</v>
          </cell>
        </row>
        <row r="3298">
          <cell r="J3298" t="str">
            <v>HDP 506 L_GRADER</v>
          </cell>
          <cell r="K3298" t="str">
            <v>HDP 506 L_GRADER</v>
          </cell>
          <cell r="L3298" t="str">
            <v>M</v>
          </cell>
          <cell r="M3298" t="str">
            <v>No</v>
          </cell>
          <cell r="N3298">
            <v>257308</v>
          </cell>
        </row>
        <row r="3299">
          <cell r="J3299" t="str">
            <v>HDP 506 L_GRADER</v>
          </cell>
          <cell r="K3299" t="str">
            <v>HDP 506 L_GRADER</v>
          </cell>
          <cell r="L3299" t="str">
            <v>M</v>
          </cell>
          <cell r="M3299" t="str">
            <v>No</v>
          </cell>
          <cell r="N3299">
            <v>256689</v>
          </cell>
        </row>
        <row r="3300">
          <cell r="J3300" t="str">
            <v>HDP 506 L_GRADER</v>
          </cell>
          <cell r="K3300" t="str">
            <v>HDP 506 L_GRADER</v>
          </cell>
          <cell r="L3300" t="str">
            <v>M</v>
          </cell>
          <cell r="M3300" t="str">
            <v>No</v>
          </cell>
          <cell r="N3300">
            <v>256350</v>
          </cell>
        </row>
        <row r="3301">
          <cell r="J3301" t="str">
            <v>HDP 509 L_GRADER</v>
          </cell>
          <cell r="K3301" t="str">
            <v>HDP 509 L_GRADER</v>
          </cell>
          <cell r="L3301" t="str">
            <v>M</v>
          </cell>
          <cell r="M3301" t="str">
            <v>No</v>
          </cell>
          <cell r="N3301">
            <v>256351</v>
          </cell>
        </row>
        <row r="3302">
          <cell r="J3302" t="str">
            <v>HDP 509 L_GRADER</v>
          </cell>
          <cell r="K3302" t="str">
            <v>HDP 509 L_GRADER</v>
          </cell>
          <cell r="L3302" t="str">
            <v>M</v>
          </cell>
          <cell r="M3302" t="str">
            <v>No</v>
          </cell>
          <cell r="N3302">
            <v>256690</v>
          </cell>
        </row>
        <row r="3303">
          <cell r="J3303" t="str">
            <v>HDP 509 L_GRADER</v>
          </cell>
          <cell r="K3303" t="str">
            <v>HDP 509 L_GRADER</v>
          </cell>
          <cell r="L3303" t="str">
            <v>M</v>
          </cell>
          <cell r="M3303" t="str">
            <v>No</v>
          </cell>
          <cell r="N3303">
            <v>257309</v>
          </cell>
        </row>
        <row r="3304">
          <cell r="J3304" t="str">
            <v>HDP 509 L_GRADER</v>
          </cell>
          <cell r="K3304" t="str">
            <v>HDP 509 L_GRADER</v>
          </cell>
          <cell r="L3304" t="str">
            <v>M</v>
          </cell>
          <cell r="M3304" t="str">
            <v>No</v>
          </cell>
          <cell r="N3304">
            <v>257007</v>
          </cell>
        </row>
        <row r="3305">
          <cell r="J3305" t="str">
            <v>HDP 509 L_GRADER</v>
          </cell>
          <cell r="K3305" t="str">
            <v>HDP 509 L_GRADER</v>
          </cell>
          <cell r="L3305" t="str">
            <v>M</v>
          </cell>
          <cell r="M3305" t="str">
            <v>No</v>
          </cell>
          <cell r="N3305">
            <v>257651</v>
          </cell>
        </row>
        <row r="3306">
          <cell r="J3306" t="str">
            <v>HDP 509 L_GRADER</v>
          </cell>
          <cell r="K3306" t="str">
            <v>HDP 509 L_GRADER</v>
          </cell>
          <cell r="L3306" t="str">
            <v>M</v>
          </cell>
          <cell r="M3306" t="str">
            <v>No</v>
          </cell>
          <cell r="N3306">
            <v>257166</v>
          </cell>
        </row>
        <row r="3307">
          <cell r="J3307" t="str">
            <v>Hino 500_FRK 226 L</v>
          </cell>
          <cell r="K3307" t="str">
            <v>Hino 500_FRK 226 L</v>
          </cell>
          <cell r="L3307" t="str">
            <v>M</v>
          </cell>
          <cell r="M3307" t="str">
            <v>No</v>
          </cell>
          <cell r="N3307">
            <v>257147</v>
          </cell>
        </row>
        <row r="3308">
          <cell r="J3308" t="str">
            <v>Hino 500_FRK 226 L</v>
          </cell>
          <cell r="K3308" t="str">
            <v>Hino 500_FRK 226 L</v>
          </cell>
          <cell r="L3308" t="str">
            <v>M</v>
          </cell>
          <cell r="M3308" t="str">
            <v>No</v>
          </cell>
          <cell r="N3308">
            <v>257638</v>
          </cell>
        </row>
        <row r="3309">
          <cell r="J3309" t="str">
            <v>Hino 500_FRK 226 L</v>
          </cell>
          <cell r="K3309" t="str">
            <v>Hino 500_FRK 226 L</v>
          </cell>
          <cell r="L3309" t="str">
            <v>M</v>
          </cell>
          <cell r="M3309" t="str">
            <v>No</v>
          </cell>
          <cell r="N3309">
            <v>257033</v>
          </cell>
        </row>
        <row r="3310">
          <cell r="J3310" t="str">
            <v>Hino 500_FRK 226 L</v>
          </cell>
          <cell r="K3310" t="str">
            <v>Hino 500_FRK 226 L</v>
          </cell>
          <cell r="L3310" t="str">
            <v>M</v>
          </cell>
          <cell r="M3310" t="str">
            <v>No</v>
          </cell>
          <cell r="N3310">
            <v>257320</v>
          </cell>
        </row>
        <row r="3311">
          <cell r="J3311" t="str">
            <v>Hino 500_FRK 226 L</v>
          </cell>
          <cell r="K3311" t="str">
            <v>Hino 500_FRK 226 L</v>
          </cell>
          <cell r="L3311" t="str">
            <v>M</v>
          </cell>
          <cell r="M3311" t="str">
            <v>No</v>
          </cell>
          <cell r="N3311">
            <v>256667</v>
          </cell>
        </row>
        <row r="3312">
          <cell r="J3312" t="str">
            <v>Hino 500_FRK 226 L</v>
          </cell>
          <cell r="K3312" t="str">
            <v>Hino 500_FRK 226 L</v>
          </cell>
          <cell r="L3312" t="str">
            <v>M</v>
          </cell>
          <cell r="M3312" t="str">
            <v>No</v>
          </cell>
          <cell r="N3312">
            <v>256365</v>
          </cell>
        </row>
        <row r="3313">
          <cell r="J3313" t="str">
            <v>Installation of Rooftop Solar PV Municipal Main Building</v>
          </cell>
          <cell r="K3313" t="str">
            <v>Installation of Rooftop Solar PV</v>
          </cell>
          <cell r="L3313" t="str">
            <v>M</v>
          </cell>
          <cell r="M3313" t="str">
            <v>No</v>
          </cell>
          <cell r="N3313">
            <v>255942</v>
          </cell>
        </row>
        <row r="3314">
          <cell r="J3314" t="str">
            <v>Interest on Finance Lease Fleet</v>
          </cell>
          <cell r="K3314" t="str">
            <v>Interest on Finance Lease Fleet</v>
          </cell>
          <cell r="L3314" t="str">
            <v>M</v>
          </cell>
          <cell r="M3314" t="str">
            <v>No</v>
          </cell>
          <cell r="N3314">
            <v>256664</v>
          </cell>
        </row>
        <row r="3315">
          <cell r="J3315" t="str">
            <v>ISUZU KB200i 2x4 [173]_CMB 608 L</v>
          </cell>
          <cell r="K3315" t="str">
            <v>ISUZU KB200i 2x4 [173]_CMB 608 L</v>
          </cell>
          <cell r="L3315" t="str">
            <v>M</v>
          </cell>
          <cell r="M3315" t="str">
            <v>No</v>
          </cell>
          <cell r="N3315">
            <v>256366</v>
          </cell>
        </row>
        <row r="3316">
          <cell r="J3316" t="str">
            <v>ISUZU KB200i 2x4 [173]_CMB 608 L</v>
          </cell>
          <cell r="K3316" t="str">
            <v>ISUZU KB200i 2x4 [173]_CMB 608 L</v>
          </cell>
          <cell r="L3316" t="str">
            <v>M</v>
          </cell>
          <cell r="M3316" t="str">
            <v>No</v>
          </cell>
          <cell r="N3316">
            <v>256666</v>
          </cell>
        </row>
        <row r="3317">
          <cell r="J3317" t="str">
            <v>ISUZU KB200i 2x4 [173]_CMB 608 L</v>
          </cell>
          <cell r="K3317" t="str">
            <v>ISUZU KB200i 2x4 [173]_CMB 608 L</v>
          </cell>
          <cell r="L3317" t="str">
            <v>M</v>
          </cell>
          <cell r="M3317" t="str">
            <v>No</v>
          </cell>
          <cell r="N3317">
            <v>257321</v>
          </cell>
        </row>
        <row r="3318">
          <cell r="J3318" t="str">
            <v>ISUZU KB200i 2x4 [173]_CMB 608 L</v>
          </cell>
          <cell r="K3318" t="str">
            <v>ISUZU KB200i 2x4 [173]_CMB 608 L</v>
          </cell>
          <cell r="L3318" t="str">
            <v>M</v>
          </cell>
          <cell r="M3318" t="str">
            <v>No</v>
          </cell>
          <cell r="N3318">
            <v>257034</v>
          </cell>
        </row>
        <row r="3319">
          <cell r="J3319" t="str">
            <v>ISUZU KB200i 2x4 [173]_CMB 608 L</v>
          </cell>
          <cell r="K3319" t="str">
            <v>ISUZU KB200i 2x4 [173]_CMB 608 L</v>
          </cell>
          <cell r="L3319" t="str">
            <v>M</v>
          </cell>
          <cell r="M3319" t="str">
            <v>No</v>
          </cell>
          <cell r="N3319">
            <v>257637</v>
          </cell>
        </row>
        <row r="3320">
          <cell r="J3320" t="str">
            <v>ISUZU KB200i 2x4 [173]_CMB 608 L</v>
          </cell>
          <cell r="K3320" t="str">
            <v>ISUZU KB200i 2x4 [173]_CMB 608 L</v>
          </cell>
          <cell r="L3320" t="str">
            <v>M</v>
          </cell>
          <cell r="M3320" t="str">
            <v>No</v>
          </cell>
          <cell r="N3320">
            <v>257146</v>
          </cell>
        </row>
        <row r="3321">
          <cell r="J3321" t="str">
            <v>Letstele</v>
          </cell>
          <cell r="K3321" t="str">
            <v>Letstele</v>
          </cell>
          <cell r="L3321" t="str">
            <v>M</v>
          </cell>
          <cell r="M3321" t="str">
            <v>No</v>
          </cell>
          <cell r="N3321">
            <v>257639</v>
          </cell>
        </row>
        <row r="3322">
          <cell r="J3322" t="str">
            <v>Letstele</v>
          </cell>
          <cell r="K3322" t="str">
            <v>Letstele</v>
          </cell>
          <cell r="L3322" t="str">
            <v>M</v>
          </cell>
          <cell r="M3322" t="str">
            <v>No</v>
          </cell>
          <cell r="N3322">
            <v>257032</v>
          </cell>
        </row>
        <row r="3323">
          <cell r="J3323" t="str">
            <v>Letstele</v>
          </cell>
          <cell r="K3323" t="str">
            <v>Letstele</v>
          </cell>
          <cell r="L3323" t="str">
            <v>M</v>
          </cell>
          <cell r="M3323" t="str">
            <v>No</v>
          </cell>
          <cell r="N3323">
            <v>256668</v>
          </cell>
        </row>
        <row r="3324">
          <cell r="J3324" t="str">
            <v>Letstele</v>
          </cell>
          <cell r="K3324" t="str">
            <v>Letstele</v>
          </cell>
          <cell r="L3324" t="str">
            <v>M</v>
          </cell>
          <cell r="M3324" t="str">
            <v>No</v>
          </cell>
          <cell r="N3324">
            <v>256364</v>
          </cell>
        </row>
        <row r="3325">
          <cell r="J3325" t="str">
            <v>MASSEY FERGUSON DLG 104 N_DMY 782 L [063]</v>
          </cell>
          <cell r="K3325" t="str">
            <v>MASSEY FERGUSON DLG 104 N_DMY 782 L [063]</v>
          </cell>
          <cell r="L3325" t="str">
            <v>M</v>
          </cell>
          <cell r="M3325" t="str">
            <v>No</v>
          </cell>
          <cell r="N3325">
            <v>256363</v>
          </cell>
        </row>
        <row r="3326">
          <cell r="J3326" t="str">
            <v>MASSEY FERGUSON DLG 104 N_DMY 782 L [063]</v>
          </cell>
          <cell r="K3326" t="str">
            <v>MASSEY FERGUSON DLG 104 N_DMY 782 L [063]</v>
          </cell>
          <cell r="L3326" t="str">
            <v>M</v>
          </cell>
          <cell r="M3326" t="str">
            <v>No</v>
          </cell>
          <cell r="N3326">
            <v>256669</v>
          </cell>
        </row>
        <row r="3327">
          <cell r="J3327" t="str">
            <v>MASSEY FERGUSON DLG 104 N_DMY 782 L [063]</v>
          </cell>
          <cell r="K3327" t="str">
            <v>MASSEY FERGUSON DLG 104 N_DMY 782 L [063]</v>
          </cell>
          <cell r="L3327" t="str">
            <v>M</v>
          </cell>
          <cell r="M3327" t="str">
            <v>No</v>
          </cell>
          <cell r="N3327">
            <v>257319</v>
          </cell>
        </row>
        <row r="3328">
          <cell r="J3328" t="str">
            <v>MASSEY FERGUSON DLG 104 N_DMY 782 L [063]</v>
          </cell>
          <cell r="K3328" t="str">
            <v>MASSEY FERGUSON DLG 104 N_DMY 782 L [063]</v>
          </cell>
          <cell r="L3328" t="str">
            <v>M</v>
          </cell>
          <cell r="M3328" t="str">
            <v>No</v>
          </cell>
          <cell r="N3328">
            <v>257031</v>
          </cell>
        </row>
        <row r="3329">
          <cell r="J3329" t="str">
            <v>MASSEY FERGUSON DLG 104 N_DMY 782 L [063]</v>
          </cell>
          <cell r="K3329" t="str">
            <v>MASSEY FERGUSON DLG 104 N_DMY 782 L [063]</v>
          </cell>
          <cell r="L3329" t="str">
            <v>M</v>
          </cell>
          <cell r="M3329" t="str">
            <v>No</v>
          </cell>
          <cell r="N3329">
            <v>257640</v>
          </cell>
        </row>
        <row r="3330">
          <cell r="J3330" t="str">
            <v>MASSEY FERGUSON DLG 104 N_DMY 782 L [063]</v>
          </cell>
          <cell r="K3330" t="str">
            <v>MASSEY FERGUSON DLG 104 N_DMY 782 L [063]</v>
          </cell>
          <cell r="L3330" t="str">
            <v>M</v>
          </cell>
          <cell r="M3330" t="str">
            <v>No</v>
          </cell>
          <cell r="N3330">
            <v>257148</v>
          </cell>
        </row>
        <row r="3331">
          <cell r="J3331" t="str">
            <v>NISSAN NP 300 4X4 [173]_FDW 321 L</v>
          </cell>
          <cell r="K3331" t="str">
            <v>NISSAN NP 300 4X4 [173]_FDW 321 L</v>
          </cell>
          <cell r="L3331" t="str">
            <v>M</v>
          </cell>
          <cell r="M3331" t="str">
            <v>No</v>
          </cell>
          <cell r="N3331">
            <v>257149</v>
          </cell>
        </row>
        <row r="3332">
          <cell r="J3332" t="str">
            <v>NISSAN NP 300 4X4 [173]_FDW 321 L</v>
          </cell>
          <cell r="K3332" t="str">
            <v>NISSAN NP 300 4X4 [173]_FDW 321 L</v>
          </cell>
          <cell r="L3332" t="str">
            <v>M</v>
          </cell>
          <cell r="M3332" t="str">
            <v>No</v>
          </cell>
          <cell r="N3332">
            <v>257641</v>
          </cell>
        </row>
        <row r="3333">
          <cell r="J3333" t="str">
            <v>NISSAN NP 300 4X4 [173]_FDW 321 L</v>
          </cell>
          <cell r="K3333" t="str">
            <v>NISSAN NP 300 4X4 [173]_FDW 321 L</v>
          </cell>
          <cell r="L3333" t="str">
            <v>M</v>
          </cell>
          <cell r="M3333" t="str">
            <v>No</v>
          </cell>
          <cell r="N3333">
            <v>257030</v>
          </cell>
        </row>
        <row r="3334">
          <cell r="J3334" t="str">
            <v>NISSAN NP 300 4X4 [173]_FDW 321 L</v>
          </cell>
          <cell r="K3334" t="str">
            <v>NISSAN NP 300 4X4 [173]_FDW 321 L</v>
          </cell>
          <cell r="L3334" t="str">
            <v>M</v>
          </cell>
          <cell r="M3334" t="str">
            <v>No</v>
          </cell>
          <cell r="N3334">
            <v>257318</v>
          </cell>
        </row>
        <row r="3335">
          <cell r="J3335" t="str">
            <v>NISSAN NP 300 4X4 [173]_FDW 321 L</v>
          </cell>
          <cell r="K3335" t="str">
            <v>NISSAN NP 300 4X4 [173]_FDW 321 L</v>
          </cell>
          <cell r="L3335" t="str">
            <v>M</v>
          </cell>
          <cell r="M3335" t="str">
            <v>No</v>
          </cell>
          <cell r="N3335">
            <v>256670</v>
          </cell>
        </row>
        <row r="3336">
          <cell r="J3336" t="str">
            <v>NISSAN NP 300 4X4 [173]_FDW 321 L</v>
          </cell>
          <cell r="K3336" t="str">
            <v>NISSAN NP 300 4X4 [173]_FDW 321 L</v>
          </cell>
          <cell r="L3336" t="str">
            <v>M</v>
          </cell>
          <cell r="M3336" t="str">
            <v>No</v>
          </cell>
          <cell r="N3336">
            <v>256362</v>
          </cell>
        </row>
        <row r="3337">
          <cell r="J3337" t="str">
            <v>NISSAN NP 300 4X4 [173]_FDW 326 L</v>
          </cell>
          <cell r="K3337" t="str">
            <v>NISSAN NP 300 4X4 [173]_FDW 326 L</v>
          </cell>
          <cell r="L3337" t="str">
            <v>M</v>
          </cell>
          <cell r="M3337" t="str">
            <v>No</v>
          </cell>
          <cell r="N3337">
            <v>256361</v>
          </cell>
        </row>
        <row r="3338">
          <cell r="J3338" t="str">
            <v>NISSAN NP 300 4X4 [173]_FDW 326 L</v>
          </cell>
          <cell r="K3338" t="str">
            <v>NISSAN NP 300 4X4 [173]_FDW 326 L</v>
          </cell>
          <cell r="L3338" t="str">
            <v>M</v>
          </cell>
          <cell r="M3338" t="str">
            <v>No</v>
          </cell>
          <cell r="N3338">
            <v>256671</v>
          </cell>
        </row>
        <row r="3339">
          <cell r="J3339" t="str">
            <v>NISSAN NP 300 4X4 [173]_FDW 326 L</v>
          </cell>
          <cell r="K3339" t="str">
            <v>NISSAN NP 300 4X4 [173]_FDW 326 L</v>
          </cell>
          <cell r="L3339" t="str">
            <v>M</v>
          </cell>
          <cell r="M3339" t="str">
            <v>No</v>
          </cell>
          <cell r="N3339">
            <v>257317</v>
          </cell>
        </row>
        <row r="3340">
          <cell r="J3340" t="str">
            <v>NISSAN NP 300 4X4 [173]_FDW 326 L</v>
          </cell>
          <cell r="K3340" t="str">
            <v>NISSAN NP 300 4X4 [173]_FDW 326 L</v>
          </cell>
          <cell r="L3340" t="str">
            <v>M</v>
          </cell>
          <cell r="M3340" t="str">
            <v>No</v>
          </cell>
          <cell r="N3340">
            <v>257029</v>
          </cell>
        </row>
        <row r="3341">
          <cell r="J3341" t="str">
            <v>NISSAN NP 300 4X4 [173]_FDW 326 L</v>
          </cell>
          <cell r="K3341" t="str">
            <v>NISSAN NP 300 4X4 [173]_FDW 326 L</v>
          </cell>
          <cell r="L3341" t="str">
            <v>M</v>
          </cell>
          <cell r="M3341" t="str">
            <v>No</v>
          </cell>
          <cell r="N3341">
            <v>257642</v>
          </cell>
        </row>
        <row r="3342">
          <cell r="J3342" t="str">
            <v>NISSAN NP 300 4X4 [173]_FDW 326 L</v>
          </cell>
          <cell r="K3342" t="str">
            <v>NISSAN NP 300 4X4 [173]_FDW 326 L</v>
          </cell>
          <cell r="L3342" t="str">
            <v>M</v>
          </cell>
          <cell r="M3342" t="str">
            <v>No</v>
          </cell>
          <cell r="N3342">
            <v>257150</v>
          </cell>
        </row>
        <row r="3343">
          <cell r="J3343" t="str">
            <v>NISSAN NP 300 4X4 [173]_FDW 448 L</v>
          </cell>
          <cell r="K3343" t="str">
            <v>NISSAN NP 300 4X4 [173]_FDW 448 L</v>
          </cell>
          <cell r="L3343" t="str">
            <v>M</v>
          </cell>
          <cell r="M3343" t="str">
            <v>No</v>
          </cell>
          <cell r="N3343">
            <v>257151</v>
          </cell>
        </row>
        <row r="3344">
          <cell r="J3344" t="str">
            <v>NISSAN NP 300 4X4 [173]_FDW 448 L</v>
          </cell>
          <cell r="K3344" t="str">
            <v>NISSAN NP 300 4X4 [173]_FDW 448 L</v>
          </cell>
          <cell r="L3344" t="str">
            <v>M</v>
          </cell>
          <cell r="M3344" t="str">
            <v>No</v>
          </cell>
          <cell r="N3344">
            <v>257643</v>
          </cell>
        </row>
        <row r="3345">
          <cell r="J3345" t="str">
            <v>NISSAN NP 300 4X4 [173]_FDW 448 L</v>
          </cell>
          <cell r="K3345" t="str">
            <v>NISSAN NP 300 4X4 [173]_FDW 448 L</v>
          </cell>
          <cell r="L3345" t="str">
            <v>M</v>
          </cell>
          <cell r="M3345" t="str">
            <v>No</v>
          </cell>
          <cell r="N3345">
            <v>257028</v>
          </cell>
        </row>
        <row r="3346">
          <cell r="J3346" t="str">
            <v>NISSAN NP 300 4X4 [173]_FDW 448 L</v>
          </cell>
          <cell r="K3346" t="str">
            <v>NISSAN NP 300 4X4 [173]_FDW 448 L</v>
          </cell>
          <cell r="L3346" t="str">
            <v>M</v>
          </cell>
          <cell r="M3346" t="str">
            <v>No</v>
          </cell>
          <cell r="N3346">
            <v>257316</v>
          </cell>
        </row>
        <row r="3347">
          <cell r="J3347" t="str">
            <v>NISSAN NP 300 4X4 [173]_FDW 448 L</v>
          </cell>
          <cell r="K3347" t="str">
            <v>NISSAN NP 300 4X4 [173]_FDW 448 L</v>
          </cell>
          <cell r="L3347" t="str">
            <v>M</v>
          </cell>
          <cell r="M3347" t="str">
            <v>No</v>
          </cell>
          <cell r="N3347">
            <v>256672</v>
          </cell>
        </row>
        <row r="3348">
          <cell r="J3348" t="str">
            <v>NISSAN NP 300 4X4 [173]_FDW 448 L</v>
          </cell>
          <cell r="K3348" t="str">
            <v>NISSAN NP 300 4X4 [173]_FDW 448 L</v>
          </cell>
          <cell r="L3348" t="str">
            <v>M</v>
          </cell>
          <cell r="M3348" t="str">
            <v>No</v>
          </cell>
          <cell r="N3348">
            <v>256360</v>
          </cell>
        </row>
        <row r="3349">
          <cell r="J3349" t="str">
            <v>NISSAN NP 300 4X4 [173]_FDX 372 L</v>
          </cell>
          <cell r="K3349" t="str">
            <v>NISSAN NP 300 4X4 [173]_FDX 372 L</v>
          </cell>
          <cell r="L3349" t="str">
            <v>M</v>
          </cell>
          <cell r="M3349" t="str">
            <v>No</v>
          </cell>
          <cell r="N3349">
            <v>256359</v>
          </cell>
        </row>
        <row r="3350">
          <cell r="J3350" t="str">
            <v>NISSAN NP 300 4X4 [173]_FDX 372 L</v>
          </cell>
          <cell r="K3350" t="str">
            <v>NISSAN NP 300 4X4 [173]_FDX 372 L</v>
          </cell>
          <cell r="L3350" t="str">
            <v>M</v>
          </cell>
          <cell r="M3350" t="str">
            <v>No</v>
          </cell>
          <cell r="N3350">
            <v>256674</v>
          </cell>
        </row>
        <row r="3351">
          <cell r="J3351" t="str">
            <v>NISSAN NP 300 4X4 [173]_FDX 372 L</v>
          </cell>
          <cell r="K3351" t="str">
            <v>NISSAN NP 300 4X4 [173]_FDX 372 L</v>
          </cell>
          <cell r="L3351" t="str">
            <v>M</v>
          </cell>
          <cell r="M3351" t="str">
            <v>No</v>
          </cell>
          <cell r="N3351">
            <v>257315</v>
          </cell>
        </row>
        <row r="3352">
          <cell r="J3352" t="str">
            <v>NISSAN NP 300 4X4 [173]_FDX 372 L</v>
          </cell>
          <cell r="K3352" t="str">
            <v>NISSAN NP 300 4X4 [173]_FDX 372 L</v>
          </cell>
          <cell r="L3352" t="str">
            <v>M</v>
          </cell>
          <cell r="M3352" t="str">
            <v>No</v>
          </cell>
          <cell r="N3352">
            <v>257026</v>
          </cell>
        </row>
        <row r="3353">
          <cell r="J3353" t="str">
            <v>NISSAN NP 300 4X4 [173]_FDX 372 L</v>
          </cell>
          <cell r="K3353" t="str">
            <v>NISSAN NP 300 4X4 [173]_FDX 372 L</v>
          </cell>
          <cell r="L3353" t="str">
            <v>M</v>
          </cell>
          <cell r="M3353" t="str">
            <v>No</v>
          </cell>
          <cell r="N3353">
            <v>257644</v>
          </cell>
        </row>
        <row r="3354">
          <cell r="J3354" t="str">
            <v>NISSAN NP 300 4X4 [173]_FDX 372 L</v>
          </cell>
          <cell r="K3354" t="str">
            <v>NISSAN NP 300 4X4 [173]_FDX 372 L</v>
          </cell>
          <cell r="L3354" t="str">
            <v>M</v>
          </cell>
          <cell r="M3354" t="str">
            <v>No</v>
          </cell>
          <cell r="N3354">
            <v>257152</v>
          </cell>
        </row>
        <row r="3355">
          <cell r="J3355" t="str">
            <v>NISSAN UD 90_BZN 610 L</v>
          </cell>
          <cell r="K3355" t="str">
            <v>NISSAN UD 90_BZN 610 L</v>
          </cell>
          <cell r="L3355" t="str">
            <v>M</v>
          </cell>
          <cell r="M3355" t="str">
            <v>No</v>
          </cell>
          <cell r="N3355">
            <v>257153</v>
          </cell>
        </row>
        <row r="3356">
          <cell r="J3356" t="str">
            <v>NISSAN UD 90_BZN 610 L</v>
          </cell>
          <cell r="K3356" t="str">
            <v>NISSAN UD 90_BZN 610 L</v>
          </cell>
          <cell r="L3356" t="str">
            <v>M</v>
          </cell>
          <cell r="M3356" t="str">
            <v>No</v>
          </cell>
          <cell r="N3356">
            <v>257646</v>
          </cell>
        </row>
        <row r="3357">
          <cell r="J3357" t="str">
            <v>NISSAN UD 90_BZN 610 L</v>
          </cell>
          <cell r="K3357" t="str">
            <v>NISSAN UD 90_BZN 610 L</v>
          </cell>
          <cell r="L3357" t="str">
            <v>M</v>
          </cell>
          <cell r="M3357" t="str">
            <v>No</v>
          </cell>
          <cell r="N3357">
            <v>257024</v>
          </cell>
        </row>
        <row r="3358">
          <cell r="J3358" t="str">
            <v>NISSAN UD 90_BZN 610 L</v>
          </cell>
          <cell r="K3358" t="str">
            <v>NISSAN UD 90_BZN 610 L</v>
          </cell>
          <cell r="L3358" t="str">
            <v>M</v>
          </cell>
          <cell r="M3358" t="str">
            <v>No</v>
          </cell>
          <cell r="N3358">
            <v>257313</v>
          </cell>
        </row>
        <row r="3359">
          <cell r="J3359" t="str">
            <v>NISSAN UD 90_BZN 610 L</v>
          </cell>
          <cell r="K3359" t="str">
            <v>NISSAN UD 90_BZN 610 L</v>
          </cell>
          <cell r="L3359" t="str">
            <v>M</v>
          </cell>
          <cell r="M3359" t="str">
            <v>No</v>
          </cell>
          <cell r="N3359">
            <v>256675</v>
          </cell>
        </row>
        <row r="3360">
          <cell r="J3360" t="str">
            <v>NISSAN UD 90_BZN 610 L</v>
          </cell>
          <cell r="K3360" t="str">
            <v>NISSAN UD 90_BZN 610 L</v>
          </cell>
          <cell r="L3360" t="str">
            <v>M</v>
          </cell>
          <cell r="M3360" t="str">
            <v>No</v>
          </cell>
          <cell r="N3360">
            <v>256356</v>
          </cell>
        </row>
        <row r="3361">
          <cell r="J3361" t="str">
            <v>Rebuilding of Ebenezer    33 kv line (5km)</v>
          </cell>
          <cell r="K3361" t="str">
            <v>Rebuilding of 33 kv lines</v>
          </cell>
          <cell r="L3361" t="str">
            <v>M</v>
          </cell>
          <cell r="M3361" t="str">
            <v>No</v>
          </cell>
          <cell r="N3361">
            <v>255936</v>
          </cell>
        </row>
        <row r="3362">
          <cell r="J3362" t="str">
            <v>Rebuilding of Gravelotte/Rubbervale 11 kv line (8.5km)</v>
          </cell>
          <cell r="K3362" t="str">
            <v>Rebuilding of 11 kv lines</v>
          </cell>
          <cell r="L3362" t="str">
            <v>M</v>
          </cell>
          <cell r="M3362" t="str">
            <v>No</v>
          </cell>
          <cell r="N3362">
            <v>255937</v>
          </cell>
        </row>
        <row r="3363">
          <cell r="J3363" t="str">
            <v>Rebuilding of Grenshoek 11kV line (7.6km)</v>
          </cell>
          <cell r="K3363" t="str">
            <v>Rebuilding of 11 kV lines</v>
          </cell>
          <cell r="L3363" t="str">
            <v>M</v>
          </cell>
          <cell r="M3363" t="str">
            <v>No</v>
          </cell>
          <cell r="N3363">
            <v>255938</v>
          </cell>
        </row>
        <row r="3364">
          <cell r="J3364" t="str">
            <v>Rebuilding of Henely _Deeside 11 kv line (5km)</v>
          </cell>
          <cell r="K3364" t="str">
            <v>Rebuilding of 11 kv lines</v>
          </cell>
          <cell r="L3364" t="str">
            <v>M</v>
          </cell>
          <cell r="M3364" t="str">
            <v>No</v>
          </cell>
          <cell r="N3364">
            <v>255939</v>
          </cell>
        </row>
        <row r="3365">
          <cell r="J3365" t="str">
            <v>Rebuilding of The Pleins T-off _ R10 11 kv line (6km)</v>
          </cell>
          <cell r="K3365" t="str">
            <v>Rebuilding of 11 kv lines</v>
          </cell>
          <cell r="L3365" t="str">
            <v>M</v>
          </cell>
          <cell r="M3365" t="str">
            <v>No</v>
          </cell>
          <cell r="N3365">
            <v>255940</v>
          </cell>
        </row>
        <row r="3366">
          <cell r="J3366" t="str">
            <v>Saagmeul</v>
          </cell>
          <cell r="K3366" t="str">
            <v>Saagmeul</v>
          </cell>
          <cell r="L3366" t="str">
            <v>M</v>
          </cell>
          <cell r="M3366" t="str">
            <v>No</v>
          </cell>
          <cell r="N3366">
            <v>256358</v>
          </cell>
        </row>
        <row r="3367">
          <cell r="J3367" t="str">
            <v>Saagmeul</v>
          </cell>
          <cell r="K3367" t="str">
            <v>Saagmeul</v>
          </cell>
          <cell r="L3367" t="str">
            <v>M</v>
          </cell>
          <cell r="M3367" t="str">
            <v>No</v>
          </cell>
          <cell r="N3367">
            <v>256673</v>
          </cell>
        </row>
        <row r="3368">
          <cell r="J3368" t="str">
            <v>Saagmeul</v>
          </cell>
          <cell r="K3368" t="str">
            <v>Saagmeul</v>
          </cell>
          <cell r="L3368" t="str">
            <v>M</v>
          </cell>
          <cell r="M3368" t="str">
            <v>No</v>
          </cell>
          <cell r="N3368">
            <v>257027</v>
          </cell>
        </row>
        <row r="3369">
          <cell r="J3369" t="str">
            <v>Saagmeul</v>
          </cell>
          <cell r="K3369" t="str">
            <v>Saagmeul</v>
          </cell>
          <cell r="L3369" t="str">
            <v>M</v>
          </cell>
          <cell r="M3369" t="str">
            <v>No</v>
          </cell>
          <cell r="N3369">
            <v>257645</v>
          </cell>
        </row>
        <row r="3370">
          <cell r="J3370" t="str">
            <v>Supply and Installation of 20 High Mast</v>
          </cell>
          <cell r="K3370" t="str">
            <v>Supply and Installation of 20 High Mast</v>
          </cell>
          <cell r="L3370" t="str">
            <v>M</v>
          </cell>
          <cell r="M3370" t="str">
            <v>No</v>
          </cell>
          <cell r="N3370">
            <v>255941</v>
          </cell>
        </row>
        <row r="3371">
          <cell r="J3371" t="str">
            <v>Test Station Trailer_FRK 231 L</v>
          </cell>
          <cell r="K3371" t="str">
            <v>Test Station Trailer_FRK 231 L</v>
          </cell>
          <cell r="L3371" t="str">
            <v>M</v>
          </cell>
          <cell r="M3371" t="str">
            <v>No</v>
          </cell>
          <cell r="N3371">
            <v>257025</v>
          </cell>
        </row>
        <row r="3372">
          <cell r="J3372" t="str">
            <v>Test Station Trailer_FRK 231 L</v>
          </cell>
          <cell r="K3372" t="str">
            <v>Test Station Trailer_FRK 231 L</v>
          </cell>
          <cell r="L3372" t="str">
            <v>M</v>
          </cell>
          <cell r="M3372" t="str">
            <v>No</v>
          </cell>
          <cell r="N3372">
            <v>256357</v>
          </cell>
        </row>
        <row r="3373">
          <cell r="J3373" t="str">
            <v>Test Station Trailer_FRK 231 L</v>
          </cell>
          <cell r="K3373" t="str">
            <v>Test Station Trailer_FRK 231 L</v>
          </cell>
          <cell r="L3373" t="str">
            <v>M</v>
          </cell>
          <cell r="M3373" t="str">
            <v>No</v>
          </cell>
          <cell r="N3373">
            <v>257314</v>
          </cell>
        </row>
        <row r="3374">
          <cell r="J3374" t="str">
            <v>Tzaneen Purification</v>
          </cell>
          <cell r="K3374" t="str">
            <v>Tzaneen Purification</v>
          </cell>
          <cell r="L3374" t="str">
            <v>M</v>
          </cell>
          <cell r="M3374" t="str">
            <v>No</v>
          </cell>
          <cell r="N3374">
            <v>256355</v>
          </cell>
        </row>
        <row r="3375">
          <cell r="J3375" t="str">
            <v>Tzaneen Purification</v>
          </cell>
          <cell r="K3375" t="str">
            <v>Tzaneen Purification</v>
          </cell>
          <cell r="L3375" t="str">
            <v>M</v>
          </cell>
          <cell r="M3375" t="str">
            <v>No</v>
          </cell>
          <cell r="N3375">
            <v>256676</v>
          </cell>
        </row>
        <row r="3376">
          <cell r="J3376" t="str">
            <v>Tzaneen Purification</v>
          </cell>
          <cell r="K3376" t="str">
            <v>Tzaneen Purification</v>
          </cell>
          <cell r="L3376" t="str">
            <v>M</v>
          </cell>
          <cell r="M3376" t="str">
            <v>No</v>
          </cell>
          <cell r="N3376">
            <v>257023</v>
          </cell>
        </row>
        <row r="3377">
          <cell r="J3377" t="str">
            <v>Tzaneen Purification</v>
          </cell>
          <cell r="K3377" t="str">
            <v>Tzaneen Purification</v>
          </cell>
          <cell r="L3377" t="str">
            <v>M</v>
          </cell>
          <cell r="M3377" t="str">
            <v>No</v>
          </cell>
          <cell r="N3377">
            <v>257647</v>
          </cell>
        </row>
        <row r="3378">
          <cell r="J3378" t="str">
            <v>TZN sewerplant</v>
          </cell>
          <cell r="K3378" t="str">
            <v>TZN sewerplant</v>
          </cell>
          <cell r="L3378" t="str">
            <v>M</v>
          </cell>
          <cell r="M3378" t="str">
            <v>No</v>
          </cell>
          <cell r="N3378">
            <v>257648</v>
          </cell>
        </row>
        <row r="3379">
          <cell r="J3379" t="str">
            <v>TZN sewerplant</v>
          </cell>
          <cell r="K3379" t="str">
            <v>TZN sewerplant</v>
          </cell>
          <cell r="L3379" t="str">
            <v>M</v>
          </cell>
          <cell r="M3379" t="str">
            <v>No</v>
          </cell>
          <cell r="N3379">
            <v>257022</v>
          </cell>
        </row>
        <row r="3380">
          <cell r="J3380" t="str">
            <v>TZN sewerplant</v>
          </cell>
          <cell r="K3380" t="str">
            <v>TZN sewerplant</v>
          </cell>
          <cell r="L3380" t="str">
            <v>M</v>
          </cell>
          <cell r="M3380" t="str">
            <v>No</v>
          </cell>
          <cell r="N3380">
            <v>256677</v>
          </cell>
        </row>
        <row r="3381">
          <cell r="J3381" t="str">
            <v>TZN sewerplant</v>
          </cell>
          <cell r="K3381" t="str">
            <v>TZN sewerplant</v>
          </cell>
          <cell r="L3381" t="str">
            <v>M</v>
          </cell>
          <cell r="M3381" t="str">
            <v>No</v>
          </cell>
          <cell r="N3381">
            <v>256354</v>
          </cell>
        </row>
        <row r="3382">
          <cell r="J3382" t="str">
            <v>UD Truck horse_FNY 389 L</v>
          </cell>
          <cell r="K3382" t="str">
            <v>UD Truck horse_FNY 389 L</v>
          </cell>
          <cell r="L3382" t="str">
            <v>M</v>
          </cell>
          <cell r="M3382" t="str">
            <v>No</v>
          </cell>
          <cell r="N3382">
            <v>256394</v>
          </cell>
        </row>
        <row r="3383">
          <cell r="J3383" t="str">
            <v>UD Truck horse_FNY 389 L</v>
          </cell>
          <cell r="K3383" t="str">
            <v>UD Truck horse_FNY 389 L</v>
          </cell>
          <cell r="L3383" t="str">
            <v>M</v>
          </cell>
          <cell r="M3383" t="str">
            <v>No</v>
          </cell>
          <cell r="N3383">
            <v>256679</v>
          </cell>
        </row>
        <row r="3384">
          <cell r="J3384" t="str">
            <v>UD Truck horse_FNY 389 L</v>
          </cell>
          <cell r="K3384" t="str">
            <v>UD Truck horse_FNY 389 L</v>
          </cell>
          <cell r="L3384" t="str">
            <v>M</v>
          </cell>
          <cell r="M3384" t="str">
            <v>No</v>
          </cell>
          <cell r="N3384">
            <v>257310</v>
          </cell>
        </row>
        <row r="3385">
          <cell r="J3385" t="str">
            <v>UD Truck horse_FNY 389 L</v>
          </cell>
          <cell r="K3385" t="str">
            <v>UD Truck horse_FNY 389 L</v>
          </cell>
          <cell r="L3385" t="str">
            <v>M</v>
          </cell>
          <cell r="M3385" t="str">
            <v>No</v>
          </cell>
          <cell r="N3385">
            <v>257020</v>
          </cell>
        </row>
        <row r="3386">
          <cell r="J3386" t="str">
            <v>UD Truck horse_FNY 389 L</v>
          </cell>
          <cell r="K3386" t="str">
            <v>UD Truck horse_FNY 389 L</v>
          </cell>
          <cell r="L3386" t="str">
            <v>M</v>
          </cell>
          <cell r="M3386" t="str">
            <v>No</v>
          </cell>
          <cell r="N3386">
            <v>257613</v>
          </cell>
        </row>
        <row r="3387">
          <cell r="J3387" t="str">
            <v>UD Truck horse_FNY 389 L</v>
          </cell>
          <cell r="K3387" t="str">
            <v>UD Truck horse_FNY 389 L</v>
          </cell>
          <cell r="L3387" t="str">
            <v>M</v>
          </cell>
          <cell r="M3387" t="str">
            <v>No</v>
          </cell>
          <cell r="N3387">
            <v>257155</v>
          </cell>
        </row>
        <row r="3388">
          <cell r="J3388" t="str">
            <v>WINGET DUMPER DLG106N_DMY 829 L</v>
          </cell>
          <cell r="K3388" t="str">
            <v>WINGET DUMPER DLG106N_DMY 829 L</v>
          </cell>
          <cell r="L3388" t="str">
            <v>M</v>
          </cell>
          <cell r="M3388" t="str">
            <v>No</v>
          </cell>
          <cell r="N3388">
            <v>257154</v>
          </cell>
        </row>
        <row r="3389">
          <cell r="J3389" t="str">
            <v>WINGET DUMPER DLG106N_DMY 829 L</v>
          </cell>
          <cell r="K3389" t="str">
            <v>WINGET DUMPER DLG106N_DMY 829 L</v>
          </cell>
          <cell r="L3389" t="str">
            <v>M</v>
          </cell>
          <cell r="M3389" t="str">
            <v>No</v>
          </cell>
          <cell r="N3389">
            <v>257612</v>
          </cell>
        </row>
        <row r="3390">
          <cell r="J3390" t="str">
            <v>WINGET DUMPER DLG106N_DMY 829 L</v>
          </cell>
          <cell r="K3390" t="str">
            <v>WINGET DUMPER DLG106N_DMY 829 L</v>
          </cell>
          <cell r="L3390" t="str">
            <v>M</v>
          </cell>
          <cell r="M3390" t="str">
            <v>No</v>
          </cell>
          <cell r="N3390">
            <v>257021</v>
          </cell>
        </row>
        <row r="3391">
          <cell r="J3391" t="str">
            <v>WINGET DUMPER DLG106N_DMY 829 L</v>
          </cell>
          <cell r="K3391" t="str">
            <v>WINGET DUMPER DLG106N_DMY 829 L</v>
          </cell>
          <cell r="L3391" t="str">
            <v>M</v>
          </cell>
          <cell r="M3391" t="str">
            <v>No</v>
          </cell>
          <cell r="N3391">
            <v>257311</v>
          </cell>
        </row>
        <row r="3392">
          <cell r="J3392" t="str">
            <v>WINGET DUMPER DLG106N_DMY 829 L</v>
          </cell>
          <cell r="K3392" t="str">
            <v>WINGET DUMPER DLG106N_DMY 829 L</v>
          </cell>
          <cell r="L3392" t="str">
            <v>M</v>
          </cell>
          <cell r="M3392" t="str">
            <v>No</v>
          </cell>
          <cell r="N3392">
            <v>256395</v>
          </cell>
        </row>
        <row r="3393">
          <cell r="J3393" t="str">
            <v>WINGET DUMPER DLG106N_DMY 829 L</v>
          </cell>
          <cell r="K3393" t="str">
            <v>WINGET DUMPER DLG106N_DMY 829 L</v>
          </cell>
          <cell r="L3393" t="str">
            <v>M</v>
          </cell>
          <cell r="M3393" t="str">
            <v>No</v>
          </cell>
          <cell r="N3393">
            <v>256678</v>
          </cell>
        </row>
        <row r="3394">
          <cell r="J3394" t="str">
            <v>_054_Qualitative Baseline Risk Assessment</v>
          </cell>
          <cell r="K3394" t="str">
            <v>_054_Qualitative Baseline Risk Assessment</v>
          </cell>
          <cell r="L3394" t="str">
            <v>M</v>
          </cell>
          <cell r="M3394" t="str">
            <v>No</v>
          </cell>
          <cell r="N3394">
            <v>256233</v>
          </cell>
        </row>
        <row r="3395">
          <cell r="J3395" t="str">
            <v>5.6km Makhutswe to Burgersdorp 22kv line</v>
          </cell>
          <cell r="K3395" t="str">
            <v>5.6km Makhutswe to Burgersdorp 22kv line</v>
          </cell>
          <cell r="L3395" t="str">
            <v>M</v>
          </cell>
          <cell r="M3395" t="str">
            <v>No</v>
          </cell>
          <cell r="N3395">
            <v>257779</v>
          </cell>
        </row>
        <row r="3396">
          <cell r="J3396" t="str">
            <v>Capital:Infrastructure:New:Roads Infrastructure:Road Structures_Cashflow</v>
          </cell>
          <cell r="K3396" t="str">
            <v>Capital:Infrastructure:New:Roads Infrastructure:Road Structures_Cashflow</v>
          </cell>
          <cell r="L3396" t="str">
            <v>M</v>
          </cell>
          <cell r="M3396" t="str">
            <v>No</v>
          </cell>
          <cell r="N3396">
            <v>263497</v>
          </cell>
        </row>
        <row r="3397">
          <cell r="J3397" t="str">
            <v>Capital:Infrastructure:New:Roads Infrastructure:Road Structures_Cashflow</v>
          </cell>
          <cell r="K3397" t="str">
            <v>Capital:Infrastructure:New:Roads Infrastructure:Road Structures_Cashflow</v>
          </cell>
          <cell r="L3397" t="str">
            <v>M</v>
          </cell>
          <cell r="M3397" t="str">
            <v>No</v>
          </cell>
          <cell r="N3397">
            <v>263502</v>
          </cell>
        </row>
        <row r="3398">
          <cell r="J3398" t="str">
            <v>Capital:Infrastructure:New:Roads Infrastructure:Road Structures_Cashflow</v>
          </cell>
          <cell r="K3398" t="str">
            <v>Capital:Infrastructure:New:Roads Infrastructure:Road Structures_Cashflow</v>
          </cell>
          <cell r="L3398" t="str">
            <v>M</v>
          </cell>
          <cell r="M3398" t="str">
            <v>No</v>
          </cell>
          <cell r="N3398">
            <v>263498</v>
          </cell>
        </row>
        <row r="3399">
          <cell r="J3399" t="str">
            <v>Capital:Infrastructure:New:Roads Infrastructure:Road Structures_Cashflow</v>
          </cell>
          <cell r="K3399" t="str">
            <v>Capital:Infrastructure:New:Roads Infrastructure:Road Structures_Cashflow</v>
          </cell>
          <cell r="L3399" t="str">
            <v>M</v>
          </cell>
          <cell r="M3399" t="str">
            <v>No</v>
          </cell>
          <cell r="N3399">
            <v>263507</v>
          </cell>
        </row>
        <row r="3400">
          <cell r="J3400" t="str">
            <v>Capital:Infrastructure:New:Roads Infrastructure:Road Structures_Cashflow</v>
          </cell>
          <cell r="K3400" t="str">
            <v>Capital:Infrastructure:New:Roads Infrastructure:Road Structures_Cashflow</v>
          </cell>
          <cell r="L3400" t="str">
            <v>M</v>
          </cell>
          <cell r="M3400" t="str">
            <v>No</v>
          </cell>
          <cell r="N3400">
            <v>263499</v>
          </cell>
        </row>
        <row r="3401">
          <cell r="J3401" t="str">
            <v>Capital:Infrastructure:New:Roads Infrastructure:Road Structures_Cashflow</v>
          </cell>
          <cell r="K3401" t="str">
            <v>Capital:Infrastructure:New:Roads Infrastructure:Road Structures_Cashflow</v>
          </cell>
          <cell r="L3401" t="str">
            <v>M</v>
          </cell>
          <cell r="M3401" t="str">
            <v>No</v>
          </cell>
          <cell r="N3401">
            <v>263496</v>
          </cell>
        </row>
        <row r="3402">
          <cell r="J3402" t="str">
            <v>Capital:Infrastructure:New:Roads Infrastructure:Road Structures_Cashflow</v>
          </cell>
          <cell r="K3402" t="str">
            <v>Capital:Infrastructure:New:Roads Infrastructure:Road Structures_Cashflow</v>
          </cell>
          <cell r="L3402" t="str">
            <v>M</v>
          </cell>
          <cell r="M3402" t="str">
            <v>No</v>
          </cell>
          <cell r="N3402">
            <v>263494</v>
          </cell>
        </row>
        <row r="3403">
          <cell r="J3403" t="str">
            <v>Capital:Infrastructure:New:Roads Infrastructure:Road Structures_Cashflow</v>
          </cell>
          <cell r="K3403" t="str">
            <v>Capital:Infrastructure:New:Roads Infrastructure:Road Structures_Cashflow</v>
          </cell>
          <cell r="L3403" t="str">
            <v>M</v>
          </cell>
          <cell r="M3403" t="str">
            <v>No</v>
          </cell>
          <cell r="N3403">
            <v>263503</v>
          </cell>
        </row>
        <row r="3404">
          <cell r="J3404" t="str">
            <v>Electrification of Burgersdorp (Colbits)</v>
          </cell>
          <cell r="K3404" t="str">
            <v>Electrification of Burgersdorp (Colbits)</v>
          </cell>
          <cell r="L3404" t="str">
            <v>M</v>
          </cell>
          <cell r="M3404" t="str">
            <v>No</v>
          </cell>
          <cell r="N3404">
            <v>257776</v>
          </cell>
        </row>
        <row r="3405">
          <cell r="J3405" t="str">
            <v>Electrification of Mavele phase 6</v>
          </cell>
          <cell r="K3405" t="str">
            <v>Electrification of Mavele phase 6</v>
          </cell>
          <cell r="L3405" t="str">
            <v>M</v>
          </cell>
          <cell r="M3405" t="str">
            <v>No</v>
          </cell>
          <cell r="N3405">
            <v>257777</v>
          </cell>
        </row>
        <row r="3406">
          <cell r="J3406" t="str">
            <v>Electrification of Rwanda phase 1</v>
          </cell>
          <cell r="K3406" t="str">
            <v>Electrification of Rwanda phase 1</v>
          </cell>
          <cell r="L3406" t="str">
            <v>M</v>
          </cell>
          <cell r="M3406" t="str">
            <v>No</v>
          </cell>
          <cell r="N3406">
            <v>257778</v>
          </cell>
        </row>
        <row r="3407">
          <cell r="J3407" t="str">
            <v>Expenditure Transfer_Cashflow</v>
          </cell>
          <cell r="K3407" t="str">
            <v>Expenditure Transfer_Cashflow</v>
          </cell>
          <cell r="L3407" t="str">
            <v>M</v>
          </cell>
          <cell r="M3407" t="str">
            <v>No</v>
          </cell>
          <cell r="N3407">
            <v>254001</v>
          </cell>
        </row>
        <row r="3408">
          <cell r="J3408" t="str">
            <v>Expenditure Transfer_Cashflow</v>
          </cell>
          <cell r="K3408" t="str">
            <v>Expenditure Transfer_Cashflow</v>
          </cell>
          <cell r="L3408" t="str">
            <v>M</v>
          </cell>
          <cell r="M3408" t="str">
            <v>No</v>
          </cell>
          <cell r="N3408">
            <v>253796</v>
          </cell>
        </row>
        <row r="3409">
          <cell r="J3409" t="str">
            <v>Impairment</v>
          </cell>
          <cell r="K3409" t="str">
            <v>Impairment</v>
          </cell>
          <cell r="L3409" t="str">
            <v>M</v>
          </cell>
          <cell r="M3409" t="str">
            <v>No</v>
          </cell>
          <cell r="N3409">
            <v>257797</v>
          </cell>
        </row>
        <row r="3410">
          <cell r="J3410" t="str">
            <v>Impairment</v>
          </cell>
          <cell r="K3410" t="str">
            <v>Impairment</v>
          </cell>
          <cell r="L3410" t="str">
            <v>M</v>
          </cell>
          <cell r="M3410" t="str">
            <v>No</v>
          </cell>
          <cell r="N3410">
            <v>257796</v>
          </cell>
        </row>
        <row r="3411">
          <cell r="J3411" t="str">
            <v>Impairment</v>
          </cell>
          <cell r="K3411" t="str">
            <v>Impairment</v>
          </cell>
          <cell r="L3411" t="str">
            <v>M</v>
          </cell>
          <cell r="M3411" t="str">
            <v>No</v>
          </cell>
          <cell r="N3411">
            <v>257792</v>
          </cell>
        </row>
        <row r="3412">
          <cell r="J3412" t="str">
            <v>Impairment</v>
          </cell>
          <cell r="K3412" t="str">
            <v>Impairment</v>
          </cell>
          <cell r="L3412" t="str">
            <v>M</v>
          </cell>
          <cell r="M3412" t="str">
            <v>No</v>
          </cell>
          <cell r="N3412">
            <v>257793</v>
          </cell>
        </row>
        <row r="3413">
          <cell r="J3413" t="str">
            <v>Impairment</v>
          </cell>
          <cell r="K3413" t="str">
            <v>Impairment</v>
          </cell>
          <cell r="L3413" t="str">
            <v>M</v>
          </cell>
          <cell r="M3413" t="str">
            <v>No</v>
          </cell>
          <cell r="N3413">
            <v>257794</v>
          </cell>
        </row>
        <row r="3414">
          <cell r="J3414" t="str">
            <v>Impairment</v>
          </cell>
          <cell r="K3414" t="str">
            <v>Impairment</v>
          </cell>
          <cell r="L3414" t="str">
            <v>M</v>
          </cell>
          <cell r="M3414" t="str">
            <v>No</v>
          </cell>
          <cell r="N3414">
            <v>257795</v>
          </cell>
        </row>
        <row r="3415">
          <cell r="J3415" t="str">
            <v>Impairment</v>
          </cell>
          <cell r="K3415" t="str">
            <v>Impairment</v>
          </cell>
          <cell r="L3415" t="str">
            <v>M</v>
          </cell>
          <cell r="M3415" t="str">
            <v>No</v>
          </cell>
          <cell r="N3415">
            <v>257798</v>
          </cell>
        </row>
        <row r="3416">
          <cell r="J3416" t="str">
            <v>Impairment</v>
          </cell>
          <cell r="K3416" t="str">
            <v>Impairment</v>
          </cell>
          <cell r="L3416" t="str">
            <v>M</v>
          </cell>
          <cell r="M3416" t="str">
            <v>No</v>
          </cell>
          <cell r="N3416">
            <v>257791</v>
          </cell>
        </row>
        <row r="3417">
          <cell r="J3417" t="str">
            <v>Nkowankowa Clubhouse Guardhouse</v>
          </cell>
          <cell r="K3417" t="str">
            <v>Nkowankowa Clubhouse Guardhouse</v>
          </cell>
          <cell r="L3417" t="str">
            <v>M</v>
          </cell>
          <cell r="M3417" t="str">
            <v>No</v>
          </cell>
          <cell r="N3417">
            <v>255902</v>
          </cell>
        </row>
        <row r="3418">
          <cell r="J3418" t="str">
            <v>Paving of Khetoni Access Street</v>
          </cell>
          <cell r="K3418" t="str">
            <v>Paving of Khetoni Access Street</v>
          </cell>
          <cell r="L3418" t="str">
            <v>M</v>
          </cell>
          <cell r="M3418" t="str">
            <v>No</v>
          </cell>
          <cell r="N3418">
            <v>256093</v>
          </cell>
        </row>
        <row r="3419">
          <cell r="J3419" t="str">
            <v>Fleet_project Venter TRAILER DJY496N</v>
          </cell>
          <cell r="K3419" t="str">
            <v>Fleet_project Venter TRAILER DJY496N</v>
          </cell>
          <cell r="L3419" t="str">
            <v>M</v>
          </cell>
          <cell r="M3419" t="str">
            <v>No</v>
          </cell>
          <cell r="N3419">
            <v>257006</v>
          </cell>
        </row>
        <row r="3420">
          <cell r="J3420" t="str">
            <v>Fleet_project Venter TRAILER DJY496N</v>
          </cell>
          <cell r="K3420" t="str">
            <v>Fleet_project Venter TRAILER DJY496N</v>
          </cell>
          <cell r="L3420" t="str">
            <v>M</v>
          </cell>
          <cell r="M3420" t="str">
            <v>No</v>
          </cell>
          <cell r="N3420">
            <v>257297</v>
          </cell>
        </row>
        <row r="3421">
          <cell r="J3421" t="str">
            <v>Fleet_project Venter TRAILER DJY496N</v>
          </cell>
          <cell r="K3421" t="str">
            <v>Fleet_project Venter TRAILER DJY496N</v>
          </cell>
          <cell r="L3421" t="str">
            <v>M</v>
          </cell>
          <cell r="M3421" t="str">
            <v>No</v>
          </cell>
          <cell r="N3421">
            <v>256246</v>
          </cell>
        </row>
        <row r="3422">
          <cell r="J3422" t="str">
            <v>Fleet project_DKN 794 N [105]_FORD TRACTOR</v>
          </cell>
          <cell r="K3422" t="str">
            <v>Fleet project_DKN 794 N [105]_FORD TRACTOR</v>
          </cell>
          <cell r="L3422" t="str">
            <v>M</v>
          </cell>
          <cell r="M3422" t="str">
            <v>No</v>
          </cell>
          <cell r="N3422">
            <v>256250</v>
          </cell>
        </row>
        <row r="3423">
          <cell r="J3423" t="str">
            <v>Fleet project_DKN 794 N [105]_FORD TRACTOR</v>
          </cell>
          <cell r="K3423" t="str">
            <v>Fleet project_DKN 794 N [105]_FORD TRACTOR</v>
          </cell>
          <cell r="L3423" t="str">
            <v>M</v>
          </cell>
          <cell r="M3423" t="str">
            <v>No</v>
          </cell>
          <cell r="N3423">
            <v>256691</v>
          </cell>
        </row>
        <row r="3424">
          <cell r="J3424" t="str">
            <v>Fleet project_DKN 794 N [105]_FORD TRACTOR</v>
          </cell>
          <cell r="K3424" t="str">
            <v>Fleet project_DKN 794 N [105]_FORD TRACTOR</v>
          </cell>
          <cell r="L3424" t="str">
            <v>M</v>
          </cell>
          <cell r="M3424" t="str">
            <v>No</v>
          </cell>
          <cell r="N3424">
            <v>257296</v>
          </cell>
        </row>
        <row r="3425">
          <cell r="J3425" t="str">
            <v>Fleet project_DKN 794 N [105]_FORD TRACTOR</v>
          </cell>
          <cell r="K3425" t="str">
            <v>Fleet project_DKN 794 N [105]_FORD TRACTOR</v>
          </cell>
          <cell r="L3425" t="str">
            <v>M</v>
          </cell>
          <cell r="M3425" t="str">
            <v>No</v>
          </cell>
          <cell r="N3425">
            <v>257005</v>
          </cell>
        </row>
        <row r="3426">
          <cell r="J3426" t="str">
            <v>Fleet project_DKN 794 N [105]_FORD TRACTOR</v>
          </cell>
          <cell r="K3426" t="str">
            <v>Fleet project_DKN 794 N [105]_FORD TRACTOR</v>
          </cell>
          <cell r="L3426" t="str">
            <v>M</v>
          </cell>
          <cell r="M3426" t="str">
            <v>No</v>
          </cell>
          <cell r="N3426">
            <v>257603</v>
          </cell>
        </row>
        <row r="3427">
          <cell r="J3427" t="str">
            <v>Fleet project_DKN 794 N [105]_FORD TRACTOR</v>
          </cell>
          <cell r="K3427" t="str">
            <v>Fleet project_DKN 794 N [105]_FORD TRACTOR</v>
          </cell>
          <cell r="L3427" t="str">
            <v>M</v>
          </cell>
          <cell r="M3427" t="str">
            <v>No</v>
          </cell>
          <cell r="N3427">
            <v>257158</v>
          </cell>
        </row>
        <row r="3428">
          <cell r="J3428" t="str">
            <v>Nuwe Voertuie</v>
          </cell>
          <cell r="K3428" t="str">
            <v>Nuwe Voertuie</v>
          </cell>
          <cell r="L3428" t="str">
            <v>M</v>
          </cell>
          <cell r="M3428" t="str">
            <v>No</v>
          </cell>
          <cell r="N3428">
            <v>257159</v>
          </cell>
        </row>
        <row r="3429">
          <cell r="J3429" t="str">
            <v>Nuwe Voertuie</v>
          </cell>
          <cell r="K3429" t="str">
            <v>Nuwe Voertuie</v>
          </cell>
          <cell r="L3429" t="str">
            <v>M</v>
          </cell>
          <cell r="M3429" t="str">
            <v>No</v>
          </cell>
          <cell r="N3429">
            <v>257602</v>
          </cell>
        </row>
        <row r="3430">
          <cell r="J3430" t="str">
            <v>Nuwe Voertuie</v>
          </cell>
          <cell r="K3430" t="str">
            <v>Nuwe Voertuie</v>
          </cell>
          <cell r="L3430" t="str">
            <v>M</v>
          </cell>
          <cell r="M3430" t="str">
            <v>No</v>
          </cell>
          <cell r="N3430">
            <v>257004</v>
          </cell>
        </row>
        <row r="3431">
          <cell r="J3431" t="str">
            <v>Nuwe Voertuie</v>
          </cell>
          <cell r="K3431" t="str">
            <v>Nuwe Voertuie</v>
          </cell>
          <cell r="L3431" t="str">
            <v>M</v>
          </cell>
          <cell r="M3431" t="str">
            <v>No</v>
          </cell>
          <cell r="N3431">
            <v>257590</v>
          </cell>
        </row>
        <row r="3432">
          <cell r="J3432" t="str">
            <v>Nuwe Voertuie</v>
          </cell>
          <cell r="K3432" t="str">
            <v>Nuwe Voertuie</v>
          </cell>
          <cell r="L3432" t="str">
            <v>M</v>
          </cell>
          <cell r="M3432" t="str">
            <v>No</v>
          </cell>
          <cell r="N3432">
            <v>257295</v>
          </cell>
        </row>
        <row r="3433">
          <cell r="J3433" t="str">
            <v>Nuwe Voertuie</v>
          </cell>
          <cell r="K3433" t="str">
            <v>Nuwe Voertuie</v>
          </cell>
          <cell r="L3433" t="str">
            <v>M</v>
          </cell>
          <cell r="M3433" t="str">
            <v>No</v>
          </cell>
          <cell r="N3433">
            <v>256692</v>
          </cell>
        </row>
        <row r="3434">
          <cell r="J3434" t="str">
            <v>Nuwe Voertuie</v>
          </cell>
          <cell r="K3434" t="str">
            <v>Nuwe Voertuie</v>
          </cell>
          <cell r="L3434" t="str">
            <v>M</v>
          </cell>
          <cell r="M3434" t="str">
            <v>No</v>
          </cell>
          <cell r="N3434">
            <v>256407</v>
          </cell>
        </row>
        <row r="3435">
          <cell r="J3435" t="str">
            <v>Nuwe Voertuie</v>
          </cell>
          <cell r="K3435" t="str">
            <v>Nuwe Voertuie</v>
          </cell>
          <cell r="L3435" t="str">
            <v>M</v>
          </cell>
          <cell r="M3435" t="str">
            <v>No</v>
          </cell>
          <cell r="N3435">
            <v>256251</v>
          </cell>
        </row>
        <row r="3436">
          <cell r="J3436" t="str">
            <v>Fleet Budget_HFF 209 L</v>
          </cell>
          <cell r="K3436" t="str">
            <v>Fleet Budget_HFF 209 L</v>
          </cell>
          <cell r="L3436" t="str">
            <v>S</v>
          </cell>
          <cell r="M3436" t="str">
            <v>No</v>
          </cell>
          <cell r="N3436">
            <v>256238</v>
          </cell>
        </row>
        <row r="3437">
          <cell r="J3437" t="str">
            <v>Fleet Budget_HFF 209 L</v>
          </cell>
          <cell r="K3437" t="str">
            <v>Fleet Budget_HFF 209 L</v>
          </cell>
          <cell r="L3437" t="str">
            <v>S</v>
          </cell>
          <cell r="M3437" t="str">
            <v>No</v>
          </cell>
          <cell r="N3437">
            <v>256695</v>
          </cell>
        </row>
        <row r="3438">
          <cell r="J3438" t="str">
            <v>Fleet Budget_HFF 209 L</v>
          </cell>
          <cell r="K3438" t="str">
            <v>Fleet Budget_HFF 209 L</v>
          </cell>
          <cell r="L3438" t="str">
            <v>S</v>
          </cell>
          <cell r="M3438" t="str">
            <v>No</v>
          </cell>
          <cell r="N3438">
            <v>257294</v>
          </cell>
        </row>
        <row r="3439">
          <cell r="J3439" t="str">
            <v>Fleet Budget_HFF 209 L</v>
          </cell>
          <cell r="K3439" t="str">
            <v>Fleet Budget_HFF 209 L</v>
          </cell>
          <cell r="L3439" t="str">
            <v>S</v>
          </cell>
          <cell r="M3439" t="str">
            <v>No</v>
          </cell>
          <cell r="N3439">
            <v>257039</v>
          </cell>
        </row>
        <row r="3440">
          <cell r="J3440" t="str">
            <v>Fleet Budget_HFF 209 L</v>
          </cell>
          <cell r="K3440" t="str">
            <v>Fleet Budget_HFF 209 L</v>
          </cell>
          <cell r="L3440" t="str">
            <v>S</v>
          </cell>
          <cell r="M3440" t="str">
            <v>No</v>
          </cell>
          <cell r="N3440">
            <v>257601</v>
          </cell>
        </row>
        <row r="3441">
          <cell r="J3441" t="str">
            <v>Fleet Budget_HFF 209 L</v>
          </cell>
          <cell r="K3441" t="str">
            <v>Fleet Budget_HFF 209 L</v>
          </cell>
          <cell r="L3441" t="str">
            <v>S</v>
          </cell>
          <cell r="M3441" t="str">
            <v>No</v>
          </cell>
          <cell r="N3441">
            <v>257282</v>
          </cell>
        </row>
        <row r="3442">
          <cell r="J3442" t="str">
            <v>Capital:Infrastructure:Existing:Renewal:Electrical Infrastructure:Capital Spares_BS</v>
          </cell>
          <cell r="K3442" t="str">
            <v>Capital:Infrastructure:Existing:Renewal:Electrical Infrastructure:Capital Spares_BS</v>
          </cell>
          <cell r="L3442" t="str">
            <v>M</v>
          </cell>
          <cell r="M3442" t="str">
            <v>No</v>
          </cell>
          <cell r="N3442">
            <v>253996</v>
          </cell>
        </row>
        <row r="3443">
          <cell r="J3443" t="str">
            <v>Capital:Infrastructure:Existing:Renewal:Electrical Infrastructure:Capital Spares_BS</v>
          </cell>
          <cell r="K3443" t="str">
            <v>Capital:Infrastructure:Existing:Renewal:Electrical Infrastructure:Capital Spares_BS</v>
          </cell>
          <cell r="L3443" t="str">
            <v>M</v>
          </cell>
          <cell r="M3443" t="str">
            <v>No</v>
          </cell>
          <cell r="N3443">
            <v>253997</v>
          </cell>
        </row>
        <row r="3444">
          <cell r="J3444" t="str">
            <v>Capital:Infrastructure:Existing:Renewal:Electrical Infrastructure:Capital Spares_BS</v>
          </cell>
          <cell r="K3444" t="str">
            <v>Capital:Infrastructure:Existing:Renewal:Electrical Infrastructure:Capital Spares_BS</v>
          </cell>
          <cell r="L3444" t="str">
            <v>M</v>
          </cell>
          <cell r="M3444" t="str">
            <v>No</v>
          </cell>
          <cell r="N3444">
            <v>253998</v>
          </cell>
        </row>
        <row r="3445">
          <cell r="J3445" t="str">
            <v>Capital:Infrastructure:Existing:Renewal:Electrical Infrastructure:Capital Spares_BS</v>
          </cell>
          <cell r="K3445" t="str">
            <v>Capital:Infrastructure:Existing:Renewal:Electrical Infrastructure:Capital Spares_BS</v>
          </cell>
          <cell r="L3445" t="str">
            <v>M</v>
          </cell>
          <cell r="M3445" t="str">
            <v>No</v>
          </cell>
          <cell r="N3445">
            <v>263522</v>
          </cell>
        </row>
        <row r="3446">
          <cell r="J3446" t="str">
            <v>Capital:Infrastructure:Existing:Renewal:Electrical Infrastructure:Capital Spares_BS</v>
          </cell>
          <cell r="K3446" t="str">
            <v>Capital:Infrastructure:Existing:Renewal:Electrical Infrastructure:Capital Spares_BS</v>
          </cell>
          <cell r="L3446" t="str">
            <v>M</v>
          </cell>
          <cell r="M3446" t="str">
            <v>No</v>
          </cell>
          <cell r="N3446">
            <v>263509</v>
          </cell>
        </row>
        <row r="3447">
          <cell r="J3447" t="str">
            <v>Capital:Infrastructure:Existing:Renewal:Electrical Infrastructure:Capital Spares_BS</v>
          </cell>
          <cell r="K3447" t="str">
            <v>Capital:Infrastructure:Existing:Renewal:Electrical Infrastructure:Capital Spares_BS</v>
          </cell>
          <cell r="L3447" t="str">
            <v>M</v>
          </cell>
          <cell r="M3447" t="str">
            <v>No</v>
          </cell>
          <cell r="N3447">
            <v>261240</v>
          </cell>
        </row>
        <row r="3448">
          <cell r="J3448" t="str">
            <v>Capital:Infrastructure:Existing:Renewal:Electrical Infrastructure:Capital Spares_BS</v>
          </cell>
          <cell r="K3448" t="str">
            <v>Capital:Infrastructure:Existing:Renewal:Electrical Infrastructure:Capital Spares_BS</v>
          </cell>
          <cell r="L3448" t="str">
            <v>M</v>
          </cell>
          <cell r="M3448" t="str">
            <v>No</v>
          </cell>
          <cell r="N3448">
            <v>261241</v>
          </cell>
        </row>
        <row r="3449">
          <cell r="J3449" t="str">
            <v>Capital:Infrastructure:Existing:Renewal:Electrical Infrastructure:Capital Spares_BS</v>
          </cell>
          <cell r="K3449" t="str">
            <v>Capital:Infrastructure:Existing:Renewal:Electrical Infrastructure:Capital Spares_BS</v>
          </cell>
          <cell r="L3449" t="str">
            <v>M</v>
          </cell>
          <cell r="M3449" t="str">
            <v>No</v>
          </cell>
          <cell r="N3449">
            <v>261242</v>
          </cell>
        </row>
        <row r="3450">
          <cell r="J3450" t="str">
            <v>Capital:Infrastructure:Existing:Renewal:Electrical Infrastructure:Capital Spares_BS</v>
          </cell>
          <cell r="K3450" t="str">
            <v>Capital:Infrastructure:Existing:Renewal:Electrical Infrastructure:Capital Spares_BS</v>
          </cell>
          <cell r="L3450" t="str">
            <v>M</v>
          </cell>
          <cell r="M3450" t="str">
            <v>No</v>
          </cell>
          <cell r="N3450">
            <v>261575</v>
          </cell>
        </row>
        <row r="3451">
          <cell r="J3451" t="str">
            <v>Capital:Infrastructure:Existing:Renewal:Electrical Infrastructure:Capital Spares_BS</v>
          </cell>
          <cell r="K3451" t="str">
            <v>Capital:Infrastructure:Existing:Renewal:Electrical Infrastructure:Capital Spares_BS</v>
          </cell>
          <cell r="L3451" t="str">
            <v>M</v>
          </cell>
          <cell r="M3451" t="str">
            <v>No</v>
          </cell>
          <cell r="N3451">
            <v>261576</v>
          </cell>
        </row>
        <row r="3452">
          <cell r="J3452" t="str">
            <v>Capital:Infrastructure:Existing:Renewal:Electrical Infrastructure:Capital Spares_BS</v>
          </cell>
          <cell r="K3452" t="str">
            <v>Capital:Infrastructure:Existing:Renewal:Electrical Infrastructure:Capital Spares_BS</v>
          </cell>
          <cell r="L3452" t="str">
            <v>M</v>
          </cell>
          <cell r="M3452" t="str">
            <v>No</v>
          </cell>
          <cell r="N3452">
            <v>261577</v>
          </cell>
        </row>
        <row r="3453">
          <cell r="J3453" t="str">
            <v>Capital:Infrastructure:Existing:Renewal:Electrical Infrastructure:Capital Spares_BS</v>
          </cell>
          <cell r="K3453" t="str">
            <v>Capital:Infrastructure:Existing:Renewal:Electrical Infrastructure:Capital Spares_BS</v>
          </cell>
          <cell r="L3453" t="str">
            <v>M</v>
          </cell>
          <cell r="M3453" t="str">
            <v>No</v>
          </cell>
          <cell r="N3453">
            <v>263523</v>
          </cell>
        </row>
        <row r="3454">
          <cell r="J3454" t="str">
            <v>Capital:Infrastructure:Existing:Renewal:Electrical Infrastructure:Capital Spares_BS</v>
          </cell>
          <cell r="K3454" t="str">
            <v>Capital:Infrastructure:Existing:Renewal:Electrical Infrastructure:Capital Spares_BS</v>
          </cell>
          <cell r="L3454" t="str">
            <v>M</v>
          </cell>
          <cell r="M3454" t="str">
            <v>No</v>
          </cell>
          <cell r="N3454">
            <v>263530</v>
          </cell>
        </row>
        <row r="3455">
          <cell r="J3455" t="str">
            <v>Capital:Infrastructure:Existing:Renewal:Electrical Infrastructure:Capital Spares_BS</v>
          </cell>
          <cell r="K3455" t="str">
            <v>Capital:Infrastructure:Existing:Renewal:Electrical Infrastructure:Capital Spares_BS</v>
          </cell>
          <cell r="L3455" t="str">
            <v>M</v>
          </cell>
          <cell r="M3455" t="str">
            <v>No</v>
          </cell>
          <cell r="N3455">
            <v>255535</v>
          </cell>
        </row>
        <row r="3456">
          <cell r="J3456" t="str">
            <v>Capital:Infrastructure:Existing:Renewal:Electrical Infrastructure:Capital Spares_BS</v>
          </cell>
          <cell r="K3456" t="str">
            <v>Capital:Infrastructure:Existing:Renewal:Electrical Infrastructure:Capital Spares_BS</v>
          </cell>
          <cell r="L3456" t="str">
            <v>M</v>
          </cell>
          <cell r="M3456" t="str">
            <v>No</v>
          </cell>
          <cell r="N3456">
            <v>255536</v>
          </cell>
        </row>
        <row r="3457">
          <cell r="J3457" t="str">
            <v>Capital:Infrastructure:Existing:Renewal:Electrical Infrastructure:Capital Spares_BS</v>
          </cell>
          <cell r="K3457" t="str">
            <v>Capital:Infrastructure:Existing:Renewal:Electrical Infrastructure:Capital Spares_BS</v>
          </cell>
          <cell r="L3457" t="str">
            <v>M</v>
          </cell>
          <cell r="M3457" t="str">
            <v>No</v>
          </cell>
          <cell r="N3457">
            <v>255537</v>
          </cell>
        </row>
        <row r="3458">
          <cell r="J3458" t="str">
            <v>Capital:Infrastructure:Existing:Renewal:Electrical Infrastructure:Capital Spares_BS</v>
          </cell>
          <cell r="K3458" t="str">
            <v>Capital:Infrastructure:Existing:Renewal:Electrical Infrastructure:Capital Spares_BS</v>
          </cell>
          <cell r="L3458" t="str">
            <v>M</v>
          </cell>
          <cell r="M3458" t="str">
            <v>No</v>
          </cell>
          <cell r="N3458">
            <v>263512</v>
          </cell>
        </row>
        <row r="3459">
          <cell r="J3459" t="str">
            <v>Capital:Infrastructure:Existing:Renewal:Electrical Infrastructure:Capital Spares_BS</v>
          </cell>
          <cell r="K3459" t="str">
            <v>Capital:Infrastructure:Existing:Renewal:Electrical Infrastructure:Capital Spares_BS</v>
          </cell>
          <cell r="L3459" t="str">
            <v>M</v>
          </cell>
          <cell r="M3459" t="str">
            <v>No</v>
          </cell>
          <cell r="N3459">
            <v>255156</v>
          </cell>
        </row>
        <row r="3460">
          <cell r="J3460" t="str">
            <v>Capital:Infrastructure:Existing:Renewal:Electrical Infrastructure:Capital Spares_BS</v>
          </cell>
          <cell r="K3460" t="str">
            <v>Capital:Infrastructure:Existing:Renewal:Electrical Infrastructure:Capital Spares_BS</v>
          </cell>
          <cell r="L3460" t="str">
            <v>M</v>
          </cell>
          <cell r="M3460" t="str">
            <v>No</v>
          </cell>
          <cell r="N3460">
            <v>255157</v>
          </cell>
        </row>
        <row r="3461">
          <cell r="J3461" t="str">
            <v>Capital:Infrastructure:Existing:Renewal:Electrical Infrastructure:Capital Spares_BS</v>
          </cell>
          <cell r="K3461" t="str">
            <v>Capital:Infrastructure:Existing:Renewal:Electrical Infrastructure:Capital Spares_BS</v>
          </cell>
          <cell r="L3461" t="str">
            <v>M</v>
          </cell>
          <cell r="M3461" t="str">
            <v>No</v>
          </cell>
          <cell r="N3461">
            <v>255158</v>
          </cell>
        </row>
        <row r="3462">
          <cell r="J3462" t="str">
            <v>Capital:Infrastructure:Existing:Renewal:Electrical Infrastructure:Capital Spares_BS</v>
          </cell>
          <cell r="K3462" t="str">
            <v>Capital:Infrastructure:Existing:Renewal:Electrical Infrastructure:Capital Spares_BS</v>
          </cell>
          <cell r="L3462" t="str">
            <v>M</v>
          </cell>
          <cell r="M3462" t="str">
            <v>No</v>
          </cell>
          <cell r="N3462">
            <v>263526</v>
          </cell>
        </row>
        <row r="3463">
          <cell r="J3463" t="str">
            <v>Capital:Infrastructure:Existing:Renewal:Electrical Infrastructure:Capital Spares_BS</v>
          </cell>
          <cell r="K3463" t="str">
            <v>Capital:Infrastructure:Existing:Renewal:Electrical Infrastructure:Capital Spares_BS</v>
          </cell>
          <cell r="L3463" t="str">
            <v>M</v>
          </cell>
          <cell r="M3463" t="str">
            <v>No</v>
          </cell>
          <cell r="N3463">
            <v>263516</v>
          </cell>
        </row>
        <row r="3464">
          <cell r="J3464" t="str">
            <v>Capital:Infrastructure:Existing:Renewal:Electrical Infrastructure:Capital Spares_BS</v>
          </cell>
          <cell r="K3464" t="str">
            <v>Capital:Infrastructure:Existing:Renewal:Electrical Infrastructure:Capital Spares_BS</v>
          </cell>
          <cell r="L3464" t="str">
            <v>M</v>
          </cell>
          <cell r="M3464" t="str">
            <v>No</v>
          </cell>
          <cell r="N3464">
            <v>255762</v>
          </cell>
        </row>
        <row r="3465">
          <cell r="J3465" t="str">
            <v>Capital:Infrastructure:Existing:Renewal:Electrical Infrastructure:Capital Spares_BS</v>
          </cell>
          <cell r="K3465" t="str">
            <v>Capital:Infrastructure:Existing:Renewal:Electrical Infrastructure:Capital Spares_BS</v>
          </cell>
          <cell r="L3465" t="str">
            <v>M</v>
          </cell>
          <cell r="M3465" t="str">
            <v>No</v>
          </cell>
          <cell r="N3465">
            <v>255763</v>
          </cell>
        </row>
        <row r="3466">
          <cell r="J3466" t="str">
            <v>Capital:Infrastructure:Existing:Renewal:Electrical Infrastructure:Capital Spares_BS</v>
          </cell>
          <cell r="K3466" t="str">
            <v>Capital:Infrastructure:Existing:Renewal:Electrical Infrastructure:Capital Spares_BS</v>
          </cell>
          <cell r="L3466" t="str">
            <v>M</v>
          </cell>
          <cell r="M3466" t="str">
            <v>No</v>
          </cell>
          <cell r="N3466">
            <v>255764</v>
          </cell>
        </row>
        <row r="3467">
          <cell r="J3467" t="str">
            <v>Capital:Infrastructure:Existing:Renewal:Electrical Infrastructure:Capital Spares_BS</v>
          </cell>
          <cell r="K3467" t="str">
            <v>Capital:Infrastructure:Existing:Renewal:Electrical Infrastructure:Capital Spares_BS</v>
          </cell>
          <cell r="L3467" t="str">
            <v>M</v>
          </cell>
          <cell r="M3467" t="str">
            <v>No</v>
          </cell>
          <cell r="N3467">
            <v>255426</v>
          </cell>
        </row>
        <row r="3468">
          <cell r="J3468" t="str">
            <v>Capital:Infrastructure:Existing:Renewal:Electrical Infrastructure:Capital Spares_BS</v>
          </cell>
          <cell r="K3468" t="str">
            <v>Capital:Infrastructure:Existing:Renewal:Electrical Infrastructure:Capital Spares_BS</v>
          </cell>
          <cell r="L3468" t="str">
            <v>M</v>
          </cell>
          <cell r="M3468" t="str">
            <v>No</v>
          </cell>
          <cell r="N3468">
            <v>255427</v>
          </cell>
        </row>
        <row r="3469">
          <cell r="J3469" t="str">
            <v>Capital:Infrastructure:Existing:Renewal:Electrical Infrastructure:Capital Spares_BS</v>
          </cell>
          <cell r="K3469" t="str">
            <v>Capital:Infrastructure:Existing:Renewal:Electrical Infrastructure:Capital Spares_BS</v>
          </cell>
          <cell r="L3469" t="str">
            <v>M</v>
          </cell>
          <cell r="M3469" t="str">
            <v>No</v>
          </cell>
          <cell r="N3469">
            <v>255428</v>
          </cell>
        </row>
        <row r="3470">
          <cell r="J3470" t="str">
            <v>Capital:Infrastructure:Existing:Renewal:Electrical Infrastructure:Capital Spares_BS</v>
          </cell>
          <cell r="K3470" t="str">
            <v>Capital:Infrastructure:Existing:Renewal:Electrical Infrastructure:Capital Spares_BS</v>
          </cell>
          <cell r="L3470" t="str">
            <v>M</v>
          </cell>
          <cell r="M3470" t="str">
            <v>No</v>
          </cell>
          <cell r="N3470">
            <v>263505</v>
          </cell>
        </row>
        <row r="3471">
          <cell r="J3471" t="str">
            <v>Capital:Infrastructure:Existing:Renewal:Electrical Infrastructure:Capital Spares_BS</v>
          </cell>
          <cell r="K3471" t="str">
            <v>Capital:Infrastructure:Existing:Renewal:Electrical Infrastructure:Capital Spares_BS</v>
          </cell>
          <cell r="L3471" t="str">
            <v>M</v>
          </cell>
          <cell r="M3471" t="str">
            <v>No</v>
          </cell>
          <cell r="N3471">
            <v>255353</v>
          </cell>
        </row>
        <row r="3472">
          <cell r="J3472" t="str">
            <v>Capital:Infrastructure:Existing:Renewal:Electrical Infrastructure:Capital Spares_BS</v>
          </cell>
          <cell r="K3472" t="str">
            <v>Capital:Infrastructure:Existing:Renewal:Electrical Infrastructure:Capital Spares_BS</v>
          </cell>
          <cell r="L3472" t="str">
            <v>M</v>
          </cell>
          <cell r="M3472" t="str">
            <v>No</v>
          </cell>
          <cell r="N3472">
            <v>255354</v>
          </cell>
        </row>
        <row r="3473">
          <cell r="J3473" t="str">
            <v>Capital:Infrastructure:Existing:Renewal:Electrical Infrastructure:Capital Spares_BS</v>
          </cell>
          <cell r="K3473" t="str">
            <v>Capital:Infrastructure:Existing:Renewal:Electrical Infrastructure:Capital Spares_BS</v>
          </cell>
          <cell r="L3473" t="str">
            <v>M</v>
          </cell>
          <cell r="M3473" t="str">
            <v>No</v>
          </cell>
          <cell r="N3473">
            <v>255355</v>
          </cell>
        </row>
        <row r="3474">
          <cell r="J3474" t="str">
            <v>Capital:Infrastructure:Existing:Renewal:Electrical Infrastructure:MV Networks_BS</v>
          </cell>
          <cell r="K3474" t="str">
            <v>Capital:Infrastructure:Existing:Renewal:Electrical Infrastructure:MV Networks_BS</v>
          </cell>
          <cell r="L3474" t="str">
            <v>M</v>
          </cell>
          <cell r="M3474" t="str">
            <v>No</v>
          </cell>
          <cell r="N3474">
            <v>261574</v>
          </cell>
        </row>
        <row r="3475">
          <cell r="J3475" t="str">
            <v>Capital:Infrastructure:Existing:Renewal:Electrical Infrastructure:MV Networks_BS</v>
          </cell>
          <cell r="K3475" t="str">
            <v>Capital:Infrastructure:Existing:Renewal:Electrical Infrastructure:MV Networks_BS</v>
          </cell>
          <cell r="L3475" t="str">
            <v>M</v>
          </cell>
          <cell r="M3475" t="str">
            <v>No</v>
          </cell>
          <cell r="N3475">
            <v>261243</v>
          </cell>
        </row>
        <row r="3476">
          <cell r="J3476" t="str">
            <v>Capital:Infrastructure:Existing:Renewal:Electrical Infrastructure:MV Networks_BS</v>
          </cell>
          <cell r="K3476" t="str">
            <v>Capital:Infrastructure:Existing:Renewal:Electrical Infrastructure:MV Networks_BS</v>
          </cell>
          <cell r="L3476" t="str">
            <v>M</v>
          </cell>
          <cell r="M3476" t="str">
            <v>No</v>
          </cell>
          <cell r="N3476">
            <v>253987</v>
          </cell>
        </row>
        <row r="3477">
          <cell r="J3477" t="str">
            <v>Capital:Infrastructure:Existing:Renewal:Electrical Infrastructure:Power Plants_BS</v>
          </cell>
          <cell r="K3477" t="str">
            <v>Capital:Infrastructure:Existing:Renewal:Electrical Infrastructure:Power Plants_BS</v>
          </cell>
          <cell r="L3477" t="str">
            <v>M</v>
          </cell>
          <cell r="M3477" t="str">
            <v>No</v>
          </cell>
          <cell r="N3477">
            <v>253999</v>
          </cell>
        </row>
        <row r="3478">
          <cell r="J3478" t="str">
            <v>Capital:Infrastructure:Existing:Renewal:Electrical Infrastructure:Power Plants_BS</v>
          </cell>
          <cell r="K3478" t="str">
            <v>Capital:Infrastructure:Existing:Renewal:Electrical Infrastructure:Power Plants_BS</v>
          </cell>
          <cell r="L3478" t="str">
            <v>M</v>
          </cell>
          <cell r="M3478" t="str">
            <v>No</v>
          </cell>
          <cell r="N3478">
            <v>263527</v>
          </cell>
        </row>
        <row r="3479">
          <cell r="J3479" t="str">
            <v>Capital:Infrastructure:Existing:Renewal:Electrical Infrastructure:Power Plants_BS</v>
          </cell>
          <cell r="K3479" t="str">
            <v>Capital:Infrastructure:Existing:Renewal:Electrical Infrastructure:Power Plants_BS</v>
          </cell>
          <cell r="L3479" t="str">
            <v>M</v>
          </cell>
          <cell r="M3479" t="str">
            <v>No</v>
          </cell>
          <cell r="N3479">
            <v>261239</v>
          </cell>
        </row>
        <row r="3480">
          <cell r="J3480" t="str">
            <v>Capital:Infrastructure:Existing:Renewal:Electrical Infrastructure:Power Plants_BS</v>
          </cell>
          <cell r="K3480" t="str">
            <v>Capital:Infrastructure:Existing:Renewal:Electrical Infrastructure:Power Plants_BS</v>
          </cell>
          <cell r="L3480" t="str">
            <v>M</v>
          </cell>
          <cell r="M3480" t="str">
            <v>No</v>
          </cell>
          <cell r="N3480">
            <v>263534</v>
          </cell>
        </row>
        <row r="3481">
          <cell r="J3481" t="str">
            <v>Capital:Infrastructure:Existing:Renewal:Electrical Infrastructure:Power Plants_BS</v>
          </cell>
          <cell r="K3481" t="str">
            <v>Capital:Infrastructure:Existing:Renewal:Electrical Infrastructure:Power Plants_BS</v>
          </cell>
          <cell r="L3481" t="str">
            <v>M</v>
          </cell>
          <cell r="M3481" t="str">
            <v>No</v>
          </cell>
          <cell r="N3481">
            <v>261578</v>
          </cell>
        </row>
        <row r="3482">
          <cell r="J3482" t="str">
            <v>Capital:Infrastructure:Existing:Renewal:Electrical Infrastructure:Power Plants_BS</v>
          </cell>
          <cell r="K3482" t="str">
            <v>Capital:Infrastructure:Existing:Renewal:Electrical Infrastructure:Power Plants_BS</v>
          </cell>
          <cell r="L3482" t="str">
            <v>M</v>
          </cell>
          <cell r="M3482" t="str">
            <v>No</v>
          </cell>
          <cell r="N3482">
            <v>255356</v>
          </cell>
        </row>
        <row r="3483">
          <cell r="J3483" t="str">
            <v>Capital:Infrastructure:Existing:Renewal:Electrical Infrastructure:Power Plants_BS</v>
          </cell>
          <cell r="K3483" t="str">
            <v>Capital:Infrastructure:Existing:Renewal:Electrical Infrastructure:Power Plants_BS</v>
          </cell>
          <cell r="L3483" t="str">
            <v>M</v>
          </cell>
          <cell r="M3483" t="str">
            <v>No</v>
          </cell>
          <cell r="N3483">
            <v>255425</v>
          </cell>
        </row>
        <row r="3484">
          <cell r="J3484" t="str">
            <v>Capital:Infrastructure:Existing:Renewal:Electrical Infrastructure:Power Plants_BS</v>
          </cell>
          <cell r="K3484" t="str">
            <v>Capital:Infrastructure:Existing:Renewal:Electrical Infrastructure:Power Plants_BS</v>
          </cell>
          <cell r="L3484" t="str">
            <v>M</v>
          </cell>
          <cell r="M3484" t="str">
            <v>No</v>
          </cell>
          <cell r="N3484">
            <v>255761</v>
          </cell>
        </row>
        <row r="3485">
          <cell r="J3485" t="str">
            <v>Capital:Infrastructure:Existing:Renewal:Electrical Infrastructure:Power Plants_BS</v>
          </cell>
          <cell r="K3485" t="str">
            <v>Capital:Infrastructure:Existing:Renewal:Electrical Infrastructure:Power Plants_BS</v>
          </cell>
          <cell r="L3485" t="str">
            <v>M</v>
          </cell>
          <cell r="M3485" t="str">
            <v>No</v>
          </cell>
          <cell r="N3485">
            <v>263537</v>
          </cell>
        </row>
        <row r="3486">
          <cell r="J3486" t="str">
            <v>Capital:Infrastructure:Existing:Renewal:Electrical Infrastructure:Power Plants_BS</v>
          </cell>
          <cell r="K3486" t="str">
            <v>Capital:Infrastructure:Existing:Renewal:Electrical Infrastructure:Power Plants_BS</v>
          </cell>
          <cell r="L3486" t="str">
            <v>M</v>
          </cell>
          <cell r="M3486" t="str">
            <v>No</v>
          </cell>
          <cell r="N3486">
            <v>255534</v>
          </cell>
        </row>
        <row r="3487">
          <cell r="J3487" t="str">
            <v>Capital:Infrastructure:Existing:Renewal:Electrical Infrastructure:Power Plants_BS</v>
          </cell>
          <cell r="K3487" t="str">
            <v>Capital:Infrastructure:Existing:Renewal:Electrical Infrastructure:Power Plants_BS</v>
          </cell>
          <cell r="L3487" t="str">
            <v>M</v>
          </cell>
          <cell r="M3487" t="str">
            <v>No</v>
          </cell>
          <cell r="N3487">
            <v>263520</v>
          </cell>
        </row>
        <row r="3488">
          <cell r="J3488" t="str">
            <v>Capital:Infrastructure:Existing:Renewal:Electrical Infrastructure:Power Plants_BS</v>
          </cell>
          <cell r="K3488" t="str">
            <v>Capital:Infrastructure:Existing:Renewal:Electrical Infrastructure:Power Plants_BS</v>
          </cell>
          <cell r="L3488" t="str">
            <v>M</v>
          </cell>
          <cell r="M3488" t="str">
            <v>No</v>
          </cell>
          <cell r="N3488">
            <v>263531</v>
          </cell>
        </row>
        <row r="3489">
          <cell r="J3489" t="str">
            <v>Capital:Infrastructure:Existing:Renewal:Electrical Infrastructure:Power Plants_BS</v>
          </cell>
          <cell r="K3489" t="str">
            <v>Capital:Infrastructure:Existing:Renewal:Electrical Infrastructure:Power Plants_BS</v>
          </cell>
          <cell r="L3489" t="str">
            <v>M</v>
          </cell>
          <cell r="M3489" t="str">
            <v>No</v>
          </cell>
          <cell r="N3489">
            <v>255155</v>
          </cell>
        </row>
        <row r="3490">
          <cell r="J3490" t="str">
            <v>Capital:Infrastructure:Existing:Renewal:Electrical Infrastructure:Power Plants_BS</v>
          </cell>
          <cell r="K3490" t="str">
            <v>Capital:Infrastructure:Existing:Renewal:Electrical Infrastructure:Power Plants_BS</v>
          </cell>
          <cell r="L3490" t="str">
            <v>M</v>
          </cell>
          <cell r="M3490" t="str">
            <v>No</v>
          </cell>
          <cell r="N3490">
            <v>263535</v>
          </cell>
        </row>
        <row r="3491">
          <cell r="J3491" t="str">
            <v>Capital:Infrastructure:Existing:Renewal:Electrical Infrastructure:Power Plants_BS</v>
          </cell>
          <cell r="K3491" t="str">
            <v>Capital:Infrastructure:Existing:Renewal:Electrical Infrastructure:Power Plants_BS</v>
          </cell>
          <cell r="L3491" t="str">
            <v>M</v>
          </cell>
          <cell r="M3491" t="str">
            <v>No</v>
          </cell>
          <cell r="N3491">
            <v>263524</v>
          </cell>
        </row>
        <row r="3492">
          <cell r="J3492" t="str">
            <v>Capital:Infrastructure:Existing:Renewal:Electrical Infrastructure:Power Plants_BS</v>
          </cell>
          <cell r="K3492" t="str">
            <v>Capital:Infrastructure:Existing:Renewal:Electrical Infrastructure:Power Plants_BS</v>
          </cell>
          <cell r="L3492" t="str">
            <v>M</v>
          </cell>
          <cell r="M3492" t="str">
            <v>No</v>
          </cell>
          <cell r="N3492">
            <v>263513</v>
          </cell>
        </row>
        <row r="3493">
          <cell r="J3493" t="str">
            <v>Capital:Infrastructure:Existing:Upgrading:Electrical Infrastructure:MV Networks_BS</v>
          </cell>
          <cell r="K3493" t="str">
            <v>Capital:Infrastructure:Existing:Upgrading:Electrical Infrastructure:MV Networks_BS</v>
          </cell>
          <cell r="L3493" t="str">
            <v>M</v>
          </cell>
          <cell r="M3493" t="str">
            <v>No</v>
          </cell>
          <cell r="N3493">
            <v>255173</v>
          </cell>
        </row>
        <row r="3494">
          <cell r="J3494" t="str">
            <v>Capital:Infrastructure:Existing:Upgrading:Electrical Infrastructure:MV Networks_BS</v>
          </cell>
          <cell r="K3494" t="str">
            <v>Capital:Infrastructure:Existing:Upgrading:Electrical Infrastructure:MV Networks_BS</v>
          </cell>
          <cell r="L3494" t="str">
            <v>M</v>
          </cell>
          <cell r="M3494" t="str">
            <v>No</v>
          </cell>
          <cell r="N3494">
            <v>255548</v>
          </cell>
        </row>
        <row r="3495">
          <cell r="J3495" t="str">
            <v>Capital:Infrastructure:Existing:Upgrading:Electrical Infrastructure:MV Networks_BS</v>
          </cell>
          <cell r="K3495" t="str">
            <v>Capital:Infrastructure:Existing:Upgrading:Electrical Infrastructure:MV Networks_BS</v>
          </cell>
          <cell r="L3495" t="str">
            <v>M</v>
          </cell>
          <cell r="M3495" t="str">
            <v>No</v>
          </cell>
          <cell r="N3495">
            <v>255757</v>
          </cell>
        </row>
        <row r="3496">
          <cell r="J3496" t="str">
            <v>Capital:Infrastructure:Existing:Upgrading:Electrical Infrastructure:MV Networks_BS</v>
          </cell>
          <cell r="K3496" t="str">
            <v>Capital:Infrastructure:Existing:Upgrading:Electrical Infrastructure:MV Networks_BS</v>
          </cell>
          <cell r="L3496" t="str">
            <v>M</v>
          </cell>
          <cell r="M3496" t="str">
            <v>No</v>
          </cell>
          <cell r="N3496">
            <v>255436</v>
          </cell>
        </row>
        <row r="3497">
          <cell r="J3497" t="str">
            <v>Capital:Infrastructure:Existing:Upgrading:Electrical Infrastructure:MV Networks_BS</v>
          </cell>
          <cell r="K3497" t="str">
            <v>Capital:Infrastructure:Existing:Upgrading:Electrical Infrastructure:MV Networks_BS</v>
          </cell>
          <cell r="L3497" t="str">
            <v>M</v>
          </cell>
          <cell r="M3497" t="str">
            <v>No</v>
          </cell>
          <cell r="N3497">
            <v>255338</v>
          </cell>
        </row>
        <row r="3498">
          <cell r="J3498" t="str">
            <v>Capital:Infrastructure:Existing:Upgrading:Electrical Infrastructure:MV Networks_BS</v>
          </cell>
          <cell r="K3498" t="str">
            <v>Capital:Infrastructure:Existing:Upgrading:Electrical Infrastructure:MV Networks_BS</v>
          </cell>
          <cell r="L3498" t="str">
            <v>M</v>
          </cell>
          <cell r="M3498" t="str">
            <v>No</v>
          </cell>
          <cell r="N3498">
            <v>261565</v>
          </cell>
        </row>
        <row r="3499">
          <cell r="J3499" t="str">
            <v>Capital:Infrastructure:Existing:Upgrading:Electrical Infrastructure:MV Networks_BS</v>
          </cell>
          <cell r="K3499" t="str">
            <v>Capital:Infrastructure:Existing:Upgrading:Electrical Infrastructure:MV Networks_BS</v>
          </cell>
          <cell r="L3499" t="str">
            <v>M</v>
          </cell>
          <cell r="M3499" t="str">
            <v>No</v>
          </cell>
          <cell r="N3499">
            <v>261566</v>
          </cell>
        </row>
        <row r="3500">
          <cell r="J3500" t="str">
            <v>Capital:Infrastructure:Existing:Upgrading:Electrical Infrastructure:MV Networks_BS</v>
          </cell>
          <cell r="K3500" t="str">
            <v>Capital:Infrastructure:Existing:Upgrading:Electrical Infrastructure:MV Networks_BS</v>
          </cell>
          <cell r="L3500" t="str">
            <v>M</v>
          </cell>
          <cell r="M3500" t="str">
            <v>No</v>
          </cell>
          <cell r="N3500">
            <v>261251</v>
          </cell>
        </row>
        <row r="3501">
          <cell r="J3501" t="str">
            <v>Capital:Infrastructure:Existing:Upgrading:Electrical Infrastructure:MV Networks_BS</v>
          </cell>
          <cell r="K3501" t="str">
            <v>Capital:Infrastructure:Existing:Upgrading:Electrical Infrastructure:MV Networks_BS</v>
          </cell>
          <cell r="L3501" t="str">
            <v>M</v>
          </cell>
          <cell r="M3501" t="str">
            <v>No</v>
          </cell>
          <cell r="N3501">
            <v>261252</v>
          </cell>
        </row>
        <row r="3502">
          <cell r="J3502" t="str">
            <v>Capital:Infrastructure:Existing:Upgrading:Electrical Infrastructure:MV Networks_BS</v>
          </cell>
          <cell r="K3502" t="str">
            <v>Capital:Infrastructure:Existing:Upgrading:Electrical Infrastructure:MV Networks_BS</v>
          </cell>
          <cell r="L3502" t="str">
            <v>M</v>
          </cell>
          <cell r="M3502" t="str">
            <v>No</v>
          </cell>
          <cell r="N3502">
            <v>253982</v>
          </cell>
        </row>
        <row r="3503">
          <cell r="J3503" t="str">
            <v>Capital:Infrastructure:Existing:Upgrading:Electrical Infrastructure:MV Networks_BS</v>
          </cell>
          <cell r="K3503" t="str">
            <v>Capital:Infrastructure:Existing:Upgrading:Electrical Infrastructure:MV Networks_BS</v>
          </cell>
          <cell r="L3503" t="str">
            <v>M</v>
          </cell>
          <cell r="M3503" t="str">
            <v>No</v>
          </cell>
          <cell r="N3503">
            <v>253983</v>
          </cell>
        </row>
        <row r="3504">
          <cell r="J3504" t="str">
            <v>Capital:Infrastructure:Existing:Upgrading:Roads Infrastructure:Road Structures_BS</v>
          </cell>
          <cell r="K3504" t="str">
            <v>Capital:Infrastructure:Existing:Upgrading:Roads Infrastructure:Road Structures_BS</v>
          </cell>
          <cell r="L3504" t="str">
            <v>M</v>
          </cell>
          <cell r="M3504" t="str">
            <v>No</v>
          </cell>
          <cell r="N3504">
            <v>253985</v>
          </cell>
        </row>
        <row r="3505">
          <cell r="J3505" t="str">
            <v>Capital:Infrastructure:Existing:Upgrading:Roads Infrastructure:Road Structures_BS</v>
          </cell>
          <cell r="K3505" t="str">
            <v>Capital:Infrastructure:Existing:Upgrading:Roads Infrastructure:Road Structures_BS</v>
          </cell>
          <cell r="L3505" t="str">
            <v>M</v>
          </cell>
          <cell r="M3505" t="str">
            <v>No</v>
          </cell>
          <cell r="N3505">
            <v>261247</v>
          </cell>
        </row>
        <row r="3506">
          <cell r="J3506" t="str">
            <v>Capital:Infrastructure:Existing:Upgrading:Roads Infrastructure:Road Structures_BS</v>
          </cell>
          <cell r="K3506" t="str">
            <v>Capital:Infrastructure:Existing:Upgrading:Roads Infrastructure:Road Structures_BS</v>
          </cell>
          <cell r="L3506" t="str">
            <v>M</v>
          </cell>
          <cell r="M3506" t="str">
            <v>No</v>
          </cell>
          <cell r="N3506">
            <v>261570</v>
          </cell>
        </row>
        <row r="3507">
          <cell r="J3507" t="str">
            <v>Capital:Infrastructure:Existing:Upgrading:Roads Infrastructure:Road Structures_BS</v>
          </cell>
          <cell r="K3507" t="str">
            <v>Capital:Infrastructure:Existing:Upgrading:Roads Infrastructure:Road Structures_BS</v>
          </cell>
          <cell r="L3507" t="str">
            <v>M</v>
          </cell>
          <cell r="M3507" t="str">
            <v>No</v>
          </cell>
          <cell r="N3507">
            <v>255340</v>
          </cell>
        </row>
        <row r="3508">
          <cell r="J3508" t="str">
            <v>Capital:Infrastructure:Existing:Upgrading:Roads Infrastructure:Road Structures_BS</v>
          </cell>
          <cell r="K3508" t="str">
            <v>Capital:Infrastructure:Existing:Upgrading:Roads Infrastructure:Road Structures_BS</v>
          </cell>
          <cell r="L3508" t="str">
            <v>M</v>
          </cell>
          <cell r="M3508" t="str">
            <v>No</v>
          </cell>
          <cell r="N3508">
            <v>255432</v>
          </cell>
        </row>
        <row r="3509">
          <cell r="J3509" t="str">
            <v>Capital:Infrastructure:Existing:Upgrading:Roads Infrastructure:Road Structures_BS</v>
          </cell>
          <cell r="K3509" t="str">
            <v>Capital:Infrastructure:Existing:Upgrading:Roads Infrastructure:Road Structures_BS</v>
          </cell>
          <cell r="L3509" t="str">
            <v>M</v>
          </cell>
          <cell r="M3509" t="str">
            <v>No</v>
          </cell>
          <cell r="N3509">
            <v>255753</v>
          </cell>
        </row>
        <row r="3510">
          <cell r="J3510" t="str">
            <v>Capital:Infrastructure:Existing:Upgrading:Roads Infrastructure:Road Structures_BS</v>
          </cell>
          <cell r="K3510" t="str">
            <v>Capital:Infrastructure:Existing:Upgrading:Roads Infrastructure:Road Structures_BS</v>
          </cell>
          <cell r="L3510" t="str">
            <v>M</v>
          </cell>
          <cell r="M3510" t="str">
            <v>No</v>
          </cell>
          <cell r="N3510">
            <v>255552</v>
          </cell>
        </row>
        <row r="3511">
          <cell r="J3511" t="str">
            <v>Capital:Infrastructure:Existing:Upgrading:Roads Infrastructure:Road Structures_BS</v>
          </cell>
          <cell r="K3511" t="str">
            <v>Capital:Infrastructure:Existing:Upgrading:Roads Infrastructure:Road Structures_BS</v>
          </cell>
          <cell r="L3511" t="str">
            <v>M</v>
          </cell>
          <cell r="M3511" t="str">
            <v>No</v>
          </cell>
          <cell r="N3511">
            <v>255171</v>
          </cell>
        </row>
        <row r="3512">
          <cell r="J3512" t="str">
            <v>Capital:Infrastructure:Existing:Upgrading:Roads Infrastructure:Roads_BS</v>
          </cell>
          <cell r="K3512" t="str">
            <v>Capital:Infrastructure:Existing:Upgrading:Roads Infrastructure:Roads_BS</v>
          </cell>
          <cell r="L3512" t="str">
            <v>M</v>
          </cell>
          <cell r="M3512" t="str">
            <v>No</v>
          </cell>
          <cell r="N3512">
            <v>255174</v>
          </cell>
        </row>
        <row r="3513">
          <cell r="J3513" t="str">
            <v>Capital:Infrastructure:Existing:Upgrading:Roads Infrastructure:Roads_BS</v>
          </cell>
          <cell r="K3513" t="str">
            <v>Capital:Infrastructure:Existing:Upgrading:Roads Infrastructure:Roads_BS</v>
          </cell>
          <cell r="L3513" t="str">
            <v>M</v>
          </cell>
          <cell r="M3513" t="str">
            <v>No</v>
          </cell>
          <cell r="N3513">
            <v>255175</v>
          </cell>
        </row>
        <row r="3514">
          <cell r="J3514" t="str">
            <v>Capital:Infrastructure:Existing:Upgrading:Roads Infrastructure:Roads_BS</v>
          </cell>
          <cell r="K3514" t="str">
            <v>Capital:Infrastructure:Existing:Upgrading:Roads Infrastructure:Roads_BS</v>
          </cell>
          <cell r="L3514" t="str">
            <v>M</v>
          </cell>
          <cell r="M3514" t="str">
            <v>No</v>
          </cell>
          <cell r="N3514">
            <v>255176</v>
          </cell>
        </row>
        <row r="3515">
          <cell r="J3515" t="str">
            <v>Capital:Infrastructure:Existing:Upgrading:Roads Infrastructure:Roads_BS</v>
          </cell>
          <cell r="K3515" t="str">
            <v>Capital:Infrastructure:Existing:Upgrading:Roads Infrastructure:Roads_BS</v>
          </cell>
          <cell r="L3515" t="str">
            <v>M</v>
          </cell>
          <cell r="M3515" t="str">
            <v>No</v>
          </cell>
          <cell r="N3515">
            <v>263517</v>
          </cell>
        </row>
        <row r="3516">
          <cell r="J3516" t="str">
            <v>Capital:Infrastructure:Existing:Upgrading:Roads Infrastructure:Roads_BS</v>
          </cell>
          <cell r="K3516" t="str">
            <v>Capital:Infrastructure:Existing:Upgrading:Roads Infrastructure:Roads_BS</v>
          </cell>
          <cell r="L3516" t="str">
            <v>M</v>
          </cell>
          <cell r="M3516" t="str">
            <v>No</v>
          </cell>
          <cell r="N3516">
            <v>263541</v>
          </cell>
        </row>
        <row r="3517">
          <cell r="J3517" t="str">
            <v>Capital:Infrastructure:Existing:Upgrading:Roads Infrastructure:Roads_BS</v>
          </cell>
          <cell r="K3517" t="str">
            <v>Capital:Infrastructure:Existing:Upgrading:Roads Infrastructure:Roads_BS</v>
          </cell>
          <cell r="L3517" t="str">
            <v>M</v>
          </cell>
          <cell r="M3517" t="str">
            <v>No</v>
          </cell>
          <cell r="N3517">
            <v>263528</v>
          </cell>
        </row>
        <row r="3518">
          <cell r="J3518" t="str">
            <v>Capital:Infrastructure:Existing:Upgrading:Roads Infrastructure:Roads_BS</v>
          </cell>
          <cell r="K3518" t="str">
            <v>Capital:Infrastructure:Existing:Upgrading:Roads Infrastructure:Roads_BS</v>
          </cell>
          <cell r="L3518" t="str">
            <v>M</v>
          </cell>
          <cell r="M3518" t="str">
            <v>No</v>
          </cell>
          <cell r="N3518">
            <v>255545</v>
          </cell>
        </row>
        <row r="3519">
          <cell r="J3519" t="str">
            <v>Capital:Infrastructure:Existing:Upgrading:Roads Infrastructure:Roads_BS</v>
          </cell>
          <cell r="K3519" t="str">
            <v>Capital:Infrastructure:Existing:Upgrading:Roads Infrastructure:Roads_BS</v>
          </cell>
          <cell r="L3519" t="str">
            <v>M</v>
          </cell>
          <cell r="M3519" t="str">
            <v>No</v>
          </cell>
          <cell r="N3519">
            <v>255546</v>
          </cell>
        </row>
        <row r="3520">
          <cell r="J3520" t="str">
            <v>Capital:Infrastructure:Existing:Upgrading:Roads Infrastructure:Roads_BS</v>
          </cell>
          <cell r="K3520" t="str">
            <v>Capital:Infrastructure:Existing:Upgrading:Roads Infrastructure:Roads_BS</v>
          </cell>
          <cell r="L3520" t="str">
            <v>M</v>
          </cell>
          <cell r="M3520" t="str">
            <v>No</v>
          </cell>
          <cell r="N3520">
            <v>255547</v>
          </cell>
        </row>
        <row r="3521">
          <cell r="J3521" t="str">
            <v>Capital:Infrastructure:Existing:Upgrading:Roads Infrastructure:Roads_BS</v>
          </cell>
          <cell r="K3521" t="str">
            <v>Capital:Infrastructure:Existing:Upgrading:Roads Infrastructure:Roads_BS</v>
          </cell>
          <cell r="L3521" t="str">
            <v>M</v>
          </cell>
          <cell r="M3521" t="str">
            <v>No</v>
          </cell>
          <cell r="N3521">
            <v>263521</v>
          </cell>
        </row>
        <row r="3522">
          <cell r="J3522" t="str">
            <v>Capital:Infrastructure:Existing:Upgrading:Roads Infrastructure:Roads_BS</v>
          </cell>
          <cell r="K3522" t="str">
            <v>Capital:Infrastructure:Existing:Upgrading:Roads Infrastructure:Roads_BS</v>
          </cell>
          <cell r="L3522" t="str">
            <v>M</v>
          </cell>
          <cell r="M3522" t="str">
            <v>No</v>
          </cell>
          <cell r="N3522">
            <v>255758</v>
          </cell>
        </row>
        <row r="3523">
          <cell r="J3523" t="str">
            <v>Capital:Infrastructure:Existing:Upgrading:Roads Infrastructure:Roads_BS</v>
          </cell>
          <cell r="K3523" t="str">
            <v>Capital:Infrastructure:Existing:Upgrading:Roads Infrastructure:Roads_BS</v>
          </cell>
          <cell r="L3523" t="str">
            <v>M</v>
          </cell>
          <cell r="M3523" t="str">
            <v>No</v>
          </cell>
          <cell r="N3523">
            <v>255759</v>
          </cell>
        </row>
        <row r="3524">
          <cell r="J3524" t="str">
            <v>Capital:Infrastructure:Existing:Upgrading:Roads Infrastructure:Roads_BS</v>
          </cell>
          <cell r="K3524" t="str">
            <v>Capital:Infrastructure:Existing:Upgrading:Roads Infrastructure:Roads_BS</v>
          </cell>
          <cell r="L3524" t="str">
            <v>M</v>
          </cell>
          <cell r="M3524" t="str">
            <v>No</v>
          </cell>
          <cell r="N3524">
            <v>255760</v>
          </cell>
        </row>
        <row r="3525">
          <cell r="J3525" t="str">
            <v>Capital:Infrastructure:Existing:Upgrading:Roads Infrastructure:Roads_BS</v>
          </cell>
          <cell r="K3525" t="str">
            <v>Capital:Infrastructure:Existing:Upgrading:Roads Infrastructure:Roads_BS</v>
          </cell>
          <cell r="L3525" t="str">
            <v>M</v>
          </cell>
          <cell r="M3525" t="str">
            <v>No</v>
          </cell>
          <cell r="N3525">
            <v>255437</v>
          </cell>
        </row>
        <row r="3526">
          <cell r="J3526" t="str">
            <v>Capital:Infrastructure:Existing:Upgrading:Roads Infrastructure:Roads_BS</v>
          </cell>
          <cell r="K3526" t="str">
            <v>Capital:Infrastructure:Existing:Upgrading:Roads Infrastructure:Roads_BS</v>
          </cell>
          <cell r="L3526" t="str">
            <v>M</v>
          </cell>
          <cell r="M3526" t="str">
            <v>No</v>
          </cell>
          <cell r="N3526">
            <v>255438</v>
          </cell>
        </row>
        <row r="3527">
          <cell r="J3527" t="str">
            <v>Capital:Infrastructure:Existing:Upgrading:Roads Infrastructure:Roads_BS</v>
          </cell>
          <cell r="K3527" t="str">
            <v>Capital:Infrastructure:Existing:Upgrading:Roads Infrastructure:Roads_BS</v>
          </cell>
          <cell r="L3527" t="str">
            <v>M</v>
          </cell>
          <cell r="M3527" t="str">
            <v>No</v>
          </cell>
          <cell r="N3527">
            <v>255439</v>
          </cell>
        </row>
        <row r="3528">
          <cell r="J3528" t="str">
            <v>Capital:Infrastructure:Existing:Upgrading:Roads Infrastructure:Roads_BS</v>
          </cell>
          <cell r="K3528" t="str">
            <v>Capital:Infrastructure:Existing:Upgrading:Roads Infrastructure:Roads_BS</v>
          </cell>
          <cell r="L3528" t="str">
            <v>M</v>
          </cell>
          <cell r="M3528" t="str">
            <v>No</v>
          </cell>
          <cell r="N3528">
            <v>263538</v>
          </cell>
        </row>
        <row r="3529">
          <cell r="J3529" t="str">
            <v>Capital:Infrastructure:Existing:Upgrading:Roads Infrastructure:Roads_BS</v>
          </cell>
          <cell r="K3529" t="str">
            <v>Capital:Infrastructure:Existing:Upgrading:Roads Infrastructure:Roads_BS</v>
          </cell>
          <cell r="L3529" t="str">
            <v>M</v>
          </cell>
          <cell r="M3529" t="str">
            <v>No</v>
          </cell>
          <cell r="N3529">
            <v>263543</v>
          </cell>
        </row>
        <row r="3530">
          <cell r="J3530" t="str">
            <v>Capital:Infrastructure:Existing:Upgrading:Roads Infrastructure:Roads_BS</v>
          </cell>
          <cell r="K3530" t="str">
            <v>Capital:Infrastructure:Existing:Upgrading:Roads Infrastructure:Roads_BS</v>
          </cell>
          <cell r="L3530" t="str">
            <v>M</v>
          </cell>
          <cell r="M3530" t="str">
            <v>No</v>
          </cell>
          <cell r="N3530">
            <v>255335</v>
          </cell>
        </row>
        <row r="3531">
          <cell r="J3531" t="str">
            <v>Capital:Infrastructure:Existing:Upgrading:Roads Infrastructure:Roads_BS</v>
          </cell>
          <cell r="K3531" t="str">
            <v>Capital:Infrastructure:Existing:Upgrading:Roads Infrastructure:Roads_BS</v>
          </cell>
          <cell r="L3531" t="str">
            <v>M</v>
          </cell>
          <cell r="M3531" t="str">
            <v>No</v>
          </cell>
          <cell r="N3531">
            <v>255336</v>
          </cell>
        </row>
        <row r="3532">
          <cell r="J3532" t="str">
            <v>Capital:Infrastructure:Existing:Upgrading:Roads Infrastructure:Roads_BS</v>
          </cell>
          <cell r="K3532" t="str">
            <v>Capital:Infrastructure:Existing:Upgrading:Roads Infrastructure:Roads_BS</v>
          </cell>
          <cell r="L3532" t="str">
            <v>M</v>
          </cell>
          <cell r="M3532" t="str">
            <v>No</v>
          </cell>
          <cell r="N3532">
            <v>255337</v>
          </cell>
        </row>
        <row r="3533">
          <cell r="J3533" t="str">
            <v>Capital:Infrastructure:Existing:Upgrading:Roads Infrastructure:Roads_BS</v>
          </cell>
          <cell r="K3533" t="str">
            <v>Capital:Infrastructure:Existing:Upgrading:Roads Infrastructure:Roads_BS</v>
          </cell>
          <cell r="L3533" t="str">
            <v>M</v>
          </cell>
          <cell r="M3533" t="str">
            <v>No</v>
          </cell>
          <cell r="N3533">
            <v>261562</v>
          </cell>
        </row>
        <row r="3534">
          <cell r="J3534" t="str">
            <v>Capital:Infrastructure:Existing:Upgrading:Roads Infrastructure:Roads_BS</v>
          </cell>
          <cell r="K3534" t="str">
            <v>Capital:Infrastructure:Existing:Upgrading:Roads Infrastructure:Roads_BS</v>
          </cell>
          <cell r="L3534" t="str">
            <v>M</v>
          </cell>
          <cell r="M3534" t="str">
            <v>No</v>
          </cell>
          <cell r="N3534">
            <v>261563</v>
          </cell>
        </row>
        <row r="3535">
          <cell r="J3535" t="str">
            <v>Capital:Infrastructure:Existing:Upgrading:Roads Infrastructure:Roads_BS</v>
          </cell>
          <cell r="K3535" t="str">
            <v>Capital:Infrastructure:Existing:Upgrading:Roads Infrastructure:Roads_BS</v>
          </cell>
          <cell r="L3535" t="str">
            <v>M</v>
          </cell>
          <cell r="M3535" t="str">
            <v>No</v>
          </cell>
          <cell r="N3535">
            <v>261564</v>
          </cell>
        </row>
        <row r="3536">
          <cell r="J3536" t="str">
            <v>Capital:Infrastructure:Existing:Upgrading:Roads Infrastructure:Roads_BS</v>
          </cell>
          <cell r="K3536" t="str">
            <v>Capital:Infrastructure:Existing:Upgrading:Roads Infrastructure:Roads_BS</v>
          </cell>
          <cell r="L3536" t="str">
            <v>M</v>
          </cell>
          <cell r="M3536" t="str">
            <v>No</v>
          </cell>
          <cell r="N3536">
            <v>261253</v>
          </cell>
        </row>
        <row r="3537">
          <cell r="J3537" t="str">
            <v>Capital:Infrastructure:Existing:Upgrading:Roads Infrastructure:Roads_BS</v>
          </cell>
          <cell r="K3537" t="str">
            <v>Capital:Infrastructure:Existing:Upgrading:Roads Infrastructure:Roads_BS</v>
          </cell>
          <cell r="L3537" t="str">
            <v>M</v>
          </cell>
          <cell r="M3537" t="str">
            <v>No</v>
          </cell>
          <cell r="N3537">
            <v>261254</v>
          </cell>
        </row>
        <row r="3538">
          <cell r="J3538" t="str">
            <v>Capital:Infrastructure:Existing:Upgrading:Roads Infrastructure:Roads_BS</v>
          </cell>
          <cell r="K3538" t="str">
            <v>Capital:Infrastructure:Existing:Upgrading:Roads Infrastructure:Roads_BS</v>
          </cell>
          <cell r="L3538" t="str">
            <v>M</v>
          </cell>
          <cell r="M3538" t="str">
            <v>No</v>
          </cell>
          <cell r="N3538">
            <v>261255</v>
          </cell>
        </row>
        <row r="3539">
          <cell r="J3539" t="str">
            <v>Capital:Infrastructure:Existing:Upgrading:Roads Infrastructure:Roads_BS</v>
          </cell>
          <cell r="K3539" t="str">
            <v>Capital:Infrastructure:Existing:Upgrading:Roads Infrastructure:Roads_BS</v>
          </cell>
          <cell r="L3539" t="str">
            <v>M</v>
          </cell>
          <cell r="M3539" t="str">
            <v>No</v>
          </cell>
          <cell r="N3539">
            <v>263532</v>
          </cell>
        </row>
        <row r="3540">
          <cell r="J3540" t="str">
            <v>Capital:Infrastructure:Existing:Upgrading:Roads Infrastructure:Roads_BS</v>
          </cell>
          <cell r="K3540" t="str">
            <v>Capital:Infrastructure:Existing:Upgrading:Roads Infrastructure:Roads_BS</v>
          </cell>
          <cell r="L3540" t="str">
            <v>M</v>
          </cell>
          <cell r="M3540" t="str">
            <v>No</v>
          </cell>
          <cell r="N3540">
            <v>253979</v>
          </cell>
        </row>
        <row r="3541">
          <cell r="J3541" t="str">
            <v>Capital:Infrastructure:Existing:Upgrading:Roads Infrastructure:Roads_BS</v>
          </cell>
          <cell r="K3541" t="str">
            <v>Capital:Infrastructure:Existing:Upgrading:Roads Infrastructure:Roads_BS</v>
          </cell>
          <cell r="L3541" t="str">
            <v>M</v>
          </cell>
          <cell r="M3541" t="str">
            <v>No</v>
          </cell>
          <cell r="N3541">
            <v>253980</v>
          </cell>
        </row>
        <row r="3542">
          <cell r="J3542" t="str">
            <v>Capital:Infrastructure:Existing:Upgrading:Roads Infrastructure:Roads_BS</v>
          </cell>
          <cell r="K3542" t="str">
            <v>Capital:Infrastructure:Existing:Upgrading:Roads Infrastructure:Roads_BS</v>
          </cell>
          <cell r="L3542" t="str">
            <v>M</v>
          </cell>
          <cell r="M3542" t="str">
            <v>No</v>
          </cell>
          <cell r="N3542">
            <v>253981</v>
          </cell>
        </row>
        <row r="3543">
          <cell r="J3543" t="str">
            <v>Capital:Infrastructure:Existing:Upgrading:Roads Infrastructure:Roads_BS</v>
          </cell>
          <cell r="K3543" t="str">
            <v>Capital:Infrastructure:Existing:Upgrading:Roads Infrastructure:Roads_BS</v>
          </cell>
          <cell r="L3543" t="str">
            <v>M</v>
          </cell>
          <cell r="M3543" t="str">
            <v>No</v>
          </cell>
          <cell r="N3543">
            <v>263539</v>
          </cell>
        </row>
        <row r="3544">
          <cell r="J3544" t="str">
            <v>Capital:Infrastructure:New:Electrical Infrastructure:Capital Spares_BS</v>
          </cell>
          <cell r="K3544" t="str">
            <v>Capital:Infrastructure:New:Electrical Infrastructure:Capital Spares_BS</v>
          </cell>
          <cell r="L3544" t="str">
            <v>M</v>
          </cell>
          <cell r="M3544" t="str">
            <v>No</v>
          </cell>
          <cell r="N3544">
            <v>253984</v>
          </cell>
        </row>
        <row r="3545">
          <cell r="J3545" t="str">
            <v>Capital:Infrastructure:New:Electrical Infrastructure:Capital Spares_BS</v>
          </cell>
          <cell r="K3545" t="str">
            <v>Capital:Infrastructure:New:Electrical Infrastructure:Capital Spares_BS</v>
          </cell>
          <cell r="L3545" t="str">
            <v>M</v>
          </cell>
          <cell r="M3545" t="str">
            <v>No</v>
          </cell>
          <cell r="N3545">
            <v>261250</v>
          </cell>
        </row>
        <row r="3546">
          <cell r="J3546" t="str">
            <v>Capital:Infrastructure:New:Electrical Infrastructure:Capital Spares_BS</v>
          </cell>
          <cell r="K3546" t="str">
            <v>Capital:Infrastructure:New:Electrical Infrastructure:Capital Spares_BS</v>
          </cell>
          <cell r="L3546" t="str">
            <v>M</v>
          </cell>
          <cell r="M3546" t="str">
            <v>No</v>
          </cell>
          <cell r="N3546">
            <v>261567</v>
          </cell>
        </row>
        <row r="3547">
          <cell r="J3547" t="str">
            <v>Capital:Infrastructure:New:Electrical Infrastructure:Capital Spares_BS</v>
          </cell>
          <cell r="K3547" t="str">
            <v>Capital:Infrastructure:New:Electrical Infrastructure:Capital Spares_BS</v>
          </cell>
          <cell r="L3547" t="str">
            <v>M</v>
          </cell>
          <cell r="M3547" t="str">
            <v>No</v>
          </cell>
          <cell r="N3547">
            <v>255339</v>
          </cell>
        </row>
        <row r="3548">
          <cell r="J3548" t="str">
            <v>Capital:Infrastructure:New:Electrical Infrastructure:Capital Spares_BS</v>
          </cell>
          <cell r="K3548" t="str">
            <v>Capital:Infrastructure:New:Electrical Infrastructure:Capital Spares_BS</v>
          </cell>
          <cell r="L3548" t="str">
            <v>M</v>
          </cell>
          <cell r="M3548" t="str">
            <v>No</v>
          </cell>
          <cell r="N3548">
            <v>255435</v>
          </cell>
        </row>
        <row r="3549">
          <cell r="J3549" t="str">
            <v>Capital:Infrastructure:New:Electrical Infrastructure:Capital Spares_BS</v>
          </cell>
          <cell r="K3549" t="str">
            <v>Capital:Infrastructure:New:Electrical Infrastructure:Capital Spares_BS</v>
          </cell>
          <cell r="L3549" t="str">
            <v>M</v>
          </cell>
          <cell r="M3549" t="str">
            <v>No</v>
          </cell>
          <cell r="N3549">
            <v>255756</v>
          </cell>
        </row>
        <row r="3550">
          <cell r="J3550" t="str">
            <v>Capital:Infrastructure:New:Electrical Infrastructure:Capital Spares_BS</v>
          </cell>
          <cell r="K3550" t="str">
            <v>Capital:Infrastructure:New:Electrical Infrastructure:Capital Spares_BS</v>
          </cell>
          <cell r="L3550" t="str">
            <v>M</v>
          </cell>
          <cell r="M3550" t="str">
            <v>No</v>
          </cell>
          <cell r="N3550">
            <v>255549</v>
          </cell>
        </row>
        <row r="3551">
          <cell r="J3551" t="str">
            <v>Capital:Infrastructure:New:Electrical Infrastructure:Capital Spares_BS</v>
          </cell>
          <cell r="K3551" t="str">
            <v>Capital:Infrastructure:New:Electrical Infrastructure:Capital Spares_BS</v>
          </cell>
          <cell r="L3551" t="str">
            <v>M</v>
          </cell>
          <cell r="M3551" t="str">
            <v>No</v>
          </cell>
          <cell r="N3551">
            <v>255172</v>
          </cell>
        </row>
        <row r="3552">
          <cell r="J3552" t="str">
            <v>Capital:Infrastructure:New:Electrical Infrastructure:LV Networks_BS</v>
          </cell>
          <cell r="K3552" t="str">
            <v>Capital:Infrastructure:New:Electrical Infrastructure:LV Networks_BS</v>
          </cell>
          <cell r="L3552" t="str">
            <v>M</v>
          </cell>
          <cell r="M3552" t="str">
            <v>No</v>
          </cell>
          <cell r="N3552">
            <v>255170</v>
          </cell>
        </row>
        <row r="3553">
          <cell r="J3553" t="str">
            <v>Capital:Infrastructure:New:Electrical Infrastructure:LV Networks_BS</v>
          </cell>
          <cell r="K3553" t="str">
            <v>Capital:Infrastructure:New:Electrical Infrastructure:LV Networks_BS</v>
          </cell>
          <cell r="L3553" t="str">
            <v>M</v>
          </cell>
          <cell r="M3553" t="str">
            <v>No</v>
          </cell>
          <cell r="N3553">
            <v>255553</v>
          </cell>
        </row>
        <row r="3554">
          <cell r="J3554" t="str">
            <v>Capital:Infrastructure:New:Electrical Infrastructure:LV Networks_BS</v>
          </cell>
          <cell r="K3554" t="str">
            <v>Capital:Infrastructure:New:Electrical Infrastructure:LV Networks_BS</v>
          </cell>
          <cell r="L3554" t="str">
            <v>M</v>
          </cell>
          <cell r="M3554" t="str">
            <v>No</v>
          </cell>
          <cell r="N3554">
            <v>255752</v>
          </cell>
        </row>
        <row r="3555">
          <cell r="J3555" t="str">
            <v>Capital:Infrastructure:New:Electrical Infrastructure:LV Networks_BS</v>
          </cell>
          <cell r="K3555" t="str">
            <v>Capital:Infrastructure:New:Electrical Infrastructure:LV Networks_BS</v>
          </cell>
          <cell r="L3555" t="str">
            <v>M</v>
          </cell>
          <cell r="M3555" t="str">
            <v>No</v>
          </cell>
          <cell r="N3555">
            <v>255431</v>
          </cell>
        </row>
        <row r="3556">
          <cell r="J3556" t="str">
            <v>Capital:Infrastructure:New:Electrical Infrastructure:LV Networks_BS</v>
          </cell>
          <cell r="K3556" t="str">
            <v>Capital:Infrastructure:New:Electrical Infrastructure:LV Networks_BS</v>
          </cell>
          <cell r="L3556" t="str">
            <v>M</v>
          </cell>
          <cell r="M3556" t="str">
            <v>No</v>
          </cell>
          <cell r="N3556">
            <v>255341</v>
          </cell>
        </row>
        <row r="3557">
          <cell r="J3557" t="str">
            <v>Capital:Infrastructure:New:Electrical Infrastructure:LV Networks_BS</v>
          </cell>
          <cell r="K3557" t="str">
            <v>Capital:Infrastructure:New:Electrical Infrastructure:LV Networks_BS</v>
          </cell>
          <cell r="L3557" t="str">
            <v>M</v>
          </cell>
          <cell r="M3557" t="str">
            <v>No</v>
          </cell>
          <cell r="N3557">
            <v>261571</v>
          </cell>
        </row>
        <row r="3558">
          <cell r="J3558" t="str">
            <v>Capital:Infrastructure:New:Electrical Infrastructure:LV Networks_BS</v>
          </cell>
          <cell r="K3558" t="str">
            <v>Capital:Infrastructure:New:Electrical Infrastructure:LV Networks_BS</v>
          </cell>
          <cell r="L3558" t="str">
            <v>M</v>
          </cell>
          <cell r="M3558" t="str">
            <v>No</v>
          </cell>
          <cell r="N3558">
            <v>261246</v>
          </cell>
        </row>
        <row r="3559">
          <cell r="J3559" t="str">
            <v>Capital:Infrastructure:New:Electrical Infrastructure:LV Networks_BS</v>
          </cell>
          <cell r="K3559" t="str">
            <v>Capital:Infrastructure:New:Electrical Infrastructure:LV Networks_BS</v>
          </cell>
          <cell r="L3559" t="str">
            <v>M</v>
          </cell>
          <cell r="M3559" t="str">
            <v>No</v>
          </cell>
          <cell r="N3559">
            <v>253986</v>
          </cell>
        </row>
        <row r="3560">
          <cell r="J3560" t="str">
            <v>Capital:Infrastructure:New:Electrical Infrastructure:MV Networks_BS</v>
          </cell>
          <cell r="K3560" t="str">
            <v>Capital:Infrastructure:New:Electrical Infrastructure:MV Networks_BS</v>
          </cell>
          <cell r="L3560" t="str">
            <v>M</v>
          </cell>
          <cell r="M3560" t="str">
            <v>No</v>
          </cell>
          <cell r="N3560">
            <v>253892</v>
          </cell>
        </row>
        <row r="3561">
          <cell r="J3561" t="str">
            <v>Capital:Infrastructure:New:Electrical Infrastructure:MV Networks_BS</v>
          </cell>
          <cell r="K3561" t="str">
            <v>Capital:Infrastructure:New:Electrical Infrastructure:MV Networks_BS</v>
          </cell>
          <cell r="L3561" t="str">
            <v>M</v>
          </cell>
          <cell r="M3561" t="str">
            <v>No</v>
          </cell>
          <cell r="N3561">
            <v>261238</v>
          </cell>
        </row>
        <row r="3562">
          <cell r="J3562" t="str">
            <v>Capital:Infrastructure:New:Electrical Infrastructure:MV Networks_BS</v>
          </cell>
          <cell r="K3562" t="str">
            <v>Capital:Infrastructure:New:Electrical Infrastructure:MV Networks_BS</v>
          </cell>
          <cell r="L3562" t="str">
            <v>M</v>
          </cell>
          <cell r="M3562" t="str">
            <v>No</v>
          </cell>
          <cell r="N3562">
            <v>261579</v>
          </cell>
        </row>
        <row r="3563">
          <cell r="J3563" t="str">
            <v>Capital:Infrastructure:New:Rail Infrastructure:Rail Lines_BS</v>
          </cell>
          <cell r="K3563" t="str">
            <v>Capital:Infrastructure:New:Rail Infrastructure:Rail Lines_BS</v>
          </cell>
          <cell r="L3563" t="str">
            <v>M</v>
          </cell>
          <cell r="M3563" t="str">
            <v>No</v>
          </cell>
          <cell r="N3563">
            <v>261573</v>
          </cell>
        </row>
        <row r="3564">
          <cell r="J3564" t="str">
            <v>Capital:Infrastructure:New:Rail Infrastructure:Rail Lines_BS</v>
          </cell>
          <cell r="K3564" t="str">
            <v>Capital:Infrastructure:New:Rail Infrastructure:Rail Lines_BS</v>
          </cell>
          <cell r="L3564" t="str">
            <v>M</v>
          </cell>
          <cell r="M3564" t="str">
            <v>No</v>
          </cell>
          <cell r="N3564">
            <v>261244</v>
          </cell>
        </row>
        <row r="3565">
          <cell r="J3565" t="str">
            <v>Capital:Infrastructure:New:Rail Infrastructure:Rail Lines_BS</v>
          </cell>
          <cell r="K3565" t="str">
            <v>Capital:Infrastructure:New:Rail Infrastructure:Rail Lines_BS</v>
          </cell>
          <cell r="L3565" t="str">
            <v>M</v>
          </cell>
          <cell r="M3565" t="str">
            <v>No</v>
          </cell>
          <cell r="N3565">
            <v>255342</v>
          </cell>
        </row>
        <row r="3566">
          <cell r="J3566" t="str">
            <v>Capital:Infrastructure:New:Rail Infrastructure:Rail Lines_BS</v>
          </cell>
          <cell r="K3566" t="str">
            <v>Capital:Infrastructure:New:Rail Infrastructure:Rail Lines_BS</v>
          </cell>
          <cell r="L3566" t="str">
            <v>M</v>
          </cell>
          <cell r="M3566" t="str">
            <v>No</v>
          </cell>
          <cell r="N3566">
            <v>255429</v>
          </cell>
        </row>
        <row r="3567">
          <cell r="J3567" t="str">
            <v>Capital:Infrastructure:New:Rail Infrastructure:Rail Lines_BS</v>
          </cell>
          <cell r="K3567" t="str">
            <v>Capital:Infrastructure:New:Rail Infrastructure:Rail Lines_BS</v>
          </cell>
          <cell r="L3567" t="str">
            <v>M</v>
          </cell>
          <cell r="M3567" t="str">
            <v>No</v>
          </cell>
          <cell r="N3567">
            <v>255750</v>
          </cell>
        </row>
        <row r="3568">
          <cell r="J3568" t="str">
            <v>Capital:Infrastructure:New:Rail Infrastructure:Rail Lines_BS</v>
          </cell>
          <cell r="K3568" t="str">
            <v>Capital:Infrastructure:New:Rail Infrastructure:Rail Lines_BS</v>
          </cell>
          <cell r="L3568" t="str">
            <v>M</v>
          </cell>
          <cell r="M3568" t="str">
            <v>No</v>
          </cell>
          <cell r="N3568">
            <v>255555</v>
          </cell>
        </row>
        <row r="3569">
          <cell r="J3569" t="str">
            <v>Capital:Infrastructure:New:Rail Infrastructure:Rail Lines_BS</v>
          </cell>
          <cell r="K3569" t="str">
            <v>Capital:Infrastructure:New:Rail Infrastructure:Rail Lines_BS</v>
          </cell>
          <cell r="L3569" t="str">
            <v>M</v>
          </cell>
          <cell r="M3569" t="str">
            <v>No</v>
          </cell>
          <cell r="N3569">
            <v>255169</v>
          </cell>
        </row>
        <row r="3570">
          <cell r="J3570" t="str">
            <v>Capital:Infrastructure:New:Roads Infrastructure:Roads_BS</v>
          </cell>
          <cell r="K3570" t="str">
            <v>Capital:Infrastructure:New:Roads Infrastructure:Roads_BS</v>
          </cell>
          <cell r="L3570" t="str">
            <v>M</v>
          </cell>
          <cell r="M3570" t="str">
            <v>No</v>
          </cell>
          <cell r="N3570">
            <v>255168</v>
          </cell>
        </row>
        <row r="3571">
          <cell r="J3571" t="str">
            <v>Capital:Infrastructure:New:Roads Infrastructure:Roads_BS</v>
          </cell>
          <cell r="K3571" t="str">
            <v>Capital:Infrastructure:New:Roads Infrastructure:Roads_BS</v>
          </cell>
          <cell r="L3571" t="str">
            <v>M</v>
          </cell>
          <cell r="M3571" t="str">
            <v>No</v>
          </cell>
          <cell r="N3571">
            <v>255554</v>
          </cell>
        </row>
        <row r="3572">
          <cell r="J3572" t="str">
            <v>Capital:Infrastructure:New:Roads Infrastructure:Roads_BS</v>
          </cell>
          <cell r="K3572" t="str">
            <v>Capital:Infrastructure:New:Roads Infrastructure:Roads_BS</v>
          </cell>
          <cell r="L3572" t="str">
            <v>M</v>
          </cell>
          <cell r="M3572" t="str">
            <v>No</v>
          </cell>
          <cell r="N3572">
            <v>255751</v>
          </cell>
        </row>
        <row r="3573">
          <cell r="J3573" t="str">
            <v>Capital:Infrastructure:New:Roads Infrastructure:Roads_BS</v>
          </cell>
          <cell r="K3573" t="str">
            <v>Capital:Infrastructure:New:Roads Infrastructure:Roads_BS</v>
          </cell>
          <cell r="L3573" t="str">
            <v>M</v>
          </cell>
          <cell r="M3573" t="str">
            <v>No</v>
          </cell>
          <cell r="N3573">
            <v>255430</v>
          </cell>
        </row>
        <row r="3574">
          <cell r="J3574" t="str">
            <v>Capital:Infrastructure:New:Roads Infrastructure:Roads_BS</v>
          </cell>
          <cell r="K3574" t="str">
            <v>Capital:Infrastructure:New:Roads Infrastructure:Roads_BS</v>
          </cell>
          <cell r="L3574" t="str">
            <v>M</v>
          </cell>
          <cell r="M3574" t="str">
            <v>No</v>
          </cell>
          <cell r="N3574">
            <v>255343</v>
          </cell>
        </row>
        <row r="3575">
          <cell r="J3575" t="str">
            <v>Capital:Infrastructure:New:Roads Infrastructure:Roads_BS</v>
          </cell>
          <cell r="K3575" t="str">
            <v>Capital:Infrastructure:New:Roads Infrastructure:Roads_BS</v>
          </cell>
          <cell r="L3575" t="str">
            <v>M</v>
          </cell>
          <cell r="M3575" t="str">
            <v>No</v>
          </cell>
          <cell r="N3575">
            <v>261245</v>
          </cell>
        </row>
        <row r="3576">
          <cell r="J3576" t="str">
            <v>Capital:Infrastructure:New:Roads Infrastructure:Roads_BS</v>
          </cell>
          <cell r="K3576" t="str">
            <v>Capital:Infrastructure:New:Roads Infrastructure:Roads_BS</v>
          </cell>
          <cell r="L3576" t="str">
            <v>M</v>
          </cell>
          <cell r="M3576" t="str">
            <v>No</v>
          </cell>
          <cell r="N3576">
            <v>261572</v>
          </cell>
        </row>
        <row r="3577">
          <cell r="J3577" t="str">
            <v>Capital:Infrastructure:New:Roads Infrastructure:Roads_BS</v>
          </cell>
          <cell r="K3577" t="str">
            <v>Capital:Infrastructure:New:Roads Infrastructure:Roads_BS</v>
          </cell>
          <cell r="L3577" t="str">
            <v>M</v>
          </cell>
          <cell r="M3577" t="str">
            <v>No</v>
          </cell>
          <cell r="N3577">
            <v>253988</v>
          </cell>
        </row>
        <row r="3578">
          <cell r="J3578" t="str">
            <v>Capital:Non-infrastructure:Existing:Upgrading:Community Assets:Community Facilities:Cemeteries/Crematoria_BS</v>
          </cell>
          <cell r="K3578" t="str">
            <v>Capital:Non-infrastructure:Existing:Upgrading:Community Assets:Community Facilities:Cemeteries/Crematoria_BS</v>
          </cell>
          <cell r="L3578" t="str">
            <v>M</v>
          </cell>
          <cell r="M3578" t="str">
            <v>No</v>
          </cell>
          <cell r="N3578">
            <v>253989</v>
          </cell>
        </row>
        <row r="3579">
          <cell r="J3579" t="str">
            <v>Capital:Non-infrastructure:Existing:Upgrading:Community Assets:Community Facilities:Cemeteries/Crematoria_BS</v>
          </cell>
          <cell r="K3579" t="str">
            <v>Capital:Non-infrastructure:Existing:Upgrading:Community Assets:Community Facilities:Cemeteries/Crematoria_BS</v>
          </cell>
          <cell r="L3579" t="str">
            <v>M</v>
          </cell>
          <cell r="M3579" t="str">
            <v>No</v>
          </cell>
          <cell r="N3579">
            <v>261568</v>
          </cell>
        </row>
        <row r="3580">
          <cell r="J3580" t="str">
            <v>Capital:Non-infrastructure:Existing:Upgrading:Community Assets:Community Facilities:Cemeteries/Crematoria_BS</v>
          </cell>
          <cell r="K3580" t="str">
            <v>Capital:Non-infrastructure:Existing:Upgrading:Community Assets:Community Facilities:Cemeteries/Crematoria_BS</v>
          </cell>
          <cell r="L3580" t="str">
            <v>M</v>
          </cell>
          <cell r="M3580" t="str">
            <v>No</v>
          </cell>
          <cell r="N3580">
            <v>261249</v>
          </cell>
        </row>
        <row r="3581">
          <cell r="J3581" t="str">
            <v>Capital:Non-infrastructure:Existing:Upgrading:Community Assets:Community Facilities:Cemeteries/Crematoria_BS</v>
          </cell>
          <cell r="K3581" t="str">
            <v>Capital:Non-infrastructure:Existing:Upgrading:Community Assets:Community Facilities:Cemeteries/Crematoria_BS</v>
          </cell>
          <cell r="L3581" t="str">
            <v>M</v>
          </cell>
          <cell r="M3581" t="str">
            <v>No</v>
          </cell>
          <cell r="N3581">
            <v>255344</v>
          </cell>
        </row>
        <row r="3582">
          <cell r="J3582" t="str">
            <v>Capital:Non-infrastructure:Existing:Upgrading:Community Assets:Community Facilities:Cemeteries/Crematoria_BS</v>
          </cell>
          <cell r="K3582" t="str">
            <v>Capital:Non-infrastructure:Existing:Upgrading:Community Assets:Community Facilities:Cemeteries/Crematoria_BS</v>
          </cell>
          <cell r="L3582" t="str">
            <v>M</v>
          </cell>
          <cell r="M3582" t="str">
            <v>No</v>
          </cell>
          <cell r="N3582">
            <v>255434</v>
          </cell>
        </row>
        <row r="3583">
          <cell r="J3583" t="str">
            <v>Capital:Non-infrastructure:Existing:Upgrading:Community Assets:Community Facilities:Cemeteries/Crematoria_BS</v>
          </cell>
          <cell r="K3583" t="str">
            <v>Capital:Non-infrastructure:Existing:Upgrading:Community Assets:Community Facilities:Cemeteries/Crematoria_BS</v>
          </cell>
          <cell r="L3583" t="str">
            <v>M</v>
          </cell>
          <cell r="M3583" t="str">
            <v>No</v>
          </cell>
          <cell r="N3583">
            <v>255755</v>
          </cell>
        </row>
        <row r="3584">
          <cell r="J3584" t="str">
            <v>Capital:Non-infrastructure:Existing:Upgrading:Community Assets:Community Facilities:Cemeteries/Crematoria_BS</v>
          </cell>
          <cell r="K3584" t="str">
            <v>Capital:Non-infrastructure:Existing:Upgrading:Community Assets:Community Facilities:Cemeteries/Crematoria_BS</v>
          </cell>
          <cell r="L3584" t="str">
            <v>M</v>
          </cell>
          <cell r="M3584" t="str">
            <v>No</v>
          </cell>
          <cell r="N3584">
            <v>255550</v>
          </cell>
        </row>
        <row r="3585">
          <cell r="J3585" t="str">
            <v>Capital:Non-infrastructure:Existing:Upgrading:Community Assets:Community Facilities:Cemeteries/Crematoria_BS</v>
          </cell>
          <cell r="K3585" t="str">
            <v>Capital:Non-infrastructure:Existing:Upgrading:Community Assets:Community Facilities:Cemeteries/Crematoria_BS</v>
          </cell>
          <cell r="L3585" t="str">
            <v>M</v>
          </cell>
          <cell r="M3585" t="str">
            <v>No</v>
          </cell>
          <cell r="N3585">
            <v>255167</v>
          </cell>
        </row>
        <row r="3586">
          <cell r="J3586" t="str">
            <v>Capital:Non-infrastructure:Land_BS</v>
          </cell>
          <cell r="K3586" t="str">
            <v>Capital:Non-infrastructure:Land_BS</v>
          </cell>
          <cell r="L3586" t="str">
            <v>M</v>
          </cell>
          <cell r="M3586" t="str">
            <v>No</v>
          </cell>
          <cell r="N3586">
            <v>255159</v>
          </cell>
        </row>
        <row r="3587">
          <cell r="J3587" t="str">
            <v>Capital:Non-infrastructure:Land_BS</v>
          </cell>
          <cell r="K3587" t="str">
            <v>Capital:Non-infrastructure:Land_BS</v>
          </cell>
          <cell r="L3587" t="str">
            <v>M</v>
          </cell>
          <cell r="M3587" t="str">
            <v>No</v>
          </cell>
          <cell r="N3587">
            <v>255539</v>
          </cell>
        </row>
        <row r="3588">
          <cell r="J3588" t="str">
            <v>Capital:Non-infrastructure:Land_BS</v>
          </cell>
          <cell r="K3588" t="str">
            <v>Capital:Non-infrastructure:Land_BS</v>
          </cell>
          <cell r="L3588" t="str">
            <v>M</v>
          </cell>
          <cell r="M3588" t="str">
            <v>No</v>
          </cell>
          <cell r="N3588">
            <v>255743</v>
          </cell>
        </row>
        <row r="3589">
          <cell r="J3589" t="str">
            <v>Capital:Non-infrastructure:Land_BS</v>
          </cell>
          <cell r="K3589" t="str">
            <v>Capital:Non-infrastructure:Land_BS</v>
          </cell>
          <cell r="L3589" t="str">
            <v>M</v>
          </cell>
          <cell r="M3589" t="str">
            <v>No</v>
          </cell>
          <cell r="N3589">
            <v>255440</v>
          </cell>
        </row>
        <row r="3590">
          <cell r="J3590" t="str">
            <v>Capital:Non-infrastructure:Land_BS</v>
          </cell>
          <cell r="K3590" t="str">
            <v>Capital:Non-infrastructure:Land_BS</v>
          </cell>
          <cell r="L3590" t="str">
            <v>M</v>
          </cell>
          <cell r="M3590" t="str">
            <v>No</v>
          </cell>
          <cell r="N3590">
            <v>255352</v>
          </cell>
        </row>
        <row r="3591">
          <cell r="J3591" t="str">
            <v>Capital:Non-infrastructure:Land_BS</v>
          </cell>
          <cell r="K3591" t="str">
            <v>Capital:Non-infrastructure:Land_BS</v>
          </cell>
          <cell r="L3591" t="str">
            <v>M</v>
          </cell>
          <cell r="M3591" t="str">
            <v>No</v>
          </cell>
          <cell r="N3591">
            <v>261256</v>
          </cell>
        </row>
        <row r="3592">
          <cell r="J3592" t="str">
            <v>Capital:Non-infrastructure:Land_BS</v>
          </cell>
          <cell r="K3592" t="str">
            <v>Capital:Non-infrastructure:Land_BS</v>
          </cell>
          <cell r="L3592" t="str">
            <v>M</v>
          </cell>
          <cell r="M3592" t="str">
            <v>No</v>
          </cell>
          <cell r="N3592">
            <v>261561</v>
          </cell>
        </row>
        <row r="3593">
          <cell r="J3593" t="str">
            <v>Capital:Non-infrastructure:New:Community Assets:Community Facilities:Parks_BS</v>
          </cell>
          <cell r="K3593" t="str">
            <v>Capital:Non-infrastructure:New:Community Assets:Community Facilities:Parks_BS</v>
          </cell>
          <cell r="L3593" t="str">
            <v>M</v>
          </cell>
          <cell r="M3593" t="str">
            <v>No</v>
          </cell>
          <cell r="N3593">
            <v>261560</v>
          </cell>
        </row>
        <row r="3594">
          <cell r="J3594" t="str">
            <v>Capital:Non-infrastructure:New:Community Assets:Community Facilities:Parks_BS</v>
          </cell>
          <cell r="K3594" t="str">
            <v>Capital:Non-infrastructure:New:Community Assets:Community Facilities:Parks_BS</v>
          </cell>
          <cell r="L3594" t="str">
            <v>M</v>
          </cell>
          <cell r="M3594" t="str">
            <v>No</v>
          </cell>
          <cell r="N3594">
            <v>261257</v>
          </cell>
        </row>
        <row r="3595">
          <cell r="J3595" t="str">
            <v>Capital:Non-infrastructure:New:Community Assets:Community Facilities:Parks_BS</v>
          </cell>
          <cell r="K3595" t="str">
            <v>Capital:Non-infrastructure:New:Community Assets:Community Facilities:Parks_BS</v>
          </cell>
          <cell r="L3595" t="str">
            <v>M</v>
          </cell>
          <cell r="M3595" t="str">
            <v>No</v>
          </cell>
          <cell r="N3595">
            <v>263525</v>
          </cell>
        </row>
        <row r="3596">
          <cell r="J3596" t="str">
            <v>Capital:Non-infrastructure:New:Community Assets:Community Facilities:Parks_BS</v>
          </cell>
          <cell r="K3596" t="str">
            <v>Capital:Non-infrastructure:New:Community Assets:Community Facilities:Parks_BS</v>
          </cell>
          <cell r="L3596" t="str">
            <v>M</v>
          </cell>
          <cell r="M3596" t="str">
            <v>No</v>
          </cell>
          <cell r="N3596">
            <v>255351</v>
          </cell>
        </row>
        <row r="3597">
          <cell r="J3597" t="str">
            <v>Capital:Non-infrastructure:New:Community Assets:Community Facilities:Parks_BS</v>
          </cell>
          <cell r="K3597" t="str">
            <v>Capital:Non-infrastructure:New:Community Assets:Community Facilities:Parks_BS</v>
          </cell>
          <cell r="L3597" t="str">
            <v>M</v>
          </cell>
          <cell r="M3597" t="str">
            <v>No</v>
          </cell>
          <cell r="N3597">
            <v>255441</v>
          </cell>
        </row>
        <row r="3598">
          <cell r="J3598" t="str">
            <v>Capital:Non-infrastructure:New:Community Assets:Community Facilities:Parks_BS</v>
          </cell>
          <cell r="K3598" t="str">
            <v>Capital:Non-infrastructure:New:Community Assets:Community Facilities:Parks_BS</v>
          </cell>
          <cell r="L3598" t="str">
            <v>M</v>
          </cell>
          <cell r="M3598" t="str">
            <v>No</v>
          </cell>
          <cell r="N3598">
            <v>255744</v>
          </cell>
        </row>
        <row r="3599">
          <cell r="J3599" t="str">
            <v>Capital:Non-infrastructure:New:Community Assets:Community Facilities:Parks_BS</v>
          </cell>
          <cell r="K3599" t="str">
            <v>Capital:Non-infrastructure:New:Community Assets:Community Facilities:Parks_BS</v>
          </cell>
          <cell r="L3599" t="str">
            <v>M</v>
          </cell>
          <cell r="M3599" t="str">
            <v>No</v>
          </cell>
          <cell r="N3599">
            <v>263545</v>
          </cell>
        </row>
        <row r="3600">
          <cell r="J3600" t="str">
            <v>Capital:Non-infrastructure:New:Community Assets:Community Facilities:Parks_BS</v>
          </cell>
          <cell r="K3600" t="str">
            <v>Capital:Non-infrastructure:New:Community Assets:Community Facilities:Parks_BS</v>
          </cell>
          <cell r="L3600" t="str">
            <v>M</v>
          </cell>
          <cell r="M3600" t="str">
            <v>No</v>
          </cell>
          <cell r="N3600">
            <v>255160</v>
          </cell>
        </row>
        <row r="3601">
          <cell r="J3601" t="str">
            <v>Capital:Non-infrastructure:New:Community Assets:Community Facilities:Parks_BS</v>
          </cell>
          <cell r="K3601" t="str">
            <v>Capital:Non-infrastructure:New:Community Assets:Community Facilities:Parks_BS</v>
          </cell>
          <cell r="L3601" t="str">
            <v>M</v>
          </cell>
          <cell r="M3601" t="str">
            <v>No</v>
          </cell>
          <cell r="N3601">
            <v>263540</v>
          </cell>
        </row>
        <row r="3602">
          <cell r="J3602" t="str">
            <v>Capital:Non-infrastructure:New:Community Assets:Community Facilities:Parks_BS</v>
          </cell>
          <cell r="K3602" t="str">
            <v>Capital:Non-infrastructure:New:Community Assets:Community Facilities:Parks_BS</v>
          </cell>
          <cell r="L3602" t="str">
            <v>M</v>
          </cell>
          <cell r="M3602" t="str">
            <v>No</v>
          </cell>
          <cell r="N3602">
            <v>263542</v>
          </cell>
        </row>
        <row r="3603">
          <cell r="J3603" t="str">
            <v>Capital:Non-infrastructure:New:Community Assets:Community Facilities:Parks_BS</v>
          </cell>
          <cell r="K3603" t="str">
            <v>Capital:Non-infrastructure:New:Community Assets:Community Facilities:Parks_BS</v>
          </cell>
          <cell r="L3603" t="str">
            <v>M</v>
          </cell>
          <cell r="M3603" t="str">
            <v>No</v>
          </cell>
          <cell r="N3603">
            <v>263536</v>
          </cell>
        </row>
        <row r="3604">
          <cell r="J3604" t="str">
            <v>Capital:Non-infrastructure:New:Community Assets:Community Facilities:Parks_BS</v>
          </cell>
          <cell r="K3604" t="str">
            <v>Capital:Non-infrastructure:New:Community Assets:Community Facilities:Parks_BS</v>
          </cell>
          <cell r="L3604" t="str">
            <v>M</v>
          </cell>
          <cell r="M3604" t="str">
            <v>No</v>
          </cell>
          <cell r="N3604">
            <v>263546</v>
          </cell>
        </row>
        <row r="3605">
          <cell r="J3605" t="str">
            <v>Capital:Non-infrastructure:New:Community Assets:Community Facilities:Parks_BS</v>
          </cell>
          <cell r="K3605" t="str">
            <v>Capital:Non-infrastructure:New:Community Assets:Community Facilities:Parks_BS</v>
          </cell>
          <cell r="L3605" t="str">
            <v>M</v>
          </cell>
          <cell r="M3605" t="str">
            <v>No</v>
          </cell>
          <cell r="N3605">
            <v>255538</v>
          </cell>
        </row>
        <row r="3606">
          <cell r="J3606" t="str">
            <v>Capital:Non-infrastructure:New:Community Assets:Community Facilities:Parks_BS</v>
          </cell>
          <cell r="K3606" t="str">
            <v>Capital:Non-infrastructure:New:Community Assets:Community Facilities:Parks_BS</v>
          </cell>
          <cell r="L3606" t="str">
            <v>M</v>
          </cell>
          <cell r="M3606" t="str">
            <v>No</v>
          </cell>
          <cell r="N3606">
            <v>263547</v>
          </cell>
        </row>
        <row r="3607">
          <cell r="J3607" t="str">
            <v>Capital:Non-infrastructure:New:Community Assets:Community Facilities:Public Ablution Facilities_BS</v>
          </cell>
          <cell r="K3607" t="str">
            <v>Capital:Non-infrastructure:New:Community Assets:Community Facilities:Public Ablution Facilities_BS</v>
          </cell>
          <cell r="L3607" t="str">
            <v>M</v>
          </cell>
          <cell r="M3607" t="str">
            <v>No</v>
          </cell>
          <cell r="N3607">
            <v>255166</v>
          </cell>
        </row>
        <row r="3608">
          <cell r="J3608" t="str">
            <v>Capital:Non-infrastructure:New:Community Assets:Community Facilities:Public Ablution Facilities_BS</v>
          </cell>
          <cell r="K3608" t="str">
            <v>Capital:Non-infrastructure:New:Community Assets:Community Facilities:Public Ablution Facilities_BS</v>
          </cell>
          <cell r="L3608" t="str">
            <v>M</v>
          </cell>
          <cell r="M3608" t="str">
            <v>No</v>
          </cell>
          <cell r="N3608">
            <v>255551</v>
          </cell>
        </row>
        <row r="3609">
          <cell r="J3609" t="str">
            <v>Capital:Non-infrastructure:New:Community Assets:Community Facilities:Public Ablution Facilities_BS</v>
          </cell>
          <cell r="K3609" t="str">
            <v>Capital:Non-infrastructure:New:Community Assets:Community Facilities:Public Ablution Facilities_BS</v>
          </cell>
          <cell r="L3609" t="str">
            <v>M</v>
          </cell>
          <cell r="M3609" t="str">
            <v>No</v>
          </cell>
          <cell r="N3609">
            <v>255433</v>
          </cell>
        </row>
        <row r="3610">
          <cell r="J3610" t="str">
            <v>Capital:Non-infrastructure:New:Community Assets:Community Facilities:Public Ablution Facilities_BS</v>
          </cell>
          <cell r="K3610" t="str">
            <v>Capital:Non-infrastructure:New:Community Assets:Community Facilities:Public Ablution Facilities_BS</v>
          </cell>
          <cell r="L3610" t="str">
            <v>M</v>
          </cell>
          <cell r="M3610" t="str">
            <v>No</v>
          </cell>
          <cell r="N3610">
            <v>255754</v>
          </cell>
        </row>
        <row r="3611">
          <cell r="J3611" t="str">
            <v>Capital:Non-infrastructure:New:Community Assets:Community Facilities:Public Ablution Facilities_BS</v>
          </cell>
          <cell r="K3611" t="str">
            <v>Capital:Non-infrastructure:New:Community Assets:Community Facilities:Public Ablution Facilities_BS</v>
          </cell>
          <cell r="L3611" t="str">
            <v>M</v>
          </cell>
          <cell r="M3611" t="str">
            <v>No</v>
          </cell>
          <cell r="N3611">
            <v>255345</v>
          </cell>
        </row>
        <row r="3612">
          <cell r="J3612" t="str">
            <v>Capital:Non-infrastructure:New:Community Assets:Community Facilities:Public Ablution Facilities_BS</v>
          </cell>
          <cell r="K3612" t="str">
            <v>Capital:Non-infrastructure:New:Community Assets:Community Facilities:Public Ablution Facilities_BS</v>
          </cell>
          <cell r="L3612" t="str">
            <v>M</v>
          </cell>
          <cell r="M3612" t="str">
            <v>No</v>
          </cell>
          <cell r="N3612">
            <v>261248</v>
          </cell>
        </row>
        <row r="3613">
          <cell r="J3613" t="str">
            <v>Capital:Non-infrastructure:New:Community Assets:Community Facilities:Public Ablution Facilities_BS</v>
          </cell>
          <cell r="K3613" t="str">
            <v>Capital:Non-infrastructure:New:Community Assets:Community Facilities:Public Ablution Facilities_BS</v>
          </cell>
          <cell r="L3613" t="str">
            <v>M</v>
          </cell>
          <cell r="M3613" t="str">
            <v>No</v>
          </cell>
          <cell r="N3613">
            <v>261569</v>
          </cell>
        </row>
        <row r="3614">
          <cell r="J3614" t="str">
            <v>Capital:Non-infrastructure:New:Community Assets:Community Facilities:Public Ablution Facilities_BS</v>
          </cell>
          <cell r="K3614" t="str">
            <v>Capital:Non-infrastructure:New:Community Assets:Community Facilities:Public Ablution Facilities_BS</v>
          </cell>
          <cell r="L3614" t="str">
            <v>M</v>
          </cell>
          <cell r="M3614" t="str">
            <v>No</v>
          </cell>
          <cell r="N3614">
            <v>253990</v>
          </cell>
        </row>
        <row r="3615">
          <cell r="J3615" t="str">
            <v>Capital:Non-infrastructure:New:Community Assets:Sport and Recreation Facilities:Outdoor Facilities_BS</v>
          </cell>
          <cell r="K3615" t="str">
            <v>Capital:Non-infrastructure:New:Community Assets:Sport and Recreation Facilities:Outdoor Facilities_BS</v>
          </cell>
          <cell r="L3615" t="str">
            <v>M</v>
          </cell>
          <cell r="M3615" t="str">
            <v>No</v>
          </cell>
          <cell r="N3615">
            <v>261580</v>
          </cell>
        </row>
        <row r="3616">
          <cell r="J3616" t="str">
            <v>Capital:Non-infrastructure:New:Community Assets:Sport and Recreation Facilities:Outdoor Facilities_BS</v>
          </cell>
          <cell r="K3616" t="str">
            <v>Capital:Non-infrastructure:New:Community Assets:Sport and Recreation Facilities:Outdoor Facilities_BS</v>
          </cell>
          <cell r="L3616" t="str">
            <v>M</v>
          </cell>
          <cell r="M3616" t="str">
            <v>No</v>
          </cell>
          <cell r="N3616">
            <v>261237</v>
          </cell>
        </row>
        <row r="3617">
          <cell r="J3617" t="str">
            <v>Capital:Non-infrastructure:New:Community Assets:Sport and Recreation Facilities:Outdoor Facilities_BS</v>
          </cell>
          <cell r="K3617" t="str">
            <v>Capital:Non-infrastructure:New:Community Assets:Sport and Recreation Facilities:Outdoor Facilities_BS</v>
          </cell>
          <cell r="L3617" t="str">
            <v>M</v>
          </cell>
          <cell r="M3617" t="str">
            <v>No</v>
          </cell>
          <cell r="N3617">
            <v>255415</v>
          </cell>
        </row>
        <row r="3618">
          <cell r="J3618" t="str">
            <v>Capital:Non-infrastructure:New:Community Assets:Sport and Recreation Facilities:Outdoor Facilities_BS</v>
          </cell>
          <cell r="K3618" t="str">
            <v>Capital:Non-infrastructure:New:Community Assets:Sport and Recreation Facilities:Outdoor Facilities_BS</v>
          </cell>
          <cell r="L3618" t="str">
            <v>M</v>
          </cell>
          <cell r="M3618" t="str">
            <v>No</v>
          </cell>
          <cell r="N3618">
            <v>255824</v>
          </cell>
        </row>
        <row r="3619">
          <cell r="J3619" t="str">
            <v>Capital:Non-infrastructure:New:Community Assets:Sport and Recreation Facilities:Outdoor Facilities_BS</v>
          </cell>
          <cell r="K3619" t="str">
            <v>Capital:Non-infrastructure:New:Community Assets:Sport and Recreation Facilities:Outdoor Facilities_BS</v>
          </cell>
          <cell r="L3619" t="str">
            <v>M</v>
          </cell>
          <cell r="M3619" t="str">
            <v>No</v>
          </cell>
          <cell r="N3619">
            <v>255424</v>
          </cell>
        </row>
        <row r="3620">
          <cell r="J3620" t="str">
            <v>Capital:Non-infrastructure:New:Community Assets:Sport and Recreation Facilities:Outdoor Facilities_BS</v>
          </cell>
          <cell r="K3620" t="str">
            <v>Capital:Non-infrastructure:New:Community Assets:Sport and Recreation Facilities:Outdoor Facilities_BS</v>
          </cell>
          <cell r="L3620" t="str">
            <v>M</v>
          </cell>
          <cell r="M3620" t="str">
            <v>No</v>
          </cell>
          <cell r="N3620">
            <v>255556</v>
          </cell>
        </row>
        <row r="3621">
          <cell r="J3621" t="str">
            <v>Capital:Non-infrastructure:New:Community Assets:Sport and Recreation Facilities:Outdoor Facilities_BS</v>
          </cell>
          <cell r="K3621" t="str">
            <v>Capital:Non-infrastructure:New:Community Assets:Sport and Recreation Facilities:Outdoor Facilities_BS</v>
          </cell>
          <cell r="L3621" t="str">
            <v>M</v>
          </cell>
          <cell r="M3621" t="str">
            <v>No</v>
          </cell>
          <cell r="N3621">
            <v>255096</v>
          </cell>
        </row>
        <row r="3622">
          <cell r="J3622" t="str">
            <v>Capital:Non-infrastructure:New:Computer Equipment_BS</v>
          </cell>
          <cell r="K3622" t="str">
            <v>Capital:Non-infrastructure:New:Computer Equipment_BS</v>
          </cell>
          <cell r="L3622" t="str">
            <v>M</v>
          </cell>
          <cell r="M3622" t="str">
            <v>No</v>
          </cell>
          <cell r="N3622">
            <v>255162</v>
          </cell>
        </row>
        <row r="3623">
          <cell r="J3623" t="str">
            <v>Capital:Non-infrastructure:New:Computer Equipment_BS</v>
          </cell>
          <cell r="K3623" t="str">
            <v>Capital:Non-infrastructure:New:Computer Equipment_BS</v>
          </cell>
          <cell r="L3623" t="str">
            <v>M</v>
          </cell>
          <cell r="M3623" t="str">
            <v>No</v>
          </cell>
          <cell r="N3623">
            <v>255540</v>
          </cell>
        </row>
        <row r="3624">
          <cell r="J3624" t="str">
            <v>Capital:Non-infrastructure:New:Computer Equipment_BS</v>
          </cell>
          <cell r="K3624" t="str">
            <v>Capital:Non-infrastructure:New:Computer Equipment_BS</v>
          </cell>
          <cell r="L3624" t="str">
            <v>M</v>
          </cell>
          <cell r="M3624" t="str">
            <v>No</v>
          </cell>
          <cell r="N3624">
            <v>255746</v>
          </cell>
        </row>
        <row r="3625">
          <cell r="J3625" t="str">
            <v>Capital:Non-infrastructure:New:Computer Equipment_BS</v>
          </cell>
          <cell r="K3625" t="str">
            <v>Capital:Non-infrastructure:New:Computer Equipment_BS</v>
          </cell>
          <cell r="L3625" t="str">
            <v>M</v>
          </cell>
          <cell r="M3625" t="str">
            <v>No</v>
          </cell>
          <cell r="N3625">
            <v>255443</v>
          </cell>
        </row>
        <row r="3626">
          <cell r="J3626" t="str">
            <v>Capital:Non-infrastructure:New:Computer Equipment_BS</v>
          </cell>
          <cell r="K3626" t="str">
            <v>Capital:Non-infrastructure:New:Computer Equipment_BS</v>
          </cell>
          <cell r="L3626" t="str">
            <v>M</v>
          </cell>
          <cell r="M3626" t="str">
            <v>No</v>
          </cell>
          <cell r="N3626">
            <v>255349</v>
          </cell>
        </row>
        <row r="3627">
          <cell r="J3627" t="str">
            <v>Capital:Non-infrastructure:New:Computer Equipment_BS</v>
          </cell>
          <cell r="K3627" t="str">
            <v>Capital:Non-infrastructure:New:Computer Equipment_BS</v>
          </cell>
          <cell r="L3627" t="str">
            <v>M</v>
          </cell>
          <cell r="M3627" t="str">
            <v>No</v>
          </cell>
          <cell r="N3627">
            <v>261259</v>
          </cell>
        </row>
        <row r="3628">
          <cell r="J3628" t="str">
            <v>Capital:Non-infrastructure:New:Computer Equipment_BS</v>
          </cell>
          <cell r="K3628" t="str">
            <v>Capital:Non-infrastructure:New:Computer Equipment_BS</v>
          </cell>
          <cell r="L3628" t="str">
            <v>M</v>
          </cell>
          <cell r="M3628" t="str">
            <v>No</v>
          </cell>
          <cell r="N3628">
            <v>261558</v>
          </cell>
        </row>
        <row r="3629">
          <cell r="J3629" t="str">
            <v>Capital:Non-infrastructure:New:Computer Equipment_BS</v>
          </cell>
          <cell r="K3629" t="str">
            <v>Capital:Non-infrastructure:New:Computer Equipment_BS</v>
          </cell>
          <cell r="L3629" t="str">
            <v>M</v>
          </cell>
          <cell r="M3629" t="str">
            <v>No</v>
          </cell>
          <cell r="N3629">
            <v>253994</v>
          </cell>
        </row>
        <row r="3630">
          <cell r="J3630" t="str">
            <v>Capital:Non-infrastructure:New:Furniture and Office Equipment_BS</v>
          </cell>
          <cell r="K3630" t="str">
            <v>Capital:Non-infrastructure:New:Furniture and Office Equipment_BS</v>
          </cell>
          <cell r="L3630" t="str">
            <v>M</v>
          </cell>
          <cell r="M3630" t="str">
            <v>No</v>
          </cell>
          <cell r="N3630">
            <v>253991</v>
          </cell>
        </row>
        <row r="3631">
          <cell r="J3631" t="str">
            <v>Capital:Non-infrastructure:New:Furniture and Office Equipment_BS</v>
          </cell>
          <cell r="K3631" t="str">
            <v>Capital:Non-infrastructure:New:Furniture and Office Equipment_BS</v>
          </cell>
          <cell r="L3631" t="str">
            <v>M</v>
          </cell>
          <cell r="M3631" t="str">
            <v>No</v>
          </cell>
          <cell r="N3631">
            <v>261555</v>
          </cell>
        </row>
        <row r="3632">
          <cell r="J3632" t="str">
            <v>Capital:Non-infrastructure:New:Furniture and Office Equipment_BS</v>
          </cell>
          <cell r="K3632" t="str">
            <v>Capital:Non-infrastructure:New:Furniture and Office Equipment_BS</v>
          </cell>
          <cell r="L3632" t="str">
            <v>M</v>
          </cell>
          <cell r="M3632" t="str">
            <v>No</v>
          </cell>
          <cell r="N3632">
            <v>261262</v>
          </cell>
        </row>
        <row r="3633">
          <cell r="J3633" t="str">
            <v>Capital:Non-infrastructure:New:Furniture and Office Equipment_BS</v>
          </cell>
          <cell r="K3633" t="str">
            <v>Capital:Non-infrastructure:New:Furniture and Office Equipment_BS</v>
          </cell>
          <cell r="L3633" t="str">
            <v>M</v>
          </cell>
          <cell r="M3633" t="str">
            <v>No</v>
          </cell>
          <cell r="N3633">
            <v>255346</v>
          </cell>
        </row>
        <row r="3634">
          <cell r="J3634" t="str">
            <v>Capital:Non-infrastructure:New:Furniture and Office Equipment_BS</v>
          </cell>
          <cell r="K3634" t="str">
            <v>Capital:Non-infrastructure:New:Furniture and Office Equipment_BS</v>
          </cell>
          <cell r="L3634" t="str">
            <v>M</v>
          </cell>
          <cell r="M3634" t="str">
            <v>No</v>
          </cell>
          <cell r="N3634">
            <v>255446</v>
          </cell>
        </row>
        <row r="3635">
          <cell r="J3635" t="str">
            <v>Capital:Non-infrastructure:New:Furniture and Office Equipment_BS</v>
          </cell>
          <cell r="K3635" t="str">
            <v>Capital:Non-infrastructure:New:Furniture and Office Equipment_BS</v>
          </cell>
          <cell r="L3635" t="str">
            <v>M</v>
          </cell>
          <cell r="M3635" t="str">
            <v>No</v>
          </cell>
          <cell r="N3635">
            <v>255749</v>
          </cell>
        </row>
        <row r="3636">
          <cell r="J3636" t="str">
            <v>Capital:Non-infrastructure:New:Furniture and Office Equipment_BS</v>
          </cell>
          <cell r="K3636" t="str">
            <v>Capital:Non-infrastructure:New:Furniture and Office Equipment_BS</v>
          </cell>
          <cell r="L3636" t="str">
            <v>M</v>
          </cell>
          <cell r="M3636" t="str">
            <v>No</v>
          </cell>
          <cell r="N3636">
            <v>255542</v>
          </cell>
        </row>
        <row r="3637">
          <cell r="J3637" t="str">
            <v>Capital:Non-infrastructure:New:Furniture and Office Equipment_BS</v>
          </cell>
          <cell r="K3637" t="str">
            <v>Capital:Non-infrastructure:New:Furniture and Office Equipment_BS</v>
          </cell>
          <cell r="L3637" t="str">
            <v>M</v>
          </cell>
          <cell r="M3637" t="str">
            <v>No</v>
          </cell>
          <cell r="N3637">
            <v>255165</v>
          </cell>
        </row>
        <row r="3638">
          <cell r="J3638" t="str">
            <v>Capital:Non-infrastructure:New:Machinery and Equipment_BS</v>
          </cell>
          <cell r="K3638" t="str">
            <v>Capital:Non-infrastructure:New:Machinery and Equipment_BS</v>
          </cell>
          <cell r="L3638" t="str">
            <v>M</v>
          </cell>
          <cell r="M3638" t="str">
            <v>No</v>
          </cell>
          <cell r="N3638">
            <v>255163</v>
          </cell>
        </row>
        <row r="3639">
          <cell r="J3639" t="str">
            <v>Capital:Non-infrastructure:New:Machinery and Equipment_BS</v>
          </cell>
          <cell r="K3639" t="str">
            <v>Capital:Non-infrastructure:New:Machinery and Equipment_BS</v>
          </cell>
          <cell r="L3639" t="str">
            <v>M</v>
          </cell>
          <cell r="M3639" t="str">
            <v>No</v>
          </cell>
          <cell r="N3639">
            <v>255164</v>
          </cell>
        </row>
        <row r="3640">
          <cell r="J3640" t="str">
            <v>Capital:Non-infrastructure:New:Machinery and Equipment_BS</v>
          </cell>
          <cell r="K3640" t="str">
            <v>Capital:Non-infrastructure:New:Machinery and Equipment_BS</v>
          </cell>
          <cell r="L3640" t="str">
            <v>M</v>
          </cell>
          <cell r="M3640" t="str">
            <v>No</v>
          </cell>
          <cell r="N3640">
            <v>255543</v>
          </cell>
        </row>
        <row r="3641">
          <cell r="J3641" t="str">
            <v>Capital:Non-infrastructure:New:Machinery and Equipment_BS</v>
          </cell>
          <cell r="K3641" t="str">
            <v>Capital:Non-infrastructure:New:Machinery and Equipment_BS</v>
          </cell>
          <cell r="L3641" t="str">
            <v>M</v>
          </cell>
          <cell r="M3641" t="str">
            <v>No</v>
          </cell>
          <cell r="N3641">
            <v>255544</v>
          </cell>
        </row>
        <row r="3642">
          <cell r="J3642" t="str">
            <v>Capital:Non-infrastructure:New:Machinery and Equipment_BS</v>
          </cell>
          <cell r="K3642" t="str">
            <v>Capital:Non-infrastructure:New:Machinery and Equipment_BS</v>
          </cell>
          <cell r="L3642" t="str">
            <v>M</v>
          </cell>
          <cell r="M3642" t="str">
            <v>No</v>
          </cell>
          <cell r="N3642">
            <v>255747</v>
          </cell>
        </row>
        <row r="3643">
          <cell r="J3643" t="str">
            <v>Capital:Non-infrastructure:New:Machinery and Equipment_BS</v>
          </cell>
          <cell r="K3643" t="str">
            <v>Capital:Non-infrastructure:New:Machinery and Equipment_BS</v>
          </cell>
          <cell r="L3643" t="str">
            <v>M</v>
          </cell>
          <cell r="M3643" t="str">
            <v>No</v>
          </cell>
          <cell r="N3643">
            <v>255748</v>
          </cell>
        </row>
        <row r="3644">
          <cell r="J3644" t="str">
            <v>Capital:Non-infrastructure:New:Machinery and Equipment_BS</v>
          </cell>
          <cell r="K3644" t="str">
            <v>Capital:Non-infrastructure:New:Machinery and Equipment_BS</v>
          </cell>
          <cell r="L3644" t="str">
            <v>M</v>
          </cell>
          <cell r="M3644" t="str">
            <v>No</v>
          </cell>
          <cell r="N3644">
            <v>255444</v>
          </cell>
        </row>
        <row r="3645">
          <cell r="J3645" t="str">
            <v>Capital:Non-infrastructure:New:Machinery and Equipment_BS</v>
          </cell>
          <cell r="K3645" t="str">
            <v>Capital:Non-infrastructure:New:Machinery and Equipment_BS</v>
          </cell>
          <cell r="L3645" t="str">
            <v>M</v>
          </cell>
          <cell r="M3645" t="str">
            <v>No</v>
          </cell>
          <cell r="N3645">
            <v>255445</v>
          </cell>
        </row>
        <row r="3646">
          <cell r="J3646" t="str">
            <v>Capital:Non-infrastructure:New:Machinery and Equipment_BS</v>
          </cell>
          <cell r="K3646" t="str">
            <v>Capital:Non-infrastructure:New:Machinery and Equipment_BS</v>
          </cell>
          <cell r="L3646" t="str">
            <v>M</v>
          </cell>
          <cell r="M3646" t="str">
            <v>No</v>
          </cell>
          <cell r="N3646">
            <v>255347</v>
          </cell>
        </row>
        <row r="3647">
          <cell r="J3647" t="str">
            <v>Capital:Non-infrastructure:New:Machinery and Equipment_BS</v>
          </cell>
          <cell r="K3647" t="str">
            <v>Capital:Non-infrastructure:New:Machinery and Equipment_BS</v>
          </cell>
          <cell r="L3647" t="str">
            <v>M</v>
          </cell>
          <cell r="M3647" t="str">
            <v>No</v>
          </cell>
          <cell r="N3647">
            <v>255348</v>
          </cell>
        </row>
        <row r="3648">
          <cell r="J3648" t="str">
            <v>Capital:Non-infrastructure:New:Machinery and Equipment_BS</v>
          </cell>
          <cell r="K3648" t="str">
            <v>Capital:Non-infrastructure:New:Machinery and Equipment_BS</v>
          </cell>
          <cell r="L3648" t="str">
            <v>M</v>
          </cell>
          <cell r="M3648" t="str">
            <v>No</v>
          </cell>
          <cell r="N3648">
            <v>261260</v>
          </cell>
        </row>
        <row r="3649">
          <cell r="J3649" t="str">
            <v>Capital:Non-infrastructure:New:Machinery and Equipment_BS</v>
          </cell>
          <cell r="K3649" t="str">
            <v>Capital:Non-infrastructure:New:Machinery and Equipment_BS</v>
          </cell>
          <cell r="L3649" t="str">
            <v>M</v>
          </cell>
          <cell r="M3649" t="str">
            <v>No</v>
          </cell>
          <cell r="N3649">
            <v>261261</v>
          </cell>
        </row>
        <row r="3650">
          <cell r="J3650" t="str">
            <v>Capital:Non-infrastructure:New:Machinery and Equipment_BS</v>
          </cell>
          <cell r="K3650" t="str">
            <v>Capital:Non-infrastructure:New:Machinery and Equipment_BS</v>
          </cell>
          <cell r="L3650" t="str">
            <v>M</v>
          </cell>
          <cell r="M3650" t="str">
            <v>No</v>
          </cell>
          <cell r="N3650">
            <v>261556</v>
          </cell>
        </row>
        <row r="3651">
          <cell r="J3651" t="str">
            <v>Capital:Non-infrastructure:New:Machinery and Equipment_BS</v>
          </cell>
          <cell r="K3651" t="str">
            <v>Capital:Non-infrastructure:New:Machinery and Equipment_BS</v>
          </cell>
          <cell r="L3651" t="str">
            <v>M</v>
          </cell>
          <cell r="M3651" t="str">
            <v>No</v>
          </cell>
          <cell r="N3651">
            <v>261557</v>
          </cell>
        </row>
        <row r="3652">
          <cell r="J3652" t="str">
            <v>Capital:Non-infrastructure:New:Machinery and Equipment_BS</v>
          </cell>
          <cell r="K3652" t="str">
            <v>Capital:Non-infrastructure:New:Machinery and Equipment_BS</v>
          </cell>
          <cell r="L3652" t="str">
            <v>M</v>
          </cell>
          <cell r="M3652" t="str">
            <v>No</v>
          </cell>
          <cell r="N3652">
            <v>253992</v>
          </cell>
        </row>
        <row r="3653">
          <cell r="J3653" t="str">
            <v>Capital:Non-infrastructure:New:Machinery and Equipment_BS</v>
          </cell>
          <cell r="K3653" t="str">
            <v>Capital:Non-infrastructure:New:Machinery and Equipment_BS</v>
          </cell>
          <cell r="L3653" t="str">
            <v>M</v>
          </cell>
          <cell r="M3653" t="str">
            <v>No</v>
          </cell>
          <cell r="N3653">
            <v>253993</v>
          </cell>
        </row>
        <row r="3654">
          <cell r="J3654" t="str">
            <v>Capital:Non-infrastructure:New:Other Assets:Operational Buildings:Municipal Offices_BS</v>
          </cell>
          <cell r="K3654" t="str">
            <v>Capital:Non-infrastructure:New:Other Assets:Operational Buildings:Municipal Offices_BS</v>
          </cell>
          <cell r="L3654" t="str">
            <v>M</v>
          </cell>
          <cell r="M3654" t="str">
            <v>No</v>
          </cell>
          <cell r="N3654">
            <v>253995</v>
          </cell>
        </row>
        <row r="3655">
          <cell r="J3655" t="str">
            <v>Capital:Non-infrastructure:New:Other Assets:Operational Buildings:Municipal Offices_BS</v>
          </cell>
          <cell r="K3655" t="str">
            <v>Capital:Non-infrastructure:New:Other Assets:Operational Buildings:Municipal Offices_BS</v>
          </cell>
          <cell r="L3655" t="str">
            <v>M</v>
          </cell>
          <cell r="M3655" t="str">
            <v>No</v>
          </cell>
          <cell r="N3655">
            <v>261559</v>
          </cell>
        </row>
        <row r="3656">
          <cell r="J3656" t="str">
            <v>Capital:Non-infrastructure:New:Other Assets:Operational Buildings:Municipal Offices_BS</v>
          </cell>
          <cell r="K3656" t="str">
            <v>Capital:Non-infrastructure:New:Other Assets:Operational Buildings:Municipal Offices_BS</v>
          </cell>
          <cell r="L3656" t="str">
            <v>M</v>
          </cell>
          <cell r="M3656" t="str">
            <v>No</v>
          </cell>
          <cell r="N3656">
            <v>261258</v>
          </cell>
        </row>
        <row r="3657">
          <cell r="J3657" t="str">
            <v>Capital:Non-infrastructure:New:Other Assets:Operational Buildings:Municipal Offices_BS</v>
          </cell>
          <cell r="K3657" t="str">
            <v>Capital:Non-infrastructure:New:Other Assets:Operational Buildings:Municipal Offices_BS</v>
          </cell>
          <cell r="L3657" t="str">
            <v>M</v>
          </cell>
          <cell r="M3657" t="str">
            <v>No</v>
          </cell>
          <cell r="N3657">
            <v>255350</v>
          </cell>
        </row>
        <row r="3658">
          <cell r="J3658" t="str">
            <v>Capital:Non-infrastructure:New:Other Assets:Operational Buildings:Municipal Offices_BS</v>
          </cell>
          <cell r="K3658" t="str">
            <v>Capital:Non-infrastructure:New:Other Assets:Operational Buildings:Municipal Offices_BS</v>
          </cell>
          <cell r="L3658" t="str">
            <v>M</v>
          </cell>
          <cell r="M3658" t="str">
            <v>No</v>
          </cell>
          <cell r="N3658">
            <v>255442</v>
          </cell>
        </row>
        <row r="3659">
          <cell r="J3659" t="str">
            <v>Capital:Non-infrastructure:New:Other Assets:Operational Buildings:Municipal Offices_BS</v>
          </cell>
          <cell r="K3659" t="str">
            <v>Capital:Non-infrastructure:New:Other Assets:Operational Buildings:Municipal Offices_BS</v>
          </cell>
          <cell r="L3659" t="str">
            <v>M</v>
          </cell>
          <cell r="M3659" t="str">
            <v>No</v>
          </cell>
          <cell r="N3659">
            <v>255541</v>
          </cell>
        </row>
        <row r="3660">
          <cell r="J3660" t="str">
            <v>Capital:Non-infrastructure:New:Other Assets:Operational Buildings:Municipal Offices_BS</v>
          </cell>
          <cell r="K3660" t="str">
            <v>Capital:Non-infrastructure:New:Other Assets:Operational Buildings:Municipal Offices_BS</v>
          </cell>
          <cell r="L3660" t="str">
            <v>M</v>
          </cell>
          <cell r="M3660" t="str">
            <v>No</v>
          </cell>
          <cell r="N3660">
            <v>255745</v>
          </cell>
        </row>
        <row r="3661">
          <cell r="J3661" t="str">
            <v>Capital:Non-infrastructure:New:Other Assets:Operational Buildings:Municipal Offices_BS</v>
          </cell>
          <cell r="K3661" t="str">
            <v>Capital:Non-infrastructure:New:Other Assets:Operational Buildings:Municipal Offices_BS</v>
          </cell>
          <cell r="L3661" t="str">
            <v>M</v>
          </cell>
          <cell r="M3661" t="str">
            <v>No</v>
          </cell>
          <cell r="N3661">
            <v>255161</v>
          </cell>
        </row>
        <row r="3662">
          <cell r="J3662" t="str">
            <v>Capital:Non-infrastructure:New:Transport Assets_BS</v>
          </cell>
          <cell r="K3662" t="str">
            <v>Capital:Non-infrastructure:New:Transport Assets_BS</v>
          </cell>
          <cell r="L3662" t="str">
            <v>M</v>
          </cell>
          <cell r="M3662" t="str">
            <v>No</v>
          </cell>
          <cell r="N3662">
            <v>263550</v>
          </cell>
        </row>
        <row r="3663">
          <cell r="J3663" t="str">
            <v>Capital:Non-infrastructure:New:Transport Assets_BS</v>
          </cell>
          <cell r="K3663" t="str">
            <v>Capital:Non-infrastructure:New:Transport Assets_BS</v>
          </cell>
          <cell r="L3663" t="str">
            <v>M</v>
          </cell>
          <cell r="M3663" t="str">
            <v>No</v>
          </cell>
          <cell r="N3663">
            <v>263529</v>
          </cell>
        </row>
        <row r="3664">
          <cell r="J3664" t="str">
            <v>Capital:Non-infrastructure:New:Transport Assets_BS</v>
          </cell>
          <cell r="K3664" t="str">
            <v>Capital:Non-infrastructure:New:Transport Assets_BS</v>
          </cell>
          <cell r="L3664" t="str">
            <v>M</v>
          </cell>
          <cell r="M3664" t="str">
            <v>No</v>
          </cell>
          <cell r="N3664">
            <v>263549</v>
          </cell>
        </row>
        <row r="3665">
          <cell r="J3665" t="str">
            <v>Capital:Non-infrastructure:New:Transport Assets_BS</v>
          </cell>
          <cell r="K3665" t="str">
            <v>Capital:Non-infrastructure:New:Transport Assets_BS</v>
          </cell>
          <cell r="L3665" t="str">
            <v>M</v>
          </cell>
          <cell r="M3665" t="str">
            <v>No</v>
          </cell>
          <cell r="N3665">
            <v>263552</v>
          </cell>
        </row>
        <row r="3666">
          <cell r="J3666" t="str">
            <v>Capital:Non-infrastructure:New:Transport Assets_BS</v>
          </cell>
          <cell r="K3666" t="str">
            <v>Capital:Non-infrastructure:New:Transport Assets_BS</v>
          </cell>
          <cell r="L3666" t="str">
            <v>M</v>
          </cell>
          <cell r="M3666" t="str">
            <v>No</v>
          </cell>
          <cell r="N3666">
            <v>263548</v>
          </cell>
        </row>
        <row r="3667">
          <cell r="J3667" t="str">
            <v>Capital:Non-infrastructure:New:Transport Assets_BS</v>
          </cell>
          <cell r="K3667" t="str">
            <v>Capital:Non-infrastructure:New:Transport Assets_BS</v>
          </cell>
          <cell r="L3667" t="str">
            <v>M</v>
          </cell>
          <cell r="M3667" t="str">
            <v>No</v>
          </cell>
          <cell r="N3667">
            <v>263533</v>
          </cell>
        </row>
        <row r="3668">
          <cell r="J3668" t="str">
            <v>Capital:Non-infrastructure:New:Transport Assets_BS</v>
          </cell>
          <cell r="K3668" t="str">
            <v>Capital:Non-infrastructure:New:Transport Assets_BS</v>
          </cell>
          <cell r="L3668" t="str">
            <v>M</v>
          </cell>
          <cell r="M3668" t="str">
            <v>No</v>
          </cell>
          <cell r="N3668">
            <v>263551</v>
          </cell>
        </row>
        <row r="3669">
          <cell r="J3669" t="str">
            <v>Capital:Non-infrastructure:New:Transport Assets_BS</v>
          </cell>
          <cell r="K3669" t="str">
            <v>Capital:Non-infrastructure:New:Transport Assets_BS</v>
          </cell>
          <cell r="L3669" t="str">
            <v>M</v>
          </cell>
          <cell r="M3669" t="str">
            <v>No</v>
          </cell>
          <cell r="N3669">
            <v>263544</v>
          </cell>
        </row>
        <row r="3670">
          <cell r="J3670" t="str">
            <v>COMMUNITY WEALTH/EQUITY / Accumulated surplus/(deficit)_BS</v>
          </cell>
          <cell r="K3670" t="str">
            <v>COMMUNITY WEALTH/EQUITY / Accumulated surplus/(deficit)_BS</v>
          </cell>
          <cell r="L3670" t="str">
            <v>M</v>
          </cell>
          <cell r="M3670" t="str">
            <v>No</v>
          </cell>
          <cell r="N3670">
            <v>263309</v>
          </cell>
        </row>
        <row r="3671">
          <cell r="J3671" t="str">
            <v>Current assets / Cash and cash equivalents_BS</v>
          </cell>
          <cell r="K3671" t="str">
            <v>Current assets / Cash and cash equivalents_BS</v>
          </cell>
          <cell r="L3671" t="str">
            <v>M</v>
          </cell>
          <cell r="M3671" t="str">
            <v>No</v>
          </cell>
          <cell r="N3671">
            <v>253893</v>
          </cell>
        </row>
        <row r="3672">
          <cell r="J3672" t="str">
            <v>Current assets / Cash and cash equivalents_BS</v>
          </cell>
          <cell r="K3672" t="str">
            <v>Current assets / Cash and cash equivalents_BS</v>
          </cell>
          <cell r="L3672" t="str">
            <v>M</v>
          </cell>
          <cell r="M3672" t="str">
            <v>No</v>
          </cell>
          <cell r="N3672">
            <v>253894</v>
          </cell>
        </row>
        <row r="3673">
          <cell r="J3673" t="str">
            <v>Current assets / Cash and cash equivalents_BS</v>
          </cell>
          <cell r="K3673" t="str">
            <v>Current assets / Cash and cash equivalents_BS</v>
          </cell>
          <cell r="L3673" t="str">
            <v>M</v>
          </cell>
          <cell r="M3673" t="str">
            <v>No</v>
          </cell>
          <cell r="N3673">
            <v>253895</v>
          </cell>
        </row>
        <row r="3674">
          <cell r="J3674" t="str">
            <v>Current assets / Cash and cash equivalents_BS</v>
          </cell>
          <cell r="K3674" t="str">
            <v>Current assets / Cash and cash equivalents_BS</v>
          </cell>
          <cell r="L3674" t="str">
            <v>M</v>
          </cell>
          <cell r="M3674" t="str">
            <v>No</v>
          </cell>
          <cell r="N3674">
            <v>253896</v>
          </cell>
        </row>
        <row r="3675">
          <cell r="J3675" t="str">
            <v>Current assets / Cash and cash equivalents_BS</v>
          </cell>
          <cell r="K3675" t="str">
            <v>Current assets / Cash and cash equivalents_BS</v>
          </cell>
          <cell r="L3675" t="str">
            <v>M</v>
          </cell>
          <cell r="M3675" t="str">
            <v>No</v>
          </cell>
          <cell r="N3675">
            <v>253897</v>
          </cell>
        </row>
        <row r="3676">
          <cell r="J3676" t="str">
            <v>Current assets / Cash and cash equivalents_BS</v>
          </cell>
          <cell r="K3676" t="str">
            <v>Current assets / Cash and cash equivalents_BS</v>
          </cell>
          <cell r="L3676" t="str">
            <v>M</v>
          </cell>
          <cell r="M3676" t="str">
            <v>No</v>
          </cell>
          <cell r="N3676">
            <v>253898</v>
          </cell>
        </row>
        <row r="3677">
          <cell r="J3677" t="str">
            <v>Current assets / Cash and cash equivalents_BS</v>
          </cell>
          <cell r="K3677" t="str">
            <v>Current assets / Cash and cash equivalents_BS</v>
          </cell>
          <cell r="L3677" t="str">
            <v>M</v>
          </cell>
          <cell r="M3677" t="str">
            <v>No</v>
          </cell>
          <cell r="N3677">
            <v>253899</v>
          </cell>
        </row>
        <row r="3678">
          <cell r="J3678" t="str">
            <v>Current assets / Cash and cash equivalents_BS</v>
          </cell>
          <cell r="K3678" t="str">
            <v>Current assets / Cash and cash equivalents_BS</v>
          </cell>
          <cell r="L3678" t="str">
            <v>M</v>
          </cell>
          <cell r="M3678" t="str">
            <v>No</v>
          </cell>
          <cell r="N3678">
            <v>253900</v>
          </cell>
        </row>
        <row r="3679">
          <cell r="J3679" t="str">
            <v>Current assets / Cash and cash equivalents_BS</v>
          </cell>
          <cell r="K3679" t="str">
            <v>Current assets / Cash and cash equivalents_BS</v>
          </cell>
          <cell r="L3679" t="str">
            <v>M</v>
          </cell>
          <cell r="M3679" t="str">
            <v>No</v>
          </cell>
          <cell r="N3679">
            <v>253901</v>
          </cell>
        </row>
        <row r="3680">
          <cell r="J3680" t="str">
            <v>Current assets / Cash and cash equivalents_BS</v>
          </cell>
          <cell r="K3680" t="str">
            <v>Current assets / Cash and cash equivalents_BS</v>
          </cell>
          <cell r="L3680" t="str">
            <v>M</v>
          </cell>
          <cell r="M3680" t="str">
            <v>No</v>
          </cell>
          <cell r="N3680">
            <v>253902</v>
          </cell>
        </row>
        <row r="3681">
          <cell r="J3681" t="str">
            <v>Current assets / Cash and cash equivalents_BS</v>
          </cell>
          <cell r="K3681" t="str">
            <v>Current assets / Cash and cash equivalents_BS</v>
          </cell>
          <cell r="L3681" t="str">
            <v>M</v>
          </cell>
          <cell r="M3681" t="str">
            <v>No</v>
          </cell>
          <cell r="N3681">
            <v>253903</v>
          </cell>
        </row>
        <row r="3682">
          <cell r="J3682" t="str">
            <v>Current assets / Cash and cash equivalents_BS</v>
          </cell>
          <cell r="K3682" t="str">
            <v>Current assets / Cash and cash equivalents_BS</v>
          </cell>
          <cell r="L3682" t="str">
            <v>M</v>
          </cell>
          <cell r="M3682" t="str">
            <v>No</v>
          </cell>
          <cell r="N3682">
            <v>253904</v>
          </cell>
        </row>
        <row r="3683">
          <cell r="J3683" t="str">
            <v>Current assets / Cash and cash equivalents_BS</v>
          </cell>
          <cell r="K3683" t="str">
            <v>Current assets / Cash and cash equivalents_BS</v>
          </cell>
          <cell r="L3683" t="str">
            <v>M</v>
          </cell>
          <cell r="M3683" t="str">
            <v>No</v>
          </cell>
          <cell r="N3683">
            <v>253905</v>
          </cell>
        </row>
        <row r="3684">
          <cell r="J3684" t="str">
            <v>Current assets / Cash and cash equivalents_BS</v>
          </cell>
          <cell r="K3684" t="str">
            <v>Current assets / Cash and cash equivalents_BS</v>
          </cell>
          <cell r="L3684" t="str">
            <v>M</v>
          </cell>
          <cell r="M3684" t="str">
            <v>No</v>
          </cell>
          <cell r="N3684">
            <v>253906</v>
          </cell>
        </row>
        <row r="3685">
          <cell r="J3685" t="str">
            <v>Current assets / Cash and cash equivalents_BS</v>
          </cell>
          <cell r="K3685" t="str">
            <v>Current assets / Cash and cash equivalents_BS</v>
          </cell>
          <cell r="L3685" t="str">
            <v>M</v>
          </cell>
          <cell r="M3685" t="str">
            <v>No</v>
          </cell>
          <cell r="N3685">
            <v>253907</v>
          </cell>
        </row>
        <row r="3686">
          <cell r="J3686" t="str">
            <v>Current assets / Cash and cash equivalents_BS</v>
          </cell>
          <cell r="K3686" t="str">
            <v>Current assets / Cash and cash equivalents_BS</v>
          </cell>
          <cell r="L3686" t="str">
            <v>M</v>
          </cell>
          <cell r="M3686" t="str">
            <v>No</v>
          </cell>
          <cell r="N3686">
            <v>253908</v>
          </cell>
        </row>
        <row r="3687">
          <cell r="J3687" t="str">
            <v>Current assets / Cash and cash equivalents_BS</v>
          </cell>
          <cell r="K3687" t="str">
            <v>Current assets / Cash and cash equivalents_BS</v>
          </cell>
          <cell r="L3687" t="str">
            <v>M</v>
          </cell>
          <cell r="M3687" t="str">
            <v>No</v>
          </cell>
          <cell r="N3687">
            <v>253909</v>
          </cell>
        </row>
        <row r="3688">
          <cell r="J3688" t="str">
            <v>Current assets / Cash and cash equivalents_BS</v>
          </cell>
          <cell r="K3688" t="str">
            <v>Current assets / Cash and cash equivalents_BS</v>
          </cell>
          <cell r="L3688" t="str">
            <v>M</v>
          </cell>
          <cell r="M3688" t="str">
            <v>No</v>
          </cell>
          <cell r="N3688">
            <v>253910</v>
          </cell>
        </row>
        <row r="3689">
          <cell r="J3689" t="str">
            <v>Current assets / Cash and cash equivalents_BS</v>
          </cell>
          <cell r="K3689" t="str">
            <v>Current assets / Cash and cash equivalents_BS</v>
          </cell>
          <cell r="L3689" t="str">
            <v>M</v>
          </cell>
          <cell r="M3689" t="str">
            <v>No</v>
          </cell>
          <cell r="N3689">
            <v>253911</v>
          </cell>
        </row>
        <row r="3690">
          <cell r="J3690" t="str">
            <v>Current assets / Cash and cash equivalents_BS</v>
          </cell>
          <cell r="K3690" t="str">
            <v>Current assets / Cash and cash equivalents_BS</v>
          </cell>
          <cell r="L3690" t="str">
            <v>M</v>
          </cell>
          <cell r="M3690" t="str">
            <v>No</v>
          </cell>
          <cell r="N3690">
            <v>253912</v>
          </cell>
        </row>
        <row r="3691">
          <cell r="J3691" t="str">
            <v>Current assets / Cash and cash equivalents_BS</v>
          </cell>
          <cell r="K3691" t="str">
            <v>Current assets / Cash and cash equivalents_BS</v>
          </cell>
          <cell r="L3691" t="str">
            <v>M</v>
          </cell>
          <cell r="M3691" t="str">
            <v>No</v>
          </cell>
          <cell r="N3691">
            <v>253913</v>
          </cell>
        </row>
        <row r="3692">
          <cell r="J3692" t="str">
            <v>Current assets / Cash and cash equivalents_BS</v>
          </cell>
          <cell r="K3692" t="str">
            <v>Current assets / Cash and cash equivalents_BS</v>
          </cell>
          <cell r="L3692" t="str">
            <v>M</v>
          </cell>
          <cell r="M3692" t="str">
            <v>No</v>
          </cell>
          <cell r="N3692">
            <v>253914</v>
          </cell>
        </row>
        <row r="3693">
          <cell r="J3693" t="str">
            <v>Current assets / Cash and cash equivalents_BS</v>
          </cell>
          <cell r="K3693" t="str">
            <v>Current assets / Cash and cash equivalents_BS</v>
          </cell>
          <cell r="L3693" t="str">
            <v>M</v>
          </cell>
          <cell r="M3693" t="str">
            <v>No</v>
          </cell>
          <cell r="N3693">
            <v>253915</v>
          </cell>
        </row>
        <row r="3694">
          <cell r="J3694" t="str">
            <v>Current assets / Cash and cash equivalents_BS</v>
          </cell>
          <cell r="K3694" t="str">
            <v>Current assets / Cash and cash equivalents_BS</v>
          </cell>
          <cell r="L3694" t="str">
            <v>M</v>
          </cell>
          <cell r="M3694" t="str">
            <v>No</v>
          </cell>
          <cell r="N3694">
            <v>253916</v>
          </cell>
        </row>
        <row r="3695">
          <cell r="J3695" t="str">
            <v>Current assets / Cash and cash equivalents_BS</v>
          </cell>
          <cell r="K3695" t="str">
            <v>Current assets / Cash and cash equivalents_BS</v>
          </cell>
          <cell r="L3695" t="str">
            <v>M</v>
          </cell>
          <cell r="M3695" t="str">
            <v>No</v>
          </cell>
          <cell r="N3695">
            <v>253917</v>
          </cell>
        </row>
        <row r="3696">
          <cell r="J3696" t="str">
            <v>Current assets / Cash and cash equivalents_BS</v>
          </cell>
          <cell r="K3696" t="str">
            <v>Current assets / Cash and cash equivalents_BS</v>
          </cell>
          <cell r="L3696" t="str">
            <v>M</v>
          </cell>
          <cell r="M3696" t="str">
            <v>No</v>
          </cell>
          <cell r="N3696">
            <v>253918</v>
          </cell>
        </row>
        <row r="3697">
          <cell r="J3697" t="str">
            <v>Current assets / Cash and cash equivalents_BS</v>
          </cell>
          <cell r="K3697" t="str">
            <v>Current assets / Cash and cash equivalents_BS</v>
          </cell>
          <cell r="L3697" t="str">
            <v>M</v>
          </cell>
          <cell r="M3697" t="str">
            <v>No</v>
          </cell>
          <cell r="N3697">
            <v>253919</v>
          </cell>
        </row>
        <row r="3698">
          <cell r="J3698" t="str">
            <v>Current assets / Cash and cash equivalents_BS</v>
          </cell>
          <cell r="K3698" t="str">
            <v>Current assets / Cash and cash equivalents_BS</v>
          </cell>
          <cell r="L3698" t="str">
            <v>M</v>
          </cell>
          <cell r="M3698" t="str">
            <v>No</v>
          </cell>
          <cell r="N3698">
            <v>253920</v>
          </cell>
        </row>
        <row r="3699">
          <cell r="J3699" t="str">
            <v>Current assets / Cash and cash equivalents_BS</v>
          </cell>
          <cell r="K3699" t="str">
            <v>Current assets / Cash and cash equivalents_BS</v>
          </cell>
          <cell r="L3699" t="str">
            <v>M</v>
          </cell>
          <cell r="M3699" t="str">
            <v>No</v>
          </cell>
          <cell r="N3699">
            <v>253921</v>
          </cell>
        </row>
        <row r="3700">
          <cell r="J3700" t="str">
            <v>Current assets / Cash and cash equivalents_BS</v>
          </cell>
          <cell r="K3700" t="str">
            <v>Current assets / Cash and cash equivalents_BS</v>
          </cell>
          <cell r="L3700" t="str">
            <v>M</v>
          </cell>
          <cell r="M3700" t="str">
            <v>No</v>
          </cell>
          <cell r="N3700">
            <v>253922</v>
          </cell>
        </row>
        <row r="3701">
          <cell r="J3701" t="str">
            <v>Current assets / Cash and cash equivalents_BS</v>
          </cell>
          <cell r="K3701" t="str">
            <v>Current assets / Cash and cash equivalents_BS</v>
          </cell>
          <cell r="L3701" t="str">
            <v>M</v>
          </cell>
          <cell r="M3701" t="str">
            <v>No</v>
          </cell>
          <cell r="N3701">
            <v>253923</v>
          </cell>
        </row>
        <row r="3702">
          <cell r="J3702" t="str">
            <v>Current assets / Cash and cash equivalents_BS</v>
          </cell>
          <cell r="K3702" t="str">
            <v>Current assets / Cash and cash equivalents_BS</v>
          </cell>
          <cell r="L3702" t="str">
            <v>M</v>
          </cell>
          <cell r="M3702" t="str">
            <v>No</v>
          </cell>
          <cell r="N3702">
            <v>253924</v>
          </cell>
        </row>
        <row r="3703">
          <cell r="J3703" t="str">
            <v>Current assets / Cash and cash equivalents_BS</v>
          </cell>
          <cell r="K3703" t="str">
            <v>Current assets / Cash and cash equivalents_BS</v>
          </cell>
          <cell r="L3703" t="str">
            <v>M</v>
          </cell>
          <cell r="M3703" t="str">
            <v>No</v>
          </cell>
          <cell r="N3703">
            <v>253925</v>
          </cell>
        </row>
        <row r="3704">
          <cell r="J3704" t="str">
            <v>Current assets / Cash and cash equivalents_BS</v>
          </cell>
          <cell r="K3704" t="str">
            <v>Current assets / Cash and cash equivalents_BS</v>
          </cell>
          <cell r="L3704" t="str">
            <v>M</v>
          </cell>
          <cell r="M3704" t="str">
            <v>No</v>
          </cell>
          <cell r="N3704">
            <v>253926</v>
          </cell>
        </row>
        <row r="3705">
          <cell r="J3705" t="str">
            <v>Current assets / Cash and cash equivalents_BS</v>
          </cell>
          <cell r="K3705" t="str">
            <v>Current assets / Cash and cash equivalents_BS</v>
          </cell>
          <cell r="L3705" t="str">
            <v>M</v>
          </cell>
          <cell r="M3705" t="str">
            <v>No</v>
          </cell>
          <cell r="N3705">
            <v>253927</v>
          </cell>
        </row>
        <row r="3706">
          <cell r="J3706" t="str">
            <v>Current assets / Cash and cash equivalents_BS</v>
          </cell>
          <cell r="K3706" t="str">
            <v>Current assets / Cash and cash equivalents_BS</v>
          </cell>
          <cell r="L3706" t="str">
            <v>M</v>
          </cell>
          <cell r="M3706" t="str">
            <v>No</v>
          </cell>
          <cell r="N3706">
            <v>253928</v>
          </cell>
        </row>
        <row r="3707">
          <cell r="J3707" t="str">
            <v>Current assets / Cash and cash equivalents_BS</v>
          </cell>
          <cell r="K3707" t="str">
            <v>Current assets / Cash and cash equivalents_BS</v>
          </cell>
          <cell r="L3707" t="str">
            <v>M</v>
          </cell>
          <cell r="M3707" t="str">
            <v>No</v>
          </cell>
          <cell r="N3707">
            <v>253929</v>
          </cell>
        </row>
        <row r="3708">
          <cell r="J3708" t="str">
            <v>Current assets / Cash and cash equivalents_BS</v>
          </cell>
          <cell r="K3708" t="str">
            <v>Current assets / Cash and cash equivalents_BS</v>
          </cell>
          <cell r="L3708" t="str">
            <v>M</v>
          </cell>
          <cell r="M3708" t="str">
            <v>No</v>
          </cell>
          <cell r="N3708">
            <v>253930</v>
          </cell>
        </row>
        <row r="3709">
          <cell r="J3709" t="str">
            <v>Current assets / Cash and cash equivalents_BS</v>
          </cell>
          <cell r="K3709" t="str">
            <v>Current assets / Cash and cash equivalents_BS</v>
          </cell>
          <cell r="L3709" t="str">
            <v>M</v>
          </cell>
          <cell r="M3709" t="str">
            <v>No</v>
          </cell>
          <cell r="N3709">
            <v>253931</v>
          </cell>
        </row>
        <row r="3710">
          <cell r="J3710" t="str">
            <v>Current assets / Cash and cash equivalents_BS</v>
          </cell>
          <cell r="K3710" t="str">
            <v>Current assets / Cash and cash equivalents_BS</v>
          </cell>
          <cell r="L3710" t="str">
            <v>M</v>
          </cell>
          <cell r="M3710" t="str">
            <v>No</v>
          </cell>
          <cell r="N3710">
            <v>253932</v>
          </cell>
        </row>
        <row r="3711">
          <cell r="J3711" t="str">
            <v>Current assets / Cash and cash equivalents_BS</v>
          </cell>
          <cell r="K3711" t="str">
            <v>Current assets / Cash and cash equivalents_BS</v>
          </cell>
          <cell r="L3711" t="str">
            <v>M</v>
          </cell>
          <cell r="M3711" t="str">
            <v>No</v>
          </cell>
          <cell r="N3711">
            <v>253933</v>
          </cell>
        </row>
        <row r="3712">
          <cell r="J3712" t="str">
            <v>Current assets / Cash and cash equivalents_BS</v>
          </cell>
          <cell r="K3712" t="str">
            <v>Current assets / Cash and cash equivalents_BS</v>
          </cell>
          <cell r="L3712" t="str">
            <v>M</v>
          </cell>
          <cell r="M3712" t="str">
            <v>No</v>
          </cell>
          <cell r="N3712">
            <v>253934</v>
          </cell>
        </row>
        <row r="3713">
          <cell r="J3713" t="str">
            <v>Current assets / Cash and cash equivalents_BS</v>
          </cell>
          <cell r="K3713" t="str">
            <v>Current assets / Cash and cash equivalents_BS</v>
          </cell>
          <cell r="L3713" t="str">
            <v>M</v>
          </cell>
          <cell r="M3713" t="str">
            <v>No</v>
          </cell>
          <cell r="N3713">
            <v>253935</v>
          </cell>
        </row>
        <row r="3714">
          <cell r="J3714" t="str">
            <v>Current assets / Cash and cash equivalents_BS</v>
          </cell>
          <cell r="K3714" t="str">
            <v>Current assets / Cash and cash equivalents_BS</v>
          </cell>
          <cell r="L3714" t="str">
            <v>M</v>
          </cell>
          <cell r="M3714" t="str">
            <v>No</v>
          </cell>
          <cell r="N3714">
            <v>253936</v>
          </cell>
        </row>
        <row r="3715">
          <cell r="J3715" t="str">
            <v>Current assets / Cash and cash equivalents_BS</v>
          </cell>
          <cell r="K3715" t="str">
            <v>Current assets / Cash and cash equivalents_BS</v>
          </cell>
          <cell r="L3715" t="str">
            <v>M</v>
          </cell>
          <cell r="M3715" t="str">
            <v>No</v>
          </cell>
          <cell r="N3715">
            <v>253937</v>
          </cell>
        </row>
        <row r="3716">
          <cell r="J3716" t="str">
            <v>Current assets / Cash and cash equivalents_BS</v>
          </cell>
          <cell r="K3716" t="str">
            <v>Current assets / Cash and cash equivalents_BS</v>
          </cell>
          <cell r="L3716" t="str">
            <v>M</v>
          </cell>
          <cell r="M3716" t="str">
            <v>No</v>
          </cell>
          <cell r="N3716">
            <v>253938</v>
          </cell>
        </row>
        <row r="3717">
          <cell r="J3717" t="str">
            <v>Current assets / Cash and cash equivalents_BS</v>
          </cell>
          <cell r="K3717" t="str">
            <v>Current assets / Cash and cash equivalents_BS</v>
          </cell>
          <cell r="L3717" t="str">
            <v>M</v>
          </cell>
          <cell r="M3717" t="str">
            <v>No</v>
          </cell>
          <cell r="N3717">
            <v>253939</v>
          </cell>
        </row>
        <row r="3718">
          <cell r="J3718" t="str">
            <v>Current assets / Cash and cash equivalents_BS</v>
          </cell>
          <cell r="K3718" t="str">
            <v>Current assets / Cash and cash equivalents_BS</v>
          </cell>
          <cell r="L3718" t="str">
            <v>M</v>
          </cell>
          <cell r="M3718" t="str">
            <v>No</v>
          </cell>
          <cell r="N3718">
            <v>253940</v>
          </cell>
        </row>
        <row r="3719">
          <cell r="J3719" t="str">
            <v>Current assets / Cash and cash equivalents_BS</v>
          </cell>
          <cell r="K3719" t="str">
            <v>Current assets / Cash and cash equivalents_BS</v>
          </cell>
          <cell r="L3719" t="str">
            <v>M</v>
          </cell>
          <cell r="M3719" t="str">
            <v>No</v>
          </cell>
          <cell r="N3719">
            <v>253941</v>
          </cell>
        </row>
        <row r="3720">
          <cell r="J3720" t="str">
            <v>Current assets / Cash and cash equivalents_BS</v>
          </cell>
          <cell r="K3720" t="str">
            <v>Current assets / Cash and cash equivalents_BS</v>
          </cell>
          <cell r="L3720" t="str">
            <v>M</v>
          </cell>
          <cell r="M3720" t="str">
            <v>No</v>
          </cell>
          <cell r="N3720">
            <v>253942</v>
          </cell>
        </row>
        <row r="3721">
          <cell r="J3721" t="str">
            <v>Current assets / Cash and cash equivalents_BS</v>
          </cell>
          <cell r="K3721" t="str">
            <v>Current assets / Cash and cash equivalents_BS</v>
          </cell>
          <cell r="L3721" t="str">
            <v>M</v>
          </cell>
          <cell r="M3721" t="str">
            <v>No</v>
          </cell>
          <cell r="N3721">
            <v>253943</v>
          </cell>
        </row>
        <row r="3722">
          <cell r="J3722" t="str">
            <v>Current assets / Cash and cash equivalents_BS</v>
          </cell>
          <cell r="K3722" t="str">
            <v>Current assets / Cash and cash equivalents_BS</v>
          </cell>
          <cell r="L3722" t="str">
            <v>M</v>
          </cell>
          <cell r="M3722" t="str">
            <v>No</v>
          </cell>
          <cell r="N3722">
            <v>253944</v>
          </cell>
        </row>
        <row r="3723">
          <cell r="J3723" t="str">
            <v>Current assets / Cash and cash equivalents_BS</v>
          </cell>
          <cell r="K3723" t="str">
            <v>Current assets / Cash and cash equivalents_BS</v>
          </cell>
          <cell r="L3723" t="str">
            <v>M</v>
          </cell>
          <cell r="M3723" t="str">
            <v>No</v>
          </cell>
          <cell r="N3723">
            <v>253945</v>
          </cell>
        </row>
        <row r="3724">
          <cell r="J3724" t="str">
            <v>Current assets / Cash and cash equivalents_BS</v>
          </cell>
          <cell r="K3724" t="str">
            <v>Current assets / Cash and cash equivalents_BS</v>
          </cell>
          <cell r="L3724" t="str">
            <v>M</v>
          </cell>
          <cell r="M3724" t="str">
            <v>No</v>
          </cell>
          <cell r="N3724">
            <v>253946</v>
          </cell>
        </row>
        <row r="3725">
          <cell r="J3725" t="str">
            <v>Current assets / Cash and cash equivalents_BS</v>
          </cell>
          <cell r="K3725" t="str">
            <v>Current assets / Cash and cash equivalents_BS</v>
          </cell>
          <cell r="L3725" t="str">
            <v>M</v>
          </cell>
          <cell r="M3725" t="str">
            <v>No</v>
          </cell>
          <cell r="N3725">
            <v>253947</v>
          </cell>
        </row>
        <row r="3726">
          <cell r="J3726" t="str">
            <v>Current assets / Cash and cash equivalents_BS</v>
          </cell>
          <cell r="K3726" t="str">
            <v>Current assets / Cash and cash equivalents_BS</v>
          </cell>
          <cell r="L3726" t="str">
            <v>M</v>
          </cell>
          <cell r="M3726" t="str">
            <v>No</v>
          </cell>
          <cell r="N3726">
            <v>253948</v>
          </cell>
        </row>
        <row r="3727">
          <cell r="J3727" t="str">
            <v>Current assets / Cash and cash equivalents_BS</v>
          </cell>
          <cell r="K3727" t="str">
            <v>Current assets / Cash and cash equivalents_BS</v>
          </cell>
          <cell r="L3727" t="str">
            <v>M</v>
          </cell>
          <cell r="M3727" t="str">
            <v>No</v>
          </cell>
          <cell r="N3727">
            <v>253949</v>
          </cell>
        </row>
        <row r="3728">
          <cell r="J3728" t="str">
            <v>Current assets / Cash and cash equivalents_BS</v>
          </cell>
          <cell r="K3728" t="str">
            <v>Current assets / Cash and cash equivalents_BS</v>
          </cell>
          <cell r="L3728" t="str">
            <v>M</v>
          </cell>
          <cell r="M3728" t="str">
            <v>No</v>
          </cell>
          <cell r="N3728">
            <v>253950</v>
          </cell>
        </row>
        <row r="3729">
          <cell r="J3729" t="str">
            <v>Current assets / Cash and cash equivalents_BS</v>
          </cell>
          <cell r="K3729" t="str">
            <v>Current assets / Cash and cash equivalents_BS</v>
          </cell>
          <cell r="L3729" t="str">
            <v>M</v>
          </cell>
          <cell r="M3729" t="str">
            <v>No</v>
          </cell>
          <cell r="N3729">
            <v>253951</v>
          </cell>
        </row>
        <row r="3730">
          <cell r="J3730" t="str">
            <v>Current assets / Cash and cash equivalents_BS</v>
          </cell>
          <cell r="K3730" t="str">
            <v>Current assets / Cash and cash equivalents_BS</v>
          </cell>
          <cell r="L3730" t="str">
            <v>M</v>
          </cell>
          <cell r="M3730" t="str">
            <v>No</v>
          </cell>
          <cell r="N3730">
            <v>253952</v>
          </cell>
        </row>
        <row r="3731">
          <cell r="J3731" t="str">
            <v>Current assets / Cash and cash equivalents_BS</v>
          </cell>
          <cell r="K3731" t="str">
            <v>Current assets / Cash and cash equivalents_BS</v>
          </cell>
          <cell r="L3731" t="str">
            <v>M</v>
          </cell>
          <cell r="M3731" t="str">
            <v>No</v>
          </cell>
          <cell r="N3731">
            <v>253953</v>
          </cell>
        </row>
        <row r="3732">
          <cell r="J3732" t="str">
            <v>Current assets / Cash and cash equivalents_BS</v>
          </cell>
          <cell r="K3732" t="str">
            <v>Current assets / Cash and cash equivalents_BS</v>
          </cell>
          <cell r="L3732" t="str">
            <v>M</v>
          </cell>
          <cell r="M3732" t="str">
            <v>No</v>
          </cell>
          <cell r="N3732">
            <v>253954</v>
          </cell>
        </row>
        <row r="3733">
          <cell r="J3733" t="str">
            <v>Current assets / Cash and cash equivalents_BS</v>
          </cell>
          <cell r="K3733" t="str">
            <v>Current assets / Cash and cash equivalents_BS</v>
          </cell>
          <cell r="L3733" t="str">
            <v>M</v>
          </cell>
          <cell r="M3733" t="str">
            <v>No</v>
          </cell>
          <cell r="N3733">
            <v>253955</v>
          </cell>
        </row>
        <row r="3734">
          <cell r="J3734" t="str">
            <v>Current assets / Cash and cash equivalents_BS</v>
          </cell>
          <cell r="K3734" t="str">
            <v>Current assets / Cash and cash equivalents_BS</v>
          </cell>
          <cell r="L3734" t="str">
            <v>M</v>
          </cell>
          <cell r="M3734" t="str">
            <v>No</v>
          </cell>
          <cell r="N3734">
            <v>253956</v>
          </cell>
        </row>
        <row r="3735">
          <cell r="J3735" t="str">
            <v>Current assets / Cash and cash equivalents_BS</v>
          </cell>
          <cell r="K3735" t="str">
            <v>Current assets / Cash and cash equivalents_BS</v>
          </cell>
          <cell r="L3735" t="str">
            <v>M</v>
          </cell>
          <cell r="M3735" t="str">
            <v>No</v>
          </cell>
          <cell r="N3735">
            <v>253957</v>
          </cell>
        </row>
        <row r="3736">
          <cell r="J3736" t="str">
            <v>Current assets / Cash and cash equivalents_BS</v>
          </cell>
          <cell r="K3736" t="str">
            <v>Current assets / Cash and cash equivalents_BS</v>
          </cell>
          <cell r="L3736" t="str">
            <v>M</v>
          </cell>
          <cell r="M3736" t="str">
            <v>No</v>
          </cell>
          <cell r="N3736">
            <v>253958</v>
          </cell>
        </row>
        <row r="3737">
          <cell r="J3737" t="str">
            <v>Current assets / Cash and cash equivalents_BS</v>
          </cell>
          <cell r="K3737" t="str">
            <v>Current assets / Cash and cash equivalents_BS</v>
          </cell>
          <cell r="L3737" t="str">
            <v>M</v>
          </cell>
          <cell r="M3737" t="str">
            <v>No</v>
          </cell>
          <cell r="N3737">
            <v>253959</v>
          </cell>
        </row>
        <row r="3738">
          <cell r="J3738" t="str">
            <v>Current assets / Cash and cash equivalents_BS</v>
          </cell>
          <cell r="K3738" t="str">
            <v>Current assets / Cash and cash equivalents_BS</v>
          </cell>
          <cell r="L3738" t="str">
            <v>M</v>
          </cell>
          <cell r="M3738" t="str">
            <v>No</v>
          </cell>
          <cell r="N3738">
            <v>253960</v>
          </cell>
        </row>
        <row r="3739">
          <cell r="J3739" t="str">
            <v>Current assets / Cash and cash equivalents_BS</v>
          </cell>
          <cell r="K3739" t="str">
            <v>Current assets / Cash and cash equivalents_BS</v>
          </cell>
          <cell r="L3739" t="str">
            <v>M</v>
          </cell>
          <cell r="M3739" t="str">
            <v>No</v>
          </cell>
          <cell r="N3739">
            <v>253961</v>
          </cell>
        </row>
        <row r="3740">
          <cell r="J3740" t="str">
            <v>Current assets / Cash and cash equivalents_BS</v>
          </cell>
          <cell r="K3740" t="str">
            <v>Current assets / Cash and cash equivalents_BS</v>
          </cell>
          <cell r="L3740" t="str">
            <v>M</v>
          </cell>
          <cell r="M3740" t="str">
            <v>No</v>
          </cell>
          <cell r="N3740">
            <v>253962</v>
          </cell>
        </row>
        <row r="3741">
          <cell r="J3741" t="str">
            <v>Current assets / Cash and cash equivalents_BS</v>
          </cell>
          <cell r="K3741" t="str">
            <v>Current assets / Cash and cash equivalents_BS</v>
          </cell>
          <cell r="L3741" t="str">
            <v>M</v>
          </cell>
          <cell r="M3741" t="str">
            <v>No</v>
          </cell>
          <cell r="N3741">
            <v>253963</v>
          </cell>
        </row>
        <row r="3742">
          <cell r="J3742" t="str">
            <v>Current assets / Cash and cash equivalents_BS</v>
          </cell>
          <cell r="K3742" t="str">
            <v>Current assets / Cash and cash equivalents_BS</v>
          </cell>
          <cell r="L3742" t="str">
            <v>M</v>
          </cell>
          <cell r="M3742" t="str">
            <v>No</v>
          </cell>
          <cell r="N3742">
            <v>253964</v>
          </cell>
        </row>
        <row r="3743">
          <cell r="J3743" t="str">
            <v>Current assets / Cash and cash equivalents_BS</v>
          </cell>
          <cell r="K3743" t="str">
            <v>Current assets / Cash and cash equivalents_BS</v>
          </cell>
          <cell r="L3743" t="str">
            <v>M</v>
          </cell>
          <cell r="M3743" t="str">
            <v>No</v>
          </cell>
          <cell r="N3743">
            <v>253965</v>
          </cell>
        </row>
        <row r="3744">
          <cell r="J3744" t="str">
            <v>Current assets / Cash and cash equivalents_BS</v>
          </cell>
          <cell r="K3744" t="str">
            <v>Current assets / Cash and cash equivalents_BS</v>
          </cell>
          <cell r="L3744" t="str">
            <v>M</v>
          </cell>
          <cell r="M3744" t="str">
            <v>No</v>
          </cell>
          <cell r="N3744">
            <v>253966</v>
          </cell>
        </row>
        <row r="3745">
          <cell r="J3745" t="str">
            <v>Current assets / Cash and cash equivalents_BS</v>
          </cell>
          <cell r="K3745" t="str">
            <v>Current assets / Cash and cash equivalents_BS</v>
          </cell>
          <cell r="L3745" t="str">
            <v>M</v>
          </cell>
          <cell r="M3745" t="str">
            <v>No</v>
          </cell>
          <cell r="N3745">
            <v>253967</v>
          </cell>
        </row>
        <row r="3746">
          <cell r="J3746" t="str">
            <v>Current assets / Cash and cash equivalents_BS</v>
          </cell>
          <cell r="K3746" t="str">
            <v>Current assets / Cash and cash equivalents_BS</v>
          </cell>
          <cell r="L3746" t="str">
            <v>M</v>
          </cell>
          <cell r="M3746" t="str">
            <v>No</v>
          </cell>
          <cell r="N3746">
            <v>253968</v>
          </cell>
        </row>
        <row r="3747">
          <cell r="J3747" t="str">
            <v>Current assets / Cash and cash equivalents_BS</v>
          </cell>
          <cell r="K3747" t="str">
            <v>Current assets / Cash and cash equivalents_BS</v>
          </cell>
          <cell r="L3747" t="str">
            <v>M</v>
          </cell>
          <cell r="M3747" t="str">
            <v>No</v>
          </cell>
          <cell r="N3747">
            <v>253969</v>
          </cell>
        </row>
        <row r="3748">
          <cell r="J3748" t="str">
            <v>Current assets / Cash and cash equivalents_BS</v>
          </cell>
          <cell r="K3748" t="str">
            <v>Current assets / Cash and cash equivalents_BS</v>
          </cell>
          <cell r="L3748" t="str">
            <v>M</v>
          </cell>
          <cell r="M3748" t="str">
            <v>No</v>
          </cell>
          <cell r="N3748">
            <v>253970</v>
          </cell>
        </row>
        <row r="3749">
          <cell r="J3749" t="str">
            <v>Current assets / Cash and cash equivalents_BS</v>
          </cell>
          <cell r="K3749" t="str">
            <v>Current assets / Cash and cash equivalents_BS</v>
          </cell>
          <cell r="L3749" t="str">
            <v>M</v>
          </cell>
          <cell r="M3749" t="str">
            <v>No</v>
          </cell>
          <cell r="N3749">
            <v>253971</v>
          </cell>
        </row>
        <row r="3750">
          <cell r="J3750" t="str">
            <v>Current assets / Cash and cash equivalents_BS</v>
          </cell>
          <cell r="K3750" t="str">
            <v>Current assets / Cash and cash equivalents_BS</v>
          </cell>
          <cell r="L3750" t="str">
            <v>M</v>
          </cell>
          <cell r="M3750" t="str">
            <v>No</v>
          </cell>
          <cell r="N3750">
            <v>253972</v>
          </cell>
        </row>
        <row r="3751">
          <cell r="J3751" t="str">
            <v>Current assets / Cash and cash equivalents_BS</v>
          </cell>
          <cell r="K3751" t="str">
            <v>Current assets / Cash and cash equivalents_BS</v>
          </cell>
          <cell r="L3751" t="str">
            <v>M</v>
          </cell>
          <cell r="M3751" t="str">
            <v>No</v>
          </cell>
          <cell r="N3751">
            <v>253973</v>
          </cell>
        </row>
        <row r="3752">
          <cell r="J3752" t="str">
            <v>Current assets / Cash and cash equivalents_BS</v>
          </cell>
          <cell r="K3752" t="str">
            <v>Current assets / Cash and cash equivalents_BS</v>
          </cell>
          <cell r="L3752" t="str">
            <v>M</v>
          </cell>
          <cell r="M3752" t="str">
            <v>No</v>
          </cell>
          <cell r="N3752">
            <v>253974</v>
          </cell>
        </row>
        <row r="3753">
          <cell r="J3753" t="str">
            <v>Current assets / Cash and cash equivalents_BS</v>
          </cell>
          <cell r="K3753" t="str">
            <v>Current assets / Cash and cash equivalents_BS</v>
          </cell>
          <cell r="L3753" t="str">
            <v>M</v>
          </cell>
          <cell r="M3753" t="str">
            <v>No</v>
          </cell>
          <cell r="N3753">
            <v>253975</v>
          </cell>
        </row>
        <row r="3754">
          <cell r="J3754" t="str">
            <v>Current assets / Cash and cash equivalents_BS</v>
          </cell>
          <cell r="K3754" t="str">
            <v>Current assets / Cash and cash equivalents_BS</v>
          </cell>
          <cell r="L3754" t="str">
            <v>M</v>
          </cell>
          <cell r="M3754" t="str">
            <v>No</v>
          </cell>
          <cell r="N3754">
            <v>253976</v>
          </cell>
        </row>
        <row r="3755">
          <cell r="J3755" t="str">
            <v>Current assets / Cash and cash equivalents_BS</v>
          </cell>
          <cell r="K3755" t="str">
            <v>Current assets / Cash and cash equivalents_BS</v>
          </cell>
          <cell r="L3755" t="str">
            <v>M</v>
          </cell>
          <cell r="M3755" t="str">
            <v>No</v>
          </cell>
          <cell r="N3755">
            <v>253977</v>
          </cell>
        </row>
        <row r="3756">
          <cell r="J3756" t="str">
            <v>Current assets / Cash and cash equivalents_BS</v>
          </cell>
          <cell r="K3756" t="str">
            <v>Current assets / Cash and cash equivalents_BS</v>
          </cell>
          <cell r="L3756" t="str">
            <v>M</v>
          </cell>
          <cell r="M3756" t="str">
            <v>No</v>
          </cell>
          <cell r="N3756">
            <v>253978</v>
          </cell>
        </row>
        <row r="3757">
          <cell r="J3757" t="str">
            <v>Current assets / Cash and cash equivalents_BS</v>
          </cell>
          <cell r="K3757" t="str">
            <v>Current assets / Cash and cash equivalents_BS</v>
          </cell>
          <cell r="L3757" t="str">
            <v>M</v>
          </cell>
          <cell r="M3757" t="str">
            <v>No</v>
          </cell>
          <cell r="N3757">
            <v>253730</v>
          </cell>
        </row>
        <row r="3758">
          <cell r="J3758" t="str">
            <v>Current assets / Cash and cash equivalents_BS</v>
          </cell>
          <cell r="K3758" t="str">
            <v>Current assets / Cash and cash equivalents_BS</v>
          </cell>
          <cell r="L3758" t="str">
            <v>M</v>
          </cell>
          <cell r="M3758" t="str">
            <v>No</v>
          </cell>
          <cell r="N3758">
            <v>253822</v>
          </cell>
        </row>
        <row r="3759">
          <cell r="J3759" t="str">
            <v>Current assets / Cash and cash equivalents_BS</v>
          </cell>
          <cell r="K3759" t="str">
            <v>Current assets / Cash and cash equivalents_BS</v>
          </cell>
          <cell r="L3759" t="str">
            <v>M</v>
          </cell>
          <cell r="M3759" t="str">
            <v>No</v>
          </cell>
          <cell r="N3759">
            <v>253823</v>
          </cell>
        </row>
        <row r="3760">
          <cell r="J3760" t="str">
            <v>Current assets / Cash and cash equivalents_BS</v>
          </cell>
          <cell r="K3760" t="str">
            <v>Current assets / Cash and cash equivalents_BS</v>
          </cell>
          <cell r="L3760" t="str">
            <v>M</v>
          </cell>
          <cell r="M3760" t="str">
            <v>No</v>
          </cell>
          <cell r="N3760">
            <v>253824</v>
          </cell>
        </row>
        <row r="3761">
          <cell r="J3761" t="str">
            <v>Current assets / Cash and cash equivalents_BS</v>
          </cell>
          <cell r="K3761" t="str">
            <v>Current assets / Cash and cash equivalents_BS</v>
          </cell>
          <cell r="L3761" t="str">
            <v>M</v>
          </cell>
          <cell r="M3761" t="str">
            <v>No</v>
          </cell>
          <cell r="N3761">
            <v>253825</v>
          </cell>
        </row>
        <row r="3762">
          <cell r="J3762" t="str">
            <v>Current assets / Cash and cash equivalents_BS</v>
          </cell>
          <cell r="K3762" t="str">
            <v>Current assets / Cash and cash equivalents_BS</v>
          </cell>
          <cell r="L3762" t="str">
            <v>M</v>
          </cell>
          <cell r="M3762" t="str">
            <v>No</v>
          </cell>
          <cell r="N3762">
            <v>253826</v>
          </cell>
        </row>
        <row r="3763">
          <cell r="J3763" t="str">
            <v>Current assets / Cash and cash equivalents_BS</v>
          </cell>
          <cell r="K3763" t="str">
            <v>Current assets / Cash and cash equivalents_BS</v>
          </cell>
          <cell r="L3763" t="str">
            <v>M</v>
          </cell>
          <cell r="M3763" t="str">
            <v>No</v>
          </cell>
          <cell r="N3763">
            <v>253827</v>
          </cell>
        </row>
        <row r="3764">
          <cell r="J3764" t="str">
            <v>Current assets / Cash and cash equivalents_BS</v>
          </cell>
          <cell r="K3764" t="str">
            <v>Current assets / Cash and cash equivalents_BS</v>
          </cell>
          <cell r="L3764" t="str">
            <v>M</v>
          </cell>
          <cell r="M3764" t="str">
            <v>No</v>
          </cell>
          <cell r="N3764">
            <v>253828</v>
          </cell>
        </row>
        <row r="3765">
          <cell r="J3765" t="str">
            <v>Current assets / Cash and cash equivalents_BS</v>
          </cell>
          <cell r="K3765" t="str">
            <v>Current assets / Cash and cash equivalents_BS</v>
          </cell>
          <cell r="L3765" t="str">
            <v>M</v>
          </cell>
          <cell r="M3765" t="str">
            <v>No</v>
          </cell>
          <cell r="N3765">
            <v>253829</v>
          </cell>
        </row>
        <row r="3766">
          <cell r="J3766" t="str">
            <v>Current assets / Cash and cash equivalents_BS</v>
          </cell>
          <cell r="K3766" t="str">
            <v>Current assets / Cash and cash equivalents_BS</v>
          </cell>
          <cell r="L3766" t="str">
            <v>M</v>
          </cell>
          <cell r="M3766" t="str">
            <v>No</v>
          </cell>
          <cell r="N3766">
            <v>253830</v>
          </cell>
        </row>
        <row r="3767">
          <cell r="J3767" t="str">
            <v>Current assets / Cash and cash equivalents_BS</v>
          </cell>
          <cell r="K3767" t="str">
            <v>Current assets / Cash and cash equivalents_BS</v>
          </cell>
          <cell r="L3767" t="str">
            <v>M</v>
          </cell>
          <cell r="M3767" t="str">
            <v>No</v>
          </cell>
          <cell r="N3767">
            <v>253831</v>
          </cell>
        </row>
        <row r="3768">
          <cell r="J3768" t="str">
            <v>Current assets / Cash and cash equivalents_BS</v>
          </cell>
          <cell r="K3768" t="str">
            <v>Current assets / Cash and cash equivalents_BS</v>
          </cell>
          <cell r="L3768" t="str">
            <v>M</v>
          </cell>
          <cell r="M3768" t="str">
            <v>No</v>
          </cell>
          <cell r="N3768">
            <v>253832</v>
          </cell>
        </row>
        <row r="3769">
          <cell r="J3769" t="str">
            <v>Current assets / Cash and cash equivalents_BS</v>
          </cell>
          <cell r="K3769" t="str">
            <v>Current assets / Cash and cash equivalents_BS</v>
          </cell>
          <cell r="L3769" t="str">
            <v>M</v>
          </cell>
          <cell r="M3769" t="str">
            <v>No</v>
          </cell>
          <cell r="N3769">
            <v>253833</v>
          </cell>
        </row>
        <row r="3770">
          <cell r="J3770" t="str">
            <v>Current assets / Cash and cash equivalents_BS</v>
          </cell>
          <cell r="K3770" t="str">
            <v>Current assets / Cash and cash equivalents_BS</v>
          </cell>
          <cell r="L3770" t="str">
            <v>M</v>
          </cell>
          <cell r="M3770" t="str">
            <v>No</v>
          </cell>
          <cell r="N3770">
            <v>253834</v>
          </cell>
        </row>
        <row r="3771">
          <cell r="J3771" t="str">
            <v>Current assets / Cash and cash equivalents_BS</v>
          </cell>
          <cell r="K3771" t="str">
            <v>Current assets / Cash and cash equivalents_BS</v>
          </cell>
          <cell r="L3771" t="str">
            <v>M</v>
          </cell>
          <cell r="M3771" t="str">
            <v>No</v>
          </cell>
          <cell r="N3771">
            <v>253835</v>
          </cell>
        </row>
        <row r="3772">
          <cell r="J3772" t="str">
            <v>Current assets / Cash and cash equivalents_BS</v>
          </cell>
          <cell r="K3772" t="str">
            <v>Current assets / Cash and cash equivalents_BS</v>
          </cell>
          <cell r="L3772" t="str">
            <v>M</v>
          </cell>
          <cell r="M3772" t="str">
            <v>No</v>
          </cell>
          <cell r="N3772">
            <v>253836</v>
          </cell>
        </row>
        <row r="3773">
          <cell r="J3773" t="str">
            <v>Current assets / Cash and cash equivalents_BS</v>
          </cell>
          <cell r="K3773" t="str">
            <v>Current assets / Cash and cash equivalents_BS</v>
          </cell>
          <cell r="L3773" t="str">
            <v>M</v>
          </cell>
          <cell r="M3773" t="str">
            <v>No</v>
          </cell>
          <cell r="N3773">
            <v>253837</v>
          </cell>
        </row>
        <row r="3774">
          <cell r="J3774" t="str">
            <v>Current assets / Cash and cash equivalents_BS</v>
          </cell>
          <cell r="K3774" t="str">
            <v>Current assets / Cash and cash equivalents_BS</v>
          </cell>
          <cell r="L3774" t="str">
            <v>M</v>
          </cell>
          <cell r="M3774" t="str">
            <v>No</v>
          </cell>
          <cell r="N3774">
            <v>253838</v>
          </cell>
        </row>
        <row r="3775">
          <cell r="J3775" t="str">
            <v>Current assets / Cash and cash equivalents_BS</v>
          </cell>
          <cell r="K3775" t="str">
            <v>Current assets / Cash and cash equivalents_BS</v>
          </cell>
          <cell r="L3775" t="str">
            <v>M</v>
          </cell>
          <cell r="M3775" t="str">
            <v>No</v>
          </cell>
          <cell r="N3775">
            <v>253839</v>
          </cell>
        </row>
        <row r="3776">
          <cell r="J3776" t="str">
            <v>Current assets / Cash and cash equivalents_BS</v>
          </cell>
          <cell r="K3776" t="str">
            <v>Current assets / Cash and cash equivalents_BS</v>
          </cell>
          <cell r="L3776" t="str">
            <v>M</v>
          </cell>
          <cell r="M3776" t="str">
            <v>No</v>
          </cell>
          <cell r="N3776">
            <v>253840</v>
          </cell>
        </row>
        <row r="3777">
          <cell r="J3777" t="str">
            <v>Current assets / Cash and cash equivalents_BS</v>
          </cell>
          <cell r="K3777" t="str">
            <v>Current assets / Cash and cash equivalents_BS</v>
          </cell>
          <cell r="L3777" t="str">
            <v>M</v>
          </cell>
          <cell r="M3777" t="str">
            <v>No</v>
          </cell>
          <cell r="N3777">
            <v>253841</v>
          </cell>
        </row>
        <row r="3778">
          <cell r="J3778" t="str">
            <v>Current assets / Cash and cash equivalents_BS</v>
          </cell>
          <cell r="K3778" t="str">
            <v>Current assets / Cash and cash equivalents_BS</v>
          </cell>
          <cell r="L3778" t="str">
            <v>M</v>
          </cell>
          <cell r="M3778" t="str">
            <v>No</v>
          </cell>
          <cell r="N3778">
            <v>253842</v>
          </cell>
        </row>
        <row r="3779">
          <cell r="J3779" t="str">
            <v>Current assets / Cash and cash equivalents_BS</v>
          </cell>
          <cell r="K3779" t="str">
            <v>Current assets / Cash and cash equivalents_BS</v>
          </cell>
          <cell r="L3779" t="str">
            <v>M</v>
          </cell>
          <cell r="M3779" t="str">
            <v>No</v>
          </cell>
          <cell r="N3779">
            <v>253843</v>
          </cell>
        </row>
        <row r="3780">
          <cell r="J3780" t="str">
            <v>Current assets / Cash and cash equivalents_BS</v>
          </cell>
          <cell r="K3780" t="str">
            <v>Current assets / Cash and cash equivalents_BS</v>
          </cell>
          <cell r="L3780" t="str">
            <v>M</v>
          </cell>
          <cell r="M3780" t="str">
            <v>No</v>
          </cell>
          <cell r="N3780">
            <v>253844</v>
          </cell>
        </row>
        <row r="3781">
          <cell r="J3781" t="str">
            <v>Current assets / Cash and cash equivalents_BS</v>
          </cell>
          <cell r="K3781" t="str">
            <v>Current assets / Cash and cash equivalents_BS</v>
          </cell>
          <cell r="L3781" t="str">
            <v>M</v>
          </cell>
          <cell r="M3781" t="str">
            <v>No</v>
          </cell>
          <cell r="N3781">
            <v>253845</v>
          </cell>
        </row>
        <row r="3782">
          <cell r="J3782" t="str">
            <v>Current assets / Cash and cash equivalents_BS</v>
          </cell>
          <cell r="K3782" t="str">
            <v>Current assets / Cash and cash equivalents_BS</v>
          </cell>
          <cell r="L3782" t="str">
            <v>M</v>
          </cell>
          <cell r="M3782" t="str">
            <v>No</v>
          </cell>
          <cell r="N3782">
            <v>253846</v>
          </cell>
        </row>
        <row r="3783">
          <cell r="J3783" t="str">
            <v>Current assets / Cash and cash equivalents_BS</v>
          </cell>
          <cell r="K3783" t="str">
            <v>Current assets / Cash and cash equivalents_BS</v>
          </cell>
          <cell r="L3783" t="str">
            <v>M</v>
          </cell>
          <cell r="M3783" t="str">
            <v>No</v>
          </cell>
          <cell r="N3783">
            <v>253847</v>
          </cell>
        </row>
        <row r="3784">
          <cell r="J3784" t="str">
            <v>Current assets / Cash and cash equivalents_BS</v>
          </cell>
          <cell r="K3784" t="str">
            <v>Current assets / Cash and cash equivalents_BS</v>
          </cell>
          <cell r="L3784" t="str">
            <v>M</v>
          </cell>
          <cell r="M3784" t="str">
            <v>No</v>
          </cell>
          <cell r="N3784">
            <v>253848</v>
          </cell>
        </row>
        <row r="3785">
          <cell r="J3785" t="str">
            <v>Current assets / Cash and cash equivalents_BS</v>
          </cell>
          <cell r="K3785" t="str">
            <v>Current assets / Cash and cash equivalents_BS</v>
          </cell>
          <cell r="L3785" t="str">
            <v>M</v>
          </cell>
          <cell r="M3785" t="str">
            <v>No</v>
          </cell>
          <cell r="N3785">
            <v>253849</v>
          </cell>
        </row>
        <row r="3786">
          <cell r="J3786" t="str">
            <v>Current assets / Cash and cash equivalents_BS</v>
          </cell>
          <cell r="K3786" t="str">
            <v>Current assets / Cash and cash equivalents_BS</v>
          </cell>
          <cell r="L3786" t="str">
            <v>M</v>
          </cell>
          <cell r="M3786" t="str">
            <v>No</v>
          </cell>
          <cell r="N3786">
            <v>253850</v>
          </cell>
        </row>
        <row r="3787">
          <cell r="J3787" t="str">
            <v>Current assets / Cash and cash equivalents_BS</v>
          </cell>
          <cell r="K3787" t="str">
            <v>Current assets / Cash and cash equivalents_BS</v>
          </cell>
          <cell r="L3787" t="str">
            <v>M</v>
          </cell>
          <cell r="M3787" t="str">
            <v>No</v>
          </cell>
          <cell r="N3787">
            <v>253851</v>
          </cell>
        </row>
        <row r="3788">
          <cell r="J3788" t="str">
            <v>Current assets / Cash and cash equivalents_BS</v>
          </cell>
          <cell r="K3788" t="str">
            <v>Current assets / Cash and cash equivalents_BS</v>
          </cell>
          <cell r="L3788" t="str">
            <v>M</v>
          </cell>
          <cell r="M3788" t="str">
            <v>No</v>
          </cell>
          <cell r="N3788">
            <v>253852</v>
          </cell>
        </row>
        <row r="3789">
          <cell r="J3789" t="str">
            <v>Current assets / Cash and cash equivalents_BS</v>
          </cell>
          <cell r="K3789" t="str">
            <v>Current assets / Cash and cash equivalents_BS</v>
          </cell>
          <cell r="L3789" t="str">
            <v>M</v>
          </cell>
          <cell r="M3789" t="str">
            <v>No</v>
          </cell>
          <cell r="N3789">
            <v>253853</v>
          </cell>
        </row>
        <row r="3790">
          <cell r="J3790" t="str">
            <v>Current assets / Cash and cash equivalents_BS</v>
          </cell>
          <cell r="K3790" t="str">
            <v>Current assets / Cash and cash equivalents_BS</v>
          </cell>
          <cell r="L3790" t="str">
            <v>M</v>
          </cell>
          <cell r="M3790" t="str">
            <v>No</v>
          </cell>
          <cell r="N3790">
            <v>253854</v>
          </cell>
        </row>
        <row r="3791">
          <cell r="J3791" t="str">
            <v>Current assets / Cash and cash equivalents_BS</v>
          </cell>
          <cell r="K3791" t="str">
            <v>Current assets / Cash and cash equivalents_BS</v>
          </cell>
          <cell r="L3791" t="str">
            <v>M</v>
          </cell>
          <cell r="M3791" t="str">
            <v>No</v>
          </cell>
          <cell r="N3791">
            <v>253855</v>
          </cell>
        </row>
        <row r="3792">
          <cell r="J3792" t="str">
            <v>Current assets / Cash and cash equivalents_BS</v>
          </cell>
          <cell r="K3792" t="str">
            <v>Current assets / Cash and cash equivalents_BS</v>
          </cell>
          <cell r="L3792" t="str">
            <v>M</v>
          </cell>
          <cell r="M3792" t="str">
            <v>No</v>
          </cell>
          <cell r="N3792">
            <v>253856</v>
          </cell>
        </row>
        <row r="3793">
          <cell r="J3793" t="str">
            <v>Current assets / Cash and cash equivalents_BS</v>
          </cell>
          <cell r="K3793" t="str">
            <v>Current assets / Cash and cash equivalents_BS</v>
          </cell>
          <cell r="L3793" t="str">
            <v>M</v>
          </cell>
          <cell r="M3793" t="str">
            <v>No</v>
          </cell>
          <cell r="N3793">
            <v>253857</v>
          </cell>
        </row>
        <row r="3794">
          <cell r="J3794" t="str">
            <v>Current assets / Cash and cash equivalents_BS</v>
          </cell>
          <cell r="K3794" t="str">
            <v>Current assets / Cash and cash equivalents_BS</v>
          </cell>
          <cell r="L3794" t="str">
            <v>M</v>
          </cell>
          <cell r="M3794" t="str">
            <v>No</v>
          </cell>
          <cell r="N3794">
            <v>253858</v>
          </cell>
        </row>
        <row r="3795">
          <cell r="J3795" t="str">
            <v>Current assets / Cash and cash equivalents_BS</v>
          </cell>
          <cell r="K3795" t="str">
            <v>Current assets / Cash and cash equivalents_BS</v>
          </cell>
          <cell r="L3795" t="str">
            <v>M</v>
          </cell>
          <cell r="M3795" t="str">
            <v>No</v>
          </cell>
          <cell r="N3795">
            <v>253859</v>
          </cell>
        </row>
        <row r="3796">
          <cell r="J3796" t="str">
            <v>Current assets / Cash and cash equivalents_BS</v>
          </cell>
          <cell r="K3796" t="str">
            <v>Current assets / Cash and cash equivalents_BS</v>
          </cell>
          <cell r="L3796" t="str">
            <v>M</v>
          </cell>
          <cell r="M3796" t="str">
            <v>No</v>
          </cell>
          <cell r="N3796">
            <v>253860</v>
          </cell>
        </row>
        <row r="3797">
          <cell r="J3797" t="str">
            <v>Current assets / Cash and cash equivalents_BS</v>
          </cell>
          <cell r="K3797" t="str">
            <v>Current assets / Cash and cash equivalents_BS</v>
          </cell>
          <cell r="L3797" t="str">
            <v>M</v>
          </cell>
          <cell r="M3797" t="str">
            <v>No</v>
          </cell>
          <cell r="N3797">
            <v>253861</v>
          </cell>
        </row>
        <row r="3798">
          <cell r="J3798" t="str">
            <v>Current assets / Cash and cash equivalents_BS</v>
          </cell>
          <cell r="K3798" t="str">
            <v>Current assets / Cash and cash equivalents_BS</v>
          </cell>
          <cell r="L3798" t="str">
            <v>M</v>
          </cell>
          <cell r="M3798" t="str">
            <v>No</v>
          </cell>
          <cell r="N3798">
            <v>253862</v>
          </cell>
        </row>
        <row r="3799">
          <cell r="J3799" t="str">
            <v>Current assets / Inventory_BS</v>
          </cell>
          <cell r="K3799" t="str">
            <v>Current assets / Inventory_BS</v>
          </cell>
          <cell r="L3799" t="str">
            <v>M</v>
          </cell>
          <cell r="M3799" t="str">
            <v>No</v>
          </cell>
          <cell r="N3799">
            <v>254700</v>
          </cell>
        </row>
        <row r="3800">
          <cell r="J3800" t="str">
            <v>Current assets / Inventory_BS</v>
          </cell>
          <cell r="K3800" t="str">
            <v>Current assets / Inventory_BS</v>
          </cell>
          <cell r="L3800" t="str">
            <v>M</v>
          </cell>
          <cell r="M3800" t="str">
            <v>No</v>
          </cell>
          <cell r="N3800">
            <v>254701</v>
          </cell>
        </row>
        <row r="3801">
          <cell r="J3801" t="str">
            <v>Current assets / Inventory_BS</v>
          </cell>
          <cell r="K3801" t="str">
            <v>Current assets / Inventory_BS</v>
          </cell>
          <cell r="L3801" t="str">
            <v>M</v>
          </cell>
          <cell r="M3801" t="str">
            <v>No</v>
          </cell>
          <cell r="N3801">
            <v>254702</v>
          </cell>
        </row>
        <row r="3802">
          <cell r="J3802" t="str">
            <v>Current assets / Inventory_BS</v>
          </cell>
          <cell r="K3802" t="str">
            <v>Current assets / Inventory_BS</v>
          </cell>
          <cell r="L3802" t="str">
            <v>M</v>
          </cell>
          <cell r="M3802" t="str">
            <v>No</v>
          </cell>
          <cell r="N3802">
            <v>254703</v>
          </cell>
        </row>
        <row r="3803">
          <cell r="J3803" t="str">
            <v>Current assets / Inventory_BS</v>
          </cell>
          <cell r="K3803" t="str">
            <v>Current assets / Inventory_BS</v>
          </cell>
          <cell r="L3803" t="str">
            <v>M</v>
          </cell>
          <cell r="M3803" t="str">
            <v>No</v>
          </cell>
          <cell r="N3803">
            <v>254704</v>
          </cell>
        </row>
        <row r="3804">
          <cell r="J3804" t="str">
            <v>Current assets / Inventory_BS</v>
          </cell>
          <cell r="K3804" t="str">
            <v>Current assets / Inventory_BS</v>
          </cell>
          <cell r="L3804" t="str">
            <v>M</v>
          </cell>
          <cell r="M3804" t="str">
            <v>No</v>
          </cell>
          <cell r="N3804">
            <v>254705</v>
          </cell>
        </row>
        <row r="3805">
          <cell r="J3805" t="str">
            <v>Current assets / Inventory_BS</v>
          </cell>
          <cell r="K3805" t="str">
            <v>Current assets / Inventory_BS</v>
          </cell>
          <cell r="L3805" t="str">
            <v>M</v>
          </cell>
          <cell r="M3805" t="str">
            <v>No</v>
          </cell>
          <cell r="N3805">
            <v>254706</v>
          </cell>
        </row>
        <row r="3806">
          <cell r="J3806" t="str">
            <v>Current assets / Inventory_BS</v>
          </cell>
          <cell r="K3806" t="str">
            <v>Current assets / Inventory_BS</v>
          </cell>
          <cell r="L3806" t="str">
            <v>M</v>
          </cell>
          <cell r="M3806" t="str">
            <v>No</v>
          </cell>
          <cell r="N3806">
            <v>254707</v>
          </cell>
        </row>
        <row r="3807">
          <cell r="J3807" t="str">
            <v>Current assets / Inventory_BS</v>
          </cell>
          <cell r="K3807" t="str">
            <v>Current assets / Inventory_BS</v>
          </cell>
          <cell r="L3807" t="str">
            <v>M</v>
          </cell>
          <cell r="M3807" t="str">
            <v>No</v>
          </cell>
          <cell r="N3807">
            <v>254708</v>
          </cell>
        </row>
        <row r="3808">
          <cell r="J3808" t="str">
            <v>Current assets / Inventory_BS</v>
          </cell>
          <cell r="K3808" t="str">
            <v>Current assets / Inventory_BS</v>
          </cell>
          <cell r="L3808" t="str">
            <v>M</v>
          </cell>
          <cell r="M3808" t="str">
            <v>No</v>
          </cell>
          <cell r="N3808">
            <v>254709</v>
          </cell>
        </row>
        <row r="3809">
          <cell r="J3809" t="str">
            <v>Current assets / Inventory_BS</v>
          </cell>
          <cell r="K3809" t="str">
            <v>Current assets / Inventory_BS</v>
          </cell>
          <cell r="L3809" t="str">
            <v>M</v>
          </cell>
          <cell r="M3809" t="str">
            <v>No</v>
          </cell>
          <cell r="N3809">
            <v>254710</v>
          </cell>
        </row>
        <row r="3810">
          <cell r="J3810" t="str">
            <v>Current assets / Inventory_BS</v>
          </cell>
          <cell r="K3810" t="str">
            <v>Current assets / Inventory_BS</v>
          </cell>
          <cell r="L3810" t="str">
            <v>M</v>
          </cell>
          <cell r="M3810" t="str">
            <v>No</v>
          </cell>
          <cell r="N3810">
            <v>254711</v>
          </cell>
        </row>
        <row r="3811">
          <cell r="J3811" t="str">
            <v>Current assets / Inventory_BS</v>
          </cell>
          <cell r="K3811" t="str">
            <v>Current assets / Inventory_BS</v>
          </cell>
          <cell r="L3811" t="str">
            <v>M</v>
          </cell>
          <cell r="M3811" t="str">
            <v>No</v>
          </cell>
          <cell r="N3811">
            <v>254799</v>
          </cell>
        </row>
        <row r="3812">
          <cell r="J3812" t="str">
            <v>Current assets / Inventory_BS</v>
          </cell>
          <cell r="K3812" t="str">
            <v>Current assets / Inventory_BS</v>
          </cell>
          <cell r="L3812" t="str">
            <v>M</v>
          </cell>
          <cell r="M3812" t="str">
            <v>No</v>
          </cell>
          <cell r="N3812">
            <v>254800</v>
          </cell>
        </row>
        <row r="3813">
          <cell r="J3813" t="str">
            <v>Current assets / Inventory_BS</v>
          </cell>
          <cell r="K3813" t="str">
            <v>Current assets / Inventory_BS</v>
          </cell>
          <cell r="L3813" t="str">
            <v>M</v>
          </cell>
          <cell r="M3813" t="str">
            <v>No</v>
          </cell>
          <cell r="N3813">
            <v>254801</v>
          </cell>
        </row>
        <row r="3814">
          <cell r="J3814" t="str">
            <v>Current assets / Inventory_BS</v>
          </cell>
          <cell r="K3814" t="str">
            <v>Current assets / Inventory_BS</v>
          </cell>
          <cell r="L3814" t="str">
            <v>M</v>
          </cell>
          <cell r="M3814" t="str">
            <v>No</v>
          </cell>
          <cell r="N3814">
            <v>254802</v>
          </cell>
        </row>
        <row r="3815">
          <cell r="J3815" t="str">
            <v>Current assets / Inventory_BS</v>
          </cell>
          <cell r="K3815" t="str">
            <v>Current assets / Inventory_BS</v>
          </cell>
          <cell r="L3815" t="str">
            <v>M</v>
          </cell>
          <cell r="M3815" t="str">
            <v>No</v>
          </cell>
          <cell r="N3815">
            <v>254803</v>
          </cell>
        </row>
        <row r="3816">
          <cell r="J3816" t="str">
            <v>Current assets / Inventory_BS</v>
          </cell>
          <cell r="K3816" t="str">
            <v>Current assets / Inventory_BS</v>
          </cell>
          <cell r="L3816" t="str">
            <v>M</v>
          </cell>
          <cell r="M3816" t="str">
            <v>No</v>
          </cell>
          <cell r="N3816">
            <v>254804</v>
          </cell>
        </row>
        <row r="3817">
          <cell r="J3817" t="str">
            <v>Current assets / Inventory_BS</v>
          </cell>
          <cell r="K3817" t="str">
            <v>Current assets / Inventory_BS</v>
          </cell>
          <cell r="L3817" t="str">
            <v>M</v>
          </cell>
          <cell r="M3817" t="str">
            <v>No</v>
          </cell>
          <cell r="N3817">
            <v>254805</v>
          </cell>
        </row>
        <row r="3818">
          <cell r="J3818" t="str">
            <v>Current assets / Inventory_BS</v>
          </cell>
          <cell r="K3818" t="str">
            <v>Current assets / Inventory_BS</v>
          </cell>
          <cell r="L3818" t="str">
            <v>M</v>
          </cell>
          <cell r="M3818" t="str">
            <v>No</v>
          </cell>
          <cell r="N3818">
            <v>254806</v>
          </cell>
        </row>
        <row r="3819">
          <cell r="J3819" t="str">
            <v>Current assets / Inventory_BS</v>
          </cell>
          <cell r="K3819" t="str">
            <v>Current assets / Inventory_BS</v>
          </cell>
          <cell r="L3819" t="str">
            <v>M</v>
          </cell>
          <cell r="M3819" t="str">
            <v>No</v>
          </cell>
          <cell r="N3819">
            <v>254807</v>
          </cell>
        </row>
        <row r="3820">
          <cell r="J3820" t="str">
            <v>Current assets / Inventory_BS</v>
          </cell>
          <cell r="K3820" t="str">
            <v>Current assets / Inventory_BS</v>
          </cell>
          <cell r="L3820" t="str">
            <v>M</v>
          </cell>
          <cell r="M3820" t="str">
            <v>No</v>
          </cell>
          <cell r="N3820">
            <v>254808</v>
          </cell>
        </row>
        <row r="3821">
          <cell r="J3821" t="str">
            <v>Current assets / Inventory_BS</v>
          </cell>
          <cell r="K3821" t="str">
            <v>Current assets / Inventory_BS</v>
          </cell>
          <cell r="L3821" t="str">
            <v>M</v>
          </cell>
          <cell r="M3821" t="str">
            <v>No</v>
          </cell>
          <cell r="N3821">
            <v>254809</v>
          </cell>
        </row>
        <row r="3822">
          <cell r="J3822" t="str">
            <v>Current assets / Inventory_BS</v>
          </cell>
          <cell r="K3822" t="str">
            <v>Current assets / Inventory_BS</v>
          </cell>
          <cell r="L3822" t="str">
            <v>M</v>
          </cell>
          <cell r="M3822" t="str">
            <v>No</v>
          </cell>
          <cell r="N3822">
            <v>254810</v>
          </cell>
        </row>
        <row r="3823">
          <cell r="J3823" t="str">
            <v>Current assets / Inventory_BS</v>
          </cell>
          <cell r="K3823" t="str">
            <v>Current assets / Inventory_BS</v>
          </cell>
          <cell r="L3823" t="str">
            <v>M</v>
          </cell>
          <cell r="M3823" t="str">
            <v>No</v>
          </cell>
          <cell r="N3823">
            <v>254811</v>
          </cell>
        </row>
        <row r="3824">
          <cell r="J3824" t="str">
            <v>Current assets / Inventory_BS</v>
          </cell>
          <cell r="K3824" t="str">
            <v>Current assets / Inventory_BS</v>
          </cell>
          <cell r="L3824" t="str">
            <v>M</v>
          </cell>
          <cell r="M3824" t="str">
            <v>No</v>
          </cell>
          <cell r="N3824">
            <v>254812</v>
          </cell>
        </row>
        <row r="3825">
          <cell r="J3825" t="str">
            <v>Current assets / Inventory_BS</v>
          </cell>
          <cell r="K3825" t="str">
            <v>Current assets / Inventory_BS</v>
          </cell>
          <cell r="L3825" t="str">
            <v>M</v>
          </cell>
          <cell r="M3825" t="str">
            <v>No</v>
          </cell>
          <cell r="N3825">
            <v>254813</v>
          </cell>
        </row>
        <row r="3826">
          <cell r="J3826" t="str">
            <v>Current assets / Inventory_BS</v>
          </cell>
          <cell r="K3826" t="str">
            <v>Current assets / Inventory_BS</v>
          </cell>
          <cell r="L3826" t="str">
            <v>M</v>
          </cell>
          <cell r="M3826" t="str">
            <v>No</v>
          </cell>
          <cell r="N3826">
            <v>254814</v>
          </cell>
        </row>
        <row r="3827">
          <cell r="J3827" t="str">
            <v>Current assets / Inventory_BS</v>
          </cell>
          <cell r="K3827" t="str">
            <v>Current assets / Inventory_BS</v>
          </cell>
          <cell r="L3827" t="str">
            <v>M</v>
          </cell>
          <cell r="M3827" t="str">
            <v>No</v>
          </cell>
          <cell r="N3827">
            <v>254815</v>
          </cell>
        </row>
        <row r="3828">
          <cell r="J3828" t="str">
            <v>Current assets / Inventory_BS</v>
          </cell>
          <cell r="K3828" t="str">
            <v>Current assets / Inventory_BS</v>
          </cell>
          <cell r="L3828" t="str">
            <v>M</v>
          </cell>
          <cell r="M3828" t="str">
            <v>No</v>
          </cell>
          <cell r="N3828">
            <v>254816</v>
          </cell>
        </row>
        <row r="3829">
          <cell r="J3829" t="str">
            <v>Current assets / Inventory_BS</v>
          </cell>
          <cell r="K3829" t="str">
            <v>Current assets / Inventory_BS</v>
          </cell>
          <cell r="L3829" t="str">
            <v>M</v>
          </cell>
          <cell r="M3829" t="str">
            <v>No</v>
          </cell>
          <cell r="N3829">
            <v>254817</v>
          </cell>
        </row>
        <row r="3830">
          <cell r="J3830" t="str">
            <v>Current assets / Inventory_BS</v>
          </cell>
          <cell r="K3830" t="str">
            <v>Current assets / Inventory_BS</v>
          </cell>
          <cell r="L3830" t="str">
            <v>M</v>
          </cell>
          <cell r="M3830" t="str">
            <v>No</v>
          </cell>
          <cell r="N3830">
            <v>254818</v>
          </cell>
        </row>
        <row r="3831">
          <cell r="J3831" t="str">
            <v>Current assets / Inventory_BS</v>
          </cell>
          <cell r="K3831" t="str">
            <v>Current assets / Inventory_BS</v>
          </cell>
          <cell r="L3831" t="str">
            <v>M</v>
          </cell>
          <cell r="M3831" t="str">
            <v>No</v>
          </cell>
          <cell r="N3831">
            <v>254819</v>
          </cell>
        </row>
        <row r="3832">
          <cell r="J3832" t="str">
            <v>Current assets / Inventory_BS</v>
          </cell>
          <cell r="K3832" t="str">
            <v>Current assets / Inventory_BS</v>
          </cell>
          <cell r="L3832" t="str">
            <v>M</v>
          </cell>
          <cell r="M3832" t="str">
            <v>No</v>
          </cell>
          <cell r="N3832">
            <v>254820</v>
          </cell>
        </row>
        <row r="3833">
          <cell r="J3833" t="str">
            <v>Current assets / Inventory_BS</v>
          </cell>
          <cell r="K3833" t="str">
            <v>Current assets / Inventory_BS</v>
          </cell>
          <cell r="L3833" t="str">
            <v>M</v>
          </cell>
          <cell r="M3833" t="str">
            <v>No</v>
          </cell>
          <cell r="N3833">
            <v>254821</v>
          </cell>
        </row>
        <row r="3834">
          <cell r="J3834" t="str">
            <v>Current assets / Inventory_BS</v>
          </cell>
          <cell r="K3834" t="str">
            <v>Current assets / Inventory_BS</v>
          </cell>
          <cell r="L3834" t="str">
            <v>M</v>
          </cell>
          <cell r="M3834" t="str">
            <v>No</v>
          </cell>
          <cell r="N3834">
            <v>254822</v>
          </cell>
        </row>
        <row r="3835">
          <cell r="J3835" t="str">
            <v>Current assets / Inventory_BS</v>
          </cell>
          <cell r="K3835" t="str">
            <v>Current assets / Inventory_BS</v>
          </cell>
          <cell r="L3835" t="str">
            <v>M</v>
          </cell>
          <cell r="M3835" t="str">
            <v>No</v>
          </cell>
          <cell r="N3835">
            <v>254823</v>
          </cell>
        </row>
        <row r="3836">
          <cell r="J3836" t="str">
            <v>Current assets / Inventory_BS</v>
          </cell>
          <cell r="K3836" t="str">
            <v>Current assets / Inventory_BS</v>
          </cell>
          <cell r="L3836" t="str">
            <v>M</v>
          </cell>
          <cell r="M3836" t="str">
            <v>No</v>
          </cell>
          <cell r="N3836">
            <v>254824</v>
          </cell>
        </row>
        <row r="3837">
          <cell r="J3837" t="str">
            <v>Current assets / Inventory_BS</v>
          </cell>
          <cell r="K3837" t="str">
            <v>Current assets / Inventory_BS</v>
          </cell>
          <cell r="L3837" t="str">
            <v>M</v>
          </cell>
          <cell r="M3837" t="str">
            <v>No</v>
          </cell>
          <cell r="N3837">
            <v>254825</v>
          </cell>
        </row>
        <row r="3838">
          <cell r="J3838" t="str">
            <v>Current assets / Inventory_BS</v>
          </cell>
          <cell r="K3838" t="str">
            <v>Current assets / Inventory_BS</v>
          </cell>
          <cell r="L3838" t="str">
            <v>M</v>
          </cell>
          <cell r="M3838" t="str">
            <v>No</v>
          </cell>
          <cell r="N3838">
            <v>254826</v>
          </cell>
        </row>
        <row r="3839">
          <cell r="J3839" t="str">
            <v>Current assets / Inventory_BS</v>
          </cell>
          <cell r="K3839" t="str">
            <v>Current assets / Inventory_BS</v>
          </cell>
          <cell r="L3839" t="str">
            <v>M</v>
          </cell>
          <cell r="M3839" t="str">
            <v>No</v>
          </cell>
          <cell r="N3839">
            <v>254827</v>
          </cell>
        </row>
        <row r="3840">
          <cell r="J3840" t="str">
            <v>Current assets / Inventory_BS</v>
          </cell>
          <cell r="K3840" t="str">
            <v>Current assets / Inventory_BS</v>
          </cell>
          <cell r="L3840" t="str">
            <v>M</v>
          </cell>
          <cell r="M3840" t="str">
            <v>No</v>
          </cell>
          <cell r="N3840">
            <v>254828</v>
          </cell>
        </row>
        <row r="3841">
          <cell r="J3841" t="str">
            <v>Current assets / Inventory_BS</v>
          </cell>
          <cell r="K3841" t="str">
            <v>Current assets / Inventory_BS</v>
          </cell>
          <cell r="L3841" t="str">
            <v>M</v>
          </cell>
          <cell r="M3841" t="str">
            <v>No</v>
          </cell>
          <cell r="N3841">
            <v>254829</v>
          </cell>
        </row>
        <row r="3842">
          <cell r="J3842" t="str">
            <v>Current assets / Inventory_BS</v>
          </cell>
          <cell r="K3842" t="str">
            <v>Current assets / Inventory_BS</v>
          </cell>
          <cell r="L3842" t="str">
            <v>M</v>
          </cell>
          <cell r="M3842" t="str">
            <v>No</v>
          </cell>
          <cell r="N3842">
            <v>254830</v>
          </cell>
        </row>
        <row r="3843">
          <cell r="J3843" t="str">
            <v>Current assets / Inventory_BS</v>
          </cell>
          <cell r="K3843" t="str">
            <v>Current assets / Inventory_BS</v>
          </cell>
          <cell r="L3843" t="str">
            <v>M</v>
          </cell>
          <cell r="M3843" t="str">
            <v>No</v>
          </cell>
          <cell r="N3843">
            <v>254831</v>
          </cell>
        </row>
        <row r="3844">
          <cell r="J3844" t="str">
            <v>Current assets / Inventory_BS</v>
          </cell>
          <cell r="K3844" t="str">
            <v>Current assets / Inventory_BS</v>
          </cell>
          <cell r="L3844" t="str">
            <v>M</v>
          </cell>
          <cell r="M3844" t="str">
            <v>No</v>
          </cell>
          <cell r="N3844">
            <v>254832</v>
          </cell>
        </row>
        <row r="3845">
          <cell r="J3845" t="str">
            <v>Current assets / Inventory_BS</v>
          </cell>
          <cell r="K3845" t="str">
            <v>Current assets / Inventory_BS</v>
          </cell>
          <cell r="L3845" t="str">
            <v>M</v>
          </cell>
          <cell r="M3845" t="str">
            <v>No</v>
          </cell>
          <cell r="N3845">
            <v>254833</v>
          </cell>
        </row>
        <row r="3846">
          <cell r="J3846" t="str">
            <v>Current assets / Inventory_BS</v>
          </cell>
          <cell r="K3846" t="str">
            <v>Current assets / Inventory_BS</v>
          </cell>
          <cell r="L3846" t="str">
            <v>M</v>
          </cell>
          <cell r="M3846" t="str">
            <v>No</v>
          </cell>
          <cell r="N3846">
            <v>254834</v>
          </cell>
        </row>
        <row r="3847">
          <cell r="J3847" t="str">
            <v>Current assets / Inventory_BS</v>
          </cell>
          <cell r="K3847" t="str">
            <v>Current assets / Inventory_BS</v>
          </cell>
          <cell r="L3847" t="str">
            <v>M</v>
          </cell>
          <cell r="M3847" t="str">
            <v>No</v>
          </cell>
          <cell r="N3847">
            <v>254835</v>
          </cell>
        </row>
        <row r="3848">
          <cell r="J3848" t="str">
            <v>Current assets / Inventory_BS</v>
          </cell>
          <cell r="K3848" t="str">
            <v>Current assets / Inventory_BS</v>
          </cell>
          <cell r="L3848" t="str">
            <v>M</v>
          </cell>
          <cell r="M3848" t="str">
            <v>No</v>
          </cell>
          <cell r="N3848">
            <v>254836</v>
          </cell>
        </row>
        <row r="3849">
          <cell r="J3849" t="str">
            <v>Current assets / Inventory_BS</v>
          </cell>
          <cell r="K3849" t="str">
            <v>Current assets / Inventory_BS</v>
          </cell>
          <cell r="L3849" t="str">
            <v>M</v>
          </cell>
          <cell r="M3849" t="str">
            <v>No</v>
          </cell>
          <cell r="N3849">
            <v>254837</v>
          </cell>
        </row>
        <row r="3850">
          <cell r="J3850" t="str">
            <v>Current assets / Inventory_BS</v>
          </cell>
          <cell r="K3850" t="str">
            <v>Current assets / Inventory_BS</v>
          </cell>
          <cell r="L3850" t="str">
            <v>M</v>
          </cell>
          <cell r="M3850" t="str">
            <v>No</v>
          </cell>
          <cell r="N3850">
            <v>254838</v>
          </cell>
        </row>
        <row r="3851">
          <cell r="J3851" t="str">
            <v>Current assets / Inventory_BS</v>
          </cell>
          <cell r="K3851" t="str">
            <v>Current assets / Inventory_BS</v>
          </cell>
          <cell r="L3851" t="str">
            <v>M</v>
          </cell>
          <cell r="M3851" t="str">
            <v>No</v>
          </cell>
          <cell r="N3851">
            <v>254839</v>
          </cell>
        </row>
        <row r="3852">
          <cell r="J3852" t="str">
            <v>Current assets / Inventory_BS</v>
          </cell>
          <cell r="K3852" t="str">
            <v>Current assets / Inventory_BS</v>
          </cell>
          <cell r="L3852" t="str">
            <v>M</v>
          </cell>
          <cell r="M3852" t="str">
            <v>No</v>
          </cell>
          <cell r="N3852">
            <v>254840</v>
          </cell>
        </row>
        <row r="3853">
          <cell r="J3853" t="str">
            <v>Current assets / Inventory_BS</v>
          </cell>
          <cell r="K3853" t="str">
            <v>Current assets / Inventory_BS</v>
          </cell>
          <cell r="L3853" t="str">
            <v>M</v>
          </cell>
          <cell r="M3853" t="str">
            <v>No</v>
          </cell>
          <cell r="N3853">
            <v>254841</v>
          </cell>
        </row>
        <row r="3854">
          <cell r="J3854" t="str">
            <v>Current assets / Inventory_BS</v>
          </cell>
          <cell r="K3854" t="str">
            <v>Current assets / Inventory_BS</v>
          </cell>
          <cell r="L3854" t="str">
            <v>M</v>
          </cell>
          <cell r="M3854" t="str">
            <v>No</v>
          </cell>
          <cell r="N3854">
            <v>254842</v>
          </cell>
        </row>
        <row r="3855">
          <cell r="J3855" t="str">
            <v>Current assets / Inventory_BS</v>
          </cell>
          <cell r="K3855" t="str">
            <v>Current assets / Inventory_BS</v>
          </cell>
          <cell r="L3855" t="str">
            <v>M</v>
          </cell>
          <cell r="M3855" t="str">
            <v>No</v>
          </cell>
          <cell r="N3855">
            <v>254843</v>
          </cell>
        </row>
        <row r="3856">
          <cell r="J3856" t="str">
            <v>Current assets / Inventory_BS</v>
          </cell>
          <cell r="K3856" t="str">
            <v>Current assets / Inventory_BS</v>
          </cell>
          <cell r="L3856" t="str">
            <v>M</v>
          </cell>
          <cell r="M3856" t="str">
            <v>No</v>
          </cell>
          <cell r="N3856">
            <v>254844</v>
          </cell>
        </row>
        <row r="3857">
          <cell r="J3857" t="str">
            <v>Current assets / Inventory_BS</v>
          </cell>
          <cell r="K3857" t="str">
            <v>Current assets / Inventory_BS</v>
          </cell>
          <cell r="L3857" t="str">
            <v>M</v>
          </cell>
          <cell r="M3857" t="str">
            <v>No</v>
          </cell>
          <cell r="N3857">
            <v>254845</v>
          </cell>
        </row>
        <row r="3858">
          <cell r="J3858" t="str">
            <v>Current assets / Inventory_BS</v>
          </cell>
          <cell r="K3858" t="str">
            <v>Current assets / Inventory_BS</v>
          </cell>
          <cell r="L3858" t="str">
            <v>M</v>
          </cell>
          <cell r="M3858" t="str">
            <v>No</v>
          </cell>
          <cell r="N3858">
            <v>254846</v>
          </cell>
        </row>
        <row r="3859">
          <cell r="J3859" t="str">
            <v>Current assets / Inventory_BS</v>
          </cell>
          <cell r="K3859" t="str">
            <v>Current assets / Inventory_BS</v>
          </cell>
          <cell r="L3859" t="str">
            <v>M</v>
          </cell>
          <cell r="M3859" t="str">
            <v>No</v>
          </cell>
          <cell r="N3859">
            <v>254737</v>
          </cell>
        </row>
        <row r="3860">
          <cell r="J3860" t="str">
            <v>Current assets / Inventory_BS</v>
          </cell>
          <cell r="K3860" t="str">
            <v>Current assets / Inventory_BS</v>
          </cell>
          <cell r="L3860" t="str">
            <v>M</v>
          </cell>
          <cell r="M3860" t="str">
            <v>No</v>
          </cell>
          <cell r="N3860">
            <v>254738</v>
          </cell>
        </row>
        <row r="3861">
          <cell r="J3861" t="str">
            <v>Current assets / Inventory_BS</v>
          </cell>
          <cell r="K3861" t="str">
            <v>Current assets / Inventory_BS</v>
          </cell>
          <cell r="L3861" t="str">
            <v>M</v>
          </cell>
          <cell r="M3861" t="str">
            <v>No</v>
          </cell>
          <cell r="N3861">
            <v>254739</v>
          </cell>
        </row>
        <row r="3862">
          <cell r="J3862" t="str">
            <v>Current assets / Inventory_BS</v>
          </cell>
          <cell r="K3862" t="str">
            <v>Current assets / Inventory_BS</v>
          </cell>
          <cell r="L3862" t="str">
            <v>M</v>
          </cell>
          <cell r="M3862" t="str">
            <v>No</v>
          </cell>
          <cell r="N3862">
            <v>254740</v>
          </cell>
        </row>
        <row r="3863">
          <cell r="J3863" t="str">
            <v>Current assets / Inventory_BS</v>
          </cell>
          <cell r="K3863" t="str">
            <v>Current assets / Inventory_BS</v>
          </cell>
          <cell r="L3863" t="str">
            <v>M</v>
          </cell>
          <cell r="M3863" t="str">
            <v>No</v>
          </cell>
          <cell r="N3863">
            <v>254741</v>
          </cell>
        </row>
        <row r="3864">
          <cell r="J3864" t="str">
            <v>Current assets / Inventory_BS</v>
          </cell>
          <cell r="K3864" t="str">
            <v>Current assets / Inventory_BS</v>
          </cell>
          <cell r="L3864" t="str">
            <v>M</v>
          </cell>
          <cell r="M3864" t="str">
            <v>No</v>
          </cell>
          <cell r="N3864">
            <v>254742</v>
          </cell>
        </row>
        <row r="3865">
          <cell r="J3865" t="str">
            <v>Current assets / Inventory_BS</v>
          </cell>
          <cell r="K3865" t="str">
            <v>Current assets / Inventory_BS</v>
          </cell>
          <cell r="L3865" t="str">
            <v>M</v>
          </cell>
          <cell r="M3865" t="str">
            <v>No</v>
          </cell>
          <cell r="N3865">
            <v>254743</v>
          </cell>
        </row>
        <row r="3866">
          <cell r="J3866" t="str">
            <v>Current assets / Inventory_BS</v>
          </cell>
          <cell r="K3866" t="str">
            <v>Current assets / Inventory_BS</v>
          </cell>
          <cell r="L3866" t="str">
            <v>M</v>
          </cell>
          <cell r="M3866" t="str">
            <v>No</v>
          </cell>
          <cell r="N3866">
            <v>254744</v>
          </cell>
        </row>
        <row r="3867">
          <cell r="J3867" t="str">
            <v>Current assets / Inventory_BS</v>
          </cell>
          <cell r="K3867" t="str">
            <v>Current assets / Inventory_BS</v>
          </cell>
          <cell r="L3867" t="str">
            <v>M</v>
          </cell>
          <cell r="M3867" t="str">
            <v>No</v>
          </cell>
          <cell r="N3867">
            <v>254745</v>
          </cell>
        </row>
        <row r="3868">
          <cell r="J3868" t="str">
            <v>Current assets / Inventory_BS</v>
          </cell>
          <cell r="K3868" t="str">
            <v>Current assets / Inventory_BS</v>
          </cell>
          <cell r="L3868" t="str">
            <v>M</v>
          </cell>
          <cell r="M3868" t="str">
            <v>No</v>
          </cell>
          <cell r="N3868">
            <v>254746</v>
          </cell>
        </row>
        <row r="3869">
          <cell r="J3869" t="str">
            <v>Current assets / Inventory_BS</v>
          </cell>
          <cell r="K3869" t="str">
            <v>Current assets / Inventory_BS</v>
          </cell>
          <cell r="L3869" t="str">
            <v>M</v>
          </cell>
          <cell r="M3869" t="str">
            <v>No</v>
          </cell>
          <cell r="N3869">
            <v>254747</v>
          </cell>
        </row>
        <row r="3870">
          <cell r="J3870" t="str">
            <v>Current assets / Inventory_BS</v>
          </cell>
          <cell r="K3870" t="str">
            <v>Current assets / Inventory_BS</v>
          </cell>
          <cell r="L3870" t="str">
            <v>M</v>
          </cell>
          <cell r="M3870" t="str">
            <v>No</v>
          </cell>
          <cell r="N3870">
            <v>254748</v>
          </cell>
        </row>
        <row r="3871">
          <cell r="J3871" t="str">
            <v>Current assets / Inventory_BS</v>
          </cell>
          <cell r="K3871" t="str">
            <v>Current assets / Inventory_BS</v>
          </cell>
          <cell r="L3871" t="str">
            <v>M</v>
          </cell>
          <cell r="M3871" t="str">
            <v>No</v>
          </cell>
          <cell r="N3871">
            <v>254749</v>
          </cell>
        </row>
        <row r="3872">
          <cell r="J3872" t="str">
            <v>Current assets / Inventory_BS</v>
          </cell>
          <cell r="K3872" t="str">
            <v>Current assets / Inventory_BS</v>
          </cell>
          <cell r="L3872" t="str">
            <v>M</v>
          </cell>
          <cell r="M3872" t="str">
            <v>No</v>
          </cell>
          <cell r="N3872">
            <v>254750</v>
          </cell>
        </row>
        <row r="3873">
          <cell r="J3873" t="str">
            <v>Current assets / Inventory_BS</v>
          </cell>
          <cell r="K3873" t="str">
            <v>Current assets / Inventory_BS</v>
          </cell>
          <cell r="L3873" t="str">
            <v>M</v>
          </cell>
          <cell r="M3873" t="str">
            <v>No</v>
          </cell>
          <cell r="N3873">
            <v>254751</v>
          </cell>
        </row>
        <row r="3874">
          <cell r="J3874" t="str">
            <v>Current assets / Inventory_BS</v>
          </cell>
          <cell r="K3874" t="str">
            <v>Current assets / Inventory_BS</v>
          </cell>
          <cell r="L3874" t="str">
            <v>M</v>
          </cell>
          <cell r="M3874" t="str">
            <v>No</v>
          </cell>
          <cell r="N3874">
            <v>254752</v>
          </cell>
        </row>
        <row r="3875">
          <cell r="J3875" t="str">
            <v>Current assets / Inventory_BS</v>
          </cell>
          <cell r="K3875" t="str">
            <v>Current assets / Inventory_BS</v>
          </cell>
          <cell r="L3875" t="str">
            <v>M</v>
          </cell>
          <cell r="M3875" t="str">
            <v>No</v>
          </cell>
          <cell r="N3875">
            <v>254753</v>
          </cell>
        </row>
        <row r="3876">
          <cell r="J3876" t="str">
            <v>Current assets / Inventory_BS</v>
          </cell>
          <cell r="K3876" t="str">
            <v>Current assets / Inventory_BS</v>
          </cell>
          <cell r="L3876" t="str">
            <v>M</v>
          </cell>
          <cell r="M3876" t="str">
            <v>No</v>
          </cell>
          <cell r="N3876">
            <v>254754</v>
          </cell>
        </row>
        <row r="3877">
          <cell r="J3877" t="str">
            <v>Current assets / Inventory_BS</v>
          </cell>
          <cell r="K3877" t="str">
            <v>Current assets / Inventory_BS</v>
          </cell>
          <cell r="L3877" t="str">
            <v>M</v>
          </cell>
          <cell r="M3877" t="str">
            <v>No</v>
          </cell>
          <cell r="N3877">
            <v>254755</v>
          </cell>
        </row>
        <row r="3878">
          <cell r="J3878" t="str">
            <v>Current assets / Inventory_BS</v>
          </cell>
          <cell r="K3878" t="str">
            <v>Current assets / Inventory_BS</v>
          </cell>
          <cell r="L3878" t="str">
            <v>M</v>
          </cell>
          <cell r="M3878" t="str">
            <v>No</v>
          </cell>
          <cell r="N3878">
            <v>254756</v>
          </cell>
        </row>
        <row r="3879">
          <cell r="J3879" t="str">
            <v>Current assets / Inventory_BS</v>
          </cell>
          <cell r="K3879" t="str">
            <v>Current assets / Inventory_BS</v>
          </cell>
          <cell r="L3879" t="str">
            <v>M</v>
          </cell>
          <cell r="M3879" t="str">
            <v>No</v>
          </cell>
          <cell r="N3879">
            <v>254757</v>
          </cell>
        </row>
        <row r="3880">
          <cell r="J3880" t="str">
            <v>Current assets / Inventory_BS</v>
          </cell>
          <cell r="K3880" t="str">
            <v>Current assets / Inventory_BS</v>
          </cell>
          <cell r="L3880" t="str">
            <v>M</v>
          </cell>
          <cell r="M3880" t="str">
            <v>No</v>
          </cell>
          <cell r="N3880">
            <v>254758</v>
          </cell>
        </row>
        <row r="3881">
          <cell r="J3881" t="str">
            <v>Current assets / Inventory_BS</v>
          </cell>
          <cell r="K3881" t="str">
            <v>Current assets / Inventory_BS</v>
          </cell>
          <cell r="L3881" t="str">
            <v>M</v>
          </cell>
          <cell r="M3881" t="str">
            <v>No</v>
          </cell>
          <cell r="N3881">
            <v>254759</v>
          </cell>
        </row>
        <row r="3882">
          <cell r="J3882" t="str">
            <v>Current assets / Inventory_BS</v>
          </cell>
          <cell r="K3882" t="str">
            <v>Current assets / Inventory_BS</v>
          </cell>
          <cell r="L3882" t="str">
            <v>M</v>
          </cell>
          <cell r="M3882" t="str">
            <v>No</v>
          </cell>
          <cell r="N3882">
            <v>254760</v>
          </cell>
        </row>
        <row r="3883">
          <cell r="J3883" t="str">
            <v>Current assets / Inventory_BS</v>
          </cell>
          <cell r="K3883" t="str">
            <v>Current assets / Inventory_BS</v>
          </cell>
          <cell r="L3883" t="str">
            <v>M</v>
          </cell>
          <cell r="M3883" t="str">
            <v>No</v>
          </cell>
          <cell r="N3883">
            <v>254761</v>
          </cell>
        </row>
        <row r="3884">
          <cell r="J3884" t="str">
            <v>Current assets / Inventory_BS</v>
          </cell>
          <cell r="K3884" t="str">
            <v>Current assets / Inventory_BS</v>
          </cell>
          <cell r="L3884" t="str">
            <v>M</v>
          </cell>
          <cell r="M3884" t="str">
            <v>No</v>
          </cell>
          <cell r="N3884">
            <v>254762</v>
          </cell>
        </row>
        <row r="3885">
          <cell r="J3885" t="str">
            <v>Current assets / Inventory_BS</v>
          </cell>
          <cell r="K3885" t="str">
            <v>Current assets / Inventory_BS</v>
          </cell>
          <cell r="L3885" t="str">
            <v>M</v>
          </cell>
          <cell r="M3885" t="str">
            <v>No</v>
          </cell>
          <cell r="N3885">
            <v>254763</v>
          </cell>
        </row>
        <row r="3886">
          <cell r="J3886" t="str">
            <v>Current assets / Inventory_BS</v>
          </cell>
          <cell r="K3886" t="str">
            <v>Current assets / Inventory_BS</v>
          </cell>
          <cell r="L3886" t="str">
            <v>M</v>
          </cell>
          <cell r="M3886" t="str">
            <v>No</v>
          </cell>
          <cell r="N3886">
            <v>254764</v>
          </cell>
        </row>
        <row r="3887">
          <cell r="J3887" t="str">
            <v>Current assets / Inventory_BS</v>
          </cell>
          <cell r="K3887" t="str">
            <v>Current assets / Inventory_BS</v>
          </cell>
          <cell r="L3887" t="str">
            <v>M</v>
          </cell>
          <cell r="M3887" t="str">
            <v>No</v>
          </cell>
          <cell r="N3887">
            <v>254765</v>
          </cell>
        </row>
        <row r="3888">
          <cell r="J3888" t="str">
            <v>Current assets / Inventory_BS</v>
          </cell>
          <cell r="K3888" t="str">
            <v>Current assets / Inventory_BS</v>
          </cell>
          <cell r="L3888" t="str">
            <v>M</v>
          </cell>
          <cell r="M3888" t="str">
            <v>No</v>
          </cell>
          <cell r="N3888">
            <v>254766</v>
          </cell>
        </row>
        <row r="3889">
          <cell r="J3889" t="str">
            <v>Current assets / Inventory_BS</v>
          </cell>
          <cell r="K3889" t="str">
            <v>Current assets / Inventory_BS</v>
          </cell>
          <cell r="L3889" t="str">
            <v>M</v>
          </cell>
          <cell r="M3889" t="str">
            <v>No</v>
          </cell>
          <cell r="N3889">
            <v>254767</v>
          </cell>
        </row>
        <row r="3890">
          <cell r="J3890" t="str">
            <v>Current assets / Inventory_BS</v>
          </cell>
          <cell r="K3890" t="str">
            <v>Current assets / Inventory_BS</v>
          </cell>
          <cell r="L3890" t="str">
            <v>M</v>
          </cell>
          <cell r="M3890" t="str">
            <v>No</v>
          </cell>
          <cell r="N3890">
            <v>254768</v>
          </cell>
        </row>
        <row r="3891">
          <cell r="J3891" t="str">
            <v>Current assets / Inventory_BS</v>
          </cell>
          <cell r="K3891" t="str">
            <v>Current assets / Inventory_BS</v>
          </cell>
          <cell r="L3891" t="str">
            <v>M</v>
          </cell>
          <cell r="M3891" t="str">
            <v>No</v>
          </cell>
          <cell r="N3891">
            <v>254769</v>
          </cell>
        </row>
        <row r="3892">
          <cell r="J3892" t="str">
            <v>Current assets / Inventory_BS</v>
          </cell>
          <cell r="K3892" t="str">
            <v>Current assets / Inventory_BS</v>
          </cell>
          <cell r="L3892" t="str">
            <v>M</v>
          </cell>
          <cell r="M3892" t="str">
            <v>No</v>
          </cell>
          <cell r="N3892">
            <v>254770</v>
          </cell>
        </row>
        <row r="3893">
          <cell r="J3893" t="str">
            <v>Current assets / Inventory_BS</v>
          </cell>
          <cell r="K3893" t="str">
            <v>Current assets / Inventory_BS</v>
          </cell>
          <cell r="L3893" t="str">
            <v>M</v>
          </cell>
          <cell r="M3893" t="str">
            <v>No</v>
          </cell>
          <cell r="N3893">
            <v>254771</v>
          </cell>
        </row>
        <row r="3894">
          <cell r="J3894" t="str">
            <v>Current assets / Inventory_BS</v>
          </cell>
          <cell r="K3894" t="str">
            <v>Current assets / Inventory_BS</v>
          </cell>
          <cell r="L3894" t="str">
            <v>M</v>
          </cell>
          <cell r="M3894" t="str">
            <v>No</v>
          </cell>
          <cell r="N3894">
            <v>254772</v>
          </cell>
        </row>
        <row r="3895">
          <cell r="J3895" t="str">
            <v>Current assets / Inventory_BS</v>
          </cell>
          <cell r="K3895" t="str">
            <v>Current assets / Inventory_BS</v>
          </cell>
          <cell r="L3895" t="str">
            <v>M</v>
          </cell>
          <cell r="M3895" t="str">
            <v>No</v>
          </cell>
          <cell r="N3895">
            <v>254773</v>
          </cell>
        </row>
        <row r="3896">
          <cell r="J3896" t="str">
            <v>Current assets / Inventory_BS</v>
          </cell>
          <cell r="K3896" t="str">
            <v>Current assets / Inventory_BS</v>
          </cell>
          <cell r="L3896" t="str">
            <v>M</v>
          </cell>
          <cell r="M3896" t="str">
            <v>No</v>
          </cell>
          <cell r="N3896">
            <v>254774</v>
          </cell>
        </row>
        <row r="3897">
          <cell r="J3897" t="str">
            <v>Current assets / Inventory_BS</v>
          </cell>
          <cell r="K3897" t="str">
            <v>Current assets / Inventory_BS</v>
          </cell>
          <cell r="L3897" t="str">
            <v>M</v>
          </cell>
          <cell r="M3897" t="str">
            <v>No</v>
          </cell>
          <cell r="N3897">
            <v>254775</v>
          </cell>
        </row>
        <row r="3898">
          <cell r="J3898" t="str">
            <v>Current assets / Inventory_BS</v>
          </cell>
          <cell r="K3898" t="str">
            <v>Current assets / Inventory_BS</v>
          </cell>
          <cell r="L3898" t="str">
            <v>M</v>
          </cell>
          <cell r="M3898" t="str">
            <v>No</v>
          </cell>
          <cell r="N3898">
            <v>254776</v>
          </cell>
        </row>
        <row r="3899">
          <cell r="J3899" t="str">
            <v>Current assets / Inventory_BS</v>
          </cell>
          <cell r="K3899" t="str">
            <v>Current assets / Inventory_BS</v>
          </cell>
          <cell r="L3899" t="str">
            <v>M</v>
          </cell>
          <cell r="M3899" t="str">
            <v>No</v>
          </cell>
          <cell r="N3899">
            <v>254777</v>
          </cell>
        </row>
        <row r="3900">
          <cell r="J3900" t="str">
            <v>Current assets / Inventory_BS</v>
          </cell>
          <cell r="K3900" t="str">
            <v>Current assets / Inventory_BS</v>
          </cell>
          <cell r="L3900" t="str">
            <v>M</v>
          </cell>
          <cell r="M3900" t="str">
            <v>No</v>
          </cell>
          <cell r="N3900">
            <v>254778</v>
          </cell>
        </row>
        <row r="3901">
          <cell r="J3901" t="str">
            <v>Current assets / Inventory_BS</v>
          </cell>
          <cell r="K3901" t="str">
            <v>Current assets / Inventory_BS</v>
          </cell>
          <cell r="L3901" t="str">
            <v>M</v>
          </cell>
          <cell r="M3901" t="str">
            <v>No</v>
          </cell>
          <cell r="N3901">
            <v>254779</v>
          </cell>
        </row>
        <row r="3902">
          <cell r="J3902" t="str">
            <v>Current assets / Inventory_BS</v>
          </cell>
          <cell r="K3902" t="str">
            <v>Current assets / Inventory_BS</v>
          </cell>
          <cell r="L3902" t="str">
            <v>M</v>
          </cell>
          <cell r="M3902" t="str">
            <v>No</v>
          </cell>
          <cell r="N3902">
            <v>254780</v>
          </cell>
        </row>
        <row r="3903">
          <cell r="J3903" t="str">
            <v>Current assets / Inventory_BS</v>
          </cell>
          <cell r="K3903" t="str">
            <v>Current assets / Inventory_BS</v>
          </cell>
          <cell r="L3903" t="str">
            <v>M</v>
          </cell>
          <cell r="M3903" t="str">
            <v>No</v>
          </cell>
          <cell r="N3903">
            <v>254781</v>
          </cell>
        </row>
        <row r="3904">
          <cell r="J3904" t="str">
            <v>Current assets / Inventory_BS</v>
          </cell>
          <cell r="K3904" t="str">
            <v>Current assets / Inventory_BS</v>
          </cell>
          <cell r="L3904" t="str">
            <v>M</v>
          </cell>
          <cell r="M3904" t="str">
            <v>No</v>
          </cell>
          <cell r="N3904">
            <v>254782</v>
          </cell>
        </row>
        <row r="3905">
          <cell r="J3905" t="str">
            <v>Current assets / Inventory_BS</v>
          </cell>
          <cell r="K3905" t="str">
            <v>Current assets / Inventory_BS</v>
          </cell>
          <cell r="L3905" t="str">
            <v>M</v>
          </cell>
          <cell r="M3905" t="str">
            <v>No</v>
          </cell>
          <cell r="N3905">
            <v>254783</v>
          </cell>
        </row>
        <row r="3906">
          <cell r="J3906" t="str">
            <v>Current assets / Inventory_BS</v>
          </cell>
          <cell r="K3906" t="str">
            <v>Current assets / Inventory_BS</v>
          </cell>
          <cell r="L3906" t="str">
            <v>M</v>
          </cell>
          <cell r="M3906" t="str">
            <v>No</v>
          </cell>
          <cell r="N3906">
            <v>254784</v>
          </cell>
        </row>
        <row r="3907">
          <cell r="J3907" t="str">
            <v>Current assets / Inventory_BS</v>
          </cell>
          <cell r="K3907" t="str">
            <v>Current assets / Inventory_BS</v>
          </cell>
          <cell r="L3907" t="str">
            <v>M</v>
          </cell>
          <cell r="M3907" t="str">
            <v>No</v>
          </cell>
          <cell r="N3907">
            <v>254785</v>
          </cell>
        </row>
        <row r="3908">
          <cell r="J3908" t="str">
            <v>Current assets / Inventory_BS</v>
          </cell>
          <cell r="K3908" t="str">
            <v>Current assets / Inventory_BS</v>
          </cell>
          <cell r="L3908" t="str">
            <v>M</v>
          </cell>
          <cell r="M3908" t="str">
            <v>No</v>
          </cell>
          <cell r="N3908">
            <v>254718</v>
          </cell>
        </row>
        <row r="3909">
          <cell r="J3909" t="str">
            <v>Current assets / Inventory_BS</v>
          </cell>
          <cell r="K3909" t="str">
            <v>Current assets / Inventory_BS</v>
          </cell>
          <cell r="L3909" t="str">
            <v>M</v>
          </cell>
          <cell r="M3909" t="str">
            <v>No</v>
          </cell>
          <cell r="N3909">
            <v>254719</v>
          </cell>
        </row>
        <row r="3910">
          <cell r="J3910" t="str">
            <v>Current assets / Inventory_BS</v>
          </cell>
          <cell r="K3910" t="str">
            <v>Current assets / Inventory_BS</v>
          </cell>
          <cell r="L3910" t="str">
            <v>M</v>
          </cell>
          <cell r="M3910" t="str">
            <v>No</v>
          </cell>
          <cell r="N3910">
            <v>254720</v>
          </cell>
        </row>
        <row r="3911">
          <cell r="J3911" t="str">
            <v>Current assets / Inventory_BS</v>
          </cell>
          <cell r="K3911" t="str">
            <v>Current assets / Inventory_BS</v>
          </cell>
          <cell r="L3911" t="str">
            <v>M</v>
          </cell>
          <cell r="M3911" t="str">
            <v>No</v>
          </cell>
          <cell r="N3911">
            <v>254721</v>
          </cell>
        </row>
        <row r="3912">
          <cell r="J3912" t="str">
            <v>Current assets / Inventory_BS</v>
          </cell>
          <cell r="K3912" t="str">
            <v>Current assets / Inventory_BS</v>
          </cell>
          <cell r="L3912" t="str">
            <v>M</v>
          </cell>
          <cell r="M3912" t="str">
            <v>No</v>
          </cell>
          <cell r="N3912">
            <v>254722</v>
          </cell>
        </row>
        <row r="3913">
          <cell r="J3913" t="str">
            <v>Current assets / Inventory_BS</v>
          </cell>
          <cell r="K3913" t="str">
            <v>Current assets / Inventory_BS</v>
          </cell>
          <cell r="L3913" t="str">
            <v>M</v>
          </cell>
          <cell r="M3913" t="str">
            <v>No</v>
          </cell>
          <cell r="N3913">
            <v>254723</v>
          </cell>
        </row>
        <row r="3914">
          <cell r="J3914" t="str">
            <v>Current assets / Inventory_BS</v>
          </cell>
          <cell r="K3914" t="str">
            <v>Current assets / Inventory_BS</v>
          </cell>
          <cell r="L3914" t="str">
            <v>M</v>
          </cell>
          <cell r="M3914" t="str">
            <v>No</v>
          </cell>
          <cell r="N3914">
            <v>254724</v>
          </cell>
        </row>
        <row r="3915">
          <cell r="J3915" t="str">
            <v>Current assets / Inventory_BS</v>
          </cell>
          <cell r="K3915" t="str">
            <v>Current assets / Inventory_BS</v>
          </cell>
          <cell r="L3915" t="str">
            <v>M</v>
          </cell>
          <cell r="M3915" t="str">
            <v>No</v>
          </cell>
          <cell r="N3915">
            <v>254725</v>
          </cell>
        </row>
        <row r="3916">
          <cell r="J3916" t="str">
            <v>Current assets / Inventory_BS</v>
          </cell>
          <cell r="K3916" t="str">
            <v>Current assets / Inventory_BS</v>
          </cell>
          <cell r="L3916" t="str">
            <v>M</v>
          </cell>
          <cell r="M3916" t="str">
            <v>No</v>
          </cell>
          <cell r="N3916">
            <v>254726</v>
          </cell>
        </row>
        <row r="3917">
          <cell r="J3917" t="str">
            <v>Current assets / Inventory_BS</v>
          </cell>
          <cell r="K3917" t="str">
            <v>Current assets / Inventory_BS</v>
          </cell>
          <cell r="L3917" t="str">
            <v>M</v>
          </cell>
          <cell r="M3917" t="str">
            <v>No</v>
          </cell>
          <cell r="N3917">
            <v>254727</v>
          </cell>
        </row>
        <row r="3918">
          <cell r="J3918" t="str">
            <v>Current assets / Inventory_BS</v>
          </cell>
          <cell r="K3918" t="str">
            <v>Current assets / Inventory_BS</v>
          </cell>
          <cell r="L3918" t="str">
            <v>M</v>
          </cell>
          <cell r="M3918" t="str">
            <v>No</v>
          </cell>
          <cell r="N3918">
            <v>254728</v>
          </cell>
        </row>
        <row r="3919">
          <cell r="J3919" t="str">
            <v>Current assets / Inventory_BS</v>
          </cell>
          <cell r="K3919" t="str">
            <v>Current assets / Inventory_BS</v>
          </cell>
          <cell r="L3919" t="str">
            <v>M</v>
          </cell>
          <cell r="M3919" t="str">
            <v>No</v>
          </cell>
          <cell r="N3919">
            <v>254729</v>
          </cell>
        </row>
        <row r="3920">
          <cell r="J3920" t="str">
            <v>Current assets / Other current assets_BS</v>
          </cell>
          <cell r="K3920" t="str">
            <v>Current assets / Other current assets_BS</v>
          </cell>
          <cell r="L3920" t="str">
            <v>M</v>
          </cell>
          <cell r="M3920" t="str">
            <v>No</v>
          </cell>
          <cell r="N3920">
            <v>254692</v>
          </cell>
        </row>
        <row r="3921">
          <cell r="J3921" t="str">
            <v>Current assets / Other current assets_BS</v>
          </cell>
          <cell r="K3921" t="str">
            <v>Current assets / Other current assets_BS</v>
          </cell>
          <cell r="L3921" t="str">
            <v>M</v>
          </cell>
          <cell r="M3921" t="str">
            <v>No</v>
          </cell>
          <cell r="N3921">
            <v>254693</v>
          </cell>
        </row>
        <row r="3922">
          <cell r="J3922" t="str">
            <v>Current assets / Receivables from non-exchange transactions_Agricultural Properties_BS</v>
          </cell>
          <cell r="K3922" t="str">
            <v>Current assets / Receivables from non-exchange transactions_Agricultural Properties_BS</v>
          </cell>
          <cell r="L3922" t="str">
            <v>M</v>
          </cell>
          <cell r="M3922" t="str">
            <v>No</v>
          </cell>
          <cell r="N3922">
            <v>254866</v>
          </cell>
        </row>
        <row r="3923">
          <cell r="J3923" t="str">
            <v>Current assets / Receivables from non-exchange transactions_Business and Commercial Properties_BS</v>
          </cell>
          <cell r="K3923" t="str">
            <v>Current assets / Receivables from non-exchange transactions_Business and Commercial Properties_BS</v>
          </cell>
          <cell r="L3923" t="str">
            <v>M</v>
          </cell>
          <cell r="M3923" t="str">
            <v>No</v>
          </cell>
          <cell r="N3923">
            <v>254867</v>
          </cell>
        </row>
        <row r="3924">
          <cell r="J3924" t="str">
            <v>Current assets / Receivables from non-exchange transactions_Fines_BS</v>
          </cell>
          <cell r="K3924" t="str">
            <v>Current assets / Receivables from non-exchange transactions_Fines_BS</v>
          </cell>
          <cell r="L3924" t="str">
            <v>M</v>
          </cell>
          <cell r="M3924" t="str">
            <v>No</v>
          </cell>
          <cell r="N3924">
            <v>254861</v>
          </cell>
        </row>
        <row r="3925">
          <cell r="J3925" t="str">
            <v>Current assets / Receivables from non-exchange transactions_Fines_BS</v>
          </cell>
          <cell r="K3925" t="str">
            <v>Current assets / Receivables from non-exchange transactions_Fines_BS</v>
          </cell>
          <cell r="L3925" t="str">
            <v>M</v>
          </cell>
          <cell r="M3925" t="str">
            <v>No</v>
          </cell>
          <cell r="N3925">
            <v>254862</v>
          </cell>
        </row>
        <row r="3926">
          <cell r="J3926" t="str">
            <v>Current assets / Receivables from non-exchange transactions_Fines_BS</v>
          </cell>
          <cell r="K3926" t="str">
            <v>Current assets / Receivables from non-exchange transactions_Fines_BS</v>
          </cell>
          <cell r="L3926" t="str">
            <v>M</v>
          </cell>
          <cell r="M3926" t="str">
            <v>No</v>
          </cell>
          <cell r="N3926">
            <v>254863</v>
          </cell>
        </row>
        <row r="3927">
          <cell r="J3927" t="str">
            <v>Current assets / Receivables from non-exchange transactions_Fines_BS</v>
          </cell>
          <cell r="K3927" t="str">
            <v>Current assets / Receivables from non-exchange transactions_Fines_BS</v>
          </cell>
          <cell r="L3927" t="str">
            <v>M</v>
          </cell>
          <cell r="M3927" t="str">
            <v>No</v>
          </cell>
          <cell r="N3927">
            <v>254857</v>
          </cell>
        </row>
        <row r="3928">
          <cell r="J3928" t="str">
            <v>Current assets / Receivables from non-exchange transactions_Fines_BS</v>
          </cell>
          <cell r="K3928" t="str">
            <v>Current assets / Receivables from non-exchange transactions_Fines_BS</v>
          </cell>
          <cell r="L3928" t="str">
            <v>M</v>
          </cell>
          <cell r="M3928" t="str">
            <v>No</v>
          </cell>
          <cell r="N3928">
            <v>254858</v>
          </cell>
        </row>
        <row r="3929">
          <cell r="J3929" t="str">
            <v>Current assets / Receivables from non-exchange transactions_Fines_BS</v>
          </cell>
          <cell r="K3929" t="str">
            <v>Current assets / Receivables from non-exchange transactions_Fines_BS</v>
          </cell>
          <cell r="L3929" t="str">
            <v>M</v>
          </cell>
          <cell r="M3929" t="str">
            <v>No</v>
          </cell>
          <cell r="N3929">
            <v>254859</v>
          </cell>
        </row>
        <row r="3930">
          <cell r="J3930" t="str">
            <v>Current assets / Receivables from non-exchange transactions_Industrial Properties_BS</v>
          </cell>
          <cell r="K3930" t="str">
            <v>Current assets / Receivables from non-exchange transactions_Industrial Properties_BS</v>
          </cell>
          <cell r="L3930" t="str">
            <v>M</v>
          </cell>
          <cell r="M3930" t="str">
            <v>No</v>
          </cell>
          <cell r="N3930">
            <v>254869</v>
          </cell>
        </row>
        <row r="3931">
          <cell r="J3931" t="str">
            <v>Current assets / Receivables from non-exchange transactions_Public Service Infrastructure Properties_BS</v>
          </cell>
          <cell r="K3931" t="str">
            <v>Current assets / Receivables from non-exchange transactions_Public Service Infrastructure Properties_BS</v>
          </cell>
          <cell r="L3931" t="str">
            <v>M</v>
          </cell>
          <cell r="M3931" t="str">
            <v>No</v>
          </cell>
          <cell r="N3931">
            <v>254870</v>
          </cell>
        </row>
        <row r="3932">
          <cell r="J3932" t="str">
            <v>Current assets / Receivables from non-exchange transactions_Residential Properties_BS</v>
          </cell>
          <cell r="K3932" t="str">
            <v>Current assets / Receivables from non-exchange transactions_Residential Properties_BS</v>
          </cell>
          <cell r="L3932" t="str">
            <v>M</v>
          </cell>
          <cell r="M3932" t="str">
            <v>No</v>
          </cell>
          <cell r="N3932">
            <v>263500</v>
          </cell>
        </row>
        <row r="3933">
          <cell r="J3933" t="str">
            <v>Current assets / Receivables from non-exchange transactions_Residential Properties_BS</v>
          </cell>
          <cell r="K3933" t="str">
            <v>Current assets / Receivables from non-exchange transactions_Residential Properties_BS</v>
          </cell>
          <cell r="L3933" t="str">
            <v>M</v>
          </cell>
          <cell r="M3933" t="str">
            <v>No</v>
          </cell>
          <cell r="N3933">
            <v>263501</v>
          </cell>
        </row>
        <row r="3934">
          <cell r="J3934" t="str">
            <v>Current assets / Receivables from non-exchange transactions_Residential Properties_BS</v>
          </cell>
          <cell r="K3934" t="str">
            <v>Current assets / Receivables from non-exchange transactions_Residential Properties_BS</v>
          </cell>
          <cell r="L3934" t="str">
            <v>M</v>
          </cell>
          <cell r="M3934" t="str">
            <v>No</v>
          </cell>
          <cell r="N3934">
            <v>254871</v>
          </cell>
        </row>
        <row r="3935">
          <cell r="J3935" t="str">
            <v>Current assets / Receivables from non-exchange transactions_Residential Properties_BS</v>
          </cell>
          <cell r="K3935" t="str">
            <v>Current assets / Receivables from non-exchange transactions_Residential Properties_BS</v>
          </cell>
          <cell r="L3935" t="str">
            <v>M</v>
          </cell>
          <cell r="M3935" t="str">
            <v>No</v>
          </cell>
          <cell r="N3935">
            <v>254874</v>
          </cell>
        </row>
        <row r="3936">
          <cell r="J3936" t="str">
            <v>Current assets / Trade and other receivables from exchange transactions_Annual Licence Fees_BS</v>
          </cell>
          <cell r="K3936" t="str">
            <v>Current assets / Trade and other receivables from exchange transactions_Annual Licence Fees_BS</v>
          </cell>
          <cell r="L3936" t="str">
            <v>M</v>
          </cell>
          <cell r="M3936" t="str">
            <v>No</v>
          </cell>
          <cell r="N3936">
            <v>254900</v>
          </cell>
        </row>
        <row r="3937">
          <cell r="J3937" t="str">
            <v>Current assets / Trade and other receivables from exchange transactions_Annual Licence Fees_BS</v>
          </cell>
          <cell r="K3937" t="str">
            <v>Current assets / Trade and other receivables from exchange transactions_Annual Licence Fees_BS</v>
          </cell>
          <cell r="L3937" t="str">
            <v>M</v>
          </cell>
          <cell r="M3937" t="str">
            <v>No</v>
          </cell>
          <cell r="N3937">
            <v>254901</v>
          </cell>
        </row>
        <row r="3938">
          <cell r="J3938" t="str">
            <v>Current assets / Trade and other receivables from exchange transactions_Annual Licence Fees_BS</v>
          </cell>
          <cell r="K3938" t="str">
            <v>Current assets / Trade and other receivables from exchange transactions_Annual Licence Fees_BS</v>
          </cell>
          <cell r="L3938" t="str">
            <v>M</v>
          </cell>
          <cell r="M3938" t="str">
            <v>No</v>
          </cell>
          <cell r="N3938">
            <v>254902</v>
          </cell>
        </row>
        <row r="3939">
          <cell r="J3939" t="str">
            <v>Current assets / Trade and other receivables from exchange transactions_Annual Licence Fees_BS</v>
          </cell>
          <cell r="K3939" t="str">
            <v>Current assets / Trade and other receivables from exchange transactions_Annual Licence Fees_BS</v>
          </cell>
          <cell r="L3939" t="str">
            <v>M</v>
          </cell>
          <cell r="M3939" t="str">
            <v>No</v>
          </cell>
          <cell r="N3939">
            <v>254903</v>
          </cell>
        </row>
        <row r="3940">
          <cell r="J3940" t="str">
            <v>Current assets / Trade and other receivables from exchange transactions_Annual Licence Fees_BS</v>
          </cell>
          <cell r="K3940" t="str">
            <v>Current assets / Trade and other receivables from exchange transactions_Annual Licence Fees_BS</v>
          </cell>
          <cell r="L3940" t="str">
            <v>M</v>
          </cell>
          <cell r="M3940" t="str">
            <v>No</v>
          </cell>
          <cell r="N3940">
            <v>254904</v>
          </cell>
        </row>
        <row r="3941">
          <cell r="J3941" t="str">
            <v>Current assets / Trade and other receivables from exchange transactions_Annual Licence Fees_BS</v>
          </cell>
          <cell r="K3941" t="str">
            <v>Current assets / Trade and other receivables from exchange transactions_Annual Licence Fees_BS</v>
          </cell>
          <cell r="L3941" t="str">
            <v>M</v>
          </cell>
          <cell r="M3941" t="str">
            <v>No</v>
          </cell>
          <cell r="N3941">
            <v>254905</v>
          </cell>
        </row>
        <row r="3942">
          <cell r="J3942" t="str">
            <v>Current assets / Trade and other receivables from exchange transactions_Annual Licence Fees_BS</v>
          </cell>
          <cell r="K3942" t="str">
            <v>Current assets / Trade and other receivables from exchange transactions_Annual Licence Fees_BS</v>
          </cell>
          <cell r="L3942" t="str">
            <v>M</v>
          </cell>
          <cell r="M3942" t="str">
            <v>No</v>
          </cell>
          <cell r="N3942">
            <v>254906</v>
          </cell>
        </row>
        <row r="3943">
          <cell r="J3943" t="str">
            <v>Current assets / Trade and other receivables from exchange transactions_Annual Licence Fees_BS</v>
          </cell>
          <cell r="K3943" t="str">
            <v>Current assets / Trade and other receivables from exchange transactions_Annual Licence Fees_BS</v>
          </cell>
          <cell r="L3943" t="str">
            <v>M</v>
          </cell>
          <cell r="M3943" t="str">
            <v>No</v>
          </cell>
          <cell r="N3943">
            <v>254907</v>
          </cell>
        </row>
        <row r="3944">
          <cell r="J3944" t="str">
            <v>Current assets / Trade and other receivables from exchange transactions_Annual Licence Fees_BS</v>
          </cell>
          <cell r="K3944" t="str">
            <v>Current assets / Trade and other receivables from exchange transactions_Annual Licence Fees_BS</v>
          </cell>
          <cell r="L3944" t="str">
            <v>M</v>
          </cell>
          <cell r="M3944" t="str">
            <v>No</v>
          </cell>
          <cell r="N3944">
            <v>254908</v>
          </cell>
        </row>
        <row r="3945">
          <cell r="J3945" t="str">
            <v>Current assets / Trade and other receivables from exchange transactions_Annual Licence Fees_BS</v>
          </cell>
          <cell r="K3945" t="str">
            <v>Current assets / Trade and other receivables from exchange transactions_Annual Licence Fees_BS</v>
          </cell>
          <cell r="L3945" t="str">
            <v>M</v>
          </cell>
          <cell r="M3945" t="str">
            <v>No</v>
          </cell>
          <cell r="N3945">
            <v>254909</v>
          </cell>
        </row>
        <row r="3946">
          <cell r="J3946" t="str">
            <v>Current assets / Trade and other receivables from exchange transactions_Electricity_BS</v>
          </cell>
          <cell r="K3946" t="str">
            <v>Current assets / Trade and other receivables from exchange transactions_Electricity_BS</v>
          </cell>
          <cell r="L3946" t="str">
            <v>M</v>
          </cell>
          <cell r="M3946" t="str">
            <v>No</v>
          </cell>
          <cell r="N3946">
            <v>254919</v>
          </cell>
        </row>
        <row r="3947">
          <cell r="J3947" t="str">
            <v>Current assets / Trade and other receivables from exchange transactions_Electricity_BS</v>
          </cell>
          <cell r="K3947" t="str">
            <v>Current assets / Trade and other receivables from exchange transactions_Electricity_BS</v>
          </cell>
          <cell r="L3947" t="str">
            <v>M</v>
          </cell>
          <cell r="M3947" t="str">
            <v>No</v>
          </cell>
          <cell r="N3947">
            <v>263504</v>
          </cell>
        </row>
        <row r="3948">
          <cell r="J3948" t="str">
            <v>Current assets / Trade and other receivables from exchange transactions_Electricity_BS</v>
          </cell>
          <cell r="K3948" t="str">
            <v>Current assets / Trade and other receivables from exchange transactions_Electricity_BS</v>
          </cell>
          <cell r="L3948" t="str">
            <v>M</v>
          </cell>
          <cell r="M3948" t="str">
            <v>No</v>
          </cell>
          <cell r="N3948">
            <v>263506</v>
          </cell>
        </row>
        <row r="3949">
          <cell r="J3949" t="str">
            <v>Current assets / Trade and other receivables from exchange transactions_Electricity_BS</v>
          </cell>
          <cell r="K3949" t="str">
            <v>Current assets / Trade and other receivables from exchange transactions_Electricity_BS</v>
          </cell>
          <cell r="L3949" t="str">
            <v>M</v>
          </cell>
          <cell r="M3949" t="str">
            <v>No</v>
          </cell>
          <cell r="N3949">
            <v>254918</v>
          </cell>
        </row>
        <row r="3950">
          <cell r="J3950" t="str">
            <v>Current assets / Trade and other receivables from exchange transactions_Electricity_BS</v>
          </cell>
          <cell r="K3950" t="str">
            <v>Current assets / Trade and other receivables from exchange transactions_Electricity_BS</v>
          </cell>
          <cell r="L3950" t="str">
            <v>M</v>
          </cell>
          <cell r="M3950" t="str">
            <v>No</v>
          </cell>
          <cell r="N3950">
            <v>254911</v>
          </cell>
        </row>
        <row r="3951">
          <cell r="J3951" t="str">
            <v>Current assets / Trade and other receivables from exchange transactions_Electricity_BS</v>
          </cell>
          <cell r="K3951" t="str">
            <v>Current assets / Trade and other receivables from exchange transactions_Electricity_BS</v>
          </cell>
          <cell r="L3951" t="str">
            <v>M</v>
          </cell>
          <cell r="M3951" t="str">
            <v>No</v>
          </cell>
          <cell r="N3951">
            <v>254912</v>
          </cell>
        </row>
        <row r="3952">
          <cell r="J3952" t="str">
            <v>Current assets / Trade and other receivables from exchange transactions_Electricity_BS</v>
          </cell>
          <cell r="K3952" t="str">
            <v>Current assets / Trade and other receivables from exchange transactions_Electricity_BS</v>
          </cell>
          <cell r="L3952" t="str">
            <v>M</v>
          </cell>
          <cell r="M3952" t="str">
            <v>No</v>
          </cell>
          <cell r="N3952">
            <v>254913</v>
          </cell>
        </row>
        <row r="3953">
          <cell r="J3953" t="str">
            <v>Current assets / Trade and other receivables from exchange transactions_Electricity_BS</v>
          </cell>
          <cell r="K3953" t="str">
            <v>Current assets / Trade and other receivables from exchange transactions_Electricity_BS</v>
          </cell>
          <cell r="L3953" t="str">
            <v>M</v>
          </cell>
          <cell r="M3953" t="str">
            <v>No</v>
          </cell>
          <cell r="N3953">
            <v>254914</v>
          </cell>
        </row>
        <row r="3954">
          <cell r="J3954" t="str">
            <v>Current assets / Trade and other receivables from exchange transactions_Electricity_BS</v>
          </cell>
          <cell r="K3954" t="str">
            <v>Current assets / Trade and other receivables from exchange transactions_Electricity_BS</v>
          </cell>
          <cell r="L3954" t="str">
            <v>M</v>
          </cell>
          <cell r="M3954" t="str">
            <v>No</v>
          </cell>
          <cell r="N3954">
            <v>254915</v>
          </cell>
        </row>
        <row r="3955">
          <cell r="J3955" t="str">
            <v>Current assets / Trade and other receivables from exchange transactions_Electricity_BS</v>
          </cell>
          <cell r="K3955" t="str">
            <v>Current assets / Trade and other receivables from exchange transactions_Electricity_BS</v>
          </cell>
          <cell r="L3955" t="str">
            <v>M</v>
          </cell>
          <cell r="M3955" t="str">
            <v>No</v>
          </cell>
          <cell r="N3955">
            <v>254921</v>
          </cell>
        </row>
        <row r="3956">
          <cell r="J3956" t="str">
            <v>Current assets / Trade and other receivables from exchange transactions_Electricity_BS</v>
          </cell>
          <cell r="K3956" t="str">
            <v>Current assets / Trade and other receivables from exchange transactions_Electricity_BS</v>
          </cell>
          <cell r="L3956" t="str">
            <v>M</v>
          </cell>
          <cell r="M3956" t="str">
            <v>No</v>
          </cell>
          <cell r="N3956">
            <v>254922</v>
          </cell>
        </row>
        <row r="3957">
          <cell r="J3957" t="str">
            <v>Current assets / Trade and other receivables from exchange transactions_Electricity_BS</v>
          </cell>
          <cell r="K3957" t="str">
            <v>Current assets / Trade and other receivables from exchange transactions_Electricity_BS</v>
          </cell>
          <cell r="L3957" t="str">
            <v>M</v>
          </cell>
          <cell r="M3957" t="str">
            <v>No</v>
          </cell>
          <cell r="N3957">
            <v>254923</v>
          </cell>
        </row>
        <row r="3958">
          <cell r="J3958" t="str">
            <v>Current assets / Trade and other receivables from exchange transactions_Electricity_BS</v>
          </cell>
          <cell r="K3958" t="str">
            <v>Current assets / Trade and other receivables from exchange transactions_Electricity_BS</v>
          </cell>
          <cell r="L3958" t="str">
            <v>M</v>
          </cell>
          <cell r="M3958" t="str">
            <v>No</v>
          </cell>
          <cell r="N3958">
            <v>254924</v>
          </cell>
        </row>
        <row r="3959">
          <cell r="J3959" t="str">
            <v>Current assets / Trade and other receivables from exchange transactions_Market Agency_BS</v>
          </cell>
          <cell r="K3959" t="str">
            <v>Current assets / Trade and other receivables from exchange transactions_Market Agency_BS</v>
          </cell>
          <cell r="L3959" t="str">
            <v>M</v>
          </cell>
          <cell r="M3959" t="str">
            <v>No</v>
          </cell>
          <cell r="N3959">
            <v>254929</v>
          </cell>
        </row>
        <row r="3960">
          <cell r="J3960" t="str">
            <v>Current assets / Trade and other receivables from exchange transactions_Market Agency_BS</v>
          </cell>
          <cell r="K3960" t="str">
            <v>Current assets / Trade and other receivables from exchange transactions_Market Agency_BS</v>
          </cell>
          <cell r="L3960" t="str">
            <v>M</v>
          </cell>
          <cell r="M3960" t="str">
            <v>No</v>
          </cell>
          <cell r="N3960">
            <v>254930</v>
          </cell>
        </row>
        <row r="3961">
          <cell r="J3961" t="str">
            <v>Current assets / Trade and other receivables from exchange transactions_Property Rental Debtors_BS</v>
          </cell>
          <cell r="K3961" t="str">
            <v>Current assets / Trade and other receivables from exchange transactions_Property Rental Debtors_BS</v>
          </cell>
          <cell r="L3961" t="str">
            <v>M</v>
          </cell>
          <cell r="M3961" t="str">
            <v>No</v>
          </cell>
          <cell r="N3961">
            <v>254934</v>
          </cell>
        </row>
        <row r="3962">
          <cell r="J3962" t="str">
            <v>Current assets / Trade and other receivables from exchange transactions_Property Rental Debtors_BS</v>
          </cell>
          <cell r="K3962" t="str">
            <v>Current assets / Trade and other receivables from exchange transactions_Property Rental Debtors_BS</v>
          </cell>
          <cell r="L3962" t="str">
            <v>M</v>
          </cell>
          <cell r="M3962" t="str">
            <v>No</v>
          </cell>
          <cell r="N3962">
            <v>254933</v>
          </cell>
        </row>
        <row r="3963">
          <cell r="J3963" t="str">
            <v>Current assets / Trade and other receivables from exchange transactions_Service Charges_BS</v>
          </cell>
          <cell r="K3963" t="str">
            <v>Current assets / Trade and other receivables from exchange transactions_Service Charges_BS</v>
          </cell>
          <cell r="L3963" t="str">
            <v>M</v>
          </cell>
          <cell r="M3963" t="str">
            <v>No</v>
          </cell>
          <cell r="N3963">
            <v>254936</v>
          </cell>
        </row>
        <row r="3964">
          <cell r="J3964" t="str">
            <v>Current assets / Trade and other receivables from exchange transactions_Service Charges_BS</v>
          </cell>
          <cell r="K3964" t="str">
            <v>Current assets / Trade and other receivables from exchange transactions_Service Charges_BS</v>
          </cell>
          <cell r="L3964" t="str">
            <v>M</v>
          </cell>
          <cell r="M3964" t="str">
            <v>No</v>
          </cell>
          <cell r="N3964">
            <v>254937</v>
          </cell>
        </row>
        <row r="3965">
          <cell r="J3965" t="str">
            <v>Current assets / Trade and other receivables from exchange transactions_Service Charges_BS</v>
          </cell>
          <cell r="K3965" t="str">
            <v>Current assets / Trade and other receivables from exchange transactions_Service Charges_BS</v>
          </cell>
          <cell r="L3965" t="str">
            <v>M</v>
          </cell>
          <cell r="M3965" t="str">
            <v>No</v>
          </cell>
          <cell r="N3965">
            <v>254938</v>
          </cell>
        </row>
        <row r="3966">
          <cell r="J3966" t="str">
            <v>Current assets / Trade and other receivables from exchange transactions_Service Charges_BS</v>
          </cell>
          <cell r="K3966" t="str">
            <v>Current assets / Trade and other receivables from exchange transactions_Service Charges_BS</v>
          </cell>
          <cell r="L3966" t="str">
            <v>M</v>
          </cell>
          <cell r="M3966" t="str">
            <v>No</v>
          </cell>
          <cell r="N3966">
            <v>254939</v>
          </cell>
        </row>
        <row r="3967">
          <cell r="J3967" t="str">
            <v>Current assets / Trade and other receivables from exchange transactions_Service Charges_BS</v>
          </cell>
          <cell r="K3967" t="str">
            <v>Current assets / Trade and other receivables from exchange transactions_Service Charges_BS</v>
          </cell>
          <cell r="L3967" t="str">
            <v>M</v>
          </cell>
          <cell r="M3967" t="str">
            <v>No</v>
          </cell>
          <cell r="N3967">
            <v>254940</v>
          </cell>
        </row>
        <row r="3968">
          <cell r="J3968" t="str">
            <v>Current assets / Trade and other receivables from exchange transactions_Service Charges_BS</v>
          </cell>
          <cell r="K3968" t="str">
            <v>Current assets / Trade and other receivables from exchange transactions_Service Charges_BS</v>
          </cell>
          <cell r="L3968" t="str">
            <v>M</v>
          </cell>
          <cell r="M3968" t="str">
            <v>No</v>
          </cell>
          <cell r="N3968">
            <v>254941</v>
          </cell>
        </row>
        <row r="3969">
          <cell r="J3969" t="str">
            <v>Current assets / Trade and other receivables from exchange transactions_Service Charges_BS</v>
          </cell>
          <cell r="K3969" t="str">
            <v>Current assets / Trade and other receivables from exchange transactions_Service Charges_BS</v>
          </cell>
          <cell r="L3969" t="str">
            <v>M</v>
          </cell>
          <cell r="M3969" t="str">
            <v>No</v>
          </cell>
          <cell r="N3969">
            <v>254942</v>
          </cell>
        </row>
        <row r="3970">
          <cell r="J3970" t="str">
            <v>Current assets / Trade and other receivables from exchange transactions_Service Charges_BS</v>
          </cell>
          <cell r="K3970" t="str">
            <v>Current assets / Trade and other receivables from exchange transactions_Service Charges_BS</v>
          </cell>
          <cell r="L3970" t="str">
            <v>M</v>
          </cell>
          <cell r="M3970" t="str">
            <v>No</v>
          </cell>
          <cell r="N3970">
            <v>254943</v>
          </cell>
        </row>
        <row r="3971">
          <cell r="J3971" t="str">
            <v>Current assets / Trade and other receivables from exchange transactions_Service Charges_BS</v>
          </cell>
          <cell r="K3971" t="str">
            <v>Current assets / Trade and other receivables from exchange transactions_Service Charges_BS</v>
          </cell>
          <cell r="L3971" t="str">
            <v>M</v>
          </cell>
          <cell r="M3971" t="str">
            <v>No</v>
          </cell>
          <cell r="N3971">
            <v>254944</v>
          </cell>
        </row>
        <row r="3972">
          <cell r="J3972" t="str">
            <v>Current assets / Trade and other receivables from exchange transactions_Service Charges_BS</v>
          </cell>
          <cell r="K3972" t="str">
            <v>Current assets / Trade and other receivables from exchange transactions_Service Charges_BS</v>
          </cell>
          <cell r="L3972" t="str">
            <v>M</v>
          </cell>
          <cell r="M3972" t="str">
            <v>No</v>
          </cell>
          <cell r="N3972">
            <v>254945</v>
          </cell>
        </row>
        <row r="3973">
          <cell r="J3973" t="str">
            <v>Current assets / Trade and other receivables from exchange transactions_Service Charges_BS</v>
          </cell>
          <cell r="K3973" t="str">
            <v>Current assets / Trade and other receivables from exchange transactions_Service Charges_BS</v>
          </cell>
          <cell r="L3973" t="str">
            <v>M</v>
          </cell>
          <cell r="M3973" t="str">
            <v>No</v>
          </cell>
          <cell r="N3973">
            <v>254946</v>
          </cell>
        </row>
        <row r="3974">
          <cell r="J3974" t="str">
            <v>Current assets / Trade and other receivables from exchange transactions_Service Charges_BS</v>
          </cell>
          <cell r="K3974" t="str">
            <v>Current assets / Trade and other receivables from exchange transactions_Service Charges_BS</v>
          </cell>
          <cell r="L3974" t="str">
            <v>M</v>
          </cell>
          <cell r="M3974" t="str">
            <v>No</v>
          </cell>
          <cell r="N3974">
            <v>254959</v>
          </cell>
        </row>
        <row r="3975">
          <cell r="J3975" t="str">
            <v>Current assets / Trade and other receivables from exchange transactions_Service Charges_BS</v>
          </cell>
          <cell r="K3975" t="str">
            <v>Current assets / Trade and other receivables from exchange transactions_Service Charges_BS</v>
          </cell>
          <cell r="L3975" t="str">
            <v>M</v>
          </cell>
          <cell r="M3975" t="str">
            <v>No</v>
          </cell>
          <cell r="N3975">
            <v>254960</v>
          </cell>
        </row>
        <row r="3976">
          <cell r="J3976" t="str">
            <v>Current assets / Trade and other receivables from exchange transactions_Service Charges_BS</v>
          </cell>
          <cell r="K3976" t="str">
            <v>Current assets / Trade and other receivables from exchange transactions_Service Charges_BS</v>
          </cell>
          <cell r="L3976" t="str">
            <v>M</v>
          </cell>
          <cell r="M3976" t="str">
            <v>No</v>
          </cell>
          <cell r="N3976">
            <v>254961</v>
          </cell>
        </row>
        <row r="3977">
          <cell r="J3977" t="str">
            <v>Current assets / Trade and other receivables from exchange transactions_Service Charges_BS</v>
          </cell>
          <cell r="K3977" t="str">
            <v>Current assets / Trade and other receivables from exchange transactions_Service Charges_BS</v>
          </cell>
          <cell r="L3977" t="str">
            <v>M</v>
          </cell>
          <cell r="M3977" t="str">
            <v>No</v>
          </cell>
          <cell r="N3977">
            <v>254962</v>
          </cell>
        </row>
        <row r="3978">
          <cell r="J3978" t="str">
            <v>Current assets / Trade and other receivables from exchange transactions_Service Charges_BS</v>
          </cell>
          <cell r="K3978" t="str">
            <v>Current assets / Trade and other receivables from exchange transactions_Service Charges_BS</v>
          </cell>
          <cell r="L3978" t="str">
            <v>M</v>
          </cell>
          <cell r="M3978" t="str">
            <v>No</v>
          </cell>
          <cell r="N3978">
            <v>254963</v>
          </cell>
        </row>
        <row r="3979">
          <cell r="J3979" t="str">
            <v>Current assets / Trade and other receivables from exchange transactions_Service Charges_BS</v>
          </cell>
          <cell r="K3979" t="str">
            <v>Current assets / Trade and other receivables from exchange transactions_Service Charges_BS</v>
          </cell>
          <cell r="L3979" t="str">
            <v>M</v>
          </cell>
          <cell r="M3979" t="str">
            <v>No</v>
          </cell>
          <cell r="N3979">
            <v>254964</v>
          </cell>
        </row>
        <row r="3980">
          <cell r="J3980" t="str">
            <v>Current assets / Trade and other receivables from exchange transactions_Service Charges_BS</v>
          </cell>
          <cell r="K3980" t="str">
            <v>Current assets / Trade and other receivables from exchange transactions_Service Charges_BS</v>
          </cell>
          <cell r="L3980" t="str">
            <v>M</v>
          </cell>
          <cell r="M3980" t="str">
            <v>No</v>
          </cell>
          <cell r="N3980">
            <v>254965</v>
          </cell>
        </row>
        <row r="3981">
          <cell r="J3981" t="str">
            <v>Current assets / Trade and other receivables from exchange transactions_Service Charges_BS</v>
          </cell>
          <cell r="K3981" t="str">
            <v>Current assets / Trade and other receivables from exchange transactions_Service Charges_BS</v>
          </cell>
          <cell r="L3981" t="str">
            <v>M</v>
          </cell>
          <cell r="M3981" t="str">
            <v>No</v>
          </cell>
          <cell r="N3981">
            <v>254966</v>
          </cell>
        </row>
        <row r="3982">
          <cell r="J3982" t="str">
            <v>Current assets / Trade and other receivables from exchange transactions_Service Charges_BS</v>
          </cell>
          <cell r="K3982" t="str">
            <v>Current assets / Trade and other receivables from exchange transactions_Service Charges_BS</v>
          </cell>
          <cell r="L3982" t="str">
            <v>M</v>
          </cell>
          <cell r="M3982" t="str">
            <v>No</v>
          </cell>
          <cell r="N3982">
            <v>254967</v>
          </cell>
        </row>
        <row r="3983">
          <cell r="J3983" t="str">
            <v>Current assets / Trade and other receivables from exchange transactions_Service Charges_BS</v>
          </cell>
          <cell r="K3983" t="str">
            <v>Current assets / Trade and other receivables from exchange transactions_Service Charges_BS</v>
          </cell>
          <cell r="L3983" t="str">
            <v>M</v>
          </cell>
          <cell r="M3983" t="str">
            <v>No</v>
          </cell>
          <cell r="N3983">
            <v>254968</v>
          </cell>
        </row>
        <row r="3984">
          <cell r="J3984" t="str">
            <v>Current assets / Trade and other receivables from exchange transactions_Service Charges_BS</v>
          </cell>
          <cell r="K3984" t="str">
            <v>Current assets / Trade and other receivables from exchange transactions_Service Charges_BS</v>
          </cell>
          <cell r="L3984" t="str">
            <v>M</v>
          </cell>
          <cell r="M3984" t="str">
            <v>No</v>
          </cell>
          <cell r="N3984">
            <v>254954</v>
          </cell>
        </row>
        <row r="3985">
          <cell r="J3985" t="str">
            <v>Current assets / Trade and other receivables from exchange transactions_Waste Management_BS</v>
          </cell>
          <cell r="K3985" t="str">
            <v>Current assets / Trade and other receivables from exchange transactions_Waste Management_BS</v>
          </cell>
          <cell r="L3985" t="str">
            <v>M</v>
          </cell>
          <cell r="M3985" t="str">
            <v>No</v>
          </cell>
          <cell r="N3985">
            <v>254973</v>
          </cell>
        </row>
        <row r="3986">
          <cell r="J3986" t="str">
            <v>Current assets / Trade and other receivables from exchange transactions_Waste Management_BS</v>
          </cell>
          <cell r="K3986" t="str">
            <v>Current assets / Trade and other receivables from exchange transactions_Waste Management_BS</v>
          </cell>
          <cell r="L3986" t="str">
            <v>M</v>
          </cell>
          <cell r="M3986" t="str">
            <v>No</v>
          </cell>
          <cell r="N3986">
            <v>254969</v>
          </cell>
        </row>
        <row r="3987">
          <cell r="J3987" t="str">
            <v>Current assets / Trade and other receivables from exchange transactions_Waste Management_BS</v>
          </cell>
          <cell r="K3987" t="str">
            <v>Current assets / Trade and other receivables from exchange transactions_Waste Management_BS</v>
          </cell>
          <cell r="L3987" t="str">
            <v>M</v>
          </cell>
          <cell r="M3987" t="str">
            <v>No</v>
          </cell>
          <cell r="N3987">
            <v>254970</v>
          </cell>
        </row>
        <row r="3988">
          <cell r="J3988" t="str">
            <v>Current assets / Trade and other receivables from exchange transactions_Waste Management_BS</v>
          </cell>
          <cell r="K3988" t="str">
            <v>Current assets / Trade and other receivables from exchange transactions_Waste Management_BS</v>
          </cell>
          <cell r="L3988" t="str">
            <v>M</v>
          </cell>
          <cell r="M3988" t="str">
            <v>No</v>
          </cell>
          <cell r="N3988">
            <v>254976</v>
          </cell>
        </row>
        <row r="3989">
          <cell r="J3989" t="str">
            <v>Current assets / Trade and other receivables from exchange transactions_Waste Management_BS</v>
          </cell>
          <cell r="K3989" t="str">
            <v>Current assets / Trade and other receivables from exchange transactions_Waste Management_BS</v>
          </cell>
          <cell r="L3989" t="str">
            <v>M</v>
          </cell>
          <cell r="M3989" t="str">
            <v>No</v>
          </cell>
          <cell r="N3989">
            <v>254977</v>
          </cell>
        </row>
        <row r="3990">
          <cell r="J3990" t="str">
            <v>Current assets / VAT_BS</v>
          </cell>
          <cell r="K3990" t="str">
            <v>Current assets / VAT_BS</v>
          </cell>
          <cell r="L3990" t="str">
            <v>M</v>
          </cell>
          <cell r="M3990" t="str">
            <v>No</v>
          </cell>
          <cell r="N3990">
            <v>263510</v>
          </cell>
        </row>
        <row r="3991">
          <cell r="J3991" t="str">
            <v>Current assets / VAT_BS</v>
          </cell>
          <cell r="K3991" t="str">
            <v>Current assets / VAT_BS</v>
          </cell>
          <cell r="L3991" t="str">
            <v>M</v>
          </cell>
          <cell r="M3991" t="str">
            <v>No</v>
          </cell>
          <cell r="N3991">
            <v>255765</v>
          </cell>
        </row>
        <row r="3992">
          <cell r="J3992" t="str">
            <v>Current assets / VAT_BS</v>
          </cell>
          <cell r="K3992" t="str">
            <v>Current assets / VAT_BS</v>
          </cell>
          <cell r="L3992" t="str">
            <v>M</v>
          </cell>
          <cell r="M3992" t="str">
            <v>No</v>
          </cell>
          <cell r="N3992">
            <v>255766</v>
          </cell>
        </row>
        <row r="3993">
          <cell r="J3993" t="str">
            <v>Current assets / VAT_BS</v>
          </cell>
          <cell r="K3993" t="str">
            <v>Current assets / VAT_BS</v>
          </cell>
          <cell r="L3993" t="str">
            <v>M</v>
          </cell>
          <cell r="M3993" t="str">
            <v>No</v>
          </cell>
          <cell r="N3993">
            <v>255767</v>
          </cell>
        </row>
        <row r="3994">
          <cell r="J3994" t="str">
            <v>Current assets / VAT_BS</v>
          </cell>
          <cell r="K3994" t="str">
            <v>Current assets / VAT_BS</v>
          </cell>
          <cell r="L3994" t="str">
            <v>M</v>
          </cell>
          <cell r="M3994" t="str">
            <v>No</v>
          </cell>
          <cell r="N3994">
            <v>255768</v>
          </cell>
        </row>
        <row r="3995">
          <cell r="J3995" t="str">
            <v>Current assets / VAT_BS</v>
          </cell>
          <cell r="K3995" t="str">
            <v>Current assets / VAT_BS</v>
          </cell>
          <cell r="L3995" t="str">
            <v>M</v>
          </cell>
          <cell r="M3995" t="str">
            <v>No</v>
          </cell>
          <cell r="N3995">
            <v>255769</v>
          </cell>
        </row>
        <row r="3996">
          <cell r="J3996" t="str">
            <v>Current assets / VAT_BS</v>
          </cell>
          <cell r="K3996" t="str">
            <v>Current assets / VAT_BS</v>
          </cell>
          <cell r="L3996" t="str">
            <v>M</v>
          </cell>
          <cell r="M3996" t="str">
            <v>No</v>
          </cell>
          <cell r="N3996">
            <v>255770</v>
          </cell>
        </row>
        <row r="3997">
          <cell r="J3997" t="str">
            <v>Current assets / VAT_BS</v>
          </cell>
          <cell r="K3997" t="str">
            <v>Current assets / VAT_BS</v>
          </cell>
          <cell r="L3997" t="str">
            <v>M</v>
          </cell>
          <cell r="M3997" t="str">
            <v>No</v>
          </cell>
          <cell r="N3997">
            <v>255771</v>
          </cell>
        </row>
        <row r="3998">
          <cell r="J3998" t="str">
            <v>Current assets / VAT_BS</v>
          </cell>
          <cell r="K3998" t="str">
            <v>Current assets / VAT_BS</v>
          </cell>
          <cell r="L3998" t="str">
            <v>M</v>
          </cell>
          <cell r="M3998" t="str">
            <v>No</v>
          </cell>
          <cell r="N3998">
            <v>255772</v>
          </cell>
        </row>
        <row r="3999">
          <cell r="J3999" t="str">
            <v>Current assets / VAT_BS</v>
          </cell>
          <cell r="K3999" t="str">
            <v>Current assets / VAT_BS</v>
          </cell>
          <cell r="L3999" t="str">
            <v>M</v>
          </cell>
          <cell r="M3999" t="str">
            <v>No</v>
          </cell>
          <cell r="N3999">
            <v>255773</v>
          </cell>
        </row>
        <row r="4000">
          <cell r="J4000" t="str">
            <v>Current assets / VAT_BS</v>
          </cell>
          <cell r="K4000" t="str">
            <v>Current assets / VAT_BS</v>
          </cell>
          <cell r="L4000" t="str">
            <v>M</v>
          </cell>
          <cell r="M4000" t="str">
            <v>No</v>
          </cell>
          <cell r="N4000">
            <v>255774</v>
          </cell>
        </row>
        <row r="4001">
          <cell r="J4001" t="str">
            <v>Current assets / VAT_BS</v>
          </cell>
          <cell r="K4001" t="str">
            <v>Current assets / VAT_BS</v>
          </cell>
          <cell r="L4001" t="str">
            <v>M</v>
          </cell>
          <cell r="M4001" t="str">
            <v>No</v>
          </cell>
          <cell r="N4001">
            <v>255775</v>
          </cell>
        </row>
        <row r="4002">
          <cell r="J4002" t="str">
            <v>Current assets / VAT_BS</v>
          </cell>
          <cell r="K4002" t="str">
            <v>Current assets / VAT_BS</v>
          </cell>
          <cell r="L4002" t="str">
            <v>M</v>
          </cell>
          <cell r="M4002" t="str">
            <v>No</v>
          </cell>
          <cell r="N4002">
            <v>255776</v>
          </cell>
        </row>
        <row r="4003">
          <cell r="J4003" t="str">
            <v>Current assets / VAT_BS</v>
          </cell>
          <cell r="K4003" t="str">
            <v>Current assets / VAT_BS</v>
          </cell>
          <cell r="L4003" t="str">
            <v>M</v>
          </cell>
          <cell r="M4003" t="str">
            <v>No</v>
          </cell>
          <cell r="N4003">
            <v>255777</v>
          </cell>
        </row>
        <row r="4004">
          <cell r="J4004" t="str">
            <v>Current assets / VAT_BS</v>
          </cell>
          <cell r="K4004" t="str">
            <v>Current assets / VAT_BS</v>
          </cell>
          <cell r="L4004" t="str">
            <v>M</v>
          </cell>
          <cell r="M4004" t="str">
            <v>No</v>
          </cell>
          <cell r="N4004">
            <v>255778</v>
          </cell>
        </row>
        <row r="4005">
          <cell r="J4005" t="str">
            <v>Current assets / VAT_BS</v>
          </cell>
          <cell r="K4005" t="str">
            <v>Current assets / VAT_BS</v>
          </cell>
          <cell r="L4005" t="str">
            <v>M</v>
          </cell>
          <cell r="M4005" t="str">
            <v>No</v>
          </cell>
          <cell r="N4005">
            <v>255779</v>
          </cell>
        </row>
        <row r="4006">
          <cell r="J4006" t="str">
            <v>Current assets / VAT_BS</v>
          </cell>
          <cell r="K4006" t="str">
            <v>Current assets / VAT_BS</v>
          </cell>
          <cell r="L4006" t="str">
            <v>M</v>
          </cell>
          <cell r="M4006" t="str">
            <v>No</v>
          </cell>
          <cell r="N4006">
            <v>255780</v>
          </cell>
        </row>
        <row r="4007">
          <cell r="J4007" t="str">
            <v>Current assets / VAT_BS</v>
          </cell>
          <cell r="K4007" t="str">
            <v>Current assets / VAT_BS</v>
          </cell>
          <cell r="L4007" t="str">
            <v>M</v>
          </cell>
          <cell r="M4007" t="str">
            <v>No</v>
          </cell>
          <cell r="N4007">
            <v>255781</v>
          </cell>
        </row>
        <row r="4008">
          <cell r="J4008" t="str">
            <v>Current assets / VAT_BS</v>
          </cell>
          <cell r="K4008" t="str">
            <v>Current assets / VAT_BS</v>
          </cell>
          <cell r="L4008" t="str">
            <v>M</v>
          </cell>
          <cell r="M4008" t="str">
            <v>No</v>
          </cell>
          <cell r="N4008">
            <v>255782</v>
          </cell>
        </row>
        <row r="4009">
          <cell r="J4009" t="str">
            <v>Current assets / VAT_BS</v>
          </cell>
          <cell r="K4009" t="str">
            <v>Current assets / VAT_BS</v>
          </cell>
          <cell r="L4009" t="str">
            <v>M</v>
          </cell>
          <cell r="M4009" t="str">
            <v>No</v>
          </cell>
          <cell r="N4009">
            <v>255783</v>
          </cell>
        </row>
        <row r="4010">
          <cell r="J4010" t="str">
            <v>Current assets / VAT_BS</v>
          </cell>
          <cell r="K4010" t="str">
            <v>Current assets / VAT_BS</v>
          </cell>
          <cell r="L4010" t="str">
            <v>M</v>
          </cell>
          <cell r="M4010" t="str">
            <v>No</v>
          </cell>
          <cell r="N4010">
            <v>255784</v>
          </cell>
        </row>
        <row r="4011">
          <cell r="J4011" t="str">
            <v>Current assets / VAT_BS</v>
          </cell>
          <cell r="K4011" t="str">
            <v>Current assets / VAT_BS</v>
          </cell>
          <cell r="L4011" t="str">
            <v>M</v>
          </cell>
          <cell r="M4011" t="str">
            <v>No</v>
          </cell>
          <cell r="N4011">
            <v>255785</v>
          </cell>
        </row>
        <row r="4012">
          <cell r="J4012" t="str">
            <v>Current assets / VAT_BS</v>
          </cell>
          <cell r="K4012" t="str">
            <v>Current assets / VAT_BS</v>
          </cell>
          <cell r="L4012" t="str">
            <v>M</v>
          </cell>
          <cell r="M4012" t="str">
            <v>No</v>
          </cell>
          <cell r="N4012">
            <v>255786</v>
          </cell>
        </row>
        <row r="4013">
          <cell r="J4013" t="str">
            <v>Current assets / VAT_BS</v>
          </cell>
          <cell r="K4013" t="str">
            <v>Current assets / VAT_BS</v>
          </cell>
          <cell r="L4013" t="str">
            <v>M</v>
          </cell>
          <cell r="M4013" t="str">
            <v>No</v>
          </cell>
          <cell r="N4013">
            <v>255787</v>
          </cell>
        </row>
        <row r="4014">
          <cell r="J4014" t="str">
            <v>Current assets / VAT_BS</v>
          </cell>
          <cell r="K4014" t="str">
            <v>Current assets / VAT_BS</v>
          </cell>
          <cell r="L4014" t="str">
            <v>M</v>
          </cell>
          <cell r="M4014" t="str">
            <v>No</v>
          </cell>
          <cell r="N4014">
            <v>255788</v>
          </cell>
        </row>
        <row r="4015">
          <cell r="J4015" t="str">
            <v>Current assets / VAT_BS</v>
          </cell>
          <cell r="K4015" t="str">
            <v>Current assets / VAT_BS</v>
          </cell>
          <cell r="L4015" t="str">
            <v>M</v>
          </cell>
          <cell r="M4015" t="str">
            <v>No</v>
          </cell>
          <cell r="N4015">
            <v>255789</v>
          </cell>
        </row>
        <row r="4016">
          <cell r="J4016" t="str">
            <v>Current assets / VAT_BS</v>
          </cell>
          <cell r="K4016" t="str">
            <v>Current assets / VAT_BS</v>
          </cell>
          <cell r="L4016" t="str">
            <v>M</v>
          </cell>
          <cell r="M4016" t="str">
            <v>No</v>
          </cell>
          <cell r="N4016">
            <v>255790</v>
          </cell>
        </row>
        <row r="4017">
          <cell r="J4017" t="str">
            <v>Current assets / VAT_BS</v>
          </cell>
          <cell r="K4017" t="str">
            <v>Current assets / VAT_BS</v>
          </cell>
          <cell r="L4017" t="str">
            <v>M</v>
          </cell>
          <cell r="M4017" t="str">
            <v>No</v>
          </cell>
          <cell r="N4017">
            <v>255791</v>
          </cell>
        </row>
        <row r="4018">
          <cell r="J4018" t="str">
            <v>Current assets / VAT_BS</v>
          </cell>
          <cell r="K4018" t="str">
            <v>Current assets / VAT_BS</v>
          </cell>
          <cell r="L4018" t="str">
            <v>M</v>
          </cell>
          <cell r="M4018" t="str">
            <v>No</v>
          </cell>
          <cell r="N4018">
            <v>255792</v>
          </cell>
        </row>
        <row r="4019">
          <cell r="J4019" t="str">
            <v>Current assets / VAT_BS</v>
          </cell>
          <cell r="K4019" t="str">
            <v>Current assets / VAT_BS</v>
          </cell>
          <cell r="L4019" t="str">
            <v>M</v>
          </cell>
          <cell r="M4019" t="str">
            <v>No</v>
          </cell>
          <cell r="N4019">
            <v>255793</v>
          </cell>
        </row>
        <row r="4020">
          <cell r="J4020" t="str">
            <v>Current assets / VAT_BS</v>
          </cell>
          <cell r="K4020" t="str">
            <v>Current assets / VAT_BS</v>
          </cell>
          <cell r="L4020" t="str">
            <v>M</v>
          </cell>
          <cell r="M4020" t="str">
            <v>No</v>
          </cell>
          <cell r="N4020">
            <v>255794</v>
          </cell>
        </row>
        <row r="4021">
          <cell r="J4021" t="str">
            <v>Current assets / VAT_BS</v>
          </cell>
          <cell r="K4021" t="str">
            <v>Current assets / VAT_BS</v>
          </cell>
          <cell r="L4021" t="str">
            <v>M</v>
          </cell>
          <cell r="M4021" t="str">
            <v>No</v>
          </cell>
          <cell r="N4021">
            <v>255795</v>
          </cell>
        </row>
        <row r="4022">
          <cell r="J4022" t="str">
            <v>Current assets / VAT_BS</v>
          </cell>
          <cell r="K4022" t="str">
            <v>Current assets / VAT_BS</v>
          </cell>
          <cell r="L4022" t="str">
            <v>M</v>
          </cell>
          <cell r="M4022" t="str">
            <v>No</v>
          </cell>
          <cell r="N4022">
            <v>255796</v>
          </cell>
        </row>
        <row r="4023">
          <cell r="J4023" t="str">
            <v>Current assets / VAT_BS</v>
          </cell>
          <cell r="K4023" t="str">
            <v>Current assets / VAT_BS</v>
          </cell>
          <cell r="L4023" t="str">
            <v>M</v>
          </cell>
          <cell r="M4023" t="str">
            <v>No</v>
          </cell>
          <cell r="N4023">
            <v>255797</v>
          </cell>
        </row>
        <row r="4024">
          <cell r="J4024" t="str">
            <v>Current assets / VAT_BS</v>
          </cell>
          <cell r="K4024" t="str">
            <v>Current assets / VAT_BS</v>
          </cell>
          <cell r="L4024" t="str">
            <v>M</v>
          </cell>
          <cell r="M4024" t="str">
            <v>No</v>
          </cell>
          <cell r="N4024">
            <v>255798</v>
          </cell>
        </row>
        <row r="4025">
          <cell r="J4025" t="str">
            <v>Current assets / VAT_BS</v>
          </cell>
          <cell r="K4025" t="str">
            <v>Current assets / VAT_BS</v>
          </cell>
          <cell r="L4025" t="str">
            <v>M</v>
          </cell>
          <cell r="M4025" t="str">
            <v>No</v>
          </cell>
          <cell r="N4025">
            <v>255799</v>
          </cell>
        </row>
        <row r="4026">
          <cell r="J4026" t="str">
            <v>Current assets / VAT_BS</v>
          </cell>
          <cell r="K4026" t="str">
            <v>Current assets / VAT_BS</v>
          </cell>
          <cell r="L4026" t="str">
            <v>M</v>
          </cell>
          <cell r="M4026" t="str">
            <v>No</v>
          </cell>
          <cell r="N4026">
            <v>255800</v>
          </cell>
        </row>
        <row r="4027">
          <cell r="J4027" t="str">
            <v>Current assets / VAT_BS</v>
          </cell>
          <cell r="K4027" t="str">
            <v>Current assets / VAT_BS</v>
          </cell>
          <cell r="L4027" t="str">
            <v>M</v>
          </cell>
          <cell r="M4027" t="str">
            <v>No</v>
          </cell>
          <cell r="N4027">
            <v>255801</v>
          </cell>
        </row>
        <row r="4028">
          <cell r="J4028" t="str">
            <v>Current assets / VAT_BS</v>
          </cell>
          <cell r="K4028" t="str">
            <v>Current assets / VAT_BS</v>
          </cell>
          <cell r="L4028" t="str">
            <v>M</v>
          </cell>
          <cell r="M4028" t="str">
            <v>No</v>
          </cell>
          <cell r="N4028">
            <v>255802</v>
          </cell>
        </row>
        <row r="4029">
          <cell r="J4029" t="str">
            <v>Current assets / VAT_BS</v>
          </cell>
          <cell r="K4029" t="str">
            <v>Current assets / VAT_BS</v>
          </cell>
          <cell r="L4029" t="str">
            <v>M</v>
          </cell>
          <cell r="M4029" t="str">
            <v>No</v>
          </cell>
          <cell r="N4029">
            <v>255803</v>
          </cell>
        </row>
        <row r="4030">
          <cell r="J4030" t="str">
            <v>Current assets / VAT_BS</v>
          </cell>
          <cell r="K4030" t="str">
            <v>Current assets / VAT_BS</v>
          </cell>
          <cell r="L4030" t="str">
            <v>M</v>
          </cell>
          <cell r="M4030" t="str">
            <v>No</v>
          </cell>
          <cell r="N4030">
            <v>255804</v>
          </cell>
        </row>
        <row r="4031">
          <cell r="J4031" t="str">
            <v>Current assets / VAT_BS</v>
          </cell>
          <cell r="K4031" t="str">
            <v>Current assets / VAT_BS</v>
          </cell>
          <cell r="L4031" t="str">
            <v>M</v>
          </cell>
          <cell r="M4031" t="str">
            <v>No</v>
          </cell>
          <cell r="N4031">
            <v>255805</v>
          </cell>
        </row>
        <row r="4032">
          <cell r="J4032" t="str">
            <v>Current assets / VAT_BS</v>
          </cell>
          <cell r="K4032" t="str">
            <v>Current assets / VAT_BS</v>
          </cell>
          <cell r="L4032" t="str">
            <v>M</v>
          </cell>
          <cell r="M4032" t="str">
            <v>No</v>
          </cell>
          <cell r="N4032">
            <v>255806</v>
          </cell>
        </row>
        <row r="4033">
          <cell r="J4033" t="str">
            <v>Current assets / VAT_BS</v>
          </cell>
          <cell r="K4033" t="str">
            <v>Current assets / VAT_BS</v>
          </cell>
          <cell r="L4033" t="str">
            <v>M</v>
          </cell>
          <cell r="M4033" t="str">
            <v>No</v>
          </cell>
          <cell r="N4033">
            <v>255807</v>
          </cell>
        </row>
        <row r="4034">
          <cell r="J4034" t="str">
            <v>Current assets / VAT_BS</v>
          </cell>
          <cell r="K4034" t="str">
            <v>Current assets / VAT_BS</v>
          </cell>
          <cell r="L4034" t="str">
            <v>M</v>
          </cell>
          <cell r="M4034" t="str">
            <v>No</v>
          </cell>
          <cell r="N4034">
            <v>255808</v>
          </cell>
        </row>
        <row r="4035">
          <cell r="J4035" t="str">
            <v>Current assets / VAT_BS</v>
          </cell>
          <cell r="K4035" t="str">
            <v>Current assets / VAT_BS</v>
          </cell>
          <cell r="L4035" t="str">
            <v>M</v>
          </cell>
          <cell r="M4035" t="str">
            <v>No</v>
          </cell>
          <cell r="N4035">
            <v>255809</v>
          </cell>
        </row>
        <row r="4036">
          <cell r="J4036" t="str">
            <v>Current assets / VAT_BS</v>
          </cell>
          <cell r="K4036" t="str">
            <v>Current assets / VAT_BS</v>
          </cell>
          <cell r="L4036" t="str">
            <v>M</v>
          </cell>
          <cell r="M4036" t="str">
            <v>No</v>
          </cell>
          <cell r="N4036">
            <v>255810</v>
          </cell>
        </row>
        <row r="4037">
          <cell r="J4037" t="str">
            <v>Current assets / VAT_BS</v>
          </cell>
          <cell r="K4037" t="str">
            <v>Current assets / VAT_BS</v>
          </cell>
          <cell r="L4037" t="str">
            <v>M</v>
          </cell>
          <cell r="M4037" t="str">
            <v>No</v>
          </cell>
          <cell r="N4037">
            <v>255811</v>
          </cell>
        </row>
        <row r="4038">
          <cell r="J4038" t="str">
            <v>Current assets / VAT_BS</v>
          </cell>
          <cell r="K4038" t="str">
            <v>Current assets / VAT_BS</v>
          </cell>
          <cell r="L4038" t="str">
            <v>M</v>
          </cell>
          <cell r="M4038" t="str">
            <v>No</v>
          </cell>
          <cell r="N4038">
            <v>255812</v>
          </cell>
        </row>
        <row r="4039">
          <cell r="J4039" t="str">
            <v>Current assets / VAT_BS</v>
          </cell>
          <cell r="K4039" t="str">
            <v>Current assets / VAT_BS</v>
          </cell>
          <cell r="L4039" t="str">
            <v>M</v>
          </cell>
          <cell r="M4039" t="str">
            <v>No</v>
          </cell>
          <cell r="N4039">
            <v>255813</v>
          </cell>
        </row>
        <row r="4040">
          <cell r="J4040" t="str">
            <v>Current assets / VAT_BS</v>
          </cell>
          <cell r="K4040" t="str">
            <v>Current assets / VAT_BS</v>
          </cell>
          <cell r="L4040" t="str">
            <v>M</v>
          </cell>
          <cell r="M4040" t="str">
            <v>No</v>
          </cell>
          <cell r="N4040">
            <v>255814</v>
          </cell>
        </row>
        <row r="4041">
          <cell r="J4041" t="str">
            <v>Current assets / VAT_BS</v>
          </cell>
          <cell r="K4041" t="str">
            <v>Current assets / VAT_BS</v>
          </cell>
          <cell r="L4041" t="str">
            <v>M</v>
          </cell>
          <cell r="M4041" t="str">
            <v>No</v>
          </cell>
          <cell r="N4041">
            <v>255815</v>
          </cell>
        </row>
        <row r="4042">
          <cell r="J4042" t="str">
            <v>Current assets / VAT_BS</v>
          </cell>
          <cell r="K4042" t="str">
            <v>Current assets / VAT_BS</v>
          </cell>
          <cell r="L4042" t="str">
            <v>M</v>
          </cell>
          <cell r="M4042" t="str">
            <v>No</v>
          </cell>
          <cell r="N4042">
            <v>255816</v>
          </cell>
        </row>
        <row r="4043">
          <cell r="J4043" t="str">
            <v>Current assets / VAT_BS</v>
          </cell>
          <cell r="K4043" t="str">
            <v>Current assets / VAT_BS</v>
          </cell>
          <cell r="L4043" t="str">
            <v>M</v>
          </cell>
          <cell r="M4043" t="str">
            <v>No</v>
          </cell>
          <cell r="N4043">
            <v>255817</v>
          </cell>
        </row>
        <row r="4044">
          <cell r="J4044" t="str">
            <v>Current assets / VAT_BS</v>
          </cell>
          <cell r="K4044" t="str">
            <v>Current assets / VAT_BS</v>
          </cell>
          <cell r="L4044" t="str">
            <v>M</v>
          </cell>
          <cell r="M4044" t="str">
            <v>No</v>
          </cell>
          <cell r="N4044">
            <v>255818</v>
          </cell>
        </row>
        <row r="4045">
          <cell r="J4045" t="str">
            <v>Current assets / VAT_BS</v>
          </cell>
          <cell r="K4045" t="str">
            <v>Current assets / VAT_BS</v>
          </cell>
          <cell r="L4045" t="str">
            <v>M</v>
          </cell>
          <cell r="M4045" t="str">
            <v>No</v>
          </cell>
          <cell r="N4045">
            <v>255819</v>
          </cell>
        </row>
        <row r="4046">
          <cell r="J4046" t="str">
            <v>Current assets / VAT_BS</v>
          </cell>
          <cell r="K4046" t="str">
            <v>Current assets / VAT_BS</v>
          </cell>
          <cell r="L4046" t="str">
            <v>M</v>
          </cell>
          <cell r="M4046" t="str">
            <v>No</v>
          </cell>
          <cell r="N4046">
            <v>255820</v>
          </cell>
        </row>
        <row r="4047">
          <cell r="J4047" t="str">
            <v>Current assets / VAT_BS</v>
          </cell>
          <cell r="K4047" t="str">
            <v>Current assets / VAT_BS</v>
          </cell>
          <cell r="L4047" t="str">
            <v>M</v>
          </cell>
          <cell r="M4047" t="str">
            <v>No</v>
          </cell>
          <cell r="N4047">
            <v>255821</v>
          </cell>
        </row>
        <row r="4048">
          <cell r="J4048" t="str">
            <v>Current assets / VAT_BS</v>
          </cell>
          <cell r="K4048" t="str">
            <v>Current assets / VAT_BS</v>
          </cell>
          <cell r="L4048" t="str">
            <v>M</v>
          </cell>
          <cell r="M4048" t="str">
            <v>No</v>
          </cell>
          <cell r="N4048">
            <v>255822</v>
          </cell>
        </row>
        <row r="4049">
          <cell r="J4049" t="str">
            <v>Current assets / VAT_BS</v>
          </cell>
          <cell r="K4049" t="str">
            <v>Current assets / VAT_BS</v>
          </cell>
          <cell r="L4049" t="str">
            <v>M</v>
          </cell>
          <cell r="M4049" t="str">
            <v>No</v>
          </cell>
          <cell r="N4049">
            <v>255823</v>
          </cell>
        </row>
        <row r="4050">
          <cell r="J4050" t="str">
            <v>Current assets / VAT_BS</v>
          </cell>
          <cell r="K4050" t="str">
            <v>Current assets / VAT_BS</v>
          </cell>
          <cell r="L4050" t="str">
            <v>M</v>
          </cell>
          <cell r="M4050" t="str">
            <v>No</v>
          </cell>
          <cell r="N4050">
            <v>255097</v>
          </cell>
        </row>
        <row r="4051">
          <cell r="J4051" t="str">
            <v>Current assets / VAT_BS</v>
          </cell>
          <cell r="K4051" t="str">
            <v>Current assets / VAT_BS</v>
          </cell>
          <cell r="L4051" t="str">
            <v>M</v>
          </cell>
          <cell r="M4051" t="str">
            <v>No</v>
          </cell>
          <cell r="N4051">
            <v>255098</v>
          </cell>
        </row>
        <row r="4052">
          <cell r="J4052" t="str">
            <v>Current assets / VAT_BS</v>
          </cell>
          <cell r="K4052" t="str">
            <v>Current assets / VAT_BS</v>
          </cell>
          <cell r="L4052" t="str">
            <v>M</v>
          </cell>
          <cell r="M4052" t="str">
            <v>No</v>
          </cell>
          <cell r="N4052">
            <v>255099</v>
          </cell>
        </row>
        <row r="4053">
          <cell r="J4053" t="str">
            <v>Current assets / VAT_BS</v>
          </cell>
          <cell r="K4053" t="str">
            <v>Current assets / VAT_BS</v>
          </cell>
          <cell r="L4053" t="str">
            <v>M</v>
          </cell>
          <cell r="M4053" t="str">
            <v>No</v>
          </cell>
          <cell r="N4053">
            <v>255100</v>
          </cell>
        </row>
        <row r="4054">
          <cell r="J4054" t="str">
            <v>Current assets / VAT_BS</v>
          </cell>
          <cell r="K4054" t="str">
            <v>Current assets / VAT_BS</v>
          </cell>
          <cell r="L4054" t="str">
            <v>M</v>
          </cell>
          <cell r="M4054" t="str">
            <v>No</v>
          </cell>
          <cell r="N4054">
            <v>255101</v>
          </cell>
        </row>
        <row r="4055">
          <cell r="J4055" t="str">
            <v>Current assets / VAT_BS</v>
          </cell>
          <cell r="K4055" t="str">
            <v>Current assets / VAT_BS</v>
          </cell>
          <cell r="L4055" t="str">
            <v>M</v>
          </cell>
          <cell r="M4055" t="str">
            <v>No</v>
          </cell>
          <cell r="N4055">
            <v>255102</v>
          </cell>
        </row>
        <row r="4056">
          <cell r="J4056" t="str">
            <v>Current assets / VAT_BS</v>
          </cell>
          <cell r="K4056" t="str">
            <v>Current assets / VAT_BS</v>
          </cell>
          <cell r="L4056" t="str">
            <v>M</v>
          </cell>
          <cell r="M4056" t="str">
            <v>No</v>
          </cell>
          <cell r="N4056">
            <v>255103</v>
          </cell>
        </row>
        <row r="4057">
          <cell r="J4057" t="str">
            <v>Current assets / VAT_BS</v>
          </cell>
          <cell r="K4057" t="str">
            <v>Current assets / VAT_BS</v>
          </cell>
          <cell r="L4057" t="str">
            <v>M</v>
          </cell>
          <cell r="M4057" t="str">
            <v>No</v>
          </cell>
          <cell r="N4057">
            <v>255104</v>
          </cell>
        </row>
        <row r="4058">
          <cell r="J4058" t="str">
            <v>Current assets / VAT_BS</v>
          </cell>
          <cell r="K4058" t="str">
            <v>Current assets / VAT_BS</v>
          </cell>
          <cell r="L4058" t="str">
            <v>M</v>
          </cell>
          <cell r="M4058" t="str">
            <v>No</v>
          </cell>
          <cell r="N4058">
            <v>255105</v>
          </cell>
        </row>
        <row r="4059">
          <cell r="J4059" t="str">
            <v>Current assets / VAT_BS</v>
          </cell>
          <cell r="K4059" t="str">
            <v>Current assets / VAT_BS</v>
          </cell>
          <cell r="L4059" t="str">
            <v>M</v>
          </cell>
          <cell r="M4059" t="str">
            <v>No</v>
          </cell>
          <cell r="N4059">
            <v>255106</v>
          </cell>
        </row>
        <row r="4060">
          <cell r="J4060" t="str">
            <v>Current assets / VAT_BS</v>
          </cell>
          <cell r="K4060" t="str">
            <v>Current assets / VAT_BS</v>
          </cell>
          <cell r="L4060" t="str">
            <v>M</v>
          </cell>
          <cell r="M4060" t="str">
            <v>No</v>
          </cell>
          <cell r="N4060">
            <v>255107</v>
          </cell>
        </row>
        <row r="4061">
          <cell r="J4061" t="str">
            <v>Current assets / VAT_BS</v>
          </cell>
          <cell r="K4061" t="str">
            <v>Current assets / VAT_BS</v>
          </cell>
          <cell r="L4061" t="str">
            <v>M</v>
          </cell>
          <cell r="M4061" t="str">
            <v>No</v>
          </cell>
          <cell r="N4061">
            <v>255108</v>
          </cell>
        </row>
        <row r="4062">
          <cell r="J4062" t="str">
            <v>Current assets / VAT_BS</v>
          </cell>
          <cell r="K4062" t="str">
            <v>Current assets / VAT_BS</v>
          </cell>
          <cell r="L4062" t="str">
            <v>M</v>
          </cell>
          <cell r="M4062" t="str">
            <v>No</v>
          </cell>
          <cell r="N4062">
            <v>255109</v>
          </cell>
        </row>
        <row r="4063">
          <cell r="J4063" t="str">
            <v>Current assets / VAT_BS</v>
          </cell>
          <cell r="K4063" t="str">
            <v>Current assets / VAT_BS</v>
          </cell>
          <cell r="L4063" t="str">
            <v>M</v>
          </cell>
          <cell r="M4063" t="str">
            <v>No</v>
          </cell>
          <cell r="N4063">
            <v>255110</v>
          </cell>
        </row>
        <row r="4064">
          <cell r="J4064" t="str">
            <v>Current assets / VAT_BS</v>
          </cell>
          <cell r="K4064" t="str">
            <v>Current assets / VAT_BS</v>
          </cell>
          <cell r="L4064" t="str">
            <v>M</v>
          </cell>
          <cell r="M4064" t="str">
            <v>No</v>
          </cell>
          <cell r="N4064">
            <v>255111</v>
          </cell>
        </row>
        <row r="4065">
          <cell r="J4065" t="str">
            <v>Current assets / VAT_BS</v>
          </cell>
          <cell r="K4065" t="str">
            <v>Current assets / VAT_BS</v>
          </cell>
          <cell r="L4065" t="str">
            <v>M</v>
          </cell>
          <cell r="M4065" t="str">
            <v>No</v>
          </cell>
          <cell r="N4065">
            <v>255112</v>
          </cell>
        </row>
        <row r="4066">
          <cell r="J4066" t="str">
            <v>Current assets / VAT_BS</v>
          </cell>
          <cell r="K4066" t="str">
            <v>Current assets / VAT_BS</v>
          </cell>
          <cell r="L4066" t="str">
            <v>M</v>
          </cell>
          <cell r="M4066" t="str">
            <v>No</v>
          </cell>
          <cell r="N4066">
            <v>255113</v>
          </cell>
        </row>
        <row r="4067">
          <cell r="J4067" t="str">
            <v>Current assets / VAT_BS</v>
          </cell>
          <cell r="K4067" t="str">
            <v>Current assets / VAT_BS</v>
          </cell>
          <cell r="L4067" t="str">
            <v>M</v>
          </cell>
          <cell r="M4067" t="str">
            <v>No</v>
          </cell>
          <cell r="N4067">
            <v>255114</v>
          </cell>
        </row>
        <row r="4068">
          <cell r="J4068" t="str">
            <v>Current assets / VAT_BS</v>
          </cell>
          <cell r="K4068" t="str">
            <v>Current assets / VAT_BS</v>
          </cell>
          <cell r="L4068" t="str">
            <v>M</v>
          </cell>
          <cell r="M4068" t="str">
            <v>No</v>
          </cell>
          <cell r="N4068">
            <v>255115</v>
          </cell>
        </row>
        <row r="4069">
          <cell r="J4069" t="str">
            <v>Current assets / VAT_BS</v>
          </cell>
          <cell r="K4069" t="str">
            <v>Current assets / VAT_BS</v>
          </cell>
          <cell r="L4069" t="str">
            <v>M</v>
          </cell>
          <cell r="M4069" t="str">
            <v>No</v>
          </cell>
          <cell r="N4069">
            <v>255116</v>
          </cell>
        </row>
        <row r="4070">
          <cell r="J4070" t="str">
            <v>Current assets / VAT_BS</v>
          </cell>
          <cell r="K4070" t="str">
            <v>Current assets / VAT_BS</v>
          </cell>
          <cell r="L4070" t="str">
            <v>M</v>
          </cell>
          <cell r="M4070" t="str">
            <v>No</v>
          </cell>
          <cell r="N4070">
            <v>255117</v>
          </cell>
        </row>
        <row r="4071">
          <cell r="J4071" t="str">
            <v>Current assets / VAT_BS</v>
          </cell>
          <cell r="K4071" t="str">
            <v>Current assets / VAT_BS</v>
          </cell>
          <cell r="L4071" t="str">
            <v>M</v>
          </cell>
          <cell r="M4071" t="str">
            <v>No</v>
          </cell>
          <cell r="N4071">
            <v>255118</v>
          </cell>
        </row>
        <row r="4072">
          <cell r="J4072" t="str">
            <v>Current assets / VAT_BS</v>
          </cell>
          <cell r="K4072" t="str">
            <v>Current assets / VAT_BS</v>
          </cell>
          <cell r="L4072" t="str">
            <v>M</v>
          </cell>
          <cell r="M4072" t="str">
            <v>No</v>
          </cell>
          <cell r="N4072">
            <v>255119</v>
          </cell>
        </row>
        <row r="4073">
          <cell r="J4073" t="str">
            <v>Current assets / VAT_BS</v>
          </cell>
          <cell r="K4073" t="str">
            <v>Current assets / VAT_BS</v>
          </cell>
          <cell r="L4073" t="str">
            <v>M</v>
          </cell>
          <cell r="M4073" t="str">
            <v>No</v>
          </cell>
          <cell r="N4073">
            <v>255120</v>
          </cell>
        </row>
        <row r="4074">
          <cell r="J4074" t="str">
            <v>Current assets / VAT_BS</v>
          </cell>
          <cell r="K4074" t="str">
            <v>Current assets / VAT_BS</v>
          </cell>
          <cell r="L4074" t="str">
            <v>M</v>
          </cell>
          <cell r="M4074" t="str">
            <v>No</v>
          </cell>
          <cell r="N4074">
            <v>255121</v>
          </cell>
        </row>
        <row r="4075">
          <cell r="J4075" t="str">
            <v>Current assets / VAT_BS</v>
          </cell>
          <cell r="K4075" t="str">
            <v>Current assets / VAT_BS</v>
          </cell>
          <cell r="L4075" t="str">
            <v>M</v>
          </cell>
          <cell r="M4075" t="str">
            <v>No</v>
          </cell>
          <cell r="N4075">
            <v>255122</v>
          </cell>
        </row>
        <row r="4076">
          <cell r="J4076" t="str">
            <v>Current assets / VAT_BS</v>
          </cell>
          <cell r="K4076" t="str">
            <v>Current assets / VAT_BS</v>
          </cell>
          <cell r="L4076" t="str">
            <v>M</v>
          </cell>
          <cell r="M4076" t="str">
            <v>No</v>
          </cell>
          <cell r="N4076">
            <v>255123</v>
          </cell>
        </row>
        <row r="4077">
          <cell r="J4077" t="str">
            <v>Current assets / VAT_BS</v>
          </cell>
          <cell r="K4077" t="str">
            <v>Current assets / VAT_BS</v>
          </cell>
          <cell r="L4077" t="str">
            <v>M</v>
          </cell>
          <cell r="M4077" t="str">
            <v>No</v>
          </cell>
          <cell r="N4077">
            <v>255124</v>
          </cell>
        </row>
        <row r="4078">
          <cell r="J4078" t="str">
            <v>Current assets / VAT_BS</v>
          </cell>
          <cell r="K4078" t="str">
            <v>Current assets / VAT_BS</v>
          </cell>
          <cell r="L4078" t="str">
            <v>M</v>
          </cell>
          <cell r="M4078" t="str">
            <v>No</v>
          </cell>
          <cell r="N4078">
            <v>255125</v>
          </cell>
        </row>
        <row r="4079">
          <cell r="J4079" t="str">
            <v>Current assets / VAT_BS</v>
          </cell>
          <cell r="K4079" t="str">
            <v>Current assets / VAT_BS</v>
          </cell>
          <cell r="L4079" t="str">
            <v>M</v>
          </cell>
          <cell r="M4079" t="str">
            <v>No</v>
          </cell>
          <cell r="N4079">
            <v>255126</v>
          </cell>
        </row>
        <row r="4080">
          <cell r="J4080" t="str">
            <v>Current assets / VAT_BS</v>
          </cell>
          <cell r="K4080" t="str">
            <v>Current assets / VAT_BS</v>
          </cell>
          <cell r="L4080" t="str">
            <v>M</v>
          </cell>
          <cell r="M4080" t="str">
            <v>No</v>
          </cell>
          <cell r="N4080">
            <v>255127</v>
          </cell>
        </row>
        <row r="4081">
          <cell r="J4081" t="str">
            <v>Current assets / VAT_BS</v>
          </cell>
          <cell r="K4081" t="str">
            <v>Current assets / VAT_BS</v>
          </cell>
          <cell r="L4081" t="str">
            <v>M</v>
          </cell>
          <cell r="M4081" t="str">
            <v>No</v>
          </cell>
          <cell r="N4081">
            <v>255128</v>
          </cell>
        </row>
        <row r="4082">
          <cell r="J4082" t="str">
            <v>Current assets / VAT_BS</v>
          </cell>
          <cell r="K4082" t="str">
            <v>Current assets / VAT_BS</v>
          </cell>
          <cell r="L4082" t="str">
            <v>M</v>
          </cell>
          <cell r="M4082" t="str">
            <v>No</v>
          </cell>
          <cell r="N4082">
            <v>255129</v>
          </cell>
        </row>
        <row r="4083">
          <cell r="J4083" t="str">
            <v>Current assets / VAT_BS</v>
          </cell>
          <cell r="K4083" t="str">
            <v>Current assets / VAT_BS</v>
          </cell>
          <cell r="L4083" t="str">
            <v>M</v>
          </cell>
          <cell r="M4083" t="str">
            <v>No</v>
          </cell>
          <cell r="N4083">
            <v>255130</v>
          </cell>
        </row>
        <row r="4084">
          <cell r="J4084" t="str">
            <v>Current assets / VAT_BS</v>
          </cell>
          <cell r="K4084" t="str">
            <v>Current assets / VAT_BS</v>
          </cell>
          <cell r="L4084" t="str">
            <v>M</v>
          </cell>
          <cell r="M4084" t="str">
            <v>No</v>
          </cell>
          <cell r="N4084">
            <v>255131</v>
          </cell>
        </row>
        <row r="4085">
          <cell r="J4085" t="str">
            <v>Current assets / VAT_BS</v>
          </cell>
          <cell r="K4085" t="str">
            <v>Current assets / VAT_BS</v>
          </cell>
          <cell r="L4085" t="str">
            <v>M</v>
          </cell>
          <cell r="M4085" t="str">
            <v>No</v>
          </cell>
          <cell r="N4085">
            <v>255132</v>
          </cell>
        </row>
        <row r="4086">
          <cell r="J4086" t="str">
            <v>Current assets / VAT_BS</v>
          </cell>
          <cell r="K4086" t="str">
            <v>Current assets / VAT_BS</v>
          </cell>
          <cell r="L4086" t="str">
            <v>M</v>
          </cell>
          <cell r="M4086" t="str">
            <v>No</v>
          </cell>
          <cell r="N4086">
            <v>255133</v>
          </cell>
        </row>
        <row r="4087">
          <cell r="J4087" t="str">
            <v>Current assets / VAT_BS</v>
          </cell>
          <cell r="K4087" t="str">
            <v>Current assets / VAT_BS</v>
          </cell>
          <cell r="L4087" t="str">
            <v>M</v>
          </cell>
          <cell r="M4087" t="str">
            <v>No</v>
          </cell>
          <cell r="N4087">
            <v>255134</v>
          </cell>
        </row>
        <row r="4088">
          <cell r="J4088" t="str">
            <v>Current assets / VAT_BS</v>
          </cell>
          <cell r="K4088" t="str">
            <v>Current assets / VAT_BS</v>
          </cell>
          <cell r="L4088" t="str">
            <v>M</v>
          </cell>
          <cell r="M4088" t="str">
            <v>No</v>
          </cell>
          <cell r="N4088">
            <v>255135</v>
          </cell>
        </row>
        <row r="4089">
          <cell r="J4089" t="str">
            <v>Current assets / VAT_BS</v>
          </cell>
          <cell r="K4089" t="str">
            <v>Current assets / VAT_BS</v>
          </cell>
          <cell r="L4089" t="str">
            <v>M</v>
          </cell>
          <cell r="M4089" t="str">
            <v>No</v>
          </cell>
          <cell r="N4089">
            <v>255136</v>
          </cell>
        </row>
        <row r="4090">
          <cell r="J4090" t="str">
            <v>Current assets / VAT_BS</v>
          </cell>
          <cell r="K4090" t="str">
            <v>Current assets / VAT_BS</v>
          </cell>
          <cell r="L4090" t="str">
            <v>M</v>
          </cell>
          <cell r="M4090" t="str">
            <v>No</v>
          </cell>
          <cell r="N4090">
            <v>255137</v>
          </cell>
        </row>
        <row r="4091">
          <cell r="J4091" t="str">
            <v>Current assets / VAT_BS</v>
          </cell>
          <cell r="K4091" t="str">
            <v>Current assets / VAT_BS</v>
          </cell>
          <cell r="L4091" t="str">
            <v>M</v>
          </cell>
          <cell r="M4091" t="str">
            <v>No</v>
          </cell>
          <cell r="N4091">
            <v>255138</v>
          </cell>
        </row>
        <row r="4092">
          <cell r="J4092" t="str">
            <v>Current assets / VAT_BS</v>
          </cell>
          <cell r="K4092" t="str">
            <v>Current assets / VAT_BS</v>
          </cell>
          <cell r="L4092" t="str">
            <v>M</v>
          </cell>
          <cell r="M4092" t="str">
            <v>No</v>
          </cell>
          <cell r="N4092">
            <v>255139</v>
          </cell>
        </row>
        <row r="4093">
          <cell r="J4093" t="str">
            <v>Current assets / VAT_BS</v>
          </cell>
          <cell r="K4093" t="str">
            <v>Current assets / VAT_BS</v>
          </cell>
          <cell r="L4093" t="str">
            <v>M</v>
          </cell>
          <cell r="M4093" t="str">
            <v>No</v>
          </cell>
          <cell r="N4093">
            <v>255140</v>
          </cell>
        </row>
        <row r="4094">
          <cell r="J4094" t="str">
            <v>Current assets / VAT_BS</v>
          </cell>
          <cell r="K4094" t="str">
            <v>Current assets / VAT_BS</v>
          </cell>
          <cell r="L4094" t="str">
            <v>M</v>
          </cell>
          <cell r="M4094" t="str">
            <v>No</v>
          </cell>
          <cell r="N4094">
            <v>255141</v>
          </cell>
        </row>
        <row r="4095">
          <cell r="J4095" t="str">
            <v>Current assets / VAT_BS</v>
          </cell>
          <cell r="K4095" t="str">
            <v>Current assets / VAT_BS</v>
          </cell>
          <cell r="L4095" t="str">
            <v>M</v>
          </cell>
          <cell r="M4095" t="str">
            <v>No</v>
          </cell>
          <cell r="N4095">
            <v>255142</v>
          </cell>
        </row>
        <row r="4096">
          <cell r="J4096" t="str">
            <v>Current assets / VAT_BS</v>
          </cell>
          <cell r="K4096" t="str">
            <v>Current assets / VAT_BS</v>
          </cell>
          <cell r="L4096" t="str">
            <v>M</v>
          </cell>
          <cell r="M4096" t="str">
            <v>No</v>
          </cell>
          <cell r="N4096">
            <v>255143</v>
          </cell>
        </row>
        <row r="4097">
          <cell r="J4097" t="str">
            <v>Current assets / VAT_BS</v>
          </cell>
          <cell r="K4097" t="str">
            <v>Current assets / VAT_BS</v>
          </cell>
          <cell r="L4097" t="str">
            <v>M</v>
          </cell>
          <cell r="M4097" t="str">
            <v>No</v>
          </cell>
          <cell r="N4097">
            <v>255144</v>
          </cell>
        </row>
        <row r="4098">
          <cell r="J4098" t="str">
            <v>Current assets / VAT_BS</v>
          </cell>
          <cell r="K4098" t="str">
            <v>Current assets / VAT_BS</v>
          </cell>
          <cell r="L4098" t="str">
            <v>M</v>
          </cell>
          <cell r="M4098" t="str">
            <v>No</v>
          </cell>
          <cell r="N4098">
            <v>255145</v>
          </cell>
        </row>
        <row r="4099">
          <cell r="J4099" t="str">
            <v>Current assets / VAT_BS</v>
          </cell>
          <cell r="K4099" t="str">
            <v>Current assets / VAT_BS</v>
          </cell>
          <cell r="L4099" t="str">
            <v>M</v>
          </cell>
          <cell r="M4099" t="str">
            <v>No</v>
          </cell>
          <cell r="N4099">
            <v>255146</v>
          </cell>
        </row>
        <row r="4100">
          <cell r="J4100" t="str">
            <v>Current assets / VAT_BS</v>
          </cell>
          <cell r="K4100" t="str">
            <v>Current assets / VAT_BS</v>
          </cell>
          <cell r="L4100" t="str">
            <v>M</v>
          </cell>
          <cell r="M4100" t="str">
            <v>No</v>
          </cell>
          <cell r="N4100">
            <v>255147</v>
          </cell>
        </row>
        <row r="4101">
          <cell r="J4101" t="str">
            <v>Current assets / VAT_BS</v>
          </cell>
          <cell r="K4101" t="str">
            <v>Current assets / VAT_BS</v>
          </cell>
          <cell r="L4101" t="str">
            <v>M</v>
          </cell>
          <cell r="M4101" t="str">
            <v>No</v>
          </cell>
          <cell r="N4101">
            <v>255148</v>
          </cell>
        </row>
        <row r="4102">
          <cell r="J4102" t="str">
            <v>Current assets / VAT_BS</v>
          </cell>
          <cell r="K4102" t="str">
            <v>Current assets / VAT_BS</v>
          </cell>
          <cell r="L4102" t="str">
            <v>M</v>
          </cell>
          <cell r="M4102" t="str">
            <v>No</v>
          </cell>
          <cell r="N4102">
            <v>255149</v>
          </cell>
        </row>
        <row r="4103">
          <cell r="J4103" t="str">
            <v>Current assets / VAT_BS</v>
          </cell>
          <cell r="K4103" t="str">
            <v>Current assets / VAT_BS</v>
          </cell>
          <cell r="L4103" t="str">
            <v>M</v>
          </cell>
          <cell r="M4103" t="str">
            <v>No</v>
          </cell>
          <cell r="N4103">
            <v>255150</v>
          </cell>
        </row>
        <row r="4104">
          <cell r="J4104" t="str">
            <v>Current assets / VAT_BS</v>
          </cell>
          <cell r="K4104" t="str">
            <v>Current assets / VAT_BS</v>
          </cell>
          <cell r="L4104" t="str">
            <v>M</v>
          </cell>
          <cell r="M4104" t="str">
            <v>No</v>
          </cell>
          <cell r="N4104">
            <v>255151</v>
          </cell>
        </row>
        <row r="4105">
          <cell r="J4105" t="str">
            <v>Current assets / VAT_BS</v>
          </cell>
          <cell r="K4105" t="str">
            <v>Current assets / VAT_BS</v>
          </cell>
          <cell r="L4105" t="str">
            <v>M</v>
          </cell>
          <cell r="M4105" t="str">
            <v>No</v>
          </cell>
          <cell r="N4105">
            <v>255152</v>
          </cell>
        </row>
        <row r="4106">
          <cell r="J4106" t="str">
            <v>Current assets / VAT_BS</v>
          </cell>
          <cell r="K4106" t="str">
            <v>Current assets / VAT_BS</v>
          </cell>
          <cell r="L4106" t="str">
            <v>M</v>
          </cell>
          <cell r="M4106" t="str">
            <v>No</v>
          </cell>
          <cell r="N4106">
            <v>255153</v>
          </cell>
        </row>
        <row r="4107">
          <cell r="J4107" t="str">
            <v>Current assets / VAT_BS</v>
          </cell>
          <cell r="K4107" t="str">
            <v>Current assets / VAT_BS</v>
          </cell>
          <cell r="L4107" t="str">
            <v>M</v>
          </cell>
          <cell r="M4107" t="str">
            <v>No</v>
          </cell>
          <cell r="N4107">
            <v>255154</v>
          </cell>
        </row>
        <row r="4108">
          <cell r="J4108" t="str">
            <v>Current assets / VAT_BS</v>
          </cell>
          <cell r="K4108" t="str">
            <v>Current assets / VAT_BS</v>
          </cell>
          <cell r="L4108" t="str">
            <v>M</v>
          </cell>
          <cell r="M4108" t="str">
            <v>No</v>
          </cell>
          <cell r="N4108">
            <v>255565</v>
          </cell>
        </row>
        <row r="4109">
          <cell r="J4109" t="str">
            <v>Current assets / VAT_BS</v>
          </cell>
          <cell r="K4109" t="str">
            <v>Current assets / VAT_BS</v>
          </cell>
          <cell r="L4109" t="str">
            <v>M</v>
          </cell>
          <cell r="M4109" t="str">
            <v>No</v>
          </cell>
          <cell r="N4109">
            <v>255566</v>
          </cell>
        </row>
        <row r="4110">
          <cell r="J4110" t="str">
            <v>Current assets / VAT_BS</v>
          </cell>
          <cell r="K4110" t="str">
            <v>Current assets / VAT_BS</v>
          </cell>
          <cell r="L4110" t="str">
            <v>M</v>
          </cell>
          <cell r="M4110" t="str">
            <v>No</v>
          </cell>
          <cell r="N4110">
            <v>255567</v>
          </cell>
        </row>
        <row r="4111">
          <cell r="J4111" t="str">
            <v>Current assets / VAT_BS</v>
          </cell>
          <cell r="K4111" t="str">
            <v>Current assets / VAT_BS</v>
          </cell>
          <cell r="L4111" t="str">
            <v>M</v>
          </cell>
          <cell r="M4111" t="str">
            <v>No</v>
          </cell>
          <cell r="N4111">
            <v>255568</v>
          </cell>
        </row>
        <row r="4112">
          <cell r="J4112" t="str">
            <v>Current assets / VAT_BS</v>
          </cell>
          <cell r="K4112" t="str">
            <v>Current assets / VAT_BS</v>
          </cell>
          <cell r="L4112" t="str">
            <v>M</v>
          </cell>
          <cell r="M4112" t="str">
            <v>No</v>
          </cell>
          <cell r="N4112">
            <v>255569</v>
          </cell>
        </row>
        <row r="4113">
          <cell r="J4113" t="str">
            <v>Current assets / VAT_BS</v>
          </cell>
          <cell r="K4113" t="str">
            <v>Current assets / VAT_BS</v>
          </cell>
          <cell r="L4113" t="str">
            <v>M</v>
          </cell>
          <cell r="M4113" t="str">
            <v>No</v>
          </cell>
          <cell r="N4113">
            <v>255570</v>
          </cell>
        </row>
        <row r="4114">
          <cell r="J4114" t="str">
            <v>Current assets / VAT_BS</v>
          </cell>
          <cell r="K4114" t="str">
            <v>Current assets / VAT_BS</v>
          </cell>
          <cell r="L4114" t="str">
            <v>M</v>
          </cell>
          <cell r="M4114" t="str">
            <v>No</v>
          </cell>
          <cell r="N4114">
            <v>255571</v>
          </cell>
        </row>
        <row r="4115">
          <cell r="J4115" t="str">
            <v>Current assets / VAT_BS</v>
          </cell>
          <cell r="K4115" t="str">
            <v>Current assets / VAT_BS</v>
          </cell>
          <cell r="L4115" t="str">
            <v>M</v>
          </cell>
          <cell r="M4115" t="str">
            <v>No</v>
          </cell>
          <cell r="N4115">
            <v>255572</v>
          </cell>
        </row>
        <row r="4116">
          <cell r="J4116" t="str">
            <v>Current assets / VAT_BS</v>
          </cell>
          <cell r="K4116" t="str">
            <v>Current assets / VAT_BS</v>
          </cell>
          <cell r="L4116" t="str">
            <v>M</v>
          </cell>
          <cell r="M4116" t="str">
            <v>No</v>
          </cell>
          <cell r="N4116">
            <v>255573</v>
          </cell>
        </row>
        <row r="4117">
          <cell r="J4117" t="str">
            <v>Current assets / VAT_BS</v>
          </cell>
          <cell r="K4117" t="str">
            <v>Current assets / VAT_BS</v>
          </cell>
          <cell r="L4117" t="str">
            <v>M</v>
          </cell>
          <cell r="M4117" t="str">
            <v>No</v>
          </cell>
          <cell r="N4117">
            <v>255574</v>
          </cell>
        </row>
        <row r="4118">
          <cell r="J4118" t="str">
            <v>Current assets / VAT_BS</v>
          </cell>
          <cell r="K4118" t="str">
            <v>Current assets / VAT_BS</v>
          </cell>
          <cell r="L4118" t="str">
            <v>M</v>
          </cell>
          <cell r="M4118" t="str">
            <v>No</v>
          </cell>
          <cell r="N4118">
            <v>255575</v>
          </cell>
        </row>
        <row r="4119">
          <cell r="J4119" t="str">
            <v>Current assets / VAT_BS</v>
          </cell>
          <cell r="K4119" t="str">
            <v>Current assets / VAT_BS</v>
          </cell>
          <cell r="L4119" t="str">
            <v>M</v>
          </cell>
          <cell r="M4119" t="str">
            <v>No</v>
          </cell>
          <cell r="N4119">
            <v>255576</v>
          </cell>
        </row>
        <row r="4120">
          <cell r="J4120" t="str">
            <v>Current assets / VAT_BS</v>
          </cell>
          <cell r="K4120" t="str">
            <v>Current assets / VAT_BS</v>
          </cell>
          <cell r="L4120" t="str">
            <v>M</v>
          </cell>
          <cell r="M4120" t="str">
            <v>No</v>
          </cell>
          <cell r="N4120">
            <v>255577</v>
          </cell>
        </row>
        <row r="4121">
          <cell r="J4121" t="str">
            <v>Current assets / VAT_BS</v>
          </cell>
          <cell r="K4121" t="str">
            <v>Current assets / VAT_BS</v>
          </cell>
          <cell r="L4121" t="str">
            <v>M</v>
          </cell>
          <cell r="M4121" t="str">
            <v>No</v>
          </cell>
          <cell r="N4121">
            <v>255578</v>
          </cell>
        </row>
        <row r="4122">
          <cell r="J4122" t="str">
            <v>Current assets / VAT_BS</v>
          </cell>
          <cell r="K4122" t="str">
            <v>Current assets / VAT_BS</v>
          </cell>
          <cell r="L4122" t="str">
            <v>M</v>
          </cell>
          <cell r="M4122" t="str">
            <v>No</v>
          </cell>
          <cell r="N4122">
            <v>255579</v>
          </cell>
        </row>
        <row r="4123">
          <cell r="J4123" t="str">
            <v>Current assets / VAT_BS</v>
          </cell>
          <cell r="K4123" t="str">
            <v>Current assets / VAT_BS</v>
          </cell>
          <cell r="L4123" t="str">
            <v>M</v>
          </cell>
          <cell r="M4123" t="str">
            <v>No</v>
          </cell>
          <cell r="N4123">
            <v>255580</v>
          </cell>
        </row>
        <row r="4124">
          <cell r="J4124" t="str">
            <v>Current assets / VAT_BS</v>
          </cell>
          <cell r="K4124" t="str">
            <v>Current assets / VAT_BS</v>
          </cell>
          <cell r="L4124" t="str">
            <v>M</v>
          </cell>
          <cell r="M4124" t="str">
            <v>No</v>
          </cell>
          <cell r="N4124">
            <v>255581</v>
          </cell>
        </row>
        <row r="4125">
          <cell r="J4125" t="str">
            <v>Current assets / VAT_BS</v>
          </cell>
          <cell r="K4125" t="str">
            <v>Current assets / VAT_BS</v>
          </cell>
          <cell r="L4125" t="str">
            <v>M</v>
          </cell>
          <cell r="M4125" t="str">
            <v>No</v>
          </cell>
          <cell r="N4125">
            <v>255582</v>
          </cell>
        </row>
        <row r="4126">
          <cell r="J4126" t="str">
            <v>Current assets / VAT_BS</v>
          </cell>
          <cell r="K4126" t="str">
            <v>Current assets / VAT_BS</v>
          </cell>
          <cell r="L4126" t="str">
            <v>M</v>
          </cell>
          <cell r="M4126" t="str">
            <v>No</v>
          </cell>
          <cell r="N4126">
            <v>255583</v>
          </cell>
        </row>
        <row r="4127">
          <cell r="J4127" t="str">
            <v>Current assets / VAT_BS</v>
          </cell>
          <cell r="K4127" t="str">
            <v>Current assets / VAT_BS</v>
          </cell>
          <cell r="L4127" t="str">
            <v>M</v>
          </cell>
          <cell r="M4127" t="str">
            <v>No</v>
          </cell>
          <cell r="N4127">
            <v>255584</v>
          </cell>
        </row>
        <row r="4128">
          <cell r="J4128" t="str">
            <v>Current assets / VAT_BS</v>
          </cell>
          <cell r="K4128" t="str">
            <v>Current assets / VAT_BS</v>
          </cell>
          <cell r="L4128" t="str">
            <v>M</v>
          </cell>
          <cell r="M4128" t="str">
            <v>No</v>
          </cell>
          <cell r="N4128">
            <v>255585</v>
          </cell>
        </row>
        <row r="4129">
          <cell r="J4129" t="str">
            <v>Current assets / VAT_BS</v>
          </cell>
          <cell r="K4129" t="str">
            <v>Current assets / VAT_BS</v>
          </cell>
          <cell r="L4129" t="str">
            <v>M</v>
          </cell>
          <cell r="M4129" t="str">
            <v>No</v>
          </cell>
          <cell r="N4129">
            <v>255586</v>
          </cell>
        </row>
        <row r="4130">
          <cell r="J4130" t="str">
            <v>Current assets / VAT_BS</v>
          </cell>
          <cell r="K4130" t="str">
            <v>Current assets / VAT_BS</v>
          </cell>
          <cell r="L4130" t="str">
            <v>M</v>
          </cell>
          <cell r="M4130" t="str">
            <v>No</v>
          </cell>
          <cell r="N4130">
            <v>255587</v>
          </cell>
        </row>
        <row r="4131">
          <cell r="J4131" t="str">
            <v>Current assets / VAT_BS</v>
          </cell>
          <cell r="K4131" t="str">
            <v>Current assets / VAT_BS</v>
          </cell>
          <cell r="L4131" t="str">
            <v>M</v>
          </cell>
          <cell r="M4131" t="str">
            <v>No</v>
          </cell>
          <cell r="N4131">
            <v>255588</v>
          </cell>
        </row>
        <row r="4132">
          <cell r="J4132" t="str">
            <v>Current assets / VAT_BS</v>
          </cell>
          <cell r="K4132" t="str">
            <v>Current assets / VAT_BS</v>
          </cell>
          <cell r="L4132" t="str">
            <v>M</v>
          </cell>
          <cell r="M4132" t="str">
            <v>No</v>
          </cell>
          <cell r="N4132">
            <v>255589</v>
          </cell>
        </row>
        <row r="4133">
          <cell r="J4133" t="str">
            <v>Current assets / VAT_BS</v>
          </cell>
          <cell r="K4133" t="str">
            <v>Current assets / VAT_BS</v>
          </cell>
          <cell r="L4133" t="str">
            <v>M</v>
          </cell>
          <cell r="M4133" t="str">
            <v>No</v>
          </cell>
          <cell r="N4133">
            <v>255590</v>
          </cell>
        </row>
        <row r="4134">
          <cell r="J4134" t="str">
            <v>Current assets / VAT_BS</v>
          </cell>
          <cell r="K4134" t="str">
            <v>Current assets / VAT_BS</v>
          </cell>
          <cell r="L4134" t="str">
            <v>M</v>
          </cell>
          <cell r="M4134" t="str">
            <v>No</v>
          </cell>
          <cell r="N4134">
            <v>255591</v>
          </cell>
        </row>
        <row r="4135">
          <cell r="J4135" t="str">
            <v>Current assets / VAT_BS</v>
          </cell>
          <cell r="K4135" t="str">
            <v>Current assets / VAT_BS</v>
          </cell>
          <cell r="L4135" t="str">
            <v>M</v>
          </cell>
          <cell r="M4135" t="str">
            <v>No</v>
          </cell>
          <cell r="N4135">
            <v>255592</v>
          </cell>
        </row>
        <row r="4136">
          <cell r="J4136" t="str">
            <v>Current assets / VAT_BS</v>
          </cell>
          <cell r="K4136" t="str">
            <v>Current assets / VAT_BS</v>
          </cell>
          <cell r="L4136" t="str">
            <v>M</v>
          </cell>
          <cell r="M4136" t="str">
            <v>No</v>
          </cell>
          <cell r="N4136">
            <v>255593</v>
          </cell>
        </row>
        <row r="4137">
          <cell r="J4137" t="str">
            <v>Current assets / VAT_BS</v>
          </cell>
          <cell r="K4137" t="str">
            <v>Current assets / VAT_BS</v>
          </cell>
          <cell r="L4137" t="str">
            <v>M</v>
          </cell>
          <cell r="M4137" t="str">
            <v>No</v>
          </cell>
          <cell r="N4137">
            <v>255594</v>
          </cell>
        </row>
        <row r="4138">
          <cell r="J4138" t="str">
            <v>Current assets / VAT_BS</v>
          </cell>
          <cell r="K4138" t="str">
            <v>Current assets / VAT_BS</v>
          </cell>
          <cell r="L4138" t="str">
            <v>M</v>
          </cell>
          <cell r="M4138" t="str">
            <v>No</v>
          </cell>
          <cell r="N4138">
            <v>255595</v>
          </cell>
        </row>
        <row r="4139">
          <cell r="J4139" t="str">
            <v>Current assets / VAT_BS</v>
          </cell>
          <cell r="K4139" t="str">
            <v>Current assets / VAT_BS</v>
          </cell>
          <cell r="L4139" t="str">
            <v>M</v>
          </cell>
          <cell r="M4139" t="str">
            <v>No</v>
          </cell>
          <cell r="N4139">
            <v>255596</v>
          </cell>
        </row>
        <row r="4140">
          <cell r="J4140" t="str">
            <v>Current assets / VAT_BS</v>
          </cell>
          <cell r="K4140" t="str">
            <v>Current assets / VAT_BS</v>
          </cell>
          <cell r="L4140" t="str">
            <v>M</v>
          </cell>
          <cell r="M4140" t="str">
            <v>No</v>
          </cell>
          <cell r="N4140">
            <v>255597</v>
          </cell>
        </row>
        <row r="4141">
          <cell r="J4141" t="str">
            <v>Current assets / VAT_BS</v>
          </cell>
          <cell r="K4141" t="str">
            <v>Current assets / VAT_BS</v>
          </cell>
          <cell r="L4141" t="str">
            <v>M</v>
          </cell>
          <cell r="M4141" t="str">
            <v>No</v>
          </cell>
          <cell r="N4141">
            <v>255598</v>
          </cell>
        </row>
        <row r="4142">
          <cell r="J4142" t="str">
            <v>Current assets / VAT_BS</v>
          </cell>
          <cell r="K4142" t="str">
            <v>Current assets / VAT_BS</v>
          </cell>
          <cell r="L4142" t="str">
            <v>M</v>
          </cell>
          <cell r="M4142" t="str">
            <v>No</v>
          </cell>
          <cell r="N4142">
            <v>255599</v>
          </cell>
        </row>
        <row r="4143">
          <cell r="J4143" t="str">
            <v>Current assets / VAT_BS</v>
          </cell>
          <cell r="K4143" t="str">
            <v>Current assets / VAT_BS</v>
          </cell>
          <cell r="L4143" t="str">
            <v>M</v>
          </cell>
          <cell r="M4143" t="str">
            <v>No</v>
          </cell>
          <cell r="N4143">
            <v>255600</v>
          </cell>
        </row>
        <row r="4144">
          <cell r="J4144" t="str">
            <v>Current assets / VAT_BS</v>
          </cell>
          <cell r="K4144" t="str">
            <v>Current assets / VAT_BS</v>
          </cell>
          <cell r="L4144" t="str">
            <v>M</v>
          </cell>
          <cell r="M4144" t="str">
            <v>No</v>
          </cell>
          <cell r="N4144">
            <v>255601</v>
          </cell>
        </row>
        <row r="4145">
          <cell r="J4145" t="str">
            <v>Current assets / VAT_BS</v>
          </cell>
          <cell r="K4145" t="str">
            <v>Current assets / VAT_BS</v>
          </cell>
          <cell r="L4145" t="str">
            <v>M</v>
          </cell>
          <cell r="M4145" t="str">
            <v>No</v>
          </cell>
          <cell r="N4145">
            <v>255602</v>
          </cell>
        </row>
        <row r="4146">
          <cell r="J4146" t="str">
            <v>Current assets / VAT_BS</v>
          </cell>
          <cell r="K4146" t="str">
            <v>Current assets / VAT_BS</v>
          </cell>
          <cell r="L4146" t="str">
            <v>M</v>
          </cell>
          <cell r="M4146" t="str">
            <v>No</v>
          </cell>
          <cell r="N4146">
            <v>255603</v>
          </cell>
        </row>
        <row r="4147">
          <cell r="J4147" t="str">
            <v>Current assets / VAT_BS</v>
          </cell>
          <cell r="K4147" t="str">
            <v>Current assets / VAT_BS</v>
          </cell>
          <cell r="L4147" t="str">
            <v>M</v>
          </cell>
          <cell r="M4147" t="str">
            <v>No</v>
          </cell>
          <cell r="N4147">
            <v>255604</v>
          </cell>
        </row>
        <row r="4148">
          <cell r="J4148" t="str">
            <v>Current assets / VAT_BS</v>
          </cell>
          <cell r="K4148" t="str">
            <v>Current assets / VAT_BS</v>
          </cell>
          <cell r="L4148" t="str">
            <v>M</v>
          </cell>
          <cell r="M4148" t="str">
            <v>No</v>
          </cell>
          <cell r="N4148">
            <v>255605</v>
          </cell>
        </row>
        <row r="4149">
          <cell r="J4149" t="str">
            <v>Current assets / VAT_BS</v>
          </cell>
          <cell r="K4149" t="str">
            <v>Current assets / VAT_BS</v>
          </cell>
          <cell r="L4149" t="str">
            <v>M</v>
          </cell>
          <cell r="M4149" t="str">
            <v>No</v>
          </cell>
          <cell r="N4149">
            <v>255606</v>
          </cell>
        </row>
        <row r="4150">
          <cell r="J4150" t="str">
            <v>Current assets / VAT_BS</v>
          </cell>
          <cell r="K4150" t="str">
            <v>Current assets / VAT_BS</v>
          </cell>
          <cell r="L4150" t="str">
            <v>M</v>
          </cell>
          <cell r="M4150" t="str">
            <v>No</v>
          </cell>
          <cell r="N4150">
            <v>255607</v>
          </cell>
        </row>
        <row r="4151">
          <cell r="J4151" t="str">
            <v>Current assets / VAT_BS</v>
          </cell>
          <cell r="K4151" t="str">
            <v>Current assets / VAT_BS</v>
          </cell>
          <cell r="L4151" t="str">
            <v>M</v>
          </cell>
          <cell r="M4151" t="str">
            <v>No</v>
          </cell>
          <cell r="N4151">
            <v>255608</v>
          </cell>
        </row>
        <row r="4152">
          <cell r="J4152" t="str">
            <v>Current assets / VAT_BS</v>
          </cell>
          <cell r="K4152" t="str">
            <v>Current assets / VAT_BS</v>
          </cell>
          <cell r="L4152" t="str">
            <v>M</v>
          </cell>
          <cell r="M4152" t="str">
            <v>No</v>
          </cell>
          <cell r="N4152">
            <v>255609</v>
          </cell>
        </row>
        <row r="4153">
          <cell r="J4153" t="str">
            <v>Current assets / VAT_BS</v>
          </cell>
          <cell r="K4153" t="str">
            <v>Current assets / VAT_BS</v>
          </cell>
          <cell r="L4153" t="str">
            <v>M</v>
          </cell>
          <cell r="M4153" t="str">
            <v>No</v>
          </cell>
          <cell r="N4153">
            <v>255610</v>
          </cell>
        </row>
        <row r="4154">
          <cell r="J4154" t="str">
            <v>Current assets / VAT_BS</v>
          </cell>
          <cell r="K4154" t="str">
            <v>Current assets / VAT_BS</v>
          </cell>
          <cell r="L4154" t="str">
            <v>M</v>
          </cell>
          <cell r="M4154" t="str">
            <v>No</v>
          </cell>
          <cell r="N4154">
            <v>255611</v>
          </cell>
        </row>
        <row r="4155">
          <cell r="J4155" t="str">
            <v>Current assets / VAT_BS</v>
          </cell>
          <cell r="K4155" t="str">
            <v>Current assets / VAT_BS</v>
          </cell>
          <cell r="L4155" t="str">
            <v>M</v>
          </cell>
          <cell r="M4155" t="str">
            <v>No</v>
          </cell>
          <cell r="N4155">
            <v>255612</v>
          </cell>
        </row>
        <row r="4156">
          <cell r="J4156" t="str">
            <v>Current assets / VAT_BS</v>
          </cell>
          <cell r="K4156" t="str">
            <v>Current assets / VAT_BS</v>
          </cell>
          <cell r="L4156" t="str">
            <v>M</v>
          </cell>
          <cell r="M4156" t="str">
            <v>No</v>
          </cell>
          <cell r="N4156">
            <v>255613</v>
          </cell>
        </row>
        <row r="4157">
          <cell r="J4157" t="str">
            <v>Current assets / VAT_BS</v>
          </cell>
          <cell r="K4157" t="str">
            <v>Current assets / VAT_BS</v>
          </cell>
          <cell r="L4157" t="str">
            <v>M</v>
          </cell>
          <cell r="M4157" t="str">
            <v>No</v>
          </cell>
          <cell r="N4157">
            <v>255614</v>
          </cell>
        </row>
        <row r="4158">
          <cell r="J4158" t="str">
            <v>Current assets / VAT_BS</v>
          </cell>
          <cell r="K4158" t="str">
            <v>Current assets / VAT_BS</v>
          </cell>
          <cell r="L4158" t="str">
            <v>M</v>
          </cell>
          <cell r="M4158" t="str">
            <v>No</v>
          </cell>
          <cell r="N4158">
            <v>255615</v>
          </cell>
        </row>
        <row r="4159">
          <cell r="J4159" t="str">
            <v>Current assets / VAT_BS</v>
          </cell>
          <cell r="K4159" t="str">
            <v>Current assets / VAT_BS</v>
          </cell>
          <cell r="L4159" t="str">
            <v>M</v>
          </cell>
          <cell r="M4159" t="str">
            <v>No</v>
          </cell>
          <cell r="N4159">
            <v>255616</v>
          </cell>
        </row>
        <row r="4160">
          <cell r="J4160" t="str">
            <v>Current assets / VAT_BS</v>
          </cell>
          <cell r="K4160" t="str">
            <v>Current assets / VAT_BS</v>
          </cell>
          <cell r="L4160" t="str">
            <v>M</v>
          </cell>
          <cell r="M4160" t="str">
            <v>No</v>
          </cell>
          <cell r="N4160">
            <v>255617</v>
          </cell>
        </row>
        <row r="4161">
          <cell r="J4161" t="str">
            <v>Current assets / VAT_BS</v>
          </cell>
          <cell r="K4161" t="str">
            <v>Current assets / VAT_BS</v>
          </cell>
          <cell r="L4161" t="str">
            <v>M</v>
          </cell>
          <cell r="M4161" t="str">
            <v>No</v>
          </cell>
          <cell r="N4161">
            <v>255618</v>
          </cell>
        </row>
        <row r="4162">
          <cell r="J4162" t="str">
            <v>Current assets / VAT_BS</v>
          </cell>
          <cell r="K4162" t="str">
            <v>Current assets / VAT_BS</v>
          </cell>
          <cell r="L4162" t="str">
            <v>M</v>
          </cell>
          <cell r="M4162" t="str">
            <v>No</v>
          </cell>
          <cell r="N4162">
            <v>255619</v>
          </cell>
        </row>
        <row r="4163">
          <cell r="J4163" t="str">
            <v>Current assets / VAT_BS</v>
          </cell>
          <cell r="K4163" t="str">
            <v>Current assets / VAT_BS</v>
          </cell>
          <cell r="L4163" t="str">
            <v>M</v>
          </cell>
          <cell r="M4163" t="str">
            <v>No</v>
          </cell>
          <cell r="N4163">
            <v>255620</v>
          </cell>
        </row>
        <row r="4164">
          <cell r="J4164" t="str">
            <v>Current assets / VAT_BS</v>
          </cell>
          <cell r="K4164" t="str">
            <v>Current assets / VAT_BS</v>
          </cell>
          <cell r="L4164" t="str">
            <v>M</v>
          </cell>
          <cell r="M4164" t="str">
            <v>No</v>
          </cell>
          <cell r="N4164">
            <v>255621</v>
          </cell>
        </row>
        <row r="4165">
          <cell r="J4165" t="str">
            <v>Current assets / VAT_BS</v>
          </cell>
          <cell r="K4165" t="str">
            <v>Current assets / VAT_BS</v>
          </cell>
          <cell r="L4165" t="str">
            <v>M</v>
          </cell>
          <cell r="M4165" t="str">
            <v>No</v>
          </cell>
          <cell r="N4165">
            <v>255622</v>
          </cell>
        </row>
        <row r="4166">
          <cell r="J4166" t="str">
            <v>Current assets / VAT_BS</v>
          </cell>
          <cell r="K4166" t="str">
            <v>Current assets / VAT_BS</v>
          </cell>
          <cell r="L4166" t="str">
            <v>M</v>
          </cell>
          <cell r="M4166" t="str">
            <v>No</v>
          </cell>
          <cell r="N4166">
            <v>255357</v>
          </cell>
        </row>
        <row r="4167">
          <cell r="J4167" t="str">
            <v>Current assets / VAT_BS</v>
          </cell>
          <cell r="K4167" t="str">
            <v>Current assets / VAT_BS</v>
          </cell>
          <cell r="L4167" t="str">
            <v>M</v>
          </cell>
          <cell r="M4167" t="str">
            <v>No</v>
          </cell>
          <cell r="N4167">
            <v>255358</v>
          </cell>
        </row>
        <row r="4168">
          <cell r="J4168" t="str">
            <v>Current assets / VAT_BS</v>
          </cell>
          <cell r="K4168" t="str">
            <v>Current assets / VAT_BS</v>
          </cell>
          <cell r="L4168" t="str">
            <v>M</v>
          </cell>
          <cell r="M4168" t="str">
            <v>No</v>
          </cell>
          <cell r="N4168">
            <v>255359</v>
          </cell>
        </row>
        <row r="4169">
          <cell r="J4169" t="str">
            <v>Current assets / VAT_BS</v>
          </cell>
          <cell r="K4169" t="str">
            <v>Current assets / VAT_BS</v>
          </cell>
          <cell r="L4169" t="str">
            <v>M</v>
          </cell>
          <cell r="M4169" t="str">
            <v>No</v>
          </cell>
          <cell r="N4169">
            <v>255360</v>
          </cell>
        </row>
        <row r="4170">
          <cell r="J4170" t="str">
            <v>Current assets / VAT_BS</v>
          </cell>
          <cell r="K4170" t="str">
            <v>Current assets / VAT_BS</v>
          </cell>
          <cell r="L4170" t="str">
            <v>M</v>
          </cell>
          <cell r="M4170" t="str">
            <v>No</v>
          </cell>
          <cell r="N4170">
            <v>255361</v>
          </cell>
        </row>
        <row r="4171">
          <cell r="J4171" t="str">
            <v>Current assets / VAT_BS</v>
          </cell>
          <cell r="K4171" t="str">
            <v>Current assets / VAT_BS</v>
          </cell>
          <cell r="L4171" t="str">
            <v>M</v>
          </cell>
          <cell r="M4171" t="str">
            <v>No</v>
          </cell>
          <cell r="N4171">
            <v>255362</v>
          </cell>
        </row>
        <row r="4172">
          <cell r="J4172" t="str">
            <v>Current assets / VAT_BS</v>
          </cell>
          <cell r="K4172" t="str">
            <v>Current assets / VAT_BS</v>
          </cell>
          <cell r="L4172" t="str">
            <v>M</v>
          </cell>
          <cell r="M4172" t="str">
            <v>No</v>
          </cell>
          <cell r="N4172">
            <v>255363</v>
          </cell>
        </row>
        <row r="4173">
          <cell r="J4173" t="str">
            <v>Current assets / VAT_BS</v>
          </cell>
          <cell r="K4173" t="str">
            <v>Current assets / VAT_BS</v>
          </cell>
          <cell r="L4173" t="str">
            <v>M</v>
          </cell>
          <cell r="M4173" t="str">
            <v>No</v>
          </cell>
          <cell r="N4173">
            <v>255364</v>
          </cell>
        </row>
        <row r="4174">
          <cell r="J4174" t="str">
            <v>Current assets / VAT_BS</v>
          </cell>
          <cell r="K4174" t="str">
            <v>Current assets / VAT_BS</v>
          </cell>
          <cell r="L4174" t="str">
            <v>M</v>
          </cell>
          <cell r="M4174" t="str">
            <v>No</v>
          </cell>
          <cell r="N4174">
            <v>255365</v>
          </cell>
        </row>
        <row r="4175">
          <cell r="J4175" t="str">
            <v>Current assets / VAT_BS</v>
          </cell>
          <cell r="K4175" t="str">
            <v>Current assets / VAT_BS</v>
          </cell>
          <cell r="L4175" t="str">
            <v>M</v>
          </cell>
          <cell r="M4175" t="str">
            <v>No</v>
          </cell>
          <cell r="N4175">
            <v>255366</v>
          </cell>
        </row>
        <row r="4176">
          <cell r="J4176" t="str">
            <v>Current assets / VAT_BS</v>
          </cell>
          <cell r="K4176" t="str">
            <v>Current assets / VAT_BS</v>
          </cell>
          <cell r="L4176" t="str">
            <v>M</v>
          </cell>
          <cell r="M4176" t="str">
            <v>No</v>
          </cell>
          <cell r="N4176">
            <v>255367</v>
          </cell>
        </row>
        <row r="4177">
          <cell r="J4177" t="str">
            <v>Current assets / VAT_BS</v>
          </cell>
          <cell r="K4177" t="str">
            <v>Current assets / VAT_BS</v>
          </cell>
          <cell r="L4177" t="str">
            <v>M</v>
          </cell>
          <cell r="M4177" t="str">
            <v>No</v>
          </cell>
          <cell r="N4177">
            <v>255368</v>
          </cell>
        </row>
        <row r="4178">
          <cell r="J4178" t="str">
            <v>Current assets / VAT_BS</v>
          </cell>
          <cell r="K4178" t="str">
            <v>Current assets / VAT_BS</v>
          </cell>
          <cell r="L4178" t="str">
            <v>M</v>
          </cell>
          <cell r="M4178" t="str">
            <v>No</v>
          </cell>
          <cell r="N4178">
            <v>255369</v>
          </cell>
        </row>
        <row r="4179">
          <cell r="J4179" t="str">
            <v>Current assets / VAT_BS</v>
          </cell>
          <cell r="K4179" t="str">
            <v>Current assets / VAT_BS</v>
          </cell>
          <cell r="L4179" t="str">
            <v>M</v>
          </cell>
          <cell r="M4179" t="str">
            <v>No</v>
          </cell>
          <cell r="N4179">
            <v>255370</v>
          </cell>
        </row>
        <row r="4180">
          <cell r="J4180" t="str">
            <v>Current assets / VAT_BS</v>
          </cell>
          <cell r="K4180" t="str">
            <v>Current assets / VAT_BS</v>
          </cell>
          <cell r="L4180" t="str">
            <v>M</v>
          </cell>
          <cell r="M4180" t="str">
            <v>No</v>
          </cell>
          <cell r="N4180">
            <v>255371</v>
          </cell>
        </row>
        <row r="4181">
          <cell r="J4181" t="str">
            <v>Current assets / VAT_BS</v>
          </cell>
          <cell r="K4181" t="str">
            <v>Current assets / VAT_BS</v>
          </cell>
          <cell r="L4181" t="str">
            <v>M</v>
          </cell>
          <cell r="M4181" t="str">
            <v>No</v>
          </cell>
          <cell r="N4181">
            <v>255372</v>
          </cell>
        </row>
        <row r="4182">
          <cell r="J4182" t="str">
            <v>Current assets / VAT_BS</v>
          </cell>
          <cell r="K4182" t="str">
            <v>Current assets / VAT_BS</v>
          </cell>
          <cell r="L4182" t="str">
            <v>M</v>
          </cell>
          <cell r="M4182" t="str">
            <v>No</v>
          </cell>
          <cell r="N4182">
            <v>255373</v>
          </cell>
        </row>
        <row r="4183">
          <cell r="J4183" t="str">
            <v>Current assets / VAT_BS</v>
          </cell>
          <cell r="K4183" t="str">
            <v>Current assets / VAT_BS</v>
          </cell>
          <cell r="L4183" t="str">
            <v>M</v>
          </cell>
          <cell r="M4183" t="str">
            <v>No</v>
          </cell>
          <cell r="N4183">
            <v>255374</v>
          </cell>
        </row>
        <row r="4184">
          <cell r="J4184" t="str">
            <v>Current assets / VAT_BS</v>
          </cell>
          <cell r="K4184" t="str">
            <v>Current assets / VAT_BS</v>
          </cell>
          <cell r="L4184" t="str">
            <v>M</v>
          </cell>
          <cell r="M4184" t="str">
            <v>No</v>
          </cell>
          <cell r="N4184">
            <v>255375</v>
          </cell>
        </row>
        <row r="4185">
          <cell r="J4185" t="str">
            <v>Current assets / VAT_BS</v>
          </cell>
          <cell r="K4185" t="str">
            <v>Current assets / VAT_BS</v>
          </cell>
          <cell r="L4185" t="str">
            <v>M</v>
          </cell>
          <cell r="M4185" t="str">
            <v>No</v>
          </cell>
          <cell r="N4185">
            <v>255376</v>
          </cell>
        </row>
        <row r="4186">
          <cell r="J4186" t="str">
            <v>Current assets / VAT_BS</v>
          </cell>
          <cell r="K4186" t="str">
            <v>Current assets / VAT_BS</v>
          </cell>
          <cell r="L4186" t="str">
            <v>M</v>
          </cell>
          <cell r="M4186" t="str">
            <v>No</v>
          </cell>
          <cell r="N4186">
            <v>255377</v>
          </cell>
        </row>
        <row r="4187">
          <cell r="J4187" t="str">
            <v>Current assets / VAT_BS</v>
          </cell>
          <cell r="K4187" t="str">
            <v>Current assets / VAT_BS</v>
          </cell>
          <cell r="L4187" t="str">
            <v>M</v>
          </cell>
          <cell r="M4187" t="str">
            <v>No</v>
          </cell>
          <cell r="N4187">
            <v>255378</v>
          </cell>
        </row>
        <row r="4188">
          <cell r="J4188" t="str">
            <v>Current assets / VAT_BS</v>
          </cell>
          <cell r="K4188" t="str">
            <v>Current assets / VAT_BS</v>
          </cell>
          <cell r="L4188" t="str">
            <v>M</v>
          </cell>
          <cell r="M4188" t="str">
            <v>No</v>
          </cell>
          <cell r="N4188">
            <v>255379</v>
          </cell>
        </row>
        <row r="4189">
          <cell r="J4189" t="str">
            <v>Current assets / VAT_BS</v>
          </cell>
          <cell r="K4189" t="str">
            <v>Current assets / VAT_BS</v>
          </cell>
          <cell r="L4189" t="str">
            <v>M</v>
          </cell>
          <cell r="M4189" t="str">
            <v>No</v>
          </cell>
          <cell r="N4189">
            <v>255380</v>
          </cell>
        </row>
        <row r="4190">
          <cell r="J4190" t="str">
            <v>Current assets / VAT_BS</v>
          </cell>
          <cell r="K4190" t="str">
            <v>Current assets / VAT_BS</v>
          </cell>
          <cell r="L4190" t="str">
            <v>M</v>
          </cell>
          <cell r="M4190" t="str">
            <v>No</v>
          </cell>
          <cell r="N4190">
            <v>255381</v>
          </cell>
        </row>
        <row r="4191">
          <cell r="J4191" t="str">
            <v>Current assets / VAT_BS</v>
          </cell>
          <cell r="K4191" t="str">
            <v>Current assets / VAT_BS</v>
          </cell>
          <cell r="L4191" t="str">
            <v>M</v>
          </cell>
          <cell r="M4191" t="str">
            <v>No</v>
          </cell>
          <cell r="N4191">
            <v>255382</v>
          </cell>
        </row>
        <row r="4192">
          <cell r="J4192" t="str">
            <v>Current assets / VAT_BS</v>
          </cell>
          <cell r="K4192" t="str">
            <v>Current assets / VAT_BS</v>
          </cell>
          <cell r="L4192" t="str">
            <v>M</v>
          </cell>
          <cell r="M4192" t="str">
            <v>No</v>
          </cell>
          <cell r="N4192">
            <v>255383</v>
          </cell>
        </row>
        <row r="4193">
          <cell r="J4193" t="str">
            <v>Current assets / VAT_BS</v>
          </cell>
          <cell r="K4193" t="str">
            <v>Current assets / VAT_BS</v>
          </cell>
          <cell r="L4193" t="str">
            <v>M</v>
          </cell>
          <cell r="M4193" t="str">
            <v>No</v>
          </cell>
          <cell r="N4193">
            <v>255384</v>
          </cell>
        </row>
        <row r="4194">
          <cell r="J4194" t="str">
            <v>Current assets / VAT_BS</v>
          </cell>
          <cell r="K4194" t="str">
            <v>Current assets / VAT_BS</v>
          </cell>
          <cell r="L4194" t="str">
            <v>M</v>
          </cell>
          <cell r="M4194" t="str">
            <v>No</v>
          </cell>
          <cell r="N4194">
            <v>255385</v>
          </cell>
        </row>
        <row r="4195">
          <cell r="J4195" t="str">
            <v>Current assets / VAT_BS</v>
          </cell>
          <cell r="K4195" t="str">
            <v>Current assets / VAT_BS</v>
          </cell>
          <cell r="L4195" t="str">
            <v>M</v>
          </cell>
          <cell r="M4195" t="str">
            <v>No</v>
          </cell>
          <cell r="N4195">
            <v>255386</v>
          </cell>
        </row>
        <row r="4196">
          <cell r="J4196" t="str">
            <v>Current assets / VAT_BS</v>
          </cell>
          <cell r="K4196" t="str">
            <v>Current assets / VAT_BS</v>
          </cell>
          <cell r="L4196" t="str">
            <v>M</v>
          </cell>
          <cell r="M4196" t="str">
            <v>No</v>
          </cell>
          <cell r="N4196">
            <v>255387</v>
          </cell>
        </row>
        <row r="4197">
          <cell r="J4197" t="str">
            <v>Current assets / VAT_BS</v>
          </cell>
          <cell r="K4197" t="str">
            <v>Current assets / VAT_BS</v>
          </cell>
          <cell r="L4197" t="str">
            <v>M</v>
          </cell>
          <cell r="M4197" t="str">
            <v>No</v>
          </cell>
          <cell r="N4197">
            <v>255388</v>
          </cell>
        </row>
        <row r="4198">
          <cell r="J4198" t="str">
            <v>Current assets / VAT_BS</v>
          </cell>
          <cell r="K4198" t="str">
            <v>Current assets / VAT_BS</v>
          </cell>
          <cell r="L4198" t="str">
            <v>M</v>
          </cell>
          <cell r="M4198" t="str">
            <v>No</v>
          </cell>
          <cell r="N4198">
            <v>255389</v>
          </cell>
        </row>
        <row r="4199">
          <cell r="J4199" t="str">
            <v>Current assets / VAT_BS</v>
          </cell>
          <cell r="K4199" t="str">
            <v>Current assets / VAT_BS</v>
          </cell>
          <cell r="L4199" t="str">
            <v>M</v>
          </cell>
          <cell r="M4199" t="str">
            <v>No</v>
          </cell>
          <cell r="N4199">
            <v>255390</v>
          </cell>
        </row>
        <row r="4200">
          <cell r="J4200" t="str">
            <v>Current assets / VAT_BS</v>
          </cell>
          <cell r="K4200" t="str">
            <v>Current assets / VAT_BS</v>
          </cell>
          <cell r="L4200" t="str">
            <v>M</v>
          </cell>
          <cell r="M4200" t="str">
            <v>No</v>
          </cell>
          <cell r="N4200">
            <v>255391</v>
          </cell>
        </row>
        <row r="4201">
          <cell r="J4201" t="str">
            <v>Current assets / VAT_BS</v>
          </cell>
          <cell r="K4201" t="str">
            <v>Current assets / VAT_BS</v>
          </cell>
          <cell r="L4201" t="str">
            <v>M</v>
          </cell>
          <cell r="M4201" t="str">
            <v>No</v>
          </cell>
          <cell r="N4201">
            <v>255392</v>
          </cell>
        </row>
        <row r="4202">
          <cell r="J4202" t="str">
            <v>Current assets / VAT_BS</v>
          </cell>
          <cell r="K4202" t="str">
            <v>Current assets / VAT_BS</v>
          </cell>
          <cell r="L4202" t="str">
            <v>M</v>
          </cell>
          <cell r="M4202" t="str">
            <v>No</v>
          </cell>
          <cell r="N4202">
            <v>255393</v>
          </cell>
        </row>
        <row r="4203">
          <cell r="J4203" t="str">
            <v>Current assets / VAT_BS</v>
          </cell>
          <cell r="K4203" t="str">
            <v>Current assets / VAT_BS</v>
          </cell>
          <cell r="L4203" t="str">
            <v>M</v>
          </cell>
          <cell r="M4203" t="str">
            <v>No</v>
          </cell>
          <cell r="N4203">
            <v>255394</v>
          </cell>
        </row>
        <row r="4204">
          <cell r="J4204" t="str">
            <v>Current assets / VAT_BS</v>
          </cell>
          <cell r="K4204" t="str">
            <v>Current assets / VAT_BS</v>
          </cell>
          <cell r="L4204" t="str">
            <v>M</v>
          </cell>
          <cell r="M4204" t="str">
            <v>No</v>
          </cell>
          <cell r="N4204">
            <v>255395</v>
          </cell>
        </row>
        <row r="4205">
          <cell r="J4205" t="str">
            <v>Current assets / VAT_BS</v>
          </cell>
          <cell r="K4205" t="str">
            <v>Current assets / VAT_BS</v>
          </cell>
          <cell r="L4205" t="str">
            <v>M</v>
          </cell>
          <cell r="M4205" t="str">
            <v>No</v>
          </cell>
          <cell r="N4205">
            <v>255396</v>
          </cell>
        </row>
        <row r="4206">
          <cell r="J4206" t="str">
            <v>Current assets / VAT_BS</v>
          </cell>
          <cell r="K4206" t="str">
            <v>Current assets / VAT_BS</v>
          </cell>
          <cell r="L4206" t="str">
            <v>M</v>
          </cell>
          <cell r="M4206" t="str">
            <v>No</v>
          </cell>
          <cell r="N4206">
            <v>255397</v>
          </cell>
        </row>
        <row r="4207">
          <cell r="J4207" t="str">
            <v>Current assets / VAT_BS</v>
          </cell>
          <cell r="K4207" t="str">
            <v>Current assets / VAT_BS</v>
          </cell>
          <cell r="L4207" t="str">
            <v>M</v>
          </cell>
          <cell r="M4207" t="str">
            <v>No</v>
          </cell>
          <cell r="N4207">
            <v>255398</v>
          </cell>
        </row>
        <row r="4208">
          <cell r="J4208" t="str">
            <v>Current assets / VAT_BS</v>
          </cell>
          <cell r="K4208" t="str">
            <v>Current assets / VAT_BS</v>
          </cell>
          <cell r="L4208" t="str">
            <v>M</v>
          </cell>
          <cell r="M4208" t="str">
            <v>No</v>
          </cell>
          <cell r="N4208">
            <v>255399</v>
          </cell>
        </row>
        <row r="4209">
          <cell r="J4209" t="str">
            <v>Current assets / VAT_BS</v>
          </cell>
          <cell r="K4209" t="str">
            <v>Current assets / VAT_BS</v>
          </cell>
          <cell r="L4209" t="str">
            <v>M</v>
          </cell>
          <cell r="M4209" t="str">
            <v>No</v>
          </cell>
          <cell r="N4209">
            <v>255400</v>
          </cell>
        </row>
        <row r="4210">
          <cell r="J4210" t="str">
            <v>Current assets / VAT_BS</v>
          </cell>
          <cell r="K4210" t="str">
            <v>Current assets / VAT_BS</v>
          </cell>
          <cell r="L4210" t="str">
            <v>M</v>
          </cell>
          <cell r="M4210" t="str">
            <v>No</v>
          </cell>
          <cell r="N4210">
            <v>255401</v>
          </cell>
        </row>
        <row r="4211">
          <cell r="J4211" t="str">
            <v>Current assets / VAT_BS</v>
          </cell>
          <cell r="K4211" t="str">
            <v>Current assets / VAT_BS</v>
          </cell>
          <cell r="L4211" t="str">
            <v>M</v>
          </cell>
          <cell r="M4211" t="str">
            <v>No</v>
          </cell>
          <cell r="N4211">
            <v>255402</v>
          </cell>
        </row>
        <row r="4212">
          <cell r="J4212" t="str">
            <v>Current assets / VAT_BS</v>
          </cell>
          <cell r="K4212" t="str">
            <v>Current assets / VAT_BS</v>
          </cell>
          <cell r="L4212" t="str">
            <v>M</v>
          </cell>
          <cell r="M4212" t="str">
            <v>No</v>
          </cell>
          <cell r="N4212">
            <v>255403</v>
          </cell>
        </row>
        <row r="4213">
          <cell r="J4213" t="str">
            <v>Current assets / VAT_BS</v>
          </cell>
          <cell r="K4213" t="str">
            <v>Current assets / VAT_BS</v>
          </cell>
          <cell r="L4213" t="str">
            <v>M</v>
          </cell>
          <cell r="M4213" t="str">
            <v>No</v>
          </cell>
          <cell r="N4213">
            <v>255404</v>
          </cell>
        </row>
        <row r="4214">
          <cell r="J4214" t="str">
            <v>Current assets / VAT_BS</v>
          </cell>
          <cell r="K4214" t="str">
            <v>Current assets / VAT_BS</v>
          </cell>
          <cell r="L4214" t="str">
            <v>M</v>
          </cell>
          <cell r="M4214" t="str">
            <v>No</v>
          </cell>
          <cell r="N4214">
            <v>255405</v>
          </cell>
        </row>
        <row r="4215">
          <cell r="J4215" t="str">
            <v>Current assets / VAT_BS</v>
          </cell>
          <cell r="K4215" t="str">
            <v>Current assets / VAT_BS</v>
          </cell>
          <cell r="L4215" t="str">
            <v>M</v>
          </cell>
          <cell r="M4215" t="str">
            <v>No</v>
          </cell>
          <cell r="N4215">
            <v>255406</v>
          </cell>
        </row>
        <row r="4216">
          <cell r="J4216" t="str">
            <v>Current assets / VAT_BS</v>
          </cell>
          <cell r="K4216" t="str">
            <v>Current assets / VAT_BS</v>
          </cell>
          <cell r="L4216" t="str">
            <v>M</v>
          </cell>
          <cell r="M4216" t="str">
            <v>No</v>
          </cell>
          <cell r="N4216">
            <v>255407</v>
          </cell>
        </row>
        <row r="4217">
          <cell r="J4217" t="str">
            <v>Current assets / VAT_BS</v>
          </cell>
          <cell r="K4217" t="str">
            <v>Current assets / VAT_BS</v>
          </cell>
          <cell r="L4217" t="str">
            <v>M</v>
          </cell>
          <cell r="M4217" t="str">
            <v>No</v>
          </cell>
          <cell r="N4217">
            <v>255408</v>
          </cell>
        </row>
        <row r="4218">
          <cell r="J4218" t="str">
            <v>Current assets / VAT_BS</v>
          </cell>
          <cell r="K4218" t="str">
            <v>Current assets / VAT_BS</v>
          </cell>
          <cell r="L4218" t="str">
            <v>M</v>
          </cell>
          <cell r="M4218" t="str">
            <v>No</v>
          </cell>
          <cell r="N4218">
            <v>255409</v>
          </cell>
        </row>
        <row r="4219">
          <cell r="J4219" t="str">
            <v>Current assets / VAT_BS</v>
          </cell>
          <cell r="K4219" t="str">
            <v>Current assets / VAT_BS</v>
          </cell>
          <cell r="L4219" t="str">
            <v>M</v>
          </cell>
          <cell r="M4219" t="str">
            <v>No</v>
          </cell>
          <cell r="N4219">
            <v>255410</v>
          </cell>
        </row>
        <row r="4220">
          <cell r="J4220" t="str">
            <v>Current assets / VAT_BS</v>
          </cell>
          <cell r="K4220" t="str">
            <v>Current assets / VAT_BS</v>
          </cell>
          <cell r="L4220" t="str">
            <v>M</v>
          </cell>
          <cell r="M4220" t="str">
            <v>No</v>
          </cell>
          <cell r="N4220">
            <v>255411</v>
          </cell>
        </row>
        <row r="4221">
          <cell r="J4221" t="str">
            <v>Current assets / VAT_BS</v>
          </cell>
          <cell r="K4221" t="str">
            <v>Current assets / VAT_BS</v>
          </cell>
          <cell r="L4221" t="str">
            <v>M</v>
          </cell>
          <cell r="M4221" t="str">
            <v>No</v>
          </cell>
          <cell r="N4221">
            <v>255412</v>
          </cell>
        </row>
        <row r="4222">
          <cell r="J4222" t="str">
            <v>Current assets / VAT_BS</v>
          </cell>
          <cell r="K4222" t="str">
            <v>Current assets / VAT_BS</v>
          </cell>
          <cell r="L4222" t="str">
            <v>M</v>
          </cell>
          <cell r="M4222" t="str">
            <v>No</v>
          </cell>
          <cell r="N4222">
            <v>255413</v>
          </cell>
        </row>
        <row r="4223">
          <cell r="J4223" t="str">
            <v>Current assets / VAT_BS</v>
          </cell>
          <cell r="K4223" t="str">
            <v>Current assets / VAT_BS</v>
          </cell>
          <cell r="L4223" t="str">
            <v>M</v>
          </cell>
          <cell r="M4223" t="str">
            <v>No</v>
          </cell>
          <cell r="N4223">
            <v>255414</v>
          </cell>
        </row>
        <row r="4224">
          <cell r="J4224" t="str">
            <v>Current assets / VAT_BS</v>
          </cell>
          <cell r="K4224" t="str">
            <v>Current assets / VAT_BS</v>
          </cell>
          <cell r="L4224" t="str">
            <v>M</v>
          </cell>
          <cell r="M4224" t="str">
            <v>No</v>
          </cell>
          <cell r="N4224">
            <v>255633</v>
          </cell>
        </row>
        <row r="4225">
          <cell r="J4225" t="str">
            <v>Current assets / VAT_BS</v>
          </cell>
          <cell r="K4225" t="str">
            <v>Current assets / VAT_BS</v>
          </cell>
          <cell r="L4225" t="str">
            <v>M</v>
          </cell>
          <cell r="M4225" t="str">
            <v>No</v>
          </cell>
          <cell r="N4225">
            <v>255634</v>
          </cell>
        </row>
        <row r="4226">
          <cell r="J4226" t="str">
            <v>Current assets / VAT_BS</v>
          </cell>
          <cell r="K4226" t="str">
            <v>Current assets / VAT_BS</v>
          </cell>
          <cell r="L4226" t="str">
            <v>M</v>
          </cell>
          <cell r="M4226" t="str">
            <v>No</v>
          </cell>
          <cell r="N4226">
            <v>255635</v>
          </cell>
        </row>
        <row r="4227">
          <cell r="J4227" t="str">
            <v>Current assets / VAT_BS</v>
          </cell>
          <cell r="K4227" t="str">
            <v>Current assets / VAT_BS</v>
          </cell>
          <cell r="L4227" t="str">
            <v>M</v>
          </cell>
          <cell r="M4227" t="str">
            <v>No</v>
          </cell>
          <cell r="N4227">
            <v>255636</v>
          </cell>
        </row>
        <row r="4228">
          <cell r="J4228" t="str">
            <v>Current assets / VAT_BS</v>
          </cell>
          <cell r="K4228" t="str">
            <v>Current assets / VAT_BS</v>
          </cell>
          <cell r="L4228" t="str">
            <v>M</v>
          </cell>
          <cell r="M4228" t="str">
            <v>No</v>
          </cell>
          <cell r="N4228">
            <v>255637</v>
          </cell>
        </row>
        <row r="4229">
          <cell r="J4229" t="str">
            <v>Current assets / VAT_BS</v>
          </cell>
          <cell r="K4229" t="str">
            <v>Current assets / VAT_BS</v>
          </cell>
          <cell r="L4229" t="str">
            <v>M</v>
          </cell>
          <cell r="M4229" t="str">
            <v>No</v>
          </cell>
          <cell r="N4229">
            <v>255638</v>
          </cell>
        </row>
        <row r="4230">
          <cell r="J4230" t="str">
            <v>Current assets / VAT_BS</v>
          </cell>
          <cell r="K4230" t="str">
            <v>Current assets / VAT_BS</v>
          </cell>
          <cell r="L4230" t="str">
            <v>M</v>
          </cell>
          <cell r="M4230" t="str">
            <v>No</v>
          </cell>
          <cell r="N4230">
            <v>255639</v>
          </cell>
        </row>
        <row r="4231">
          <cell r="J4231" t="str">
            <v>Current assets / VAT_BS</v>
          </cell>
          <cell r="K4231" t="str">
            <v>Current assets / VAT_BS</v>
          </cell>
          <cell r="L4231" t="str">
            <v>M</v>
          </cell>
          <cell r="M4231" t="str">
            <v>No</v>
          </cell>
          <cell r="N4231">
            <v>255640</v>
          </cell>
        </row>
        <row r="4232">
          <cell r="J4232" t="str">
            <v>Current assets / VAT_BS</v>
          </cell>
          <cell r="K4232" t="str">
            <v>Current assets / VAT_BS</v>
          </cell>
          <cell r="L4232" t="str">
            <v>M</v>
          </cell>
          <cell r="M4232" t="str">
            <v>No</v>
          </cell>
          <cell r="N4232">
            <v>255641</v>
          </cell>
        </row>
        <row r="4233">
          <cell r="J4233" t="str">
            <v>Current assets / VAT_BS</v>
          </cell>
          <cell r="K4233" t="str">
            <v>Current assets / VAT_BS</v>
          </cell>
          <cell r="L4233" t="str">
            <v>M</v>
          </cell>
          <cell r="M4233" t="str">
            <v>No</v>
          </cell>
          <cell r="N4233">
            <v>255642</v>
          </cell>
        </row>
        <row r="4234">
          <cell r="J4234" t="str">
            <v>Current assets / VAT_BS</v>
          </cell>
          <cell r="K4234" t="str">
            <v>Current assets / VAT_BS</v>
          </cell>
          <cell r="L4234" t="str">
            <v>M</v>
          </cell>
          <cell r="M4234" t="str">
            <v>No</v>
          </cell>
          <cell r="N4234">
            <v>255643</v>
          </cell>
        </row>
        <row r="4235">
          <cell r="J4235" t="str">
            <v>Current assets / VAT_BS</v>
          </cell>
          <cell r="K4235" t="str">
            <v>Current assets / VAT_BS</v>
          </cell>
          <cell r="L4235" t="str">
            <v>M</v>
          </cell>
          <cell r="M4235" t="str">
            <v>No</v>
          </cell>
          <cell r="N4235">
            <v>255644</v>
          </cell>
        </row>
        <row r="4236">
          <cell r="J4236" t="str">
            <v>Current assets / VAT_BS</v>
          </cell>
          <cell r="K4236" t="str">
            <v>Current assets / VAT_BS</v>
          </cell>
          <cell r="L4236" t="str">
            <v>M</v>
          </cell>
          <cell r="M4236" t="str">
            <v>No</v>
          </cell>
          <cell r="N4236">
            <v>255645</v>
          </cell>
        </row>
        <row r="4237">
          <cell r="J4237" t="str">
            <v>Current assets / VAT_BS</v>
          </cell>
          <cell r="K4237" t="str">
            <v>Current assets / VAT_BS</v>
          </cell>
          <cell r="L4237" t="str">
            <v>M</v>
          </cell>
          <cell r="M4237" t="str">
            <v>No</v>
          </cell>
          <cell r="N4237">
            <v>255646</v>
          </cell>
        </row>
        <row r="4238">
          <cell r="J4238" t="str">
            <v>Current assets / VAT_BS</v>
          </cell>
          <cell r="K4238" t="str">
            <v>Current assets / VAT_BS</v>
          </cell>
          <cell r="L4238" t="str">
            <v>M</v>
          </cell>
          <cell r="M4238" t="str">
            <v>No</v>
          </cell>
          <cell r="N4238">
            <v>255647</v>
          </cell>
        </row>
        <row r="4239">
          <cell r="J4239" t="str">
            <v>Current assets / VAT_BS</v>
          </cell>
          <cell r="K4239" t="str">
            <v>Current assets / VAT_BS</v>
          </cell>
          <cell r="L4239" t="str">
            <v>M</v>
          </cell>
          <cell r="M4239" t="str">
            <v>No</v>
          </cell>
          <cell r="N4239">
            <v>255648</v>
          </cell>
        </row>
        <row r="4240">
          <cell r="J4240" t="str">
            <v>Current assets / VAT_BS</v>
          </cell>
          <cell r="K4240" t="str">
            <v>Current assets / VAT_BS</v>
          </cell>
          <cell r="L4240" t="str">
            <v>M</v>
          </cell>
          <cell r="M4240" t="str">
            <v>No</v>
          </cell>
          <cell r="N4240">
            <v>255649</v>
          </cell>
        </row>
        <row r="4241">
          <cell r="J4241" t="str">
            <v>Current assets / VAT_BS</v>
          </cell>
          <cell r="K4241" t="str">
            <v>Current assets / VAT_BS</v>
          </cell>
          <cell r="L4241" t="str">
            <v>M</v>
          </cell>
          <cell r="M4241" t="str">
            <v>No</v>
          </cell>
          <cell r="N4241">
            <v>255650</v>
          </cell>
        </row>
        <row r="4242">
          <cell r="J4242" t="str">
            <v>Current assets / VAT_BS</v>
          </cell>
          <cell r="K4242" t="str">
            <v>Current assets / VAT_BS</v>
          </cell>
          <cell r="L4242" t="str">
            <v>M</v>
          </cell>
          <cell r="M4242" t="str">
            <v>No</v>
          </cell>
          <cell r="N4242">
            <v>255651</v>
          </cell>
        </row>
        <row r="4243">
          <cell r="J4243" t="str">
            <v>Current assets / VAT_BS</v>
          </cell>
          <cell r="K4243" t="str">
            <v>Current assets / VAT_BS</v>
          </cell>
          <cell r="L4243" t="str">
            <v>M</v>
          </cell>
          <cell r="M4243" t="str">
            <v>No</v>
          </cell>
          <cell r="N4243">
            <v>255652</v>
          </cell>
        </row>
        <row r="4244">
          <cell r="J4244" t="str">
            <v>Current assets / VAT_BS</v>
          </cell>
          <cell r="K4244" t="str">
            <v>Current assets / VAT_BS</v>
          </cell>
          <cell r="L4244" t="str">
            <v>M</v>
          </cell>
          <cell r="M4244" t="str">
            <v>No</v>
          </cell>
          <cell r="N4244">
            <v>255653</v>
          </cell>
        </row>
        <row r="4245">
          <cell r="J4245" t="str">
            <v>Current assets / VAT_BS</v>
          </cell>
          <cell r="K4245" t="str">
            <v>Current assets / VAT_BS</v>
          </cell>
          <cell r="L4245" t="str">
            <v>M</v>
          </cell>
          <cell r="M4245" t="str">
            <v>No</v>
          </cell>
          <cell r="N4245">
            <v>255654</v>
          </cell>
        </row>
        <row r="4246">
          <cell r="J4246" t="str">
            <v>Current assets / VAT_BS</v>
          </cell>
          <cell r="K4246" t="str">
            <v>Current assets / VAT_BS</v>
          </cell>
          <cell r="L4246" t="str">
            <v>M</v>
          </cell>
          <cell r="M4246" t="str">
            <v>No</v>
          </cell>
          <cell r="N4246">
            <v>255655</v>
          </cell>
        </row>
        <row r="4247">
          <cell r="J4247" t="str">
            <v>Current assets / VAT_BS</v>
          </cell>
          <cell r="K4247" t="str">
            <v>Current assets / VAT_BS</v>
          </cell>
          <cell r="L4247" t="str">
            <v>M</v>
          </cell>
          <cell r="M4247" t="str">
            <v>No</v>
          </cell>
          <cell r="N4247">
            <v>255656</v>
          </cell>
        </row>
        <row r="4248">
          <cell r="J4248" t="str">
            <v>Current assets / VAT_BS</v>
          </cell>
          <cell r="K4248" t="str">
            <v>Current assets / VAT_BS</v>
          </cell>
          <cell r="L4248" t="str">
            <v>M</v>
          </cell>
          <cell r="M4248" t="str">
            <v>No</v>
          </cell>
          <cell r="N4248">
            <v>255657</v>
          </cell>
        </row>
        <row r="4249">
          <cell r="J4249" t="str">
            <v>Current assets / VAT_BS</v>
          </cell>
          <cell r="K4249" t="str">
            <v>Current assets / VAT_BS</v>
          </cell>
          <cell r="L4249" t="str">
            <v>M</v>
          </cell>
          <cell r="M4249" t="str">
            <v>No</v>
          </cell>
          <cell r="N4249">
            <v>255658</v>
          </cell>
        </row>
        <row r="4250">
          <cell r="J4250" t="str">
            <v>Current assets / VAT_BS</v>
          </cell>
          <cell r="K4250" t="str">
            <v>Current assets / VAT_BS</v>
          </cell>
          <cell r="L4250" t="str">
            <v>M</v>
          </cell>
          <cell r="M4250" t="str">
            <v>No</v>
          </cell>
          <cell r="N4250">
            <v>255659</v>
          </cell>
        </row>
        <row r="4251">
          <cell r="J4251" t="str">
            <v>Current assets / VAT_BS</v>
          </cell>
          <cell r="K4251" t="str">
            <v>Current assets / VAT_BS</v>
          </cell>
          <cell r="L4251" t="str">
            <v>M</v>
          </cell>
          <cell r="M4251" t="str">
            <v>No</v>
          </cell>
          <cell r="N4251">
            <v>255660</v>
          </cell>
        </row>
        <row r="4252">
          <cell r="J4252" t="str">
            <v>Current assets / VAT_BS</v>
          </cell>
          <cell r="K4252" t="str">
            <v>Current assets / VAT_BS</v>
          </cell>
          <cell r="L4252" t="str">
            <v>M</v>
          </cell>
          <cell r="M4252" t="str">
            <v>No</v>
          </cell>
          <cell r="N4252">
            <v>255661</v>
          </cell>
        </row>
        <row r="4253">
          <cell r="J4253" t="str">
            <v>Current assets / VAT_BS</v>
          </cell>
          <cell r="K4253" t="str">
            <v>Current assets / VAT_BS</v>
          </cell>
          <cell r="L4253" t="str">
            <v>M</v>
          </cell>
          <cell r="M4253" t="str">
            <v>No</v>
          </cell>
          <cell r="N4253">
            <v>255662</v>
          </cell>
        </row>
        <row r="4254">
          <cell r="J4254" t="str">
            <v>Current assets / VAT_BS</v>
          </cell>
          <cell r="K4254" t="str">
            <v>Current assets / VAT_BS</v>
          </cell>
          <cell r="L4254" t="str">
            <v>M</v>
          </cell>
          <cell r="M4254" t="str">
            <v>No</v>
          </cell>
          <cell r="N4254">
            <v>255663</v>
          </cell>
        </row>
        <row r="4255">
          <cell r="J4255" t="str">
            <v>Current assets / VAT_BS</v>
          </cell>
          <cell r="K4255" t="str">
            <v>Current assets / VAT_BS</v>
          </cell>
          <cell r="L4255" t="str">
            <v>M</v>
          </cell>
          <cell r="M4255" t="str">
            <v>No</v>
          </cell>
          <cell r="N4255">
            <v>255664</v>
          </cell>
        </row>
        <row r="4256">
          <cell r="J4256" t="str">
            <v>Current assets / VAT_BS</v>
          </cell>
          <cell r="K4256" t="str">
            <v>Current assets / VAT_BS</v>
          </cell>
          <cell r="L4256" t="str">
            <v>M</v>
          </cell>
          <cell r="M4256" t="str">
            <v>No</v>
          </cell>
          <cell r="N4256">
            <v>255665</v>
          </cell>
        </row>
        <row r="4257">
          <cell r="J4257" t="str">
            <v>Current assets / VAT_BS</v>
          </cell>
          <cell r="K4257" t="str">
            <v>Current assets / VAT_BS</v>
          </cell>
          <cell r="L4257" t="str">
            <v>M</v>
          </cell>
          <cell r="M4257" t="str">
            <v>No</v>
          </cell>
          <cell r="N4257">
            <v>255666</v>
          </cell>
        </row>
        <row r="4258">
          <cell r="J4258" t="str">
            <v>Current assets / VAT_BS</v>
          </cell>
          <cell r="K4258" t="str">
            <v>Current assets / VAT_BS</v>
          </cell>
          <cell r="L4258" t="str">
            <v>M</v>
          </cell>
          <cell r="M4258" t="str">
            <v>No</v>
          </cell>
          <cell r="N4258">
            <v>255667</v>
          </cell>
        </row>
        <row r="4259">
          <cell r="J4259" t="str">
            <v>Current assets / VAT_BS</v>
          </cell>
          <cell r="K4259" t="str">
            <v>Current assets / VAT_BS</v>
          </cell>
          <cell r="L4259" t="str">
            <v>M</v>
          </cell>
          <cell r="M4259" t="str">
            <v>No</v>
          </cell>
          <cell r="N4259">
            <v>255668</v>
          </cell>
        </row>
        <row r="4260">
          <cell r="J4260" t="str">
            <v>Current assets / VAT_BS</v>
          </cell>
          <cell r="K4260" t="str">
            <v>Current assets / VAT_BS</v>
          </cell>
          <cell r="L4260" t="str">
            <v>M</v>
          </cell>
          <cell r="M4260" t="str">
            <v>No</v>
          </cell>
          <cell r="N4260">
            <v>255669</v>
          </cell>
        </row>
        <row r="4261">
          <cell r="J4261" t="str">
            <v>Current assets / VAT_BS</v>
          </cell>
          <cell r="K4261" t="str">
            <v>Current assets / VAT_BS</v>
          </cell>
          <cell r="L4261" t="str">
            <v>M</v>
          </cell>
          <cell r="M4261" t="str">
            <v>No</v>
          </cell>
          <cell r="N4261">
            <v>255670</v>
          </cell>
        </row>
        <row r="4262">
          <cell r="J4262" t="str">
            <v>Current assets / VAT_BS</v>
          </cell>
          <cell r="K4262" t="str">
            <v>Current assets / VAT_BS</v>
          </cell>
          <cell r="L4262" t="str">
            <v>M</v>
          </cell>
          <cell r="M4262" t="str">
            <v>No</v>
          </cell>
          <cell r="N4262">
            <v>255671</v>
          </cell>
        </row>
        <row r="4263">
          <cell r="J4263" t="str">
            <v>Current assets / VAT_BS</v>
          </cell>
          <cell r="K4263" t="str">
            <v>Current assets / VAT_BS</v>
          </cell>
          <cell r="L4263" t="str">
            <v>M</v>
          </cell>
          <cell r="M4263" t="str">
            <v>No</v>
          </cell>
          <cell r="N4263">
            <v>255672</v>
          </cell>
        </row>
        <row r="4264">
          <cell r="J4264" t="str">
            <v>Current assets / VAT_BS</v>
          </cell>
          <cell r="K4264" t="str">
            <v>Current assets / VAT_BS</v>
          </cell>
          <cell r="L4264" t="str">
            <v>M</v>
          </cell>
          <cell r="M4264" t="str">
            <v>No</v>
          </cell>
          <cell r="N4264">
            <v>255673</v>
          </cell>
        </row>
        <row r="4265">
          <cell r="J4265" t="str">
            <v>Current assets / VAT_BS</v>
          </cell>
          <cell r="K4265" t="str">
            <v>Current assets / VAT_BS</v>
          </cell>
          <cell r="L4265" t="str">
            <v>M</v>
          </cell>
          <cell r="M4265" t="str">
            <v>No</v>
          </cell>
          <cell r="N4265">
            <v>255674</v>
          </cell>
        </row>
        <row r="4266">
          <cell r="J4266" t="str">
            <v>Current assets / VAT_BS</v>
          </cell>
          <cell r="K4266" t="str">
            <v>Current assets / VAT_BS</v>
          </cell>
          <cell r="L4266" t="str">
            <v>M</v>
          </cell>
          <cell r="M4266" t="str">
            <v>No</v>
          </cell>
          <cell r="N4266">
            <v>255675</v>
          </cell>
        </row>
        <row r="4267">
          <cell r="J4267" t="str">
            <v>Current assets / VAT_BS</v>
          </cell>
          <cell r="K4267" t="str">
            <v>Current assets / VAT_BS</v>
          </cell>
          <cell r="L4267" t="str">
            <v>M</v>
          </cell>
          <cell r="M4267" t="str">
            <v>No</v>
          </cell>
          <cell r="N4267">
            <v>255676</v>
          </cell>
        </row>
        <row r="4268">
          <cell r="J4268" t="str">
            <v>Current assets / VAT_BS</v>
          </cell>
          <cell r="K4268" t="str">
            <v>Current assets / VAT_BS</v>
          </cell>
          <cell r="L4268" t="str">
            <v>M</v>
          </cell>
          <cell r="M4268" t="str">
            <v>No</v>
          </cell>
          <cell r="N4268">
            <v>255677</v>
          </cell>
        </row>
        <row r="4269">
          <cell r="J4269" t="str">
            <v>Current assets / VAT_BS</v>
          </cell>
          <cell r="K4269" t="str">
            <v>Current assets / VAT_BS</v>
          </cell>
          <cell r="L4269" t="str">
            <v>M</v>
          </cell>
          <cell r="M4269" t="str">
            <v>No</v>
          </cell>
          <cell r="N4269">
            <v>255678</v>
          </cell>
        </row>
        <row r="4270">
          <cell r="J4270" t="str">
            <v>Current assets / VAT_BS</v>
          </cell>
          <cell r="K4270" t="str">
            <v>Current assets / VAT_BS</v>
          </cell>
          <cell r="L4270" t="str">
            <v>M</v>
          </cell>
          <cell r="M4270" t="str">
            <v>No</v>
          </cell>
          <cell r="N4270">
            <v>255679</v>
          </cell>
        </row>
        <row r="4271">
          <cell r="J4271" t="str">
            <v>Current assets / VAT_BS</v>
          </cell>
          <cell r="K4271" t="str">
            <v>Current assets / VAT_BS</v>
          </cell>
          <cell r="L4271" t="str">
            <v>M</v>
          </cell>
          <cell r="M4271" t="str">
            <v>No</v>
          </cell>
          <cell r="N4271">
            <v>255680</v>
          </cell>
        </row>
        <row r="4272">
          <cell r="J4272" t="str">
            <v>Current assets / VAT_BS</v>
          </cell>
          <cell r="K4272" t="str">
            <v>Current assets / VAT_BS</v>
          </cell>
          <cell r="L4272" t="str">
            <v>M</v>
          </cell>
          <cell r="M4272" t="str">
            <v>No</v>
          </cell>
          <cell r="N4272">
            <v>255681</v>
          </cell>
        </row>
        <row r="4273">
          <cell r="J4273" t="str">
            <v>Current assets / VAT_BS</v>
          </cell>
          <cell r="K4273" t="str">
            <v>Current assets / VAT_BS</v>
          </cell>
          <cell r="L4273" t="str">
            <v>M</v>
          </cell>
          <cell r="M4273" t="str">
            <v>No</v>
          </cell>
          <cell r="N4273">
            <v>255682</v>
          </cell>
        </row>
        <row r="4274">
          <cell r="J4274" t="str">
            <v>Current assets / VAT_BS</v>
          </cell>
          <cell r="K4274" t="str">
            <v>Current assets / VAT_BS</v>
          </cell>
          <cell r="L4274" t="str">
            <v>M</v>
          </cell>
          <cell r="M4274" t="str">
            <v>No</v>
          </cell>
          <cell r="N4274">
            <v>255683</v>
          </cell>
        </row>
        <row r="4275">
          <cell r="J4275" t="str">
            <v>Current assets / VAT_BS</v>
          </cell>
          <cell r="K4275" t="str">
            <v>Current assets / VAT_BS</v>
          </cell>
          <cell r="L4275" t="str">
            <v>M</v>
          </cell>
          <cell r="M4275" t="str">
            <v>No</v>
          </cell>
          <cell r="N4275">
            <v>255684</v>
          </cell>
        </row>
        <row r="4276">
          <cell r="J4276" t="str">
            <v>Current assets / VAT_BS</v>
          </cell>
          <cell r="K4276" t="str">
            <v>Current assets / VAT_BS</v>
          </cell>
          <cell r="L4276" t="str">
            <v>M</v>
          </cell>
          <cell r="M4276" t="str">
            <v>No</v>
          </cell>
          <cell r="N4276">
            <v>255685</v>
          </cell>
        </row>
        <row r="4277">
          <cell r="J4277" t="str">
            <v>Current assets / VAT_BS</v>
          </cell>
          <cell r="K4277" t="str">
            <v>Current assets / VAT_BS</v>
          </cell>
          <cell r="L4277" t="str">
            <v>M</v>
          </cell>
          <cell r="M4277" t="str">
            <v>No</v>
          </cell>
          <cell r="N4277">
            <v>255686</v>
          </cell>
        </row>
        <row r="4278">
          <cell r="J4278" t="str">
            <v>Current assets / VAT_BS</v>
          </cell>
          <cell r="K4278" t="str">
            <v>Current assets / VAT_BS</v>
          </cell>
          <cell r="L4278" t="str">
            <v>M</v>
          </cell>
          <cell r="M4278" t="str">
            <v>No</v>
          </cell>
          <cell r="N4278">
            <v>255687</v>
          </cell>
        </row>
        <row r="4279">
          <cell r="J4279" t="str">
            <v>Current assets / VAT_BS</v>
          </cell>
          <cell r="K4279" t="str">
            <v>Current assets / VAT_BS</v>
          </cell>
          <cell r="L4279" t="str">
            <v>M</v>
          </cell>
          <cell r="M4279" t="str">
            <v>No</v>
          </cell>
          <cell r="N4279">
            <v>255688</v>
          </cell>
        </row>
        <row r="4280">
          <cell r="J4280" t="str">
            <v>Current assets / VAT_BS</v>
          </cell>
          <cell r="K4280" t="str">
            <v>Current assets / VAT_BS</v>
          </cell>
          <cell r="L4280" t="str">
            <v>M</v>
          </cell>
          <cell r="M4280" t="str">
            <v>No</v>
          </cell>
          <cell r="N4280">
            <v>255689</v>
          </cell>
        </row>
        <row r="4281">
          <cell r="J4281" t="str">
            <v>Current assets / VAT_BS</v>
          </cell>
          <cell r="K4281" t="str">
            <v>Current assets / VAT_BS</v>
          </cell>
          <cell r="L4281" t="str">
            <v>M</v>
          </cell>
          <cell r="M4281" t="str">
            <v>No</v>
          </cell>
          <cell r="N4281">
            <v>255690</v>
          </cell>
        </row>
        <row r="4282">
          <cell r="J4282" t="str">
            <v>Current assets / VAT_BS</v>
          </cell>
          <cell r="K4282" t="str">
            <v>Current assets / VAT_BS</v>
          </cell>
          <cell r="L4282" t="str">
            <v>M</v>
          </cell>
          <cell r="M4282" t="str">
            <v>No</v>
          </cell>
          <cell r="N4282">
            <v>255691</v>
          </cell>
        </row>
        <row r="4283">
          <cell r="J4283" t="str">
            <v>Current liabilities / Trade and other payables from exchange transactions_BS</v>
          </cell>
          <cell r="K4283" t="str">
            <v>Current liabilities / Trade and other payables from exchange transactions_BS</v>
          </cell>
          <cell r="L4283" t="str">
            <v>M</v>
          </cell>
          <cell r="M4283" t="str">
            <v>No</v>
          </cell>
          <cell r="N4283">
            <v>259756</v>
          </cell>
        </row>
        <row r="4284">
          <cell r="J4284" t="str">
            <v>Current liabilities / Trade and other payables from exchange transactions_BS</v>
          </cell>
          <cell r="K4284" t="str">
            <v>Current liabilities / Trade and other payables from exchange transactions_BS</v>
          </cell>
          <cell r="L4284" t="str">
            <v>M</v>
          </cell>
          <cell r="M4284" t="str">
            <v>No</v>
          </cell>
          <cell r="N4284">
            <v>259757</v>
          </cell>
        </row>
        <row r="4285">
          <cell r="J4285" t="str">
            <v>Current liabilities / Trade and other payables from exchange transactions_BS</v>
          </cell>
          <cell r="K4285" t="str">
            <v>Current liabilities / Trade and other payables from exchange transactions_BS</v>
          </cell>
          <cell r="L4285" t="str">
            <v>M</v>
          </cell>
          <cell r="M4285" t="str">
            <v>No</v>
          </cell>
          <cell r="N4285">
            <v>261652</v>
          </cell>
        </row>
        <row r="4286">
          <cell r="J4286" t="str">
            <v>Current liabilities / Trade and other payables from exchange transactions_BS</v>
          </cell>
          <cell r="K4286" t="str">
            <v>Current liabilities / Trade and other payables from exchange transactions_BS</v>
          </cell>
          <cell r="L4286" t="str">
            <v>M</v>
          </cell>
          <cell r="M4286" t="str">
            <v>No</v>
          </cell>
          <cell r="N4286">
            <v>261653</v>
          </cell>
        </row>
        <row r="4287">
          <cell r="J4287" t="str">
            <v>Current liabilities / Trade and other payables from exchange transactions_BS</v>
          </cell>
          <cell r="K4287" t="str">
            <v>Current liabilities / Trade and other payables from exchange transactions_BS</v>
          </cell>
          <cell r="L4287" t="str">
            <v>M</v>
          </cell>
          <cell r="M4287" t="str">
            <v>No</v>
          </cell>
          <cell r="N4287">
            <v>261654</v>
          </cell>
        </row>
        <row r="4288">
          <cell r="J4288" t="str">
            <v>Current liabilities / Trade and other payables from exchange transactions_BS</v>
          </cell>
          <cell r="K4288" t="str">
            <v>Current liabilities / Trade and other payables from exchange transactions_BS</v>
          </cell>
          <cell r="L4288" t="str">
            <v>M</v>
          </cell>
          <cell r="M4288" t="str">
            <v>No</v>
          </cell>
          <cell r="N4288">
            <v>261655</v>
          </cell>
        </row>
        <row r="4289">
          <cell r="J4289" t="str">
            <v>Current liabilities / Trade and other payables from exchange transactions_BS</v>
          </cell>
          <cell r="K4289" t="str">
            <v>Current liabilities / Trade and other payables from exchange transactions_BS</v>
          </cell>
          <cell r="L4289" t="str">
            <v>M</v>
          </cell>
          <cell r="M4289" t="str">
            <v>No</v>
          </cell>
          <cell r="N4289">
            <v>261656</v>
          </cell>
        </row>
        <row r="4290">
          <cell r="J4290" t="str">
            <v>Current liabilities / Trade and other payables from exchange transactions_BS</v>
          </cell>
          <cell r="K4290" t="str">
            <v>Current liabilities / Trade and other payables from exchange transactions_BS</v>
          </cell>
          <cell r="L4290" t="str">
            <v>M</v>
          </cell>
          <cell r="M4290" t="str">
            <v>No</v>
          </cell>
          <cell r="N4290">
            <v>261657</v>
          </cell>
        </row>
        <row r="4291">
          <cell r="J4291" t="str">
            <v>Current liabilities / Trade and other payables from exchange transactions_BS</v>
          </cell>
          <cell r="K4291" t="str">
            <v>Current liabilities / Trade and other payables from exchange transactions_BS</v>
          </cell>
          <cell r="L4291" t="str">
            <v>M</v>
          </cell>
          <cell r="M4291" t="str">
            <v>No</v>
          </cell>
          <cell r="N4291">
            <v>261658</v>
          </cell>
        </row>
        <row r="4292">
          <cell r="J4292" t="str">
            <v>Current liabilities / Trade and other payables from exchange transactions_BS</v>
          </cell>
          <cell r="K4292" t="str">
            <v>Current liabilities / Trade and other payables from exchange transactions_BS</v>
          </cell>
          <cell r="L4292" t="str">
            <v>M</v>
          </cell>
          <cell r="M4292" t="str">
            <v>No</v>
          </cell>
          <cell r="N4292">
            <v>261659</v>
          </cell>
        </row>
        <row r="4293">
          <cell r="J4293" t="str">
            <v>Current liabilities / Trade and other payables from exchange transactions_BS</v>
          </cell>
          <cell r="K4293" t="str">
            <v>Current liabilities / Trade and other payables from exchange transactions_BS</v>
          </cell>
          <cell r="L4293" t="str">
            <v>M</v>
          </cell>
          <cell r="M4293" t="str">
            <v>No</v>
          </cell>
          <cell r="N4293">
            <v>261660</v>
          </cell>
        </row>
        <row r="4294">
          <cell r="J4294" t="str">
            <v>Current liabilities / Trade and other payables from exchange transactions_BS</v>
          </cell>
          <cell r="K4294" t="str">
            <v>Current liabilities / Trade and other payables from exchange transactions_BS</v>
          </cell>
          <cell r="L4294" t="str">
            <v>M</v>
          </cell>
          <cell r="M4294" t="str">
            <v>No</v>
          </cell>
          <cell r="N4294">
            <v>261661</v>
          </cell>
        </row>
        <row r="4295">
          <cell r="J4295" t="str">
            <v>Current liabilities / Trade and other payables from exchange transactions_BS</v>
          </cell>
          <cell r="K4295" t="str">
            <v>Current liabilities / Trade and other payables from exchange transactions_BS</v>
          </cell>
          <cell r="L4295" t="str">
            <v>M</v>
          </cell>
          <cell r="M4295" t="str">
            <v>No</v>
          </cell>
          <cell r="N4295">
            <v>261662</v>
          </cell>
        </row>
        <row r="4296">
          <cell r="J4296" t="str">
            <v>Current liabilities / Trade and other payables from exchange transactions_BS</v>
          </cell>
          <cell r="K4296" t="str">
            <v>Current liabilities / Trade and other payables from exchange transactions_BS</v>
          </cell>
          <cell r="L4296" t="str">
            <v>M</v>
          </cell>
          <cell r="M4296" t="str">
            <v>No</v>
          </cell>
          <cell r="N4296">
            <v>261663</v>
          </cell>
        </row>
        <row r="4297">
          <cell r="J4297" t="str">
            <v>Current liabilities / Trade and other payables from exchange transactions_BS</v>
          </cell>
          <cell r="K4297" t="str">
            <v>Current liabilities / Trade and other payables from exchange transactions_BS</v>
          </cell>
          <cell r="L4297" t="str">
            <v>M</v>
          </cell>
          <cell r="M4297" t="str">
            <v>No</v>
          </cell>
          <cell r="N4297">
            <v>261664</v>
          </cell>
        </row>
        <row r="4298">
          <cell r="J4298" t="str">
            <v>Current liabilities / Trade and other payables from exchange transactions_BS</v>
          </cell>
          <cell r="K4298" t="str">
            <v>Current liabilities / Trade and other payables from exchange transactions_BS</v>
          </cell>
          <cell r="L4298" t="str">
            <v>M</v>
          </cell>
          <cell r="M4298" t="str">
            <v>No</v>
          </cell>
          <cell r="N4298">
            <v>261665</v>
          </cell>
        </row>
        <row r="4299">
          <cell r="J4299" t="str">
            <v>Current liabilities / Trade and other payables from exchange transactions_BS</v>
          </cell>
          <cell r="K4299" t="str">
            <v>Current liabilities / Trade and other payables from exchange transactions_BS</v>
          </cell>
          <cell r="L4299" t="str">
            <v>M</v>
          </cell>
          <cell r="M4299" t="str">
            <v>No</v>
          </cell>
          <cell r="N4299">
            <v>261666</v>
          </cell>
        </row>
        <row r="4300">
          <cell r="J4300" t="str">
            <v>Current liabilities / Trade and other payables from exchange transactions_BS</v>
          </cell>
          <cell r="K4300" t="str">
            <v>Current liabilities / Trade and other payables from exchange transactions_BS</v>
          </cell>
          <cell r="L4300" t="str">
            <v>M</v>
          </cell>
          <cell r="M4300" t="str">
            <v>No</v>
          </cell>
          <cell r="N4300">
            <v>261667</v>
          </cell>
        </row>
        <row r="4301">
          <cell r="J4301" t="str">
            <v>Current liabilities / Trade and other payables from exchange transactions_BS</v>
          </cell>
          <cell r="K4301" t="str">
            <v>Current liabilities / Trade and other payables from exchange transactions_BS</v>
          </cell>
          <cell r="L4301" t="str">
            <v>M</v>
          </cell>
          <cell r="M4301" t="str">
            <v>No</v>
          </cell>
          <cell r="N4301">
            <v>261668</v>
          </cell>
        </row>
        <row r="4302">
          <cell r="J4302" t="str">
            <v>Current liabilities / Trade and other payables from exchange transactions_BS</v>
          </cell>
          <cell r="K4302" t="str">
            <v>Current liabilities / Trade and other payables from exchange transactions_BS</v>
          </cell>
          <cell r="L4302" t="str">
            <v>M</v>
          </cell>
          <cell r="M4302" t="str">
            <v>No</v>
          </cell>
          <cell r="N4302">
            <v>261669</v>
          </cell>
        </row>
        <row r="4303">
          <cell r="J4303" t="str">
            <v>Current liabilities / Trade and other payables from exchange transactions_BS</v>
          </cell>
          <cell r="K4303" t="str">
            <v>Current liabilities / Trade and other payables from exchange transactions_BS</v>
          </cell>
          <cell r="L4303" t="str">
            <v>M</v>
          </cell>
          <cell r="M4303" t="str">
            <v>No</v>
          </cell>
          <cell r="N4303">
            <v>261670</v>
          </cell>
        </row>
        <row r="4304">
          <cell r="J4304" t="str">
            <v>Current liabilities / Trade and other payables from exchange transactions_BS</v>
          </cell>
          <cell r="K4304" t="str">
            <v>Current liabilities / Trade and other payables from exchange transactions_BS</v>
          </cell>
          <cell r="L4304" t="str">
            <v>M</v>
          </cell>
          <cell r="M4304" t="str">
            <v>No</v>
          </cell>
          <cell r="N4304">
            <v>261671</v>
          </cell>
        </row>
        <row r="4305">
          <cell r="J4305" t="str">
            <v>Current liabilities / Trade and other payables from exchange transactions_BS</v>
          </cell>
          <cell r="K4305" t="str">
            <v>Current liabilities / Trade and other payables from exchange transactions_BS</v>
          </cell>
          <cell r="L4305" t="str">
            <v>M</v>
          </cell>
          <cell r="M4305" t="str">
            <v>No</v>
          </cell>
          <cell r="N4305">
            <v>261672</v>
          </cell>
        </row>
        <row r="4306">
          <cell r="J4306" t="str">
            <v>Current liabilities / Trade and other payables from exchange transactions_BS</v>
          </cell>
          <cell r="K4306" t="str">
            <v>Current liabilities / Trade and other payables from exchange transactions_BS</v>
          </cell>
          <cell r="L4306" t="str">
            <v>M</v>
          </cell>
          <cell r="M4306" t="str">
            <v>No</v>
          </cell>
          <cell r="N4306">
            <v>261673</v>
          </cell>
        </row>
        <row r="4307">
          <cell r="J4307" t="str">
            <v>Current liabilities / Trade and other payables from exchange transactions_BS</v>
          </cell>
          <cell r="K4307" t="str">
            <v>Current liabilities / Trade and other payables from exchange transactions_BS</v>
          </cell>
          <cell r="L4307" t="str">
            <v>M</v>
          </cell>
          <cell r="M4307" t="str">
            <v>No</v>
          </cell>
          <cell r="N4307">
            <v>261674</v>
          </cell>
        </row>
        <row r="4308">
          <cell r="J4308" t="str">
            <v>Current liabilities / Trade and other payables from exchange transactions_BS</v>
          </cell>
          <cell r="K4308" t="str">
            <v>Current liabilities / Trade and other payables from exchange transactions_BS</v>
          </cell>
          <cell r="L4308" t="str">
            <v>M</v>
          </cell>
          <cell r="M4308" t="str">
            <v>No</v>
          </cell>
          <cell r="N4308">
            <v>261675</v>
          </cell>
        </row>
        <row r="4309">
          <cell r="J4309" t="str">
            <v>Current liabilities / Trade and other payables from exchange transactions_BS</v>
          </cell>
          <cell r="K4309" t="str">
            <v>Current liabilities / Trade and other payables from exchange transactions_BS</v>
          </cell>
          <cell r="L4309" t="str">
            <v>M</v>
          </cell>
          <cell r="M4309" t="str">
            <v>No</v>
          </cell>
          <cell r="N4309">
            <v>261676</v>
          </cell>
        </row>
        <row r="4310">
          <cell r="J4310" t="str">
            <v>Current liabilities / Trade and other payables from exchange transactions_BS</v>
          </cell>
          <cell r="K4310" t="str">
            <v>Current liabilities / Trade and other payables from exchange transactions_BS</v>
          </cell>
          <cell r="L4310" t="str">
            <v>M</v>
          </cell>
          <cell r="M4310" t="str">
            <v>No</v>
          </cell>
          <cell r="N4310">
            <v>261677</v>
          </cell>
        </row>
        <row r="4311">
          <cell r="J4311" t="str">
            <v>Current liabilities / Trade and other payables from exchange transactions_BS</v>
          </cell>
          <cell r="K4311" t="str">
            <v>Current liabilities / Trade and other payables from exchange transactions_BS</v>
          </cell>
          <cell r="L4311" t="str">
            <v>M</v>
          </cell>
          <cell r="M4311" t="str">
            <v>No</v>
          </cell>
          <cell r="N4311">
            <v>261678</v>
          </cell>
        </row>
        <row r="4312">
          <cell r="J4312" t="str">
            <v>Current liabilities / Trade and other payables from exchange transactions_BS</v>
          </cell>
          <cell r="K4312" t="str">
            <v>Current liabilities / Trade and other payables from exchange transactions_BS</v>
          </cell>
          <cell r="L4312" t="str">
            <v>M</v>
          </cell>
          <cell r="M4312" t="str">
            <v>No</v>
          </cell>
          <cell r="N4312">
            <v>261679</v>
          </cell>
        </row>
        <row r="4313">
          <cell r="J4313" t="str">
            <v>Current liabilities / Trade and other payables from exchange transactions_BS</v>
          </cell>
          <cell r="K4313" t="str">
            <v>Current liabilities / Trade and other payables from exchange transactions_BS</v>
          </cell>
          <cell r="L4313" t="str">
            <v>M</v>
          </cell>
          <cell r="M4313" t="str">
            <v>No</v>
          </cell>
          <cell r="N4313">
            <v>261680</v>
          </cell>
        </row>
        <row r="4314">
          <cell r="J4314" t="str">
            <v>Current liabilities / Trade and other payables from exchange transactions_BS</v>
          </cell>
          <cell r="K4314" t="str">
            <v>Current liabilities / Trade and other payables from exchange transactions_BS</v>
          </cell>
          <cell r="L4314" t="str">
            <v>M</v>
          </cell>
          <cell r="M4314" t="str">
            <v>No</v>
          </cell>
          <cell r="N4314">
            <v>261681</v>
          </cell>
        </row>
        <row r="4315">
          <cell r="J4315" t="str">
            <v>Current liabilities / Trade and other payables from exchange transactions_BS</v>
          </cell>
          <cell r="K4315" t="str">
            <v>Current liabilities / Trade and other payables from exchange transactions_BS</v>
          </cell>
          <cell r="L4315" t="str">
            <v>M</v>
          </cell>
          <cell r="M4315" t="str">
            <v>No</v>
          </cell>
          <cell r="N4315">
            <v>261682</v>
          </cell>
        </row>
        <row r="4316">
          <cell r="J4316" t="str">
            <v>Current liabilities / Trade and other payables from exchange transactions_BS</v>
          </cell>
          <cell r="K4316" t="str">
            <v>Current liabilities / Trade and other payables from exchange transactions_BS</v>
          </cell>
          <cell r="L4316" t="str">
            <v>M</v>
          </cell>
          <cell r="M4316" t="str">
            <v>No</v>
          </cell>
          <cell r="N4316">
            <v>261683</v>
          </cell>
        </row>
        <row r="4317">
          <cell r="J4317" t="str">
            <v>Current liabilities / Trade and other payables from exchange transactions_BS</v>
          </cell>
          <cell r="K4317" t="str">
            <v>Current liabilities / Trade and other payables from exchange transactions_BS</v>
          </cell>
          <cell r="L4317" t="str">
            <v>M</v>
          </cell>
          <cell r="M4317" t="str">
            <v>No</v>
          </cell>
          <cell r="N4317">
            <v>261684</v>
          </cell>
        </row>
        <row r="4318">
          <cell r="J4318" t="str">
            <v>Current liabilities / Trade and other payables from exchange transactions_BS</v>
          </cell>
          <cell r="K4318" t="str">
            <v>Current liabilities / Trade and other payables from exchange transactions_BS</v>
          </cell>
          <cell r="L4318" t="str">
            <v>M</v>
          </cell>
          <cell r="M4318" t="str">
            <v>No</v>
          </cell>
          <cell r="N4318">
            <v>261685</v>
          </cell>
        </row>
        <row r="4319">
          <cell r="J4319" t="str">
            <v>Current liabilities / Trade and other payables from exchange transactions_BS</v>
          </cell>
          <cell r="K4319" t="str">
            <v>Current liabilities / Trade and other payables from exchange transactions_BS</v>
          </cell>
          <cell r="L4319" t="str">
            <v>M</v>
          </cell>
          <cell r="M4319" t="str">
            <v>No</v>
          </cell>
          <cell r="N4319">
            <v>261686</v>
          </cell>
        </row>
        <row r="4320">
          <cell r="J4320" t="str">
            <v>Current liabilities / Trade and other payables from exchange transactions_BS</v>
          </cell>
          <cell r="K4320" t="str">
            <v>Current liabilities / Trade and other payables from exchange transactions_BS</v>
          </cell>
          <cell r="L4320" t="str">
            <v>M</v>
          </cell>
          <cell r="M4320" t="str">
            <v>No</v>
          </cell>
          <cell r="N4320">
            <v>261687</v>
          </cell>
        </row>
        <row r="4321">
          <cell r="J4321" t="str">
            <v>Current liabilities / Trade and other payables from exchange transactions_BS</v>
          </cell>
          <cell r="K4321" t="str">
            <v>Current liabilities / Trade and other payables from exchange transactions_BS</v>
          </cell>
          <cell r="L4321" t="str">
            <v>M</v>
          </cell>
          <cell r="M4321" t="str">
            <v>No</v>
          </cell>
          <cell r="N4321">
            <v>261688</v>
          </cell>
        </row>
        <row r="4322">
          <cell r="J4322" t="str">
            <v>Current liabilities / Trade and other payables from exchange transactions_BS</v>
          </cell>
          <cell r="K4322" t="str">
            <v>Current liabilities / Trade and other payables from exchange transactions_BS</v>
          </cell>
          <cell r="L4322" t="str">
            <v>M</v>
          </cell>
          <cell r="M4322" t="str">
            <v>No</v>
          </cell>
          <cell r="N4322">
            <v>261689</v>
          </cell>
        </row>
        <row r="4323">
          <cell r="J4323" t="str">
            <v>Current liabilities / Trade and other payables from exchange transactions_BS</v>
          </cell>
          <cell r="K4323" t="str">
            <v>Current liabilities / Trade and other payables from exchange transactions_BS</v>
          </cell>
          <cell r="L4323" t="str">
            <v>M</v>
          </cell>
          <cell r="M4323" t="str">
            <v>No</v>
          </cell>
          <cell r="N4323">
            <v>261690</v>
          </cell>
        </row>
        <row r="4324">
          <cell r="J4324" t="str">
            <v>Current liabilities / Trade and other payables from exchange transactions_BS</v>
          </cell>
          <cell r="K4324" t="str">
            <v>Current liabilities / Trade and other payables from exchange transactions_BS</v>
          </cell>
          <cell r="L4324" t="str">
            <v>M</v>
          </cell>
          <cell r="M4324" t="str">
            <v>No</v>
          </cell>
          <cell r="N4324">
            <v>261691</v>
          </cell>
        </row>
        <row r="4325">
          <cell r="J4325" t="str">
            <v>Current liabilities / Trade and other payables from exchange transactions_BS</v>
          </cell>
          <cell r="K4325" t="str">
            <v>Current liabilities / Trade and other payables from exchange transactions_BS</v>
          </cell>
          <cell r="L4325" t="str">
            <v>M</v>
          </cell>
          <cell r="M4325" t="str">
            <v>No</v>
          </cell>
          <cell r="N4325">
            <v>261692</v>
          </cell>
        </row>
        <row r="4326">
          <cell r="J4326" t="str">
            <v>Current liabilities / Trade and other payables from exchange transactions_BS</v>
          </cell>
          <cell r="K4326" t="str">
            <v>Current liabilities / Trade and other payables from exchange transactions_BS</v>
          </cell>
          <cell r="L4326" t="str">
            <v>M</v>
          </cell>
          <cell r="M4326" t="str">
            <v>No</v>
          </cell>
          <cell r="N4326">
            <v>261693</v>
          </cell>
        </row>
        <row r="4327">
          <cell r="J4327" t="str">
            <v>Current liabilities / Trade and other payables from exchange transactions_BS</v>
          </cell>
          <cell r="K4327" t="str">
            <v>Current liabilities / Trade and other payables from exchange transactions_BS</v>
          </cell>
          <cell r="L4327" t="str">
            <v>M</v>
          </cell>
          <cell r="M4327" t="str">
            <v>No</v>
          </cell>
          <cell r="N4327">
            <v>261694</v>
          </cell>
        </row>
        <row r="4328">
          <cell r="J4328" t="str">
            <v>Current liabilities / Trade and other payables from exchange transactions_BS</v>
          </cell>
          <cell r="K4328" t="str">
            <v>Current liabilities / Trade and other payables from exchange transactions_BS</v>
          </cell>
          <cell r="L4328" t="str">
            <v>M</v>
          </cell>
          <cell r="M4328" t="str">
            <v>No</v>
          </cell>
          <cell r="N4328">
            <v>261695</v>
          </cell>
        </row>
        <row r="4329">
          <cell r="J4329" t="str">
            <v>Current liabilities / Trade and other payables from exchange transactions_BS</v>
          </cell>
          <cell r="K4329" t="str">
            <v>Current liabilities / Trade and other payables from exchange transactions_BS</v>
          </cell>
          <cell r="L4329" t="str">
            <v>M</v>
          </cell>
          <cell r="M4329" t="str">
            <v>No</v>
          </cell>
          <cell r="N4329">
            <v>261696</v>
          </cell>
        </row>
        <row r="4330">
          <cell r="J4330" t="str">
            <v>Current liabilities / Trade and other payables from exchange transactions_BS</v>
          </cell>
          <cell r="K4330" t="str">
            <v>Current liabilities / Trade and other payables from exchange transactions_BS</v>
          </cell>
          <cell r="L4330" t="str">
            <v>M</v>
          </cell>
          <cell r="M4330" t="str">
            <v>No</v>
          </cell>
          <cell r="N4330">
            <v>261697</v>
          </cell>
        </row>
        <row r="4331">
          <cell r="J4331" t="str">
            <v>Current liabilities / Trade and other payables from exchange transactions_BS</v>
          </cell>
          <cell r="K4331" t="str">
            <v>Current liabilities / Trade and other payables from exchange transactions_BS</v>
          </cell>
          <cell r="L4331" t="str">
            <v>M</v>
          </cell>
          <cell r="M4331" t="str">
            <v>No</v>
          </cell>
          <cell r="N4331">
            <v>261698</v>
          </cell>
        </row>
        <row r="4332">
          <cell r="J4332" t="str">
            <v>Current liabilities / Trade and other payables from exchange transactions_BS</v>
          </cell>
          <cell r="K4332" t="str">
            <v>Current liabilities / Trade and other payables from exchange transactions_BS</v>
          </cell>
          <cell r="L4332" t="str">
            <v>M</v>
          </cell>
          <cell r="M4332" t="str">
            <v>No</v>
          </cell>
          <cell r="N4332">
            <v>261699</v>
          </cell>
        </row>
        <row r="4333">
          <cell r="J4333" t="str">
            <v>Current liabilities / Trade and other payables from exchange transactions_BS</v>
          </cell>
          <cell r="K4333" t="str">
            <v>Current liabilities / Trade and other payables from exchange transactions_BS</v>
          </cell>
          <cell r="L4333" t="str">
            <v>M</v>
          </cell>
          <cell r="M4333" t="str">
            <v>No</v>
          </cell>
          <cell r="N4333">
            <v>261700</v>
          </cell>
        </row>
        <row r="4334">
          <cell r="J4334" t="str">
            <v>Current liabilities / Trade and other payables from exchange transactions_BS</v>
          </cell>
          <cell r="K4334" t="str">
            <v>Current liabilities / Trade and other payables from exchange transactions_BS</v>
          </cell>
          <cell r="L4334" t="str">
            <v>M</v>
          </cell>
          <cell r="M4334" t="str">
            <v>No</v>
          </cell>
          <cell r="N4334">
            <v>261701</v>
          </cell>
        </row>
        <row r="4335">
          <cell r="J4335" t="str">
            <v>Current liabilities / Trade and other payables from exchange transactions_BS</v>
          </cell>
          <cell r="K4335" t="str">
            <v>Current liabilities / Trade and other payables from exchange transactions_BS</v>
          </cell>
          <cell r="L4335" t="str">
            <v>M</v>
          </cell>
          <cell r="M4335" t="str">
            <v>No</v>
          </cell>
          <cell r="N4335">
            <v>261113</v>
          </cell>
        </row>
        <row r="4336">
          <cell r="J4336" t="str">
            <v>Current liabilities / Trade and other payables from exchange transactions_BS</v>
          </cell>
          <cell r="K4336" t="str">
            <v>Current liabilities / Trade and other payables from exchange transactions_BS</v>
          </cell>
          <cell r="L4336" t="str">
            <v>M</v>
          </cell>
          <cell r="M4336" t="str">
            <v>No</v>
          </cell>
          <cell r="N4336">
            <v>261114</v>
          </cell>
        </row>
        <row r="4337">
          <cell r="J4337" t="str">
            <v>Current liabilities / Trade and other payables from exchange transactions_BS</v>
          </cell>
          <cell r="K4337" t="str">
            <v>Current liabilities / Trade and other payables from exchange transactions_BS</v>
          </cell>
          <cell r="L4337" t="str">
            <v>M</v>
          </cell>
          <cell r="M4337" t="str">
            <v>No</v>
          </cell>
          <cell r="N4337">
            <v>261115</v>
          </cell>
        </row>
        <row r="4338">
          <cell r="J4338" t="str">
            <v>Current liabilities / Trade and other payables from exchange transactions_BS</v>
          </cell>
          <cell r="K4338" t="str">
            <v>Current liabilities / Trade and other payables from exchange transactions_BS</v>
          </cell>
          <cell r="L4338" t="str">
            <v>M</v>
          </cell>
          <cell r="M4338" t="str">
            <v>No</v>
          </cell>
          <cell r="N4338">
            <v>261116</v>
          </cell>
        </row>
        <row r="4339">
          <cell r="J4339" t="str">
            <v>Current liabilities / Trade and other payables from exchange transactions_BS</v>
          </cell>
          <cell r="K4339" t="str">
            <v>Current liabilities / Trade and other payables from exchange transactions_BS</v>
          </cell>
          <cell r="L4339" t="str">
            <v>M</v>
          </cell>
          <cell r="M4339" t="str">
            <v>No</v>
          </cell>
          <cell r="N4339">
            <v>261117</v>
          </cell>
        </row>
        <row r="4340">
          <cell r="J4340" t="str">
            <v>Current liabilities / Trade and other payables from exchange transactions_BS</v>
          </cell>
          <cell r="K4340" t="str">
            <v>Current liabilities / Trade and other payables from exchange transactions_BS</v>
          </cell>
          <cell r="L4340" t="str">
            <v>M</v>
          </cell>
          <cell r="M4340" t="str">
            <v>No</v>
          </cell>
          <cell r="N4340">
            <v>261118</v>
          </cell>
        </row>
        <row r="4341">
          <cell r="J4341" t="str">
            <v>Current liabilities / Trade and other payables from exchange transactions_BS</v>
          </cell>
          <cell r="K4341" t="str">
            <v>Current liabilities / Trade and other payables from exchange transactions_BS</v>
          </cell>
          <cell r="L4341" t="str">
            <v>M</v>
          </cell>
          <cell r="M4341" t="str">
            <v>No</v>
          </cell>
          <cell r="N4341">
            <v>261119</v>
          </cell>
        </row>
        <row r="4342">
          <cell r="J4342" t="str">
            <v>Current liabilities / Trade and other payables from exchange transactions_BS</v>
          </cell>
          <cell r="K4342" t="str">
            <v>Current liabilities / Trade and other payables from exchange transactions_BS</v>
          </cell>
          <cell r="L4342" t="str">
            <v>M</v>
          </cell>
          <cell r="M4342" t="str">
            <v>No</v>
          </cell>
          <cell r="N4342">
            <v>261120</v>
          </cell>
        </row>
        <row r="4343">
          <cell r="J4343" t="str">
            <v>Current liabilities / Trade and other payables from exchange transactions_BS</v>
          </cell>
          <cell r="K4343" t="str">
            <v>Current liabilities / Trade and other payables from exchange transactions_BS</v>
          </cell>
          <cell r="L4343" t="str">
            <v>M</v>
          </cell>
          <cell r="M4343" t="str">
            <v>No</v>
          </cell>
          <cell r="N4343">
            <v>261121</v>
          </cell>
        </row>
        <row r="4344">
          <cell r="J4344" t="str">
            <v>Current liabilities / Trade and other payables from exchange transactions_BS</v>
          </cell>
          <cell r="K4344" t="str">
            <v>Current liabilities / Trade and other payables from exchange transactions_BS</v>
          </cell>
          <cell r="L4344" t="str">
            <v>M</v>
          </cell>
          <cell r="M4344" t="str">
            <v>No</v>
          </cell>
          <cell r="N4344">
            <v>261122</v>
          </cell>
        </row>
        <row r="4345">
          <cell r="J4345" t="str">
            <v>Current liabilities / Trade and other payables from exchange transactions_BS</v>
          </cell>
          <cell r="K4345" t="str">
            <v>Current liabilities / Trade and other payables from exchange transactions_BS</v>
          </cell>
          <cell r="L4345" t="str">
            <v>M</v>
          </cell>
          <cell r="M4345" t="str">
            <v>No</v>
          </cell>
          <cell r="N4345">
            <v>261123</v>
          </cell>
        </row>
        <row r="4346">
          <cell r="J4346" t="str">
            <v>Current liabilities / Trade and other payables from exchange transactions_BS</v>
          </cell>
          <cell r="K4346" t="str">
            <v>Current liabilities / Trade and other payables from exchange transactions_BS</v>
          </cell>
          <cell r="L4346" t="str">
            <v>M</v>
          </cell>
          <cell r="M4346" t="str">
            <v>No</v>
          </cell>
          <cell r="N4346">
            <v>261124</v>
          </cell>
        </row>
        <row r="4347">
          <cell r="J4347" t="str">
            <v>Current liabilities / Trade and other payables from exchange transactions_BS</v>
          </cell>
          <cell r="K4347" t="str">
            <v>Current liabilities / Trade and other payables from exchange transactions_BS</v>
          </cell>
          <cell r="L4347" t="str">
            <v>M</v>
          </cell>
          <cell r="M4347" t="str">
            <v>No</v>
          </cell>
          <cell r="N4347">
            <v>261125</v>
          </cell>
        </row>
        <row r="4348">
          <cell r="J4348" t="str">
            <v>Current liabilities / Trade and other payables from exchange transactions_BS</v>
          </cell>
          <cell r="K4348" t="str">
            <v>Current liabilities / Trade and other payables from exchange transactions_BS</v>
          </cell>
          <cell r="L4348" t="str">
            <v>M</v>
          </cell>
          <cell r="M4348" t="str">
            <v>No</v>
          </cell>
          <cell r="N4348">
            <v>261126</v>
          </cell>
        </row>
        <row r="4349">
          <cell r="J4349" t="str">
            <v>Current liabilities / Trade and other payables from exchange transactions_BS</v>
          </cell>
          <cell r="K4349" t="str">
            <v>Current liabilities / Trade and other payables from exchange transactions_BS</v>
          </cell>
          <cell r="L4349" t="str">
            <v>M</v>
          </cell>
          <cell r="M4349" t="str">
            <v>No</v>
          </cell>
          <cell r="N4349">
            <v>261127</v>
          </cell>
        </row>
        <row r="4350">
          <cell r="J4350" t="str">
            <v>Current liabilities / Trade and other payables from exchange transactions_BS</v>
          </cell>
          <cell r="K4350" t="str">
            <v>Current liabilities / Trade and other payables from exchange transactions_BS</v>
          </cell>
          <cell r="L4350" t="str">
            <v>M</v>
          </cell>
          <cell r="M4350" t="str">
            <v>No</v>
          </cell>
          <cell r="N4350">
            <v>261128</v>
          </cell>
        </row>
        <row r="4351">
          <cell r="J4351" t="str">
            <v>Current liabilities / Trade and other payables from exchange transactions_BS</v>
          </cell>
          <cell r="K4351" t="str">
            <v>Current liabilities / Trade and other payables from exchange transactions_BS</v>
          </cell>
          <cell r="L4351" t="str">
            <v>M</v>
          </cell>
          <cell r="M4351" t="str">
            <v>No</v>
          </cell>
          <cell r="N4351">
            <v>261129</v>
          </cell>
        </row>
        <row r="4352">
          <cell r="J4352" t="str">
            <v>Current liabilities / Trade and other payables from exchange transactions_BS</v>
          </cell>
          <cell r="K4352" t="str">
            <v>Current liabilities / Trade and other payables from exchange transactions_BS</v>
          </cell>
          <cell r="L4352" t="str">
            <v>M</v>
          </cell>
          <cell r="M4352" t="str">
            <v>No</v>
          </cell>
          <cell r="N4352">
            <v>261130</v>
          </cell>
        </row>
        <row r="4353">
          <cell r="J4353" t="str">
            <v>Current liabilities / Trade and other payables from exchange transactions_BS</v>
          </cell>
          <cell r="K4353" t="str">
            <v>Current liabilities / Trade and other payables from exchange transactions_BS</v>
          </cell>
          <cell r="L4353" t="str">
            <v>M</v>
          </cell>
          <cell r="M4353" t="str">
            <v>No</v>
          </cell>
          <cell r="N4353">
            <v>261131</v>
          </cell>
        </row>
        <row r="4354">
          <cell r="J4354" t="str">
            <v>Current liabilities / Trade and other payables from exchange transactions_BS</v>
          </cell>
          <cell r="K4354" t="str">
            <v>Current liabilities / Trade and other payables from exchange transactions_BS</v>
          </cell>
          <cell r="L4354" t="str">
            <v>M</v>
          </cell>
          <cell r="M4354" t="str">
            <v>No</v>
          </cell>
          <cell r="N4354">
            <v>261091</v>
          </cell>
        </row>
        <row r="4355">
          <cell r="J4355" t="str">
            <v>Current liabilities / Trade and other payables from exchange transactions_BS</v>
          </cell>
          <cell r="K4355" t="str">
            <v>Current liabilities / Trade and other payables from exchange transactions_BS</v>
          </cell>
          <cell r="L4355" t="str">
            <v>M</v>
          </cell>
          <cell r="M4355" t="str">
            <v>No</v>
          </cell>
          <cell r="N4355">
            <v>261092</v>
          </cell>
        </row>
        <row r="4356">
          <cell r="J4356" t="str">
            <v>Current liabilities / Trade and other payables from exchange transactions_BS</v>
          </cell>
          <cell r="K4356" t="str">
            <v>Current liabilities / Trade and other payables from exchange transactions_BS</v>
          </cell>
          <cell r="L4356" t="str">
            <v>M</v>
          </cell>
          <cell r="M4356" t="str">
            <v>No</v>
          </cell>
          <cell r="N4356">
            <v>261093</v>
          </cell>
        </row>
        <row r="4357">
          <cell r="J4357" t="str">
            <v>Current liabilities / Trade and other payables from exchange transactions_BS</v>
          </cell>
          <cell r="K4357" t="str">
            <v>Current liabilities / Trade and other payables from exchange transactions_BS</v>
          </cell>
          <cell r="L4357" t="str">
            <v>M</v>
          </cell>
          <cell r="M4357" t="str">
            <v>No</v>
          </cell>
          <cell r="N4357">
            <v>261094</v>
          </cell>
        </row>
        <row r="4358">
          <cell r="J4358" t="str">
            <v>Current liabilities / Trade and other payables from exchange transactions_BS</v>
          </cell>
          <cell r="K4358" t="str">
            <v>Current liabilities / Trade and other payables from exchange transactions_BS</v>
          </cell>
          <cell r="L4358" t="str">
            <v>M</v>
          </cell>
          <cell r="M4358" t="str">
            <v>No</v>
          </cell>
          <cell r="N4358">
            <v>261095</v>
          </cell>
        </row>
        <row r="4359">
          <cell r="J4359" t="str">
            <v>Current liabilities / Trade and other payables from exchange transactions_BS</v>
          </cell>
          <cell r="K4359" t="str">
            <v>Current liabilities / Trade and other payables from exchange transactions_BS</v>
          </cell>
          <cell r="L4359" t="str">
            <v>M</v>
          </cell>
          <cell r="M4359" t="str">
            <v>No</v>
          </cell>
          <cell r="N4359">
            <v>261096</v>
          </cell>
        </row>
        <row r="4360">
          <cell r="J4360" t="str">
            <v>Current liabilities / Trade and other payables from exchange transactions_BS</v>
          </cell>
          <cell r="K4360" t="str">
            <v>Current liabilities / Trade and other payables from exchange transactions_BS</v>
          </cell>
          <cell r="L4360" t="str">
            <v>M</v>
          </cell>
          <cell r="M4360" t="str">
            <v>No</v>
          </cell>
          <cell r="N4360">
            <v>261097</v>
          </cell>
        </row>
        <row r="4361">
          <cell r="J4361" t="str">
            <v>Current liabilities / Trade and other payables from exchange transactions_BS</v>
          </cell>
          <cell r="K4361" t="str">
            <v>Current liabilities / Trade and other payables from exchange transactions_BS</v>
          </cell>
          <cell r="L4361" t="str">
            <v>M</v>
          </cell>
          <cell r="M4361" t="str">
            <v>No</v>
          </cell>
          <cell r="N4361">
            <v>261098</v>
          </cell>
        </row>
        <row r="4362">
          <cell r="J4362" t="str">
            <v>Current liabilities / Trade and other payables from exchange transactions_BS</v>
          </cell>
          <cell r="K4362" t="str">
            <v>Current liabilities / Trade and other payables from exchange transactions_BS</v>
          </cell>
          <cell r="L4362" t="str">
            <v>M</v>
          </cell>
          <cell r="M4362" t="str">
            <v>No</v>
          </cell>
          <cell r="N4362">
            <v>261099</v>
          </cell>
        </row>
        <row r="4363">
          <cell r="J4363" t="str">
            <v>Current liabilities / Trade and other payables from exchange transactions_BS</v>
          </cell>
          <cell r="K4363" t="str">
            <v>Current liabilities / Trade and other payables from exchange transactions_BS</v>
          </cell>
          <cell r="L4363" t="str">
            <v>M</v>
          </cell>
          <cell r="M4363" t="str">
            <v>No</v>
          </cell>
          <cell r="N4363">
            <v>261100</v>
          </cell>
        </row>
        <row r="4364">
          <cell r="J4364" t="str">
            <v>Current liabilities / Trade and other payables from exchange transactions_BS</v>
          </cell>
          <cell r="K4364" t="str">
            <v>Current liabilities / Trade and other payables from exchange transactions_BS</v>
          </cell>
          <cell r="L4364" t="str">
            <v>M</v>
          </cell>
          <cell r="M4364" t="str">
            <v>No</v>
          </cell>
          <cell r="N4364">
            <v>261101</v>
          </cell>
        </row>
        <row r="4365">
          <cell r="J4365" t="str">
            <v>Current liabilities / Trade and other payables from exchange transactions_BS</v>
          </cell>
          <cell r="K4365" t="str">
            <v>Current liabilities / Trade and other payables from exchange transactions_BS</v>
          </cell>
          <cell r="L4365" t="str">
            <v>M</v>
          </cell>
          <cell r="M4365" t="str">
            <v>No</v>
          </cell>
          <cell r="N4365">
            <v>261102</v>
          </cell>
        </row>
        <row r="4366">
          <cell r="J4366" t="str">
            <v>Current liabilities / Trade and other payables from exchange transactions_BS</v>
          </cell>
          <cell r="K4366" t="str">
            <v>Current liabilities / Trade and other payables from exchange transactions_BS</v>
          </cell>
          <cell r="L4366" t="str">
            <v>M</v>
          </cell>
          <cell r="M4366" t="str">
            <v>No</v>
          </cell>
          <cell r="N4366">
            <v>261103</v>
          </cell>
        </row>
        <row r="4367">
          <cell r="J4367" t="str">
            <v>Current liabilities / Trade and other payables from exchange transactions_BS</v>
          </cell>
          <cell r="K4367" t="str">
            <v>Current liabilities / Trade and other payables from exchange transactions_BS</v>
          </cell>
          <cell r="L4367" t="str">
            <v>M</v>
          </cell>
          <cell r="M4367" t="str">
            <v>No</v>
          </cell>
          <cell r="N4367">
            <v>261104</v>
          </cell>
        </row>
        <row r="4368">
          <cell r="J4368" t="str">
            <v>Current liabilities / Trade and other payables from exchange transactions_BS</v>
          </cell>
          <cell r="K4368" t="str">
            <v>Current liabilities / Trade and other payables from exchange transactions_BS</v>
          </cell>
          <cell r="L4368" t="str">
            <v>M</v>
          </cell>
          <cell r="M4368" t="str">
            <v>No</v>
          </cell>
          <cell r="N4368">
            <v>261105</v>
          </cell>
        </row>
        <row r="4369">
          <cell r="J4369" t="str">
            <v>Current liabilities / Trade and other payables from exchange transactions_BS</v>
          </cell>
          <cell r="K4369" t="str">
            <v>Current liabilities / Trade and other payables from exchange transactions_BS</v>
          </cell>
          <cell r="L4369" t="str">
            <v>M</v>
          </cell>
          <cell r="M4369" t="str">
            <v>No</v>
          </cell>
          <cell r="N4369">
            <v>261106</v>
          </cell>
        </row>
        <row r="4370">
          <cell r="J4370" t="str">
            <v>Current liabilities / Trade and other payables from exchange transactions_BS</v>
          </cell>
          <cell r="K4370" t="str">
            <v>Current liabilities / Trade and other payables from exchange transactions_BS</v>
          </cell>
          <cell r="L4370" t="str">
            <v>M</v>
          </cell>
          <cell r="M4370" t="str">
            <v>No</v>
          </cell>
          <cell r="N4370">
            <v>261107</v>
          </cell>
        </row>
        <row r="4371">
          <cell r="J4371" t="str">
            <v>Current liabilities / Trade and other payables from exchange transactions_BS</v>
          </cell>
          <cell r="K4371" t="str">
            <v>Current liabilities / Trade and other payables from exchange transactions_BS</v>
          </cell>
          <cell r="L4371" t="str">
            <v>M</v>
          </cell>
          <cell r="M4371" t="str">
            <v>No</v>
          </cell>
          <cell r="N4371">
            <v>261108</v>
          </cell>
        </row>
        <row r="4372">
          <cell r="J4372" t="str">
            <v>Current liabilities / Trade and other payables from exchange transactions_BS</v>
          </cell>
          <cell r="K4372" t="str">
            <v>Current liabilities / Trade and other payables from exchange transactions_BS</v>
          </cell>
          <cell r="L4372" t="str">
            <v>M</v>
          </cell>
          <cell r="M4372" t="str">
            <v>No</v>
          </cell>
          <cell r="N4372">
            <v>261109</v>
          </cell>
        </row>
        <row r="4373">
          <cell r="J4373" t="str">
            <v>Current liabilities / Trade and other payables from exchange transactions_BS</v>
          </cell>
          <cell r="K4373" t="str">
            <v>Current liabilities / Trade and other payables from exchange transactions_BS</v>
          </cell>
          <cell r="L4373" t="str">
            <v>M</v>
          </cell>
          <cell r="M4373" t="str">
            <v>No</v>
          </cell>
          <cell r="N4373">
            <v>261712</v>
          </cell>
        </row>
        <row r="4374">
          <cell r="J4374" t="str">
            <v>Current liabilities / Trade and other payables from exchange transactions_BS</v>
          </cell>
          <cell r="K4374" t="str">
            <v>Current liabilities / Trade and other payables from exchange transactions_BS</v>
          </cell>
          <cell r="L4374" t="str">
            <v>M</v>
          </cell>
          <cell r="M4374" t="str">
            <v>No</v>
          </cell>
          <cell r="N4374">
            <v>261713</v>
          </cell>
        </row>
        <row r="4375">
          <cell r="J4375" t="str">
            <v>Current liabilities / Trade and other payables from exchange transactions_BS</v>
          </cell>
          <cell r="K4375" t="str">
            <v>Current liabilities / Trade and other payables from exchange transactions_BS</v>
          </cell>
          <cell r="L4375" t="str">
            <v>M</v>
          </cell>
          <cell r="M4375" t="str">
            <v>No</v>
          </cell>
          <cell r="N4375">
            <v>261714</v>
          </cell>
        </row>
        <row r="4376">
          <cell r="J4376" t="str">
            <v>Current liabilities / Trade and other payables from exchange transactions_BS</v>
          </cell>
          <cell r="K4376" t="str">
            <v>Current liabilities / Trade and other payables from exchange transactions_BS</v>
          </cell>
          <cell r="L4376" t="str">
            <v>M</v>
          </cell>
          <cell r="M4376" t="str">
            <v>No</v>
          </cell>
          <cell r="N4376">
            <v>261715</v>
          </cell>
        </row>
        <row r="4377">
          <cell r="J4377" t="str">
            <v>Current liabilities / Trade and other payables from exchange transactions_BS</v>
          </cell>
          <cell r="K4377" t="str">
            <v>Current liabilities / Trade and other payables from exchange transactions_BS</v>
          </cell>
          <cell r="L4377" t="str">
            <v>M</v>
          </cell>
          <cell r="M4377" t="str">
            <v>No</v>
          </cell>
          <cell r="N4377">
            <v>261716</v>
          </cell>
        </row>
        <row r="4378">
          <cell r="J4378" t="str">
            <v>Current liabilities / Trade and other payables from exchange transactions_BS</v>
          </cell>
          <cell r="K4378" t="str">
            <v>Current liabilities / Trade and other payables from exchange transactions_BS</v>
          </cell>
          <cell r="L4378" t="str">
            <v>M</v>
          </cell>
          <cell r="M4378" t="str">
            <v>No</v>
          </cell>
          <cell r="N4378">
            <v>261717</v>
          </cell>
        </row>
        <row r="4379">
          <cell r="J4379" t="str">
            <v>Current liabilities / Trade and other payables from exchange transactions_BS</v>
          </cell>
          <cell r="K4379" t="str">
            <v>Current liabilities / Trade and other payables from exchange transactions_BS</v>
          </cell>
          <cell r="L4379" t="str">
            <v>M</v>
          </cell>
          <cell r="M4379" t="str">
            <v>No</v>
          </cell>
          <cell r="N4379">
            <v>261718</v>
          </cell>
        </row>
        <row r="4380">
          <cell r="J4380" t="str">
            <v>Current liabilities / Trade and other payables from exchange transactions_BS</v>
          </cell>
          <cell r="K4380" t="str">
            <v>Current liabilities / Trade and other payables from exchange transactions_BS</v>
          </cell>
          <cell r="L4380" t="str">
            <v>M</v>
          </cell>
          <cell r="M4380" t="str">
            <v>No</v>
          </cell>
          <cell r="N4380">
            <v>261719</v>
          </cell>
        </row>
        <row r="4381">
          <cell r="J4381" t="str">
            <v>Current liabilities / Trade and other payables from exchange transactions_BS</v>
          </cell>
          <cell r="K4381" t="str">
            <v>Current liabilities / Trade and other payables from exchange transactions_BS</v>
          </cell>
          <cell r="L4381" t="str">
            <v>M</v>
          </cell>
          <cell r="M4381" t="str">
            <v>No</v>
          </cell>
          <cell r="N4381">
            <v>261720</v>
          </cell>
        </row>
        <row r="4382">
          <cell r="J4382" t="str">
            <v>Current liabilities / Trade and other payables from exchange transactions_BS</v>
          </cell>
          <cell r="K4382" t="str">
            <v>Current liabilities / Trade and other payables from exchange transactions_BS</v>
          </cell>
          <cell r="L4382" t="str">
            <v>M</v>
          </cell>
          <cell r="M4382" t="str">
            <v>No</v>
          </cell>
          <cell r="N4382">
            <v>261721</v>
          </cell>
        </row>
        <row r="4383">
          <cell r="J4383" t="str">
            <v>Current liabilities / Trade and other payables from exchange transactions_BS</v>
          </cell>
          <cell r="K4383" t="str">
            <v>Current liabilities / Trade and other payables from exchange transactions_BS</v>
          </cell>
          <cell r="L4383" t="str">
            <v>M</v>
          </cell>
          <cell r="M4383" t="str">
            <v>No</v>
          </cell>
          <cell r="N4383">
            <v>261722</v>
          </cell>
        </row>
        <row r="4384">
          <cell r="J4384" t="str">
            <v>Current liabilities / Trade and other payables from exchange transactions_BS</v>
          </cell>
          <cell r="K4384" t="str">
            <v>Current liabilities / Trade and other payables from exchange transactions_BS</v>
          </cell>
          <cell r="L4384" t="str">
            <v>M</v>
          </cell>
          <cell r="M4384" t="str">
            <v>No</v>
          </cell>
          <cell r="N4384">
            <v>261723</v>
          </cell>
        </row>
        <row r="4385">
          <cell r="J4385" t="str">
            <v>Current liabilities / Trade and other payables from exchange transactions_BS</v>
          </cell>
          <cell r="K4385" t="str">
            <v>Current liabilities / Trade and other payables from exchange transactions_BS</v>
          </cell>
          <cell r="L4385" t="str">
            <v>M</v>
          </cell>
          <cell r="M4385" t="str">
            <v>No</v>
          </cell>
          <cell r="N4385">
            <v>261724</v>
          </cell>
        </row>
        <row r="4386">
          <cell r="J4386" t="str">
            <v>Current liabilities / Trade and other payables from exchange transactions_BS</v>
          </cell>
          <cell r="K4386" t="str">
            <v>Current liabilities / Trade and other payables from exchange transactions_BS</v>
          </cell>
          <cell r="L4386" t="str">
            <v>M</v>
          </cell>
          <cell r="M4386" t="str">
            <v>No</v>
          </cell>
          <cell r="N4386">
            <v>261725</v>
          </cell>
        </row>
        <row r="4387">
          <cell r="J4387" t="str">
            <v>Current liabilities / Trade and other payables from exchange transactions_BS</v>
          </cell>
          <cell r="K4387" t="str">
            <v>Current liabilities / Trade and other payables from exchange transactions_BS</v>
          </cell>
          <cell r="L4387" t="str">
            <v>M</v>
          </cell>
          <cell r="M4387" t="str">
            <v>No</v>
          </cell>
          <cell r="N4387">
            <v>261726</v>
          </cell>
        </row>
        <row r="4388">
          <cell r="J4388" t="str">
            <v>Current liabilities / Trade and other payables from exchange transactions_BS</v>
          </cell>
          <cell r="K4388" t="str">
            <v>Current liabilities / Trade and other payables from exchange transactions_BS</v>
          </cell>
          <cell r="L4388" t="str">
            <v>M</v>
          </cell>
          <cell r="M4388" t="str">
            <v>No</v>
          </cell>
          <cell r="N4388">
            <v>261727</v>
          </cell>
        </row>
        <row r="4389">
          <cell r="J4389" t="str">
            <v>Current liabilities / Trade and other payables from exchange transactions_BS</v>
          </cell>
          <cell r="K4389" t="str">
            <v>Current liabilities / Trade and other payables from exchange transactions_BS</v>
          </cell>
          <cell r="L4389" t="str">
            <v>M</v>
          </cell>
          <cell r="M4389" t="str">
            <v>No</v>
          </cell>
          <cell r="N4389">
            <v>261728</v>
          </cell>
        </row>
        <row r="4390">
          <cell r="J4390" t="str">
            <v>Current liabilities / Trade and other payables from exchange transactions_BS</v>
          </cell>
          <cell r="K4390" t="str">
            <v>Current liabilities / Trade and other payables from exchange transactions_BS</v>
          </cell>
          <cell r="L4390" t="str">
            <v>M</v>
          </cell>
          <cell r="M4390" t="str">
            <v>No</v>
          </cell>
          <cell r="N4390">
            <v>261729</v>
          </cell>
        </row>
        <row r="4391">
          <cell r="J4391" t="str">
            <v>Current liabilities / Trade and other payables from exchange transactions_BS</v>
          </cell>
          <cell r="K4391" t="str">
            <v>Current liabilities / Trade and other payables from exchange transactions_BS</v>
          </cell>
          <cell r="L4391" t="str">
            <v>M</v>
          </cell>
          <cell r="M4391" t="str">
            <v>No</v>
          </cell>
          <cell r="N4391">
            <v>261730</v>
          </cell>
        </row>
        <row r="4392">
          <cell r="J4392" t="str">
            <v>Current liabilities / Trade and other payables from exchange transactions_BS</v>
          </cell>
          <cell r="K4392" t="str">
            <v>Current liabilities / Trade and other payables from exchange transactions_BS</v>
          </cell>
          <cell r="L4392" t="str">
            <v>M</v>
          </cell>
          <cell r="M4392" t="str">
            <v>No</v>
          </cell>
          <cell r="N4392">
            <v>261731</v>
          </cell>
        </row>
        <row r="4393">
          <cell r="J4393" t="str">
            <v>Current liabilities / Trade and other payables from exchange transactions_BS</v>
          </cell>
          <cell r="K4393" t="str">
            <v>Current liabilities / Trade and other payables from exchange transactions_BS</v>
          </cell>
          <cell r="L4393" t="str">
            <v>M</v>
          </cell>
          <cell r="M4393" t="str">
            <v>No</v>
          </cell>
          <cell r="N4393">
            <v>261732</v>
          </cell>
        </row>
        <row r="4394">
          <cell r="J4394" t="str">
            <v>Current liabilities / Trade and other payables from exchange transactions_BS</v>
          </cell>
          <cell r="K4394" t="str">
            <v>Current liabilities / Trade and other payables from exchange transactions_BS</v>
          </cell>
          <cell r="L4394" t="str">
            <v>M</v>
          </cell>
          <cell r="M4394" t="str">
            <v>No</v>
          </cell>
          <cell r="N4394">
            <v>261733</v>
          </cell>
        </row>
        <row r="4395">
          <cell r="J4395" t="str">
            <v>Current liabilities / Trade and other payables from exchange transactions_BS</v>
          </cell>
          <cell r="K4395" t="str">
            <v>Current liabilities / Trade and other payables from exchange transactions_BS</v>
          </cell>
          <cell r="L4395" t="str">
            <v>M</v>
          </cell>
          <cell r="M4395" t="str">
            <v>No</v>
          </cell>
          <cell r="N4395">
            <v>261734</v>
          </cell>
        </row>
        <row r="4396">
          <cell r="J4396" t="str">
            <v>Current liabilities / Trade and other payables from exchange transactions_BS</v>
          </cell>
          <cell r="K4396" t="str">
            <v>Current liabilities / Trade and other payables from exchange transactions_BS</v>
          </cell>
          <cell r="L4396" t="str">
            <v>M</v>
          </cell>
          <cell r="M4396" t="str">
            <v>No</v>
          </cell>
          <cell r="N4396">
            <v>261735</v>
          </cell>
        </row>
        <row r="4397">
          <cell r="J4397" t="str">
            <v>Current liabilities / Trade and other payables from exchange transactions_BS</v>
          </cell>
          <cell r="K4397" t="str">
            <v>Current liabilities / Trade and other payables from exchange transactions_BS</v>
          </cell>
          <cell r="L4397" t="str">
            <v>M</v>
          </cell>
          <cell r="M4397" t="str">
            <v>No</v>
          </cell>
          <cell r="N4397">
            <v>261736</v>
          </cell>
        </row>
        <row r="4398">
          <cell r="J4398" t="str">
            <v>Current liabilities / Trade and other payables from exchange transactions_BS</v>
          </cell>
          <cell r="K4398" t="str">
            <v>Current liabilities / Trade and other payables from exchange transactions_BS</v>
          </cell>
          <cell r="L4398" t="str">
            <v>M</v>
          </cell>
          <cell r="M4398" t="str">
            <v>No</v>
          </cell>
          <cell r="N4398">
            <v>261737</v>
          </cell>
        </row>
        <row r="4399">
          <cell r="J4399" t="str">
            <v>Current liabilities / Trade and other payables from exchange transactions_BS</v>
          </cell>
          <cell r="K4399" t="str">
            <v>Current liabilities / Trade and other payables from exchange transactions_BS</v>
          </cell>
          <cell r="L4399" t="str">
            <v>M</v>
          </cell>
          <cell r="M4399" t="str">
            <v>No</v>
          </cell>
          <cell r="N4399">
            <v>261738</v>
          </cell>
        </row>
        <row r="4400">
          <cell r="J4400" t="str">
            <v>Current liabilities / Trade and other payables from exchange transactions_BS</v>
          </cell>
          <cell r="K4400" t="str">
            <v>Current liabilities / Trade and other payables from exchange transactions_BS</v>
          </cell>
          <cell r="L4400" t="str">
            <v>M</v>
          </cell>
          <cell r="M4400" t="str">
            <v>No</v>
          </cell>
          <cell r="N4400">
            <v>261739</v>
          </cell>
        </row>
        <row r="4401">
          <cell r="J4401" t="str">
            <v>Current liabilities / Trade and other payables from exchange transactions_BS</v>
          </cell>
          <cell r="K4401" t="str">
            <v>Current liabilities / Trade and other payables from exchange transactions_BS</v>
          </cell>
          <cell r="L4401" t="str">
            <v>M</v>
          </cell>
          <cell r="M4401" t="str">
            <v>No</v>
          </cell>
          <cell r="N4401">
            <v>261740</v>
          </cell>
        </row>
        <row r="4402">
          <cell r="J4402" t="str">
            <v>Current liabilities / Trade and other payables from exchange transactions_BS</v>
          </cell>
          <cell r="K4402" t="str">
            <v>Current liabilities / Trade and other payables from exchange transactions_BS</v>
          </cell>
          <cell r="L4402" t="str">
            <v>M</v>
          </cell>
          <cell r="M4402" t="str">
            <v>No</v>
          </cell>
          <cell r="N4402">
            <v>261741</v>
          </cell>
        </row>
        <row r="4403">
          <cell r="J4403" t="str">
            <v>Current liabilities / Trade and other payables from exchange transactions_BS</v>
          </cell>
          <cell r="K4403" t="str">
            <v>Current liabilities / Trade and other payables from exchange transactions_BS</v>
          </cell>
          <cell r="L4403" t="str">
            <v>M</v>
          </cell>
          <cell r="M4403" t="str">
            <v>No</v>
          </cell>
          <cell r="N4403">
            <v>261742</v>
          </cell>
        </row>
        <row r="4404">
          <cell r="J4404" t="str">
            <v>Current liabilities / Trade and other payables from exchange transactions_BS</v>
          </cell>
          <cell r="K4404" t="str">
            <v>Current liabilities / Trade and other payables from exchange transactions_BS</v>
          </cell>
          <cell r="L4404" t="str">
            <v>M</v>
          </cell>
          <cell r="M4404" t="str">
            <v>No</v>
          </cell>
          <cell r="N4404">
            <v>261743</v>
          </cell>
        </row>
        <row r="4405">
          <cell r="J4405" t="str">
            <v>Current liabilities / Trade and other payables from exchange transactions_BS</v>
          </cell>
          <cell r="K4405" t="str">
            <v>Current liabilities / Trade and other payables from exchange transactions_BS</v>
          </cell>
          <cell r="L4405" t="str">
            <v>M</v>
          </cell>
          <cell r="M4405" t="str">
            <v>No</v>
          </cell>
          <cell r="N4405">
            <v>261744</v>
          </cell>
        </row>
        <row r="4406">
          <cell r="J4406" t="str">
            <v>Current liabilities / Trade and other payables from exchange transactions_BS</v>
          </cell>
          <cell r="K4406" t="str">
            <v>Current liabilities / Trade and other payables from exchange transactions_BS</v>
          </cell>
          <cell r="L4406" t="str">
            <v>M</v>
          </cell>
          <cell r="M4406" t="str">
            <v>No</v>
          </cell>
          <cell r="N4406">
            <v>261745</v>
          </cell>
        </row>
        <row r="4407">
          <cell r="J4407" t="str">
            <v>Current liabilities / Trade and other payables from exchange transactions_BS</v>
          </cell>
          <cell r="K4407" t="str">
            <v>Current liabilities / Trade and other payables from exchange transactions_BS</v>
          </cell>
          <cell r="L4407" t="str">
            <v>M</v>
          </cell>
          <cell r="M4407" t="str">
            <v>No</v>
          </cell>
          <cell r="N4407">
            <v>261746</v>
          </cell>
        </row>
        <row r="4408">
          <cell r="J4408" t="str">
            <v>Current liabilities / Trade and other payables from exchange transactions_BS</v>
          </cell>
          <cell r="K4408" t="str">
            <v>Current liabilities / Trade and other payables from exchange transactions_BS</v>
          </cell>
          <cell r="L4408" t="str">
            <v>M</v>
          </cell>
          <cell r="M4408" t="str">
            <v>No</v>
          </cell>
          <cell r="N4408">
            <v>261747</v>
          </cell>
        </row>
        <row r="4409">
          <cell r="J4409" t="str">
            <v>Current liabilities / Trade and other payables from exchange transactions_BS</v>
          </cell>
          <cell r="K4409" t="str">
            <v>Current liabilities / Trade and other payables from exchange transactions_BS</v>
          </cell>
          <cell r="L4409" t="str">
            <v>M</v>
          </cell>
          <cell r="M4409" t="str">
            <v>No</v>
          </cell>
          <cell r="N4409">
            <v>261748</v>
          </cell>
        </row>
        <row r="4410">
          <cell r="J4410" t="str">
            <v>Current liabilities / Trade and other payables from exchange transactions_BS</v>
          </cell>
          <cell r="K4410" t="str">
            <v>Current liabilities / Trade and other payables from exchange transactions_BS</v>
          </cell>
          <cell r="L4410" t="str">
            <v>M</v>
          </cell>
          <cell r="M4410" t="str">
            <v>No</v>
          </cell>
          <cell r="N4410">
            <v>261749</v>
          </cell>
        </row>
        <row r="4411">
          <cell r="J4411" t="str">
            <v>Current liabilities / Trade and other payables from exchange transactions_BS</v>
          </cell>
          <cell r="K4411" t="str">
            <v>Current liabilities / Trade and other payables from exchange transactions_BS</v>
          </cell>
          <cell r="L4411" t="str">
            <v>M</v>
          </cell>
          <cell r="M4411" t="str">
            <v>No</v>
          </cell>
          <cell r="N4411">
            <v>261750</v>
          </cell>
        </row>
        <row r="4412">
          <cell r="J4412" t="str">
            <v>Current liabilities / Trade and other payables from exchange transactions_BS</v>
          </cell>
          <cell r="K4412" t="str">
            <v>Current liabilities / Trade and other payables from exchange transactions_BS</v>
          </cell>
          <cell r="L4412" t="str">
            <v>M</v>
          </cell>
          <cell r="M4412" t="str">
            <v>No</v>
          </cell>
          <cell r="N4412">
            <v>261751</v>
          </cell>
        </row>
        <row r="4413">
          <cell r="J4413" t="str">
            <v>Current liabilities / Trade and other payables from exchange transactions_BS</v>
          </cell>
          <cell r="K4413" t="str">
            <v>Current liabilities / Trade and other payables from exchange transactions_BS</v>
          </cell>
          <cell r="L4413" t="str">
            <v>M</v>
          </cell>
          <cell r="M4413" t="str">
            <v>No</v>
          </cell>
          <cell r="N4413">
            <v>261752</v>
          </cell>
        </row>
        <row r="4414">
          <cell r="J4414" t="str">
            <v>Current liabilities / Trade and other payables from exchange transactions_BS</v>
          </cell>
          <cell r="K4414" t="str">
            <v>Current liabilities / Trade and other payables from exchange transactions_BS</v>
          </cell>
          <cell r="L4414" t="str">
            <v>M</v>
          </cell>
          <cell r="M4414" t="str">
            <v>No</v>
          </cell>
          <cell r="N4414">
            <v>261753</v>
          </cell>
        </row>
        <row r="4415">
          <cell r="J4415" t="str">
            <v>Current liabilities / Trade and other payables from exchange transactions_BS</v>
          </cell>
          <cell r="K4415" t="str">
            <v>Current liabilities / Trade and other payables from exchange transactions_BS</v>
          </cell>
          <cell r="L4415" t="str">
            <v>M</v>
          </cell>
          <cell r="M4415" t="str">
            <v>No</v>
          </cell>
          <cell r="N4415">
            <v>261754</v>
          </cell>
        </row>
        <row r="4416">
          <cell r="J4416" t="str">
            <v>Current liabilities / Trade and other payables from exchange transactions_BS</v>
          </cell>
          <cell r="K4416" t="str">
            <v>Current liabilities / Trade and other payables from exchange transactions_BS</v>
          </cell>
          <cell r="L4416" t="str">
            <v>M</v>
          </cell>
          <cell r="M4416" t="str">
            <v>No</v>
          </cell>
          <cell r="N4416">
            <v>261755</v>
          </cell>
        </row>
        <row r="4417">
          <cell r="J4417" t="str">
            <v>Current liabilities / Trade and other payables from exchange transactions_BS</v>
          </cell>
          <cell r="K4417" t="str">
            <v>Current liabilities / Trade and other payables from exchange transactions_BS</v>
          </cell>
          <cell r="L4417" t="str">
            <v>M</v>
          </cell>
          <cell r="M4417" t="str">
            <v>No</v>
          </cell>
          <cell r="N4417">
            <v>261756</v>
          </cell>
        </row>
        <row r="4418">
          <cell r="J4418" t="str">
            <v>Current liabilities / Trade and other payables from exchange transactions_BS</v>
          </cell>
          <cell r="K4418" t="str">
            <v>Current liabilities / Trade and other payables from exchange transactions_BS</v>
          </cell>
          <cell r="L4418" t="str">
            <v>M</v>
          </cell>
          <cell r="M4418" t="str">
            <v>No</v>
          </cell>
          <cell r="N4418">
            <v>261757</v>
          </cell>
        </row>
        <row r="4419">
          <cell r="J4419" t="str">
            <v>Current liabilities / Trade and other payables from exchange transactions_BS</v>
          </cell>
          <cell r="K4419" t="str">
            <v>Current liabilities / Trade and other payables from exchange transactions_BS</v>
          </cell>
          <cell r="L4419" t="str">
            <v>M</v>
          </cell>
          <cell r="M4419" t="str">
            <v>No</v>
          </cell>
          <cell r="N4419">
            <v>261758</v>
          </cell>
        </row>
        <row r="4420">
          <cell r="J4420" t="str">
            <v>Current liabilities / Trade and other payables from exchange transactions_BS</v>
          </cell>
          <cell r="K4420" t="str">
            <v>Current liabilities / Trade and other payables from exchange transactions_BS</v>
          </cell>
          <cell r="L4420" t="str">
            <v>M</v>
          </cell>
          <cell r="M4420" t="str">
            <v>No</v>
          </cell>
          <cell r="N4420">
            <v>261759</v>
          </cell>
        </row>
        <row r="4421">
          <cell r="J4421" t="str">
            <v>Current liabilities / Trade and other payables from exchange transactions_BS</v>
          </cell>
          <cell r="K4421" t="str">
            <v>Current liabilities / Trade and other payables from exchange transactions_BS</v>
          </cell>
          <cell r="L4421" t="str">
            <v>M</v>
          </cell>
          <cell r="M4421" t="str">
            <v>No</v>
          </cell>
          <cell r="N4421">
            <v>261760</v>
          </cell>
        </row>
        <row r="4422">
          <cell r="J4422" t="str">
            <v>Current liabilities / Trade and other payables from exchange transactions_BS</v>
          </cell>
          <cell r="K4422" t="str">
            <v>Current liabilities / Trade and other payables from exchange transactions_BS</v>
          </cell>
          <cell r="L4422" t="str">
            <v>M</v>
          </cell>
          <cell r="M4422" t="str">
            <v>No</v>
          </cell>
          <cell r="N4422">
            <v>261761</v>
          </cell>
        </row>
        <row r="4423">
          <cell r="J4423" t="str">
            <v>Current liabilities / Trade and other payables from exchange transactions_BS</v>
          </cell>
          <cell r="K4423" t="str">
            <v>Current liabilities / Trade and other payables from exchange transactions_BS</v>
          </cell>
          <cell r="L4423" t="str">
            <v>M</v>
          </cell>
          <cell r="M4423" t="str">
            <v>No</v>
          </cell>
          <cell r="N4423">
            <v>262379</v>
          </cell>
        </row>
        <row r="4424">
          <cell r="J4424" t="str">
            <v>Current liabilities / Trade and other payables from exchange transactions_BS</v>
          </cell>
          <cell r="K4424" t="str">
            <v>Current liabilities / Trade and other payables from exchange transactions_BS</v>
          </cell>
          <cell r="L4424" t="str">
            <v>M</v>
          </cell>
          <cell r="M4424" t="str">
            <v>No</v>
          </cell>
          <cell r="N4424">
            <v>262380</v>
          </cell>
        </row>
        <row r="4425">
          <cell r="J4425" t="str">
            <v>Current liabilities / Trade and other payables from exchange transactions_BS</v>
          </cell>
          <cell r="K4425" t="str">
            <v>Current liabilities / Trade and other payables from exchange transactions_BS</v>
          </cell>
          <cell r="L4425" t="str">
            <v>M</v>
          </cell>
          <cell r="M4425" t="str">
            <v>No</v>
          </cell>
          <cell r="N4425">
            <v>262381</v>
          </cell>
        </row>
        <row r="4426">
          <cell r="J4426" t="str">
            <v>Current liabilities / Trade and other payables from exchange transactions_BS</v>
          </cell>
          <cell r="K4426" t="str">
            <v>Current liabilities / Trade and other payables from exchange transactions_BS</v>
          </cell>
          <cell r="L4426" t="str">
            <v>M</v>
          </cell>
          <cell r="M4426" t="str">
            <v>No</v>
          </cell>
          <cell r="N4426">
            <v>262382</v>
          </cell>
        </row>
        <row r="4427">
          <cell r="J4427" t="str">
            <v>Current liabilities / Trade and other payables from exchange transactions_BS</v>
          </cell>
          <cell r="K4427" t="str">
            <v>Current liabilities / Trade and other payables from exchange transactions_BS</v>
          </cell>
          <cell r="L4427" t="str">
            <v>M</v>
          </cell>
          <cell r="M4427" t="str">
            <v>No</v>
          </cell>
          <cell r="N4427">
            <v>262383</v>
          </cell>
        </row>
        <row r="4428">
          <cell r="J4428" t="str">
            <v>Current liabilities / Trade and other payables from exchange transactions_BS</v>
          </cell>
          <cell r="K4428" t="str">
            <v>Current liabilities / Trade and other payables from exchange transactions_BS</v>
          </cell>
          <cell r="L4428" t="str">
            <v>M</v>
          </cell>
          <cell r="M4428" t="str">
            <v>No</v>
          </cell>
          <cell r="N4428">
            <v>262384</v>
          </cell>
        </row>
        <row r="4429">
          <cell r="J4429" t="str">
            <v>Current liabilities / Trade and other payables from exchange transactions_BS</v>
          </cell>
          <cell r="K4429" t="str">
            <v>Current liabilities / Trade and other payables from exchange transactions_BS</v>
          </cell>
          <cell r="L4429" t="str">
            <v>M</v>
          </cell>
          <cell r="M4429" t="str">
            <v>No</v>
          </cell>
          <cell r="N4429">
            <v>262385</v>
          </cell>
        </row>
        <row r="4430">
          <cell r="J4430" t="str">
            <v>Current liabilities / Trade and other payables from exchange transactions_BS</v>
          </cell>
          <cell r="K4430" t="str">
            <v>Current liabilities / Trade and other payables from exchange transactions_BS</v>
          </cell>
          <cell r="L4430" t="str">
            <v>M</v>
          </cell>
          <cell r="M4430" t="str">
            <v>No</v>
          </cell>
          <cell r="N4430">
            <v>262473</v>
          </cell>
        </row>
        <row r="4431">
          <cell r="J4431" t="str">
            <v>Current liabilities / Trade and other payables from exchange transactions_BS</v>
          </cell>
          <cell r="K4431" t="str">
            <v>Current liabilities / Trade and other payables from exchange transactions_BS</v>
          </cell>
          <cell r="L4431" t="str">
            <v>M</v>
          </cell>
          <cell r="M4431" t="str">
            <v>No</v>
          </cell>
          <cell r="N4431">
            <v>262474</v>
          </cell>
        </row>
        <row r="4432">
          <cell r="J4432" t="str">
            <v>Current liabilities / Trade and other payables from exchange transactions_BS</v>
          </cell>
          <cell r="K4432" t="str">
            <v>Current liabilities / Trade and other payables from exchange transactions_BS</v>
          </cell>
          <cell r="L4432" t="str">
            <v>M</v>
          </cell>
          <cell r="M4432" t="str">
            <v>No</v>
          </cell>
          <cell r="N4432">
            <v>262475</v>
          </cell>
        </row>
        <row r="4433">
          <cell r="J4433" t="str">
            <v>Current liabilities / Trade and other payables from exchange transactions_BS</v>
          </cell>
          <cell r="K4433" t="str">
            <v>Current liabilities / Trade and other payables from exchange transactions_BS</v>
          </cell>
          <cell r="L4433" t="str">
            <v>M</v>
          </cell>
          <cell r="M4433" t="str">
            <v>No</v>
          </cell>
          <cell r="N4433">
            <v>262476</v>
          </cell>
        </row>
        <row r="4434">
          <cell r="J4434" t="str">
            <v>Current liabilities / Trade and other payables from exchange transactions_BS</v>
          </cell>
          <cell r="K4434" t="str">
            <v>Current liabilities / Trade and other payables from exchange transactions_BS</v>
          </cell>
          <cell r="L4434" t="str">
            <v>M</v>
          </cell>
          <cell r="M4434" t="str">
            <v>No</v>
          </cell>
          <cell r="N4434">
            <v>262477</v>
          </cell>
        </row>
        <row r="4435">
          <cell r="J4435" t="str">
            <v>Current liabilities / Trade and other payables from exchange transactions_BS</v>
          </cell>
          <cell r="K4435" t="str">
            <v>Current liabilities / Trade and other payables from exchange transactions_BS</v>
          </cell>
          <cell r="L4435" t="str">
            <v>M</v>
          </cell>
          <cell r="M4435" t="str">
            <v>No</v>
          </cell>
          <cell r="N4435">
            <v>262478</v>
          </cell>
        </row>
        <row r="4436">
          <cell r="J4436" t="str">
            <v>Current liabilities / Trade and other payables from exchange transactions_BS</v>
          </cell>
          <cell r="K4436" t="str">
            <v>Current liabilities / Trade and other payables from exchange transactions_BS</v>
          </cell>
          <cell r="L4436" t="str">
            <v>M</v>
          </cell>
          <cell r="M4436" t="str">
            <v>No</v>
          </cell>
          <cell r="N4436">
            <v>262479</v>
          </cell>
        </row>
        <row r="4437">
          <cell r="J4437" t="str">
            <v>Current liabilities / Trade and other payables from exchange transactions_BS</v>
          </cell>
          <cell r="K4437" t="str">
            <v>Current liabilities / Trade and other payables from exchange transactions_BS</v>
          </cell>
          <cell r="L4437" t="str">
            <v>M</v>
          </cell>
          <cell r="M4437" t="str">
            <v>No</v>
          </cell>
          <cell r="N4437">
            <v>258761</v>
          </cell>
        </row>
        <row r="4438">
          <cell r="J4438" t="str">
            <v>Current liabilities / Trade and other payables from exchange transactions_BS</v>
          </cell>
          <cell r="K4438" t="str">
            <v>Current liabilities / Trade and other payables from exchange transactions_BS</v>
          </cell>
          <cell r="L4438" t="str">
            <v>M</v>
          </cell>
          <cell r="M4438" t="str">
            <v>No</v>
          </cell>
          <cell r="N4438">
            <v>258762</v>
          </cell>
        </row>
        <row r="4439">
          <cell r="J4439" t="str">
            <v>Current liabilities / Trade and other payables from exchange transactions_BS</v>
          </cell>
          <cell r="K4439" t="str">
            <v>Current liabilities / Trade and other payables from exchange transactions_BS</v>
          </cell>
          <cell r="L4439" t="str">
            <v>M</v>
          </cell>
          <cell r="M4439" t="str">
            <v>No</v>
          </cell>
          <cell r="N4439">
            <v>258763</v>
          </cell>
        </row>
        <row r="4440">
          <cell r="J4440" t="str">
            <v>Current liabilities / Trade and other payables from exchange transactions_BS</v>
          </cell>
          <cell r="K4440" t="str">
            <v>Current liabilities / Trade and other payables from exchange transactions_BS</v>
          </cell>
          <cell r="L4440" t="str">
            <v>M</v>
          </cell>
          <cell r="M4440" t="str">
            <v>No</v>
          </cell>
          <cell r="N4440">
            <v>258764</v>
          </cell>
        </row>
        <row r="4441">
          <cell r="J4441" t="str">
            <v>Current liabilities / Trade and other payables from exchange transactions_BS</v>
          </cell>
          <cell r="K4441" t="str">
            <v>Current liabilities / Trade and other payables from exchange transactions_BS</v>
          </cell>
          <cell r="L4441" t="str">
            <v>M</v>
          </cell>
          <cell r="M4441" t="str">
            <v>No</v>
          </cell>
          <cell r="N4441">
            <v>258765</v>
          </cell>
        </row>
        <row r="4442">
          <cell r="J4442" t="str">
            <v>Current liabilities / Trade and other payables from exchange transactions_BS</v>
          </cell>
          <cell r="K4442" t="str">
            <v>Current liabilities / Trade and other payables from exchange transactions_BS</v>
          </cell>
          <cell r="L4442" t="str">
            <v>M</v>
          </cell>
          <cell r="M4442" t="str">
            <v>No</v>
          </cell>
          <cell r="N4442">
            <v>258766</v>
          </cell>
        </row>
        <row r="4443">
          <cell r="J4443" t="str">
            <v>Current liabilities / Trade and other payables from exchange transactions_BS</v>
          </cell>
          <cell r="K4443" t="str">
            <v>Current liabilities / Trade and other payables from exchange transactions_BS</v>
          </cell>
          <cell r="L4443" t="str">
            <v>M</v>
          </cell>
          <cell r="M4443" t="str">
            <v>No</v>
          </cell>
          <cell r="N4443">
            <v>258767</v>
          </cell>
        </row>
        <row r="4444">
          <cell r="J4444" t="str">
            <v>Current liabilities / Trade and other payables from exchange transactions_BS</v>
          </cell>
          <cell r="K4444" t="str">
            <v>Current liabilities / Trade and other payables from exchange transactions_BS</v>
          </cell>
          <cell r="L4444" t="str">
            <v>M</v>
          </cell>
          <cell r="M4444" t="str">
            <v>No</v>
          </cell>
          <cell r="N4444">
            <v>258768</v>
          </cell>
        </row>
        <row r="4445">
          <cell r="J4445" t="str">
            <v>Current liabilities / Trade and other payables from exchange transactions_BS</v>
          </cell>
          <cell r="K4445" t="str">
            <v>Current liabilities / Trade and other payables from exchange transactions_BS</v>
          </cell>
          <cell r="L4445" t="str">
            <v>M</v>
          </cell>
          <cell r="M4445" t="str">
            <v>No</v>
          </cell>
          <cell r="N4445">
            <v>258769</v>
          </cell>
        </row>
        <row r="4446">
          <cell r="J4446" t="str">
            <v>Current liabilities / Trade and other payables from exchange transactions_BS</v>
          </cell>
          <cell r="K4446" t="str">
            <v>Current liabilities / Trade and other payables from exchange transactions_BS</v>
          </cell>
          <cell r="L4446" t="str">
            <v>M</v>
          </cell>
          <cell r="M4446" t="str">
            <v>No</v>
          </cell>
          <cell r="N4446">
            <v>258770</v>
          </cell>
        </row>
        <row r="4447">
          <cell r="J4447" t="str">
            <v>Current liabilities / Trade and other payables from exchange transactions_BS</v>
          </cell>
          <cell r="K4447" t="str">
            <v>Current liabilities / Trade and other payables from exchange transactions_BS</v>
          </cell>
          <cell r="L4447" t="str">
            <v>M</v>
          </cell>
          <cell r="M4447" t="str">
            <v>No</v>
          </cell>
          <cell r="N4447">
            <v>258771</v>
          </cell>
        </row>
        <row r="4448">
          <cell r="J4448" t="str">
            <v>Current liabilities / Trade and other payables from exchange transactions_BS</v>
          </cell>
          <cell r="K4448" t="str">
            <v>Current liabilities / Trade and other payables from exchange transactions_BS</v>
          </cell>
          <cell r="L4448" t="str">
            <v>M</v>
          </cell>
          <cell r="M4448" t="str">
            <v>No</v>
          </cell>
          <cell r="N4448">
            <v>258772</v>
          </cell>
        </row>
        <row r="4449">
          <cell r="J4449" t="str">
            <v>Current liabilities / Trade and other payables from exchange transactions_BS</v>
          </cell>
          <cell r="K4449" t="str">
            <v>Current liabilities / Trade and other payables from exchange transactions_BS</v>
          </cell>
          <cell r="L4449" t="str">
            <v>M</v>
          </cell>
          <cell r="M4449" t="str">
            <v>No</v>
          </cell>
          <cell r="N4449">
            <v>258773</v>
          </cell>
        </row>
        <row r="4450">
          <cell r="J4450" t="str">
            <v>Current liabilities / Trade and other payables from exchange transactions_BS</v>
          </cell>
          <cell r="K4450" t="str">
            <v>Current liabilities / Trade and other payables from exchange transactions_BS</v>
          </cell>
          <cell r="L4450" t="str">
            <v>M</v>
          </cell>
          <cell r="M4450" t="str">
            <v>No</v>
          </cell>
          <cell r="N4450">
            <v>258774</v>
          </cell>
        </row>
        <row r="4451">
          <cell r="J4451" t="str">
            <v>Current liabilities / Trade and other payables from exchange transactions_BS</v>
          </cell>
          <cell r="K4451" t="str">
            <v>Current liabilities / Trade and other payables from exchange transactions_BS</v>
          </cell>
          <cell r="L4451" t="str">
            <v>M</v>
          </cell>
          <cell r="M4451" t="str">
            <v>No</v>
          </cell>
          <cell r="N4451">
            <v>258775</v>
          </cell>
        </row>
        <row r="4452">
          <cell r="J4452" t="str">
            <v>Current liabilities / Trade and other payables from exchange transactions_BS</v>
          </cell>
          <cell r="K4452" t="str">
            <v>Current liabilities / Trade and other payables from exchange transactions_BS</v>
          </cell>
          <cell r="L4452" t="str">
            <v>M</v>
          </cell>
          <cell r="M4452" t="str">
            <v>No</v>
          </cell>
          <cell r="N4452">
            <v>258776</v>
          </cell>
        </row>
        <row r="4453">
          <cell r="J4453" t="str">
            <v>Current liabilities / Trade and other payables from exchange transactions_BS</v>
          </cell>
          <cell r="K4453" t="str">
            <v>Current liabilities / Trade and other payables from exchange transactions_BS</v>
          </cell>
          <cell r="L4453" t="str">
            <v>M</v>
          </cell>
          <cell r="M4453" t="str">
            <v>No</v>
          </cell>
          <cell r="N4453">
            <v>258777</v>
          </cell>
        </row>
        <row r="4454">
          <cell r="J4454" t="str">
            <v>Current liabilities / Trade and other payables from exchange transactions_BS</v>
          </cell>
          <cell r="K4454" t="str">
            <v>Current liabilities / Trade and other payables from exchange transactions_BS</v>
          </cell>
          <cell r="L4454" t="str">
            <v>M</v>
          </cell>
          <cell r="M4454" t="str">
            <v>No</v>
          </cell>
          <cell r="N4454">
            <v>258778</v>
          </cell>
        </row>
        <row r="4455">
          <cell r="J4455" t="str">
            <v>Current liabilities / Trade and other payables from exchange transactions_BS</v>
          </cell>
          <cell r="K4455" t="str">
            <v>Current liabilities / Trade and other payables from exchange transactions_BS</v>
          </cell>
          <cell r="L4455" t="str">
            <v>M</v>
          </cell>
          <cell r="M4455" t="str">
            <v>No</v>
          </cell>
          <cell r="N4455">
            <v>258779</v>
          </cell>
        </row>
        <row r="4456">
          <cell r="J4456" t="str">
            <v>Current liabilities / Trade and other payables from exchange transactions_BS</v>
          </cell>
          <cell r="K4456" t="str">
            <v>Current liabilities / Trade and other payables from exchange transactions_BS</v>
          </cell>
          <cell r="L4456" t="str">
            <v>M</v>
          </cell>
          <cell r="M4456" t="str">
            <v>No</v>
          </cell>
          <cell r="N4456">
            <v>258780</v>
          </cell>
        </row>
        <row r="4457">
          <cell r="J4457" t="str">
            <v>Current liabilities / Trade and other payables from exchange transactions_BS</v>
          </cell>
          <cell r="K4457" t="str">
            <v>Current liabilities / Trade and other payables from exchange transactions_BS</v>
          </cell>
          <cell r="L4457" t="str">
            <v>M</v>
          </cell>
          <cell r="M4457" t="str">
            <v>No</v>
          </cell>
          <cell r="N4457">
            <v>258781</v>
          </cell>
        </row>
        <row r="4458">
          <cell r="J4458" t="str">
            <v>Current liabilities / Trade and other payables from exchange transactions_BS</v>
          </cell>
          <cell r="K4458" t="str">
            <v>Current liabilities / Trade and other payables from exchange transactions_BS</v>
          </cell>
          <cell r="L4458" t="str">
            <v>M</v>
          </cell>
          <cell r="M4458" t="str">
            <v>No</v>
          </cell>
          <cell r="N4458">
            <v>258782</v>
          </cell>
        </row>
        <row r="4459">
          <cell r="J4459" t="str">
            <v>Current liabilities / Trade and other payables from exchange transactions_BS</v>
          </cell>
          <cell r="K4459" t="str">
            <v>Current liabilities / Trade and other payables from exchange transactions_BS</v>
          </cell>
          <cell r="L4459" t="str">
            <v>M</v>
          </cell>
          <cell r="M4459" t="str">
            <v>No</v>
          </cell>
          <cell r="N4459">
            <v>258783</v>
          </cell>
        </row>
        <row r="4460">
          <cell r="J4460" t="str">
            <v>Current liabilities / Trade and other payables from exchange transactions_BS</v>
          </cell>
          <cell r="K4460" t="str">
            <v>Current liabilities / Trade and other payables from exchange transactions_BS</v>
          </cell>
          <cell r="L4460" t="str">
            <v>M</v>
          </cell>
          <cell r="M4460" t="str">
            <v>No</v>
          </cell>
          <cell r="N4460">
            <v>258784</v>
          </cell>
        </row>
        <row r="4461">
          <cell r="J4461" t="str">
            <v>Current liabilities / Trade and other payables from exchange transactions_BS</v>
          </cell>
          <cell r="K4461" t="str">
            <v>Current liabilities / Trade and other payables from exchange transactions_BS</v>
          </cell>
          <cell r="L4461" t="str">
            <v>M</v>
          </cell>
          <cell r="M4461" t="str">
            <v>No</v>
          </cell>
          <cell r="N4461">
            <v>258785</v>
          </cell>
        </row>
        <row r="4462">
          <cell r="J4462" t="str">
            <v>Current liabilities / Trade and other payables from exchange transactions_BS</v>
          </cell>
          <cell r="K4462" t="str">
            <v>Current liabilities / Trade and other payables from exchange transactions_BS</v>
          </cell>
          <cell r="L4462" t="str">
            <v>M</v>
          </cell>
          <cell r="M4462" t="str">
            <v>No</v>
          </cell>
          <cell r="N4462">
            <v>258786</v>
          </cell>
        </row>
        <row r="4463">
          <cell r="J4463" t="str">
            <v>Current liabilities / Trade and other payables from exchange transactions_BS</v>
          </cell>
          <cell r="K4463" t="str">
            <v>Current liabilities / Trade and other payables from exchange transactions_BS</v>
          </cell>
          <cell r="L4463" t="str">
            <v>M</v>
          </cell>
          <cell r="M4463" t="str">
            <v>No</v>
          </cell>
          <cell r="N4463">
            <v>258787</v>
          </cell>
        </row>
        <row r="4464">
          <cell r="J4464" t="str">
            <v>Current liabilities / Trade and other payables from exchange transactions_BS</v>
          </cell>
          <cell r="K4464" t="str">
            <v>Current liabilities / Trade and other payables from exchange transactions_BS</v>
          </cell>
          <cell r="L4464" t="str">
            <v>M</v>
          </cell>
          <cell r="M4464" t="str">
            <v>No</v>
          </cell>
          <cell r="N4464">
            <v>258788</v>
          </cell>
        </row>
        <row r="4465">
          <cell r="J4465" t="str">
            <v>Current liabilities / Trade and other payables from exchange transactions_BS</v>
          </cell>
          <cell r="K4465" t="str">
            <v>Current liabilities / Trade and other payables from exchange transactions_BS</v>
          </cell>
          <cell r="L4465" t="str">
            <v>M</v>
          </cell>
          <cell r="M4465" t="str">
            <v>No</v>
          </cell>
          <cell r="N4465">
            <v>258789</v>
          </cell>
        </row>
        <row r="4466">
          <cell r="J4466" t="str">
            <v>Current liabilities / Trade and other payables from exchange transactions_BS</v>
          </cell>
          <cell r="K4466" t="str">
            <v>Current liabilities / Trade and other payables from exchange transactions_BS</v>
          </cell>
          <cell r="L4466" t="str">
            <v>M</v>
          </cell>
          <cell r="M4466" t="str">
            <v>No</v>
          </cell>
          <cell r="N4466">
            <v>258790</v>
          </cell>
        </row>
        <row r="4467">
          <cell r="J4467" t="str">
            <v>Current liabilities / Trade and other payables from exchange transactions_BS</v>
          </cell>
          <cell r="K4467" t="str">
            <v>Current liabilities / Trade and other payables from exchange transactions_BS</v>
          </cell>
          <cell r="L4467" t="str">
            <v>M</v>
          </cell>
          <cell r="M4467" t="str">
            <v>No</v>
          </cell>
          <cell r="N4467">
            <v>258791</v>
          </cell>
        </row>
        <row r="4468">
          <cell r="J4468" t="str">
            <v>Current liabilities / Trade and other payables from exchange transactions_BS</v>
          </cell>
          <cell r="K4468" t="str">
            <v>Current liabilities / Trade and other payables from exchange transactions_BS</v>
          </cell>
          <cell r="L4468" t="str">
            <v>M</v>
          </cell>
          <cell r="M4468" t="str">
            <v>No</v>
          </cell>
          <cell r="N4468">
            <v>258792</v>
          </cell>
        </row>
        <row r="4469">
          <cell r="J4469" t="str">
            <v>Current liabilities / Trade and other payables from exchange transactions_BS</v>
          </cell>
          <cell r="K4469" t="str">
            <v>Current liabilities / Trade and other payables from exchange transactions_BS</v>
          </cell>
          <cell r="L4469" t="str">
            <v>M</v>
          </cell>
          <cell r="M4469" t="str">
            <v>No</v>
          </cell>
          <cell r="N4469">
            <v>258793</v>
          </cell>
        </row>
        <row r="4470">
          <cell r="J4470" t="str">
            <v>Current liabilities / Trade and other payables from exchange transactions_BS</v>
          </cell>
          <cell r="K4470" t="str">
            <v>Current liabilities / Trade and other payables from exchange transactions_BS</v>
          </cell>
          <cell r="L4470" t="str">
            <v>M</v>
          </cell>
          <cell r="M4470" t="str">
            <v>No</v>
          </cell>
          <cell r="N4470">
            <v>258794</v>
          </cell>
        </row>
        <row r="4471">
          <cell r="J4471" t="str">
            <v>Current liabilities / Trade and other payables from exchange transactions_BS</v>
          </cell>
          <cell r="K4471" t="str">
            <v>Current liabilities / Trade and other payables from exchange transactions_BS</v>
          </cell>
          <cell r="L4471" t="str">
            <v>M</v>
          </cell>
          <cell r="M4471" t="str">
            <v>No</v>
          </cell>
          <cell r="N4471">
            <v>258795</v>
          </cell>
        </row>
        <row r="4472">
          <cell r="J4472" t="str">
            <v>Current liabilities / Trade and other payables from exchange transactions_BS</v>
          </cell>
          <cell r="K4472" t="str">
            <v>Current liabilities / Trade and other payables from exchange transactions_BS</v>
          </cell>
          <cell r="L4472" t="str">
            <v>M</v>
          </cell>
          <cell r="M4472" t="str">
            <v>No</v>
          </cell>
          <cell r="N4472">
            <v>258796</v>
          </cell>
        </row>
        <row r="4473">
          <cell r="J4473" t="str">
            <v>Current liabilities / Trade and other payables from exchange transactions_BS</v>
          </cell>
          <cell r="K4473" t="str">
            <v>Current liabilities / Trade and other payables from exchange transactions_BS</v>
          </cell>
          <cell r="L4473" t="str">
            <v>M</v>
          </cell>
          <cell r="M4473" t="str">
            <v>No</v>
          </cell>
          <cell r="N4473">
            <v>258797</v>
          </cell>
        </row>
        <row r="4474">
          <cell r="J4474" t="str">
            <v>Current liabilities / Trade and other payables from exchange transactions_BS</v>
          </cell>
          <cell r="K4474" t="str">
            <v>Current liabilities / Trade and other payables from exchange transactions_BS</v>
          </cell>
          <cell r="L4474" t="str">
            <v>M</v>
          </cell>
          <cell r="M4474" t="str">
            <v>No</v>
          </cell>
          <cell r="N4474">
            <v>258798</v>
          </cell>
        </row>
        <row r="4475">
          <cell r="J4475" t="str">
            <v>Current liabilities / Trade and other payables from exchange transactions_BS</v>
          </cell>
          <cell r="K4475" t="str">
            <v>Current liabilities / Trade and other payables from exchange transactions_BS</v>
          </cell>
          <cell r="L4475" t="str">
            <v>M</v>
          </cell>
          <cell r="M4475" t="str">
            <v>No</v>
          </cell>
          <cell r="N4475">
            <v>258799</v>
          </cell>
        </row>
        <row r="4476">
          <cell r="J4476" t="str">
            <v>Current liabilities / Trade and other payables from exchange transactions_BS</v>
          </cell>
          <cell r="K4476" t="str">
            <v>Current liabilities / Trade and other payables from exchange transactions_BS</v>
          </cell>
          <cell r="L4476" t="str">
            <v>M</v>
          </cell>
          <cell r="M4476" t="str">
            <v>No</v>
          </cell>
          <cell r="N4476">
            <v>258800</v>
          </cell>
        </row>
        <row r="4477">
          <cell r="J4477" t="str">
            <v>Current liabilities / Trade and other payables from exchange transactions_BS</v>
          </cell>
          <cell r="K4477" t="str">
            <v>Current liabilities / Trade and other payables from exchange transactions_BS</v>
          </cell>
          <cell r="L4477" t="str">
            <v>M</v>
          </cell>
          <cell r="M4477" t="str">
            <v>No</v>
          </cell>
          <cell r="N4477">
            <v>258801</v>
          </cell>
        </row>
        <row r="4478">
          <cell r="J4478" t="str">
            <v>Current liabilities / Trade and other payables from exchange transactions_BS</v>
          </cell>
          <cell r="K4478" t="str">
            <v>Current liabilities / Trade and other payables from exchange transactions_BS</v>
          </cell>
          <cell r="L4478" t="str">
            <v>M</v>
          </cell>
          <cell r="M4478" t="str">
            <v>No</v>
          </cell>
          <cell r="N4478">
            <v>258802</v>
          </cell>
        </row>
        <row r="4479">
          <cell r="J4479" t="str">
            <v>Current liabilities / Trade and other payables from exchange transactions_BS</v>
          </cell>
          <cell r="K4479" t="str">
            <v>Current liabilities / Trade and other payables from exchange transactions_BS</v>
          </cell>
          <cell r="L4479" t="str">
            <v>M</v>
          </cell>
          <cell r="M4479" t="str">
            <v>No</v>
          </cell>
          <cell r="N4479">
            <v>258803</v>
          </cell>
        </row>
        <row r="4480">
          <cell r="J4480" t="str">
            <v>Current liabilities / Trade and other payables from exchange transactions_BS</v>
          </cell>
          <cell r="K4480" t="str">
            <v>Current liabilities / Trade and other payables from exchange transactions_BS</v>
          </cell>
          <cell r="L4480" t="str">
            <v>M</v>
          </cell>
          <cell r="M4480" t="str">
            <v>No</v>
          </cell>
          <cell r="N4480">
            <v>258804</v>
          </cell>
        </row>
        <row r="4481">
          <cell r="J4481" t="str">
            <v>Current liabilities / Trade and other payables from exchange transactions_BS</v>
          </cell>
          <cell r="K4481" t="str">
            <v>Current liabilities / Trade and other payables from exchange transactions_BS</v>
          </cell>
          <cell r="L4481" t="str">
            <v>M</v>
          </cell>
          <cell r="M4481" t="str">
            <v>No</v>
          </cell>
          <cell r="N4481">
            <v>258805</v>
          </cell>
        </row>
        <row r="4482">
          <cell r="J4482" t="str">
            <v>Current liabilities / Trade and other payables from exchange transactions_BS</v>
          </cell>
          <cell r="K4482" t="str">
            <v>Current liabilities / Trade and other payables from exchange transactions_BS</v>
          </cell>
          <cell r="L4482" t="str">
            <v>M</v>
          </cell>
          <cell r="M4482" t="str">
            <v>No</v>
          </cell>
          <cell r="N4482">
            <v>262328</v>
          </cell>
        </row>
        <row r="4483">
          <cell r="J4483" t="str">
            <v>Current liabilities / Trade and other payables from exchange transactions_BS</v>
          </cell>
          <cell r="K4483" t="str">
            <v>Current liabilities / Trade and other payables from exchange transactions_BS</v>
          </cell>
          <cell r="L4483" t="str">
            <v>M</v>
          </cell>
          <cell r="M4483" t="str">
            <v>No</v>
          </cell>
          <cell r="N4483">
            <v>262329</v>
          </cell>
        </row>
        <row r="4484">
          <cell r="J4484" t="str">
            <v>Current liabilities / Trade and other payables from exchange transactions_BS</v>
          </cell>
          <cell r="K4484" t="str">
            <v>Current liabilities / Trade and other payables from exchange transactions_BS</v>
          </cell>
          <cell r="L4484" t="str">
            <v>M</v>
          </cell>
          <cell r="M4484" t="str">
            <v>No</v>
          </cell>
          <cell r="N4484">
            <v>262330</v>
          </cell>
        </row>
        <row r="4485">
          <cell r="J4485" t="str">
            <v>Current liabilities / Trade and other payables from exchange transactions_BS</v>
          </cell>
          <cell r="K4485" t="str">
            <v>Current liabilities / Trade and other payables from exchange transactions_BS</v>
          </cell>
          <cell r="L4485" t="str">
            <v>M</v>
          </cell>
          <cell r="M4485" t="str">
            <v>No</v>
          </cell>
          <cell r="N4485">
            <v>262331</v>
          </cell>
        </row>
        <row r="4486">
          <cell r="J4486" t="str">
            <v>Current liabilities / Trade and other payables from exchange transactions_BS</v>
          </cell>
          <cell r="K4486" t="str">
            <v>Current liabilities / Trade and other payables from exchange transactions_BS</v>
          </cell>
          <cell r="L4486" t="str">
            <v>M</v>
          </cell>
          <cell r="M4486" t="str">
            <v>No</v>
          </cell>
          <cell r="N4486">
            <v>262332</v>
          </cell>
        </row>
        <row r="4487">
          <cell r="J4487" t="str">
            <v>Current liabilities / Trade and other payables from exchange transactions_BS</v>
          </cell>
          <cell r="K4487" t="str">
            <v>Current liabilities / Trade and other payables from exchange transactions_BS</v>
          </cell>
          <cell r="L4487" t="str">
            <v>M</v>
          </cell>
          <cell r="M4487" t="str">
            <v>No</v>
          </cell>
          <cell r="N4487">
            <v>262333</v>
          </cell>
        </row>
        <row r="4488">
          <cell r="J4488" t="str">
            <v>Current liabilities / Trade and other payables from exchange transactions_BS</v>
          </cell>
          <cell r="K4488" t="str">
            <v>Current liabilities / Trade and other payables from exchange transactions_BS</v>
          </cell>
          <cell r="L4488" t="str">
            <v>M</v>
          </cell>
          <cell r="M4488" t="str">
            <v>No</v>
          </cell>
          <cell r="N4488">
            <v>262334</v>
          </cell>
        </row>
        <row r="4489">
          <cell r="J4489" t="str">
            <v>Current liabilities / Trade and other payables from exchange transactions_BS</v>
          </cell>
          <cell r="K4489" t="str">
            <v>Current liabilities / Trade and other payables from exchange transactions_BS</v>
          </cell>
          <cell r="L4489" t="str">
            <v>M</v>
          </cell>
          <cell r="M4489" t="str">
            <v>No</v>
          </cell>
          <cell r="N4489">
            <v>261063</v>
          </cell>
        </row>
        <row r="4490">
          <cell r="J4490" t="str">
            <v>Current liabilities / Trade and other payables from exchange transactions_BS</v>
          </cell>
          <cell r="K4490" t="str">
            <v>Current liabilities / Trade and other payables from exchange transactions_BS</v>
          </cell>
          <cell r="L4490" t="str">
            <v>M</v>
          </cell>
          <cell r="M4490" t="str">
            <v>No</v>
          </cell>
          <cell r="N4490">
            <v>261064</v>
          </cell>
        </row>
        <row r="4491">
          <cell r="J4491" t="str">
            <v>Current liabilities / Trade and other payables from exchange transactions_BS</v>
          </cell>
          <cell r="K4491" t="str">
            <v>Current liabilities / Trade and other payables from exchange transactions_BS</v>
          </cell>
          <cell r="L4491" t="str">
            <v>M</v>
          </cell>
          <cell r="M4491" t="str">
            <v>No</v>
          </cell>
          <cell r="N4491">
            <v>261065</v>
          </cell>
        </row>
        <row r="4492">
          <cell r="J4492" t="str">
            <v>Current liabilities / Trade and other payables from exchange transactions_BS</v>
          </cell>
          <cell r="K4492" t="str">
            <v>Current liabilities / Trade and other payables from exchange transactions_BS</v>
          </cell>
          <cell r="L4492" t="str">
            <v>M</v>
          </cell>
          <cell r="M4492" t="str">
            <v>No</v>
          </cell>
          <cell r="N4492">
            <v>261066</v>
          </cell>
        </row>
        <row r="4493">
          <cell r="J4493" t="str">
            <v>Current liabilities / Trade and other payables from exchange transactions_BS</v>
          </cell>
          <cell r="K4493" t="str">
            <v>Current liabilities / Trade and other payables from exchange transactions_BS</v>
          </cell>
          <cell r="L4493" t="str">
            <v>M</v>
          </cell>
          <cell r="M4493" t="str">
            <v>No</v>
          </cell>
          <cell r="N4493">
            <v>261067</v>
          </cell>
        </row>
        <row r="4494">
          <cell r="J4494" t="str">
            <v>Current liabilities / Trade and other payables from exchange transactions_BS</v>
          </cell>
          <cell r="K4494" t="str">
            <v>Current liabilities / Trade and other payables from exchange transactions_BS</v>
          </cell>
          <cell r="L4494" t="str">
            <v>M</v>
          </cell>
          <cell r="M4494" t="str">
            <v>No</v>
          </cell>
          <cell r="N4494">
            <v>261068</v>
          </cell>
        </row>
        <row r="4495">
          <cell r="J4495" t="str">
            <v>Current liabilities / Trade and other payables from exchange transactions_BS</v>
          </cell>
          <cell r="K4495" t="str">
            <v>Current liabilities / Trade and other payables from exchange transactions_BS</v>
          </cell>
          <cell r="L4495" t="str">
            <v>M</v>
          </cell>
          <cell r="M4495" t="str">
            <v>No</v>
          </cell>
          <cell r="N4495">
            <v>261069</v>
          </cell>
        </row>
        <row r="4496">
          <cell r="J4496" t="str">
            <v>Current liabilities / Trade and other payables from exchange transactions_BS</v>
          </cell>
          <cell r="K4496" t="str">
            <v>Current liabilities / Trade and other payables from exchange transactions_BS</v>
          </cell>
          <cell r="L4496" t="str">
            <v>M</v>
          </cell>
          <cell r="M4496" t="str">
            <v>No</v>
          </cell>
          <cell r="N4496">
            <v>261070</v>
          </cell>
        </row>
        <row r="4497">
          <cell r="J4497" t="str">
            <v>Current liabilities / Trade and other payables from exchange transactions_BS</v>
          </cell>
          <cell r="K4497" t="str">
            <v>Current liabilities / Trade and other payables from exchange transactions_BS</v>
          </cell>
          <cell r="L4497" t="str">
            <v>M</v>
          </cell>
          <cell r="M4497" t="str">
            <v>No</v>
          </cell>
          <cell r="N4497">
            <v>261071</v>
          </cell>
        </row>
        <row r="4498">
          <cell r="J4498" t="str">
            <v>Current liabilities / Trade and other payables from exchange transactions_BS</v>
          </cell>
          <cell r="K4498" t="str">
            <v>Current liabilities / Trade and other payables from exchange transactions_BS</v>
          </cell>
          <cell r="L4498" t="str">
            <v>M</v>
          </cell>
          <cell r="M4498" t="str">
            <v>No</v>
          </cell>
          <cell r="N4498">
            <v>261072</v>
          </cell>
        </row>
        <row r="4499">
          <cell r="J4499" t="str">
            <v>Current liabilities / Trade and other payables from exchange transactions_BS</v>
          </cell>
          <cell r="K4499" t="str">
            <v>Current liabilities / Trade and other payables from exchange transactions_BS</v>
          </cell>
          <cell r="L4499" t="str">
            <v>M</v>
          </cell>
          <cell r="M4499" t="str">
            <v>No</v>
          </cell>
          <cell r="N4499">
            <v>261073</v>
          </cell>
        </row>
        <row r="4500">
          <cell r="J4500" t="str">
            <v>Current liabilities / Trade and other payables from exchange transactions_BS</v>
          </cell>
          <cell r="K4500" t="str">
            <v>Current liabilities / Trade and other payables from exchange transactions_BS</v>
          </cell>
          <cell r="L4500" t="str">
            <v>M</v>
          </cell>
          <cell r="M4500" t="str">
            <v>No</v>
          </cell>
          <cell r="N4500">
            <v>261074</v>
          </cell>
        </row>
        <row r="4501">
          <cell r="J4501" t="str">
            <v>Current liabilities / Trade and other payables from exchange transactions_BS</v>
          </cell>
          <cell r="K4501" t="str">
            <v>Current liabilities / Trade and other payables from exchange transactions_BS</v>
          </cell>
          <cell r="L4501" t="str">
            <v>M</v>
          </cell>
          <cell r="M4501" t="str">
            <v>No</v>
          </cell>
          <cell r="N4501">
            <v>261075</v>
          </cell>
        </row>
        <row r="4502">
          <cell r="J4502" t="str">
            <v>Current liabilities / Trade and other payables from exchange transactions_BS</v>
          </cell>
          <cell r="K4502" t="str">
            <v>Current liabilities / Trade and other payables from exchange transactions_BS</v>
          </cell>
          <cell r="L4502" t="str">
            <v>M</v>
          </cell>
          <cell r="M4502" t="str">
            <v>No</v>
          </cell>
          <cell r="N4502">
            <v>261076</v>
          </cell>
        </row>
        <row r="4503">
          <cell r="J4503" t="str">
            <v>Current liabilities / Trade and other payables from exchange transactions_BS</v>
          </cell>
          <cell r="K4503" t="str">
            <v>Current liabilities / Trade and other payables from exchange transactions_BS</v>
          </cell>
          <cell r="L4503" t="str">
            <v>M</v>
          </cell>
          <cell r="M4503" t="str">
            <v>No</v>
          </cell>
          <cell r="N4503">
            <v>261077</v>
          </cell>
        </row>
        <row r="4504">
          <cell r="J4504" t="str">
            <v>Current liabilities / Trade and other payables from exchange transactions_BS</v>
          </cell>
          <cell r="K4504" t="str">
            <v>Current liabilities / Trade and other payables from exchange transactions_BS</v>
          </cell>
          <cell r="L4504" t="str">
            <v>M</v>
          </cell>
          <cell r="M4504" t="str">
            <v>No</v>
          </cell>
          <cell r="N4504">
            <v>261078</v>
          </cell>
        </row>
        <row r="4505">
          <cell r="J4505" t="str">
            <v>Current liabilities / Trade and other payables from exchange transactions_BS</v>
          </cell>
          <cell r="K4505" t="str">
            <v>Current liabilities / Trade and other payables from exchange transactions_BS</v>
          </cell>
          <cell r="L4505" t="str">
            <v>M</v>
          </cell>
          <cell r="M4505" t="str">
            <v>No</v>
          </cell>
          <cell r="N4505">
            <v>261079</v>
          </cell>
        </row>
        <row r="4506">
          <cell r="J4506" t="str">
            <v>Current liabilities / Trade and other payables from exchange transactions_BS</v>
          </cell>
          <cell r="K4506" t="str">
            <v>Current liabilities / Trade and other payables from exchange transactions_BS</v>
          </cell>
          <cell r="L4506" t="str">
            <v>M</v>
          </cell>
          <cell r="M4506" t="str">
            <v>No</v>
          </cell>
          <cell r="N4506">
            <v>261080</v>
          </cell>
        </row>
        <row r="4507">
          <cell r="J4507" t="str">
            <v>Current liabilities / Trade and other payables from exchange transactions_BS</v>
          </cell>
          <cell r="K4507" t="str">
            <v>Current liabilities / Trade and other payables from exchange transactions_BS</v>
          </cell>
          <cell r="L4507" t="str">
            <v>M</v>
          </cell>
          <cell r="M4507" t="str">
            <v>No</v>
          </cell>
          <cell r="N4507">
            <v>261081</v>
          </cell>
        </row>
        <row r="4508">
          <cell r="J4508" t="str">
            <v>Current liabilities / Trade and other payables from exchange transactions_BS</v>
          </cell>
          <cell r="K4508" t="str">
            <v>Current liabilities / Trade and other payables from exchange transactions_BS</v>
          </cell>
          <cell r="L4508" t="str">
            <v>M</v>
          </cell>
          <cell r="M4508" t="str">
            <v>No</v>
          </cell>
          <cell r="N4508">
            <v>261082</v>
          </cell>
        </row>
        <row r="4509">
          <cell r="J4509" t="str">
            <v>Current liabilities / Trade and other payables from exchange transactions_BS</v>
          </cell>
          <cell r="K4509" t="str">
            <v>Current liabilities / Trade and other payables from exchange transactions_BS</v>
          </cell>
          <cell r="L4509" t="str">
            <v>M</v>
          </cell>
          <cell r="M4509" t="str">
            <v>No</v>
          </cell>
          <cell r="N4509">
            <v>261083</v>
          </cell>
        </row>
        <row r="4510">
          <cell r="J4510" t="str">
            <v>Current liabilities / Trade and other payables from exchange transactions_BS</v>
          </cell>
          <cell r="K4510" t="str">
            <v>Current liabilities / Trade and other payables from exchange transactions_BS</v>
          </cell>
          <cell r="L4510" t="str">
            <v>M</v>
          </cell>
          <cell r="M4510" t="str">
            <v>No</v>
          </cell>
          <cell r="N4510">
            <v>261084</v>
          </cell>
        </row>
        <row r="4511">
          <cell r="J4511" t="str">
            <v>Current liabilities / Trade and other payables from exchange transactions_BS</v>
          </cell>
          <cell r="K4511" t="str">
            <v>Current liabilities / Trade and other payables from exchange transactions_BS</v>
          </cell>
          <cell r="L4511" t="str">
            <v>M</v>
          </cell>
          <cell r="M4511" t="str">
            <v>No</v>
          </cell>
          <cell r="N4511">
            <v>261085</v>
          </cell>
        </row>
        <row r="4512">
          <cell r="J4512" t="str">
            <v>Current liabilities / Trade and other payables from exchange transactions_BS</v>
          </cell>
          <cell r="K4512" t="str">
            <v>Current liabilities / Trade and other payables from exchange transactions_BS</v>
          </cell>
          <cell r="L4512" t="str">
            <v>M</v>
          </cell>
          <cell r="M4512" t="str">
            <v>No</v>
          </cell>
          <cell r="N4512">
            <v>261086</v>
          </cell>
        </row>
        <row r="4513">
          <cell r="J4513" t="str">
            <v>Current liabilities / Trade and other payables from exchange transactions_BS</v>
          </cell>
          <cell r="K4513" t="str">
            <v>Current liabilities / Trade and other payables from exchange transactions_BS</v>
          </cell>
          <cell r="L4513" t="str">
            <v>M</v>
          </cell>
          <cell r="M4513" t="str">
            <v>No</v>
          </cell>
          <cell r="N4513">
            <v>261087</v>
          </cell>
        </row>
        <row r="4514">
          <cell r="J4514" t="str">
            <v>Current liabilities / Trade and other payables from exchange transactions_BS</v>
          </cell>
          <cell r="K4514" t="str">
            <v>Current liabilities / Trade and other payables from exchange transactions_BS</v>
          </cell>
          <cell r="L4514" t="str">
            <v>M</v>
          </cell>
          <cell r="M4514" t="str">
            <v>No</v>
          </cell>
          <cell r="N4514">
            <v>261088</v>
          </cell>
        </row>
        <row r="4515">
          <cell r="J4515" t="str">
            <v>Current liabilities / Trade and other payables from exchange transactions_BS</v>
          </cell>
          <cell r="K4515" t="str">
            <v>Current liabilities / Trade and other payables from exchange transactions_BS</v>
          </cell>
          <cell r="L4515" t="str">
            <v>M</v>
          </cell>
          <cell r="M4515" t="str">
            <v>No</v>
          </cell>
          <cell r="N4515">
            <v>261089</v>
          </cell>
        </row>
        <row r="4516">
          <cell r="J4516" t="str">
            <v>Current liabilities / Trade and other payables from exchange transactions_BS</v>
          </cell>
          <cell r="K4516" t="str">
            <v>Current liabilities / Trade and other payables from exchange transactions_BS</v>
          </cell>
          <cell r="L4516" t="str">
            <v>M</v>
          </cell>
          <cell r="M4516" t="str">
            <v>No</v>
          </cell>
          <cell r="N4516">
            <v>258713</v>
          </cell>
        </row>
        <row r="4517">
          <cell r="J4517" t="str">
            <v>Current liabilities / Trade and other payables from exchange transactions_BS</v>
          </cell>
          <cell r="K4517" t="str">
            <v>Current liabilities / Trade and other payables from exchange transactions_BS</v>
          </cell>
          <cell r="L4517" t="str">
            <v>M</v>
          </cell>
          <cell r="M4517" t="str">
            <v>No</v>
          </cell>
          <cell r="N4517">
            <v>258714</v>
          </cell>
        </row>
        <row r="4518">
          <cell r="J4518" t="str">
            <v>Current liabilities / Trade and other payables from exchange transactions_BS</v>
          </cell>
          <cell r="K4518" t="str">
            <v>Current liabilities / Trade and other payables from exchange transactions_BS</v>
          </cell>
          <cell r="L4518" t="str">
            <v>M</v>
          </cell>
          <cell r="M4518" t="str">
            <v>No</v>
          </cell>
          <cell r="N4518">
            <v>258715</v>
          </cell>
        </row>
        <row r="4519">
          <cell r="J4519" t="str">
            <v>Current liabilities / Trade and other payables from exchange transactions_BS</v>
          </cell>
          <cell r="K4519" t="str">
            <v>Current liabilities / Trade and other payables from exchange transactions_BS</v>
          </cell>
          <cell r="L4519" t="str">
            <v>M</v>
          </cell>
          <cell r="M4519" t="str">
            <v>No</v>
          </cell>
          <cell r="N4519">
            <v>258716</v>
          </cell>
        </row>
        <row r="4520">
          <cell r="J4520" t="str">
            <v>Current liabilities / Trade and other payables from exchange transactions_BS</v>
          </cell>
          <cell r="K4520" t="str">
            <v>Current liabilities / Trade and other payables from exchange transactions_BS</v>
          </cell>
          <cell r="L4520" t="str">
            <v>M</v>
          </cell>
          <cell r="M4520" t="str">
            <v>No</v>
          </cell>
          <cell r="N4520">
            <v>258717</v>
          </cell>
        </row>
        <row r="4521">
          <cell r="J4521" t="str">
            <v>Current liabilities / Trade and other payables from exchange transactions_BS</v>
          </cell>
          <cell r="K4521" t="str">
            <v>Current liabilities / Trade and other payables from exchange transactions_BS</v>
          </cell>
          <cell r="L4521" t="str">
            <v>M</v>
          </cell>
          <cell r="M4521" t="str">
            <v>No</v>
          </cell>
          <cell r="N4521">
            <v>258718</v>
          </cell>
        </row>
        <row r="4522">
          <cell r="J4522" t="str">
            <v>Current liabilities / Trade and other payables from exchange transactions_BS</v>
          </cell>
          <cell r="K4522" t="str">
            <v>Current liabilities / Trade and other payables from exchange transactions_BS</v>
          </cell>
          <cell r="L4522" t="str">
            <v>M</v>
          </cell>
          <cell r="M4522" t="str">
            <v>No</v>
          </cell>
          <cell r="N4522">
            <v>258719</v>
          </cell>
        </row>
        <row r="4523">
          <cell r="J4523" t="str">
            <v>Current liabilities / Trade and other payables from exchange transactions_BS</v>
          </cell>
          <cell r="K4523" t="str">
            <v>Current liabilities / Trade and other payables from exchange transactions_BS</v>
          </cell>
          <cell r="L4523" t="str">
            <v>M</v>
          </cell>
          <cell r="M4523" t="str">
            <v>No</v>
          </cell>
          <cell r="N4523">
            <v>258720</v>
          </cell>
        </row>
        <row r="4524">
          <cell r="J4524" t="str">
            <v>Current liabilities / Trade and other payables from exchange transactions_BS</v>
          </cell>
          <cell r="K4524" t="str">
            <v>Current liabilities / Trade and other payables from exchange transactions_BS</v>
          </cell>
          <cell r="L4524" t="str">
            <v>M</v>
          </cell>
          <cell r="M4524" t="str">
            <v>No</v>
          </cell>
          <cell r="N4524">
            <v>258721</v>
          </cell>
        </row>
        <row r="4525">
          <cell r="J4525" t="str">
            <v>Current liabilities / Trade and other payables from exchange transactions_BS</v>
          </cell>
          <cell r="K4525" t="str">
            <v>Current liabilities / Trade and other payables from exchange transactions_BS</v>
          </cell>
          <cell r="L4525" t="str">
            <v>M</v>
          </cell>
          <cell r="M4525" t="str">
            <v>No</v>
          </cell>
          <cell r="N4525">
            <v>258722</v>
          </cell>
        </row>
        <row r="4526">
          <cell r="J4526" t="str">
            <v>Current liabilities / Trade and other payables from exchange transactions_BS</v>
          </cell>
          <cell r="K4526" t="str">
            <v>Current liabilities / Trade and other payables from exchange transactions_BS</v>
          </cell>
          <cell r="L4526" t="str">
            <v>M</v>
          </cell>
          <cell r="M4526" t="str">
            <v>No</v>
          </cell>
          <cell r="N4526">
            <v>258723</v>
          </cell>
        </row>
        <row r="4527">
          <cell r="J4527" t="str">
            <v>Current liabilities / Trade and other payables from exchange transactions_BS</v>
          </cell>
          <cell r="K4527" t="str">
            <v>Current liabilities / Trade and other payables from exchange transactions_BS</v>
          </cell>
          <cell r="L4527" t="str">
            <v>M</v>
          </cell>
          <cell r="M4527" t="str">
            <v>No</v>
          </cell>
          <cell r="N4527">
            <v>258724</v>
          </cell>
        </row>
        <row r="4528">
          <cell r="J4528" t="str">
            <v>Current liabilities / Trade and other payables from exchange transactions_BS</v>
          </cell>
          <cell r="K4528" t="str">
            <v>Current liabilities / Trade and other payables from exchange transactions_BS</v>
          </cell>
          <cell r="L4528" t="str">
            <v>M</v>
          </cell>
          <cell r="M4528" t="str">
            <v>No</v>
          </cell>
          <cell r="N4528">
            <v>258725</v>
          </cell>
        </row>
        <row r="4529">
          <cell r="J4529" t="str">
            <v>Current liabilities / Trade and other payables from exchange transactions_BS</v>
          </cell>
          <cell r="K4529" t="str">
            <v>Current liabilities / Trade and other payables from exchange transactions_BS</v>
          </cell>
          <cell r="L4529" t="str">
            <v>M</v>
          </cell>
          <cell r="M4529" t="str">
            <v>No</v>
          </cell>
          <cell r="N4529">
            <v>258726</v>
          </cell>
        </row>
        <row r="4530">
          <cell r="J4530" t="str">
            <v>Current liabilities / Trade and other payables from exchange transactions_BS</v>
          </cell>
          <cell r="K4530" t="str">
            <v>Current liabilities / Trade and other payables from exchange transactions_BS</v>
          </cell>
          <cell r="L4530" t="str">
            <v>M</v>
          </cell>
          <cell r="M4530" t="str">
            <v>No</v>
          </cell>
          <cell r="N4530">
            <v>258727</v>
          </cell>
        </row>
        <row r="4531">
          <cell r="J4531" t="str">
            <v>Current liabilities / Trade and other payables from exchange transactions_BS</v>
          </cell>
          <cell r="K4531" t="str">
            <v>Current liabilities / Trade and other payables from exchange transactions_BS</v>
          </cell>
          <cell r="L4531" t="str">
            <v>M</v>
          </cell>
          <cell r="M4531" t="str">
            <v>No</v>
          </cell>
          <cell r="N4531">
            <v>258728</v>
          </cell>
        </row>
        <row r="4532">
          <cell r="J4532" t="str">
            <v>Current liabilities / Trade and other payables from exchange transactions_BS</v>
          </cell>
          <cell r="K4532" t="str">
            <v>Current liabilities / Trade and other payables from exchange transactions_BS</v>
          </cell>
          <cell r="L4532" t="str">
            <v>M</v>
          </cell>
          <cell r="M4532" t="str">
            <v>No</v>
          </cell>
          <cell r="N4532">
            <v>258729</v>
          </cell>
        </row>
        <row r="4533">
          <cell r="J4533" t="str">
            <v>Current liabilities / Trade and other payables from exchange transactions_BS</v>
          </cell>
          <cell r="K4533" t="str">
            <v>Current liabilities / Trade and other payables from exchange transactions_BS</v>
          </cell>
          <cell r="L4533" t="str">
            <v>M</v>
          </cell>
          <cell r="M4533" t="str">
            <v>No</v>
          </cell>
          <cell r="N4533">
            <v>258730</v>
          </cell>
        </row>
        <row r="4534">
          <cell r="J4534" t="str">
            <v>Current liabilities / Trade and other payables from exchange transactions_BS</v>
          </cell>
          <cell r="K4534" t="str">
            <v>Current liabilities / Trade and other payables from exchange transactions_BS</v>
          </cell>
          <cell r="L4534" t="str">
            <v>M</v>
          </cell>
          <cell r="M4534" t="str">
            <v>No</v>
          </cell>
          <cell r="N4534">
            <v>258731</v>
          </cell>
        </row>
        <row r="4535">
          <cell r="J4535" t="str">
            <v>Current liabilities / Trade and other payables from exchange transactions_BS</v>
          </cell>
          <cell r="K4535" t="str">
            <v>Current liabilities / Trade and other payables from exchange transactions_BS</v>
          </cell>
          <cell r="L4535" t="str">
            <v>M</v>
          </cell>
          <cell r="M4535" t="str">
            <v>No</v>
          </cell>
          <cell r="N4535">
            <v>258732</v>
          </cell>
        </row>
        <row r="4536">
          <cell r="J4536" t="str">
            <v>Current liabilities / Trade and other payables from exchange transactions_BS</v>
          </cell>
          <cell r="K4536" t="str">
            <v>Current liabilities / Trade and other payables from exchange transactions_BS</v>
          </cell>
          <cell r="L4536" t="str">
            <v>M</v>
          </cell>
          <cell r="M4536" t="str">
            <v>No</v>
          </cell>
          <cell r="N4536">
            <v>258733</v>
          </cell>
        </row>
        <row r="4537">
          <cell r="J4537" t="str">
            <v>Current liabilities / Trade and other payables from exchange transactions_BS</v>
          </cell>
          <cell r="K4537" t="str">
            <v>Current liabilities / Trade and other payables from exchange transactions_BS</v>
          </cell>
          <cell r="L4537" t="str">
            <v>M</v>
          </cell>
          <cell r="M4537" t="str">
            <v>No</v>
          </cell>
          <cell r="N4537">
            <v>258734</v>
          </cell>
        </row>
        <row r="4538">
          <cell r="J4538" t="str">
            <v>Current liabilities / Trade and other payables from exchange transactions_BS</v>
          </cell>
          <cell r="K4538" t="str">
            <v>Current liabilities / Trade and other payables from exchange transactions_BS</v>
          </cell>
          <cell r="L4538" t="str">
            <v>M</v>
          </cell>
          <cell r="M4538" t="str">
            <v>No</v>
          </cell>
          <cell r="N4538">
            <v>258735</v>
          </cell>
        </row>
        <row r="4539">
          <cell r="J4539" t="str">
            <v>Current liabilities / Trade and other payables from exchange transactions_BS</v>
          </cell>
          <cell r="K4539" t="str">
            <v>Current liabilities / Trade and other payables from exchange transactions_BS</v>
          </cell>
          <cell r="L4539" t="str">
            <v>M</v>
          </cell>
          <cell r="M4539" t="str">
            <v>No</v>
          </cell>
          <cell r="N4539">
            <v>258736</v>
          </cell>
        </row>
        <row r="4540">
          <cell r="J4540" t="str">
            <v>Current liabilities / Trade and other payables from exchange transactions_BS</v>
          </cell>
          <cell r="K4540" t="str">
            <v>Current liabilities / Trade and other payables from exchange transactions_BS</v>
          </cell>
          <cell r="L4540" t="str">
            <v>M</v>
          </cell>
          <cell r="M4540" t="str">
            <v>No</v>
          </cell>
          <cell r="N4540">
            <v>258737</v>
          </cell>
        </row>
        <row r="4541">
          <cell r="J4541" t="str">
            <v>Current liabilities / Trade and other payables from exchange transactions_BS</v>
          </cell>
          <cell r="K4541" t="str">
            <v>Current liabilities / Trade and other payables from exchange transactions_BS</v>
          </cell>
          <cell r="L4541" t="str">
            <v>M</v>
          </cell>
          <cell r="M4541" t="str">
            <v>No</v>
          </cell>
          <cell r="N4541">
            <v>258738</v>
          </cell>
        </row>
        <row r="4542">
          <cell r="J4542" t="str">
            <v>Current liabilities / Trade and other payables from exchange transactions_BS</v>
          </cell>
          <cell r="K4542" t="str">
            <v>Current liabilities / Trade and other payables from exchange transactions_BS</v>
          </cell>
          <cell r="L4542" t="str">
            <v>M</v>
          </cell>
          <cell r="M4542" t="str">
            <v>No</v>
          </cell>
          <cell r="N4542">
            <v>258739</v>
          </cell>
        </row>
        <row r="4543">
          <cell r="J4543" t="str">
            <v>Current liabilities / Trade and other payables from exchange transactions_BS</v>
          </cell>
          <cell r="K4543" t="str">
            <v>Current liabilities / Trade and other payables from exchange transactions_BS</v>
          </cell>
          <cell r="L4543" t="str">
            <v>M</v>
          </cell>
          <cell r="M4543" t="str">
            <v>No</v>
          </cell>
          <cell r="N4543">
            <v>258740</v>
          </cell>
        </row>
        <row r="4544">
          <cell r="J4544" t="str">
            <v>Current liabilities / Trade and other payables from exchange transactions_BS</v>
          </cell>
          <cell r="K4544" t="str">
            <v>Current liabilities / Trade and other payables from exchange transactions_BS</v>
          </cell>
          <cell r="L4544" t="str">
            <v>M</v>
          </cell>
          <cell r="M4544" t="str">
            <v>No</v>
          </cell>
          <cell r="N4544">
            <v>258741</v>
          </cell>
        </row>
        <row r="4545">
          <cell r="J4545" t="str">
            <v>Current liabilities / Trade and other payables from exchange transactions_BS</v>
          </cell>
          <cell r="K4545" t="str">
            <v>Current liabilities / Trade and other payables from exchange transactions_BS</v>
          </cell>
          <cell r="L4545" t="str">
            <v>M</v>
          </cell>
          <cell r="M4545" t="str">
            <v>No</v>
          </cell>
          <cell r="N4545">
            <v>258742</v>
          </cell>
        </row>
        <row r="4546">
          <cell r="J4546" t="str">
            <v>Current liabilities / Trade and other payables from exchange transactions_BS</v>
          </cell>
          <cell r="K4546" t="str">
            <v>Current liabilities / Trade and other payables from exchange transactions_BS</v>
          </cell>
          <cell r="L4546" t="str">
            <v>M</v>
          </cell>
          <cell r="M4546" t="str">
            <v>No</v>
          </cell>
          <cell r="N4546">
            <v>258743</v>
          </cell>
        </row>
        <row r="4547">
          <cell r="J4547" t="str">
            <v>Current liabilities / Trade and other payables from exchange transactions_BS</v>
          </cell>
          <cell r="K4547" t="str">
            <v>Current liabilities / Trade and other payables from exchange transactions_BS</v>
          </cell>
          <cell r="L4547" t="str">
            <v>M</v>
          </cell>
          <cell r="M4547" t="str">
            <v>No</v>
          </cell>
          <cell r="N4547">
            <v>258744</v>
          </cell>
        </row>
        <row r="4548">
          <cell r="J4548" t="str">
            <v>Current liabilities / Trade and other payables from exchange transactions_BS</v>
          </cell>
          <cell r="K4548" t="str">
            <v>Current liabilities / Trade and other payables from exchange transactions_BS</v>
          </cell>
          <cell r="L4548" t="str">
            <v>M</v>
          </cell>
          <cell r="M4548" t="str">
            <v>No</v>
          </cell>
          <cell r="N4548">
            <v>258745</v>
          </cell>
        </row>
        <row r="4549">
          <cell r="J4549" t="str">
            <v>Current liabilities / Trade and other payables from exchange transactions_BS</v>
          </cell>
          <cell r="K4549" t="str">
            <v>Current liabilities / Trade and other payables from exchange transactions_BS</v>
          </cell>
          <cell r="L4549" t="str">
            <v>M</v>
          </cell>
          <cell r="M4549" t="str">
            <v>No</v>
          </cell>
          <cell r="N4549">
            <v>258746</v>
          </cell>
        </row>
        <row r="4550">
          <cell r="J4550" t="str">
            <v>Current liabilities / Trade and other payables from exchange transactions_BS</v>
          </cell>
          <cell r="K4550" t="str">
            <v>Current liabilities / Trade and other payables from exchange transactions_BS</v>
          </cell>
          <cell r="L4550" t="str">
            <v>M</v>
          </cell>
          <cell r="M4550" t="str">
            <v>No</v>
          </cell>
          <cell r="N4550">
            <v>258747</v>
          </cell>
        </row>
        <row r="4551">
          <cell r="J4551" t="str">
            <v>Current liabilities / Trade and other payables from exchange transactions_BS</v>
          </cell>
          <cell r="K4551" t="str">
            <v>Current liabilities / Trade and other payables from exchange transactions_BS</v>
          </cell>
          <cell r="L4551" t="str">
            <v>M</v>
          </cell>
          <cell r="M4551" t="str">
            <v>No</v>
          </cell>
          <cell r="N4551">
            <v>258748</v>
          </cell>
        </row>
        <row r="4552">
          <cell r="J4552" t="str">
            <v>Current liabilities / Trade and other payables from exchange transactions_BS</v>
          </cell>
          <cell r="K4552" t="str">
            <v>Current liabilities / Trade and other payables from exchange transactions_BS</v>
          </cell>
          <cell r="L4552" t="str">
            <v>M</v>
          </cell>
          <cell r="M4552" t="str">
            <v>No</v>
          </cell>
          <cell r="N4552">
            <v>258749</v>
          </cell>
        </row>
        <row r="4553">
          <cell r="J4553" t="str">
            <v>Current liabilities / Trade and other payables from exchange transactions_BS</v>
          </cell>
          <cell r="K4553" t="str">
            <v>Current liabilities / Trade and other payables from exchange transactions_BS</v>
          </cell>
          <cell r="L4553" t="str">
            <v>M</v>
          </cell>
          <cell r="M4553" t="str">
            <v>No</v>
          </cell>
          <cell r="N4553">
            <v>258750</v>
          </cell>
        </row>
        <row r="4554">
          <cell r="J4554" t="str">
            <v>Current liabilities / Trade and other payables from exchange transactions_BS</v>
          </cell>
          <cell r="K4554" t="str">
            <v>Current liabilities / Trade and other payables from exchange transactions_BS</v>
          </cell>
          <cell r="L4554" t="str">
            <v>M</v>
          </cell>
          <cell r="M4554" t="str">
            <v>No</v>
          </cell>
          <cell r="N4554">
            <v>258751</v>
          </cell>
        </row>
        <row r="4555">
          <cell r="J4555" t="str">
            <v>Current liabilities / Trade and other payables from exchange transactions_BS</v>
          </cell>
          <cell r="K4555" t="str">
            <v>Current liabilities / Trade and other payables from exchange transactions_BS</v>
          </cell>
          <cell r="L4555" t="str">
            <v>M</v>
          </cell>
          <cell r="M4555" t="str">
            <v>No</v>
          </cell>
          <cell r="N4555">
            <v>258752</v>
          </cell>
        </row>
        <row r="4556">
          <cell r="J4556" t="str">
            <v>Current liabilities / Trade and other payables from exchange transactions_BS</v>
          </cell>
          <cell r="K4556" t="str">
            <v>Current liabilities / Trade and other payables from exchange transactions_BS</v>
          </cell>
          <cell r="L4556" t="str">
            <v>M</v>
          </cell>
          <cell r="M4556" t="str">
            <v>No</v>
          </cell>
          <cell r="N4556">
            <v>258753</v>
          </cell>
        </row>
        <row r="4557">
          <cell r="J4557" t="str">
            <v>Current liabilities / Trade and other payables from exchange transactions_BS</v>
          </cell>
          <cell r="K4557" t="str">
            <v>Current liabilities / Trade and other payables from exchange transactions_BS</v>
          </cell>
          <cell r="L4557" t="str">
            <v>M</v>
          </cell>
          <cell r="M4557" t="str">
            <v>No</v>
          </cell>
          <cell r="N4557">
            <v>258754</v>
          </cell>
        </row>
        <row r="4558">
          <cell r="J4558" t="str">
            <v>Current liabilities / Trade and other payables from exchange transactions_BS</v>
          </cell>
          <cell r="K4558" t="str">
            <v>Current liabilities / Trade and other payables from exchange transactions_BS</v>
          </cell>
          <cell r="L4558" t="str">
            <v>M</v>
          </cell>
          <cell r="M4558" t="str">
            <v>No</v>
          </cell>
          <cell r="N4558">
            <v>258755</v>
          </cell>
        </row>
        <row r="4559">
          <cell r="J4559" t="str">
            <v>Current liabilities / Trade and other payables from exchange transactions_BS</v>
          </cell>
          <cell r="K4559" t="str">
            <v>Current liabilities / Trade and other payables from exchange transactions_BS</v>
          </cell>
          <cell r="L4559" t="str">
            <v>M</v>
          </cell>
          <cell r="M4559" t="str">
            <v>No</v>
          </cell>
          <cell r="N4559">
            <v>258756</v>
          </cell>
        </row>
        <row r="4560">
          <cell r="J4560" t="str">
            <v>Current liabilities / Trade and other payables from exchange transactions_BS</v>
          </cell>
          <cell r="K4560" t="str">
            <v>Current liabilities / Trade and other payables from exchange transactions_BS</v>
          </cell>
          <cell r="L4560" t="str">
            <v>M</v>
          </cell>
          <cell r="M4560" t="str">
            <v>No</v>
          </cell>
          <cell r="N4560">
            <v>258757</v>
          </cell>
        </row>
        <row r="4561">
          <cell r="J4561" t="str">
            <v>Current liabilities / Trade and other payables from exchange transactions_BS</v>
          </cell>
          <cell r="K4561" t="str">
            <v>Current liabilities / Trade and other payables from exchange transactions_BS</v>
          </cell>
          <cell r="L4561" t="str">
            <v>M</v>
          </cell>
          <cell r="M4561" t="str">
            <v>No</v>
          </cell>
          <cell r="N4561">
            <v>260910</v>
          </cell>
        </row>
        <row r="4562">
          <cell r="J4562" t="str">
            <v>Current liabilities / Trade and other payables from exchange transactions_BS</v>
          </cell>
          <cell r="K4562" t="str">
            <v>Current liabilities / Trade and other payables from exchange transactions_BS</v>
          </cell>
          <cell r="L4562" t="str">
            <v>M</v>
          </cell>
          <cell r="M4562" t="str">
            <v>No</v>
          </cell>
          <cell r="N4562">
            <v>260911</v>
          </cell>
        </row>
        <row r="4563">
          <cell r="J4563" t="str">
            <v>Current liabilities / Trade and other payables from exchange transactions_BS</v>
          </cell>
          <cell r="K4563" t="str">
            <v>Current liabilities / Trade and other payables from exchange transactions_BS</v>
          </cell>
          <cell r="L4563" t="str">
            <v>M</v>
          </cell>
          <cell r="M4563" t="str">
            <v>No</v>
          </cell>
          <cell r="N4563">
            <v>260912</v>
          </cell>
        </row>
        <row r="4564">
          <cell r="J4564" t="str">
            <v>Current liabilities / Trade and other payables from exchange transactions_BS</v>
          </cell>
          <cell r="K4564" t="str">
            <v>Current liabilities / Trade and other payables from exchange transactions_BS</v>
          </cell>
          <cell r="L4564" t="str">
            <v>M</v>
          </cell>
          <cell r="M4564" t="str">
            <v>No</v>
          </cell>
          <cell r="N4564">
            <v>260913</v>
          </cell>
        </row>
        <row r="4565">
          <cell r="J4565" t="str">
            <v>Current liabilities / Trade and other payables from exchange transactions_BS</v>
          </cell>
          <cell r="K4565" t="str">
            <v>Current liabilities / Trade and other payables from exchange transactions_BS</v>
          </cell>
          <cell r="L4565" t="str">
            <v>M</v>
          </cell>
          <cell r="M4565" t="str">
            <v>No</v>
          </cell>
          <cell r="N4565">
            <v>260914</v>
          </cell>
        </row>
        <row r="4566">
          <cell r="J4566" t="str">
            <v>Current liabilities / Trade and other payables from exchange transactions_BS</v>
          </cell>
          <cell r="K4566" t="str">
            <v>Current liabilities / Trade and other payables from exchange transactions_BS</v>
          </cell>
          <cell r="L4566" t="str">
            <v>M</v>
          </cell>
          <cell r="M4566" t="str">
            <v>No</v>
          </cell>
          <cell r="N4566">
            <v>260915</v>
          </cell>
        </row>
        <row r="4567">
          <cell r="J4567" t="str">
            <v>Current liabilities / Trade and other payables from exchange transactions_BS</v>
          </cell>
          <cell r="K4567" t="str">
            <v>Current liabilities / Trade and other payables from exchange transactions_BS</v>
          </cell>
          <cell r="L4567" t="str">
            <v>M</v>
          </cell>
          <cell r="M4567" t="str">
            <v>No</v>
          </cell>
          <cell r="N4567">
            <v>260916</v>
          </cell>
        </row>
        <row r="4568">
          <cell r="J4568" t="str">
            <v>Current liabilities / Trade and other payables from exchange transactions_BS</v>
          </cell>
          <cell r="K4568" t="str">
            <v>Current liabilities / Trade and other payables from exchange transactions_BS</v>
          </cell>
          <cell r="L4568" t="str">
            <v>M</v>
          </cell>
          <cell r="M4568" t="str">
            <v>No</v>
          </cell>
          <cell r="N4568">
            <v>260917</v>
          </cell>
        </row>
        <row r="4569">
          <cell r="J4569" t="str">
            <v>Current liabilities / Trade and other payables from exchange transactions_BS</v>
          </cell>
          <cell r="K4569" t="str">
            <v>Current liabilities / Trade and other payables from exchange transactions_BS</v>
          </cell>
          <cell r="L4569" t="str">
            <v>M</v>
          </cell>
          <cell r="M4569" t="str">
            <v>No</v>
          </cell>
          <cell r="N4569">
            <v>260918</v>
          </cell>
        </row>
        <row r="4570">
          <cell r="J4570" t="str">
            <v>Current liabilities / Trade and other payables from exchange transactions_BS</v>
          </cell>
          <cell r="K4570" t="str">
            <v>Current liabilities / Trade and other payables from exchange transactions_BS</v>
          </cell>
          <cell r="L4570" t="str">
            <v>M</v>
          </cell>
          <cell r="M4570" t="str">
            <v>No</v>
          </cell>
          <cell r="N4570">
            <v>260919</v>
          </cell>
        </row>
        <row r="4571">
          <cell r="J4571" t="str">
            <v>Current liabilities / Trade and other payables from exchange transactions_BS</v>
          </cell>
          <cell r="K4571" t="str">
            <v>Current liabilities / Trade and other payables from exchange transactions_BS</v>
          </cell>
          <cell r="L4571" t="str">
            <v>M</v>
          </cell>
          <cell r="M4571" t="str">
            <v>No</v>
          </cell>
          <cell r="N4571">
            <v>260920</v>
          </cell>
        </row>
        <row r="4572">
          <cell r="J4572" t="str">
            <v>Current liabilities / Trade and other payables from exchange transactions_BS</v>
          </cell>
          <cell r="K4572" t="str">
            <v>Current liabilities / Trade and other payables from exchange transactions_BS</v>
          </cell>
          <cell r="L4572" t="str">
            <v>M</v>
          </cell>
          <cell r="M4572" t="str">
            <v>No</v>
          </cell>
          <cell r="N4572">
            <v>260921</v>
          </cell>
        </row>
        <row r="4573">
          <cell r="J4573" t="str">
            <v>Current liabilities / Trade and other payables from exchange transactions_BS</v>
          </cell>
          <cell r="K4573" t="str">
            <v>Current liabilities / Trade and other payables from exchange transactions_BS</v>
          </cell>
          <cell r="L4573" t="str">
            <v>M</v>
          </cell>
          <cell r="M4573" t="str">
            <v>No</v>
          </cell>
          <cell r="N4573">
            <v>260922</v>
          </cell>
        </row>
        <row r="4574">
          <cell r="J4574" t="str">
            <v>Current liabilities / Trade and other payables from exchange transactions_BS</v>
          </cell>
          <cell r="K4574" t="str">
            <v>Current liabilities / Trade and other payables from exchange transactions_BS</v>
          </cell>
          <cell r="L4574" t="str">
            <v>M</v>
          </cell>
          <cell r="M4574" t="str">
            <v>No</v>
          </cell>
          <cell r="N4574">
            <v>260923</v>
          </cell>
        </row>
        <row r="4575">
          <cell r="J4575" t="str">
            <v>Current liabilities / Trade and other payables from exchange transactions_BS</v>
          </cell>
          <cell r="K4575" t="str">
            <v>Current liabilities / Trade and other payables from exchange transactions_BS</v>
          </cell>
          <cell r="L4575" t="str">
            <v>M</v>
          </cell>
          <cell r="M4575" t="str">
            <v>No</v>
          </cell>
          <cell r="N4575">
            <v>260924</v>
          </cell>
        </row>
        <row r="4576">
          <cell r="J4576" t="str">
            <v>Current liabilities / Trade and other payables from exchange transactions_BS</v>
          </cell>
          <cell r="K4576" t="str">
            <v>Current liabilities / Trade and other payables from exchange transactions_BS</v>
          </cell>
          <cell r="L4576" t="str">
            <v>M</v>
          </cell>
          <cell r="M4576" t="str">
            <v>No</v>
          </cell>
          <cell r="N4576">
            <v>260925</v>
          </cell>
        </row>
        <row r="4577">
          <cell r="J4577" t="str">
            <v>Current liabilities / Trade and other payables from exchange transactions_BS</v>
          </cell>
          <cell r="K4577" t="str">
            <v>Current liabilities / Trade and other payables from exchange transactions_BS</v>
          </cell>
          <cell r="L4577" t="str">
            <v>M</v>
          </cell>
          <cell r="M4577" t="str">
            <v>No</v>
          </cell>
          <cell r="N4577">
            <v>260926</v>
          </cell>
        </row>
        <row r="4578">
          <cell r="J4578" t="str">
            <v>Current liabilities / Trade and other payables from exchange transactions_BS</v>
          </cell>
          <cell r="K4578" t="str">
            <v>Current liabilities / Trade and other payables from exchange transactions_BS</v>
          </cell>
          <cell r="L4578" t="str">
            <v>M</v>
          </cell>
          <cell r="M4578" t="str">
            <v>No</v>
          </cell>
          <cell r="N4578">
            <v>260927</v>
          </cell>
        </row>
        <row r="4579">
          <cell r="J4579" t="str">
            <v>Current liabilities / Trade and other payables from exchange transactions_BS</v>
          </cell>
          <cell r="K4579" t="str">
            <v>Current liabilities / Trade and other payables from exchange transactions_BS</v>
          </cell>
          <cell r="L4579" t="str">
            <v>M</v>
          </cell>
          <cell r="M4579" t="str">
            <v>No</v>
          </cell>
          <cell r="N4579">
            <v>260928</v>
          </cell>
        </row>
        <row r="4580">
          <cell r="J4580" t="str">
            <v>Current liabilities / Trade and other payables from exchange transactions_BS</v>
          </cell>
          <cell r="K4580" t="str">
            <v>Current liabilities / Trade and other payables from exchange transactions_BS</v>
          </cell>
          <cell r="L4580" t="str">
            <v>M</v>
          </cell>
          <cell r="M4580" t="str">
            <v>No</v>
          </cell>
          <cell r="N4580">
            <v>260929</v>
          </cell>
        </row>
        <row r="4581">
          <cell r="J4581" t="str">
            <v>Current liabilities / Trade and other payables from exchange transactions_BS</v>
          </cell>
          <cell r="K4581" t="str">
            <v>Current liabilities / Trade and other payables from exchange transactions_BS</v>
          </cell>
          <cell r="L4581" t="str">
            <v>M</v>
          </cell>
          <cell r="M4581" t="str">
            <v>No</v>
          </cell>
          <cell r="N4581">
            <v>260930</v>
          </cell>
        </row>
        <row r="4582">
          <cell r="J4582" t="str">
            <v>Current liabilities / Trade and other payables from exchange transactions_BS</v>
          </cell>
          <cell r="K4582" t="str">
            <v>Current liabilities / Trade and other payables from exchange transactions_BS</v>
          </cell>
          <cell r="L4582" t="str">
            <v>M</v>
          </cell>
          <cell r="M4582" t="str">
            <v>No</v>
          </cell>
          <cell r="N4582">
            <v>260931</v>
          </cell>
        </row>
        <row r="4583">
          <cell r="J4583" t="str">
            <v>Current liabilities / Trade and other payables from exchange transactions_BS</v>
          </cell>
          <cell r="K4583" t="str">
            <v>Current liabilities / Trade and other payables from exchange transactions_BS</v>
          </cell>
          <cell r="L4583" t="str">
            <v>M</v>
          </cell>
          <cell r="M4583" t="str">
            <v>No</v>
          </cell>
          <cell r="N4583">
            <v>260932</v>
          </cell>
        </row>
        <row r="4584">
          <cell r="J4584" t="str">
            <v>Current liabilities / Trade and other payables from exchange transactions_BS</v>
          </cell>
          <cell r="K4584" t="str">
            <v>Current liabilities / Trade and other payables from exchange transactions_BS</v>
          </cell>
          <cell r="L4584" t="str">
            <v>M</v>
          </cell>
          <cell r="M4584" t="str">
            <v>No</v>
          </cell>
          <cell r="N4584">
            <v>260933</v>
          </cell>
        </row>
        <row r="4585">
          <cell r="J4585" t="str">
            <v>Current liabilities / Trade and other payables from exchange transactions_BS</v>
          </cell>
          <cell r="K4585" t="str">
            <v>Current liabilities / Trade and other payables from exchange transactions_BS</v>
          </cell>
          <cell r="L4585" t="str">
            <v>M</v>
          </cell>
          <cell r="M4585" t="str">
            <v>No</v>
          </cell>
          <cell r="N4585">
            <v>260934</v>
          </cell>
        </row>
        <row r="4586">
          <cell r="J4586" t="str">
            <v>Current liabilities / Trade and other payables from exchange transactions_BS</v>
          </cell>
          <cell r="K4586" t="str">
            <v>Current liabilities / Trade and other payables from exchange transactions_BS</v>
          </cell>
          <cell r="L4586" t="str">
            <v>M</v>
          </cell>
          <cell r="M4586" t="str">
            <v>No</v>
          </cell>
          <cell r="N4586">
            <v>260935</v>
          </cell>
        </row>
        <row r="4587">
          <cell r="J4587" t="str">
            <v>Current liabilities / Trade and other payables from exchange transactions_BS</v>
          </cell>
          <cell r="K4587" t="str">
            <v>Current liabilities / Trade and other payables from exchange transactions_BS</v>
          </cell>
          <cell r="L4587" t="str">
            <v>M</v>
          </cell>
          <cell r="M4587" t="str">
            <v>No</v>
          </cell>
          <cell r="N4587">
            <v>260936</v>
          </cell>
        </row>
        <row r="4588">
          <cell r="J4588" t="str">
            <v>Current liabilities / Trade and other payables from exchange transactions_BS</v>
          </cell>
          <cell r="K4588" t="str">
            <v>Current liabilities / Trade and other payables from exchange transactions_BS</v>
          </cell>
          <cell r="L4588" t="str">
            <v>M</v>
          </cell>
          <cell r="M4588" t="str">
            <v>No</v>
          </cell>
          <cell r="N4588">
            <v>262112</v>
          </cell>
        </row>
        <row r="4589">
          <cell r="J4589" t="str">
            <v>Current liabilities / Trade and other payables from exchange transactions_BS</v>
          </cell>
          <cell r="K4589" t="str">
            <v>Current liabilities / Trade and other payables from exchange transactions_BS</v>
          </cell>
          <cell r="L4589" t="str">
            <v>M</v>
          </cell>
          <cell r="M4589" t="str">
            <v>No</v>
          </cell>
          <cell r="N4589">
            <v>262113</v>
          </cell>
        </row>
        <row r="4590">
          <cell r="J4590" t="str">
            <v>Current liabilities / Trade and other payables from exchange transactions_BS</v>
          </cell>
          <cell r="K4590" t="str">
            <v>Current liabilities / Trade and other payables from exchange transactions_BS</v>
          </cell>
          <cell r="L4590" t="str">
            <v>M</v>
          </cell>
          <cell r="M4590" t="str">
            <v>No</v>
          </cell>
          <cell r="N4590">
            <v>262114</v>
          </cell>
        </row>
        <row r="4591">
          <cell r="J4591" t="str">
            <v>Current liabilities / Trade and other payables from exchange transactions_BS</v>
          </cell>
          <cell r="K4591" t="str">
            <v>Current liabilities / Trade and other payables from exchange transactions_BS</v>
          </cell>
          <cell r="L4591" t="str">
            <v>M</v>
          </cell>
          <cell r="M4591" t="str">
            <v>No</v>
          </cell>
          <cell r="N4591">
            <v>262115</v>
          </cell>
        </row>
        <row r="4592">
          <cell r="J4592" t="str">
            <v>Current liabilities / Trade and other payables from exchange transactions_BS</v>
          </cell>
          <cell r="K4592" t="str">
            <v>Current liabilities / Trade and other payables from exchange transactions_BS</v>
          </cell>
          <cell r="L4592" t="str">
            <v>M</v>
          </cell>
          <cell r="M4592" t="str">
            <v>No</v>
          </cell>
          <cell r="N4592">
            <v>262116</v>
          </cell>
        </row>
        <row r="4593">
          <cell r="J4593" t="str">
            <v>Current liabilities / Trade and other payables from exchange transactions_BS</v>
          </cell>
          <cell r="K4593" t="str">
            <v>Current liabilities / Trade and other payables from exchange transactions_BS</v>
          </cell>
          <cell r="L4593" t="str">
            <v>M</v>
          </cell>
          <cell r="M4593" t="str">
            <v>No</v>
          </cell>
          <cell r="N4593">
            <v>262117</v>
          </cell>
        </row>
        <row r="4594">
          <cell r="J4594" t="str">
            <v>Current liabilities / Trade and other payables from exchange transactions_BS</v>
          </cell>
          <cell r="K4594" t="str">
            <v>Current liabilities / Trade and other payables from exchange transactions_BS</v>
          </cell>
          <cell r="L4594" t="str">
            <v>M</v>
          </cell>
          <cell r="M4594" t="str">
            <v>No</v>
          </cell>
          <cell r="N4594">
            <v>262118</v>
          </cell>
        </row>
        <row r="4595">
          <cell r="J4595" t="str">
            <v>Current liabilities / Trade and other payables from exchange transactions_BS</v>
          </cell>
          <cell r="K4595" t="str">
            <v>Current liabilities / Trade and other payables from exchange transactions_BS</v>
          </cell>
          <cell r="L4595" t="str">
            <v>M</v>
          </cell>
          <cell r="M4595" t="str">
            <v>No</v>
          </cell>
          <cell r="N4595">
            <v>262119</v>
          </cell>
        </row>
        <row r="4596">
          <cell r="J4596" t="str">
            <v>Current liabilities / Trade and other payables from exchange transactions_BS</v>
          </cell>
          <cell r="K4596" t="str">
            <v>Current liabilities / Trade and other payables from exchange transactions_BS</v>
          </cell>
          <cell r="L4596" t="str">
            <v>M</v>
          </cell>
          <cell r="M4596" t="str">
            <v>No</v>
          </cell>
          <cell r="N4596">
            <v>262120</v>
          </cell>
        </row>
        <row r="4597">
          <cell r="J4597" t="str">
            <v>Current liabilities / Trade and other payables from exchange transactions_BS</v>
          </cell>
          <cell r="K4597" t="str">
            <v>Current liabilities / Trade and other payables from exchange transactions_BS</v>
          </cell>
          <cell r="L4597" t="str">
            <v>M</v>
          </cell>
          <cell r="M4597" t="str">
            <v>No</v>
          </cell>
          <cell r="N4597">
            <v>262121</v>
          </cell>
        </row>
        <row r="4598">
          <cell r="J4598" t="str">
            <v>Current liabilities / Trade and other payables from exchange transactions_BS</v>
          </cell>
          <cell r="K4598" t="str">
            <v>Current liabilities / Trade and other payables from exchange transactions_BS</v>
          </cell>
          <cell r="L4598" t="str">
            <v>M</v>
          </cell>
          <cell r="M4598" t="str">
            <v>No</v>
          </cell>
          <cell r="N4598">
            <v>262122</v>
          </cell>
        </row>
        <row r="4599">
          <cell r="J4599" t="str">
            <v>Current liabilities / Trade and other payables from exchange transactions_BS</v>
          </cell>
          <cell r="K4599" t="str">
            <v>Current liabilities / Trade and other payables from exchange transactions_BS</v>
          </cell>
          <cell r="L4599" t="str">
            <v>M</v>
          </cell>
          <cell r="M4599" t="str">
            <v>No</v>
          </cell>
          <cell r="N4599">
            <v>262123</v>
          </cell>
        </row>
        <row r="4600">
          <cell r="J4600" t="str">
            <v>Current liabilities / Trade and other payables from exchange transactions_BS</v>
          </cell>
          <cell r="K4600" t="str">
            <v>Current liabilities / Trade and other payables from exchange transactions_BS</v>
          </cell>
          <cell r="L4600" t="str">
            <v>M</v>
          </cell>
          <cell r="M4600" t="str">
            <v>No</v>
          </cell>
          <cell r="N4600">
            <v>262124</v>
          </cell>
        </row>
        <row r="4601">
          <cell r="J4601" t="str">
            <v>Current liabilities / Trade and other payables from exchange transactions_BS</v>
          </cell>
          <cell r="K4601" t="str">
            <v>Current liabilities / Trade and other payables from exchange transactions_BS</v>
          </cell>
          <cell r="L4601" t="str">
            <v>M</v>
          </cell>
          <cell r="M4601" t="str">
            <v>No</v>
          </cell>
          <cell r="N4601">
            <v>262125</v>
          </cell>
        </row>
        <row r="4602">
          <cell r="J4602" t="str">
            <v>Current liabilities / Trade and other payables from exchange transactions_BS</v>
          </cell>
          <cell r="K4602" t="str">
            <v>Current liabilities / Trade and other payables from exchange transactions_BS</v>
          </cell>
          <cell r="L4602" t="str">
            <v>M</v>
          </cell>
          <cell r="M4602" t="str">
            <v>No</v>
          </cell>
          <cell r="N4602">
            <v>262126</v>
          </cell>
        </row>
        <row r="4603">
          <cell r="J4603" t="str">
            <v>Current liabilities / Trade and other payables from exchange transactions_BS</v>
          </cell>
          <cell r="K4603" t="str">
            <v>Current liabilities / Trade and other payables from exchange transactions_BS</v>
          </cell>
          <cell r="L4603" t="str">
            <v>M</v>
          </cell>
          <cell r="M4603" t="str">
            <v>No</v>
          </cell>
          <cell r="N4603">
            <v>262127</v>
          </cell>
        </row>
        <row r="4604">
          <cell r="J4604" t="str">
            <v>Current liabilities / Trade and other payables from exchange transactions_BS</v>
          </cell>
          <cell r="K4604" t="str">
            <v>Current liabilities / Trade and other payables from exchange transactions_BS</v>
          </cell>
          <cell r="L4604" t="str">
            <v>M</v>
          </cell>
          <cell r="M4604" t="str">
            <v>No</v>
          </cell>
          <cell r="N4604">
            <v>262128</v>
          </cell>
        </row>
        <row r="4605">
          <cell r="J4605" t="str">
            <v>Current liabilities / Trade and other payables from exchange transactions_BS</v>
          </cell>
          <cell r="K4605" t="str">
            <v>Current liabilities / Trade and other payables from exchange transactions_BS</v>
          </cell>
          <cell r="L4605" t="str">
            <v>M</v>
          </cell>
          <cell r="M4605" t="str">
            <v>No</v>
          </cell>
          <cell r="N4605">
            <v>262129</v>
          </cell>
        </row>
        <row r="4606">
          <cell r="J4606" t="str">
            <v>Current liabilities / Trade and other payables from exchange transactions_BS</v>
          </cell>
          <cell r="K4606" t="str">
            <v>Current liabilities / Trade and other payables from exchange transactions_BS</v>
          </cell>
          <cell r="L4606" t="str">
            <v>M</v>
          </cell>
          <cell r="M4606" t="str">
            <v>No</v>
          </cell>
          <cell r="N4606">
            <v>262130</v>
          </cell>
        </row>
        <row r="4607">
          <cell r="J4607" t="str">
            <v>Current liabilities / Trade and other payables from exchange transactions_BS</v>
          </cell>
          <cell r="K4607" t="str">
            <v>Current liabilities / Trade and other payables from exchange transactions_BS</v>
          </cell>
          <cell r="L4607" t="str">
            <v>M</v>
          </cell>
          <cell r="M4607" t="str">
            <v>No</v>
          </cell>
          <cell r="N4607">
            <v>262131</v>
          </cell>
        </row>
        <row r="4608">
          <cell r="J4608" t="str">
            <v>Current liabilities / Trade and other payables from exchange transactions_BS</v>
          </cell>
          <cell r="K4608" t="str">
            <v>Current liabilities / Trade and other payables from exchange transactions_BS</v>
          </cell>
          <cell r="L4608" t="str">
            <v>M</v>
          </cell>
          <cell r="M4608" t="str">
            <v>No</v>
          </cell>
          <cell r="N4608">
            <v>262132</v>
          </cell>
        </row>
        <row r="4609">
          <cell r="J4609" t="str">
            <v>Current liabilities / Trade and other payables from exchange transactions_BS</v>
          </cell>
          <cell r="K4609" t="str">
            <v>Current liabilities / Trade and other payables from exchange transactions_BS</v>
          </cell>
          <cell r="L4609" t="str">
            <v>M</v>
          </cell>
          <cell r="M4609" t="str">
            <v>No</v>
          </cell>
          <cell r="N4609">
            <v>262133</v>
          </cell>
        </row>
        <row r="4610">
          <cell r="J4610" t="str">
            <v>Current liabilities / Trade and other payables from exchange transactions_BS</v>
          </cell>
          <cell r="K4610" t="str">
            <v>Current liabilities / Trade and other payables from exchange transactions_BS</v>
          </cell>
          <cell r="L4610" t="str">
            <v>M</v>
          </cell>
          <cell r="M4610" t="str">
            <v>No</v>
          </cell>
          <cell r="N4610">
            <v>262134</v>
          </cell>
        </row>
        <row r="4611">
          <cell r="J4611" t="str">
            <v>Current liabilities / Trade and other payables from exchange transactions_BS</v>
          </cell>
          <cell r="K4611" t="str">
            <v>Current liabilities / Trade and other payables from exchange transactions_BS</v>
          </cell>
          <cell r="L4611" t="str">
            <v>M</v>
          </cell>
          <cell r="M4611" t="str">
            <v>No</v>
          </cell>
          <cell r="N4611">
            <v>262135</v>
          </cell>
        </row>
        <row r="4612">
          <cell r="J4612" t="str">
            <v>Current liabilities / Trade and other payables from exchange transactions_BS</v>
          </cell>
          <cell r="K4612" t="str">
            <v>Current liabilities / Trade and other payables from exchange transactions_BS</v>
          </cell>
          <cell r="L4612" t="str">
            <v>M</v>
          </cell>
          <cell r="M4612" t="str">
            <v>No</v>
          </cell>
          <cell r="N4612">
            <v>262136</v>
          </cell>
        </row>
        <row r="4613">
          <cell r="J4613" t="str">
            <v>Current liabilities / Trade and other payables from exchange transactions_BS</v>
          </cell>
          <cell r="K4613" t="str">
            <v>Current liabilities / Trade and other payables from exchange transactions_BS</v>
          </cell>
          <cell r="L4613" t="str">
            <v>M</v>
          </cell>
          <cell r="M4613" t="str">
            <v>No</v>
          </cell>
          <cell r="N4613">
            <v>262137</v>
          </cell>
        </row>
        <row r="4614">
          <cell r="J4614" t="str">
            <v>Current liabilities / Trade and other payables from exchange transactions_BS</v>
          </cell>
          <cell r="K4614" t="str">
            <v>Current liabilities / Trade and other payables from exchange transactions_BS</v>
          </cell>
          <cell r="L4614" t="str">
            <v>M</v>
          </cell>
          <cell r="M4614" t="str">
            <v>No</v>
          </cell>
          <cell r="N4614">
            <v>262138</v>
          </cell>
        </row>
        <row r="4615">
          <cell r="J4615" t="str">
            <v>Current liabilities / Trade and other payables from exchange transactions_BS</v>
          </cell>
          <cell r="K4615" t="str">
            <v>Current liabilities / Trade and other payables from exchange transactions_BS</v>
          </cell>
          <cell r="L4615" t="str">
            <v>M</v>
          </cell>
          <cell r="M4615" t="str">
            <v>No</v>
          </cell>
          <cell r="N4615">
            <v>262139</v>
          </cell>
        </row>
        <row r="4616">
          <cell r="J4616" t="str">
            <v>Current liabilities / Trade and other payables from exchange transactions_BS</v>
          </cell>
          <cell r="K4616" t="str">
            <v>Current liabilities / Trade and other payables from exchange transactions_BS</v>
          </cell>
          <cell r="L4616" t="str">
            <v>M</v>
          </cell>
          <cell r="M4616" t="str">
            <v>No</v>
          </cell>
          <cell r="N4616">
            <v>262140</v>
          </cell>
        </row>
        <row r="4617">
          <cell r="J4617" t="str">
            <v>Current liabilities / Trade and other payables from exchange transactions_BS</v>
          </cell>
          <cell r="K4617" t="str">
            <v>Current liabilities / Trade and other payables from exchange transactions_BS</v>
          </cell>
          <cell r="L4617" t="str">
            <v>M</v>
          </cell>
          <cell r="M4617" t="str">
            <v>No</v>
          </cell>
          <cell r="N4617">
            <v>262141</v>
          </cell>
        </row>
        <row r="4618">
          <cell r="J4618" t="str">
            <v>Current liabilities / Trade and other payables from exchange transactions_BS</v>
          </cell>
          <cell r="K4618" t="str">
            <v>Current liabilities / Trade and other payables from exchange transactions_BS</v>
          </cell>
          <cell r="L4618" t="str">
            <v>M</v>
          </cell>
          <cell r="M4618" t="str">
            <v>No</v>
          </cell>
          <cell r="N4618">
            <v>262142</v>
          </cell>
        </row>
        <row r="4619">
          <cell r="J4619" t="str">
            <v>Current liabilities / Trade and other payables from exchange transactions_BS</v>
          </cell>
          <cell r="K4619" t="str">
            <v>Current liabilities / Trade and other payables from exchange transactions_BS</v>
          </cell>
          <cell r="L4619" t="str">
            <v>M</v>
          </cell>
          <cell r="M4619" t="str">
            <v>No</v>
          </cell>
          <cell r="N4619">
            <v>262143</v>
          </cell>
        </row>
        <row r="4620">
          <cell r="J4620" t="str">
            <v>Current liabilities / Trade and other payables from exchange transactions_BS</v>
          </cell>
          <cell r="K4620" t="str">
            <v>Current liabilities / Trade and other payables from exchange transactions_BS</v>
          </cell>
          <cell r="L4620" t="str">
            <v>M</v>
          </cell>
          <cell r="M4620" t="str">
            <v>No</v>
          </cell>
          <cell r="N4620">
            <v>262144</v>
          </cell>
        </row>
        <row r="4621">
          <cell r="J4621" t="str">
            <v>Current liabilities / Trade and other payables from exchange transactions_BS</v>
          </cell>
          <cell r="K4621" t="str">
            <v>Current liabilities / Trade and other payables from exchange transactions_BS</v>
          </cell>
          <cell r="L4621" t="str">
            <v>M</v>
          </cell>
          <cell r="M4621" t="str">
            <v>No</v>
          </cell>
          <cell r="N4621">
            <v>262145</v>
          </cell>
        </row>
        <row r="4622">
          <cell r="J4622" t="str">
            <v>Current liabilities / Trade and other payables from exchange transactions_BS</v>
          </cell>
          <cell r="K4622" t="str">
            <v>Current liabilities / Trade and other payables from exchange transactions_BS</v>
          </cell>
          <cell r="L4622" t="str">
            <v>M</v>
          </cell>
          <cell r="M4622" t="str">
            <v>No</v>
          </cell>
          <cell r="N4622">
            <v>262146</v>
          </cell>
        </row>
        <row r="4623">
          <cell r="J4623" t="str">
            <v>Current liabilities / Trade and other payables from exchange transactions_BS</v>
          </cell>
          <cell r="K4623" t="str">
            <v>Current liabilities / Trade and other payables from exchange transactions_BS</v>
          </cell>
          <cell r="L4623" t="str">
            <v>M</v>
          </cell>
          <cell r="M4623" t="str">
            <v>No</v>
          </cell>
          <cell r="N4623">
            <v>262147</v>
          </cell>
        </row>
        <row r="4624">
          <cell r="J4624" t="str">
            <v>Current liabilities / Trade and other payables from exchange transactions_BS</v>
          </cell>
          <cell r="K4624" t="str">
            <v>Current liabilities / Trade and other payables from exchange transactions_BS</v>
          </cell>
          <cell r="L4624" t="str">
            <v>M</v>
          </cell>
          <cell r="M4624" t="str">
            <v>No</v>
          </cell>
          <cell r="N4624">
            <v>262148</v>
          </cell>
        </row>
        <row r="4625">
          <cell r="J4625" t="str">
            <v>Current liabilities / Trade and other payables from exchange transactions_BS</v>
          </cell>
          <cell r="K4625" t="str">
            <v>Current liabilities / Trade and other payables from exchange transactions_BS</v>
          </cell>
          <cell r="L4625" t="str">
            <v>M</v>
          </cell>
          <cell r="M4625" t="str">
            <v>No</v>
          </cell>
          <cell r="N4625">
            <v>262149</v>
          </cell>
        </row>
        <row r="4626">
          <cell r="J4626" t="str">
            <v>Current liabilities / Trade and other payables from exchange transactions_BS</v>
          </cell>
          <cell r="K4626" t="str">
            <v>Current liabilities / Trade and other payables from exchange transactions_BS</v>
          </cell>
          <cell r="L4626" t="str">
            <v>M</v>
          </cell>
          <cell r="M4626" t="str">
            <v>No</v>
          </cell>
          <cell r="N4626">
            <v>262150</v>
          </cell>
        </row>
        <row r="4627">
          <cell r="J4627" t="str">
            <v>Current liabilities / Trade and other payables from exchange transactions_BS</v>
          </cell>
          <cell r="K4627" t="str">
            <v>Current liabilities / Trade and other payables from exchange transactions_BS</v>
          </cell>
          <cell r="L4627" t="str">
            <v>M</v>
          </cell>
          <cell r="M4627" t="str">
            <v>No</v>
          </cell>
          <cell r="N4627">
            <v>262151</v>
          </cell>
        </row>
        <row r="4628">
          <cell r="J4628" t="str">
            <v>Current liabilities / Trade and other payables from exchange transactions_BS</v>
          </cell>
          <cell r="K4628" t="str">
            <v>Current liabilities / Trade and other payables from exchange transactions_BS</v>
          </cell>
          <cell r="L4628" t="str">
            <v>M</v>
          </cell>
          <cell r="M4628" t="str">
            <v>No</v>
          </cell>
          <cell r="N4628">
            <v>262152</v>
          </cell>
        </row>
        <row r="4629">
          <cell r="J4629" t="str">
            <v>Current liabilities / Trade and other payables from exchange transactions_BS</v>
          </cell>
          <cell r="K4629" t="str">
            <v>Current liabilities / Trade and other payables from exchange transactions_BS</v>
          </cell>
          <cell r="L4629" t="str">
            <v>M</v>
          </cell>
          <cell r="M4629" t="str">
            <v>No</v>
          </cell>
          <cell r="N4629">
            <v>262153</v>
          </cell>
        </row>
        <row r="4630">
          <cell r="J4630" t="str">
            <v>Current liabilities / Trade and other payables from exchange transactions_BS</v>
          </cell>
          <cell r="K4630" t="str">
            <v>Current liabilities / Trade and other payables from exchange transactions_BS</v>
          </cell>
          <cell r="L4630" t="str">
            <v>M</v>
          </cell>
          <cell r="M4630" t="str">
            <v>No</v>
          </cell>
          <cell r="N4630">
            <v>262154</v>
          </cell>
        </row>
        <row r="4631">
          <cell r="J4631" t="str">
            <v>Current liabilities / Trade and other payables from exchange transactions_BS</v>
          </cell>
          <cell r="K4631" t="str">
            <v>Current liabilities / Trade and other payables from exchange transactions_BS</v>
          </cell>
          <cell r="L4631" t="str">
            <v>M</v>
          </cell>
          <cell r="M4631" t="str">
            <v>No</v>
          </cell>
          <cell r="N4631">
            <v>262155</v>
          </cell>
        </row>
        <row r="4632">
          <cell r="J4632" t="str">
            <v>Current liabilities / Trade and other payables from exchange transactions_BS</v>
          </cell>
          <cell r="K4632" t="str">
            <v>Current liabilities / Trade and other payables from exchange transactions_BS</v>
          </cell>
          <cell r="L4632" t="str">
            <v>M</v>
          </cell>
          <cell r="M4632" t="str">
            <v>No</v>
          </cell>
          <cell r="N4632">
            <v>262156</v>
          </cell>
        </row>
        <row r="4633">
          <cell r="J4633" t="str">
            <v>Current liabilities / Trade and other payables from exchange transactions_BS</v>
          </cell>
          <cell r="K4633" t="str">
            <v>Current liabilities / Trade and other payables from exchange transactions_BS</v>
          </cell>
          <cell r="L4633" t="str">
            <v>M</v>
          </cell>
          <cell r="M4633" t="str">
            <v>No</v>
          </cell>
          <cell r="N4633">
            <v>262157</v>
          </cell>
        </row>
        <row r="4634">
          <cell r="J4634" t="str">
            <v>Current liabilities / Trade and other payables from exchange transactions_BS</v>
          </cell>
          <cell r="K4634" t="str">
            <v>Current liabilities / Trade and other payables from exchange transactions_BS</v>
          </cell>
          <cell r="L4634" t="str">
            <v>M</v>
          </cell>
          <cell r="M4634" t="str">
            <v>No</v>
          </cell>
          <cell r="N4634">
            <v>262158</v>
          </cell>
        </row>
        <row r="4635">
          <cell r="J4635" t="str">
            <v>Current liabilities / Trade and other payables from exchange transactions_BS</v>
          </cell>
          <cell r="K4635" t="str">
            <v>Current liabilities / Trade and other payables from exchange transactions_BS</v>
          </cell>
          <cell r="L4635" t="str">
            <v>M</v>
          </cell>
          <cell r="M4635" t="str">
            <v>No</v>
          </cell>
          <cell r="N4635">
            <v>262159</v>
          </cell>
        </row>
        <row r="4636">
          <cell r="J4636" t="str">
            <v>Current liabilities / Trade and other payables from exchange transactions_BS</v>
          </cell>
          <cell r="K4636" t="str">
            <v>Current liabilities / Trade and other payables from exchange transactions_BS</v>
          </cell>
          <cell r="L4636" t="str">
            <v>M</v>
          </cell>
          <cell r="M4636" t="str">
            <v>No</v>
          </cell>
          <cell r="N4636">
            <v>262160</v>
          </cell>
        </row>
        <row r="4637">
          <cell r="J4637" t="str">
            <v>Current liabilities / Trade and other payables from exchange transactions_BS</v>
          </cell>
          <cell r="K4637" t="str">
            <v>Current liabilities / Trade and other payables from exchange transactions_BS</v>
          </cell>
          <cell r="L4637" t="str">
            <v>M</v>
          </cell>
          <cell r="M4637" t="str">
            <v>No</v>
          </cell>
          <cell r="N4637">
            <v>262161</v>
          </cell>
        </row>
        <row r="4638">
          <cell r="J4638" t="str">
            <v>Current liabilities / Trade and other payables from exchange transactions_BS</v>
          </cell>
          <cell r="K4638" t="str">
            <v>Current liabilities / Trade and other payables from exchange transactions_BS</v>
          </cell>
          <cell r="L4638" t="str">
            <v>M</v>
          </cell>
          <cell r="M4638" t="str">
            <v>No</v>
          </cell>
          <cell r="N4638">
            <v>262162</v>
          </cell>
        </row>
        <row r="4639">
          <cell r="J4639" t="str">
            <v>Current liabilities / Trade and other payables from exchange transactions_BS</v>
          </cell>
          <cell r="K4639" t="str">
            <v>Current liabilities / Trade and other payables from exchange transactions_BS</v>
          </cell>
          <cell r="L4639" t="str">
            <v>M</v>
          </cell>
          <cell r="M4639" t="str">
            <v>No</v>
          </cell>
          <cell r="N4639">
            <v>262163</v>
          </cell>
        </row>
        <row r="4640">
          <cell r="J4640" t="str">
            <v>Current liabilities / Trade and other payables from exchange transactions_BS</v>
          </cell>
          <cell r="K4640" t="str">
            <v>Current liabilities / Trade and other payables from exchange transactions_BS</v>
          </cell>
          <cell r="L4640" t="str">
            <v>M</v>
          </cell>
          <cell r="M4640" t="str">
            <v>No</v>
          </cell>
          <cell r="N4640">
            <v>262164</v>
          </cell>
        </row>
        <row r="4641">
          <cell r="J4641" t="str">
            <v>Current liabilities / Trade and other payables from exchange transactions_BS</v>
          </cell>
          <cell r="K4641" t="str">
            <v>Current liabilities / Trade and other payables from exchange transactions_BS</v>
          </cell>
          <cell r="L4641" t="str">
            <v>M</v>
          </cell>
          <cell r="M4641" t="str">
            <v>No</v>
          </cell>
          <cell r="N4641">
            <v>262165</v>
          </cell>
        </row>
        <row r="4642">
          <cell r="J4642" t="str">
            <v>Current liabilities / Trade and other payables from exchange transactions_BS</v>
          </cell>
          <cell r="K4642" t="str">
            <v>Current liabilities / Trade and other payables from exchange transactions_BS</v>
          </cell>
          <cell r="L4642" t="str">
            <v>M</v>
          </cell>
          <cell r="M4642" t="str">
            <v>No</v>
          </cell>
          <cell r="N4642">
            <v>262166</v>
          </cell>
        </row>
        <row r="4643">
          <cell r="J4643" t="str">
            <v>Current liabilities / Trade and other payables from exchange transactions_BS</v>
          </cell>
          <cell r="K4643" t="str">
            <v>Current liabilities / Trade and other payables from exchange transactions_BS</v>
          </cell>
          <cell r="L4643" t="str">
            <v>M</v>
          </cell>
          <cell r="M4643" t="str">
            <v>No</v>
          </cell>
          <cell r="N4643">
            <v>262167</v>
          </cell>
        </row>
        <row r="4644">
          <cell r="J4644" t="str">
            <v>Current liabilities / Trade and other payables from exchange transactions_BS</v>
          </cell>
          <cell r="K4644" t="str">
            <v>Current liabilities / Trade and other payables from exchange transactions_BS</v>
          </cell>
          <cell r="L4644" t="str">
            <v>M</v>
          </cell>
          <cell r="M4644" t="str">
            <v>No</v>
          </cell>
          <cell r="N4644">
            <v>262168</v>
          </cell>
        </row>
        <row r="4645">
          <cell r="J4645" t="str">
            <v>Current liabilities / Trade and other payables from exchange transactions_BS</v>
          </cell>
          <cell r="K4645" t="str">
            <v>Current liabilities / Trade and other payables from exchange transactions_BS</v>
          </cell>
          <cell r="L4645" t="str">
            <v>M</v>
          </cell>
          <cell r="M4645" t="str">
            <v>No</v>
          </cell>
          <cell r="N4645">
            <v>262169</v>
          </cell>
        </row>
        <row r="4646">
          <cell r="J4646" t="str">
            <v>Current liabilities / Trade and other payables from exchange transactions_BS</v>
          </cell>
          <cell r="K4646" t="str">
            <v>Current liabilities / Trade and other payables from exchange transactions_BS</v>
          </cell>
          <cell r="L4646" t="str">
            <v>M</v>
          </cell>
          <cell r="M4646" t="str">
            <v>No</v>
          </cell>
          <cell r="N4646">
            <v>262170</v>
          </cell>
        </row>
        <row r="4647">
          <cell r="J4647" t="str">
            <v>Current liabilities / Trade and other payables from exchange transactions_BS</v>
          </cell>
          <cell r="K4647" t="str">
            <v>Current liabilities / Trade and other payables from exchange transactions_BS</v>
          </cell>
          <cell r="L4647" t="str">
            <v>M</v>
          </cell>
          <cell r="M4647" t="str">
            <v>No</v>
          </cell>
          <cell r="N4647">
            <v>262171</v>
          </cell>
        </row>
        <row r="4648">
          <cell r="J4648" t="str">
            <v>Current liabilities / Trade and other payables from exchange transactions_BS</v>
          </cell>
          <cell r="K4648" t="str">
            <v>Current liabilities / Trade and other payables from exchange transactions_BS</v>
          </cell>
          <cell r="L4648" t="str">
            <v>M</v>
          </cell>
          <cell r="M4648" t="str">
            <v>No</v>
          </cell>
          <cell r="N4648">
            <v>262172</v>
          </cell>
        </row>
        <row r="4649">
          <cell r="J4649" t="str">
            <v>Current liabilities / Trade and other payables from exchange transactions_BS</v>
          </cell>
          <cell r="K4649" t="str">
            <v>Current liabilities / Trade and other payables from exchange transactions_BS</v>
          </cell>
          <cell r="L4649" t="str">
            <v>M</v>
          </cell>
          <cell r="M4649" t="str">
            <v>No</v>
          </cell>
          <cell r="N4649">
            <v>262173</v>
          </cell>
        </row>
        <row r="4650">
          <cell r="J4650" t="str">
            <v>Current liabilities / Trade and other payables from exchange transactions_BS</v>
          </cell>
          <cell r="K4650" t="str">
            <v>Current liabilities / Trade and other payables from exchange transactions_BS</v>
          </cell>
          <cell r="L4650" t="str">
            <v>M</v>
          </cell>
          <cell r="M4650" t="str">
            <v>No</v>
          </cell>
          <cell r="N4650">
            <v>262174</v>
          </cell>
        </row>
        <row r="4651">
          <cell r="J4651" t="str">
            <v>Current liabilities / Trade and other payables from exchange transactions_BS</v>
          </cell>
          <cell r="K4651" t="str">
            <v>Current liabilities / Trade and other payables from exchange transactions_BS</v>
          </cell>
          <cell r="L4651" t="str">
            <v>M</v>
          </cell>
          <cell r="M4651" t="str">
            <v>No</v>
          </cell>
          <cell r="N4651">
            <v>262175</v>
          </cell>
        </row>
        <row r="4652">
          <cell r="J4652" t="str">
            <v>Current liabilities / Trade and other payables from exchange transactions_BS</v>
          </cell>
          <cell r="K4652" t="str">
            <v>Current liabilities / Trade and other payables from exchange transactions_BS</v>
          </cell>
          <cell r="L4652" t="str">
            <v>M</v>
          </cell>
          <cell r="M4652" t="str">
            <v>No</v>
          </cell>
          <cell r="N4652">
            <v>262176</v>
          </cell>
        </row>
        <row r="4653">
          <cell r="J4653" t="str">
            <v>Current liabilities / Trade and other payables from exchange transactions_BS</v>
          </cell>
          <cell r="K4653" t="str">
            <v>Current liabilities / Trade and other payables from exchange transactions_BS</v>
          </cell>
          <cell r="L4653" t="str">
            <v>M</v>
          </cell>
          <cell r="M4653" t="str">
            <v>No</v>
          </cell>
          <cell r="N4653">
            <v>262177</v>
          </cell>
        </row>
        <row r="4654">
          <cell r="J4654" t="str">
            <v>Current liabilities / Trade and other payables from exchange transactions_BS</v>
          </cell>
          <cell r="K4654" t="str">
            <v>Current liabilities / Trade and other payables from exchange transactions_BS</v>
          </cell>
          <cell r="L4654" t="str">
            <v>M</v>
          </cell>
          <cell r="M4654" t="str">
            <v>No</v>
          </cell>
          <cell r="N4654">
            <v>262178</v>
          </cell>
        </row>
        <row r="4655">
          <cell r="J4655" t="str">
            <v>Current liabilities / Trade and other payables from exchange transactions_BS</v>
          </cell>
          <cell r="K4655" t="str">
            <v>Current liabilities / Trade and other payables from exchange transactions_BS</v>
          </cell>
          <cell r="L4655" t="str">
            <v>M</v>
          </cell>
          <cell r="M4655" t="str">
            <v>No</v>
          </cell>
          <cell r="N4655">
            <v>262179</v>
          </cell>
        </row>
        <row r="4656">
          <cell r="J4656" t="str">
            <v>Current liabilities / Trade and other payables from exchange transactions_BS</v>
          </cell>
          <cell r="K4656" t="str">
            <v>Current liabilities / Trade and other payables from exchange transactions_BS</v>
          </cell>
          <cell r="L4656" t="str">
            <v>M</v>
          </cell>
          <cell r="M4656" t="str">
            <v>No</v>
          </cell>
          <cell r="N4656">
            <v>262180</v>
          </cell>
        </row>
        <row r="4657">
          <cell r="J4657" t="str">
            <v>Current liabilities / Trade and other payables from exchange transactions_BS</v>
          </cell>
          <cell r="K4657" t="str">
            <v>Current liabilities / Trade and other payables from exchange transactions_BS</v>
          </cell>
          <cell r="L4657" t="str">
            <v>M</v>
          </cell>
          <cell r="M4657" t="str">
            <v>No</v>
          </cell>
          <cell r="N4657">
            <v>262181</v>
          </cell>
        </row>
        <row r="4658">
          <cell r="J4658" t="str">
            <v>Current liabilities / Trade and other payables from exchange transactions_BS</v>
          </cell>
          <cell r="K4658" t="str">
            <v>Current liabilities / Trade and other payables from exchange transactions_BS</v>
          </cell>
          <cell r="L4658" t="str">
            <v>M</v>
          </cell>
          <cell r="M4658" t="str">
            <v>No</v>
          </cell>
          <cell r="N4658">
            <v>262182</v>
          </cell>
        </row>
        <row r="4659">
          <cell r="J4659" t="str">
            <v>Current liabilities / Trade and other payables from exchange transactions_BS</v>
          </cell>
          <cell r="K4659" t="str">
            <v>Current liabilities / Trade and other payables from exchange transactions_BS</v>
          </cell>
          <cell r="L4659" t="str">
            <v>M</v>
          </cell>
          <cell r="M4659" t="str">
            <v>No</v>
          </cell>
          <cell r="N4659">
            <v>262183</v>
          </cell>
        </row>
        <row r="4660">
          <cell r="J4660" t="str">
            <v>Current liabilities / Trade and other payables from exchange transactions_BS</v>
          </cell>
          <cell r="K4660" t="str">
            <v>Current liabilities / Trade and other payables from exchange transactions_BS</v>
          </cell>
          <cell r="L4660" t="str">
            <v>M</v>
          </cell>
          <cell r="M4660" t="str">
            <v>No</v>
          </cell>
          <cell r="N4660">
            <v>262184</v>
          </cell>
        </row>
        <row r="4661">
          <cell r="J4661" t="str">
            <v>Current liabilities / Trade and other payables from exchange transactions_BS</v>
          </cell>
          <cell r="K4661" t="str">
            <v>Current liabilities / Trade and other payables from exchange transactions_BS</v>
          </cell>
          <cell r="L4661" t="str">
            <v>M</v>
          </cell>
          <cell r="M4661" t="str">
            <v>No</v>
          </cell>
          <cell r="N4661">
            <v>262185</v>
          </cell>
        </row>
        <row r="4662">
          <cell r="J4662" t="str">
            <v>Current liabilities / Trade and other payables from exchange transactions_BS</v>
          </cell>
          <cell r="K4662" t="str">
            <v>Current liabilities / Trade and other payables from exchange transactions_BS</v>
          </cell>
          <cell r="L4662" t="str">
            <v>M</v>
          </cell>
          <cell r="M4662" t="str">
            <v>No</v>
          </cell>
          <cell r="N4662">
            <v>262186</v>
          </cell>
        </row>
        <row r="4663">
          <cell r="J4663" t="str">
            <v>Current liabilities / Trade and other payables from exchange transactions_BS</v>
          </cell>
          <cell r="K4663" t="str">
            <v>Current liabilities / Trade and other payables from exchange transactions_BS</v>
          </cell>
          <cell r="L4663" t="str">
            <v>M</v>
          </cell>
          <cell r="M4663" t="str">
            <v>No</v>
          </cell>
          <cell r="N4663">
            <v>262187</v>
          </cell>
        </row>
        <row r="4664">
          <cell r="J4664" t="str">
            <v>Current liabilities / Trade and other payables from exchange transactions_BS</v>
          </cell>
          <cell r="K4664" t="str">
            <v>Current liabilities / Trade and other payables from exchange transactions_BS</v>
          </cell>
          <cell r="L4664" t="str">
            <v>M</v>
          </cell>
          <cell r="M4664" t="str">
            <v>No</v>
          </cell>
          <cell r="N4664">
            <v>262188</v>
          </cell>
        </row>
        <row r="4665">
          <cell r="J4665" t="str">
            <v>Current liabilities / Trade and other payables from exchange transactions_BS</v>
          </cell>
          <cell r="K4665" t="str">
            <v>Current liabilities / Trade and other payables from exchange transactions_BS</v>
          </cell>
          <cell r="L4665" t="str">
            <v>M</v>
          </cell>
          <cell r="M4665" t="str">
            <v>No</v>
          </cell>
          <cell r="N4665">
            <v>262189</v>
          </cell>
        </row>
        <row r="4666">
          <cell r="J4666" t="str">
            <v>Current liabilities / Trade and other payables from exchange transactions_BS</v>
          </cell>
          <cell r="K4666" t="str">
            <v>Current liabilities / Trade and other payables from exchange transactions_BS</v>
          </cell>
          <cell r="L4666" t="str">
            <v>M</v>
          </cell>
          <cell r="M4666" t="str">
            <v>No</v>
          </cell>
          <cell r="N4666">
            <v>262190</v>
          </cell>
        </row>
        <row r="4667">
          <cell r="J4667" t="str">
            <v>Current liabilities / Trade and other payables from exchange transactions_BS</v>
          </cell>
          <cell r="K4667" t="str">
            <v>Current liabilities / Trade and other payables from exchange transactions_BS</v>
          </cell>
          <cell r="L4667" t="str">
            <v>M</v>
          </cell>
          <cell r="M4667" t="str">
            <v>No</v>
          </cell>
          <cell r="N4667">
            <v>262191</v>
          </cell>
        </row>
        <row r="4668">
          <cell r="J4668" t="str">
            <v>Current liabilities / Trade and other payables from exchange transactions_BS</v>
          </cell>
          <cell r="K4668" t="str">
            <v>Current liabilities / Trade and other payables from exchange transactions_BS</v>
          </cell>
          <cell r="L4668" t="str">
            <v>M</v>
          </cell>
          <cell r="M4668" t="str">
            <v>No</v>
          </cell>
          <cell r="N4668">
            <v>262192</v>
          </cell>
        </row>
        <row r="4669">
          <cell r="J4669" t="str">
            <v>Current liabilities / Trade and other payables from exchange transactions_BS</v>
          </cell>
          <cell r="K4669" t="str">
            <v>Current liabilities / Trade and other payables from exchange transactions_BS</v>
          </cell>
          <cell r="L4669" t="str">
            <v>M</v>
          </cell>
          <cell r="M4669" t="str">
            <v>No</v>
          </cell>
          <cell r="N4669">
            <v>262193</v>
          </cell>
        </row>
        <row r="4670">
          <cell r="J4670" t="str">
            <v>Current liabilities / Trade and other payables from exchange transactions_BS</v>
          </cell>
          <cell r="K4670" t="str">
            <v>Current liabilities / Trade and other payables from exchange transactions_BS</v>
          </cell>
          <cell r="L4670" t="str">
            <v>M</v>
          </cell>
          <cell r="M4670" t="str">
            <v>No</v>
          </cell>
          <cell r="N4670">
            <v>262194</v>
          </cell>
        </row>
        <row r="4671">
          <cell r="J4671" t="str">
            <v>Current liabilities / Trade and other payables from exchange transactions_BS</v>
          </cell>
          <cell r="K4671" t="str">
            <v>Current liabilities / Trade and other payables from exchange transactions_BS</v>
          </cell>
          <cell r="L4671" t="str">
            <v>M</v>
          </cell>
          <cell r="M4671" t="str">
            <v>No</v>
          </cell>
          <cell r="N4671">
            <v>262195</v>
          </cell>
        </row>
        <row r="4672">
          <cell r="J4672" t="str">
            <v>Current liabilities / Trade and other payables from exchange transactions_BS</v>
          </cell>
          <cell r="K4672" t="str">
            <v>Current liabilities / Trade and other payables from exchange transactions_BS</v>
          </cell>
          <cell r="L4672" t="str">
            <v>M</v>
          </cell>
          <cell r="M4672" t="str">
            <v>No</v>
          </cell>
          <cell r="N4672">
            <v>262196</v>
          </cell>
        </row>
        <row r="4673">
          <cell r="J4673" t="str">
            <v>Current liabilities / Trade and other payables from exchange transactions_BS</v>
          </cell>
          <cell r="K4673" t="str">
            <v>Current liabilities / Trade and other payables from exchange transactions_BS</v>
          </cell>
          <cell r="L4673" t="str">
            <v>M</v>
          </cell>
          <cell r="M4673" t="str">
            <v>No</v>
          </cell>
          <cell r="N4673">
            <v>262197</v>
          </cell>
        </row>
        <row r="4674">
          <cell r="J4674" t="str">
            <v>Current liabilities / Trade and other payables from exchange transactions_BS</v>
          </cell>
          <cell r="K4674" t="str">
            <v>Current liabilities / Trade and other payables from exchange transactions_BS</v>
          </cell>
          <cell r="L4674" t="str">
            <v>M</v>
          </cell>
          <cell r="M4674" t="str">
            <v>No</v>
          </cell>
          <cell r="N4674">
            <v>262198</v>
          </cell>
        </row>
        <row r="4675">
          <cell r="J4675" t="str">
            <v>Current liabilities / Trade and other payables from exchange transactions_BS</v>
          </cell>
          <cell r="K4675" t="str">
            <v>Current liabilities / Trade and other payables from exchange transactions_BS</v>
          </cell>
          <cell r="L4675" t="str">
            <v>M</v>
          </cell>
          <cell r="M4675" t="str">
            <v>No</v>
          </cell>
          <cell r="N4675">
            <v>262199</v>
          </cell>
        </row>
        <row r="4676">
          <cell r="J4676" t="str">
            <v>Current liabilities / Trade and other payables from exchange transactions_BS</v>
          </cell>
          <cell r="K4676" t="str">
            <v>Current liabilities / Trade and other payables from exchange transactions_BS</v>
          </cell>
          <cell r="L4676" t="str">
            <v>M</v>
          </cell>
          <cell r="M4676" t="str">
            <v>No</v>
          </cell>
          <cell r="N4676">
            <v>262200</v>
          </cell>
        </row>
        <row r="4677">
          <cell r="J4677" t="str">
            <v>Current liabilities / Trade and other payables from exchange transactions_BS</v>
          </cell>
          <cell r="K4677" t="str">
            <v>Current liabilities / Trade and other payables from exchange transactions_BS</v>
          </cell>
          <cell r="L4677" t="str">
            <v>M</v>
          </cell>
          <cell r="M4677" t="str">
            <v>No</v>
          </cell>
          <cell r="N4677">
            <v>262201</v>
          </cell>
        </row>
        <row r="4678">
          <cell r="J4678" t="str">
            <v>Current liabilities / Trade and other payables from exchange transactions_BS</v>
          </cell>
          <cell r="K4678" t="str">
            <v>Current liabilities / Trade and other payables from exchange transactions_BS</v>
          </cell>
          <cell r="L4678" t="str">
            <v>M</v>
          </cell>
          <cell r="M4678" t="str">
            <v>No</v>
          </cell>
          <cell r="N4678">
            <v>261936</v>
          </cell>
        </row>
        <row r="4679">
          <cell r="J4679" t="str">
            <v>Current liabilities / Trade and other payables from exchange transactions_BS</v>
          </cell>
          <cell r="K4679" t="str">
            <v>Current liabilities / Trade and other payables from exchange transactions_BS</v>
          </cell>
          <cell r="L4679" t="str">
            <v>M</v>
          </cell>
          <cell r="M4679" t="str">
            <v>No</v>
          </cell>
          <cell r="N4679">
            <v>261937</v>
          </cell>
        </row>
        <row r="4680">
          <cell r="J4680" t="str">
            <v>Current liabilities / Trade and other payables from exchange transactions_BS</v>
          </cell>
          <cell r="K4680" t="str">
            <v>Current liabilities / Trade and other payables from exchange transactions_BS</v>
          </cell>
          <cell r="L4680" t="str">
            <v>M</v>
          </cell>
          <cell r="M4680" t="str">
            <v>No</v>
          </cell>
          <cell r="N4680">
            <v>261938</v>
          </cell>
        </row>
        <row r="4681">
          <cell r="J4681" t="str">
            <v>Current liabilities / Trade and other payables from exchange transactions_BS</v>
          </cell>
          <cell r="K4681" t="str">
            <v>Current liabilities / Trade and other payables from exchange transactions_BS</v>
          </cell>
          <cell r="L4681" t="str">
            <v>M</v>
          </cell>
          <cell r="M4681" t="str">
            <v>No</v>
          </cell>
          <cell r="N4681">
            <v>261939</v>
          </cell>
        </row>
        <row r="4682">
          <cell r="J4682" t="str">
            <v>Current liabilities / Trade and other payables from exchange transactions_BS</v>
          </cell>
          <cell r="K4682" t="str">
            <v>Current liabilities / Trade and other payables from exchange transactions_BS</v>
          </cell>
          <cell r="L4682" t="str">
            <v>M</v>
          </cell>
          <cell r="M4682" t="str">
            <v>No</v>
          </cell>
          <cell r="N4682">
            <v>261940</v>
          </cell>
        </row>
        <row r="4683">
          <cell r="J4683" t="str">
            <v>Current liabilities / Trade and other payables from exchange transactions_BS</v>
          </cell>
          <cell r="K4683" t="str">
            <v>Current liabilities / Trade and other payables from exchange transactions_BS</v>
          </cell>
          <cell r="L4683" t="str">
            <v>M</v>
          </cell>
          <cell r="M4683" t="str">
            <v>No</v>
          </cell>
          <cell r="N4683">
            <v>261941</v>
          </cell>
        </row>
        <row r="4684">
          <cell r="J4684" t="str">
            <v>Current liabilities / Trade and other payables from exchange transactions_BS</v>
          </cell>
          <cell r="K4684" t="str">
            <v>Current liabilities / Trade and other payables from exchange transactions_BS</v>
          </cell>
          <cell r="L4684" t="str">
            <v>M</v>
          </cell>
          <cell r="M4684" t="str">
            <v>No</v>
          </cell>
          <cell r="N4684">
            <v>261942</v>
          </cell>
        </row>
        <row r="4685">
          <cell r="J4685" t="str">
            <v>Current liabilities / Trade and other payables from exchange transactions_BS</v>
          </cell>
          <cell r="K4685" t="str">
            <v>Current liabilities / Trade and other payables from exchange transactions_BS</v>
          </cell>
          <cell r="L4685" t="str">
            <v>M</v>
          </cell>
          <cell r="M4685" t="str">
            <v>No</v>
          </cell>
          <cell r="N4685">
            <v>261943</v>
          </cell>
        </row>
        <row r="4686">
          <cell r="J4686" t="str">
            <v>Current liabilities / Trade and other payables from exchange transactions_BS</v>
          </cell>
          <cell r="K4686" t="str">
            <v>Current liabilities / Trade and other payables from exchange transactions_BS</v>
          </cell>
          <cell r="L4686" t="str">
            <v>M</v>
          </cell>
          <cell r="M4686" t="str">
            <v>No</v>
          </cell>
          <cell r="N4686">
            <v>261944</v>
          </cell>
        </row>
        <row r="4687">
          <cell r="J4687" t="str">
            <v>Current liabilities / Trade and other payables from exchange transactions_BS</v>
          </cell>
          <cell r="K4687" t="str">
            <v>Current liabilities / Trade and other payables from exchange transactions_BS</v>
          </cell>
          <cell r="L4687" t="str">
            <v>M</v>
          </cell>
          <cell r="M4687" t="str">
            <v>No</v>
          </cell>
          <cell r="N4687">
            <v>261945</v>
          </cell>
        </row>
        <row r="4688">
          <cell r="J4688" t="str">
            <v>Current liabilities / Trade and other payables from exchange transactions_BS</v>
          </cell>
          <cell r="K4688" t="str">
            <v>Current liabilities / Trade and other payables from exchange transactions_BS</v>
          </cell>
          <cell r="L4688" t="str">
            <v>M</v>
          </cell>
          <cell r="M4688" t="str">
            <v>No</v>
          </cell>
          <cell r="N4688">
            <v>261946</v>
          </cell>
        </row>
        <row r="4689">
          <cell r="J4689" t="str">
            <v>Current liabilities / Trade and other payables from exchange transactions_BS</v>
          </cell>
          <cell r="K4689" t="str">
            <v>Current liabilities / Trade and other payables from exchange transactions_BS</v>
          </cell>
          <cell r="L4689" t="str">
            <v>M</v>
          </cell>
          <cell r="M4689" t="str">
            <v>No</v>
          </cell>
          <cell r="N4689">
            <v>261947</v>
          </cell>
        </row>
        <row r="4690">
          <cell r="J4690" t="str">
            <v>Current liabilities / Trade and other payables from exchange transactions_BS</v>
          </cell>
          <cell r="K4690" t="str">
            <v>Current liabilities / Trade and other payables from exchange transactions_BS</v>
          </cell>
          <cell r="L4690" t="str">
            <v>M</v>
          </cell>
          <cell r="M4690" t="str">
            <v>No</v>
          </cell>
          <cell r="N4690">
            <v>261948</v>
          </cell>
        </row>
        <row r="4691">
          <cell r="J4691" t="str">
            <v>Current liabilities / Trade and other payables from exchange transactions_BS</v>
          </cell>
          <cell r="K4691" t="str">
            <v>Current liabilities / Trade and other payables from exchange transactions_BS</v>
          </cell>
          <cell r="L4691" t="str">
            <v>M</v>
          </cell>
          <cell r="M4691" t="str">
            <v>No</v>
          </cell>
          <cell r="N4691">
            <v>261949</v>
          </cell>
        </row>
        <row r="4692">
          <cell r="J4692" t="str">
            <v>Current liabilities / Trade and other payables from exchange transactions_BS</v>
          </cell>
          <cell r="K4692" t="str">
            <v>Current liabilities / Trade and other payables from exchange transactions_BS</v>
          </cell>
          <cell r="L4692" t="str">
            <v>M</v>
          </cell>
          <cell r="M4692" t="str">
            <v>No</v>
          </cell>
          <cell r="N4692">
            <v>261950</v>
          </cell>
        </row>
        <row r="4693">
          <cell r="J4693" t="str">
            <v>Current liabilities / Trade and other payables from exchange transactions_BS</v>
          </cell>
          <cell r="K4693" t="str">
            <v>Current liabilities / Trade and other payables from exchange transactions_BS</v>
          </cell>
          <cell r="L4693" t="str">
            <v>M</v>
          </cell>
          <cell r="M4693" t="str">
            <v>No</v>
          </cell>
          <cell r="N4693">
            <v>261951</v>
          </cell>
        </row>
        <row r="4694">
          <cell r="J4694" t="str">
            <v>Current liabilities / Trade and other payables from exchange transactions_BS</v>
          </cell>
          <cell r="K4694" t="str">
            <v>Current liabilities / Trade and other payables from exchange transactions_BS</v>
          </cell>
          <cell r="L4694" t="str">
            <v>M</v>
          </cell>
          <cell r="M4694" t="str">
            <v>No</v>
          </cell>
          <cell r="N4694">
            <v>261952</v>
          </cell>
        </row>
        <row r="4695">
          <cell r="J4695" t="str">
            <v>Current liabilities / Trade and other payables from exchange transactions_BS</v>
          </cell>
          <cell r="K4695" t="str">
            <v>Current liabilities / Trade and other payables from exchange transactions_BS</v>
          </cell>
          <cell r="L4695" t="str">
            <v>M</v>
          </cell>
          <cell r="M4695" t="str">
            <v>No</v>
          </cell>
          <cell r="N4695">
            <v>261953</v>
          </cell>
        </row>
        <row r="4696">
          <cell r="J4696" t="str">
            <v>Current liabilities / Trade and other payables from exchange transactions_BS</v>
          </cell>
          <cell r="K4696" t="str">
            <v>Current liabilities / Trade and other payables from exchange transactions_BS</v>
          </cell>
          <cell r="L4696" t="str">
            <v>M</v>
          </cell>
          <cell r="M4696" t="str">
            <v>No</v>
          </cell>
          <cell r="N4696">
            <v>261954</v>
          </cell>
        </row>
        <row r="4697">
          <cell r="J4697" t="str">
            <v>Current liabilities / Trade and other payables from exchange transactions_BS</v>
          </cell>
          <cell r="K4697" t="str">
            <v>Current liabilities / Trade and other payables from exchange transactions_BS</v>
          </cell>
          <cell r="L4697" t="str">
            <v>M</v>
          </cell>
          <cell r="M4697" t="str">
            <v>No</v>
          </cell>
          <cell r="N4697">
            <v>261955</v>
          </cell>
        </row>
        <row r="4698">
          <cell r="J4698" t="str">
            <v>Current liabilities / Trade and other payables from exchange transactions_BS</v>
          </cell>
          <cell r="K4698" t="str">
            <v>Current liabilities / Trade and other payables from exchange transactions_BS</v>
          </cell>
          <cell r="L4698" t="str">
            <v>M</v>
          </cell>
          <cell r="M4698" t="str">
            <v>No</v>
          </cell>
          <cell r="N4698">
            <v>261956</v>
          </cell>
        </row>
        <row r="4699">
          <cell r="J4699" t="str">
            <v>Current liabilities / Trade and other payables from exchange transactions_BS</v>
          </cell>
          <cell r="K4699" t="str">
            <v>Current liabilities / Trade and other payables from exchange transactions_BS</v>
          </cell>
          <cell r="L4699" t="str">
            <v>M</v>
          </cell>
          <cell r="M4699" t="str">
            <v>No</v>
          </cell>
          <cell r="N4699">
            <v>261957</v>
          </cell>
        </row>
        <row r="4700">
          <cell r="J4700" t="str">
            <v>Current liabilities / Trade and other payables from exchange transactions_BS</v>
          </cell>
          <cell r="K4700" t="str">
            <v>Current liabilities / Trade and other payables from exchange transactions_BS</v>
          </cell>
          <cell r="L4700" t="str">
            <v>M</v>
          </cell>
          <cell r="M4700" t="str">
            <v>No</v>
          </cell>
          <cell r="N4700">
            <v>261958</v>
          </cell>
        </row>
        <row r="4701">
          <cell r="J4701" t="str">
            <v>Current liabilities / Trade and other payables from exchange transactions_BS</v>
          </cell>
          <cell r="K4701" t="str">
            <v>Current liabilities / Trade and other payables from exchange transactions_BS</v>
          </cell>
          <cell r="L4701" t="str">
            <v>M</v>
          </cell>
          <cell r="M4701" t="str">
            <v>No</v>
          </cell>
          <cell r="N4701">
            <v>261959</v>
          </cell>
        </row>
        <row r="4702">
          <cell r="J4702" t="str">
            <v>Current liabilities / Trade and other payables from exchange transactions_BS</v>
          </cell>
          <cell r="K4702" t="str">
            <v>Current liabilities / Trade and other payables from exchange transactions_BS</v>
          </cell>
          <cell r="L4702" t="str">
            <v>M</v>
          </cell>
          <cell r="M4702" t="str">
            <v>No</v>
          </cell>
          <cell r="N4702">
            <v>261960</v>
          </cell>
        </row>
        <row r="4703">
          <cell r="J4703" t="str">
            <v>Current liabilities / Trade and other payables from exchange transactions_BS</v>
          </cell>
          <cell r="K4703" t="str">
            <v>Current liabilities / Trade and other payables from exchange transactions_BS</v>
          </cell>
          <cell r="L4703" t="str">
            <v>M</v>
          </cell>
          <cell r="M4703" t="str">
            <v>No</v>
          </cell>
          <cell r="N4703">
            <v>261961</v>
          </cell>
        </row>
        <row r="4704">
          <cell r="J4704" t="str">
            <v>Current liabilities / Trade and other payables from exchange transactions_BS</v>
          </cell>
          <cell r="K4704" t="str">
            <v>Current liabilities / Trade and other payables from exchange transactions_BS</v>
          </cell>
          <cell r="L4704" t="str">
            <v>M</v>
          </cell>
          <cell r="M4704" t="str">
            <v>No</v>
          </cell>
          <cell r="N4704">
            <v>261962</v>
          </cell>
        </row>
        <row r="4705">
          <cell r="J4705" t="str">
            <v>Current liabilities / Trade and other payables from exchange transactions_BS</v>
          </cell>
          <cell r="K4705" t="str">
            <v>Current liabilities / Trade and other payables from exchange transactions_BS</v>
          </cell>
          <cell r="L4705" t="str">
            <v>M</v>
          </cell>
          <cell r="M4705" t="str">
            <v>No</v>
          </cell>
          <cell r="N4705">
            <v>261963</v>
          </cell>
        </row>
        <row r="4706">
          <cell r="J4706" t="str">
            <v>Current liabilities / Trade and other payables from exchange transactions_BS</v>
          </cell>
          <cell r="K4706" t="str">
            <v>Current liabilities / Trade and other payables from exchange transactions_BS</v>
          </cell>
          <cell r="L4706" t="str">
            <v>M</v>
          </cell>
          <cell r="M4706" t="str">
            <v>No</v>
          </cell>
          <cell r="N4706">
            <v>261964</v>
          </cell>
        </row>
        <row r="4707">
          <cell r="J4707" t="str">
            <v>Current liabilities / Trade and other payables from exchange transactions_BS</v>
          </cell>
          <cell r="K4707" t="str">
            <v>Current liabilities / Trade and other payables from exchange transactions_BS</v>
          </cell>
          <cell r="L4707" t="str">
            <v>M</v>
          </cell>
          <cell r="M4707" t="str">
            <v>No</v>
          </cell>
          <cell r="N4707">
            <v>261965</v>
          </cell>
        </row>
        <row r="4708">
          <cell r="J4708" t="str">
            <v>Current liabilities / Trade and other payables from exchange transactions_BS</v>
          </cell>
          <cell r="K4708" t="str">
            <v>Current liabilities / Trade and other payables from exchange transactions_BS</v>
          </cell>
          <cell r="L4708" t="str">
            <v>M</v>
          </cell>
          <cell r="M4708" t="str">
            <v>No</v>
          </cell>
          <cell r="N4708">
            <v>261966</v>
          </cell>
        </row>
        <row r="4709">
          <cell r="J4709" t="str">
            <v>Current liabilities / Trade and other payables from exchange transactions_BS</v>
          </cell>
          <cell r="K4709" t="str">
            <v>Current liabilities / Trade and other payables from exchange transactions_BS</v>
          </cell>
          <cell r="L4709" t="str">
            <v>M</v>
          </cell>
          <cell r="M4709" t="str">
            <v>No</v>
          </cell>
          <cell r="N4709">
            <v>261967</v>
          </cell>
        </row>
        <row r="4710">
          <cell r="J4710" t="str">
            <v>Current liabilities / Trade and other payables from exchange transactions_BS</v>
          </cell>
          <cell r="K4710" t="str">
            <v>Current liabilities / Trade and other payables from exchange transactions_BS</v>
          </cell>
          <cell r="L4710" t="str">
            <v>M</v>
          </cell>
          <cell r="M4710" t="str">
            <v>No</v>
          </cell>
          <cell r="N4710">
            <v>261968</v>
          </cell>
        </row>
        <row r="4711">
          <cell r="J4711" t="str">
            <v>Current liabilities / Trade and other payables from exchange transactions_BS</v>
          </cell>
          <cell r="K4711" t="str">
            <v>Current liabilities / Trade and other payables from exchange transactions_BS</v>
          </cell>
          <cell r="L4711" t="str">
            <v>M</v>
          </cell>
          <cell r="M4711" t="str">
            <v>No</v>
          </cell>
          <cell r="N4711">
            <v>261969</v>
          </cell>
        </row>
        <row r="4712">
          <cell r="J4712" t="str">
            <v>Current liabilities / Trade and other payables from exchange transactions_BS</v>
          </cell>
          <cell r="K4712" t="str">
            <v>Current liabilities / Trade and other payables from exchange transactions_BS</v>
          </cell>
          <cell r="L4712" t="str">
            <v>M</v>
          </cell>
          <cell r="M4712" t="str">
            <v>No</v>
          </cell>
          <cell r="N4712">
            <v>261970</v>
          </cell>
        </row>
        <row r="4713">
          <cell r="J4713" t="str">
            <v>Current liabilities / Trade and other payables from exchange transactions_BS</v>
          </cell>
          <cell r="K4713" t="str">
            <v>Current liabilities / Trade and other payables from exchange transactions_BS</v>
          </cell>
          <cell r="L4713" t="str">
            <v>M</v>
          </cell>
          <cell r="M4713" t="str">
            <v>No</v>
          </cell>
          <cell r="N4713">
            <v>261971</v>
          </cell>
        </row>
        <row r="4714">
          <cell r="J4714" t="str">
            <v>Current liabilities / Trade and other payables from exchange transactions_BS</v>
          </cell>
          <cell r="K4714" t="str">
            <v>Current liabilities / Trade and other payables from exchange transactions_BS</v>
          </cell>
          <cell r="L4714" t="str">
            <v>M</v>
          </cell>
          <cell r="M4714" t="str">
            <v>No</v>
          </cell>
          <cell r="N4714">
            <v>261972</v>
          </cell>
        </row>
        <row r="4715">
          <cell r="J4715" t="str">
            <v>Current liabilities / Trade and other payables from exchange transactions_BS</v>
          </cell>
          <cell r="K4715" t="str">
            <v>Current liabilities / Trade and other payables from exchange transactions_BS</v>
          </cell>
          <cell r="L4715" t="str">
            <v>M</v>
          </cell>
          <cell r="M4715" t="str">
            <v>No</v>
          </cell>
          <cell r="N4715">
            <v>261973</v>
          </cell>
        </row>
        <row r="4716">
          <cell r="J4716" t="str">
            <v>Current liabilities / Trade and other payables from exchange transactions_BS</v>
          </cell>
          <cell r="K4716" t="str">
            <v>Current liabilities / Trade and other payables from exchange transactions_BS</v>
          </cell>
          <cell r="L4716" t="str">
            <v>M</v>
          </cell>
          <cell r="M4716" t="str">
            <v>No</v>
          </cell>
          <cell r="N4716">
            <v>261974</v>
          </cell>
        </row>
        <row r="4717">
          <cell r="J4717" t="str">
            <v>Current liabilities / Trade and other payables from exchange transactions_BS</v>
          </cell>
          <cell r="K4717" t="str">
            <v>Current liabilities / Trade and other payables from exchange transactions_BS</v>
          </cell>
          <cell r="L4717" t="str">
            <v>M</v>
          </cell>
          <cell r="M4717" t="str">
            <v>No</v>
          </cell>
          <cell r="N4717">
            <v>261975</v>
          </cell>
        </row>
        <row r="4718">
          <cell r="J4718" t="str">
            <v>Current liabilities / Trade and other payables from exchange transactions_BS</v>
          </cell>
          <cell r="K4718" t="str">
            <v>Current liabilities / Trade and other payables from exchange transactions_BS</v>
          </cell>
          <cell r="L4718" t="str">
            <v>M</v>
          </cell>
          <cell r="M4718" t="str">
            <v>No</v>
          </cell>
          <cell r="N4718">
            <v>261976</v>
          </cell>
        </row>
        <row r="4719">
          <cell r="J4719" t="str">
            <v>Current liabilities / Trade and other payables from exchange transactions_BS</v>
          </cell>
          <cell r="K4719" t="str">
            <v>Current liabilities / Trade and other payables from exchange transactions_BS</v>
          </cell>
          <cell r="L4719" t="str">
            <v>M</v>
          </cell>
          <cell r="M4719" t="str">
            <v>No</v>
          </cell>
          <cell r="N4719">
            <v>261977</v>
          </cell>
        </row>
        <row r="4720">
          <cell r="J4720" t="str">
            <v>Current liabilities / Trade and other payables from exchange transactions_BS</v>
          </cell>
          <cell r="K4720" t="str">
            <v>Current liabilities / Trade and other payables from exchange transactions_BS</v>
          </cell>
          <cell r="L4720" t="str">
            <v>M</v>
          </cell>
          <cell r="M4720" t="str">
            <v>No</v>
          </cell>
          <cell r="N4720">
            <v>261978</v>
          </cell>
        </row>
        <row r="4721">
          <cell r="J4721" t="str">
            <v>Current liabilities / Trade and other payables from exchange transactions_BS</v>
          </cell>
          <cell r="K4721" t="str">
            <v>Current liabilities / Trade and other payables from exchange transactions_BS</v>
          </cell>
          <cell r="L4721" t="str">
            <v>M</v>
          </cell>
          <cell r="M4721" t="str">
            <v>No</v>
          </cell>
          <cell r="N4721">
            <v>261979</v>
          </cell>
        </row>
        <row r="4722">
          <cell r="J4722" t="str">
            <v>Current liabilities / Trade and other payables from exchange transactions_BS</v>
          </cell>
          <cell r="K4722" t="str">
            <v>Current liabilities / Trade and other payables from exchange transactions_BS</v>
          </cell>
          <cell r="L4722" t="str">
            <v>M</v>
          </cell>
          <cell r="M4722" t="str">
            <v>No</v>
          </cell>
          <cell r="N4722">
            <v>261980</v>
          </cell>
        </row>
        <row r="4723">
          <cell r="J4723" t="str">
            <v>Current liabilities / Trade and other payables from exchange transactions_BS</v>
          </cell>
          <cell r="K4723" t="str">
            <v>Current liabilities / Trade and other payables from exchange transactions_BS</v>
          </cell>
          <cell r="L4723" t="str">
            <v>M</v>
          </cell>
          <cell r="M4723" t="str">
            <v>No</v>
          </cell>
          <cell r="N4723">
            <v>261981</v>
          </cell>
        </row>
        <row r="4724">
          <cell r="J4724" t="str">
            <v>Current liabilities / Trade and other payables from exchange transactions_BS</v>
          </cell>
          <cell r="K4724" t="str">
            <v>Current liabilities / Trade and other payables from exchange transactions_BS</v>
          </cell>
          <cell r="L4724" t="str">
            <v>M</v>
          </cell>
          <cell r="M4724" t="str">
            <v>No</v>
          </cell>
          <cell r="N4724">
            <v>261982</v>
          </cell>
        </row>
        <row r="4725">
          <cell r="J4725" t="str">
            <v>Current liabilities / Trade and other payables from exchange transactions_BS</v>
          </cell>
          <cell r="K4725" t="str">
            <v>Current liabilities / Trade and other payables from exchange transactions_BS</v>
          </cell>
          <cell r="L4725" t="str">
            <v>M</v>
          </cell>
          <cell r="M4725" t="str">
            <v>No</v>
          </cell>
          <cell r="N4725">
            <v>261983</v>
          </cell>
        </row>
        <row r="4726">
          <cell r="J4726" t="str">
            <v>Current liabilities / Trade and other payables from exchange transactions_BS</v>
          </cell>
          <cell r="K4726" t="str">
            <v>Current liabilities / Trade and other payables from exchange transactions_BS</v>
          </cell>
          <cell r="L4726" t="str">
            <v>M</v>
          </cell>
          <cell r="M4726" t="str">
            <v>No</v>
          </cell>
          <cell r="N4726">
            <v>261984</v>
          </cell>
        </row>
        <row r="4727">
          <cell r="J4727" t="str">
            <v>Current liabilities / Trade and other payables from exchange transactions_BS</v>
          </cell>
          <cell r="K4727" t="str">
            <v>Current liabilities / Trade and other payables from exchange transactions_BS</v>
          </cell>
          <cell r="L4727" t="str">
            <v>M</v>
          </cell>
          <cell r="M4727" t="str">
            <v>No</v>
          </cell>
          <cell r="N4727">
            <v>261985</v>
          </cell>
        </row>
        <row r="4728">
          <cell r="J4728" t="str">
            <v>Current liabilities / Trade and other payables from exchange transactions_BS</v>
          </cell>
          <cell r="K4728" t="str">
            <v>Current liabilities / Trade and other payables from exchange transactions_BS</v>
          </cell>
          <cell r="L4728" t="str">
            <v>M</v>
          </cell>
          <cell r="M4728" t="str">
            <v>No</v>
          </cell>
          <cell r="N4728">
            <v>261986</v>
          </cell>
        </row>
        <row r="4729">
          <cell r="J4729" t="str">
            <v>Current liabilities / Trade and other payables from exchange transactions_BS</v>
          </cell>
          <cell r="K4729" t="str">
            <v>Current liabilities / Trade and other payables from exchange transactions_BS</v>
          </cell>
          <cell r="L4729" t="str">
            <v>M</v>
          </cell>
          <cell r="M4729" t="str">
            <v>No</v>
          </cell>
          <cell r="N4729">
            <v>261987</v>
          </cell>
        </row>
        <row r="4730">
          <cell r="J4730" t="str">
            <v>Current liabilities / Trade and other payables from exchange transactions_BS</v>
          </cell>
          <cell r="K4730" t="str">
            <v>Current liabilities / Trade and other payables from exchange transactions_BS</v>
          </cell>
          <cell r="L4730" t="str">
            <v>M</v>
          </cell>
          <cell r="M4730" t="str">
            <v>No</v>
          </cell>
          <cell r="N4730">
            <v>261988</v>
          </cell>
        </row>
        <row r="4731">
          <cell r="J4731" t="str">
            <v>Current liabilities / Trade and other payables from exchange transactions_BS</v>
          </cell>
          <cell r="K4731" t="str">
            <v>Current liabilities / Trade and other payables from exchange transactions_BS</v>
          </cell>
          <cell r="L4731" t="str">
            <v>M</v>
          </cell>
          <cell r="M4731" t="str">
            <v>No</v>
          </cell>
          <cell r="N4731">
            <v>261989</v>
          </cell>
        </row>
        <row r="4732">
          <cell r="J4732" t="str">
            <v>Current liabilities / Trade and other payables from exchange transactions_BS</v>
          </cell>
          <cell r="K4732" t="str">
            <v>Current liabilities / Trade and other payables from exchange transactions_BS</v>
          </cell>
          <cell r="L4732" t="str">
            <v>M</v>
          </cell>
          <cell r="M4732" t="str">
            <v>No</v>
          </cell>
          <cell r="N4732">
            <v>261990</v>
          </cell>
        </row>
        <row r="4733">
          <cell r="J4733" t="str">
            <v>Current liabilities / Trade and other payables from exchange transactions_BS</v>
          </cell>
          <cell r="K4733" t="str">
            <v>Current liabilities / Trade and other payables from exchange transactions_BS</v>
          </cell>
          <cell r="L4733" t="str">
            <v>M</v>
          </cell>
          <cell r="M4733" t="str">
            <v>No</v>
          </cell>
          <cell r="N4733">
            <v>261991</v>
          </cell>
        </row>
        <row r="4734">
          <cell r="J4734" t="str">
            <v>Current liabilities / Trade and other payables from exchange transactions_BS</v>
          </cell>
          <cell r="K4734" t="str">
            <v>Current liabilities / Trade and other payables from exchange transactions_BS</v>
          </cell>
          <cell r="L4734" t="str">
            <v>M</v>
          </cell>
          <cell r="M4734" t="str">
            <v>No</v>
          </cell>
          <cell r="N4734">
            <v>261992</v>
          </cell>
        </row>
        <row r="4735">
          <cell r="J4735" t="str">
            <v>Current liabilities / Trade and other payables from exchange transactions_BS</v>
          </cell>
          <cell r="K4735" t="str">
            <v>Current liabilities / Trade and other payables from exchange transactions_BS</v>
          </cell>
          <cell r="L4735" t="str">
            <v>M</v>
          </cell>
          <cell r="M4735" t="str">
            <v>No</v>
          </cell>
          <cell r="N4735">
            <v>261993</v>
          </cell>
        </row>
        <row r="4736">
          <cell r="J4736" t="str">
            <v>Current liabilities / Trade and other payables from exchange transactions_BS</v>
          </cell>
          <cell r="K4736" t="str">
            <v>Current liabilities / Trade and other payables from exchange transactions_BS</v>
          </cell>
          <cell r="L4736" t="str">
            <v>M</v>
          </cell>
          <cell r="M4736" t="str">
            <v>No</v>
          </cell>
          <cell r="N4736">
            <v>261994</v>
          </cell>
        </row>
        <row r="4737">
          <cell r="J4737" t="str">
            <v>Current liabilities / Trade and other payables from exchange transactions_BS</v>
          </cell>
          <cell r="K4737" t="str">
            <v>Current liabilities / Trade and other payables from exchange transactions_BS</v>
          </cell>
          <cell r="L4737" t="str">
            <v>M</v>
          </cell>
          <cell r="M4737" t="str">
            <v>No</v>
          </cell>
          <cell r="N4737">
            <v>261995</v>
          </cell>
        </row>
        <row r="4738">
          <cell r="J4738" t="str">
            <v>Current liabilities / Trade and other payables from exchange transactions_BS</v>
          </cell>
          <cell r="K4738" t="str">
            <v>Current liabilities / Trade and other payables from exchange transactions_BS</v>
          </cell>
          <cell r="L4738" t="str">
            <v>M</v>
          </cell>
          <cell r="M4738" t="str">
            <v>No</v>
          </cell>
          <cell r="N4738">
            <v>261996</v>
          </cell>
        </row>
        <row r="4739">
          <cell r="J4739" t="str">
            <v>Current liabilities / Trade and other payables from exchange transactions_BS</v>
          </cell>
          <cell r="K4739" t="str">
            <v>Current liabilities / Trade and other payables from exchange transactions_BS</v>
          </cell>
          <cell r="L4739" t="str">
            <v>M</v>
          </cell>
          <cell r="M4739" t="str">
            <v>No</v>
          </cell>
          <cell r="N4739">
            <v>261997</v>
          </cell>
        </row>
        <row r="4740">
          <cell r="J4740" t="str">
            <v>Current liabilities / Trade and other payables from exchange transactions_BS</v>
          </cell>
          <cell r="K4740" t="str">
            <v>Current liabilities / Trade and other payables from exchange transactions_BS</v>
          </cell>
          <cell r="L4740" t="str">
            <v>M</v>
          </cell>
          <cell r="M4740" t="str">
            <v>No</v>
          </cell>
          <cell r="N4740">
            <v>261998</v>
          </cell>
        </row>
        <row r="4741">
          <cell r="J4741" t="str">
            <v>Current liabilities / Trade and other payables from exchange transactions_BS</v>
          </cell>
          <cell r="K4741" t="str">
            <v>Current liabilities / Trade and other payables from exchange transactions_BS</v>
          </cell>
          <cell r="L4741" t="str">
            <v>M</v>
          </cell>
          <cell r="M4741" t="str">
            <v>No</v>
          </cell>
          <cell r="N4741">
            <v>261999</v>
          </cell>
        </row>
        <row r="4742">
          <cell r="J4742" t="str">
            <v>Current liabilities / Trade and other payables from exchange transactions_BS</v>
          </cell>
          <cell r="K4742" t="str">
            <v>Current liabilities / Trade and other payables from exchange transactions_BS</v>
          </cell>
          <cell r="L4742" t="str">
            <v>M</v>
          </cell>
          <cell r="M4742" t="str">
            <v>No</v>
          </cell>
          <cell r="N4742">
            <v>262000</v>
          </cell>
        </row>
        <row r="4743">
          <cell r="J4743" t="str">
            <v>Current liabilities / Trade and other payables from exchange transactions_BS</v>
          </cell>
          <cell r="K4743" t="str">
            <v>Current liabilities / Trade and other payables from exchange transactions_BS</v>
          </cell>
          <cell r="L4743" t="str">
            <v>M</v>
          </cell>
          <cell r="M4743" t="str">
            <v>No</v>
          </cell>
          <cell r="N4743">
            <v>262001</v>
          </cell>
        </row>
        <row r="4744">
          <cell r="J4744" t="str">
            <v>Current liabilities / Trade and other payables from exchange transactions_BS</v>
          </cell>
          <cell r="K4744" t="str">
            <v>Current liabilities / Trade and other payables from exchange transactions_BS</v>
          </cell>
          <cell r="L4744" t="str">
            <v>M</v>
          </cell>
          <cell r="M4744" t="str">
            <v>No</v>
          </cell>
          <cell r="N4744">
            <v>262002</v>
          </cell>
        </row>
        <row r="4745">
          <cell r="J4745" t="str">
            <v>Current liabilities / Trade and other payables from exchange transactions_BS</v>
          </cell>
          <cell r="K4745" t="str">
            <v>Current liabilities / Trade and other payables from exchange transactions_BS</v>
          </cell>
          <cell r="L4745" t="str">
            <v>M</v>
          </cell>
          <cell r="M4745" t="str">
            <v>No</v>
          </cell>
          <cell r="N4745">
            <v>262003</v>
          </cell>
        </row>
        <row r="4746">
          <cell r="J4746" t="str">
            <v>Current liabilities / Trade and other payables from exchange transactions_BS</v>
          </cell>
          <cell r="K4746" t="str">
            <v>Current liabilities / Trade and other payables from exchange transactions_BS</v>
          </cell>
          <cell r="L4746" t="str">
            <v>M</v>
          </cell>
          <cell r="M4746" t="str">
            <v>No</v>
          </cell>
          <cell r="N4746">
            <v>262004</v>
          </cell>
        </row>
        <row r="4747">
          <cell r="J4747" t="str">
            <v>Current liabilities / Trade and other payables from exchange transactions_BS</v>
          </cell>
          <cell r="K4747" t="str">
            <v>Current liabilities / Trade and other payables from exchange transactions_BS</v>
          </cell>
          <cell r="L4747" t="str">
            <v>M</v>
          </cell>
          <cell r="M4747" t="str">
            <v>No</v>
          </cell>
          <cell r="N4747">
            <v>262005</v>
          </cell>
        </row>
        <row r="4748">
          <cell r="J4748" t="str">
            <v>Current liabilities / Trade and other payables from exchange transactions_BS</v>
          </cell>
          <cell r="K4748" t="str">
            <v>Current liabilities / Trade and other payables from exchange transactions_BS</v>
          </cell>
          <cell r="L4748" t="str">
            <v>M</v>
          </cell>
          <cell r="M4748" t="str">
            <v>No</v>
          </cell>
          <cell r="N4748">
            <v>262006</v>
          </cell>
        </row>
        <row r="4749">
          <cell r="J4749" t="str">
            <v>Current liabilities / Trade and other payables from exchange transactions_BS</v>
          </cell>
          <cell r="K4749" t="str">
            <v>Current liabilities / Trade and other payables from exchange transactions_BS</v>
          </cell>
          <cell r="L4749" t="str">
            <v>M</v>
          </cell>
          <cell r="M4749" t="str">
            <v>No</v>
          </cell>
          <cell r="N4749">
            <v>262007</v>
          </cell>
        </row>
        <row r="4750">
          <cell r="J4750" t="str">
            <v>Current liabilities / Trade and other payables from exchange transactions_BS</v>
          </cell>
          <cell r="K4750" t="str">
            <v>Current liabilities / Trade and other payables from exchange transactions_BS</v>
          </cell>
          <cell r="L4750" t="str">
            <v>M</v>
          </cell>
          <cell r="M4750" t="str">
            <v>No</v>
          </cell>
          <cell r="N4750">
            <v>262008</v>
          </cell>
        </row>
        <row r="4751">
          <cell r="J4751" t="str">
            <v>Current liabilities / Trade and other payables from exchange transactions_BS</v>
          </cell>
          <cell r="K4751" t="str">
            <v>Current liabilities / Trade and other payables from exchange transactions_BS</v>
          </cell>
          <cell r="L4751" t="str">
            <v>M</v>
          </cell>
          <cell r="M4751" t="str">
            <v>No</v>
          </cell>
          <cell r="N4751">
            <v>262009</v>
          </cell>
        </row>
        <row r="4752">
          <cell r="J4752" t="str">
            <v>Current liabilities / Trade and other payables from exchange transactions_BS</v>
          </cell>
          <cell r="K4752" t="str">
            <v>Current liabilities / Trade and other payables from exchange transactions_BS</v>
          </cell>
          <cell r="L4752" t="str">
            <v>M</v>
          </cell>
          <cell r="M4752" t="str">
            <v>No</v>
          </cell>
          <cell r="N4752">
            <v>262010</v>
          </cell>
        </row>
        <row r="4753">
          <cell r="J4753" t="str">
            <v>Current liabilities / Trade and other payables from exchange transactions_BS</v>
          </cell>
          <cell r="K4753" t="str">
            <v>Current liabilities / Trade and other payables from exchange transactions_BS</v>
          </cell>
          <cell r="L4753" t="str">
            <v>M</v>
          </cell>
          <cell r="M4753" t="str">
            <v>No</v>
          </cell>
          <cell r="N4753">
            <v>262011</v>
          </cell>
        </row>
        <row r="4754">
          <cell r="J4754" t="str">
            <v>Current liabilities / Trade and other payables from exchange transactions_BS</v>
          </cell>
          <cell r="K4754" t="str">
            <v>Current liabilities / Trade and other payables from exchange transactions_BS</v>
          </cell>
          <cell r="L4754" t="str">
            <v>M</v>
          </cell>
          <cell r="M4754" t="str">
            <v>No</v>
          </cell>
          <cell r="N4754">
            <v>262012</v>
          </cell>
        </row>
        <row r="4755">
          <cell r="J4755" t="str">
            <v>Current liabilities / Trade and other payables from exchange transactions_BS</v>
          </cell>
          <cell r="K4755" t="str">
            <v>Current liabilities / Trade and other payables from exchange transactions_BS</v>
          </cell>
          <cell r="L4755" t="str">
            <v>M</v>
          </cell>
          <cell r="M4755" t="str">
            <v>No</v>
          </cell>
          <cell r="N4755">
            <v>262013</v>
          </cell>
        </row>
        <row r="4756">
          <cell r="J4756" t="str">
            <v>Current liabilities / Trade and other payables from exchange transactions_BS</v>
          </cell>
          <cell r="K4756" t="str">
            <v>Current liabilities / Trade and other payables from exchange transactions_BS</v>
          </cell>
          <cell r="L4756" t="str">
            <v>M</v>
          </cell>
          <cell r="M4756" t="str">
            <v>No</v>
          </cell>
          <cell r="N4756">
            <v>262014</v>
          </cell>
        </row>
        <row r="4757">
          <cell r="J4757" t="str">
            <v>Current liabilities / Trade and other payables from exchange transactions_BS</v>
          </cell>
          <cell r="K4757" t="str">
            <v>Current liabilities / Trade and other payables from exchange transactions_BS</v>
          </cell>
          <cell r="L4757" t="str">
            <v>M</v>
          </cell>
          <cell r="M4757" t="str">
            <v>No</v>
          </cell>
          <cell r="N4757">
            <v>262015</v>
          </cell>
        </row>
        <row r="4758">
          <cell r="J4758" t="str">
            <v>Current liabilities / Trade and other payables from exchange transactions_BS</v>
          </cell>
          <cell r="K4758" t="str">
            <v>Current liabilities / Trade and other payables from exchange transactions_BS</v>
          </cell>
          <cell r="L4758" t="str">
            <v>M</v>
          </cell>
          <cell r="M4758" t="str">
            <v>No</v>
          </cell>
          <cell r="N4758">
            <v>262016</v>
          </cell>
        </row>
        <row r="4759">
          <cell r="J4759" t="str">
            <v>Current liabilities / Trade and other payables from exchange transactions_BS</v>
          </cell>
          <cell r="K4759" t="str">
            <v>Current liabilities / Trade and other payables from exchange transactions_BS</v>
          </cell>
          <cell r="L4759" t="str">
            <v>M</v>
          </cell>
          <cell r="M4759" t="str">
            <v>No</v>
          </cell>
          <cell r="N4759">
            <v>262017</v>
          </cell>
        </row>
        <row r="4760">
          <cell r="J4760" t="str">
            <v>Current liabilities / Trade and other payables from exchange transactions_BS</v>
          </cell>
          <cell r="K4760" t="str">
            <v>Current liabilities / Trade and other payables from exchange transactions_BS</v>
          </cell>
          <cell r="L4760" t="str">
            <v>M</v>
          </cell>
          <cell r="M4760" t="str">
            <v>No</v>
          </cell>
          <cell r="N4760">
            <v>262018</v>
          </cell>
        </row>
        <row r="4761">
          <cell r="J4761" t="str">
            <v>Current liabilities / Trade and other payables from exchange transactions_BS</v>
          </cell>
          <cell r="K4761" t="str">
            <v>Current liabilities / Trade and other payables from exchange transactions_BS</v>
          </cell>
          <cell r="L4761" t="str">
            <v>M</v>
          </cell>
          <cell r="M4761" t="str">
            <v>No</v>
          </cell>
          <cell r="N4761">
            <v>259702</v>
          </cell>
        </row>
        <row r="4762">
          <cell r="J4762" t="str">
            <v>Current liabilities / Trade and other payables from exchange transactions_BS</v>
          </cell>
          <cell r="K4762" t="str">
            <v>Current liabilities / Trade and other payables from exchange transactions_BS</v>
          </cell>
          <cell r="L4762" t="str">
            <v>M</v>
          </cell>
          <cell r="M4762" t="str">
            <v>No</v>
          </cell>
          <cell r="N4762">
            <v>259703</v>
          </cell>
        </row>
        <row r="4763">
          <cell r="J4763" t="str">
            <v>Current liabilities / Trade and other payables from exchange transactions_BS</v>
          </cell>
          <cell r="K4763" t="str">
            <v>Current liabilities / Trade and other payables from exchange transactions_BS</v>
          </cell>
          <cell r="L4763" t="str">
            <v>M</v>
          </cell>
          <cell r="M4763" t="str">
            <v>No</v>
          </cell>
          <cell r="N4763">
            <v>259704</v>
          </cell>
        </row>
        <row r="4764">
          <cell r="J4764" t="str">
            <v>Current liabilities / Trade and other payables from exchange transactions_BS</v>
          </cell>
          <cell r="K4764" t="str">
            <v>Current liabilities / Trade and other payables from exchange transactions_BS</v>
          </cell>
          <cell r="L4764" t="str">
            <v>M</v>
          </cell>
          <cell r="M4764" t="str">
            <v>No</v>
          </cell>
          <cell r="N4764">
            <v>259705</v>
          </cell>
        </row>
        <row r="4765">
          <cell r="J4765" t="str">
            <v>Current liabilities / Trade and other payables from exchange transactions_BS</v>
          </cell>
          <cell r="K4765" t="str">
            <v>Current liabilities / Trade and other payables from exchange transactions_BS</v>
          </cell>
          <cell r="L4765" t="str">
            <v>M</v>
          </cell>
          <cell r="M4765" t="str">
            <v>No</v>
          </cell>
          <cell r="N4765">
            <v>259706</v>
          </cell>
        </row>
        <row r="4766">
          <cell r="J4766" t="str">
            <v>Current liabilities / Trade and other payables from exchange transactions_BS</v>
          </cell>
          <cell r="K4766" t="str">
            <v>Current liabilities / Trade and other payables from exchange transactions_BS</v>
          </cell>
          <cell r="L4766" t="str">
            <v>M</v>
          </cell>
          <cell r="M4766" t="str">
            <v>No</v>
          </cell>
          <cell r="N4766">
            <v>259707</v>
          </cell>
        </row>
        <row r="4767">
          <cell r="J4767" t="str">
            <v>Current liabilities / Trade and other payables from exchange transactions_BS</v>
          </cell>
          <cell r="K4767" t="str">
            <v>Current liabilities / Trade and other payables from exchange transactions_BS</v>
          </cell>
          <cell r="L4767" t="str">
            <v>M</v>
          </cell>
          <cell r="M4767" t="str">
            <v>No</v>
          </cell>
          <cell r="N4767">
            <v>259708</v>
          </cell>
        </row>
        <row r="4768">
          <cell r="J4768" t="str">
            <v>Current liabilities / Trade and other payables from exchange transactions_BS</v>
          </cell>
          <cell r="K4768" t="str">
            <v>Current liabilities / Trade and other payables from exchange transactions_BS</v>
          </cell>
          <cell r="L4768" t="str">
            <v>M</v>
          </cell>
          <cell r="M4768" t="str">
            <v>No</v>
          </cell>
          <cell r="N4768">
            <v>259709</v>
          </cell>
        </row>
        <row r="4769">
          <cell r="J4769" t="str">
            <v>Current liabilities / Trade and other payables from exchange transactions_BS</v>
          </cell>
          <cell r="K4769" t="str">
            <v>Current liabilities / Trade and other payables from exchange transactions_BS</v>
          </cell>
          <cell r="L4769" t="str">
            <v>M</v>
          </cell>
          <cell r="M4769" t="str">
            <v>No</v>
          </cell>
          <cell r="N4769">
            <v>259710</v>
          </cell>
        </row>
        <row r="4770">
          <cell r="J4770" t="str">
            <v>Current liabilities / Trade and other payables from exchange transactions_BS</v>
          </cell>
          <cell r="K4770" t="str">
            <v>Current liabilities / Trade and other payables from exchange transactions_BS</v>
          </cell>
          <cell r="L4770" t="str">
            <v>M</v>
          </cell>
          <cell r="M4770" t="str">
            <v>No</v>
          </cell>
          <cell r="N4770">
            <v>259711</v>
          </cell>
        </row>
        <row r="4771">
          <cell r="J4771" t="str">
            <v>Current liabilities / Trade and other payables from exchange transactions_BS</v>
          </cell>
          <cell r="K4771" t="str">
            <v>Current liabilities / Trade and other payables from exchange transactions_BS</v>
          </cell>
          <cell r="L4771" t="str">
            <v>M</v>
          </cell>
          <cell r="M4771" t="str">
            <v>No</v>
          </cell>
          <cell r="N4771">
            <v>259712</v>
          </cell>
        </row>
        <row r="4772">
          <cell r="J4772" t="str">
            <v>Current liabilities / Trade and other payables from exchange transactions_BS</v>
          </cell>
          <cell r="K4772" t="str">
            <v>Current liabilities / Trade and other payables from exchange transactions_BS</v>
          </cell>
          <cell r="L4772" t="str">
            <v>M</v>
          </cell>
          <cell r="M4772" t="str">
            <v>No</v>
          </cell>
          <cell r="N4772">
            <v>259713</v>
          </cell>
        </row>
        <row r="4773">
          <cell r="J4773" t="str">
            <v>Current liabilities / Trade and other payables from exchange transactions_BS</v>
          </cell>
          <cell r="K4773" t="str">
            <v>Current liabilities / Trade and other payables from exchange transactions_BS</v>
          </cell>
          <cell r="L4773" t="str">
            <v>M</v>
          </cell>
          <cell r="M4773" t="str">
            <v>No</v>
          </cell>
          <cell r="N4773">
            <v>259714</v>
          </cell>
        </row>
        <row r="4774">
          <cell r="J4774" t="str">
            <v>Current liabilities / Trade and other payables from exchange transactions_BS</v>
          </cell>
          <cell r="K4774" t="str">
            <v>Current liabilities / Trade and other payables from exchange transactions_BS</v>
          </cell>
          <cell r="L4774" t="str">
            <v>M</v>
          </cell>
          <cell r="M4774" t="str">
            <v>No</v>
          </cell>
          <cell r="N4774">
            <v>259715</v>
          </cell>
        </row>
        <row r="4775">
          <cell r="J4775" t="str">
            <v>Current liabilities / Trade and other payables from exchange transactions_BS</v>
          </cell>
          <cell r="K4775" t="str">
            <v>Current liabilities / Trade and other payables from exchange transactions_BS</v>
          </cell>
          <cell r="L4775" t="str">
            <v>M</v>
          </cell>
          <cell r="M4775" t="str">
            <v>No</v>
          </cell>
          <cell r="N4775">
            <v>259716</v>
          </cell>
        </row>
        <row r="4776">
          <cell r="J4776" t="str">
            <v>Current liabilities / Trade and other payables from exchange transactions_BS</v>
          </cell>
          <cell r="K4776" t="str">
            <v>Current liabilities / Trade and other payables from exchange transactions_BS</v>
          </cell>
          <cell r="L4776" t="str">
            <v>M</v>
          </cell>
          <cell r="M4776" t="str">
            <v>No</v>
          </cell>
          <cell r="N4776">
            <v>259717</v>
          </cell>
        </row>
        <row r="4777">
          <cell r="J4777" t="str">
            <v>Current liabilities / Trade and other payables from exchange transactions_BS</v>
          </cell>
          <cell r="K4777" t="str">
            <v>Current liabilities / Trade and other payables from exchange transactions_BS</v>
          </cell>
          <cell r="L4777" t="str">
            <v>M</v>
          </cell>
          <cell r="M4777" t="str">
            <v>No</v>
          </cell>
          <cell r="N4777">
            <v>259718</v>
          </cell>
        </row>
        <row r="4778">
          <cell r="J4778" t="str">
            <v>Current liabilities / Trade and other payables from exchange transactions_BS</v>
          </cell>
          <cell r="K4778" t="str">
            <v>Current liabilities / Trade and other payables from exchange transactions_BS</v>
          </cell>
          <cell r="L4778" t="str">
            <v>M</v>
          </cell>
          <cell r="M4778" t="str">
            <v>No</v>
          </cell>
          <cell r="N4778">
            <v>259719</v>
          </cell>
        </row>
        <row r="4779">
          <cell r="J4779" t="str">
            <v>Current liabilities / Trade and other payables from exchange transactions_BS</v>
          </cell>
          <cell r="K4779" t="str">
            <v>Current liabilities / Trade and other payables from exchange transactions_BS</v>
          </cell>
          <cell r="L4779" t="str">
            <v>M</v>
          </cell>
          <cell r="M4779" t="str">
            <v>No</v>
          </cell>
          <cell r="N4779">
            <v>259720</v>
          </cell>
        </row>
        <row r="4780">
          <cell r="J4780" t="str">
            <v>Current liabilities / Trade and other payables from exchange transactions_BS</v>
          </cell>
          <cell r="K4780" t="str">
            <v>Current liabilities / Trade and other payables from exchange transactions_BS</v>
          </cell>
          <cell r="L4780" t="str">
            <v>M</v>
          </cell>
          <cell r="M4780" t="str">
            <v>No</v>
          </cell>
          <cell r="N4780">
            <v>259721</v>
          </cell>
        </row>
        <row r="4781">
          <cell r="J4781" t="str">
            <v>Current liabilities / Trade and other payables from exchange transactions_BS</v>
          </cell>
          <cell r="K4781" t="str">
            <v>Current liabilities / Trade and other payables from exchange transactions_BS</v>
          </cell>
          <cell r="L4781" t="str">
            <v>M</v>
          </cell>
          <cell r="M4781" t="str">
            <v>No</v>
          </cell>
          <cell r="N4781">
            <v>259722</v>
          </cell>
        </row>
        <row r="4782">
          <cell r="J4782" t="str">
            <v>Current liabilities / Trade and other payables from exchange transactions_BS</v>
          </cell>
          <cell r="K4782" t="str">
            <v>Current liabilities / Trade and other payables from exchange transactions_BS</v>
          </cell>
          <cell r="L4782" t="str">
            <v>M</v>
          </cell>
          <cell r="M4782" t="str">
            <v>No</v>
          </cell>
          <cell r="N4782">
            <v>259723</v>
          </cell>
        </row>
        <row r="4783">
          <cell r="J4783" t="str">
            <v>Current liabilities / Trade and other payables from exchange transactions_BS</v>
          </cell>
          <cell r="K4783" t="str">
            <v>Current liabilities / Trade and other payables from exchange transactions_BS</v>
          </cell>
          <cell r="L4783" t="str">
            <v>M</v>
          </cell>
          <cell r="M4783" t="str">
            <v>No</v>
          </cell>
          <cell r="N4783">
            <v>259724</v>
          </cell>
        </row>
        <row r="4784">
          <cell r="J4784" t="str">
            <v>Current liabilities / Trade and other payables from exchange transactions_BS</v>
          </cell>
          <cell r="K4784" t="str">
            <v>Current liabilities / Trade and other payables from exchange transactions_BS</v>
          </cell>
          <cell r="L4784" t="str">
            <v>M</v>
          </cell>
          <cell r="M4784" t="str">
            <v>No</v>
          </cell>
          <cell r="N4784">
            <v>259725</v>
          </cell>
        </row>
        <row r="4785">
          <cell r="J4785" t="str">
            <v>Current liabilities / Trade and other payables from exchange transactions_BS</v>
          </cell>
          <cell r="K4785" t="str">
            <v>Current liabilities / Trade and other payables from exchange transactions_BS</v>
          </cell>
          <cell r="L4785" t="str">
            <v>M</v>
          </cell>
          <cell r="M4785" t="str">
            <v>No</v>
          </cell>
          <cell r="N4785">
            <v>259726</v>
          </cell>
        </row>
        <row r="4786">
          <cell r="J4786" t="str">
            <v>Current liabilities / Trade and other payables from exchange transactions_BS</v>
          </cell>
          <cell r="K4786" t="str">
            <v>Current liabilities / Trade and other payables from exchange transactions_BS</v>
          </cell>
          <cell r="L4786" t="str">
            <v>M</v>
          </cell>
          <cell r="M4786" t="str">
            <v>No</v>
          </cell>
          <cell r="N4786">
            <v>259727</v>
          </cell>
        </row>
        <row r="4787">
          <cell r="J4787" t="str">
            <v>Current liabilities / Trade and other payables from exchange transactions_BS</v>
          </cell>
          <cell r="K4787" t="str">
            <v>Current liabilities / Trade and other payables from exchange transactions_BS</v>
          </cell>
          <cell r="L4787" t="str">
            <v>M</v>
          </cell>
          <cell r="M4787" t="str">
            <v>No</v>
          </cell>
          <cell r="N4787">
            <v>259728</v>
          </cell>
        </row>
        <row r="4788">
          <cell r="J4788" t="str">
            <v>Current liabilities / Trade and other payables from exchange transactions_BS</v>
          </cell>
          <cell r="K4788" t="str">
            <v>Current liabilities / Trade and other payables from exchange transactions_BS</v>
          </cell>
          <cell r="L4788" t="str">
            <v>M</v>
          </cell>
          <cell r="M4788" t="str">
            <v>No</v>
          </cell>
          <cell r="N4788">
            <v>259729</v>
          </cell>
        </row>
        <row r="4789">
          <cell r="J4789" t="str">
            <v>Current liabilities / Trade and other payables from exchange transactions_BS</v>
          </cell>
          <cell r="K4789" t="str">
            <v>Current liabilities / Trade and other payables from exchange transactions_BS</v>
          </cell>
          <cell r="L4789" t="str">
            <v>M</v>
          </cell>
          <cell r="M4789" t="str">
            <v>No</v>
          </cell>
          <cell r="N4789">
            <v>259730</v>
          </cell>
        </row>
        <row r="4790">
          <cell r="J4790" t="str">
            <v>Current liabilities / Trade and other payables from exchange transactions_BS</v>
          </cell>
          <cell r="K4790" t="str">
            <v>Current liabilities / Trade and other payables from exchange transactions_BS</v>
          </cell>
          <cell r="L4790" t="str">
            <v>M</v>
          </cell>
          <cell r="M4790" t="str">
            <v>No</v>
          </cell>
          <cell r="N4790">
            <v>259731</v>
          </cell>
        </row>
        <row r="4791">
          <cell r="J4791" t="str">
            <v>Current liabilities / Trade and other payables from exchange transactions_BS</v>
          </cell>
          <cell r="K4791" t="str">
            <v>Current liabilities / Trade and other payables from exchange transactions_BS</v>
          </cell>
          <cell r="L4791" t="str">
            <v>M</v>
          </cell>
          <cell r="M4791" t="str">
            <v>No</v>
          </cell>
          <cell r="N4791">
            <v>259732</v>
          </cell>
        </row>
        <row r="4792">
          <cell r="J4792" t="str">
            <v>Current liabilities / Trade and other payables from exchange transactions_BS</v>
          </cell>
          <cell r="K4792" t="str">
            <v>Current liabilities / Trade and other payables from exchange transactions_BS</v>
          </cell>
          <cell r="L4792" t="str">
            <v>M</v>
          </cell>
          <cell r="M4792" t="str">
            <v>No</v>
          </cell>
          <cell r="N4792">
            <v>259733</v>
          </cell>
        </row>
        <row r="4793">
          <cell r="J4793" t="str">
            <v>Current liabilities / Trade and other payables from exchange transactions_BS</v>
          </cell>
          <cell r="K4793" t="str">
            <v>Current liabilities / Trade and other payables from exchange transactions_BS</v>
          </cell>
          <cell r="L4793" t="str">
            <v>M</v>
          </cell>
          <cell r="M4793" t="str">
            <v>No</v>
          </cell>
          <cell r="N4793">
            <v>259734</v>
          </cell>
        </row>
        <row r="4794">
          <cell r="J4794" t="str">
            <v>Current liabilities / Trade and other payables from exchange transactions_BS</v>
          </cell>
          <cell r="K4794" t="str">
            <v>Current liabilities / Trade and other payables from exchange transactions_BS</v>
          </cell>
          <cell r="L4794" t="str">
            <v>M</v>
          </cell>
          <cell r="M4794" t="str">
            <v>No</v>
          </cell>
          <cell r="N4794">
            <v>259735</v>
          </cell>
        </row>
        <row r="4795">
          <cell r="J4795" t="str">
            <v>Current liabilities / Trade and other payables from exchange transactions_BS</v>
          </cell>
          <cell r="K4795" t="str">
            <v>Current liabilities / Trade and other payables from exchange transactions_BS</v>
          </cell>
          <cell r="L4795" t="str">
            <v>M</v>
          </cell>
          <cell r="M4795" t="str">
            <v>No</v>
          </cell>
          <cell r="N4795">
            <v>259736</v>
          </cell>
        </row>
        <row r="4796">
          <cell r="J4796" t="str">
            <v>Current liabilities / Trade and other payables from exchange transactions_BS</v>
          </cell>
          <cell r="K4796" t="str">
            <v>Current liabilities / Trade and other payables from exchange transactions_BS</v>
          </cell>
          <cell r="L4796" t="str">
            <v>M</v>
          </cell>
          <cell r="M4796" t="str">
            <v>No</v>
          </cell>
          <cell r="N4796">
            <v>259737</v>
          </cell>
        </row>
        <row r="4797">
          <cell r="J4797" t="str">
            <v>Current liabilities / Trade and other payables from exchange transactions_BS</v>
          </cell>
          <cell r="K4797" t="str">
            <v>Current liabilities / Trade and other payables from exchange transactions_BS</v>
          </cell>
          <cell r="L4797" t="str">
            <v>M</v>
          </cell>
          <cell r="M4797" t="str">
            <v>No</v>
          </cell>
          <cell r="N4797">
            <v>259738</v>
          </cell>
        </row>
        <row r="4798">
          <cell r="J4798" t="str">
            <v>Current liabilities / Trade and other payables from exchange transactions_BS</v>
          </cell>
          <cell r="K4798" t="str">
            <v>Current liabilities / Trade and other payables from exchange transactions_BS</v>
          </cell>
          <cell r="L4798" t="str">
            <v>M</v>
          </cell>
          <cell r="M4798" t="str">
            <v>No</v>
          </cell>
          <cell r="N4798">
            <v>259739</v>
          </cell>
        </row>
        <row r="4799">
          <cell r="J4799" t="str">
            <v>Current liabilities / Trade and other payables from exchange transactions_BS</v>
          </cell>
          <cell r="K4799" t="str">
            <v>Current liabilities / Trade and other payables from exchange transactions_BS</v>
          </cell>
          <cell r="L4799" t="str">
            <v>M</v>
          </cell>
          <cell r="M4799" t="str">
            <v>No</v>
          </cell>
          <cell r="N4799">
            <v>259740</v>
          </cell>
        </row>
        <row r="4800">
          <cell r="J4800" t="str">
            <v>Current liabilities / Trade and other payables from exchange transactions_BS</v>
          </cell>
          <cell r="K4800" t="str">
            <v>Current liabilities / Trade and other payables from exchange transactions_BS</v>
          </cell>
          <cell r="L4800" t="str">
            <v>M</v>
          </cell>
          <cell r="M4800" t="str">
            <v>No</v>
          </cell>
          <cell r="N4800">
            <v>259741</v>
          </cell>
        </row>
        <row r="4801">
          <cell r="J4801" t="str">
            <v>Current liabilities / Trade and other payables from exchange transactions_BS</v>
          </cell>
          <cell r="K4801" t="str">
            <v>Current liabilities / Trade and other payables from exchange transactions_BS</v>
          </cell>
          <cell r="L4801" t="str">
            <v>M</v>
          </cell>
          <cell r="M4801" t="str">
            <v>No</v>
          </cell>
          <cell r="N4801">
            <v>259742</v>
          </cell>
        </row>
        <row r="4802">
          <cell r="J4802" t="str">
            <v>Current liabilities / Trade and other payables from exchange transactions_BS</v>
          </cell>
          <cell r="K4802" t="str">
            <v>Current liabilities / Trade and other payables from exchange transactions_BS</v>
          </cell>
          <cell r="L4802" t="str">
            <v>M</v>
          </cell>
          <cell r="M4802" t="str">
            <v>No</v>
          </cell>
          <cell r="N4802">
            <v>259743</v>
          </cell>
        </row>
        <row r="4803">
          <cell r="J4803" t="str">
            <v>Current liabilities / Trade and other payables from exchange transactions_BS</v>
          </cell>
          <cell r="K4803" t="str">
            <v>Current liabilities / Trade and other payables from exchange transactions_BS</v>
          </cell>
          <cell r="L4803" t="str">
            <v>M</v>
          </cell>
          <cell r="M4803" t="str">
            <v>No</v>
          </cell>
          <cell r="N4803">
            <v>259744</v>
          </cell>
        </row>
        <row r="4804">
          <cell r="J4804" t="str">
            <v>Current liabilities / Trade and other payables from exchange transactions_BS</v>
          </cell>
          <cell r="K4804" t="str">
            <v>Current liabilities / Trade and other payables from exchange transactions_BS</v>
          </cell>
          <cell r="L4804" t="str">
            <v>M</v>
          </cell>
          <cell r="M4804" t="str">
            <v>No</v>
          </cell>
          <cell r="N4804">
            <v>259745</v>
          </cell>
        </row>
        <row r="4805">
          <cell r="J4805" t="str">
            <v>Current liabilities / Trade and other payables from exchange transactions_BS</v>
          </cell>
          <cell r="K4805" t="str">
            <v>Current liabilities / Trade and other payables from exchange transactions_BS</v>
          </cell>
          <cell r="L4805" t="str">
            <v>M</v>
          </cell>
          <cell r="M4805" t="str">
            <v>No</v>
          </cell>
          <cell r="N4805">
            <v>259746</v>
          </cell>
        </row>
        <row r="4806">
          <cell r="J4806" t="str">
            <v>Current liabilities / Trade and other payables from exchange transactions_BS</v>
          </cell>
          <cell r="K4806" t="str">
            <v>Current liabilities / Trade and other payables from exchange transactions_BS</v>
          </cell>
          <cell r="L4806" t="str">
            <v>M</v>
          </cell>
          <cell r="M4806" t="str">
            <v>No</v>
          </cell>
          <cell r="N4806">
            <v>259747</v>
          </cell>
        </row>
        <row r="4807">
          <cell r="J4807" t="str">
            <v>Current liabilities / Trade and other payables from exchange transactions_BS</v>
          </cell>
          <cell r="K4807" t="str">
            <v>Current liabilities / Trade and other payables from exchange transactions_BS</v>
          </cell>
          <cell r="L4807" t="str">
            <v>M</v>
          </cell>
          <cell r="M4807" t="str">
            <v>No</v>
          </cell>
          <cell r="N4807">
            <v>259748</v>
          </cell>
        </row>
        <row r="4808">
          <cell r="J4808" t="str">
            <v>Current liabilities / Trade and other payables from exchange transactions_BS</v>
          </cell>
          <cell r="K4808" t="str">
            <v>Current liabilities / Trade and other payables from exchange transactions_BS</v>
          </cell>
          <cell r="L4808" t="str">
            <v>M</v>
          </cell>
          <cell r="M4808" t="str">
            <v>No</v>
          </cell>
          <cell r="N4808">
            <v>259749</v>
          </cell>
        </row>
        <row r="4809">
          <cell r="J4809" t="str">
            <v>Current liabilities / Trade and other payables from exchange transactions_BS</v>
          </cell>
          <cell r="K4809" t="str">
            <v>Current liabilities / Trade and other payables from exchange transactions_BS</v>
          </cell>
          <cell r="L4809" t="str">
            <v>M</v>
          </cell>
          <cell r="M4809" t="str">
            <v>No</v>
          </cell>
          <cell r="N4809">
            <v>259750</v>
          </cell>
        </row>
        <row r="4810">
          <cell r="J4810" t="str">
            <v>Current liabilities / Trade and other payables from exchange transactions_BS</v>
          </cell>
          <cell r="K4810" t="str">
            <v>Current liabilities / Trade and other payables from exchange transactions_BS</v>
          </cell>
          <cell r="L4810" t="str">
            <v>M</v>
          </cell>
          <cell r="M4810" t="str">
            <v>No</v>
          </cell>
          <cell r="N4810">
            <v>259751</v>
          </cell>
        </row>
        <row r="4811">
          <cell r="J4811" t="str">
            <v>Current liabilities / Trade and other payables from exchange transactions_BS</v>
          </cell>
          <cell r="K4811" t="str">
            <v>Current liabilities / Trade and other payables from exchange transactions_BS</v>
          </cell>
          <cell r="L4811" t="str">
            <v>M</v>
          </cell>
          <cell r="M4811" t="str">
            <v>No</v>
          </cell>
          <cell r="N4811">
            <v>259752</v>
          </cell>
        </row>
        <row r="4812">
          <cell r="J4812" t="str">
            <v>Current liabilities / Trade and other payables from exchange transactions_BS</v>
          </cell>
          <cell r="K4812" t="str">
            <v>Current liabilities / Trade and other payables from exchange transactions_BS</v>
          </cell>
          <cell r="L4812" t="str">
            <v>M</v>
          </cell>
          <cell r="M4812" t="str">
            <v>No</v>
          </cell>
          <cell r="N4812">
            <v>259753</v>
          </cell>
        </row>
        <row r="4813">
          <cell r="J4813" t="str">
            <v>Current liabilities / Trade and other payables from exchange transactions_BS</v>
          </cell>
          <cell r="K4813" t="str">
            <v>Current liabilities / Trade and other payables from exchange transactions_BS</v>
          </cell>
          <cell r="L4813" t="str">
            <v>M</v>
          </cell>
          <cell r="M4813" t="str">
            <v>No</v>
          </cell>
          <cell r="N4813">
            <v>259754</v>
          </cell>
        </row>
        <row r="4814">
          <cell r="J4814" t="str">
            <v>Current liabilities / Trade and other payables from exchange transactions_BS</v>
          </cell>
          <cell r="K4814" t="str">
            <v>Current liabilities / Trade and other payables from exchange transactions_BS</v>
          </cell>
          <cell r="L4814" t="str">
            <v>M</v>
          </cell>
          <cell r="M4814" t="str">
            <v>No</v>
          </cell>
          <cell r="N4814">
            <v>259755</v>
          </cell>
        </row>
        <row r="4815">
          <cell r="J4815" t="str">
            <v>Current liabilities / Trade and other payables from exchange transactions_BS</v>
          </cell>
          <cell r="K4815" t="str">
            <v>Current liabilities / Trade and other payables from exchange transactions_BS</v>
          </cell>
          <cell r="L4815" t="str">
            <v>M</v>
          </cell>
          <cell r="M4815" t="str">
            <v>No</v>
          </cell>
          <cell r="N4815">
            <v>259640</v>
          </cell>
        </row>
        <row r="4816">
          <cell r="J4816" t="str">
            <v>Current liabilities / Trade and other payables from exchange transactions_BS</v>
          </cell>
          <cell r="K4816" t="str">
            <v>Current liabilities / Trade and other payables from exchange transactions_BS</v>
          </cell>
          <cell r="L4816" t="str">
            <v>M</v>
          </cell>
          <cell r="M4816" t="str">
            <v>No</v>
          </cell>
          <cell r="N4816">
            <v>259641</v>
          </cell>
        </row>
        <row r="4817">
          <cell r="J4817" t="str">
            <v>Current liabilities / Trade and other payables from exchange transactions_BS</v>
          </cell>
          <cell r="K4817" t="str">
            <v>Current liabilities / Trade and other payables from exchange transactions_BS</v>
          </cell>
          <cell r="L4817" t="str">
            <v>M</v>
          </cell>
          <cell r="M4817" t="str">
            <v>No</v>
          </cell>
          <cell r="N4817">
            <v>259642</v>
          </cell>
        </row>
        <row r="4818">
          <cell r="J4818" t="str">
            <v>Current liabilities / Trade and other payables from exchange transactions_BS</v>
          </cell>
          <cell r="K4818" t="str">
            <v>Current liabilities / Trade and other payables from exchange transactions_BS</v>
          </cell>
          <cell r="L4818" t="str">
            <v>M</v>
          </cell>
          <cell r="M4818" t="str">
            <v>No</v>
          </cell>
          <cell r="N4818">
            <v>259643</v>
          </cell>
        </row>
        <row r="4819">
          <cell r="J4819" t="str">
            <v>Current liabilities / Trade and other payables from exchange transactions_BS</v>
          </cell>
          <cell r="K4819" t="str">
            <v>Current liabilities / Trade and other payables from exchange transactions_BS</v>
          </cell>
          <cell r="L4819" t="str">
            <v>M</v>
          </cell>
          <cell r="M4819" t="str">
            <v>No</v>
          </cell>
          <cell r="N4819">
            <v>259644</v>
          </cell>
        </row>
        <row r="4820">
          <cell r="J4820" t="str">
            <v>Current liabilities / Trade and other payables from exchange transactions_BS</v>
          </cell>
          <cell r="K4820" t="str">
            <v>Current liabilities / Trade and other payables from exchange transactions_BS</v>
          </cell>
          <cell r="L4820" t="str">
            <v>M</v>
          </cell>
          <cell r="M4820" t="str">
            <v>No</v>
          </cell>
          <cell r="N4820">
            <v>259645</v>
          </cell>
        </row>
        <row r="4821">
          <cell r="J4821" t="str">
            <v>Current liabilities / Trade and other payables from exchange transactions_BS</v>
          </cell>
          <cell r="K4821" t="str">
            <v>Current liabilities / Trade and other payables from exchange transactions_BS</v>
          </cell>
          <cell r="L4821" t="str">
            <v>M</v>
          </cell>
          <cell r="M4821" t="str">
            <v>No</v>
          </cell>
          <cell r="N4821">
            <v>259646</v>
          </cell>
        </row>
        <row r="4822">
          <cell r="J4822" t="str">
            <v>Current liabilities / Trade and other payables from exchange transactions_BS</v>
          </cell>
          <cell r="K4822" t="str">
            <v>Current liabilities / Trade and other payables from exchange transactions_BS</v>
          </cell>
          <cell r="L4822" t="str">
            <v>M</v>
          </cell>
          <cell r="M4822" t="str">
            <v>No</v>
          </cell>
          <cell r="N4822">
            <v>259647</v>
          </cell>
        </row>
        <row r="4823">
          <cell r="J4823" t="str">
            <v>Current liabilities / Trade and other payables from exchange transactions_BS</v>
          </cell>
          <cell r="K4823" t="str">
            <v>Current liabilities / Trade and other payables from exchange transactions_BS</v>
          </cell>
          <cell r="L4823" t="str">
            <v>M</v>
          </cell>
          <cell r="M4823" t="str">
            <v>No</v>
          </cell>
          <cell r="N4823">
            <v>259648</v>
          </cell>
        </row>
        <row r="4824">
          <cell r="J4824" t="str">
            <v>Current liabilities / Trade and other payables from exchange transactions_BS</v>
          </cell>
          <cell r="K4824" t="str">
            <v>Current liabilities / Trade and other payables from exchange transactions_BS</v>
          </cell>
          <cell r="L4824" t="str">
            <v>M</v>
          </cell>
          <cell r="M4824" t="str">
            <v>No</v>
          </cell>
          <cell r="N4824">
            <v>259649</v>
          </cell>
        </row>
        <row r="4825">
          <cell r="J4825" t="str">
            <v>Current liabilities / Trade and other payables from exchange transactions_BS</v>
          </cell>
          <cell r="K4825" t="str">
            <v>Current liabilities / Trade and other payables from exchange transactions_BS</v>
          </cell>
          <cell r="L4825" t="str">
            <v>M</v>
          </cell>
          <cell r="M4825" t="str">
            <v>No</v>
          </cell>
          <cell r="N4825">
            <v>259650</v>
          </cell>
        </row>
        <row r="4826">
          <cell r="J4826" t="str">
            <v>Current liabilities / Trade and other payables from exchange transactions_BS</v>
          </cell>
          <cell r="K4826" t="str">
            <v>Current liabilities / Trade and other payables from exchange transactions_BS</v>
          </cell>
          <cell r="L4826" t="str">
            <v>M</v>
          </cell>
          <cell r="M4826" t="str">
            <v>No</v>
          </cell>
          <cell r="N4826">
            <v>259651</v>
          </cell>
        </row>
        <row r="4827">
          <cell r="J4827" t="str">
            <v>Current liabilities / Trade and other payables from exchange transactions_BS</v>
          </cell>
          <cell r="K4827" t="str">
            <v>Current liabilities / Trade and other payables from exchange transactions_BS</v>
          </cell>
          <cell r="L4827" t="str">
            <v>M</v>
          </cell>
          <cell r="M4827" t="str">
            <v>No</v>
          </cell>
          <cell r="N4827">
            <v>259652</v>
          </cell>
        </row>
        <row r="4828">
          <cell r="J4828" t="str">
            <v>Current liabilities / Trade and other payables from exchange transactions_BS</v>
          </cell>
          <cell r="K4828" t="str">
            <v>Current liabilities / Trade and other payables from exchange transactions_BS</v>
          </cell>
          <cell r="L4828" t="str">
            <v>M</v>
          </cell>
          <cell r="M4828" t="str">
            <v>No</v>
          </cell>
          <cell r="N4828">
            <v>259653</v>
          </cell>
        </row>
        <row r="4829">
          <cell r="J4829" t="str">
            <v>Current liabilities / Trade and other payables from exchange transactions_BS</v>
          </cell>
          <cell r="K4829" t="str">
            <v>Current liabilities / Trade and other payables from exchange transactions_BS</v>
          </cell>
          <cell r="L4829" t="str">
            <v>M</v>
          </cell>
          <cell r="M4829" t="str">
            <v>No</v>
          </cell>
          <cell r="N4829">
            <v>259654</v>
          </cell>
        </row>
        <row r="4830">
          <cell r="J4830" t="str">
            <v>Current liabilities / Trade and other payables from exchange transactions_BS</v>
          </cell>
          <cell r="K4830" t="str">
            <v>Current liabilities / Trade and other payables from exchange transactions_BS</v>
          </cell>
          <cell r="L4830" t="str">
            <v>M</v>
          </cell>
          <cell r="M4830" t="str">
            <v>No</v>
          </cell>
          <cell r="N4830">
            <v>259655</v>
          </cell>
        </row>
        <row r="4831">
          <cell r="J4831" t="str">
            <v>Current liabilities / Trade and other payables from exchange transactions_BS</v>
          </cell>
          <cell r="K4831" t="str">
            <v>Current liabilities / Trade and other payables from exchange transactions_BS</v>
          </cell>
          <cell r="L4831" t="str">
            <v>M</v>
          </cell>
          <cell r="M4831" t="str">
            <v>No</v>
          </cell>
          <cell r="N4831">
            <v>259656</v>
          </cell>
        </row>
        <row r="4832">
          <cell r="J4832" t="str">
            <v>Current liabilities / Trade and other payables from exchange transactions_BS</v>
          </cell>
          <cell r="K4832" t="str">
            <v>Current liabilities / Trade and other payables from exchange transactions_BS</v>
          </cell>
          <cell r="L4832" t="str">
            <v>M</v>
          </cell>
          <cell r="M4832" t="str">
            <v>No</v>
          </cell>
          <cell r="N4832">
            <v>259657</v>
          </cell>
        </row>
        <row r="4833">
          <cell r="J4833" t="str">
            <v>Current liabilities / Trade and other payables from exchange transactions_BS</v>
          </cell>
          <cell r="K4833" t="str">
            <v>Current liabilities / Trade and other payables from exchange transactions_BS</v>
          </cell>
          <cell r="L4833" t="str">
            <v>M</v>
          </cell>
          <cell r="M4833" t="str">
            <v>No</v>
          </cell>
          <cell r="N4833">
            <v>259658</v>
          </cell>
        </row>
        <row r="4834">
          <cell r="J4834" t="str">
            <v>Current liabilities / Trade and other payables from exchange transactions_BS</v>
          </cell>
          <cell r="K4834" t="str">
            <v>Current liabilities / Trade and other payables from exchange transactions_BS</v>
          </cell>
          <cell r="L4834" t="str">
            <v>M</v>
          </cell>
          <cell r="M4834" t="str">
            <v>No</v>
          </cell>
          <cell r="N4834">
            <v>259659</v>
          </cell>
        </row>
        <row r="4835">
          <cell r="J4835" t="str">
            <v>Current liabilities / Trade and other payables from exchange transactions_BS</v>
          </cell>
          <cell r="K4835" t="str">
            <v>Current liabilities / Trade and other payables from exchange transactions_BS</v>
          </cell>
          <cell r="L4835" t="str">
            <v>M</v>
          </cell>
          <cell r="M4835" t="str">
            <v>No</v>
          </cell>
          <cell r="N4835">
            <v>259660</v>
          </cell>
        </row>
        <row r="4836">
          <cell r="J4836" t="str">
            <v>Current liabilities / Trade and other payables from exchange transactions_BS</v>
          </cell>
          <cell r="K4836" t="str">
            <v>Current liabilities / Trade and other payables from exchange transactions_BS</v>
          </cell>
          <cell r="L4836" t="str">
            <v>M</v>
          </cell>
          <cell r="M4836" t="str">
            <v>No</v>
          </cell>
          <cell r="N4836">
            <v>259661</v>
          </cell>
        </row>
        <row r="4837">
          <cell r="J4837" t="str">
            <v>Current liabilities / Trade and other payables from exchange transactions_BS</v>
          </cell>
          <cell r="K4837" t="str">
            <v>Current liabilities / Trade and other payables from exchange transactions_BS</v>
          </cell>
          <cell r="L4837" t="str">
            <v>M</v>
          </cell>
          <cell r="M4837" t="str">
            <v>No</v>
          </cell>
          <cell r="N4837">
            <v>259662</v>
          </cell>
        </row>
        <row r="4838">
          <cell r="J4838" t="str">
            <v>Current liabilities / Trade and other payables from exchange transactions_BS</v>
          </cell>
          <cell r="K4838" t="str">
            <v>Current liabilities / Trade and other payables from exchange transactions_BS</v>
          </cell>
          <cell r="L4838" t="str">
            <v>M</v>
          </cell>
          <cell r="M4838" t="str">
            <v>No</v>
          </cell>
          <cell r="N4838">
            <v>259663</v>
          </cell>
        </row>
        <row r="4839">
          <cell r="J4839" t="str">
            <v>Current liabilities / Trade and other payables from exchange transactions_BS</v>
          </cell>
          <cell r="K4839" t="str">
            <v>Current liabilities / Trade and other payables from exchange transactions_BS</v>
          </cell>
          <cell r="L4839" t="str">
            <v>M</v>
          </cell>
          <cell r="M4839" t="str">
            <v>No</v>
          </cell>
          <cell r="N4839">
            <v>259664</v>
          </cell>
        </row>
        <row r="4840">
          <cell r="J4840" t="str">
            <v>Current liabilities / Trade and other payables from exchange transactions_BS</v>
          </cell>
          <cell r="K4840" t="str">
            <v>Current liabilities / Trade and other payables from exchange transactions_BS</v>
          </cell>
          <cell r="L4840" t="str">
            <v>M</v>
          </cell>
          <cell r="M4840" t="str">
            <v>No</v>
          </cell>
          <cell r="N4840">
            <v>259665</v>
          </cell>
        </row>
        <row r="4841">
          <cell r="J4841" t="str">
            <v>Current liabilities / Trade and other payables from exchange transactions_BS</v>
          </cell>
          <cell r="K4841" t="str">
            <v>Current liabilities / Trade and other payables from exchange transactions_BS</v>
          </cell>
          <cell r="L4841" t="str">
            <v>M</v>
          </cell>
          <cell r="M4841" t="str">
            <v>No</v>
          </cell>
          <cell r="N4841">
            <v>259666</v>
          </cell>
        </row>
        <row r="4842">
          <cell r="J4842" t="str">
            <v>Current liabilities / Trade and other payables from exchange transactions_BS</v>
          </cell>
          <cell r="K4842" t="str">
            <v>Current liabilities / Trade and other payables from exchange transactions_BS</v>
          </cell>
          <cell r="L4842" t="str">
            <v>M</v>
          </cell>
          <cell r="M4842" t="str">
            <v>No</v>
          </cell>
          <cell r="N4842">
            <v>259667</v>
          </cell>
        </row>
        <row r="4843">
          <cell r="J4843" t="str">
            <v>Current liabilities / Trade and other payables from exchange transactions_BS</v>
          </cell>
          <cell r="K4843" t="str">
            <v>Current liabilities / Trade and other payables from exchange transactions_BS</v>
          </cell>
          <cell r="L4843" t="str">
            <v>M</v>
          </cell>
          <cell r="M4843" t="str">
            <v>No</v>
          </cell>
          <cell r="N4843">
            <v>259668</v>
          </cell>
        </row>
        <row r="4844">
          <cell r="J4844" t="str">
            <v>Current liabilities / Trade and other payables from exchange transactions_BS</v>
          </cell>
          <cell r="K4844" t="str">
            <v>Current liabilities / Trade and other payables from exchange transactions_BS</v>
          </cell>
          <cell r="L4844" t="str">
            <v>M</v>
          </cell>
          <cell r="M4844" t="str">
            <v>No</v>
          </cell>
          <cell r="N4844">
            <v>259669</v>
          </cell>
        </row>
        <row r="4845">
          <cell r="J4845" t="str">
            <v>Current liabilities / Trade and other payables from exchange transactions_BS</v>
          </cell>
          <cell r="K4845" t="str">
            <v>Current liabilities / Trade and other payables from exchange transactions_BS</v>
          </cell>
          <cell r="L4845" t="str">
            <v>M</v>
          </cell>
          <cell r="M4845" t="str">
            <v>No</v>
          </cell>
          <cell r="N4845">
            <v>259670</v>
          </cell>
        </row>
        <row r="4846">
          <cell r="J4846" t="str">
            <v>Current liabilities / Trade and other payables from exchange transactions_BS</v>
          </cell>
          <cell r="K4846" t="str">
            <v>Current liabilities / Trade and other payables from exchange transactions_BS</v>
          </cell>
          <cell r="L4846" t="str">
            <v>M</v>
          </cell>
          <cell r="M4846" t="str">
            <v>No</v>
          </cell>
          <cell r="N4846">
            <v>259671</v>
          </cell>
        </row>
        <row r="4847">
          <cell r="J4847" t="str">
            <v>Current liabilities / Trade and other payables from exchange transactions_BS</v>
          </cell>
          <cell r="K4847" t="str">
            <v>Current liabilities / Trade and other payables from exchange transactions_BS</v>
          </cell>
          <cell r="L4847" t="str">
            <v>M</v>
          </cell>
          <cell r="M4847" t="str">
            <v>No</v>
          </cell>
          <cell r="N4847">
            <v>259672</v>
          </cell>
        </row>
        <row r="4848">
          <cell r="J4848" t="str">
            <v>Current liabilities / Trade and other payables from exchange transactions_BS</v>
          </cell>
          <cell r="K4848" t="str">
            <v>Current liabilities / Trade and other payables from exchange transactions_BS</v>
          </cell>
          <cell r="L4848" t="str">
            <v>M</v>
          </cell>
          <cell r="M4848" t="str">
            <v>No</v>
          </cell>
          <cell r="N4848">
            <v>259673</v>
          </cell>
        </row>
        <row r="4849">
          <cell r="J4849" t="str">
            <v>Current liabilities / Trade and other payables from exchange transactions_BS</v>
          </cell>
          <cell r="K4849" t="str">
            <v>Current liabilities / Trade and other payables from exchange transactions_BS</v>
          </cell>
          <cell r="L4849" t="str">
            <v>M</v>
          </cell>
          <cell r="M4849" t="str">
            <v>No</v>
          </cell>
          <cell r="N4849">
            <v>259674</v>
          </cell>
        </row>
        <row r="4850">
          <cell r="J4850" t="str">
            <v>Current liabilities / Trade and other payables from exchange transactions_BS</v>
          </cell>
          <cell r="K4850" t="str">
            <v>Current liabilities / Trade and other payables from exchange transactions_BS</v>
          </cell>
          <cell r="L4850" t="str">
            <v>M</v>
          </cell>
          <cell r="M4850" t="str">
            <v>No</v>
          </cell>
          <cell r="N4850">
            <v>259675</v>
          </cell>
        </row>
        <row r="4851">
          <cell r="J4851" t="str">
            <v>Current liabilities / Trade and other payables from exchange transactions_BS</v>
          </cell>
          <cell r="K4851" t="str">
            <v>Current liabilities / Trade and other payables from exchange transactions_BS</v>
          </cell>
          <cell r="L4851" t="str">
            <v>M</v>
          </cell>
          <cell r="M4851" t="str">
            <v>No</v>
          </cell>
          <cell r="N4851">
            <v>259676</v>
          </cell>
        </row>
        <row r="4852">
          <cell r="J4852" t="str">
            <v>Current liabilities / Trade and other payables from exchange transactions_BS</v>
          </cell>
          <cell r="K4852" t="str">
            <v>Current liabilities / Trade and other payables from exchange transactions_BS</v>
          </cell>
          <cell r="L4852" t="str">
            <v>M</v>
          </cell>
          <cell r="M4852" t="str">
            <v>No</v>
          </cell>
          <cell r="N4852">
            <v>259677</v>
          </cell>
        </row>
        <row r="4853">
          <cell r="J4853" t="str">
            <v>Current liabilities / Trade and other payables from exchange transactions_BS</v>
          </cell>
          <cell r="K4853" t="str">
            <v>Current liabilities / Trade and other payables from exchange transactions_BS</v>
          </cell>
          <cell r="L4853" t="str">
            <v>M</v>
          </cell>
          <cell r="M4853" t="str">
            <v>No</v>
          </cell>
          <cell r="N4853">
            <v>259678</v>
          </cell>
        </row>
        <row r="4854">
          <cell r="J4854" t="str">
            <v>Current liabilities / Trade and other payables from exchange transactions_BS</v>
          </cell>
          <cell r="K4854" t="str">
            <v>Current liabilities / Trade and other payables from exchange transactions_BS</v>
          </cell>
          <cell r="L4854" t="str">
            <v>M</v>
          </cell>
          <cell r="M4854" t="str">
            <v>No</v>
          </cell>
          <cell r="N4854">
            <v>259679</v>
          </cell>
        </row>
        <row r="4855">
          <cell r="J4855" t="str">
            <v>Current liabilities / Trade and other payables from exchange transactions_BS</v>
          </cell>
          <cell r="K4855" t="str">
            <v>Current liabilities / Trade and other payables from exchange transactions_BS</v>
          </cell>
          <cell r="L4855" t="str">
            <v>M</v>
          </cell>
          <cell r="M4855" t="str">
            <v>No</v>
          </cell>
          <cell r="N4855">
            <v>259680</v>
          </cell>
        </row>
        <row r="4856">
          <cell r="J4856" t="str">
            <v>Current liabilities / Trade and other payables from exchange transactions_BS</v>
          </cell>
          <cell r="K4856" t="str">
            <v>Current liabilities / Trade and other payables from exchange transactions_BS</v>
          </cell>
          <cell r="L4856" t="str">
            <v>M</v>
          </cell>
          <cell r="M4856" t="str">
            <v>No</v>
          </cell>
          <cell r="N4856">
            <v>259681</v>
          </cell>
        </row>
        <row r="4857">
          <cell r="J4857" t="str">
            <v>Current liabilities / Trade and other payables from exchange transactions_BS</v>
          </cell>
          <cell r="K4857" t="str">
            <v>Current liabilities / Trade and other payables from exchange transactions_BS</v>
          </cell>
          <cell r="L4857" t="str">
            <v>M</v>
          </cell>
          <cell r="M4857" t="str">
            <v>No</v>
          </cell>
          <cell r="N4857">
            <v>259682</v>
          </cell>
        </row>
        <row r="4858">
          <cell r="J4858" t="str">
            <v>Current liabilities / Trade and other payables from exchange transactions_BS</v>
          </cell>
          <cell r="K4858" t="str">
            <v>Current liabilities / Trade and other payables from exchange transactions_BS</v>
          </cell>
          <cell r="L4858" t="str">
            <v>M</v>
          </cell>
          <cell r="M4858" t="str">
            <v>No</v>
          </cell>
          <cell r="N4858">
            <v>259683</v>
          </cell>
        </row>
        <row r="4859">
          <cell r="J4859" t="str">
            <v>Current liabilities / Trade and other payables from exchange transactions_BS</v>
          </cell>
          <cell r="K4859" t="str">
            <v>Current liabilities / Trade and other payables from exchange transactions_BS</v>
          </cell>
          <cell r="L4859" t="str">
            <v>M</v>
          </cell>
          <cell r="M4859" t="str">
            <v>No</v>
          </cell>
          <cell r="N4859">
            <v>259684</v>
          </cell>
        </row>
        <row r="4860">
          <cell r="J4860" t="str">
            <v>Current liabilities / Trade and other payables from exchange transactions_BS</v>
          </cell>
          <cell r="K4860" t="str">
            <v>Current liabilities / Trade and other payables from exchange transactions_BS</v>
          </cell>
          <cell r="L4860" t="str">
            <v>M</v>
          </cell>
          <cell r="M4860" t="str">
            <v>No</v>
          </cell>
          <cell r="N4860">
            <v>259685</v>
          </cell>
        </row>
        <row r="4861">
          <cell r="J4861" t="str">
            <v>Current liabilities / Trade and other payables from exchange transactions_BS</v>
          </cell>
          <cell r="K4861" t="str">
            <v>Current liabilities / Trade and other payables from exchange transactions_BS</v>
          </cell>
          <cell r="L4861" t="str">
            <v>M</v>
          </cell>
          <cell r="M4861" t="str">
            <v>No</v>
          </cell>
          <cell r="N4861">
            <v>259686</v>
          </cell>
        </row>
        <row r="4862">
          <cell r="J4862" t="str">
            <v>Current liabilities / Trade and other payables from exchange transactions_BS</v>
          </cell>
          <cell r="K4862" t="str">
            <v>Current liabilities / Trade and other payables from exchange transactions_BS</v>
          </cell>
          <cell r="L4862" t="str">
            <v>M</v>
          </cell>
          <cell r="M4862" t="str">
            <v>No</v>
          </cell>
          <cell r="N4862">
            <v>259687</v>
          </cell>
        </row>
        <row r="4863">
          <cell r="J4863" t="str">
            <v>Current liabilities / Trade and other payables from exchange transactions_BS</v>
          </cell>
          <cell r="K4863" t="str">
            <v>Current liabilities / Trade and other payables from exchange transactions_BS</v>
          </cell>
          <cell r="L4863" t="str">
            <v>M</v>
          </cell>
          <cell r="M4863" t="str">
            <v>No</v>
          </cell>
          <cell r="N4863">
            <v>259688</v>
          </cell>
        </row>
        <row r="4864">
          <cell r="J4864" t="str">
            <v>Current liabilities / Trade and other payables from exchange transactions_BS</v>
          </cell>
          <cell r="K4864" t="str">
            <v>Current liabilities / Trade and other payables from exchange transactions_BS</v>
          </cell>
          <cell r="L4864" t="str">
            <v>M</v>
          </cell>
          <cell r="M4864" t="str">
            <v>No</v>
          </cell>
          <cell r="N4864">
            <v>259689</v>
          </cell>
        </row>
        <row r="4865">
          <cell r="J4865" t="str">
            <v>Current liabilities / Trade and other payables from exchange transactions_BS</v>
          </cell>
          <cell r="K4865" t="str">
            <v>Current liabilities / Trade and other payables from exchange transactions_BS</v>
          </cell>
          <cell r="L4865" t="str">
            <v>M</v>
          </cell>
          <cell r="M4865" t="str">
            <v>No</v>
          </cell>
          <cell r="N4865">
            <v>259690</v>
          </cell>
        </row>
        <row r="4866">
          <cell r="J4866" t="str">
            <v>Current liabilities / Trade and other payables from exchange transactions_BS</v>
          </cell>
          <cell r="K4866" t="str">
            <v>Current liabilities / Trade and other payables from exchange transactions_BS</v>
          </cell>
          <cell r="L4866" t="str">
            <v>M</v>
          </cell>
          <cell r="M4866" t="str">
            <v>No</v>
          </cell>
          <cell r="N4866">
            <v>259691</v>
          </cell>
        </row>
        <row r="4867">
          <cell r="J4867" t="str">
            <v>Current liabilities / Trade and other payables from exchange transactions_BS</v>
          </cell>
          <cell r="K4867" t="str">
            <v>Current liabilities / Trade and other payables from exchange transactions_BS</v>
          </cell>
          <cell r="L4867" t="str">
            <v>M</v>
          </cell>
          <cell r="M4867" t="str">
            <v>No</v>
          </cell>
          <cell r="N4867">
            <v>259692</v>
          </cell>
        </row>
        <row r="4868">
          <cell r="J4868" t="str">
            <v>Current liabilities / Trade and other payables from exchange transactions_BS</v>
          </cell>
          <cell r="K4868" t="str">
            <v>Current liabilities / Trade and other payables from exchange transactions_BS</v>
          </cell>
          <cell r="L4868" t="str">
            <v>M</v>
          </cell>
          <cell r="M4868" t="str">
            <v>No</v>
          </cell>
          <cell r="N4868">
            <v>259693</v>
          </cell>
        </row>
        <row r="4869">
          <cell r="J4869" t="str">
            <v>Current liabilities / Trade and other payables from exchange transactions_BS</v>
          </cell>
          <cell r="K4869" t="str">
            <v>Current liabilities / Trade and other payables from exchange transactions_BS</v>
          </cell>
          <cell r="L4869" t="str">
            <v>M</v>
          </cell>
          <cell r="M4869" t="str">
            <v>No</v>
          </cell>
          <cell r="N4869">
            <v>259016</v>
          </cell>
        </row>
        <row r="4870">
          <cell r="J4870" t="str">
            <v>Current liabilities / Trade and other payables from exchange transactions_BS</v>
          </cell>
          <cell r="K4870" t="str">
            <v>Current liabilities / Trade and other payables from exchange transactions_BS</v>
          </cell>
          <cell r="L4870" t="str">
            <v>M</v>
          </cell>
          <cell r="M4870" t="str">
            <v>No</v>
          </cell>
          <cell r="N4870">
            <v>259017</v>
          </cell>
        </row>
        <row r="4871">
          <cell r="J4871" t="str">
            <v>Current liabilities / Trade and other payables from exchange transactions_BS</v>
          </cell>
          <cell r="K4871" t="str">
            <v>Current liabilities / Trade and other payables from exchange transactions_BS</v>
          </cell>
          <cell r="L4871" t="str">
            <v>M</v>
          </cell>
          <cell r="M4871" t="str">
            <v>No</v>
          </cell>
          <cell r="N4871">
            <v>259018</v>
          </cell>
        </row>
        <row r="4872">
          <cell r="J4872" t="str">
            <v>Current liabilities / Trade and other payables from exchange transactions_BS</v>
          </cell>
          <cell r="K4872" t="str">
            <v>Current liabilities / Trade and other payables from exchange transactions_BS</v>
          </cell>
          <cell r="L4872" t="str">
            <v>M</v>
          </cell>
          <cell r="M4872" t="str">
            <v>No</v>
          </cell>
          <cell r="N4872">
            <v>259019</v>
          </cell>
        </row>
        <row r="4873">
          <cell r="J4873" t="str">
            <v>Current liabilities / Trade and other payables from exchange transactions_BS</v>
          </cell>
          <cell r="K4873" t="str">
            <v>Current liabilities / Trade and other payables from exchange transactions_BS</v>
          </cell>
          <cell r="L4873" t="str">
            <v>M</v>
          </cell>
          <cell r="M4873" t="str">
            <v>No</v>
          </cell>
          <cell r="N4873">
            <v>259020</v>
          </cell>
        </row>
        <row r="4874">
          <cell r="J4874" t="str">
            <v>Current liabilities / Trade and other payables from exchange transactions_BS</v>
          </cell>
          <cell r="K4874" t="str">
            <v>Current liabilities / Trade and other payables from exchange transactions_BS</v>
          </cell>
          <cell r="L4874" t="str">
            <v>M</v>
          </cell>
          <cell r="M4874" t="str">
            <v>No</v>
          </cell>
          <cell r="N4874">
            <v>259021</v>
          </cell>
        </row>
        <row r="4875">
          <cell r="J4875" t="str">
            <v>Current liabilities / Trade and other payables from exchange transactions_BS</v>
          </cell>
          <cell r="K4875" t="str">
            <v>Current liabilities / Trade and other payables from exchange transactions_BS</v>
          </cell>
          <cell r="L4875" t="str">
            <v>M</v>
          </cell>
          <cell r="M4875" t="str">
            <v>No</v>
          </cell>
          <cell r="N4875">
            <v>259022</v>
          </cell>
        </row>
        <row r="4876">
          <cell r="J4876" t="str">
            <v>Current liabilities / Trade and other payables from exchange transactions_BS</v>
          </cell>
          <cell r="K4876" t="str">
            <v>Current liabilities / Trade and other payables from exchange transactions_BS</v>
          </cell>
          <cell r="L4876" t="str">
            <v>M</v>
          </cell>
          <cell r="M4876" t="str">
            <v>No</v>
          </cell>
          <cell r="N4876">
            <v>259023</v>
          </cell>
        </row>
        <row r="4877">
          <cell r="J4877" t="str">
            <v>Current liabilities / Trade and other payables from exchange transactions_BS</v>
          </cell>
          <cell r="K4877" t="str">
            <v>Current liabilities / Trade and other payables from exchange transactions_BS</v>
          </cell>
          <cell r="L4877" t="str">
            <v>M</v>
          </cell>
          <cell r="M4877" t="str">
            <v>No</v>
          </cell>
          <cell r="N4877">
            <v>259024</v>
          </cell>
        </row>
        <row r="4878">
          <cell r="J4878" t="str">
            <v>Current liabilities / Trade and other payables from exchange transactions_BS</v>
          </cell>
          <cell r="K4878" t="str">
            <v>Current liabilities / Trade and other payables from exchange transactions_BS</v>
          </cell>
          <cell r="L4878" t="str">
            <v>M</v>
          </cell>
          <cell r="M4878" t="str">
            <v>No</v>
          </cell>
          <cell r="N4878">
            <v>259025</v>
          </cell>
        </row>
        <row r="4879">
          <cell r="J4879" t="str">
            <v>Current liabilities / Trade and other payables from exchange transactions_BS</v>
          </cell>
          <cell r="K4879" t="str">
            <v>Current liabilities / Trade and other payables from exchange transactions_BS</v>
          </cell>
          <cell r="L4879" t="str">
            <v>M</v>
          </cell>
          <cell r="M4879" t="str">
            <v>No</v>
          </cell>
          <cell r="N4879">
            <v>259026</v>
          </cell>
        </row>
        <row r="4880">
          <cell r="J4880" t="str">
            <v>Current liabilities / Trade and other payables from exchange transactions_BS</v>
          </cell>
          <cell r="K4880" t="str">
            <v>Current liabilities / Trade and other payables from exchange transactions_BS</v>
          </cell>
          <cell r="L4880" t="str">
            <v>M</v>
          </cell>
          <cell r="M4880" t="str">
            <v>No</v>
          </cell>
          <cell r="N4880">
            <v>259027</v>
          </cell>
        </row>
        <row r="4881">
          <cell r="J4881" t="str">
            <v>Current liabilities / Trade and other payables from exchange transactions_BS</v>
          </cell>
          <cell r="K4881" t="str">
            <v>Current liabilities / Trade and other payables from exchange transactions_BS</v>
          </cell>
          <cell r="L4881" t="str">
            <v>M</v>
          </cell>
          <cell r="M4881" t="str">
            <v>No</v>
          </cell>
          <cell r="N4881">
            <v>259028</v>
          </cell>
        </row>
        <row r="4882">
          <cell r="J4882" t="str">
            <v>Current liabilities / Trade and other payables from exchange transactions_BS</v>
          </cell>
          <cell r="K4882" t="str">
            <v>Current liabilities / Trade and other payables from exchange transactions_BS</v>
          </cell>
          <cell r="L4882" t="str">
            <v>M</v>
          </cell>
          <cell r="M4882" t="str">
            <v>No</v>
          </cell>
          <cell r="N4882">
            <v>259029</v>
          </cell>
        </row>
        <row r="4883">
          <cell r="J4883" t="str">
            <v>Current liabilities / Trade and other payables from exchange transactions_BS</v>
          </cell>
          <cell r="K4883" t="str">
            <v>Current liabilities / Trade and other payables from exchange transactions_BS</v>
          </cell>
          <cell r="L4883" t="str">
            <v>M</v>
          </cell>
          <cell r="M4883" t="str">
            <v>No</v>
          </cell>
          <cell r="N4883">
            <v>259030</v>
          </cell>
        </row>
        <row r="4884">
          <cell r="J4884" t="str">
            <v>Current liabilities / Trade and other payables from exchange transactions_BS</v>
          </cell>
          <cell r="K4884" t="str">
            <v>Current liabilities / Trade and other payables from exchange transactions_BS</v>
          </cell>
          <cell r="L4884" t="str">
            <v>M</v>
          </cell>
          <cell r="M4884" t="str">
            <v>No</v>
          </cell>
          <cell r="N4884">
            <v>259031</v>
          </cell>
        </row>
        <row r="4885">
          <cell r="J4885" t="str">
            <v>Current liabilities / Trade and other payables from exchange transactions_BS</v>
          </cell>
          <cell r="K4885" t="str">
            <v>Current liabilities / Trade and other payables from exchange transactions_BS</v>
          </cell>
          <cell r="L4885" t="str">
            <v>M</v>
          </cell>
          <cell r="M4885" t="str">
            <v>No</v>
          </cell>
          <cell r="N4885">
            <v>259032</v>
          </cell>
        </row>
        <row r="4886">
          <cell r="J4886" t="str">
            <v>Current liabilities / Trade and other payables from exchange transactions_BS</v>
          </cell>
          <cell r="K4886" t="str">
            <v>Current liabilities / Trade and other payables from exchange transactions_BS</v>
          </cell>
          <cell r="L4886" t="str">
            <v>M</v>
          </cell>
          <cell r="M4886" t="str">
            <v>No</v>
          </cell>
          <cell r="N4886">
            <v>259033</v>
          </cell>
        </row>
        <row r="4887">
          <cell r="J4887" t="str">
            <v>Current liabilities / Trade and other payables from exchange transactions_BS</v>
          </cell>
          <cell r="K4887" t="str">
            <v>Current liabilities / Trade and other payables from exchange transactions_BS</v>
          </cell>
          <cell r="L4887" t="str">
            <v>M</v>
          </cell>
          <cell r="M4887" t="str">
            <v>No</v>
          </cell>
          <cell r="N4887">
            <v>259034</v>
          </cell>
        </row>
        <row r="4888">
          <cell r="J4888" t="str">
            <v>Current liabilities / Trade and other payables from exchange transactions_BS</v>
          </cell>
          <cell r="K4888" t="str">
            <v>Current liabilities / Trade and other payables from exchange transactions_BS</v>
          </cell>
          <cell r="L4888" t="str">
            <v>M</v>
          </cell>
          <cell r="M4888" t="str">
            <v>No</v>
          </cell>
          <cell r="N4888">
            <v>259035</v>
          </cell>
        </row>
        <row r="4889">
          <cell r="J4889" t="str">
            <v>Current liabilities / Trade and other payables from exchange transactions_BS</v>
          </cell>
          <cell r="K4889" t="str">
            <v>Current liabilities / Trade and other payables from exchange transactions_BS</v>
          </cell>
          <cell r="L4889" t="str">
            <v>M</v>
          </cell>
          <cell r="M4889" t="str">
            <v>No</v>
          </cell>
          <cell r="N4889">
            <v>259036</v>
          </cell>
        </row>
        <row r="4890">
          <cell r="J4890" t="str">
            <v>Current liabilities / Trade and other payables from exchange transactions_BS</v>
          </cell>
          <cell r="K4890" t="str">
            <v>Current liabilities / Trade and other payables from exchange transactions_BS</v>
          </cell>
          <cell r="L4890" t="str">
            <v>M</v>
          </cell>
          <cell r="M4890" t="str">
            <v>No</v>
          </cell>
          <cell r="N4890">
            <v>259037</v>
          </cell>
        </row>
        <row r="4891">
          <cell r="J4891" t="str">
            <v>Current liabilities / Trade and other payables from exchange transactions_BS</v>
          </cell>
          <cell r="K4891" t="str">
            <v>Current liabilities / Trade and other payables from exchange transactions_BS</v>
          </cell>
          <cell r="L4891" t="str">
            <v>M</v>
          </cell>
          <cell r="M4891" t="str">
            <v>No</v>
          </cell>
          <cell r="N4891">
            <v>259038</v>
          </cell>
        </row>
        <row r="4892">
          <cell r="J4892" t="str">
            <v>Current liabilities / Trade and other payables from exchange transactions_BS</v>
          </cell>
          <cell r="K4892" t="str">
            <v>Current liabilities / Trade and other payables from exchange transactions_BS</v>
          </cell>
          <cell r="L4892" t="str">
            <v>M</v>
          </cell>
          <cell r="M4892" t="str">
            <v>No</v>
          </cell>
          <cell r="N4892">
            <v>259039</v>
          </cell>
        </row>
        <row r="4893">
          <cell r="J4893" t="str">
            <v>Current liabilities / Trade and other payables from exchange transactions_BS</v>
          </cell>
          <cell r="K4893" t="str">
            <v>Current liabilities / Trade and other payables from exchange transactions_BS</v>
          </cell>
          <cell r="L4893" t="str">
            <v>M</v>
          </cell>
          <cell r="M4893" t="str">
            <v>No</v>
          </cell>
          <cell r="N4893">
            <v>259040</v>
          </cell>
        </row>
        <row r="4894">
          <cell r="J4894" t="str">
            <v>Current liabilities / Trade and other payables from exchange transactions_BS</v>
          </cell>
          <cell r="K4894" t="str">
            <v>Current liabilities / Trade and other payables from exchange transactions_BS</v>
          </cell>
          <cell r="L4894" t="str">
            <v>M</v>
          </cell>
          <cell r="M4894" t="str">
            <v>No</v>
          </cell>
          <cell r="N4894">
            <v>259041</v>
          </cell>
        </row>
        <row r="4895">
          <cell r="J4895" t="str">
            <v>Current liabilities / Trade and other payables from exchange transactions_BS</v>
          </cell>
          <cell r="K4895" t="str">
            <v>Current liabilities / Trade and other payables from exchange transactions_BS</v>
          </cell>
          <cell r="L4895" t="str">
            <v>M</v>
          </cell>
          <cell r="M4895" t="str">
            <v>No</v>
          </cell>
          <cell r="N4895">
            <v>259042</v>
          </cell>
        </row>
        <row r="4896">
          <cell r="J4896" t="str">
            <v>Current liabilities / Trade and other payables from exchange transactions_BS</v>
          </cell>
          <cell r="K4896" t="str">
            <v>Current liabilities / Trade and other payables from exchange transactions_BS</v>
          </cell>
          <cell r="L4896" t="str">
            <v>M</v>
          </cell>
          <cell r="M4896" t="str">
            <v>No</v>
          </cell>
          <cell r="N4896">
            <v>259043</v>
          </cell>
        </row>
        <row r="4897">
          <cell r="J4897" t="str">
            <v>Current liabilities / Trade and other payables from exchange transactions_BS</v>
          </cell>
          <cell r="K4897" t="str">
            <v>Current liabilities / Trade and other payables from exchange transactions_BS</v>
          </cell>
          <cell r="L4897" t="str">
            <v>M</v>
          </cell>
          <cell r="M4897" t="str">
            <v>No</v>
          </cell>
          <cell r="N4897">
            <v>259044</v>
          </cell>
        </row>
        <row r="4898">
          <cell r="J4898" t="str">
            <v>Current liabilities / Trade and other payables from exchange transactions_BS</v>
          </cell>
          <cell r="K4898" t="str">
            <v>Current liabilities / Trade and other payables from exchange transactions_BS</v>
          </cell>
          <cell r="L4898" t="str">
            <v>M</v>
          </cell>
          <cell r="M4898" t="str">
            <v>No</v>
          </cell>
          <cell r="N4898">
            <v>259045</v>
          </cell>
        </row>
        <row r="4899">
          <cell r="J4899" t="str">
            <v>Current liabilities / Trade and other payables from exchange transactions_BS</v>
          </cell>
          <cell r="K4899" t="str">
            <v>Current liabilities / Trade and other payables from exchange transactions_BS</v>
          </cell>
          <cell r="L4899" t="str">
            <v>M</v>
          </cell>
          <cell r="M4899" t="str">
            <v>No</v>
          </cell>
          <cell r="N4899">
            <v>259046</v>
          </cell>
        </row>
        <row r="4900">
          <cell r="J4900" t="str">
            <v>Current liabilities / Trade and other payables from exchange transactions_BS</v>
          </cell>
          <cell r="K4900" t="str">
            <v>Current liabilities / Trade and other payables from exchange transactions_BS</v>
          </cell>
          <cell r="L4900" t="str">
            <v>M</v>
          </cell>
          <cell r="M4900" t="str">
            <v>No</v>
          </cell>
          <cell r="N4900">
            <v>259047</v>
          </cell>
        </row>
        <row r="4901">
          <cell r="J4901" t="str">
            <v>Current liabilities / Trade and other payables from exchange transactions_BS</v>
          </cell>
          <cell r="K4901" t="str">
            <v>Current liabilities / Trade and other payables from exchange transactions_BS</v>
          </cell>
          <cell r="L4901" t="str">
            <v>M</v>
          </cell>
          <cell r="M4901" t="str">
            <v>No</v>
          </cell>
          <cell r="N4901">
            <v>259048</v>
          </cell>
        </row>
        <row r="4902">
          <cell r="J4902" t="str">
            <v>Current liabilities / Trade and other payables from exchange transactions_BS</v>
          </cell>
          <cell r="K4902" t="str">
            <v>Current liabilities / Trade and other payables from exchange transactions_BS</v>
          </cell>
          <cell r="L4902" t="str">
            <v>M</v>
          </cell>
          <cell r="M4902" t="str">
            <v>No</v>
          </cell>
          <cell r="N4902">
            <v>259049</v>
          </cell>
        </row>
        <row r="4903">
          <cell r="J4903" t="str">
            <v>Current liabilities / Trade and other payables from exchange transactions_BS</v>
          </cell>
          <cell r="K4903" t="str">
            <v>Current liabilities / Trade and other payables from exchange transactions_BS</v>
          </cell>
          <cell r="L4903" t="str">
            <v>M</v>
          </cell>
          <cell r="M4903" t="str">
            <v>No</v>
          </cell>
          <cell r="N4903">
            <v>259050</v>
          </cell>
        </row>
        <row r="4904">
          <cell r="J4904" t="str">
            <v>Current liabilities / Trade and other payables from exchange transactions_BS</v>
          </cell>
          <cell r="K4904" t="str">
            <v>Current liabilities / Trade and other payables from exchange transactions_BS</v>
          </cell>
          <cell r="L4904" t="str">
            <v>M</v>
          </cell>
          <cell r="M4904" t="str">
            <v>No</v>
          </cell>
          <cell r="N4904">
            <v>259051</v>
          </cell>
        </row>
        <row r="4905">
          <cell r="J4905" t="str">
            <v>Current liabilities / Trade and other payables from exchange transactions_BS</v>
          </cell>
          <cell r="K4905" t="str">
            <v>Current liabilities / Trade and other payables from exchange transactions_BS</v>
          </cell>
          <cell r="L4905" t="str">
            <v>M</v>
          </cell>
          <cell r="M4905" t="str">
            <v>No</v>
          </cell>
          <cell r="N4905">
            <v>259052</v>
          </cell>
        </row>
        <row r="4906">
          <cell r="J4906" t="str">
            <v>Current liabilities / Trade and other payables from exchange transactions_BS</v>
          </cell>
          <cell r="K4906" t="str">
            <v>Current liabilities / Trade and other payables from exchange transactions_BS</v>
          </cell>
          <cell r="L4906" t="str">
            <v>M</v>
          </cell>
          <cell r="M4906" t="str">
            <v>No</v>
          </cell>
          <cell r="N4906">
            <v>259053</v>
          </cell>
        </row>
        <row r="4907">
          <cell r="J4907" t="str">
            <v>Current liabilities / Trade and other payables from exchange transactions_BS</v>
          </cell>
          <cell r="K4907" t="str">
            <v>Current liabilities / Trade and other payables from exchange transactions_BS</v>
          </cell>
          <cell r="L4907" t="str">
            <v>M</v>
          </cell>
          <cell r="M4907" t="str">
            <v>No</v>
          </cell>
          <cell r="N4907">
            <v>259054</v>
          </cell>
        </row>
        <row r="4908">
          <cell r="J4908" t="str">
            <v>Current liabilities / Trade and other payables from exchange transactions_BS</v>
          </cell>
          <cell r="K4908" t="str">
            <v>Current liabilities / Trade and other payables from exchange transactions_BS</v>
          </cell>
          <cell r="L4908" t="str">
            <v>M</v>
          </cell>
          <cell r="M4908" t="str">
            <v>No</v>
          </cell>
          <cell r="N4908">
            <v>259185</v>
          </cell>
        </row>
        <row r="4909">
          <cell r="J4909" t="str">
            <v>Current liabilities / Trade and other payables from exchange transactions_BS</v>
          </cell>
          <cell r="K4909" t="str">
            <v>Current liabilities / Trade and other payables from exchange transactions_BS</v>
          </cell>
          <cell r="L4909" t="str">
            <v>M</v>
          </cell>
          <cell r="M4909" t="str">
            <v>No</v>
          </cell>
          <cell r="N4909">
            <v>259186</v>
          </cell>
        </row>
        <row r="4910">
          <cell r="J4910" t="str">
            <v>Current liabilities / Trade and other payables from exchange transactions_BS</v>
          </cell>
          <cell r="K4910" t="str">
            <v>Current liabilities / Trade and other payables from exchange transactions_BS</v>
          </cell>
          <cell r="L4910" t="str">
            <v>M</v>
          </cell>
          <cell r="M4910" t="str">
            <v>No</v>
          </cell>
          <cell r="N4910">
            <v>259187</v>
          </cell>
        </row>
        <row r="4911">
          <cell r="J4911" t="str">
            <v>Current liabilities / Trade and other payables from exchange transactions_BS</v>
          </cell>
          <cell r="K4911" t="str">
            <v>Current liabilities / Trade and other payables from exchange transactions_BS</v>
          </cell>
          <cell r="L4911" t="str">
            <v>M</v>
          </cell>
          <cell r="M4911" t="str">
            <v>No</v>
          </cell>
          <cell r="N4911">
            <v>259188</v>
          </cell>
        </row>
        <row r="4912">
          <cell r="J4912" t="str">
            <v>Current liabilities / Trade and other payables from exchange transactions_BS</v>
          </cell>
          <cell r="K4912" t="str">
            <v>Current liabilities / Trade and other payables from exchange transactions_BS</v>
          </cell>
          <cell r="L4912" t="str">
            <v>M</v>
          </cell>
          <cell r="M4912" t="str">
            <v>No</v>
          </cell>
          <cell r="N4912">
            <v>259189</v>
          </cell>
        </row>
        <row r="4913">
          <cell r="J4913" t="str">
            <v>Current liabilities / Trade and other payables from exchange transactions_BS</v>
          </cell>
          <cell r="K4913" t="str">
            <v>Current liabilities / Trade and other payables from exchange transactions_BS</v>
          </cell>
          <cell r="L4913" t="str">
            <v>M</v>
          </cell>
          <cell r="M4913" t="str">
            <v>No</v>
          </cell>
          <cell r="N4913">
            <v>259190</v>
          </cell>
        </row>
        <row r="4914">
          <cell r="J4914" t="str">
            <v>Current liabilities / Trade and other payables from exchange transactions_BS</v>
          </cell>
          <cell r="K4914" t="str">
            <v>Current liabilities / Trade and other payables from exchange transactions_BS</v>
          </cell>
          <cell r="L4914" t="str">
            <v>M</v>
          </cell>
          <cell r="M4914" t="str">
            <v>No</v>
          </cell>
          <cell r="N4914">
            <v>259191</v>
          </cell>
        </row>
        <row r="4915">
          <cell r="J4915" t="str">
            <v>Current liabilities / Trade and other payables from exchange transactions_BS</v>
          </cell>
          <cell r="K4915" t="str">
            <v>Current liabilities / Trade and other payables from exchange transactions_BS</v>
          </cell>
          <cell r="L4915" t="str">
            <v>M</v>
          </cell>
          <cell r="M4915" t="str">
            <v>No</v>
          </cell>
          <cell r="N4915">
            <v>259192</v>
          </cell>
        </row>
        <row r="4916">
          <cell r="J4916" t="str">
            <v>Current liabilities / Trade and other payables from exchange transactions_BS</v>
          </cell>
          <cell r="K4916" t="str">
            <v>Current liabilities / Trade and other payables from exchange transactions_BS</v>
          </cell>
          <cell r="L4916" t="str">
            <v>M</v>
          </cell>
          <cell r="M4916" t="str">
            <v>No</v>
          </cell>
          <cell r="N4916">
            <v>259193</v>
          </cell>
        </row>
        <row r="4917">
          <cell r="J4917" t="str">
            <v>Current liabilities / Trade and other payables from exchange transactions_BS</v>
          </cell>
          <cell r="K4917" t="str">
            <v>Current liabilities / Trade and other payables from exchange transactions_BS</v>
          </cell>
          <cell r="L4917" t="str">
            <v>M</v>
          </cell>
          <cell r="M4917" t="str">
            <v>No</v>
          </cell>
          <cell r="N4917">
            <v>259194</v>
          </cell>
        </row>
        <row r="4918">
          <cell r="J4918" t="str">
            <v>Current liabilities / Trade and other payables from exchange transactions_BS</v>
          </cell>
          <cell r="K4918" t="str">
            <v>Current liabilities / Trade and other payables from exchange transactions_BS</v>
          </cell>
          <cell r="L4918" t="str">
            <v>M</v>
          </cell>
          <cell r="M4918" t="str">
            <v>No</v>
          </cell>
          <cell r="N4918">
            <v>259195</v>
          </cell>
        </row>
        <row r="4919">
          <cell r="J4919" t="str">
            <v>Current liabilities / Trade and other payables from exchange transactions_BS</v>
          </cell>
          <cell r="K4919" t="str">
            <v>Current liabilities / Trade and other payables from exchange transactions_BS</v>
          </cell>
          <cell r="L4919" t="str">
            <v>M</v>
          </cell>
          <cell r="M4919" t="str">
            <v>No</v>
          </cell>
          <cell r="N4919">
            <v>259196</v>
          </cell>
        </row>
        <row r="4920">
          <cell r="J4920" t="str">
            <v>Current liabilities / Trade and other payables from exchange transactions_BS</v>
          </cell>
          <cell r="K4920" t="str">
            <v>Current liabilities / Trade and other payables from exchange transactions_BS</v>
          </cell>
          <cell r="L4920" t="str">
            <v>M</v>
          </cell>
          <cell r="M4920" t="str">
            <v>No</v>
          </cell>
          <cell r="N4920">
            <v>259197</v>
          </cell>
        </row>
        <row r="4921">
          <cell r="J4921" t="str">
            <v>Current liabilities / Trade and other payables from exchange transactions_BS</v>
          </cell>
          <cell r="K4921" t="str">
            <v>Current liabilities / Trade and other payables from exchange transactions_BS</v>
          </cell>
          <cell r="L4921" t="str">
            <v>M</v>
          </cell>
          <cell r="M4921" t="str">
            <v>No</v>
          </cell>
          <cell r="N4921">
            <v>259198</v>
          </cell>
        </row>
        <row r="4922">
          <cell r="J4922" t="str">
            <v>Current liabilities / Trade and other payables from exchange transactions_BS</v>
          </cell>
          <cell r="K4922" t="str">
            <v>Current liabilities / Trade and other payables from exchange transactions_BS</v>
          </cell>
          <cell r="L4922" t="str">
            <v>M</v>
          </cell>
          <cell r="M4922" t="str">
            <v>No</v>
          </cell>
          <cell r="N4922">
            <v>259199</v>
          </cell>
        </row>
        <row r="4923">
          <cell r="J4923" t="str">
            <v>Current liabilities / Trade and other payables from exchange transactions_BS</v>
          </cell>
          <cell r="K4923" t="str">
            <v>Current liabilities / Trade and other payables from exchange transactions_BS</v>
          </cell>
          <cell r="L4923" t="str">
            <v>M</v>
          </cell>
          <cell r="M4923" t="str">
            <v>No</v>
          </cell>
          <cell r="N4923">
            <v>259200</v>
          </cell>
        </row>
        <row r="4924">
          <cell r="J4924" t="str">
            <v>Current liabilities / Trade and other payables from exchange transactions_BS</v>
          </cell>
          <cell r="K4924" t="str">
            <v>Current liabilities / Trade and other payables from exchange transactions_BS</v>
          </cell>
          <cell r="L4924" t="str">
            <v>M</v>
          </cell>
          <cell r="M4924" t="str">
            <v>No</v>
          </cell>
          <cell r="N4924">
            <v>259201</v>
          </cell>
        </row>
        <row r="4925">
          <cell r="J4925" t="str">
            <v>Current liabilities / Trade and other payables from exchange transactions_BS</v>
          </cell>
          <cell r="K4925" t="str">
            <v>Current liabilities / Trade and other payables from exchange transactions_BS</v>
          </cell>
          <cell r="L4925" t="str">
            <v>M</v>
          </cell>
          <cell r="M4925" t="str">
            <v>No</v>
          </cell>
          <cell r="N4925">
            <v>259202</v>
          </cell>
        </row>
        <row r="4926">
          <cell r="J4926" t="str">
            <v>Current liabilities / Trade and other payables from exchange transactions_BS</v>
          </cell>
          <cell r="K4926" t="str">
            <v>Current liabilities / Trade and other payables from exchange transactions_BS</v>
          </cell>
          <cell r="L4926" t="str">
            <v>M</v>
          </cell>
          <cell r="M4926" t="str">
            <v>No</v>
          </cell>
          <cell r="N4926">
            <v>259203</v>
          </cell>
        </row>
        <row r="4927">
          <cell r="J4927" t="str">
            <v>Current liabilities / Trade and other payables from exchange transactions_BS</v>
          </cell>
          <cell r="K4927" t="str">
            <v>Current liabilities / Trade and other payables from exchange transactions_BS</v>
          </cell>
          <cell r="L4927" t="str">
            <v>M</v>
          </cell>
          <cell r="M4927" t="str">
            <v>No</v>
          </cell>
          <cell r="N4927">
            <v>259204</v>
          </cell>
        </row>
        <row r="4928">
          <cell r="J4928" t="str">
            <v>Current liabilities / Trade and other payables from exchange transactions_BS</v>
          </cell>
          <cell r="K4928" t="str">
            <v>Current liabilities / Trade and other payables from exchange transactions_BS</v>
          </cell>
          <cell r="L4928" t="str">
            <v>M</v>
          </cell>
          <cell r="M4928" t="str">
            <v>No</v>
          </cell>
          <cell r="N4928">
            <v>259205</v>
          </cell>
        </row>
        <row r="4929">
          <cell r="J4929" t="str">
            <v>Current liabilities / Trade and other payables from exchange transactions_BS</v>
          </cell>
          <cell r="K4929" t="str">
            <v>Current liabilities / Trade and other payables from exchange transactions_BS</v>
          </cell>
          <cell r="L4929" t="str">
            <v>M</v>
          </cell>
          <cell r="M4929" t="str">
            <v>No</v>
          </cell>
          <cell r="N4929">
            <v>259206</v>
          </cell>
        </row>
        <row r="4930">
          <cell r="J4930" t="str">
            <v>Current liabilities / Trade and other payables from exchange transactions_BS</v>
          </cell>
          <cell r="K4930" t="str">
            <v>Current liabilities / Trade and other payables from exchange transactions_BS</v>
          </cell>
          <cell r="L4930" t="str">
            <v>M</v>
          </cell>
          <cell r="M4930" t="str">
            <v>No</v>
          </cell>
          <cell r="N4930">
            <v>259207</v>
          </cell>
        </row>
        <row r="4931">
          <cell r="J4931" t="str">
            <v>Current liabilities / Trade and other payables from exchange transactions_BS</v>
          </cell>
          <cell r="K4931" t="str">
            <v>Current liabilities / Trade and other payables from exchange transactions_BS</v>
          </cell>
          <cell r="L4931" t="str">
            <v>M</v>
          </cell>
          <cell r="M4931" t="str">
            <v>No</v>
          </cell>
          <cell r="N4931">
            <v>259208</v>
          </cell>
        </row>
        <row r="4932">
          <cell r="J4932" t="str">
            <v>Current liabilities / Trade and other payables from exchange transactions_BS</v>
          </cell>
          <cell r="K4932" t="str">
            <v>Current liabilities / Trade and other payables from exchange transactions_BS</v>
          </cell>
          <cell r="L4932" t="str">
            <v>M</v>
          </cell>
          <cell r="M4932" t="str">
            <v>No</v>
          </cell>
          <cell r="N4932">
            <v>259209</v>
          </cell>
        </row>
        <row r="4933">
          <cell r="J4933" t="str">
            <v>Current liabilities / Trade and other payables from exchange transactions_BS</v>
          </cell>
          <cell r="K4933" t="str">
            <v>Current liabilities / Trade and other payables from exchange transactions_BS</v>
          </cell>
          <cell r="L4933" t="str">
            <v>M</v>
          </cell>
          <cell r="M4933" t="str">
            <v>No</v>
          </cell>
          <cell r="N4933">
            <v>259210</v>
          </cell>
        </row>
        <row r="4934">
          <cell r="J4934" t="str">
            <v>Current liabilities / Trade and other payables from exchange transactions_BS</v>
          </cell>
          <cell r="K4934" t="str">
            <v>Current liabilities / Trade and other payables from exchange transactions_BS</v>
          </cell>
          <cell r="L4934" t="str">
            <v>M</v>
          </cell>
          <cell r="M4934" t="str">
            <v>No</v>
          </cell>
          <cell r="N4934">
            <v>259211</v>
          </cell>
        </row>
        <row r="4935">
          <cell r="J4935" t="str">
            <v>Current liabilities / Trade and other payables from exchange transactions_BS</v>
          </cell>
          <cell r="K4935" t="str">
            <v>Current liabilities / Trade and other payables from exchange transactions_BS</v>
          </cell>
          <cell r="L4935" t="str">
            <v>M</v>
          </cell>
          <cell r="M4935" t="str">
            <v>No</v>
          </cell>
          <cell r="N4935">
            <v>259212</v>
          </cell>
        </row>
        <row r="4936">
          <cell r="J4936" t="str">
            <v>Current liabilities / Trade and other payables from exchange transactions_BS</v>
          </cell>
          <cell r="K4936" t="str">
            <v>Current liabilities / Trade and other payables from exchange transactions_BS</v>
          </cell>
          <cell r="L4936" t="str">
            <v>M</v>
          </cell>
          <cell r="M4936" t="str">
            <v>No</v>
          </cell>
          <cell r="N4936">
            <v>259213</v>
          </cell>
        </row>
        <row r="4937">
          <cell r="J4937" t="str">
            <v>Current liabilities / Trade and other payables from exchange transactions_BS</v>
          </cell>
          <cell r="K4937" t="str">
            <v>Current liabilities / Trade and other payables from exchange transactions_BS</v>
          </cell>
          <cell r="L4937" t="str">
            <v>M</v>
          </cell>
          <cell r="M4937" t="str">
            <v>No</v>
          </cell>
          <cell r="N4937">
            <v>259214</v>
          </cell>
        </row>
        <row r="4938">
          <cell r="J4938" t="str">
            <v>Current liabilities / Trade and other payables from exchange transactions_BS</v>
          </cell>
          <cell r="K4938" t="str">
            <v>Current liabilities / Trade and other payables from exchange transactions_BS</v>
          </cell>
          <cell r="L4938" t="str">
            <v>M</v>
          </cell>
          <cell r="M4938" t="str">
            <v>No</v>
          </cell>
          <cell r="N4938">
            <v>259215</v>
          </cell>
        </row>
        <row r="4939">
          <cell r="J4939" t="str">
            <v>Current liabilities / Trade and other payables from exchange transactions_BS</v>
          </cell>
          <cell r="K4939" t="str">
            <v>Current liabilities / Trade and other payables from exchange transactions_BS</v>
          </cell>
          <cell r="L4939" t="str">
            <v>M</v>
          </cell>
          <cell r="M4939" t="str">
            <v>No</v>
          </cell>
          <cell r="N4939">
            <v>259216</v>
          </cell>
        </row>
        <row r="4940">
          <cell r="J4940" t="str">
            <v>Current liabilities / Trade and other payables from exchange transactions_BS</v>
          </cell>
          <cell r="K4940" t="str">
            <v>Current liabilities / Trade and other payables from exchange transactions_BS</v>
          </cell>
          <cell r="L4940" t="str">
            <v>M</v>
          </cell>
          <cell r="M4940" t="str">
            <v>No</v>
          </cell>
          <cell r="N4940">
            <v>259217</v>
          </cell>
        </row>
        <row r="4941">
          <cell r="J4941" t="str">
            <v>Current liabilities / Trade and other payables from exchange transactions_BS</v>
          </cell>
          <cell r="K4941" t="str">
            <v>Current liabilities / Trade and other payables from exchange transactions_BS</v>
          </cell>
          <cell r="L4941" t="str">
            <v>M</v>
          </cell>
          <cell r="M4941" t="str">
            <v>No</v>
          </cell>
          <cell r="N4941">
            <v>259218</v>
          </cell>
        </row>
        <row r="4942">
          <cell r="J4942" t="str">
            <v>Current liabilities / Trade and other payables from exchange transactions_BS</v>
          </cell>
          <cell r="K4942" t="str">
            <v>Current liabilities / Trade and other payables from exchange transactions_BS</v>
          </cell>
          <cell r="L4942" t="str">
            <v>M</v>
          </cell>
          <cell r="M4942" t="str">
            <v>No</v>
          </cell>
          <cell r="N4942">
            <v>259219</v>
          </cell>
        </row>
        <row r="4943">
          <cell r="J4943" t="str">
            <v>Current liabilities / Trade and other payables from exchange transactions_BS</v>
          </cell>
          <cell r="K4943" t="str">
            <v>Current liabilities / Trade and other payables from exchange transactions_BS</v>
          </cell>
          <cell r="L4943" t="str">
            <v>M</v>
          </cell>
          <cell r="M4943" t="str">
            <v>No</v>
          </cell>
          <cell r="N4943">
            <v>259220</v>
          </cell>
        </row>
        <row r="4944">
          <cell r="J4944" t="str">
            <v>Current liabilities / Trade and other payables from exchange transactions_BS</v>
          </cell>
          <cell r="K4944" t="str">
            <v>Current liabilities / Trade and other payables from exchange transactions_BS</v>
          </cell>
          <cell r="L4944" t="str">
            <v>M</v>
          </cell>
          <cell r="M4944" t="str">
            <v>No</v>
          </cell>
          <cell r="N4944">
            <v>259221</v>
          </cell>
        </row>
        <row r="4945">
          <cell r="J4945" t="str">
            <v>Current liabilities / Trade and other payables from exchange transactions_BS</v>
          </cell>
          <cell r="K4945" t="str">
            <v>Current liabilities / Trade and other payables from exchange transactions_BS</v>
          </cell>
          <cell r="L4945" t="str">
            <v>M</v>
          </cell>
          <cell r="M4945" t="str">
            <v>No</v>
          </cell>
          <cell r="N4945">
            <v>259222</v>
          </cell>
        </row>
        <row r="4946">
          <cell r="J4946" t="str">
            <v>Current liabilities / Trade and other payables from exchange transactions_BS</v>
          </cell>
          <cell r="K4946" t="str">
            <v>Current liabilities / Trade and other payables from exchange transactions_BS</v>
          </cell>
          <cell r="L4946" t="str">
            <v>M</v>
          </cell>
          <cell r="M4946" t="str">
            <v>No</v>
          </cell>
          <cell r="N4946">
            <v>259223</v>
          </cell>
        </row>
        <row r="4947">
          <cell r="J4947" t="str">
            <v>Current liabilities / Trade and other payables from exchange transactions_BS</v>
          </cell>
          <cell r="K4947" t="str">
            <v>Current liabilities / Trade and other payables from exchange transactions_BS</v>
          </cell>
          <cell r="L4947" t="str">
            <v>M</v>
          </cell>
          <cell r="M4947" t="str">
            <v>No</v>
          </cell>
          <cell r="N4947">
            <v>260164</v>
          </cell>
        </row>
        <row r="4948">
          <cell r="J4948" t="str">
            <v>Current liabilities / Trade and other payables from exchange transactions_BS</v>
          </cell>
          <cell r="K4948" t="str">
            <v>Current liabilities / Trade and other payables from exchange transactions_BS</v>
          </cell>
          <cell r="L4948" t="str">
            <v>M</v>
          </cell>
          <cell r="M4948" t="str">
            <v>No</v>
          </cell>
          <cell r="N4948">
            <v>260165</v>
          </cell>
        </row>
        <row r="4949">
          <cell r="J4949" t="str">
            <v>Current liabilities / Trade and other payables from exchange transactions_BS</v>
          </cell>
          <cell r="K4949" t="str">
            <v>Current liabilities / Trade and other payables from exchange transactions_BS</v>
          </cell>
          <cell r="L4949" t="str">
            <v>M</v>
          </cell>
          <cell r="M4949" t="str">
            <v>No</v>
          </cell>
          <cell r="N4949">
            <v>260166</v>
          </cell>
        </row>
        <row r="4950">
          <cell r="J4950" t="str">
            <v>Current liabilities / Trade and other payables from exchange transactions_BS</v>
          </cell>
          <cell r="K4950" t="str">
            <v>Current liabilities / Trade and other payables from exchange transactions_BS</v>
          </cell>
          <cell r="L4950" t="str">
            <v>M</v>
          </cell>
          <cell r="M4950" t="str">
            <v>No</v>
          </cell>
          <cell r="N4950">
            <v>260167</v>
          </cell>
        </row>
        <row r="4951">
          <cell r="J4951" t="str">
            <v>Current liabilities / Trade and other payables from exchange transactions_BS</v>
          </cell>
          <cell r="K4951" t="str">
            <v>Current liabilities / Trade and other payables from exchange transactions_BS</v>
          </cell>
          <cell r="L4951" t="str">
            <v>M</v>
          </cell>
          <cell r="M4951" t="str">
            <v>No</v>
          </cell>
          <cell r="N4951">
            <v>260168</v>
          </cell>
        </row>
        <row r="4952">
          <cell r="J4952" t="str">
            <v>Current liabilities / Trade and other payables from exchange transactions_BS</v>
          </cell>
          <cell r="K4952" t="str">
            <v>Current liabilities / Trade and other payables from exchange transactions_BS</v>
          </cell>
          <cell r="L4952" t="str">
            <v>M</v>
          </cell>
          <cell r="M4952" t="str">
            <v>No</v>
          </cell>
          <cell r="N4952">
            <v>260169</v>
          </cell>
        </row>
        <row r="4953">
          <cell r="J4953" t="str">
            <v>Current liabilities / Trade and other payables from exchange transactions_BS</v>
          </cell>
          <cell r="K4953" t="str">
            <v>Current liabilities / Trade and other payables from exchange transactions_BS</v>
          </cell>
          <cell r="L4953" t="str">
            <v>M</v>
          </cell>
          <cell r="M4953" t="str">
            <v>No</v>
          </cell>
          <cell r="N4953">
            <v>260170</v>
          </cell>
        </row>
        <row r="4954">
          <cell r="J4954" t="str">
            <v>Current liabilities / Trade and other payables from exchange transactions_BS</v>
          </cell>
          <cell r="K4954" t="str">
            <v>Current liabilities / Trade and other payables from exchange transactions_BS</v>
          </cell>
          <cell r="L4954" t="str">
            <v>M</v>
          </cell>
          <cell r="M4954" t="str">
            <v>No</v>
          </cell>
          <cell r="N4954">
            <v>260171</v>
          </cell>
        </row>
        <row r="4955">
          <cell r="J4955" t="str">
            <v>Current liabilities / Trade and other payables from exchange transactions_BS</v>
          </cell>
          <cell r="K4955" t="str">
            <v>Current liabilities / Trade and other payables from exchange transactions_BS</v>
          </cell>
          <cell r="L4955" t="str">
            <v>M</v>
          </cell>
          <cell r="M4955" t="str">
            <v>No</v>
          </cell>
          <cell r="N4955">
            <v>260172</v>
          </cell>
        </row>
        <row r="4956">
          <cell r="J4956" t="str">
            <v>Current liabilities / Trade and other payables from exchange transactions_BS</v>
          </cell>
          <cell r="K4956" t="str">
            <v>Current liabilities / Trade and other payables from exchange transactions_BS</v>
          </cell>
          <cell r="L4956" t="str">
            <v>M</v>
          </cell>
          <cell r="M4956" t="str">
            <v>No</v>
          </cell>
          <cell r="N4956">
            <v>260173</v>
          </cell>
        </row>
        <row r="4957">
          <cell r="J4957" t="str">
            <v>Current liabilities / Trade and other payables from exchange transactions_BS</v>
          </cell>
          <cell r="K4957" t="str">
            <v>Current liabilities / Trade and other payables from exchange transactions_BS</v>
          </cell>
          <cell r="L4957" t="str">
            <v>M</v>
          </cell>
          <cell r="M4957" t="str">
            <v>No</v>
          </cell>
          <cell r="N4957">
            <v>260174</v>
          </cell>
        </row>
        <row r="4958">
          <cell r="J4958" t="str">
            <v>Current liabilities / Trade and other payables from exchange transactions_BS</v>
          </cell>
          <cell r="K4958" t="str">
            <v>Current liabilities / Trade and other payables from exchange transactions_BS</v>
          </cell>
          <cell r="L4958" t="str">
            <v>M</v>
          </cell>
          <cell r="M4958" t="str">
            <v>No</v>
          </cell>
          <cell r="N4958">
            <v>260175</v>
          </cell>
        </row>
        <row r="4959">
          <cell r="J4959" t="str">
            <v>Current liabilities / Trade and other payables from exchange transactions_BS</v>
          </cell>
          <cell r="K4959" t="str">
            <v>Current liabilities / Trade and other payables from exchange transactions_BS</v>
          </cell>
          <cell r="L4959" t="str">
            <v>M</v>
          </cell>
          <cell r="M4959" t="str">
            <v>No</v>
          </cell>
          <cell r="N4959">
            <v>260176</v>
          </cell>
        </row>
        <row r="4960">
          <cell r="J4960" t="str">
            <v>Current liabilities / Trade and other payables from exchange transactions_BS</v>
          </cell>
          <cell r="K4960" t="str">
            <v>Current liabilities / Trade and other payables from exchange transactions_BS</v>
          </cell>
          <cell r="L4960" t="str">
            <v>M</v>
          </cell>
          <cell r="M4960" t="str">
            <v>No</v>
          </cell>
          <cell r="N4960">
            <v>260177</v>
          </cell>
        </row>
        <row r="4961">
          <cell r="J4961" t="str">
            <v>Current liabilities / Trade and other payables from exchange transactions_BS</v>
          </cell>
          <cell r="K4961" t="str">
            <v>Current liabilities / Trade and other payables from exchange transactions_BS</v>
          </cell>
          <cell r="L4961" t="str">
            <v>M</v>
          </cell>
          <cell r="M4961" t="str">
            <v>No</v>
          </cell>
          <cell r="N4961">
            <v>260178</v>
          </cell>
        </row>
        <row r="4962">
          <cell r="J4962" t="str">
            <v>Current liabilities / Trade and other payables from exchange transactions_BS</v>
          </cell>
          <cell r="K4962" t="str">
            <v>Current liabilities / Trade and other payables from exchange transactions_BS</v>
          </cell>
          <cell r="L4962" t="str">
            <v>M</v>
          </cell>
          <cell r="M4962" t="str">
            <v>No</v>
          </cell>
          <cell r="N4962">
            <v>260179</v>
          </cell>
        </row>
        <row r="4963">
          <cell r="J4963" t="str">
            <v>Current liabilities / Trade and other payables from exchange transactions_BS</v>
          </cell>
          <cell r="K4963" t="str">
            <v>Current liabilities / Trade and other payables from exchange transactions_BS</v>
          </cell>
          <cell r="L4963" t="str">
            <v>M</v>
          </cell>
          <cell r="M4963" t="str">
            <v>No</v>
          </cell>
          <cell r="N4963">
            <v>260180</v>
          </cell>
        </row>
        <row r="4964">
          <cell r="J4964" t="str">
            <v>Current liabilities / Trade and other payables from exchange transactions_BS</v>
          </cell>
          <cell r="K4964" t="str">
            <v>Current liabilities / Trade and other payables from exchange transactions_BS</v>
          </cell>
          <cell r="L4964" t="str">
            <v>M</v>
          </cell>
          <cell r="M4964" t="str">
            <v>No</v>
          </cell>
          <cell r="N4964">
            <v>260181</v>
          </cell>
        </row>
        <row r="4965">
          <cell r="J4965" t="str">
            <v>Current liabilities / Trade and other payables from exchange transactions_BS</v>
          </cell>
          <cell r="K4965" t="str">
            <v>Current liabilities / Trade and other payables from exchange transactions_BS</v>
          </cell>
          <cell r="L4965" t="str">
            <v>M</v>
          </cell>
          <cell r="M4965" t="str">
            <v>No</v>
          </cell>
          <cell r="N4965">
            <v>260182</v>
          </cell>
        </row>
        <row r="4966">
          <cell r="J4966" t="str">
            <v>Current liabilities / Trade and other payables from exchange transactions_BS</v>
          </cell>
          <cell r="K4966" t="str">
            <v>Current liabilities / Trade and other payables from exchange transactions_BS</v>
          </cell>
          <cell r="L4966" t="str">
            <v>M</v>
          </cell>
          <cell r="M4966" t="str">
            <v>No</v>
          </cell>
          <cell r="N4966">
            <v>260183</v>
          </cell>
        </row>
        <row r="4967">
          <cell r="J4967" t="str">
            <v>Current liabilities / Trade and other payables from exchange transactions_BS</v>
          </cell>
          <cell r="K4967" t="str">
            <v>Current liabilities / Trade and other payables from exchange transactions_BS</v>
          </cell>
          <cell r="L4967" t="str">
            <v>M</v>
          </cell>
          <cell r="M4967" t="str">
            <v>No</v>
          </cell>
          <cell r="N4967">
            <v>260184</v>
          </cell>
        </row>
        <row r="4968">
          <cell r="J4968" t="str">
            <v>Current liabilities / Trade and other payables from exchange transactions_BS</v>
          </cell>
          <cell r="K4968" t="str">
            <v>Current liabilities / Trade and other payables from exchange transactions_BS</v>
          </cell>
          <cell r="L4968" t="str">
            <v>M</v>
          </cell>
          <cell r="M4968" t="str">
            <v>No</v>
          </cell>
          <cell r="N4968">
            <v>260185</v>
          </cell>
        </row>
        <row r="4969">
          <cell r="J4969" t="str">
            <v>Current liabilities / Trade and other payables from exchange transactions_BS</v>
          </cell>
          <cell r="K4969" t="str">
            <v>Current liabilities / Trade and other payables from exchange transactions_BS</v>
          </cell>
          <cell r="L4969" t="str">
            <v>M</v>
          </cell>
          <cell r="M4969" t="str">
            <v>No</v>
          </cell>
          <cell r="N4969">
            <v>260186</v>
          </cell>
        </row>
        <row r="4970">
          <cell r="J4970" t="str">
            <v>Current liabilities / Trade and other payables from exchange transactions_BS</v>
          </cell>
          <cell r="K4970" t="str">
            <v>Current liabilities / Trade and other payables from exchange transactions_BS</v>
          </cell>
          <cell r="L4970" t="str">
            <v>M</v>
          </cell>
          <cell r="M4970" t="str">
            <v>No</v>
          </cell>
          <cell r="N4970">
            <v>260187</v>
          </cell>
        </row>
        <row r="4971">
          <cell r="J4971" t="str">
            <v>Current liabilities / Trade and other payables from exchange transactions_BS</v>
          </cell>
          <cell r="K4971" t="str">
            <v>Current liabilities / Trade and other payables from exchange transactions_BS</v>
          </cell>
          <cell r="L4971" t="str">
            <v>M</v>
          </cell>
          <cell r="M4971" t="str">
            <v>No</v>
          </cell>
          <cell r="N4971">
            <v>260188</v>
          </cell>
        </row>
        <row r="4972">
          <cell r="J4972" t="str">
            <v>Current liabilities / Trade and other payables from exchange transactions_BS</v>
          </cell>
          <cell r="K4972" t="str">
            <v>Current liabilities / Trade and other payables from exchange transactions_BS</v>
          </cell>
          <cell r="L4972" t="str">
            <v>M</v>
          </cell>
          <cell r="M4972" t="str">
            <v>No</v>
          </cell>
          <cell r="N4972">
            <v>260189</v>
          </cell>
        </row>
        <row r="4973">
          <cell r="J4973" t="str">
            <v>Current liabilities / Trade and other payables from exchange transactions_BS</v>
          </cell>
          <cell r="K4973" t="str">
            <v>Current liabilities / Trade and other payables from exchange transactions_BS</v>
          </cell>
          <cell r="L4973" t="str">
            <v>M</v>
          </cell>
          <cell r="M4973" t="str">
            <v>No</v>
          </cell>
          <cell r="N4973">
            <v>260190</v>
          </cell>
        </row>
        <row r="4974">
          <cell r="J4974" t="str">
            <v>Current liabilities / Trade and other payables from exchange transactions_BS</v>
          </cell>
          <cell r="K4974" t="str">
            <v>Current liabilities / Trade and other payables from exchange transactions_BS</v>
          </cell>
          <cell r="L4974" t="str">
            <v>M</v>
          </cell>
          <cell r="M4974" t="str">
            <v>No</v>
          </cell>
          <cell r="N4974">
            <v>260191</v>
          </cell>
        </row>
        <row r="4975">
          <cell r="J4975" t="str">
            <v>Current liabilities / Trade and other payables from exchange transactions_BS</v>
          </cell>
          <cell r="K4975" t="str">
            <v>Current liabilities / Trade and other payables from exchange transactions_BS</v>
          </cell>
          <cell r="L4975" t="str">
            <v>M</v>
          </cell>
          <cell r="M4975" t="str">
            <v>No</v>
          </cell>
          <cell r="N4975">
            <v>260192</v>
          </cell>
        </row>
        <row r="4976">
          <cell r="J4976" t="str">
            <v>Current liabilities / Trade and other payables from exchange transactions_BS</v>
          </cell>
          <cell r="K4976" t="str">
            <v>Current liabilities / Trade and other payables from exchange transactions_BS</v>
          </cell>
          <cell r="L4976" t="str">
            <v>M</v>
          </cell>
          <cell r="M4976" t="str">
            <v>No</v>
          </cell>
          <cell r="N4976">
            <v>260193</v>
          </cell>
        </row>
        <row r="4977">
          <cell r="J4977" t="str">
            <v>Current liabilities / Trade and other payables from exchange transactions_BS</v>
          </cell>
          <cell r="K4977" t="str">
            <v>Current liabilities / Trade and other payables from exchange transactions_BS</v>
          </cell>
          <cell r="L4977" t="str">
            <v>M</v>
          </cell>
          <cell r="M4977" t="str">
            <v>No</v>
          </cell>
          <cell r="N4977">
            <v>260194</v>
          </cell>
        </row>
        <row r="4978">
          <cell r="J4978" t="str">
            <v>Current liabilities / Trade and other payables from exchange transactions_BS</v>
          </cell>
          <cell r="K4978" t="str">
            <v>Current liabilities / Trade and other payables from exchange transactions_BS</v>
          </cell>
          <cell r="L4978" t="str">
            <v>M</v>
          </cell>
          <cell r="M4978" t="str">
            <v>No</v>
          </cell>
          <cell r="N4978">
            <v>260195</v>
          </cell>
        </row>
        <row r="4979">
          <cell r="J4979" t="str">
            <v>Current liabilities / Trade and other payables from exchange transactions_BS</v>
          </cell>
          <cell r="K4979" t="str">
            <v>Current liabilities / Trade and other payables from exchange transactions_BS</v>
          </cell>
          <cell r="L4979" t="str">
            <v>M</v>
          </cell>
          <cell r="M4979" t="str">
            <v>No</v>
          </cell>
          <cell r="N4979">
            <v>260196</v>
          </cell>
        </row>
        <row r="4980">
          <cell r="J4980" t="str">
            <v>Current liabilities / Trade and other payables from exchange transactions_BS</v>
          </cell>
          <cell r="K4980" t="str">
            <v>Current liabilities / Trade and other payables from exchange transactions_BS</v>
          </cell>
          <cell r="L4980" t="str">
            <v>M</v>
          </cell>
          <cell r="M4980" t="str">
            <v>No</v>
          </cell>
          <cell r="N4980">
            <v>260197</v>
          </cell>
        </row>
        <row r="4981">
          <cell r="J4981" t="str">
            <v>Current liabilities / Trade and other payables from exchange transactions_BS</v>
          </cell>
          <cell r="K4981" t="str">
            <v>Current liabilities / Trade and other payables from exchange transactions_BS</v>
          </cell>
          <cell r="L4981" t="str">
            <v>M</v>
          </cell>
          <cell r="M4981" t="str">
            <v>No</v>
          </cell>
          <cell r="N4981">
            <v>260198</v>
          </cell>
        </row>
        <row r="4982">
          <cell r="J4982" t="str">
            <v>Current liabilities / Trade and other payables from exchange transactions_BS</v>
          </cell>
          <cell r="K4982" t="str">
            <v>Current liabilities / Trade and other payables from exchange transactions_BS</v>
          </cell>
          <cell r="L4982" t="str">
            <v>M</v>
          </cell>
          <cell r="M4982" t="str">
            <v>No</v>
          </cell>
          <cell r="N4982">
            <v>260199</v>
          </cell>
        </row>
        <row r="4983">
          <cell r="J4983" t="str">
            <v>Current liabilities / Trade and other payables from exchange transactions_BS</v>
          </cell>
          <cell r="K4983" t="str">
            <v>Current liabilities / Trade and other payables from exchange transactions_BS</v>
          </cell>
          <cell r="L4983" t="str">
            <v>M</v>
          </cell>
          <cell r="M4983" t="str">
            <v>No</v>
          </cell>
          <cell r="N4983">
            <v>260200</v>
          </cell>
        </row>
        <row r="4984">
          <cell r="J4984" t="str">
            <v>Current liabilities / Trade and other payables from exchange transactions_BS</v>
          </cell>
          <cell r="K4984" t="str">
            <v>Current liabilities / Trade and other payables from exchange transactions_BS</v>
          </cell>
          <cell r="L4984" t="str">
            <v>M</v>
          </cell>
          <cell r="M4984" t="str">
            <v>No</v>
          </cell>
          <cell r="N4984">
            <v>260287</v>
          </cell>
        </row>
        <row r="4985">
          <cell r="J4985" t="str">
            <v>Current liabilities / Trade and other payables from exchange transactions_BS</v>
          </cell>
          <cell r="K4985" t="str">
            <v>Current liabilities / Trade and other payables from exchange transactions_BS</v>
          </cell>
          <cell r="L4985" t="str">
            <v>M</v>
          </cell>
          <cell r="M4985" t="str">
            <v>No</v>
          </cell>
          <cell r="N4985">
            <v>260288</v>
          </cell>
        </row>
        <row r="4986">
          <cell r="J4986" t="str">
            <v>Current liabilities / Trade and other payables from exchange transactions_BS</v>
          </cell>
          <cell r="K4986" t="str">
            <v>Current liabilities / Trade and other payables from exchange transactions_BS</v>
          </cell>
          <cell r="L4986" t="str">
            <v>M</v>
          </cell>
          <cell r="M4986" t="str">
            <v>No</v>
          </cell>
          <cell r="N4986">
            <v>260289</v>
          </cell>
        </row>
        <row r="4987">
          <cell r="J4987" t="str">
            <v>Current liabilities / Trade and other payables from exchange transactions_BS</v>
          </cell>
          <cell r="K4987" t="str">
            <v>Current liabilities / Trade and other payables from exchange transactions_BS</v>
          </cell>
          <cell r="L4987" t="str">
            <v>M</v>
          </cell>
          <cell r="M4987" t="str">
            <v>No</v>
          </cell>
          <cell r="N4987">
            <v>260290</v>
          </cell>
        </row>
        <row r="4988">
          <cell r="J4988" t="str">
            <v>Current liabilities / Trade and other payables from exchange transactions_BS</v>
          </cell>
          <cell r="K4988" t="str">
            <v>Current liabilities / Trade and other payables from exchange transactions_BS</v>
          </cell>
          <cell r="L4988" t="str">
            <v>M</v>
          </cell>
          <cell r="M4988" t="str">
            <v>No</v>
          </cell>
          <cell r="N4988">
            <v>260291</v>
          </cell>
        </row>
        <row r="4989">
          <cell r="J4989" t="str">
            <v>Current liabilities / Trade and other payables from exchange transactions_BS</v>
          </cell>
          <cell r="K4989" t="str">
            <v>Current liabilities / Trade and other payables from exchange transactions_BS</v>
          </cell>
          <cell r="L4989" t="str">
            <v>M</v>
          </cell>
          <cell r="M4989" t="str">
            <v>No</v>
          </cell>
          <cell r="N4989">
            <v>260292</v>
          </cell>
        </row>
        <row r="4990">
          <cell r="J4990" t="str">
            <v>Current liabilities / Trade and other payables from exchange transactions_BS</v>
          </cell>
          <cell r="K4990" t="str">
            <v>Current liabilities / Trade and other payables from exchange transactions_BS</v>
          </cell>
          <cell r="L4990" t="str">
            <v>M</v>
          </cell>
          <cell r="M4990" t="str">
            <v>No</v>
          </cell>
          <cell r="N4990">
            <v>260293</v>
          </cell>
        </row>
        <row r="4991">
          <cell r="J4991" t="str">
            <v>Current liabilities / Trade and other payables from exchange transactions_BS</v>
          </cell>
          <cell r="K4991" t="str">
            <v>Current liabilities / Trade and other payables from exchange transactions_BS</v>
          </cell>
          <cell r="L4991" t="str">
            <v>M</v>
          </cell>
          <cell r="M4991" t="str">
            <v>No</v>
          </cell>
          <cell r="N4991">
            <v>260294</v>
          </cell>
        </row>
        <row r="4992">
          <cell r="J4992" t="str">
            <v>Current liabilities / Trade and other payables from exchange transactions_BS</v>
          </cell>
          <cell r="K4992" t="str">
            <v>Current liabilities / Trade and other payables from exchange transactions_BS</v>
          </cell>
          <cell r="L4992" t="str">
            <v>M</v>
          </cell>
          <cell r="M4992" t="str">
            <v>No</v>
          </cell>
          <cell r="N4992">
            <v>260295</v>
          </cell>
        </row>
        <row r="4993">
          <cell r="J4993" t="str">
            <v>Current liabilities / Trade and other payables from exchange transactions_BS</v>
          </cell>
          <cell r="K4993" t="str">
            <v>Current liabilities / Trade and other payables from exchange transactions_BS</v>
          </cell>
          <cell r="L4993" t="str">
            <v>M</v>
          </cell>
          <cell r="M4993" t="str">
            <v>No</v>
          </cell>
          <cell r="N4993">
            <v>260296</v>
          </cell>
        </row>
        <row r="4994">
          <cell r="J4994" t="str">
            <v>Current liabilities / Trade and other payables from exchange transactions_BS</v>
          </cell>
          <cell r="K4994" t="str">
            <v>Current liabilities / Trade and other payables from exchange transactions_BS</v>
          </cell>
          <cell r="L4994" t="str">
            <v>M</v>
          </cell>
          <cell r="M4994" t="str">
            <v>No</v>
          </cell>
          <cell r="N4994">
            <v>260297</v>
          </cell>
        </row>
        <row r="4995">
          <cell r="J4995" t="str">
            <v>Current liabilities / Trade and other payables from exchange transactions_BS</v>
          </cell>
          <cell r="K4995" t="str">
            <v>Current liabilities / Trade and other payables from exchange transactions_BS</v>
          </cell>
          <cell r="L4995" t="str">
            <v>M</v>
          </cell>
          <cell r="M4995" t="str">
            <v>No</v>
          </cell>
          <cell r="N4995">
            <v>260298</v>
          </cell>
        </row>
        <row r="4996">
          <cell r="J4996" t="str">
            <v>Current liabilities / Trade and other payables from exchange transactions_BS</v>
          </cell>
          <cell r="K4996" t="str">
            <v>Current liabilities / Trade and other payables from exchange transactions_BS</v>
          </cell>
          <cell r="L4996" t="str">
            <v>M</v>
          </cell>
          <cell r="M4996" t="str">
            <v>No</v>
          </cell>
          <cell r="N4996">
            <v>260299</v>
          </cell>
        </row>
        <row r="4997">
          <cell r="J4997" t="str">
            <v>Current liabilities / Trade and other payables from exchange transactions_BS</v>
          </cell>
          <cell r="K4997" t="str">
            <v>Current liabilities / Trade and other payables from exchange transactions_BS</v>
          </cell>
          <cell r="L4997" t="str">
            <v>M</v>
          </cell>
          <cell r="M4997" t="str">
            <v>No</v>
          </cell>
          <cell r="N4997">
            <v>260300</v>
          </cell>
        </row>
        <row r="4998">
          <cell r="J4998" t="str">
            <v>Current liabilities / Trade and other payables from exchange transactions_BS</v>
          </cell>
          <cell r="K4998" t="str">
            <v>Current liabilities / Trade and other payables from exchange transactions_BS</v>
          </cell>
          <cell r="L4998" t="str">
            <v>M</v>
          </cell>
          <cell r="M4998" t="str">
            <v>No</v>
          </cell>
          <cell r="N4998">
            <v>260301</v>
          </cell>
        </row>
        <row r="4999">
          <cell r="J4999" t="str">
            <v>Current liabilities / Trade and other payables from exchange transactions_BS</v>
          </cell>
          <cell r="K4999" t="str">
            <v>Current liabilities / Trade and other payables from exchange transactions_BS</v>
          </cell>
          <cell r="L4999" t="str">
            <v>M</v>
          </cell>
          <cell r="M4999" t="str">
            <v>No</v>
          </cell>
          <cell r="N4999">
            <v>260302</v>
          </cell>
        </row>
        <row r="5000">
          <cell r="J5000" t="str">
            <v>Current liabilities / Trade and other payables from exchange transactions_BS</v>
          </cell>
          <cell r="K5000" t="str">
            <v>Current liabilities / Trade and other payables from exchange transactions_BS</v>
          </cell>
          <cell r="L5000" t="str">
            <v>M</v>
          </cell>
          <cell r="M5000" t="str">
            <v>No</v>
          </cell>
          <cell r="N5000">
            <v>260303</v>
          </cell>
        </row>
        <row r="5001">
          <cell r="J5001" t="str">
            <v>Current liabilities / Trade and other payables from exchange transactions_BS</v>
          </cell>
          <cell r="K5001" t="str">
            <v>Current liabilities / Trade and other payables from exchange transactions_BS</v>
          </cell>
          <cell r="L5001" t="str">
            <v>M</v>
          </cell>
          <cell r="M5001" t="str">
            <v>No</v>
          </cell>
          <cell r="N5001">
            <v>260304</v>
          </cell>
        </row>
        <row r="5002">
          <cell r="J5002" t="str">
            <v>Current liabilities / Trade and other payables from exchange transactions_BS</v>
          </cell>
          <cell r="K5002" t="str">
            <v>Current liabilities / Trade and other payables from exchange transactions_BS</v>
          </cell>
          <cell r="L5002" t="str">
            <v>M</v>
          </cell>
          <cell r="M5002" t="str">
            <v>No</v>
          </cell>
          <cell r="N5002">
            <v>260305</v>
          </cell>
        </row>
        <row r="5003">
          <cell r="J5003" t="str">
            <v>Current liabilities / Trade and other payables from exchange transactions_BS</v>
          </cell>
          <cell r="K5003" t="str">
            <v>Current liabilities / Trade and other payables from exchange transactions_BS</v>
          </cell>
          <cell r="L5003" t="str">
            <v>M</v>
          </cell>
          <cell r="M5003" t="str">
            <v>No</v>
          </cell>
          <cell r="N5003">
            <v>260306</v>
          </cell>
        </row>
        <row r="5004">
          <cell r="J5004" t="str">
            <v>Current liabilities / Trade and other payables from exchange transactions_BS</v>
          </cell>
          <cell r="K5004" t="str">
            <v>Current liabilities / Trade and other payables from exchange transactions_BS</v>
          </cell>
          <cell r="L5004" t="str">
            <v>M</v>
          </cell>
          <cell r="M5004" t="str">
            <v>No</v>
          </cell>
          <cell r="N5004">
            <v>260307</v>
          </cell>
        </row>
        <row r="5005">
          <cell r="J5005" t="str">
            <v>Current liabilities / Trade and other payables from exchange transactions_BS</v>
          </cell>
          <cell r="K5005" t="str">
            <v>Current liabilities / Trade and other payables from exchange transactions_BS</v>
          </cell>
          <cell r="L5005" t="str">
            <v>M</v>
          </cell>
          <cell r="M5005" t="str">
            <v>No</v>
          </cell>
          <cell r="N5005">
            <v>260308</v>
          </cell>
        </row>
        <row r="5006">
          <cell r="J5006" t="str">
            <v>Current liabilities / Trade and other payables from exchange transactions_BS</v>
          </cell>
          <cell r="K5006" t="str">
            <v>Current liabilities / Trade and other payables from exchange transactions_BS</v>
          </cell>
          <cell r="L5006" t="str">
            <v>M</v>
          </cell>
          <cell r="M5006" t="str">
            <v>No</v>
          </cell>
          <cell r="N5006">
            <v>260309</v>
          </cell>
        </row>
        <row r="5007">
          <cell r="J5007" t="str">
            <v>Current liabilities / Trade and other payables from exchange transactions_BS</v>
          </cell>
          <cell r="K5007" t="str">
            <v>Current liabilities / Trade and other payables from exchange transactions_BS</v>
          </cell>
          <cell r="L5007" t="str">
            <v>M</v>
          </cell>
          <cell r="M5007" t="str">
            <v>No</v>
          </cell>
          <cell r="N5007">
            <v>260310</v>
          </cell>
        </row>
        <row r="5008">
          <cell r="J5008" t="str">
            <v>Current liabilities / Trade and other payables from exchange transactions_BS</v>
          </cell>
          <cell r="K5008" t="str">
            <v>Current liabilities / Trade and other payables from exchange transactions_BS</v>
          </cell>
          <cell r="L5008" t="str">
            <v>M</v>
          </cell>
          <cell r="M5008" t="str">
            <v>No</v>
          </cell>
          <cell r="N5008">
            <v>260311</v>
          </cell>
        </row>
        <row r="5009">
          <cell r="J5009" t="str">
            <v>Current liabilities / Trade and other payables from exchange transactions_BS</v>
          </cell>
          <cell r="K5009" t="str">
            <v>Current liabilities / Trade and other payables from exchange transactions_BS</v>
          </cell>
          <cell r="L5009" t="str">
            <v>M</v>
          </cell>
          <cell r="M5009" t="str">
            <v>No</v>
          </cell>
          <cell r="N5009">
            <v>260312</v>
          </cell>
        </row>
        <row r="5010">
          <cell r="J5010" t="str">
            <v>Current liabilities / Trade and other payables from exchange transactions_BS</v>
          </cell>
          <cell r="K5010" t="str">
            <v>Current liabilities / Trade and other payables from exchange transactions_BS</v>
          </cell>
          <cell r="L5010" t="str">
            <v>M</v>
          </cell>
          <cell r="M5010" t="str">
            <v>No</v>
          </cell>
          <cell r="N5010">
            <v>260313</v>
          </cell>
        </row>
        <row r="5011">
          <cell r="J5011" t="str">
            <v>Current liabilities / Trade and other payables from exchange transactions_BS</v>
          </cell>
          <cell r="K5011" t="str">
            <v>Current liabilities / Trade and other payables from exchange transactions_BS</v>
          </cell>
          <cell r="L5011" t="str">
            <v>M</v>
          </cell>
          <cell r="M5011" t="str">
            <v>No</v>
          </cell>
          <cell r="N5011">
            <v>260314</v>
          </cell>
        </row>
        <row r="5012">
          <cell r="J5012" t="str">
            <v>Current liabilities / Trade and other payables from exchange transactions_BS</v>
          </cell>
          <cell r="K5012" t="str">
            <v>Current liabilities / Trade and other payables from exchange transactions_BS</v>
          </cell>
          <cell r="L5012" t="str">
            <v>M</v>
          </cell>
          <cell r="M5012" t="str">
            <v>No</v>
          </cell>
          <cell r="N5012">
            <v>260315</v>
          </cell>
        </row>
        <row r="5013">
          <cell r="J5013" t="str">
            <v>Current liabilities / Trade and other payables from exchange transactions_BS</v>
          </cell>
          <cell r="K5013" t="str">
            <v>Current liabilities / Trade and other payables from exchange transactions_BS</v>
          </cell>
          <cell r="L5013" t="str">
            <v>M</v>
          </cell>
          <cell r="M5013" t="str">
            <v>No</v>
          </cell>
          <cell r="N5013">
            <v>260316</v>
          </cell>
        </row>
        <row r="5014">
          <cell r="J5014" t="str">
            <v>Current liabilities / Trade and other payables from exchange transactions_BS</v>
          </cell>
          <cell r="K5014" t="str">
            <v>Current liabilities / Trade and other payables from exchange transactions_BS</v>
          </cell>
          <cell r="L5014" t="str">
            <v>M</v>
          </cell>
          <cell r="M5014" t="str">
            <v>No</v>
          </cell>
          <cell r="N5014">
            <v>260317</v>
          </cell>
        </row>
        <row r="5015">
          <cell r="J5015" t="str">
            <v>Current liabilities / Trade and other payables from exchange transactions_BS</v>
          </cell>
          <cell r="K5015" t="str">
            <v>Current liabilities / Trade and other payables from exchange transactions_BS</v>
          </cell>
          <cell r="L5015" t="str">
            <v>M</v>
          </cell>
          <cell r="M5015" t="str">
            <v>No</v>
          </cell>
          <cell r="N5015">
            <v>260318</v>
          </cell>
        </row>
        <row r="5016">
          <cell r="J5016" t="str">
            <v>Current liabilities / Trade and other payables from exchange transactions_BS</v>
          </cell>
          <cell r="K5016" t="str">
            <v>Current liabilities / Trade and other payables from exchange transactions_BS</v>
          </cell>
          <cell r="L5016" t="str">
            <v>M</v>
          </cell>
          <cell r="M5016" t="str">
            <v>No</v>
          </cell>
          <cell r="N5016">
            <v>260319</v>
          </cell>
        </row>
        <row r="5017">
          <cell r="J5017" t="str">
            <v>Current liabilities / Trade and other payables from exchange transactions_BS</v>
          </cell>
          <cell r="K5017" t="str">
            <v>Current liabilities / Trade and other payables from exchange transactions_BS</v>
          </cell>
          <cell r="L5017" t="str">
            <v>M</v>
          </cell>
          <cell r="M5017" t="str">
            <v>No</v>
          </cell>
          <cell r="N5017">
            <v>260320</v>
          </cell>
        </row>
        <row r="5018">
          <cell r="J5018" t="str">
            <v>Current liabilities / Trade and other payables from exchange transactions_BS</v>
          </cell>
          <cell r="K5018" t="str">
            <v>Current liabilities / Trade and other payables from exchange transactions_BS</v>
          </cell>
          <cell r="L5018" t="str">
            <v>M</v>
          </cell>
          <cell r="M5018" t="str">
            <v>No</v>
          </cell>
          <cell r="N5018">
            <v>260321</v>
          </cell>
        </row>
        <row r="5019">
          <cell r="J5019" t="str">
            <v>Current liabilities / Trade and other payables from exchange transactions_BS</v>
          </cell>
          <cell r="K5019" t="str">
            <v>Current liabilities / Trade and other payables from exchange transactions_BS</v>
          </cell>
          <cell r="L5019" t="str">
            <v>M</v>
          </cell>
          <cell r="M5019" t="str">
            <v>No</v>
          </cell>
          <cell r="N5019">
            <v>260322</v>
          </cell>
        </row>
        <row r="5020">
          <cell r="J5020" t="str">
            <v>Current liabilities / Trade and other payables from exchange transactions_BS</v>
          </cell>
          <cell r="K5020" t="str">
            <v>Current liabilities / Trade and other payables from exchange transactions_BS</v>
          </cell>
          <cell r="L5020" t="str">
            <v>M</v>
          </cell>
          <cell r="M5020" t="str">
            <v>No</v>
          </cell>
          <cell r="N5020">
            <v>260323</v>
          </cell>
        </row>
        <row r="5021">
          <cell r="J5021" t="str">
            <v>Current liabilities / Trade and other payables from exchange transactions_BS</v>
          </cell>
          <cell r="K5021" t="str">
            <v>Current liabilities / Trade and other payables from exchange transactions_BS</v>
          </cell>
          <cell r="L5021" t="str">
            <v>M</v>
          </cell>
          <cell r="M5021" t="str">
            <v>No</v>
          </cell>
          <cell r="N5021">
            <v>260324</v>
          </cell>
        </row>
        <row r="5022">
          <cell r="J5022" t="str">
            <v>Current liabilities / Trade and other payables from exchange transactions_BS</v>
          </cell>
          <cell r="K5022" t="str">
            <v>Current liabilities / Trade and other payables from exchange transactions_BS</v>
          </cell>
          <cell r="L5022" t="str">
            <v>M</v>
          </cell>
          <cell r="M5022" t="str">
            <v>No</v>
          </cell>
          <cell r="N5022">
            <v>260325</v>
          </cell>
        </row>
        <row r="5023">
          <cell r="J5023" t="str">
            <v>Current liabilities / Trade and other payables from exchange transactions_BS</v>
          </cell>
          <cell r="K5023" t="str">
            <v>Current liabilities / Trade and other payables from exchange transactions_BS</v>
          </cell>
          <cell r="L5023" t="str">
            <v>M</v>
          </cell>
          <cell r="M5023" t="str">
            <v>No</v>
          </cell>
          <cell r="N5023">
            <v>260326</v>
          </cell>
        </row>
        <row r="5024">
          <cell r="J5024" t="str">
            <v>Current liabilities / Trade and other payables from exchange transactions_BS</v>
          </cell>
          <cell r="K5024" t="str">
            <v>Current liabilities / Trade and other payables from exchange transactions_BS</v>
          </cell>
          <cell r="L5024" t="str">
            <v>M</v>
          </cell>
          <cell r="M5024" t="str">
            <v>No</v>
          </cell>
          <cell r="N5024">
            <v>260327</v>
          </cell>
        </row>
        <row r="5025">
          <cell r="J5025" t="str">
            <v>Current liabilities / Trade and other payables from exchange transactions_BS</v>
          </cell>
          <cell r="K5025" t="str">
            <v>Current liabilities / Trade and other payables from exchange transactions_BS</v>
          </cell>
          <cell r="L5025" t="str">
            <v>M</v>
          </cell>
          <cell r="M5025" t="str">
            <v>No</v>
          </cell>
          <cell r="N5025">
            <v>260328</v>
          </cell>
        </row>
        <row r="5026">
          <cell r="J5026" t="str">
            <v>Current liabilities / Trade and other payables from exchange transactions_BS</v>
          </cell>
          <cell r="K5026" t="str">
            <v>Current liabilities / Trade and other payables from exchange transactions_BS</v>
          </cell>
          <cell r="L5026" t="str">
            <v>M</v>
          </cell>
          <cell r="M5026" t="str">
            <v>No</v>
          </cell>
          <cell r="N5026">
            <v>260329</v>
          </cell>
        </row>
        <row r="5027">
          <cell r="J5027" t="str">
            <v>Current liabilities / Trade and other payables from exchange transactions_BS</v>
          </cell>
          <cell r="K5027" t="str">
            <v>Current liabilities / Trade and other payables from exchange transactions_BS</v>
          </cell>
          <cell r="L5027" t="str">
            <v>M</v>
          </cell>
          <cell r="M5027" t="str">
            <v>No</v>
          </cell>
          <cell r="N5027">
            <v>260330</v>
          </cell>
        </row>
        <row r="5028">
          <cell r="J5028" t="str">
            <v>Current liabilities / Trade and other payables from exchange transactions_BS</v>
          </cell>
          <cell r="K5028" t="str">
            <v>Current liabilities / Trade and other payables from exchange transactions_BS</v>
          </cell>
          <cell r="L5028" t="str">
            <v>M</v>
          </cell>
          <cell r="M5028" t="str">
            <v>No</v>
          </cell>
          <cell r="N5028">
            <v>260331</v>
          </cell>
        </row>
        <row r="5029">
          <cell r="J5029" t="str">
            <v>Current liabilities / Trade and other payables from exchange transactions_BS</v>
          </cell>
          <cell r="K5029" t="str">
            <v>Current liabilities / Trade and other payables from exchange transactions_BS</v>
          </cell>
          <cell r="L5029" t="str">
            <v>M</v>
          </cell>
          <cell r="M5029" t="str">
            <v>No</v>
          </cell>
          <cell r="N5029">
            <v>260332</v>
          </cell>
        </row>
        <row r="5030">
          <cell r="J5030" t="str">
            <v>Current liabilities / Trade and other payables from exchange transactions_BS</v>
          </cell>
          <cell r="K5030" t="str">
            <v>Current liabilities / Trade and other payables from exchange transactions_BS</v>
          </cell>
          <cell r="L5030" t="str">
            <v>M</v>
          </cell>
          <cell r="M5030" t="str">
            <v>No</v>
          </cell>
          <cell r="N5030">
            <v>260333</v>
          </cell>
        </row>
        <row r="5031">
          <cell r="J5031" t="str">
            <v>Current liabilities / Trade and other payables from exchange transactions_BS</v>
          </cell>
          <cell r="K5031" t="str">
            <v>Current liabilities / Trade and other payables from exchange transactions_BS</v>
          </cell>
          <cell r="L5031" t="str">
            <v>M</v>
          </cell>
          <cell r="M5031" t="str">
            <v>No</v>
          </cell>
          <cell r="N5031">
            <v>260334</v>
          </cell>
        </row>
        <row r="5032">
          <cell r="J5032" t="str">
            <v>Current liabilities / Trade and other payables from exchange transactions_BS</v>
          </cell>
          <cell r="K5032" t="str">
            <v>Current liabilities / Trade and other payables from exchange transactions_BS</v>
          </cell>
          <cell r="L5032" t="str">
            <v>M</v>
          </cell>
          <cell r="M5032" t="str">
            <v>No</v>
          </cell>
          <cell r="N5032">
            <v>260335</v>
          </cell>
        </row>
        <row r="5033">
          <cell r="J5033" t="str">
            <v>Current liabilities / Trade and other payables from exchange transactions_BS</v>
          </cell>
          <cell r="K5033" t="str">
            <v>Current liabilities / Trade and other payables from exchange transactions_BS</v>
          </cell>
          <cell r="L5033" t="str">
            <v>M</v>
          </cell>
          <cell r="M5033" t="str">
            <v>No</v>
          </cell>
          <cell r="N5033">
            <v>260336</v>
          </cell>
        </row>
        <row r="5034">
          <cell r="J5034" t="str">
            <v>Current liabilities / Trade and other payables from exchange transactions_BS</v>
          </cell>
          <cell r="K5034" t="str">
            <v>Current liabilities / Trade and other payables from exchange transactions_BS</v>
          </cell>
          <cell r="L5034" t="str">
            <v>M</v>
          </cell>
          <cell r="M5034" t="str">
            <v>No</v>
          </cell>
          <cell r="N5034">
            <v>260337</v>
          </cell>
        </row>
        <row r="5035">
          <cell r="J5035" t="str">
            <v>Current liabilities / Trade and other payables from exchange transactions_BS</v>
          </cell>
          <cell r="K5035" t="str">
            <v>Current liabilities / Trade and other payables from exchange transactions_BS</v>
          </cell>
          <cell r="L5035" t="str">
            <v>M</v>
          </cell>
          <cell r="M5035" t="str">
            <v>No</v>
          </cell>
          <cell r="N5035">
            <v>260338</v>
          </cell>
        </row>
        <row r="5036">
          <cell r="J5036" t="str">
            <v>Current liabilities / Trade and other payables from exchange transactions_BS</v>
          </cell>
          <cell r="K5036" t="str">
            <v>Current liabilities / Trade and other payables from exchange transactions_BS</v>
          </cell>
          <cell r="L5036" t="str">
            <v>M</v>
          </cell>
          <cell r="M5036" t="str">
            <v>No</v>
          </cell>
          <cell r="N5036">
            <v>260339</v>
          </cell>
        </row>
        <row r="5037">
          <cell r="J5037" t="str">
            <v>Current liabilities / Trade and other payables from exchange transactions_BS</v>
          </cell>
          <cell r="K5037" t="str">
            <v>Current liabilities / Trade and other payables from exchange transactions_BS</v>
          </cell>
          <cell r="L5037" t="str">
            <v>M</v>
          </cell>
          <cell r="M5037" t="str">
            <v>No</v>
          </cell>
          <cell r="N5037">
            <v>260340</v>
          </cell>
        </row>
        <row r="5038">
          <cell r="J5038" t="str">
            <v>Current liabilities / Trade and other payables from exchange transactions_BS</v>
          </cell>
          <cell r="K5038" t="str">
            <v>Current liabilities / Trade and other payables from exchange transactions_BS</v>
          </cell>
          <cell r="L5038" t="str">
            <v>M</v>
          </cell>
          <cell r="M5038" t="str">
            <v>No</v>
          </cell>
          <cell r="N5038">
            <v>260341</v>
          </cell>
        </row>
        <row r="5039">
          <cell r="J5039" t="str">
            <v>Current liabilities / Trade and other payables from exchange transactions_BS</v>
          </cell>
          <cell r="K5039" t="str">
            <v>Current liabilities / Trade and other payables from exchange transactions_BS</v>
          </cell>
          <cell r="L5039" t="str">
            <v>M</v>
          </cell>
          <cell r="M5039" t="str">
            <v>No</v>
          </cell>
          <cell r="N5039">
            <v>260342</v>
          </cell>
        </row>
        <row r="5040">
          <cell r="J5040" t="str">
            <v>Current liabilities / Trade and other payables from exchange transactions_BS</v>
          </cell>
          <cell r="K5040" t="str">
            <v>Current liabilities / Trade and other payables from exchange transactions_BS</v>
          </cell>
          <cell r="L5040" t="str">
            <v>M</v>
          </cell>
          <cell r="M5040" t="str">
            <v>No</v>
          </cell>
          <cell r="N5040">
            <v>260343</v>
          </cell>
        </row>
        <row r="5041">
          <cell r="J5041" t="str">
            <v>Current liabilities / Trade and other payables from exchange transactions_BS</v>
          </cell>
          <cell r="K5041" t="str">
            <v>Current liabilities / Trade and other payables from exchange transactions_BS</v>
          </cell>
          <cell r="L5041" t="str">
            <v>M</v>
          </cell>
          <cell r="M5041" t="str">
            <v>No</v>
          </cell>
          <cell r="N5041">
            <v>260344</v>
          </cell>
        </row>
        <row r="5042">
          <cell r="J5042" t="str">
            <v>Current liabilities / Trade and other payables from exchange transactions_BS</v>
          </cell>
          <cell r="K5042" t="str">
            <v>Current liabilities / Trade and other payables from exchange transactions_BS</v>
          </cell>
          <cell r="L5042" t="str">
            <v>M</v>
          </cell>
          <cell r="M5042" t="str">
            <v>No</v>
          </cell>
          <cell r="N5042">
            <v>260345</v>
          </cell>
        </row>
        <row r="5043">
          <cell r="J5043" t="str">
            <v>Current liabilities / Trade and other payables from exchange transactions_BS</v>
          </cell>
          <cell r="K5043" t="str">
            <v>Current liabilities / Trade and other payables from exchange transactions_BS</v>
          </cell>
          <cell r="L5043" t="str">
            <v>M</v>
          </cell>
          <cell r="M5043" t="str">
            <v>No</v>
          </cell>
          <cell r="N5043">
            <v>260346</v>
          </cell>
        </row>
        <row r="5044">
          <cell r="J5044" t="str">
            <v>Current liabilities / Trade and other payables from exchange transactions_BS</v>
          </cell>
          <cell r="K5044" t="str">
            <v>Current liabilities / Trade and other payables from exchange transactions_BS</v>
          </cell>
          <cell r="L5044" t="str">
            <v>M</v>
          </cell>
          <cell r="M5044" t="str">
            <v>No</v>
          </cell>
          <cell r="N5044">
            <v>260347</v>
          </cell>
        </row>
        <row r="5045">
          <cell r="J5045" t="str">
            <v>Current liabilities / Trade and other payables from exchange transactions_BS</v>
          </cell>
          <cell r="K5045" t="str">
            <v>Current liabilities / Trade and other payables from exchange transactions_BS</v>
          </cell>
          <cell r="L5045" t="str">
            <v>M</v>
          </cell>
          <cell r="M5045" t="str">
            <v>No</v>
          </cell>
          <cell r="N5045">
            <v>260348</v>
          </cell>
        </row>
        <row r="5046">
          <cell r="J5046" t="str">
            <v>Current liabilities / Trade and other payables from exchange transactions_BS</v>
          </cell>
          <cell r="K5046" t="str">
            <v>Current liabilities / Trade and other payables from exchange transactions_BS</v>
          </cell>
          <cell r="L5046" t="str">
            <v>M</v>
          </cell>
          <cell r="M5046" t="str">
            <v>No</v>
          </cell>
          <cell r="N5046">
            <v>260349</v>
          </cell>
        </row>
        <row r="5047">
          <cell r="J5047" t="str">
            <v>Current liabilities / Trade and other payables from exchange transactions_BS</v>
          </cell>
          <cell r="K5047" t="str">
            <v>Current liabilities / Trade and other payables from exchange transactions_BS</v>
          </cell>
          <cell r="L5047" t="str">
            <v>M</v>
          </cell>
          <cell r="M5047" t="str">
            <v>No</v>
          </cell>
          <cell r="N5047">
            <v>260350</v>
          </cell>
        </row>
        <row r="5048">
          <cell r="J5048" t="str">
            <v>Current liabilities / Trade and other payables from exchange transactions_BS</v>
          </cell>
          <cell r="K5048" t="str">
            <v>Current liabilities / Trade and other payables from exchange transactions_BS</v>
          </cell>
          <cell r="L5048" t="str">
            <v>M</v>
          </cell>
          <cell r="M5048" t="str">
            <v>No</v>
          </cell>
          <cell r="N5048">
            <v>260351</v>
          </cell>
        </row>
        <row r="5049">
          <cell r="J5049" t="str">
            <v>Current liabilities / Trade and other payables from exchange transactions_BS</v>
          </cell>
          <cell r="K5049" t="str">
            <v>Current liabilities / Trade and other payables from exchange transactions_BS</v>
          </cell>
          <cell r="L5049" t="str">
            <v>M</v>
          </cell>
          <cell r="M5049" t="str">
            <v>No</v>
          </cell>
          <cell r="N5049">
            <v>260352</v>
          </cell>
        </row>
        <row r="5050">
          <cell r="J5050" t="str">
            <v>Current liabilities / Trade and other payables from exchange transactions_BS</v>
          </cell>
          <cell r="K5050" t="str">
            <v>Current liabilities / Trade and other payables from exchange transactions_BS</v>
          </cell>
          <cell r="L5050" t="str">
            <v>M</v>
          </cell>
          <cell r="M5050" t="str">
            <v>No</v>
          </cell>
          <cell r="N5050">
            <v>260353</v>
          </cell>
        </row>
        <row r="5051">
          <cell r="J5051" t="str">
            <v>Current liabilities / Trade and other payables from exchange transactions_BS</v>
          </cell>
          <cell r="K5051" t="str">
            <v>Current liabilities / Trade and other payables from exchange transactions_BS</v>
          </cell>
          <cell r="L5051" t="str">
            <v>M</v>
          </cell>
          <cell r="M5051" t="str">
            <v>No</v>
          </cell>
          <cell r="N5051">
            <v>260354</v>
          </cell>
        </row>
        <row r="5052">
          <cell r="J5052" t="str">
            <v>Current liabilities / Trade and other payables from exchange transactions_BS</v>
          </cell>
          <cell r="K5052" t="str">
            <v>Current liabilities / Trade and other payables from exchange transactions_BS</v>
          </cell>
          <cell r="L5052" t="str">
            <v>M</v>
          </cell>
          <cell r="M5052" t="str">
            <v>No</v>
          </cell>
          <cell r="N5052">
            <v>260355</v>
          </cell>
        </row>
        <row r="5053">
          <cell r="J5053" t="str">
            <v>Current liabilities / Trade and other payables from exchange transactions_BS</v>
          </cell>
          <cell r="K5053" t="str">
            <v>Current liabilities / Trade and other payables from exchange transactions_BS</v>
          </cell>
          <cell r="L5053" t="str">
            <v>M</v>
          </cell>
          <cell r="M5053" t="str">
            <v>No</v>
          </cell>
          <cell r="N5053">
            <v>260356</v>
          </cell>
        </row>
        <row r="5054">
          <cell r="J5054" t="str">
            <v>Current liabilities / Trade and other payables from exchange transactions_BS</v>
          </cell>
          <cell r="K5054" t="str">
            <v>Current liabilities / Trade and other payables from exchange transactions_BS</v>
          </cell>
          <cell r="L5054" t="str">
            <v>M</v>
          </cell>
          <cell r="M5054" t="str">
            <v>No</v>
          </cell>
          <cell r="N5054">
            <v>260357</v>
          </cell>
        </row>
        <row r="5055">
          <cell r="J5055" t="str">
            <v>Current liabilities / Trade and other payables from exchange transactions_BS</v>
          </cell>
          <cell r="K5055" t="str">
            <v>Current liabilities / Trade and other payables from exchange transactions_BS</v>
          </cell>
          <cell r="L5055" t="str">
            <v>M</v>
          </cell>
          <cell r="M5055" t="str">
            <v>No</v>
          </cell>
          <cell r="N5055">
            <v>260358</v>
          </cell>
        </row>
        <row r="5056">
          <cell r="J5056" t="str">
            <v>Current liabilities / Trade and other payables from exchange transactions_BS</v>
          </cell>
          <cell r="K5056" t="str">
            <v>Current liabilities / Trade and other payables from exchange transactions_BS</v>
          </cell>
          <cell r="L5056" t="str">
            <v>M</v>
          </cell>
          <cell r="M5056" t="str">
            <v>No</v>
          </cell>
          <cell r="N5056">
            <v>260359</v>
          </cell>
        </row>
        <row r="5057">
          <cell r="J5057" t="str">
            <v>Current liabilities / Trade and other payables from exchange transactions_BS</v>
          </cell>
          <cell r="K5057" t="str">
            <v>Current liabilities / Trade and other payables from exchange transactions_BS</v>
          </cell>
          <cell r="L5057" t="str">
            <v>M</v>
          </cell>
          <cell r="M5057" t="str">
            <v>No</v>
          </cell>
          <cell r="N5057">
            <v>260360</v>
          </cell>
        </row>
        <row r="5058">
          <cell r="J5058" t="str">
            <v>Current liabilities / Trade and other payables from exchange transactions_BS</v>
          </cell>
          <cell r="K5058" t="str">
            <v>Current liabilities / Trade and other payables from exchange transactions_BS</v>
          </cell>
          <cell r="L5058" t="str">
            <v>M</v>
          </cell>
          <cell r="M5058" t="str">
            <v>No</v>
          </cell>
          <cell r="N5058">
            <v>260361</v>
          </cell>
        </row>
        <row r="5059">
          <cell r="J5059" t="str">
            <v>Current liabilities / Trade and other payables from exchange transactions_BS</v>
          </cell>
          <cell r="K5059" t="str">
            <v>Current liabilities / Trade and other payables from exchange transactions_BS</v>
          </cell>
          <cell r="L5059" t="str">
            <v>M</v>
          </cell>
          <cell r="M5059" t="str">
            <v>No</v>
          </cell>
          <cell r="N5059">
            <v>260362</v>
          </cell>
        </row>
        <row r="5060">
          <cell r="J5060" t="str">
            <v>Current liabilities / Trade and other payables from exchange transactions_BS</v>
          </cell>
          <cell r="K5060" t="str">
            <v>Current liabilities / Trade and other payables from exchange transactions_BS</v>
          </cell>
          <cell r="L5060" t="str">
            <v>M</v>
          </cell>
          <cell r="M5060" t="str">
            <v>No</v>
          </cell>
          <cell r="N5060">
            <v>260363</v>
          </cell>
        </row>
        <row r="5061">
          <cell r="J5061" t="str">
            <v>Current liabilities / Trade and other payables from exchange transactions_BS</v>
          </cell>
          <cell r="K5061" t="str">
            <v>Current liabilities / Trade and other payables from exchange transactions_BS</v>
          </cell>
          <cell r="L5061" t="str">
            <v>M</v>
          </cell>
          <cell r="M5061" t="str">
            <v>No</v>
          </cell>
          <cell r="N5061">
            <v>260364</v>
          </cell>
        </row>
        <row r="5062">
          <cell r="J5062" t="str">
            <v>Current liabilities / Trade and other payables from exchange transactions_BS</v>
          </cell>
          <cell r="K5062" t="str">
            <v>Current liabilities / Trade and other payables from exchange transactions_BS</v>
          </cell>
          <cell r="L5062" t="str">
            <v>M</v>
          </cell>
          <cell r="M5062" t="str">
            <v>No</v>
          </cell>
          <cell r="N5062">
            <v>259600</v>
          </cell>
        </row>
        <row r="5063">
          <cell r="J5063" t="str">
            <v>Current liabilities / Trade and other payables from exchange transactions_BS</v>
          </cell>
          <cell r="K5063" t="str">
            <v>Current liabilities / Trade and other payables from exchange transactions_BS</v>
          </cell>
          <cell r="L5063" t="str">
            <v>M</v>
          </cell>
          <cell r="M5063" t="str">
            <v>No</v>
          </cell>
          <cell r="N5063">
            <v>259601</v>
          </cell>
        </row>
        <row r="5064">
          <cell r="J5064" t="str">
            <v>Current liabilities / Trade and other payables from exchange transactions_BS</v>
          </cell>
          <cell r="K5064" t="str">
            <v>Current liabilities / Trade and other payables from exchange transactions_BS</v>
          </cell>
          <cell r="L5064" t="str">
            <v>M</v>
          </cell>
          <cell r="M5064" t="str">
            <v>No</v>
          </cell>
          <cell r="N5064">
            <v>259602</v>
          </cell>
        </row>
        <row r="5065">
          <cell r="J5065" t="str">
            <v>Current liabilities / Trade and other payables from exchange transactions_BS</v>
          </cell>
          <cell r="K5065" t="str">
            <v>Current liabilities / Trade and other payables from exchange transactions_BS</v>
          </cell>
          <cell r="L5065" t="str">
            <v>M</v>
          </cell>
          <cell r="M5065" t="str">
            <v>No</v>
          </cell>
          <cell r="N5065">
            <v>259603</v>
          </cell>
        </row>
        <row r="5066">
          <cell r="J5066" t="str">
            <v>Current liabilities / Trade and other payables from exchange transactions_BS</v>
          </cell>
          <cell r="K5066" t="str">
            <v>Current liabilities / Trade and other payables from exchange transactions_BS</v>
          </cell>
          <cell r="L5066" t="str">
            <v>M</v>
          </cell>
          <cell r="M5066" t="str">
            <v>No</v>
          </cell>
          <cell r="N5066">
            <v>259604</v>
          </cell>
        </row>
        <row r="5067">
          <cell r="J5067" t="str">
            <v>Current liabilities / Trade and other payables from exchange transactions_BS</v>
          </cell>
          <cell r="K5067" t="str">
            <v>Current liabilities / Trade and other payables from exchange transactions_BS</v>
          </cell>
          <cell r="L5067" t="str">
            <v>M</v>
          </cell>
          <cell r="M5067" t="str">
            <v>No</v>
          </cell>
          <cell r="N5067">
            <v>259605</v>
          </cell>
        </row>
        <row r="5068">
          <cell r="J5068" t="str">
            <v>Current liabilities / Trade and other payables from exchange transactions_BS</v>
          </cell>
          <cell r="K5068" t="str">
            <v>Current liabilities / Trade and other payables from exchange transactions_BS</v>
          </cell>
          <cell r="L5068" t="str">
            <v>M</v>
          </cell>
          <cell r="M5068" t="str">
            <v>No</v>
          </cell>
          <cell r="N5068">
            <v>259606</v>
          </cell>
        </row>
        <row r="5069">
          <cell r="J5069" t="str">
            <v>Current liabilities / Trade and other payables from exchange transactions_BS</v>
          </cell>
          <cell r="K5069" t="str">
            <v>Current liabilities / Trade and other payables from exchange transactions_BS</v>
          </cell>
          <cell r="L5069" t="str">
            <v>M</v>
          </cell>
          <cell r="M5069" t="str">
            <v>No</v>
          </cell>
          <cell r="N5069">
            <v>259607</v>
          </cell>
        </row>
        <row r="5070">
          <cell r="J5070" t="str">
            <v>Current liabilities / Trade and other payables from exchange transactions_BS</v>
          </cell>
          <cell r="K5070" t="str">
            <v>Current liabilities / Trade and other payables from exchange transactions_BS</v>
          </cell>
          <cell r="L5070" t="str">
            <v>M</v>
          </cell>
          <cell r="M5070" t="str">
            <v>No</v>
          </cell>
          <cell r="N5070">
            <v>259608</v>
          </cell>
        </row>
        <row r="5071">
          <cell r="J5071" t="str">
            <v>Current liabilities / Trade and other payables from exchange transactions_BS</v>
          </cell>
          <cell r="K5071" t="str">
            <v>Current liabilities / Trade and other payables from exchange transactions_BS</v>
          </cell>
          <cell r="L5071" t="str">
            <v>M</v>
          </cell>
          <cell r="M5071" t="str">
            <v>No</v>
          </cell>
          <cell r="N5071">
            <v>259609</v>
          </cell>
        </row>
        <row r="5072">
          <cell r="J5072" t="str">
            <v>Current liabilities / Trade and other payables from exchange transactions_BS</v>
          </cell>
          <cell r="K5072" t="str">
            <v>Current liabilities / Trade and other payables from exchange transactions_BS</v>
          </cell>
          <cell r="L5072" t="str">
            <v>M</v>
          </cell>
          <cell r="M5072" t="str">
            <v>No</v>
          </cell>
          <cell r="N5072">
            <v>259610</v>
          </cell>
        </row>
        <row r="5073">
          <cell r="J5073" t="str">
            <v>Current liabilities / Trade and other payables from exchange transactions_BS</v>
          </cell>
          <cell r="K5073" t="str">
            <v>Current liabilities / Trade and other payables from exchange transactions_BS</v>
          </cell>
          <cell r="L5073" t="str">
            <v>M</v>
          </cell>
          <cell r="M5073" t="str">
            <v>No</v>
          </cell>
          <cell r="N5073">
            <v>259611</v>
          </cell>
        </row>
        <row r="5074">
          <cell r="J5074" t="str">
            <v>Current liabilities / Trade and other payables from exchange transactions_BS</v>
          </cell>
          <cell r="K5074" t="str">
            <v>Current liabilities / Trade and other payables from exchange transactions_BS</v>
          </cell>
          <cell r="L5074" t="str">
            <v>M</v>
          </cell>
          <cell r="M5074" t="str">
            <v>No</v>
          </cell>
          <cell r="N5074">
            <v>259612</v>
          </cell>
        </row>
        <row r="5075">
          <cell r="J5075" t="str">
            <v>Current liabilities / Trade and other payables from exchange transactions_BS</v>
          </cell>
          <cell r="K5075" t="str">
            <v>Current liabilities / Trade and other payables from exchange transactions_BS</v>
          </cell>
          <cell r="L5075" t="str">
            <v>M</v>
          </cell>
          <cell r="M5075" t="str">
            <v>No</v>
          </cell>
          <cell r="N5075">
            <v>259613</v>
          </cell>
        </row>
        <row r="5076">
          <cell r="J5076" t="str">
            <v>Current liabilities / Trade and other payables from exchange transactions_BS</v>
          </cell>
          <cell r="K5076" t="str">
            <v>Current liabilities / Trade and other payables from exchange transactions_BS</v>
          </cell>
          <cell r="L5076" t="str">
            <v>M</v>
          </cell>
          <cell r="M5076" t="str">
            <v>No</v>
          </cell>
          <cell r="N5076">
            <v>259614</v>
          </cell>
        </row>
        <row r="5077">
          <cell r="J5077" t="str">
            <v>Current liabilities / Trade and other payables from exchange transactions_BS</v>
          </cell>
          <cell r="K5077" t="str">
            <v>Current liabilities / Trade and other payables from exchange transactions_BS</v>
          </cell>
          <cell r="L5077" t="str">
            <v>M</v>
          </cell>
          <cell r="M5077" t="str">
            <v>No</v>
          </cell>
          <cell r="N5077">
            <v>259615</v>
          </cell>
        </row>
        <row r="5078">
          <cell r="J5078" t="str">
            <v>Current liabilities / Trade and other payables from exchange transactions_BS</v>
          </cell>
          <cell r="K5078" t="str">
            <v>Current liabilities / Trade and other payables from exchange transactions_BS</v>
          </cell>
          <cell r="L5078" t="str">
            <v>M</v>
          </cell>
          <cell r="M5078" t="str">
            <v>No</v>
          </cell>
          <cell r="N5078">
            <v>259616</v>
          </cell>
        </row>
        <row r="5079">
          <cell r="J5079" t="str">
            <v>Current liabilities / Trade and other payables from exchange transactions_BS</v>
          </cell>
          <cell r="K5079" t="str">
            <v>Current liabilities / Trade and other payables from exchange transactions_BS</v>
          </cell>
          <cell r="L5079" t="str">
            <v>M</v>
          </cell>
          <cell r="M5079" t="str">
            <v>No</v>
          </cell>
          <cell r="N5079">
            <v>259617</v>
          </cell>
        </row>
        <row r="5080">
          <cell r="J5080" t="str">
            <v>Current liabilities / Trade and other payables from exchange transactions_BS</v>
          </cell>
          <cell r="K5080" t="str">
            <v>Current liabilities / Trade and other payables from exchange transactions_BS</v>
          </cell>
          <cell r="L5080" t="str">
            <v>M</v>
          </cell>
          <cell r="M5080" t="str">
            <v>No</v>
          </cell>
          <cell r="N5080">
            <v>259618</v>
          </cell>
        </row>
        <row r="5081">
          <cell r="J5081" t="str">
            <v>Current liabilities / Trade and other payables from exchange transactions_BS</v>
          </cell>
          <cell r="K5081" t="str">
            <v>Current liabilities / Trade and other payables from exchange transactions_BS</v>
          </cell>
          <cell r="L5081" t="str">
            <v>M</v>
          </cell>
          <cell r="M5081" t="str">
            <v>No</v>
          </cell>
          <cell r="N5081">
            <v>259619</v>
          </cell>
        </row>
        <row r="5082">
          <cell r="J5082" t="str">
            <v>Current liabilities / Trade and other payables from exchange transactions_BS</v>
          </cell>
          <cell r="K5082" t="str">
            <v>Current liabilities / Trade and other payables from exchange transactions_BS</v>
          </cell>
          <cell r="L5082" t="str">
            <v>M</v>
          </cell>
          <cell r="M5082" t="str">
            <v>No</v>
          </cell>
          <cell r="N5082">
            <v>259620</v>
          </cell>
        </row>
        <row r="5083">
          <cell r="J5083" t="str">
            <v>Current liabilities / Trade and other payables from exchange transactions_BS</v>
          </cell>
          <cell r="K5083" t="str">
            <v>Current liabilities / Trade and other payables from exchange transactions_BS</v>
          </cell>
          <cell r="L5083" t="str">
            <v>M</v>
          </cell>
          <cell r="M5083" t="str">
            <v>No</v>
          </cell>
          <cell r="N5083">
            <v>259621</v>
          </cell>
        </row>
        <row r="5084">
          <cell r="J5084" t="str">
            <v>Current liabilities / Trade and other payables from exchange transactions_BS</v>
          </cell>
          <cell r="K5084" t="str">
            <v>Current liabilities / Trade and other payables from exchange transactions_BS</v>
          </cell>
          <cell r="L5084" t="str">
            <v>M</v>
          </cell>
          <cell r="M5084" t="str">
            <v>No</v>
          </cell>
          <cell r="N5084">
            <v>259622</v>
          </cell>
        </row>
        <row r="5085">
          <cell r="J5085" t="str">
            <v>Current liabilities / Trade and other payables from exchange transactions_BS</v>
          </cell>
          <cell r="K5085" t="str">
            <v>Current liabilities / Trade and other payables from exchange transactions_BS</v>
          </cell>
          <cell r="L5085" t="str">
            <v>M</v>
          </cell>
          <cell r="M5085" t="str">
            <v>No</v>
          </cell>
          <cell r="N5085">
            <v>259623</v>
          </cell>
        </row>
        <row r="5086">
          <cell r="J5086" t="str">
            <v>Current liabilities / Trade and other payables from exchange transactions_BS</v>
          </cell>
          <cell r="K5086" t="str">
            <v>Current liabilities / Trade and other payables from exchange transactions_BS</v>
          </cell>
          <cell r="L5086" t="str">
            <v>M</v>
          </cell>
          <cell r="M5086" t="str">
            <v>No</v>
          </cell>
          <cell r="N5086">
            <v>259624</v>
          </cell>
        </row>
        <row r="5087">
          <cell r="J5087" t="str">
            <v>Current liabilities / Trade and other payables from exchange transactions_BS</v>
          </cell>
          <cell r="K5087" t="str">
            <v>Current liabilities / Trade and other payables from exchange transactions_BS</v>
          </cell>
          <cell r="L5087" t="str">
            <v>M</v>
          </cell>
          <cell r="M5087" t="str">
            <v>No</v>
          </cell>
          <cell r="N5087">
            <v>259625</v>
          </cell>
        </row>
        <row r="5088">
          <cell r="J5088" t="str">
            <v>Current liabilities / Trade and other payables from exchange transactions_BS</v>
          </cell>
          <cell r="K5088" t="str">
            <v>Current liabilities / Trade and other payables from exchange transactions_BS</v>
          </cell>
          <cell r="L5088" t="str">
            <v>M</v>
          </cell>
          <cell r="M5088" t="str">
            <v>No</v>
          </cell>
          <cell r="N5088">
            <v>259626</v>
          </cell>
        </row>
        <row r="5089">
          <cell r="J5089" t="str">
            <v>Current liabilities / Trade and other payables from exchange transactions_BS</v>
          </cell>
          <cell r="K5089" t="str">
            <v>Current liabilities / Trade and other payables from exchange transactions_BS</v>
          </cell>
          <cell r="L5089" t="str">
            <v>M</v>
          </cell>
          <cell r="M5089" t="str">
            <v>No</v>
          </cell>
          <cell r="N5089">
            <v>259627</v>
          </cell>
        </row>
        <row r="5090">
          <cell r="J5090" t="str">
            <v>Current liabilities / Trade and other payables from exchange transactions_BS</v>
          </cell>
          <cell r="K5090" t="str">
            <v>Current liabilities / Trade and other payables from exchange transactions_BS</v>
          </cell>
          <cell r="L5090" t="str">
            <v>M</v>
          </cell>
          <cell r="M5090" t="str">
            <v>No</v>
          </cell>
          <cell r="N5090">
            <v>259628</v>
          </cell>
        </row>
        <row r="5091">
          <cell r="J5091" t="str">
            <v>Current liabilities / Trade and other payables from exchange transactions_BS</v>
          </cell>
          <cell r="K5091" t="str">
            <v>Current liabilities / Trade and other payables from exchange transactions_BS</v>
          </cell>
          <cell r="L5091" t="str">
            <v>M</v>
          </cell>
          <cell r="M5091" t="str">
            <v>No</v>
          </cell>
          <cell r="N5091">
            <v>259629</v>
          </cell>
        </row>
        <row r="5092">
          <cell r="J5092" t="str">
            <v>Current liabilities / Trade and other payables from exchange transactions_BS</v>
          </cell>
          <cell r="K5092" t="str">
            <v>Current liabilities / Trade and other payables from exchange transactions_BS</v>
          </cell>
          <cell r="L5092" t="str">
            <v>M</v>
          </cell>
          <cell r="M5092" t="str">
            <v>No</v>
          </cell>
          <cell r="N5092">
            <v>259630</v>
          </cell>
        </row>
        <row r="5093">
          <cell r="J5093" t="str">
            <v>Current liabilities / Trade and other payables from exchange transactions_BS</v>
          </cell>
          <cell r="K5093" t="str">
            <v>Current liabilities / Trade and other payables from exchange transactions_BS</v>
          </cell>
          <cell r="L5093" t="str">
            <v>M</v>
          </cell>
          <cell r="M5093" t="str">
            <v>No</v>
          </cell>
          <cell r="N5093">
            <v>259631</v>
          </cell>
        </row>
        <row r="5094">
          <cell r="J5094" t="str">
            <v>Current liabilities / Trade and other payables from exchange transactions_BS</v>
          </cell>
          <cell r="K5094" t="str">
            <v>Current liabilities / Trade and other payables from exchange transactions_BS</v>
          </cell>
          <cell r="L5094" t="str">
            <v>M</v>
          </cell>
          <cell r="M5094" t="str">
            <v>No</v>
          </cell>
          <cell r="N5094">
            <v>259632</v>
          </cell>
        </row>
        <row r="5095">
          <cell r="J5095" t="str">
            <v>Current liabilities / Trade and other payables from exchange transactions_BS</v>
          </cell>
          <cell r="K5095" t="str">
            <v>Current liabilities / Trade and other payables from exchange transactions_BS</v>
          </cell>
          <cell r="L5095" t="str">
            <v>M</v>
          </cell>
          <cell r="M5095" t="str">
            <v>No</v>
          </cell>
          <cell r="N5095">
            <v>259633</v>
          </cell>
        </row>
        <row r="5096">
          <cell r="J5096" t="str">
            <v>Current liabilities / Trade and other payables from exchange transactions_BS</v>
          </cell>
          <cell r="K5096" t="str">
            <v>Current liabilities / Trade and other payables from exchange transactions_BS</v>
          </cell>
          <cell r="L5096" t="str">
            <v>M</v>
          </cell>
          <cell r="M5096" t="str">
            <v>No</v>
          </cell>
          <cell r="N5096">
            <v>259634</v>
          </cell>
        </row>
        <row r="5097">
          <cell r="J5097" t="str">
            <v>Current liabilities / Trade and other payables from exchange transactions_BS</v>
          </cell>
          <cell r="K5097" t="str">
            <v>Current liabilities / Trade and other payables from exchange transactions_BS</v>
          </cell>
          <cell r="L5097" t="str">
            <v>M</v>
          </cell>
          <cell r="M5097" t="str">
            <v>No</v>
          </cell>
          <cell r="N5097">
            <v>259635</v>
          </cell>
        </row>
        <row r="5098">
          <cell r="J5098" t="str">
            <v>Current liabilities / Trade and other payables from exchange transactions_BS</v>
          </cell>
          <cell r="K5098" t="str">
            <v>Current liabilities / Trade and other payables from exchange transactions_BS</v>
          </cell>
          <cell r="L5098" t="str">
            <v>M</v>
          </cell>
          <cell r="M5098" t="str">
            <v>No</v>
          </cell>
          <cell r="N5098">
            <v>259636</v>
          </cell>
        </row>
        <row r="5099">
          <cell r="J5099" t="str">
            <v>Current liabilities / Trade and other payables from exchange transactions_BS</v>
          </cell>
          <cell r="K5099" t="str">
            <v>Current liabilities / Trade and other payables from exchange transactions_BS</v>
          </cell>
          <cell r="L5099" t="str">
            <v>M</v>
          </cell>
          <cell r="M5099" t="str">
            <v>No</v>
          </cell>
          <cell r="N5099">
            <v>259637</v>
          </cell>
        </row>
        <row r="5100">
          <cell r="J5100" t="str">
            <v>Current liabilities / Trade and other payables from exchange transactions_BS</v>
          </cell>
          <cell r="K5100" t="str">
            <v>Current liabilities / Trade and other payables from exchange transactions_BS</v>
          </cell>
          <cell r="L5100" t="str">
            <v>M</v>
          </cell>
          <cell r="M5100" t="str">
            <v>No</v>
          </cell>
          <cell r="N5100">
            <v>259638</v>
          </cell>
        </row>
        <row r="5101">
          <cell r="J5101" t="str">
            <v>Current liabilities / Trade and other payables from exchange transactions_BS</v>
          </cell>
          <cell r="K5101" t="str">
            <v>Current liabilities / Trade and other payables from exchange transactions_BS</v>
          </cell>
          <cell r="L5101" t="str">
            <v>M</v>
          </cell>
          <cell r="M5101" t="str">
            <v>No</v>
          </cell>
          <cell r="N5101">
            <v>259639</v>
          </cell>
        </row>
        <row r="5102">
          <cell r="J5102" t="str">
            <v>Current liabilities / Trade and other payables from exchange transactions_BS</v>
          </cell>
          <cell r="K5102" t="str">
            <v>Current liabilities / Trade and other payables from exchange transactions_BS</v>
          </cell>
          <cell r="L5102" t="str">
            <v>M</v>
          </cell>
          <cell r="M5102" t="str">
            <v>No</v>
          </cell>
          <cell r="N5102">
            <v>260494</v>
          </cell>
        </row>
        <row r="5103">
          <cell r="J5103" t="str">
            <v>Current liabilities / Trade and other payables from exchange transactions_BS</v>
          </cell>
          <cell r="K5103" t="str">
            <v>Current liabilities / Trade and other payables from exchange transactions_BS</v>
          </cell>
          <cell r="L5103" t="str">
            <v>M</v>
          </cell>
          <cell r="M5103" t="str">
            <v>No</v>
          </cell>
          <cell r="N5103">
            <v>260495</v>
          </cell>
        </row>
        <row r="5104">
          <cell r="J5104" t="str">
            <v>Current liabilities / Trade and other payables from exchange transactions_BS</v>
          </cell>
          <cell r="K5104" t="str">
            <v>Current liabilities / Trade and other payables from exchange transactions_BS</v>
          </cell>
          <cell r="L5104" t="str">
            <v>M</v>
          </cell>
          <cell r="M5104" t="str">
            <v>No</v>
          </cell>
          <cell r="N5104">
            <v>260496</v>
          </cell>
        </row>
        <row r="5105">
          <cell r="J5105" t="str">
            <v>Current liabilities / Trade and other payables from exchange transactions_BS</v>
          </cell>
          <cell r="K5105" t="str">
            <v>Current liabilities / Trade and other payables from exchange transactions_BS</v>
          </cell>
          <cell r="L5105" t="str">
            <v>M</v>
          </cell>
          <cell r="M5105" t="str">
            <v>No</v>
          </cell>
          <cell r="N5105">
            <v>260497</v>
          </cell>
        </row>
        <row r="5106">
          <cell r="J5106" t="str">
            <v>Current liabilities / Trade and other payables from exchange transactions_BS</v>
          </cell>
          <cell r="K5106" t="str">
            <v>Current liabilities / Trade and other payables from exchange transactions_BS</v>
          </cell>
          <cell r="L5106" t="str">
            <v>M</v>
          </cell>
          <cell r="M5106" t="str">
            <v>No</v>
          </cell>
          <cell r="N5106">
            <v>260498</v>
          </cell>
        </row>
        <row r="5107">
          <cell r="J5107" t="str">
            <v>Current liabilities / Trade and other payables from exchange transactions_BS</v>
          </cell>
          <cell r="K5107" t="str">
            <v>Current liabilities / Trade and other payables from exchange transactions_BS</v>
          </cell>
          <cell r="L5107" t="str">
            <v>M</v>
          </cell>
          <cell r="M5107" t="str">
            <v>No</v>
          </cell>
          <cell r="N5107">
            <v>260499</v>
          </cell>
        </row>
        <row r="5108">
          <cell r="J5108" t="str">
            <v>Current liabilities / Trade and other payables from exchange transactions_BS</v>
          </cell>
          <cell r="K5108" t="str">
            <v>Current liabilities / Trade and other payables from exchange transactions_BS</v>
          </cell>
          <cell r="L5108" t="str">
            <v>M</v>
          </cell>
          <cell r="M5108" t="str">
            <v>No</v>
          </cell>
          <cell r="N5108">
            <v>260500</v>
          </cell>
        </row>
        <row r="5109">
          <cell r="J5109" t="str">
            <v>Current liabilities / Trade and other payables from exchange transactions_BS</v>
          </cell>
          <cell r="K5109" t="str">
            <v>Current liabilities / Trade and other payables from exchange transactions_BS</v>
          </cell>
          <cell r="L5109" t="str">
            <v>M</v>
          </cell>
          <cell r="M5109" t="str">
            <v>No</v>
          </cell>
          <cell r="N5109">
            <v>260501</v>
          </cell>
        </row>
        <row r="5110">
          <cell r="J5110" t="str">
            <v>Current liabilities / Trade and other payables from exchange transactions_BS</v>
          </cell>
          <cell r="K5110" t="str">
            <v>Current liabilities / Trade and other payables from exchange transactions_BS</v>
          </cell>
          <cell r="L5110" t="str">
            <v>M</v>
          </cell>
          <cell r="M5110" t="str">
            <v>No</v>
          </cell>
          <cell r="N5110">
            <v>260502</v>
          </cell>
        </row>
        <row r="5111">
          <cell r="J5111" t="str">
            <v>Current liabilities / Trade and other payables from exchange transactions_BS</v>
          </cell>
          <cell r="K5111" t="str">
            <v>Current liabilities / Trade and other payables from exchange transactions_BS</v>
          </cell>
          <cell r="L5111" t="str">
            <v>M</v>
          </cell>
          <cell r="M5111" t="str">
            <v>No</v>
          </cell>
          <cell r="N5111">
            <v>260503</v>
          </cell>
        </row>
        <row r="5112">
          <cell r="J5112" t="str">
            <v>Current liabilities / Trade and other payables from exchange transactions_BS</v>
          </cell>
          <cell r="K5112" t="str">
            <v>Current liabilities / Trade and other payables from exchange transactions_BS</v>
          </cell>
          <cell r="L5112" t="str">
            <v>M</v>
          </cell>
          <cell r="M5112" t="str">
            <v>No</v>
          </cell>
          <cell r="N5112">
            <v>260504</v>
          </cell>
        </row>
        <row r="5113">
          <cell r="J5113" t="str">
            <v>Current liabilities / Trade and other payables from exchange transactions_BS</v>
          </cell>
          <cell r="K5113" t="str">
            <v>Current liabilities / Trade and other payables from exchange transactions_BS</v>
          </cell>
          <cell r="L5113" t="str">
            <v>M</v>
          </cell>
          <cell r="M5113" t="str">
            <v>No</v>
          </cell>
          <cell r="N5113">
            <v>260505</v>
          </cell>
        </row>
        <row r="5114">
          <cell r="J5114" t="str">
            <v>Current liabilities / Trade and other payables from exchange transactions_BS</v>
          </cell>
          <cell r="K5114" t="str">
            <v>Current liabilities / Trade and other payables from exchange transactions_BS</v>
          </cell>
          <cell r="L5114" t="str">
            <v>M</v>
          </cell>
          <cell r="M5114" t="str">
            <v>No</v>
          </cell>
          <cell r="N5114">
            <v>260506</v>
          </cell>
        </row>
        <row r="5115">
          <cell r="J5115" t="str">
            <v>Current liabilities / Trade and other payables from exchange transactions_BS</v>
          </cell>
          <cell r="K5115" t="str">
            <v>Current liabilities / Trade and other payables from exchange transactions_BS</v>
          </cell>
          <cell r="L5115" t="str">
            <v>M</v>
          </cell>
          <cell r="M5115" t="str">
            <v>No</v>
          </cell>
          <cell r="N5115">
            <v>260507</v>
          </cell>
        </row>
        <row r="5116">
          <cell r="J5116" t="str">
            <v>Current liabilities / Trade and other payables from exchange transactions_BS</v>
          </cell>
          <cell r="K5116" t="str">
            <v>Current liabilities / Trade and other payables from exchange transactions_BS</v>
          </cell>
          <cell r="L5116" t="str">
            <v>M</v>
          </cell>
          <cell r="M5116" t="str">
            <v>No</v>
          </cell>
          <cell r="N5116">
            <v>260508</v>
          </cell>
        </row>
        <row r="5117">
          <cell r="J5117" t="str">
            <v>Current liabilities / Trade and other payables from exchange transactions_BS</v>
          </cell>
          <cell r="K5117" t="str">
            <v>Current liabilities / Trade and other payables from exchange transactions_BS</v>
          </cell>
          <cell r="L5117" t="str">
            <v>M</v>
          </cell>
          <cell r="M5117" t="str">
            <v>No</v>
          </cell>
          <cell r="N5117">
            <v>260509</v>
          </cell>
        </row>
        <row r="5118">
          <cell r="J5118" t="str">
            <v>Current liabilities / Trade and other payables from exchange transactions_BS</v>
          </cell>
          <cell r="K5118" t="str">
            <v>Current liabilities / Trade and other payables from exchange transactions_BS</v>
          </cell>
          <cell r="L5118" t="str">
            <v>M</v>
          </cell>
          <cell r="M5118" t="str">
            <v>No</v>
          </cell>
          <cell r="N5118">
            <v>260510</v>
          </cell>
        </row>
        <row r="5119">
          <cell r="J5119" t="str">
            <v>Current liabilities / Trade and other payables from exchange transactions_BS</v>
          </cell>
          <cell r="K5119" t="str">
            <v>Current liabilities / Trade and other payables from exchange transactions_BS</v>
          </cell>
          <cell r="L5119" t="str">
            <v>M</v>
          </cell>
          <cell r="M5119" t="str">
            <v>No</v>
          </cell>
          <cell r="N5119">
            <v>260511</v>
          </cell>
        </row>
        <row r="5120">
          <cell r="J5120" t="str">
            <v>Current liabilities / Trade and other payables from exchange transactions_BS</v>
          </cell>
          <cell r="K5120" t="str">
            <v>Current liabilities / Trade and other payables from exchange transactions_BS</v>
          </cell>
          <cell r="L5120" t="str">
            <v>M</v>
          </cell>
          <cell r="M5120" t="str">
            <v>No</v>
          </cell>
          <cell r="N5120">
            <v>260512</v>
          </cell>
        </row>
        <row r="5121">
          <cell r="J5121" t="str">
            <v>Current liabilities / Trade and other payables from exchange transactions_BS</v>
          </cell>
          <cell r="K5121" t="str">
            <v>Current liabilities / Trade and other payables from exchange transactions_BS</v>
          </cell>
          <cell r="L5121" t="str">
            <v>M</v>
          </cell>
          <cell r="M5121" t="str">
            <v>No</v>
          </cell>
          <cell r="N5121">
            <v>260513</v>
          </cell>
        </row>
        <row r="5122">
          <cell r="J5122" t="str">
            <v>Current liabilities / Trade and other payables from exchange transactions_BS</v>
          </cell>
          <cell r="K5122" t="str">
            <v>Current liabilities / Trade and other payables from exchange transactions_BS</v>
          </cell>
          <cell r="L5122" t="str">
            <v>M</v>
          </cell>
          <cell r="M5122" t="str">
            <v>No</v>
          </cell>
          <cell r="N5122">
            <v>260514</v>
          </cell>
        </row>
        <row r="5123">
          <cell r="J5123" t="str">
            <v>Current liabilities / Trade and other payables from exchange transactions_BS</v>
          </cell>
          <cell r="K5123" t="str">
            <v>Current liabilities / Trade and other payables from exchange transactions_BS</v>
          </cell>
          <cell r="L5123" t="str">
            <v>M</v>
          </cell>
          <cell r="M5123" t="str">
            <v>No</v>
          </cell>
          <cell r="N5123">
            <v>260515</v>
          </cell>
        </row>
        <row r="5124">
          <cell r="J5124" t="str">
            <v>Current liabilities / Trade and other payables from exchange transactions_BS</v>
          </cell>
          <cell r="K5124" t="str">
            <v>Current liabilities / Trade and other payables from exchange transactions_BS</v>
          </cell>
          <cell r="L5124" t="str">
            <v>M</v>
          </cell>
          <cell r="M5124" t="str">
            <v>No</v>
          </cell>
          <cell r="N5124">
            <v>260516</v>
          </cell>
        </row>
        <row r="5125">
          <cell r="J5125" t="str">
            <v>Current liabilities / Trade and other payables from exchange transactions_BS</v>
          </cell>
          <cell r="K5125" t="str">
            <v>Current liabilities / Trade and other payables from exchange transactions_BS</v>
          </cell>
          <cell r="L5125" t="str">
            <v>M</v>
          </cell>
          <cell r="M5125" t="str">
            <v>No</v>
          </cell>
          <cell r="N5125">
            <v>260517</v>
          </cell>
        </row>
        <row r="5126">
          <cell r="J5126" t="str">
            <v>Current liabilities / Trade and other payables from exchange transactions_BS</v>
          </cell>
          <cell r="K5126" t="str">
            <v>Current liabilities / Trade and other payables from exchange transactions_BS</v>
          </cell>
          <cell r="L5126" t="str">
            <v>M</v>
          </cell>
          <cell r="M5126" t="str">
            <v>No</v>
          </cell>
          <cell r="N5126">
            <v>260518</v>
          </cell>
        </row>
        <row r="5127">
          <cell r="J5127" t="str">
            <v>Current liabilities / Trade and other payables from exchange transactions_BS</v>
          </cell>
          <cell r="K5127" t="str">
            <v>Current liabilities / Trade and other payables from exchange transactions_BS</v>
          </cell>
          <cell r="L5127" t="str">
            <v>M</v>
          </cell>
          <cell r="M5127" t="str">
            <v>No</v>
          </cell>
          <cell r="N5127">
            <v>260519</v>
          </cell>
        </row>
        <row r="5128">
          <cell r="J5128" t="str">
            <v>Current liabilities / Trade and other payables from exchange transactions_BS</v>
          </cell>
          <cell r="K5128" t="str">
            <v>Current liabilities / Trade and other payables from exchange transactions_BS</v>
          </cell>
          <cell r="L5128" t="str">
            <v>M</v>
          </cell>
          <cell r="M5128" t="str">
            <v>No</v>
          </cell>
          <cell r="N5128">
            <v>260520</v>
          </cell>
        </row>
        <row r="5129">
          <cell r="J5129" t="str">
            <v>Current liabilities / Trade and other payables from exchange transactions_BS</v>
          </cell>
          <cell r="K5129" t="str">
            <v>Current liabilities / Trade and other payables from exchange transactions_BS</v>
          </cell>
          <cell r="L5129" t="str">
            <v>M</v>
          </cell>
          <cell r="M5129" t="str">
            <v>No</v>
          </cell>
          <cell r="N5129">
            <v>260521</v>
          </cell>
        </row>
        <row r="5130">
          <cell r="J5130" t="str">
            <v>Current liabilities / Trade and other payables from exchange transactions_BS</v>
          </cell>
          <cell r="K5130" t="str">
            <v>Current liabilities / Trade and other payables from exchange transactions_BS</v>
          </cell>
          <cell r="L5130" t="str">
            <v>M</v>
          </cell>
          <cell r="M5130" t="str">
            <v>No</v>
          </cell>
          <cell r="N5130">
            <v>260522</v>
          </cell>
        </row>
        <row r="5131">
          <cell r="J5131" t="str">
            <v>Current liabilities / Trade and other payables from exchange transactions_BS</v>
          </cell>
          <cell r="K5131" t="str">
            <v>Current liabilities / Trade and other payables from exchange transactions_BS</v>
          </cell>
          <cell r="L5131" t="str">
            <v>M</v>
          </cell>
          <cell r="M5131" t="str">
            <v>No</v>
          </cell>
          <cell r="N5131">
            <v>260523</v>
          </cell>
        </row>
        <row r="5132">
          <cell r="J5132" t="str">
            <v>Current liabilities / Trade and other payables from exchange transactions_BS</v>
          </cell>
          <cell r="K5132" t="str">
            <v>Current liabilities / Trade and other payables from exchange transactions_BS</v>
          </cell>
          <cell r="L5132" t="str">
            <v>M</v>
          </cell>
          <cell r="M5132" t="str">
            <v>No</v>
          </cell>
          <cell r="N5132">
            <v>260524</v>
          </cell>
        </row>
        <row r="5133">
          <cell r="J5133" t="str">
            <v>Current liabilities / Trade and other payables from exchange transactions_BS</v>
          </cell>
          <cell r="K5133" t="str">
            <v>Current liabilities / Trade and other payables from exchange transactions_BS</v>
          </cell>
          <cell r="L5133" t="str">
            <v>M</v>
          </cell>
          <cell r="M5133" t="str">
            <v>No</v>
          </cell>
          <cell r="N5133">
            <v>260525</v>
          </cell>
        </row>
        <row r="5134">
          <cell r="J5134" t="str">
            <v>Current liabilities / Trade and other payables from exchange transactions_BS</v>
          </cell>
          <cell r="K5134" t="str">
            <v>Current liabilities / Trade and other payables from exchange transactions_BS</v>
          </cell>
          <cell r="L5134" t="str">
            <v>M</v>
          </cell>
          <cell r="M5134" t="str">
            <v>No</v>
          </cell>
          <cell r="N5134">
            <v>260526</v>
          </cell>
        </row>
        <row r="5135">
          <cell r="J5135" t="str">
            <v>Current liabilities / Trade and other payables from exchange transactions_BS</v>
          </cell>
          <cell r="K5135" t="str">
            <v>Current liabilities / Trade and other payables from exchange transactions_BS</v>
          </cell>
          <cell r="L5135" t="str">
            <v>M</v>
          </cell>
          <cell r="M5135" t="str">
            <v>No</v>
          </cell>
          <cell r="N5135">
            <v>260527</v>
          </cell>
        </row>
        <row r="5136">
          <cell r="J5136" t="str">
            <v>Current liabilities / Trade and other payables from exchange transactions_BS</v>
          </cell>
          <cell r="K5136" t="str">
            <v>Current liabilities / Trade and other payables from exchange transactions_BS</v>
          </cell>
          <cell r="L5136" t="str">
            <v>M</v>
          </cell>
          <cell r="M5136" t="str">
            <v>No</v>
          </cell>
          <cell r="N5136">
            <v>260528</v>
          </cell>
        </row>
        <row r="5137">
          <cell r="J5137" t="str">
            <v>Current liabilities / Trade and other payables from exchange transactions_BS</v>
          </cell>
          <cell r="K5137" t="str">
            <v>Current liabilities / Trade and other payables from exchange transactions_BS</v>
          </cell>
          <cell r="L5137" t="str">
            <v>M</v>
          </cell>
          <cell r="M5137" t="str">
            <v>No</v>
          </cell>
          <cell r="N5137">
            <v>260529</v>
          </cell>
        </row>
        <row r="5138">
          <cell r="J5138" t="str">
            <v>Current liabilities / Trade and other payables from exchange transactions_BS</v>
          </cell>
          <cell r="K5138" t="str">
            <v>Current liabilities / Trade and other payables from exchange transactions_BS</v>
          </cell>
          <cell r="L5138" t="str">
            <v>M</v>
          </cell>
          <cell r="M5138" t="str">
            <v>No</v>
          </cell>
          <cell r="N5138">
            <v>260530</v>
          </cell>
        </row>
        <row r="5139">
          <cell r="J5139" t="str">
            <v>Current liabilities / Trade and other payables from exchange transactions_BS</v>
          </cell>
          <cell r="K5139" t="str">
            <v>Current liabilities / Trade and other payables from exchange transactions_BS</v>
          </cell>
          <cell r="L5139" t="str">
            <v>M</v>
          </cell>
          <cell r="M5139" t="str">
            <v>No</v>
          </cell>
          <cell r="N5139">
            <v>260531</v>
          </cell>
        </row>
        <row r="5140">
          <cell r="J5140" t="str">
            <v>Current liabilities / Trade and other payables from exchange transactions_BS</v>
          </cell>
          <cell r="K5140" t="str">
            <v>Current liabilities / Trade and other payables from exchange transactions_BS</v>
          </cell>
          <cell r="L5140" t="str">
            <v>M</v>
          </cell>
          <cell r="M5140" t="str">
            <v>No</v>
          </cell>
          <cell r="N5140">
            <v>260532</v>
          </cell>
        </row>
        <row r="5141">
          <cell r="J5141" t="str">
            <v>Current liabilities / Trade and other payables from exchange transactions_BS</v>
          </cell>
          <cell r="K5141" t="str">
            <v>Current liabilities / Trade and other payables from exchange transactions_BS</v>
          </cell>
          <cell r="L5141" t="str">
            <v>M</v>
          </cell>
          <cell r="M5141" t="str">
            <v>No</v>
          </cell>
          <cell r="N5141">
            <v>260533</v>
          </cell>
        </row>
        <row r="5142">
          <cell r="J5142" t="str">
            <v>Current liabilities / Trade and other payables from exchange transactions_BS</v>
          </cell>
          <cell r="K5142" t="str">
            <v>Current liabilities / Trade and other payables from exchange transactions_BS</v>
          </cell>
          <cell r="L5142" t="str">
            <v>M</v>
          </cell>
          <cell r="M5142" t="str">
            <v>No</v>
          </cell>
          <cell r="N5142">
            <v>259431</v>
          </cell>
        </row>
        <row r="5143">
          <cell r="J5143" t="str">
            <v>Current liabilities / Trade and other payables from exchange transactions_BS</v>
          </cell>
          <cell r="K5143" t="str">
            <v>Current liabilities / Trade and other payables from exchange transactions_BS</v>
          </cell>
          <cell r="L5143" t="str">
            <v>M</v>
          </cell>
          <cell r="M5143" t="str">
            <v>No</v>
          </cell>
          <cell r="N5143">
            <v>259432</v>
          </cell>
        </row>
        <row r="5144">
          <cell r="J5144" t="str">
            <v>Current liabilities / Trade and other payables from exchange transactions_BS</v>
          </cell>
          <cell r="K5144" t="str">
            <v>Current liabilities / Trade and other payables from exchange transactions_BS</v>
          </cell>
          <cell r="L5144" t="str">
            <v>M</v>
          </cell>
          <cell r="M5144" t="str">
            <v>No</v>
          </cell>
          <cell r="N5144">
            <v>259433</v>
          </cell>
        </row>
        <row r="5145">
          <cell r="J5145" t="str">
            <v>Current liabilities / Trade and other payables from exchange transactions_BS</v>
          </cell>
          <cell r="K5145" t="str">
            <v>Current liabilities / Trade and other payables from exchange transactions_BS</v>
          </cell>
          <cell r="L5145" t="str">
            <v>M</v>
          </cell>
          <cell r="M5145" t="str">
            <v>No</v>
          </cell>
          <cell r="N5145">
            <v>259434</v>
          </cell>
        </row>
        <row r="5146">
          <cell r="J5146" t="str">
            <v>Current liabilities / Trade and other payables from exchange transactions_BS</v>
          </cell>
          <cell r="K5146" t="str">
            <v>Current liabilities / Trade and other payables from exchange transactions_BS</v>
          </cell>
          <cell r="L5146" t="str">
            <v>M</v>
          </cell>
          <cell r="M5146" t="str">
            <v>No</v>
          </cell>
          <cell r="N5146">
            <v>259435</v>
          </cell>
        </row>
        <row r="5147">
          <cell r="J5147" t="str">
            <v>Current liabilities / Trade and other payables from exchange transactions_BS</v>
          </cell>
          <cell r="K5147" t="str">
            <v>Current liabilities / Trade and other payables from exchange transactions_BS</v>
          </cell>
          <cell r="L5147" t="str">
            <v>M</v>
          </cell>
          <cell r="M5147" t="str">
            <v>No</v>
          </cell>
          <cell r="N5147">
            <v>259436</v>
          </cell>
        </row>
        <row r="5148">
          <cell r="J5148" t="str">
            <v>Current liabilities / Trade and other payables from exchange transactions_BS</v>
          </cell>
          <cell r="K5148" t="str">
            <v>Current liabilities / Trade and other payables from exchange transactions_BS</v>
          </cell>
          <cell r="L5148" t="str">
            <v>M</v>
          </cell>
          <cell r="M5148" t="str">
            <v>No</v>
          </cell>
          <cell r="N5148">
            <v>259437</v>
          </cell>
        </row>
        <row r="5149">
          <cell r="J5149" t="str">
            <v>Current liabilities / Trade and other payables from exchange transactions_BS</v>
          </cell>
          <cell r="K5149" t="str">
            <v>Current liabilities / Trade and other payables from exchange transactions_BS</v>
          </cell>
          <cell r="L5149" t="str">
            <v>M</v>
          </cell>
          <cell r="M5149" t="str">
            <v>No</v>
          </cell>
          <cell r="N5149">
            <v>259438</v>
          </cell>
        </row>
        <row r="5150">
          <cell r="J5150" t="str">
            <v>Current liabilities / Trade and other payables from exchange transactions_BS</v>
          </cell>
          <cell r="K5150" t="str">
            <v>Current liabilities / Trade and other payables from exchange transactions_BS</v>
          </cell>
          <cell r="L5150" t="str">
            <v>M</v>
          </cell>
          <cell r="M5150" t="str">
            <v>No</v>
          </cell>
          <cell r="N5150">
            <v>259439</v>
          </cell>
        </row>
        <row r="5151">
          <cell r="J5151" t="str">
            <v>Current liabilities / Trade and other payables from exchange transactions_BS</v>
          </cell>
          <cell r="K5151" t="str">
            <v>Current liabilities / Trade and other payables from exchange transactions_BS</v>
          </cell>
          <cell r="L5151" t="str">
            <v>M</v>
          </cell>
          <cell r="M5151" t="str">
            <v>No</v>
          </cell>
          <cell r="N5151">
            <v>259440</v>
          </cell>
        </row>
        <row r="5152">
          <cell r="J5152" t="str">
            <v>Current liabilities / Trade and other payables from exchange transactions_BS</v>
          </cell>
          <cell r="K5152" t="str">
            <v>Current liabilities / Trade and other payables from exchange transactions_BS</v>
          </cell>
          <cell r="L5152" t="str">
            <v>M</v>
          </cell>
          <cell r="M5152" t="str">
            <v>No</v>
          </cell>
          <cell r="N5152">
            <v>259441</v>
          </cell>
        </row>
        <row r="5153">
          <cell r="J5153" t="str">
            <v>Current liabilities / Trade and other payables from exchange transactions_BS</v>
          </cell>
          <cell r="K5153" t="str">
            <v>Current liabilities / Trade and other payables from exchange transactions_BS</v>
          </cell>
          <cell r="L5153" t="str">
            <v>M</v>
          </cell>
          <cell r="M5153" t="str">
            <v>No</v>
          </cell>
          <cell r="N5153">
            <v>259442</v>
          </cell>
        </row>
        <row r="5154">
          <cell r="J5154" t="str">
            <v>Current liabilities / Trade and other payables from exchange transactions_BS</v>
          </cell>
          <cell r="K5154" t="str">
            <v>Current liabilities / Trade and other payables from exchange transactions_BS</v>
          </cell>
          <cell r="L5154" t="str">
            <v>M</v>
          </cell>
          <cell r="M5154" t="str">
            <v>No</v>
          </cell>
          <cell r="N5154">
            <v>259443</v>
          </cell>
        </row>
        <row r="5155">
          <cell r="J5155" t="str">
            <v>Current liabilities / Trade and other payables from exchange transactions_BS</v>
          </cell>
          <cell r="K5155" t="str">
            <v>Current liabilities / Trade and other payables from exchange transactions_BS</v>
          </cell>
          <cell r="L5155" t="str">
            <v>M</v>
          </cell>
          <cell r="M5155" t="str">
            <v>No</v>
          </cell>
          <cell r="N5155">
            <v>259444</v>
          </cell>
        </row>
        <row r="5156">
          <cell r="J5156" t="str">
            <v>Current liabilities / Trade and other payables from exchange transactions_BS</v>
          </cell>
          <cell r="K5156" t="str">
            <v>Current liabilities / Trade and other payables from exchange transactions_BS</v>
          </cell>
          <cell r="L5156" t="str">
            <v>M</v>
          </cell>
          <cell r="M5156" t="str">
            <v>No</v>
          </cell>
          <cell r="N5156">
            <v>259445</v>
          </cell>
        </row>
        <row r="5157">
          <cell r="J5157" t="str">
            <v>Current liabilities / Trade and other payables from exchange transactions_BS</v>
          </cell>
          <cell r="K5157" t="str">
            <v>Current liabilities / Trade and other payables from exchange transactions_BS</v>
          </cell>
          <cell r="L5157" t="str">
            <v>M</v>
          </cell>
          <cell r="M5157" t="str">
            <v>No</v>
          </cell>
          <cell r="N5157">
            <v>259446</v>
          </cell>
        </row>
        <row r="5158">
          <cell r="J5158" t="str">
            <v>Current liabilities / Trade and other payables from exchange transactions_BS</v>
          </cell>
          <cell r="K5158" t="str">
            <v>Current liabilities / Trade and other payables from exchange transactions_BS</v>
          </cell>
          <cell r="L5158" t="str">
            <v>M</v>
          </cell>
          <cell r="M5158" t="str">
            <v>No</v>
          </cell>
          <cell r="N5158">
            <v>259447</v>
          </cell>
        </row>
        <row r="5159">
          <cell r="J5159" t="str">
            <v>Current liabilities / Trade and other payables from exchange transactions_BS</v>
          </cell>
          <cell r="K5159" t="str">
            <v>Current liabilities / Trade and other payables from exchange transactions_BS</v>
          </cell>
          <cell r="L5159" t="str">
            <v>M</v>
          </cell>
          <cell r="M5159" t="str">
            <v>No</v>
          </cell>
          <cell r="N5159">
            <v>259448</v>
          </cell>
        </row>
        <row r="5160">
          <cell r="J5160" t="str">
            <v>Current liabilities / Trade and other payables from exchange transactions_BS</v>
          </cell>
          <cell r="K5160" t="str">
            <v>Current liabilities / Trade and other payables from exchange transactions_BS</v>
          </cell>
          <cell r="L5160" t="str">
            <v>M</v>
          </cell>
          <cell r="M5160" t="str">
            <v>No</v>
          </cell>
          <cell r="N5160">
            <v>259449</v>
          </cell>
        </row>
        <row r="5161">
          <cell r="J5161" t="str">
            <v>Current liabilities / Trade and other payables from exchange transactions_BS</v>
          </cell>
          <cell r="K5161" t="str">
            <v>Current liabilities / Trade and other payables from exchange transactions_BS</v>
          </cell>
          <cell r="L5161" t="str">
            <v>M</v>
          </cell>
          <cell r="M5161" t="str">
            <v>No</v>
          </cell>
          <cell r="N5161">
            <v>259450</v>
          </cell>
        </row>
        <row r="5162">
          <cell r="J5162" t="str">
            <v>Current liabilities / Trade and other payables from exchange transactions_BS</v>
          </cell>
          <cell r="K5162" t="str">
            <v>Current liabilities / Trade and other payables from exchange transactions_BS</v>
          </cell>
          <cell r="L5162" t="str">
            <v>M</v>
          </cell>
          <cell r="M5162" t="str">
            <v>No</v>
          </cell>
          <cell r="N5162">
            <v>259451</v>
          </cell>
        </row>
        <row r="5163">
          <cell r="J5163" t="str">
            <v>Current liabilities / Trade and other payables from exchange transactions_BS</v>
          </cell>
          <cell r="K5163" t="str">
            <v>Current liabilities / Trade and other payables from exchange transactions_BS</v>
          </cell>
          <cell r="L5163" t="str">
            <v>M</v>
          </cell>
          <cell r="M5163" t="str">
            <v>No</v>
          </cell>
          <cell r="N5163">
            <v>259452</v>
          </cell>
        </row>
        <row r="5164">
          <cell r="J5164" t="str">
            <v>Current liabilities / Trade and other payables from exchange transactions_BS</v>
          </cell>
          <cell r="K5164" t="str">
            <v>Current liabilities / Trade and other payables from exchange transactions_BS</v>
          </cell>
          <cell r="L5164" t="str">
            <v>M</v>
          </cell>
          <cell r="M5164" t="str">
            <v>No</v>
          </cell>
          <cell r="N5164">
            <v>259453</v>
          </cell>
        </row>
        <row r="5165">
          <cell r="J5165" t="str">
            <v>Current liabilities / Trade and other payables from exchange transactions_BS</v>
          </cell>
          <cell r="K5165" t="str">
            <v>Current liabilities / Trade and other payables from exchange transactions_BS</v>
          </cell>
          <cell r="L5165" t="str">
            <v>M</v>
          </cell>
          <cell r="M5165" t="str">
            <v>No</v>
          </cell>
          <cell r="N5165">
            <v>259454</v>
          </cell>
        </row>
        <row r="5166">
          <cell r="J5166" t="str">
            <v>Current liabilities / Trade and other payables from exchange transactions_BS</v>
          </cell>
          <cell r="K5166" t="str">
            <v>Current liabilities / Trade and other payables from exchange transactions_BS</v>
          </cell>
          <cell r="L5166" t="str">
            <v>M</v>
          </cell>
          <cell r="M5166" t="str">
            <v>No</v>
          </cell>
          <cell r="N5166">
            <v>259455</v>
          </cell>
        </row>
        <row r="5167">
          <cell r="J5167" t="str">
            <v>Current liabilities / Trade and other payables from exchange transactions_BS</v>
          </cell>
          <cell r="K5167" t="str">
            <v>Current liabilities / Trade and other payables from exchange transactions_BS</v>
          </cell>
          <cell r="L5167" t="str">
            <v>M</v>
          </cell>
          <cell r="M5167" t="str">
            <v>No</v>
          </cell>
          <cell r="N5167">
            <v>259456</v>
          </cell>
        </row>
        <row r="5168">
          <cell r="J5168" t="str">
            <v>Current liabilities / Trade and other payables from exchange transactions_BS</v>
          </cell>
          <cell r="K5168" t="str">
            <v>Current liabilities / Trade and other payables from exchange transactions_BS</v>
          </cell>
          <cell r="L5168" t="str">
            <v>M</v>
          </cell>
          <cell r="M5168" t="str">
            <v>No</v>
          </cell>
          <cell r="N5168">
            <v>259457</v>
          </cell>
        </row>
        <row r="5169">
          <cell r="J5169" t="str">
            <v>Current liabilities / Trade and other payables from exchange transactions_BS</v>
          </cell>
          <cell r="K5169" t="str">
            <v>Current liabilities / Trade and other payables from exchange transactions_BS</v>
          </cell>
          <cell r="L5169" t="str">
            <v>M</v>
          </cell>
          <cell r="M5169" t="str">
            <v>No</v>
          </cell>
          <cell r="N5169">
            <v>259458</v>
          </cell>
        </row>
        <row r="5170">
          <cell r="J5170" t="str">
            <v>Current liabilities / Trade and other payables from exchange transactions_BS</v>
          </cell>
          <cell r="K5170" t="str">
            <v>Current liabilities / Trade and other payables from exchange transactions_BS</v>
          </cell>
          <cell r="L5170" t="str">
            <v>M</v>
          </cell>
          <cell r="M5170" t="str">
            <v>No</v>
          </cell>
          <cell r="N5170">
            <v>259459</v>
          </cell>
        </row>
        <row r="5171">
          <cell r="J5171" t="str">
            <v>Current liabilities / Trade and other payables from exchange transactions_BS</v>
          </cell>
          <cell r="K5171" t="str">
            <v>Current liabilities / Trade and other payables from exchange transactions_BS</v>
          </cell>
          <cell r="L5171" t="str">
            <v>M</v>
          </cell>
          <cell r="M5171" t="str">
            <v>No</v>
          </cell>
          <cell r="N5171">
            <v>259460</v>
          </cell>
        </row>
        <row r="5172">
          <cell r="J5172" t="str">
            <v>Current liabilities / Trade and other payables from exchange transactions_BS</v>
          </cell>
          <cell r="K5172" t="str">
            <v>Current liabilities / Trade and other payables from exchange transactions_BS</v>
          </cell>
          <cell r="L5172" t="str">
            <v>M</v>
          </cell>
          <cell r="M5172" t="str">
            <v>No</v>
          </cell>
          <cell r="N5172">
            <v>259461</v>
          </cell>
        </row>
        <row r="5173">
          <cell r="J5173" t="str">
            <v>Current liabilities / Trade and other payables from exchange transactions_BS</v>
          </cell>
          <cell r="K5173" t="str">
            <v>Current liabilities / Trade and other payables from exchange transactions_BS</v>
          </cell>
          <cell r="L5173" t="str">
            <v>M</v>
          </cell>
          <cell r="M5173" t="str">
            <v>No</v>
          </cell>
          <cell r="N5173">
            <v>259462</v>
          </cell>
        </row>
        <row r="5174">
          <cell r="J5174" t="str">
            <v>Current liabilities / Trade and other payables from exchange transactions_BS</v>
          </cell>
          <cell r="K5174" t="str">
            <v>Current liabilities / Trade and other payables from exchange transactions_BS</v>
          </cell>
          <cell r="L5174" t="str">
            <v>M</v>
          </cell>
          <cell r="M5174" t="str">
            <v>No</v>
          </cell>
          <cell r="N5174">
            <v>259463</v>
          </cell>
        </row>
        <row r="5175">
          <cell r="J5175" t="str">
            <v>Current liabilities / Trade and other payables from exchange transactions_BS</v>
          </cell>
          <cell r="K5175" t="str">
            <v>Current liabilities / Trade and other payables from exchange transactions_BS</v>
          </cell>
          <cell r="L5175" t="str">
            <v>M</v>
          </cell>
          <cell r="M5175" t="str">
            <v>No</v>
          </cell>
          <cell r="N5175">
            <v>259464</v>
          </cell>
        </row>
        <row r="5176">
          <cell r="J5176" t="str">
            <v>Current liabilities / Trade and other payables from exchange transactions_BS</v>
          </cell>
          <cell r="K5176" t="str">
            <v>Current liabilities / Trade and other payables from exchange transactions_BS</v>
          </cell>
          <cell r="L5176" t="str">
            <v>M</v>
          </cell>
          <cell r="M5176" t="str">
            <v>No</v>
          </cell>
          <cell r="N5176">
            <v>259465</v>
          </cell>
        </row>
        <row r="5177">
          <cell r="J5177" t="str">
            <v>Current liabilities / Trade and other payables from exchange transactions_BS</v>
          </cell>
          <cell r="K5177" t="str">
            <v>Current liabilities / Trade and other payables from exchange transactions_BS</v>
          </cell>
          <cell r="L5177" t="str">
            <v>M</v>
          </cell>
          <cell r="M5177" t="str">
            <v>No</v>
          </cell>
          <cell r="N5177">
            <v>259466</v>
          </cell>
        </row>
        <row r="5178">
          <cell r="J5178" t="str">
            <v>Current liabilities / Trade and other payables from exchange transactions_BS</v>
          </cell>
          <cell r="K5178" t="str">
            <v>Current liabilities / Trade and other payables from exchange transactions_BS</v>
          </cell>
          <cell r="L5178" t="str">
            <v>M</v>
          </cell>
          <cell r="M5178" t="str">
            <v>No</v>
          </cell>
          <cell r="N5178">
            <v>259467</v>
          </cell>
        </row>
        <row r="5179">
          <cell r="J5179" t="str">
            <v>Current liabilities / Trade and other payables from exchange transactions_BS</v>
          </cell>
          <cell r="K5179" t="str">
            <v>Current liabilities / Trade and other payables from exchange transactions_BS</v>
          </cell>
          <cell r="L5179" t="str">
            <v>M</v>
          </cell>
          <cell r="M5179" t="str">
            <v>No</v>
          </cell>
          <cell r="N5179">
            <v>259468</v>
          </cell>
        </row>
        <row r="5180">
          <cell r="J5180" t="str">
            <v>Current liabilities / Trade and other payables from exchange transactions_BS</v>
          </cell>
          <cell r="K5180" t="str">
            <v>Current liabilities / Trade and other payables from exchange transactions_BS</v>
          </cell>
          <cell r="L5180" t="str">
            <v>M</v>
          </cell>
          <cell r="M5180" t="str">
            <v>No</v>
          </cell>
          <cell r="N5180">
            <v>259469</v>
          </cell>
        </row>
        <row r="5181">
          <cell r="J5181" t="str">
            <v>Current liabilities / Trade and other payables from exchange transactions_BS</v>
          </cell>
          <cell r="K5181" t="str">
            <v>Current liabilities / Trade and other payables from exchange transactions_BS</v>
          </cell>
          <cell r="L5181" t="str">
            <v>M</v>
          </cell>
          <cell r="M5181" t="str">
            <v>No</v>
          </cell>
          <cell r="N5181">
            <v>259470</v>
          </cell>
        </row>
        <row r="5182">
          <cell r="J5182" t="str">
            <v>Current liabilities / Trade and other payables from exchange transactions_BS</v>
          </cell>
          <cell r="K5182" t="str">
            <v>Current liabilities / Trade and other payables from exchange transactions_BS</v>
          </cell>
          <cell r="L5182" t="str">
            <v>M</v>
          </cell>
          <cell r="M5182" t="str">
            <v>No</v>
          </cell>
          <cell r="N5182">
            <v>258446</v>
          </cell>
        </row>
        <row r="5183">
          <cell r="J5183" t="str">
            <v>Current liabilities / Trade and other payables from exchange transactions_BS</v>
          </cell>
          <cell r="K5183" t="str">
            <v>Current liabilities / Trade and other payables from exchange transactions_BS</v>
          </cell>
          <cell r="L5183" t="str">
            <v>M</v>
          </cell>
          <cell r="M5183" t="str">
            <v>No</v>
          </cell>
          <cell r="N5183">
            <v>258447</v>
          </cell>
        </row>
        <row r="5184">
          <cell r="J5184" t="str">
            <v>Current liabilities / Trade and other payables from exchange transactions_BS</v>
          </cell>
          <cell r="K5184" t="str">
            <v>Current liabilities / Trade and other payables from exchange transactions_BS</v>
          </cell>
          <cell r="L5184" t="str">
            <v>M</v>
          </cell>
          <cell r="M5184" t="str">
            <v>No</v>
          </cell>
          <cell r="N5184">
            <v>258448</v>
          </cell>
        </row>
        <row r="5185">
          <cell r="J5185" t="str">
            <v>Current liabilities / Trade and other payables from exchange transactions_BS</v>
          </cell>
          <cell r="K5185" t="str">
            <v>Current liabilities / Trade and other payables from exchange transactions_BS</v>
          </cell>
          <cell r="L5185" t="str">
            <v>M</v>
          </cell>
          <cell r="M5185" t="str">
            <v>No</v>
          </cell>
          <cell r="N5185">
            <v>258449</v>
          </cell>
        </row>
        <row r="5186">
          <cell r="J5186" t="str">
            <v>Current liabilities / Trade and other payables from exchange transactions_BS</v>
          </cell>
          <cell r="K5186" t="str">
            <v>Current liabilities / Trade and other payables from exchange transactions_BS</v>
          </cell>
          <cell r="L5186" t="str">
            <v>M</v>
          </cell>
          <cell r="M5186" t="str">
            <v>No</v>
          </cell>
          <cell r="N5186">
            <v>258450</v>
          </cell>
        </row>
        <row r="5187">
          <cell r="J5187" t="str">
            <v>Current liabilities / Trade and other payables from exchange transactions_BS</v>
          </cell>
          <cell r="K5187" t="str">
            <v>Current liabilities / Trade and other payables from exchange transactions_BS</v>
          </cell>
          <cell r="L5187" t="str">
            <v>M</v>
          </cell>
          <cell r="M5187" t="str">
            <v>No</v>
          </cell>
          <cell r="N5187">
            <v>258451</v>
          </cell>
        </row>
        <row r="5188">
          <cell r="J5188" t="str">
            <v>Current liabilities / Trade and other payables from exchange transactions_BS</v>
          </cell>
          <cell r="K5188" t="str">
            <v>Current liabilities / Trade and other payables from exchange transactions_BS</v>
          </cell>
          <cell r="L5188" t="str">
            <v>M</v>
          </cell>
          <cell r="M5188" t="str">
            <v>No</v>
          </cell>
          <cell r="N5188">
            <v>258455</v>
          </cell>
        </row>
        <row r="5189">
          <cell r="J5189" t="str">
            <v>Current liabilities / Trade and other payables from exchange transactions_BS</v>
          </cell>
          <cell r="K5189" t="str">
            <v>Current liabilities / Trade and other payables from exchange transactions_BS</v>
          </cell>
          <cell r="L5189" t="str">
            <v>M</v>
          </cell>
          <cell r="M5189" t="str">
            <v>No</v>
          </cell>
          <cell r="N5189">
            <v>258456</v>
          </cell>
        </row>
        <row r="5190">
          <cell r="J5190" t="str">
            <v>Current liabilities / Trade and other payables from exchange transactions_BS</v>
          </cell>
          <cell r="K5190" t="str">
            <v>Current liabilities / Trade and other payables from exchange transactions_BS</v>
          </cell>
          <cell r="L5190" t="str">
            <v>M</v>
          </cell>
          <cell r="M5190" t="str">
            <v>No</v>
          </cell>
          <cell r="N5190">
            <v>258457</v>
          </cell>
        </row>
        <row r="5191">
          <cell r="J5191" t="str">
            <v>Current liabilities / Trade and other payables from exchange transactions_BS</v>
          </cell>
          <cell r="K5191" t="str">
            <v>Current liabilities / Trade and other payables from exchange transactions_BS</v>
          </cell>
          <cell r="L5191" t="str">
            <v>M</v>
          </cell>
          <cell r="M5191" t="str">
            <v>No</v>
          </cell>
          <cell r="N5191">
            <v>258458</v>
          </cell>
        </row>
        <row r="5192">
          <cell r="J5192" t="str">
            <v>Current liabilities / Trade and other payables from exchange transactions_BS</v>
          </cell>
          <cell r="K5192" t="str">
            <v>Current liabilities / Trade and other payables from exchange transactions_BS</v>
          </cell>
          <cell r="L5192" t="str">
            <v>M</v>
          </cell>
          <cell r="M5192" t="str">
            <v>No</v>
          </cell>
          <cell r="N5192">
            <v>258459</v>
          </cell>
        </row>
        <row r="5193">
          <cell r="J5193" t="str">
            <v>Current liabilities / Trade and other payables from exchange transactions_BS</v>
          </cell>
          <cell r="K5193" t="str">
            <v>Current liabilities / Trade and other payables from exchange transactions_BS</v>
          </cell>
          <cell r="L5193" t="str">
            <v>M</v>
          </cell>
          <cell r="M5193" t="str">
            <v>No</v>
          </cell>
          <cell r="N5193">
            <v>258460</v>
          </cell>
        </row>
        <row r="5194">
          <cell r="J5194" t="str">
            <v>Current liabilities / Trade and other payables from exchange transactions_BS</v>
          </cell>
          <cell r="K5194" t="str">
            <v>Current liabilities / Trade and other payables from exchange transactions_BS</v>
          </cell>
          <cell r="L5194" t="str">
            <v>M</v>
          </cell>
          <cell r="M5194" t="str">
            <v>No</v>
          </cell>
          <cell r="N5194">
            <v>263511</v>
          </cell>
        </row>
        <row r="5195">
          <cell r="J5195" t="str">
            <v>Current liabilities / Trade and other payables from exchange transactions_BS</v>
          </cell>
          <cell r="K5195" t="str">
            <v>Current liabilities / Trade and other payables from exchange transactions_BS</v>
          </cell>
          <cell r="L5195" t="str">
            <v>M</v>
          </cell>
          <cell r="M5195" t="str">
            <v>No</v>
          </cell>
          <cell r="N5195">
            <v>263508</v>
          </cell>
        </row>
        <row r="5196">
          <cell r="J5196" t="str">
            <v>Current liabilities / Trade and other payables from exchange transactions_BS</v>
          </cell>
          <cell r="K5196" t="str">
            <v>Current liabilities / Trade and other payables from exchange transactions_BS</v>
          </cell>
          <cell r="L5196" t="str">
            <v>M</v>
          </cell>
          <cell r="M5196" t="str">
            <v>No</v>
          </cell>
          <cell r="N5196">
            <v>258847</v>
          </cell>
        </row>
        <row r="5197">
          <cell r="J5197" t="str">
            <v>Current liabilities / Trade and other payables from exchange transactions_BS</v>
          </cell>
          <cell r="K5197" t="str">
            <v>Current liabilities / Trade and other payables from exchange transactions_BS</v>
          </cell>
          <cell r="L5197" t="str">
            <v>M</v>
          </cell>
          <cell r="M5197" t="str">
            <v>No</v>
          </cell>
          <cell r="N5197">
            <v>258848</v>
          </cell>
        </row>
        <row r="5198">
          <cell r="J5198" t="str">
            <v>Current liabilities / Trade and other payables from exchange transactions_BS</v>
          </cell>
          <cell r="K5198" t="str">
            <v>Current liabilities / Trade and other payables from exchange transactions_BS</v>
          </cell>
          <cell r="L5198" t="str">
            <v>M</v>
          </cell>
          <cell r="M5198" t="str">
            <v>No</v>
          </cell>
          <cell r="N5198">
            <v>258849</v>
          </cell>
        </row>
        <row r="5199">
          <cell r="J5199" t="str">
            <v>Current liabilities / Trade and other payables from exchange transactions_BS</v>
          </cell>
          <cell r="K5199" t="str">
            <v>Current liabilities / Trade and other payables from exchange transactions_BS</v>
          </cell>
          <cell r="L5199" t="str">
            <v>M</v>
          </cell>
          <cell r="M5199" t="str">
            <v>No</v>
          </cell>
          <cell r="N5199">
            <v>258850</v>
          </cell>
        </row>
        <row r="5200">
          <cell r="J5200" t="str">
            <v>Current liabilities / Trade and other payables from exchange transactions_BS</v>
          </cell>
          <cell r="K5200" t="str">
            <v>Current liabilities / Trade and other payables from exchange transactions_BS</v>
          </cell>
          <cell r="L5200" t="str">
            <v>M</v>
          </cell>
          <cell r="M5200" t="str">
            <v>No</v>
          </cell>
          <cell r="N5200">
            <v>258851</v>
          </cell>
        </row>
        <row r="5201">
          <cell r="J5201" t="str">
            <v>Current liabilities / Trade and other payables from exchange transactions_BS</v>
          </cell>
          <cell r="K5201" t="str">
            <v>Current liabilities / Trade and other payables from exchange transactions_BS</v>
          </cell>
          <cell r="L5201" t="str">
            <v>M</v>
          </cell>
          <cell r="M5201" t="str">
            <v>No</v>
          </cell>
          <cell r="N5201">
            <v>258852</v>
          </cell>
        </row>
        <row r="5202">
          <cell r="J5202" t="str">
            <v>Current liabilities / Trade and other payables from exchange transactions_BS</v>
          </cell>
          <cell r="K5202" t="str">
            <v>Current liabilities / Trade and other payables from exchange transactions_BS</v>
          </cell>
          <cell r="L5202" t="str">
            <v>M</v>
          </cell>
          <cell r="M5202" t="str">
            <v>No</v>
          </cell>
          <cell r="N5202">
            <v>258853</v>
          </cell>
        </row>
        <row r="5203">
          <cell r="J5203" t="str">
            <v>Current liabilities / Trade and other payables from exchange transactions_BS</v>
          </cell>
          <cell r="K5203" t="str">
            <v>Current liabilities / Trade and other payables from exchange transactions_BS</v>
          </cell>
          <cell r="L5203" t="str">
            <v>M</v>
          </cell>
          <cell r="M5203" t="str">
            <v>No</v>
          </cell>
          <cell r="N5203">
            <v>258854</v>
          </cell>
        </row>
        <row r="5204">
          <cell r="J5204" t="str">
            <v>Current liabilities / Trade and other payables from exchange transactions_BS</v>
          </cell>
          <cell r="K5204" t="str">
            <v>Current liabilities / Trade and other payables from exchange transactions_BS</v>
          </cell>
          <cell r="L5204" t="str">
            <v>M</v>
          </cell>
          <cell r="M5204" t="str">
            <v>No</v>
          </cell>
          <cell r="N5204">
            <v>258855</v>
          </cell>
        </row>
        <row r="5205">
          <cell r="J5205" t="str">
            <v>Current liabilities / Trade and other payables from exchange transactions_BS</v>
          </cell>
          <cell r="K5205" t="str">
            <v>Current liabilities / Trade and other payables from exchange transactions_BS</v>
          </cell>
          <cell r="L5205" t="str">
            <v>M</v>
          </cell>
          <cell r="M5205" t="str">
            <v>No</v>
          </cell>
          <cell r="N5205">
            <v>258856</v>
          </cell>
        </row>
        <row r="5206">
          <cell r="J5206" t="str">
            <v>Current liabilities / Trade and other payables from exchange transactions_BS</v>
          </cell>
          <cell r="K5206" t="str">
            <v>Current liabilities / Trade and other payables from exchange transactions_BS</v>
          </cell>
          <cell r="L5206" t="str">
            <v>M</v>
          </cell>
          <cell r="M5206" t="str">
            <v>No</v>
          </cell>
          <cell r="N5206">
            <v>258857</v>
          </cell>
        </row>
        <row r="5207">
          <cell r="J5207" t="str">
            <v>Current liabilities / Trade and other payables from exchange transactions_BS</v>
          </cell>
          <cell r="K5207" t="str">
            <v>Current liabilities / Trade and other payables from exchange transactions_BS</v>
          </cell>
          <cell r="L5207" t="str">
            <v>M</v>
          </cell>
          <cell r="M5207" t="str">
            <v>No</v>
          </cell>
          <cell r="N5207">
            <v>258858</v>
          </cell>
        </row>
        <row r="5208">
          <cell r="J5208" t="str">
            <v>Current liabilities / Trade and other payables from exchange transactions_BS</v>
          </cell>
          <cell r="K5208" t="str">
            <v>Current liabilities / Trade and other payables from exchange transactions_BS</v>
          </cell>
          <cell r="L5208" t="str">
            <v>M</v>
          </cell>
          <cell r="M5208" t="str">
            <v>No</v>
          </cell>
          <cell r="N5208">
            <v>258859</v>
          </cell>
        </row>
        <row r="5209">
          <cell r="J5209" t="str">
            <v>Current liabilities / Trade and other payables from exchange transactions_BS</v>
          </cell>
          <cell r="K5209" t="str">
            <v>Current liabilities / Trade and other payables from exchange transactions_BS</v>
          </cell>
          <cell r="L5209" t="str">
            <v>M</v>
          </cell>
          <cell r="M5209" t="str">
            <v>No</v>
          </cell>
          <cell r="N5209">
            <v>258860</v>
          </cell>
        </row>
        <row r="5210">
          <cell r="J5210" t="str">
            <v>Current liabilities / Trade and other payables from exchange transactions_BS</v>
          </cell>
          <cell r="K5210" t="str">
            <v>Current liabilities / Trade and other payables from exchange transactions_BS</v>
          </cell>
          <cell r="L5210" t="str">
            <v>M</v>
          </cell>
          <cell r="M5210" t="str">
            <v>No</v>
          </cell>
          <cell r="N5210">
            <v>258861</v>
          </cell>
        </row>
        <row r="5211">
          <cell r="J5211" t="str">
            <v>Current liabilities / Trade and other payables from exchange transactions_BS</v>
          </cell>
          <cell r="K5211" t="str">
            <v>Current liabilities / Trade and other payables from exchange transactions_BS</v>
          </cell>
          <cell r="L5211" t="str">
            <v>M</v>
          </cell>
          <cell r="M5211" t="str">
            <v>No</v>
          </cell>
          <cell r="N5211">
            <v>258862</v>
          </cell>
        </row>
        <row r="5212">
          <cell r="J5212" t="str">
            <v>Current liabilities / Trade and other payables from exchange transactions_BS</v>
          </cell>
          <cell r="K5212" t="str">
            <v>Current liabilities / Trade and other payables from exchange transactions_BS</v>
          </cell>
          <cell r="L5212" t="str">
            <v>M</v>
          </cell>
          <cell r="M5212" t="str">
            <v>No</v>
          </cell>
          <cell r="N5212">
            <v>258863</v>
          </cell>
        </row>
        <row r="5213">
          <cell r="J5213" t="str">
            <v>Current liabilities / Trade and other payables from exchange transactions_BS</v>
          </cell>
          <cell r="K5213" t="str">
            <v>Current liabilities / Trade and other payables from exchange transactions_BS</v>
          </cell>
          <cell r="L5213" t="str">
            <v>M</v>
          </cell>
          <cell r="M5213" t="str">
            <v>No</v>
          </cell>
          <cell r="N5213">
            <v>258864</v>
          </cell>
        </row>
        <row r="5214">
          <cell r="J5214" t="str">
            <v>Current liabilities / Trade and other payables from exchange transactions_BS</v>
          </cell>
          <cell r="K5214" t="str">
            <v>Current liabilities / Trade and other payables from exchange transactions_BS</v>
          </cell>
          <cell r="L5214" t="str">
            <v>M</v>
          </cell>
          <cell r="M5214" t="str">
            <v>No</v>
          </cell>
          <cell r="N5214">
            <v>258865</v>
          </cell>
        </row>
        <row r="5215">
          <cell r="J5215" t="str">
            <v>Current liabilities / Trade and other payables from exchange transactions_BS</v>
          </cell>
          <cell r="K5215" t="str">
            <v>Current liabilities / Trade and other payables from exchange transactions_BS</v>
          </cell>
          <cell r="L5215" t="str">
            <v>M</v>
          </cell>
          <cell r="M5215" t="str">
            <v>No</v>
          </cell>
          <cell r="N5215">
            <v>258866</v>
          </cell>
        </row>
        <row r="5216">
          <cell r="J5216" t="str">
            <v>Current liabilities / Trade and other payables from exchange transactions_BS</v>
          </cell>
          <cell r="K5216" t="str">
            <v>Current liabilities / Trade and other payables from exchange transactions_BS</v>
          </cell>
          <cell r="L5216" t="str">
            <v>M</v>
          </cell>
          <cell r="M5216" t="str">
            <v>No</v>
          </cell>
          <cell r="N5216">
            <v>258867</v>
          </cell>
        </row>
        <row r="5217">
          <cell r="J5217" t="str">
            <v>Current liabilities / Trade and other payables from exchange transactions_BS</v>
          </cell>
          <cell r="K5217" t="str">
            <v>Current liabilities / Trade and other payables from exchange transactions_BS</v>
          </cell>
          <cell r="L5217" t="str">
            <v>M</v>
          </cell>
          <cell r="M5217" t="str">
            <v>No</v>
          </cell>
          <cell r="N5217">
            <v>258868</v>
          </cell>
        </row>
        <row r="5218">
          <cell r="J5218" t="str">
            <v>Current liabilities / Trade and other payables from exchange transactions_BS</v>
          </cell>
          <cell r="K5218" t="str">
            <v>Current liabilities / Trade and other payables from exchange transactions_BS</v>
          </cell>
          <cell r="L5218" t="str">
            <v>M</v>
          </cell>
          <cell r="M5218" t="str">
            <v>No</v>
          </cell>
          <cell r="N5218">
            <v>258869</v>
          </cell>
        </row>
        <row r="5219">
          <cell r="J5219" t="str">
            <v>Current liabilities / Trade and other payables from exchange transactions_BS</v>
          </cell>
          <cell r="K5219" t="str">
            <v>Current liabilities / Trade and other payables from exchange transactions_BS</v>
          </cell>
          <cell r="L5219" t="str">
            <v>M</v>
          </cell>
          <cell r="M5219" t="str">
            <v>No</v>
          </cell>
          <cell r="N5219">
            <v>258870</v>
          </cell>
        </row>
        <row r="5220">
          <cell r="J5220" t="str">
            <v>Current liabilities / Trade and other payables from exchange transactions_BS</v>
          </cell>
          <cell r="K5220" t="str">
            <v>Current liabilities / Trade and other payables from exchange transactions_BS</v>
          </cell>
          <cell r="L5220" t="str">
            <v>M</v>
          </cell>
          <cell r="M5220" t="str">
            <v>No</v>
          </cell>
          <cell r="N5220">
            <v>258871</v>
          </cell>
        </row>
        <row r="5221">
          <cell r="J5221" t="str">
            <v>Current liabilities / Trade and other payables from exchange transactions_BS</v>
          </cell>
          <cell r="K5221" t="str">
            <v>Current liabilities / Trade and other payables from exchange transactions_BS</v>
          </cell>
          <cell r="L5221" t="str">
            <v>M</v>
          </cell>
          <cell r="M5221" t="str">
            <v>No</v>
          </cell>
          <cell r="N5221">
            <v>258872</v>
          </cell>
        </row>
        <row r="5222">
          <cell r="J5222" t="str">
            <v>Current liabilities / Trade and other payables from exchange transactions_BS</v>
          </cell>
          <cell r="K5222" t="str">
            <v>Current liabilities / Trade and other payables from exchange transactions_BS</v>
          </cell>
          <cell r="L5222" t="str">
            <v>M</v>
          </cell>
          <cell r="M5222" t="str">
            <v>No</v>
          </cell>
          <cell r="N5222">
            <v>258873</v>
          </cell>
        </row>
        <row r="5223">
          <cell r="J5223" t="str">
            <v>Current liabilities / Trade and other payables from exchange transactions_BS</v>
          </cell>
          <cell r="K5223" t="str">
            <v>Current liabilities / Trade and other payables from exchange transactions_BS</v>
          </cell>
          <cell r="L5223" t="str">
            <v>M</v>
          </cell>
          <cell r="M5223" t="str">
            <v>No</v>
          </cell>
          <cell r="N5223">
            <v>258874</v>
          </cell>
        </row>
        <row r="5224">
          <cell r="J5224" t="str">
            <v>Current liabilities / Trade and other payables from exchange transactions_BS</v>
          </cell>
          <cell r="K5224" t="str">
            <v>Current liabilities / Trade and other payables from exchange transactions_BS</v>
          </cell>
          <cell r="L5224" t="str">
            <v>M</v>
          </cell>
          <cell r="M5224" t="str">
            <v>No</v>
          </cell>
          <cell r="N5224">
            <v>258875</v>
          </cell>
        </row>
        <row r="5225">
          <cell r="J5225" t="str">
            <v>Current liabilities / Trade and other payables from exchange transactions_BS</v>
          </cell>
          <cell r="K5225" t="str">
            <v>Current liabilities / Trade and other payables from exchange transactions_BS</v>
          </cell>
          <cell r="L5225" t="str">
            <v>M</v>
          </cell>
          <cell r="M5225" t="str">
            <v>No</v>
          </cell>
          <cell r="N5225">
            <v>258876</v>
          </cell>
        </row>
        <row r="5226">
          <cell r="J5226" t="str">
            <v>Current liabilities / Trade and other payables from exchange transactions_BS</v>
          </cell>
          <cell r="K5226" t="str">
            <v>Current liabilities / Trade and other payables from exchange transactions_BS</v>
          </cell>
          <cell r="L5226" t="str">
            <v>M</v>
          </cell>
          <cell r="M5226" t="str">
            <v>No</v>
          </cell>
          <cell r="N5226">
            <v>258877</v>
          </cell>
        </row>
        <row r="5227">
          <cell r="J5227" t="str">
            <v>Current liabilities / Trade and other payables from exchange transactions_BS</v>
          </cell>
          <cell r="K5227" t="str">
            <v>Current liabilities / Trade and other payables from exchange transactions_BS</v>
          </cell>
          <cell r="L5227" t="str">
            <v>M</v>
          </cell>
          <cell r="M5227" t="str">
            <v>No</v>
          </cell>
          <cell r="N5227">
            <v>258878</v>
          </cell>
        </row>
        <row r="5228">
          <cell r="J5228" t="str">
            <v>Current liabilities / Trade and other payables from exchange transactions_BS</v>
          </cell>
          <cell r="K5228" t="str">
            <v>Current liabilities / Trade and other payables from exchange transactions_BS</v>
          </cell>
          <cell r="L5228" t="str">
            <v>M</v>
          </cell>
          <cell r="M5228" t="str">
            <v>No</v>
          </cell>
          <cell r="N5228">
            <v>258879</v>
          </cell>
        </row>
        <row r="5229">
          <cell r="J5229" t="str">
            <v>Current liabilities / Trade and other payables from exchange transactions_BS</v>
          </cell>
          <cell r="K5229" t="str">
            <v>Current liabilities / Trade and other payables from exchange transactions_BS</v>
          </cell>
          <cell r="L5229" t="str">
            <v>M</v>
          </cell>
          <cell r="M5229" t="str">
            <v>No</v>
          </cell>
          <cell r="N5229">
            <v>258880</v>
          </cell>
        </row>
        <row r="5230">
          <cell r="J5230" t="str">
            <v>Current liabilities / Trade and other payables from exchange transactions_BS</v>
          </cell>
          <cell r="K5230" t="str">
            <v>Current liabilities / Trade and other payables from exchange transactions_BS</v>
          </cell>
          <cell r="L5230" t="str">
            <v>M</v>
          </cell>
          <cell r="M5230" t="str">
            <v>No</v>
          </cell>
          <cell r="N5230">
            <v>258881</v>
          </cell>
        </row>
        <row r="5231">
          <cell r="J5231" t="str">
            <v>Current liabilities / Trade and other payables from exchange transactions_BS</v>
          </cell>
          <cell r="K5231" t="str">
            <v>Current liabilities / Trade and other payables from exchange transactions_BS</v>
          </cell>
          <cell r="L5231" t="str">
            <v>M</v>
          </cell>
          <cell r="M5231" t="str">
            <v>No</v>
          </cell>
          <cell r="N5231">
            <v>258882</v>
          </cell>
        </row>
        <row r="5232">
          <cell r="J5232" t="str">
            <v>Current liabilities / Trade and other payables from exchange transactions_BS</v>
          </cell>
          <cell r="K5232" t="str">
            <v>Current liabilities / Trade and other payables from exchange transactions_BS</v>
          </cell>
          <cell r="L5232" t="str">
            <v>M</v>
          </cell>
          <cell r="M5232" t="str">
            <v>No</v>
          </cell>
          <cell r="N5232">
            <v>258883</v>
          </cell>
        </row>
        <row r="5233">
          <cell r="J5233" t="str">
            <v>Current liabilities / Trade and other payables from exchange transactions_BS</v>
          </cell>
          <cell r="K5233" t="str">
            <v>Current liabilities / Trade and other payables from exchange transactions_BS</v>
          </cell>
          <cell r="L5233" t="str">
            <v>M</v>
          </cell>
          <cell r="M5233" t="str">
            <v>No</v>
          </cell>
          <cell r="N5233">
            <v>258884</v>
          </cell>
        </row>
        <row r="5234">
          <cell r="J5234" t="str">
            <v>Current liabilities / Trade and other payables from exchange transactions_BS</v>
          </cell>
          <cell r="K5234" t="str">
            <v>Current liabilities / Trade and other payables from exchange transactions_BS</v>
          </cell>
          <cell r="L5234" t="str">
            <v>M</v>
          </cell>
          <cell r="M5234" t="str">
            <v>No</v>
          </cell>
          <cell r="N5234">
            <v>258885</v>
          </cell>
        </row>
        <row r="5235">
          <cell r="J5235" t="str">
            <v>Current liabilities / Trade and other payables from exchange transactions_BS</v>
          </cell>
          <cell r="K5235" t="str">
            <v>Current liabilities / Trade and other payables from exchange transactions_BS</v>
          </cell>
          <cell r="L5235" t="str">
            <v>M</v>
          </cell>
          <cell r="M5235" t="str">
            <v>No</v>
          </cell>
          <cell r="N5235">
            <v>258886</v>
          </cell>
        </row>
        <row r="5236">
          <cell r="J5236" t="str">
            <v>Current liabilities / Trade and other payables from exchange transactions_BS</v>
          </cell>
          <cell r="K5236" t="str">
            <v>Current liabilities / Trade and other payables from exchange transactions_BS</v>
          </cell>
          <cell r="L5236" t="str">
            <v>M</v>
          </cell>
          <cell r="M5236" t="str">
            <v>No</v>
          </cell>
          <cell r="N5236">
            <v>259392</v>
          </cell>
        </row>
        <row r="5237">
          <cell r="J5237" t="str">
            <v>Current liabilities / Trade and other payables from exchange transactions_BS</v>
          </cell>
          <cell r="K5237" t="str">
            <v>Current liabilities / Trade and other payables from exchange transactions_BS</v>
          </cell>
          <cell r="L5237" t="str">
            <v>M</v>
          </cell>
          <cell r="M5237" t="str">
            <v>No</v>
          </cell>
          <cell r="N5237">
            <v>259393</v>
          </cell>
        </row>
        <row r="5238">
          <cell r="J5238" t="str">
            <v>Current liabilities / Trade and other payables from exchange transactions_BS</v>
          </cell>
          <cell r="K5238" t="str">
            <v>Current liabilities / Trade and other payables from exchange transactions_BS</v>
          </cell>
          <cell r="L5238" t="str">
            <v>M</v>
          </cell>
          <cell r="M5238" t="str">
            <v>No</v>
          </cell>
          <cell r="N5238">
            <v>259394</v>
          </cell>
        </row>
        <row r="5239">
          <cell r="J5239" t="str">
            <v>Current liabilities / Trade and other payables from exchange transactions_BS</v>
          </cell>
          <cell r="K5239" t="str">
            <v>Current liabilities / Trade and other payables from exchange transactions_BS</v>
          </cell>
          <cell r="L5239" t="str">
            <v>M</v>
          </cell>
          <cell r="M5239" t="str">
            <v>No</v>
          </cell>
          <cell r="N5239">
            <v>259395</v>
          </cell>
        </row>
        <row r="5240">
          <cell r="J5240" t="str">
            <v>Current liabilities / Trade and other payables from exchange transactions_BS</v>
          </cell>
          <cell r="K5240" t="str">
            <v>Current liabilities / Trade and other payables from exchange transactions_BS</v>
          </cell>
          <cell r="L5240" t="str">
            <v>M</v>
          </cell>
          <cell r="M5240" t="str">
            <v>No</v>
          </cell>
          <cell r="N5240">
            <v>259396</v>
          </cell>
        </row>
        <row r="5241">
          <cell r="J5241" t="str">
            <v>Current liabilities / Trade and other payables from exchange transactions_BS</v>
          </cell>
          <cell r="K5241" t="str">
            <v>Current liabilities / Trade and other payables from exchange transactions_BS</v>
          </cell>
          <cell r="L5241" t="str">
            <v>M</v>
          </cell>
          <cell r="M5241" t="str">
            <v>No</v>
          </cell>
          <cell r="N5241">
            <v>259397</v>
          </cell>
        </row>
        <row r="5242">
          <cell r="J5242" t="str">
            <v>Current liabilities / Trade and other payables from exchange transactions_BS</v>
          </cell>
          <cell r="K5242" t="str">
            <v>Current liabilities / Trade and other payables from exchange transactions_BS</v>
          </cell>
          <cell r="L5242" t="str">
            <v>M</v>
          </cell>
          <cell r="M5242" t="str">
            <v>No</v>
          </cell>
          <cell r="N5242">
            <v>259398</v>
          </cell>
        </row>
        <row r="5243">
          <cell r="J5243" t="str">
            <v>Current liabilities / Trade and other payables from exchange transactions_BS</v>
          </cell>
          <cell r="K5243" t="str">
            <v>Current liabilities / Trade and other payables from exchange transactions_BS</v>
          </cell>
          <cell r="L5243" t="str">
            <v>M</v>
          </cell>
          <cell r="M5243" t="str">
            <v>No</v>
          </cell>
          <cell r="N5243">
            <v>259399</v>
          </cell>
        </row>
        <row r="5244">
          <cell r="J5244" t="str">
            <v>Current liabilities / Trade and other payables from exchange transactions_BS</v>
          </cell>
          <cell r="K5244" t="str">
            <v>Current liabilities / Trade and other payables from exchange transactions_BS</v>
          </cell>
          <cell r="L5244" t="str">
            <v>M</v>
          </cell>
          <cell r="M5244" t="str">
            <v>No</v>
          </cell>
          <cell r="N5244">
            <v>259400</v>
          </cell>
        </row>
        <row r="5245">
          <cell r="J5245" t="str">
            <v>Current liabilities / Trade and other payables from exchange transactions_BS</v>
          </cell>
          <cell r="K5245" t="str">
            <v>Current liabilities / Trade and other payables from exchange transactions_BS</v>
          </cell>
          <cell r="L5245" t="str">
            <v>M</v>
          </cell>
          <cell r="M5245" t="str">
            <v>No</v>
          </cell>
          <cell r="N5245">
            <v>259401</v>
          </cell>
        </row>
        <row r="5246">
          <cell r="J5246" t="str">
            <v>Current liabilities / Trade and other payables from exchange transactions_BS</v>
          </cell>
          <cell r="K5246" t="str">
            <v>Current liabilities / Trade and other payables from exchange transactions_BS</v>
          </cell>
          <cell r="L5246" t="str">
            <v>M</v>
          </cell>
          <cell r="M5246" t="str">
            <v>No</v>
          </cell>
          <cell r="N5246">
            <v>259402</v>
          </cell>
        </row>
        <row r="5247">
          <cell r="J5247" t="str">
            <v>Current liabilities / Trade and other payables from exchange transactions_BS</v>
          </cell>
          <cell r="K5247" t="str">
            <v>Current liabilities / Trade and other payables from exchange transactions_BS</v>
          </cell>
          <cell r="L5247" t="str">
            <v>M</v>
          </cell>
          <cell r="M5247" t="str">
            <v>No</v>
          </cell>
          <cell r="N5247">
            <v>259403</v>
          </cell>
        </row>
        <row r="5248">
          <cell r="J5248" t="str">
            <v>Current liabilities / Trade and other payables from exchange transactions_BS</v>
          </cell>
          <cell r="K5248" t="str">
            <v>Current liabilities / Trade and other payables from exchange transactions_BS</v>
          </cell>
          <cell r="L5248" t="str">
            <v>M</v>
          </cell>
          <cell r="M5248" t="str">
            <v>No</v>
          </cell>
          <cell r="N5248">
            <v>259404</v>
          </cell>
        </row>
        <row r="5249">
          <cell r="J5249" t="str">
            <v>Current liabilities / Trade and other payables from exchange transactions_BS</v>
          </cell>
          <cell r="K5249" t="str">
            <v>Current liabilities / Trade and other payables from exchange transactions_BS</v>
          </cell>
          <cell r="L5249" t="str">
            <v>M</v>
          </cell>
          <cell r="M5249" t="str">
            <v>No</v>
          </cell>
          <cell r="N5249">
            <v>259405</v>
          </cell>
        </row>
        <row r="5250">
          <cell r="J5250" t="str">
            <v>Current liabilities / Trade and other payables from exchange transactions_BS</v>
          </cell>
          <cell r="K5250" t="str">
            <v>Current liabilities / Trade and other payables from exchange transactions_BS</v>
          </cell>
          <cell r="L5250" t="str">
            <v>M</v>
          </cell>
          <cell r="M5250" t="str">
            <v>No</v>
          </cell>
          <cell r="N5250">
            <v>259406</v>
          </cell>
        </row>
        <row r="5251">
          <cell r="J5251" t="str">
            <v>Current liabilities / Trade and other payables from exchange transactions_BS</v>
          </cell>
          <cell r="K5251" t="str">
            <v>Current liabilities / Trade and other payables from exchange transactions_BS</v>
          </cell>
          <cell r="L5251" t="str">
            <v>M</v>
          </cell>
          <cell r="M5251" t="str">
            <v>No</v>
          </cell>
          <cell r="N5251">
            <v>259407</v>
          </cell>
        </row>
        <row r="5252">
          <cell r="J5252" t="str">
            <v>Current liabilities / Trade and other payables from exchange transactions_BS</v>
          </cell>
          <cell r="K5252" t="str">
            <v>Current liabilities / Trade and other payables from exchange transactions_BS</v>
          </cell>
          <cell r="L5252" t="str">
            <v>M</v>
          </cell>
          <cell r="M5252" t="str">
            <v>No</v>
          </cell>
          <cell r="N5252">
            <v>259408</v>
          </cell>
        </row>
        <row r="5253">
          <cell r="J5253" t="str">
            <v>Current liabilities / Trade and other payables from exchange transactions_BS</v>
          </cell>
          <cell r="K5253" t="str">
            <v>Current liabilities / Trade and other payables from exchange transactions_BS</v>
          </cell>
          <cell r="L5253" t="str">
            <v>M</v>
          </cell>
          <cell r="M5253" t="str">
            <v>No</v>
          </cell>
          <cell r="N5253">
            <v>259409</v>
          </cell>
        </row>
        <row r="5254">
          <cell r="J5254" t="str">
            <v>Current liabilities / Trade and other payables from exchange transactions_BS</v>
          </cell>
          <cell r="K5254" t="str">
            <v>Current liabilities / Trade and other payables from exchange transactions_BS</v>
          </cell>
          <cell r="L5254" t="str">
            <v>M</v>
          </cell>
          <cell r="M5254" t="str">
            <v>No</v>
          </cell>
          <cell r="N5254">
            <v>259410</v>
          </cell>
        </row>
        <row r="5255">
          <cell r="J5255" t="str">
            <v>Current liabilities / Trade and other payables from exchange transactions_BS</v>
          </cell>
          <cell r="K5255" t="str">
            <v>Current liabilities / Trade and other payables from exchange transactions_BS</v>
          </cell>
          <cell r="L5255" t="str">
            <v>M</v>
          </cell>
          <cell r="M5255" t="str">
            <v>No</v>
          </cell>
          <cell r="N5255">
            <v>259411</v>
          </cell>
        </row>
        <row r="5256">
          <cell r="J5256" t="str">
            <v>Current liabilities / Trade and other payables from exchange transactions_BS</v>
          </cell>
          <cell r="K5256" t="str">
            <v>Current liabilities / Trade and other payables from exchange transactions_BS</v>
          </cell>
          <cell r="L5256" t="str">
            <v>M</v>
          </cell>
          <cell r="M5256" t="str">
            <v>No</v>
          </cell>
          <cell r="N5256">
            <v>259412</v>
          </cell>
        </row>
        <row r="5257">
          <cell r="J5257" t="str">
            <v>Current liabilities / Trade and other payables from exchange transactions_BS</v>
          </cell>
          <cell r="K5257" t="str">
            <v>Current liabilities / Trade and other payables from exchange transactions_BS</v>
          </cell>
          <cell r="L5257" t="str">
            <v>M</v>
          </cell>
          <cell r="M5257" t="str">
            <v>No</v>
          </cell>
          <cell r="N5257">
            <v>259413</v>
          </cell>
        </row>
        <row r="5258">
          <cell r="J5258" t="str">
            <v>Current liabilities / Trade and other payables from exchange transactions_BS</v>
          </cell>
          <cell r="K5258" t="str">
            <v>Current liabilities / Trade and other payables from exchange transactions_BS</v>
          </cell>
          <cell r="L5258" t="str">
            <v>M</v>
          </cell>
          <cell r="M5258" t="str">
            <v>No</v>
          </cell>
          <cell r="N5258">
            <v>259414</v>
          </cell>
        </row>
        <row r="5259">
          <cell r="J5259" t="str">
            <v>Current liabilities / Trade and other payables from exchange transactions_BS</v>
          </cell>
          <cell r="K5259" t="str">
            <v>Current liabilities / Trade and other payables from exchange transactions_BS</v>
          </cell>
          <cell r="L5259" t="str">
            <v>M</v>
          </cell>
          <cell r="M5259" t="str">
            <v>No</v>
          </cell>
          <cell r="N5259">
            <v>259415</v>
          </cell>
        </row>
        <row r="5260">
          <cell r="J5260" t="str">
            <v>Current liabilities / Trade and other payables from exchange transactions_BS</v>
          </cell>
          <cell r="K5260" t="str">
            <v>Current liabilities / Trade and other payables from exchange transactions_BS</v>
          </cell>
          <cell r="L5260" t="str">
            <v>M</v>
          </cell>
          <cell r="M5260" t="str">
            <v>No</v>
          </cell>
          <cell r="N5260">
            <v>259416</v>
          </cell>
        </row>
        <row r="5261">
          <cell r="J5261" t="str">
            <v>Current liabilities / Trade and other payables from exchange transactions_BS</v>
          </cell>
          <cell r="K5261" t="str">
            <v>Current liabilities / Trade and other payables from exchange transactions_BS</v>
          </cell>
          <cell r="L5261" t="str">
            <v>M</v>
          </cell>
          <cell r="M5261" t="str">
            <v>No</v>
          </cell>
          <cell r="N5261">
            <v>259417</v>
          </cell>
        </row>
        <row r="5262">
          <cell r="J5262" t="str">
            <v>Current liabilities / Trade and other payables from exchange transactions_BS</v>
          </cell>
          <cell r="K5262" t="str">
            <v>Current liabilities / Trade and other payables from exchange transactions_BS</v>
          </cell>
          <cell r="L5262" t="str">
            <v>M</v>
          </cell>
          <cell r="M5262" t="str">
            <v>No</v>
          </cell>
          <cell r="N5262">
            <v>259418</v>
          </cell>
        </row>
        <row r="5263">
          <cell r="J5263" t="str">
            <v>Current liabilities / Trade and other payables from exchange transactions_BS</v>
          </cell>
          <cell r="K5263" t="str">
            <v>Current liabilities / Trade and other payables from exchange transactions_BS</v>
          </cell>
          <cell r="L5263" t="str">
            <v>M</v>
          </cell>
          <cell r="M5263" t="str">
            <v>No</v>
          </cell>
          <cell r="N5263">
            <v>259419</v>
          </cell>
        </row>
        <row r="5264">
          <cell r="J5264" t="str">
            <v>Current liabilities / Trade and other payables from exchange transactions_BS</v>
          </cell>
          <cell r="K5264" t="str">
            <v>Current liabilities / Trade and other payables from exchange transactions_BS</v>
          </cell>
          <cell r="L5264" t="str">
            <v>M</v>
          </cell>
          <cell r="M5264" t="str">
            <v>No</v>
          </cell>
          <cell r="N5264">
            <v>259420</v>
          </cell>
        </row>
        <row r="5265">
          <cell r="J5265" t="str">
            <v>Current liabilities / Trade and other payables from exchange transactions_BS</v>
          </cell>
          <cell r="K5265" t="str">
            <v>Current liabilities / Trade and other payables from exchange transactions_BS</v>
          </cell>
          <cell r="L5265" t="str">
            <v>M</v>
          </cell>
          <cell r="M5265" t="str">
            <v>No</v>
          </cell>
          <cell r="N5265">
            <v>259421</v>
          </cell>
        </row>
        <row r="5266">
          <cell r="J5266" t="str">
            <v>Current liabilities / Trade and other payables from exchange transactions_BS</v>
          </cell>
          <cell r="K5266" t="str">
            <v>Current liabilities / Trade and other payables from exchange transactions_BS</v>
          </cell>
          <cell r="L5266" t="str">
            <v>M</v>
          </cell>
          <cell r="M5266" t="str">
            <v>No</v>
          </cell>
          <cell r="N5266">
            <v>259422</v>
          </cell>
        </row>
        <row r="5267">
          <cell r="J5267" t="str">
            <v>Current liabilities / Trade and other payables from exchange transactions_BS</v>
          </cell>
          <cell r="K5267" t="str">
            <v>Current liabilities / Trade and other payables from exchange transactions_BS</v>
          </cell>
          <cell r="L5267" t="str">
            <v>M</v>
          </cell>
          <cell r="M5267" t="str">
            <v>No</v>
          </cell>
          <cell r="N5267">
            <v>259423</v>
          </cell>
        </row>
        <row r="5268">
          <cell r="J5268" t="str">
            <v>Current liabilities / Trade and other payables from exchange transactions_BS</v>
          </cell>
          <cell r="K5268" t="str">
            <v>Current liabilities / Trade and other payables from exchange transactions_BS</v>
          </cell>
          <cell r="L5268" t="str">
            <v>M</v>
          </cell>
          <cell r="M5268" t="str">
            <v>No</v>
          </cell>
          <cell r="N5268">
            <v>259424</v>
          </cell>
        </row>
        <row r="5269">
          <cell r="J5269" t="str">
            <v>Current liabilities / Trade and other payables from exchange transactions_BS</v>
          </cell>
          <cell r="K5269" t="str">
            <v>Current liabilities / Trade and other payables from exchange transactions_BS</v>
          </cell>
          <cell r="L5269" t="str">
            <v>M</v>
          </cell>
          <cell r="M5269" t="str">
            <v>No</v>
          </cell>
          <cell r="N5269">
            <v>259425</v>
          </cell>
        </row>
        <row r="5270">
          <cell r="J5270" t="str">
            <v>Current liabilities / Trade and other payables from exchange transactions_BS</v>
          </cell>
          <cell r="K5270" t="str">
            <v>Current liabilities / Trade and other payables from exchange transactions_BS</v>
          </cell>
          <cell r="L5270" t="str">
            <v>M</v>
          </cell>
          <cell r="M5270" t="str">
            <v>No</v>
          </cell>
          <cell r="N5270">
            <v>259426</v>
          </cell>
        </row>
        <row r="5271">
          <cell r="J5271" t="str">
            <v>Current liabilities / Trade and other payables from exchange transactions_BS</v>
          </cell>
          <cell r="K5271" t="str">
            <v>Current liabilities / Trade and other payables from exchange transactions_BS</v>
          </cell>
          <cell r="L5271" t="str">
            <v>M</v>
          </cell>
          <cell r="M5271" t="str">
            <v>No</v>
          </cell>
          <cell r="N5271">
            <v>259427</v>
          </cell>
        </row>
        <row r="5272">
          <cell r="J5272" t="str">
            <v>Current liabilities / Trade and other payables from exchange transactions_BS</v>
          </cell>
          <cell r="K5272" t="str">
            <v>Current liabilities / Trade and other payables from exchange transactions_BS</v>
          </cell>
          <cell r="L5272" t="str">
            <v>M</v>
          </cell>
          <cell r="M5272" t="str">
            <v>No</v>
          </cell>
          <cell r="N5272">
            <v>259428</v>
          </cell>
        </row>
        <row r="5273">
          <cell r="J5273" t="str">
            <v>Current liabilities / Trade and other payables from exchange transactions_BS</v>
          </cell>
          <cell r="K5273" t="str">
            <v>Current liabilities / Trade and other payables from exchange transactions_BS</v>
          </cell>
          <cell r="L5273" t="str">
            <v>M</v>
          </cell>
          <cell r="M5273" t="str">
            <v>No</v>
          </cell>
          <cell r="N5273">
            <v>259429</v>
          </cell>
        </row>
        <row r="5274">
          <cell r="J5274" t="str">
            <v>Current liabilities / Trade and other payables from exchange transactions_BS</v>
          </cell>
          <cell r="K5274" t="str">
            <v>Current liabilities / Trade and other payables from exchange transactions_BS</v>
          </cell>
          <cell r="L5274" t="str">
            <v>M</v>
          </cell>
          <cell r="M5274" t="str">
            <v>No</v>
          </cell>
          <cell r="N5274">
            <v>259430</v>
          </cell>
        </row>
        <row r="5275">
          <cell r="J5275" t="str">
            <v>Current liabilities / Trade and other payables from exchange transactions_BS</v>
          </cell>
          <cell r="K5275" t="str">
            <v>Current liabilities / Trade and other payables from exchange transactions_BS</v>
          </cell>
          <cell r="L5275" t="str">
            <v>M</v>
          </cell>
          <cell r="M5275" t="str">
            <v>No</v>
          </cell>
          <cell r="N5275">
            <v>259225</v>
          </cell>
        </row>
        <row r="5276">
          <cell r="J5276" t="str">
            <v>Current liabilities / Trade and other payables from exchange transactions_BS</v>
          </cell>
          <cell r="K5276" t="str">
            <v>Current liabilities / Trade and other payables from exchange transactions_BS</v>
          </cell>
          <cell r="L5276" t="str">
            <v>M</v>
          </cell>
          <cell r="M5276" t="str">
            <v>No</v>
          </cell>
          <cell r="N5276">
            <v>259226</v>
          </cell>
        </row>
        <row r="5277">
          <cell r="J5277" t="str">
            <v>Current liabilities / Trade and other payables from exchange transactions_BS</v>
          </cell>
          <cell r="K5277" t="str">
            <v>Current liabilities / Trade and other payables from exchange transactions_BS</v>
          </cell>
          <cell r="L5277" t="str">
            <v>M</v>
          </cell>
          <cell r="M5277" t="str">
            <v>No</v>
          </cell>
          <cell r="N5277">
            <v>259227</v>
          </cell>
        </row>
        <row r="5278">
          <cell r="J5278" t="str">
            <v>Current liabilities / Trade and other payables from exchange transactions_BS</v>
          </cell>
          <cell r="K5278" t="str">
            <v>Current liabilities / Trade and other payables from exchange transactions_BS</v>
          </cell>
          <cell r="L5278" t="str">
            <v>M</v>
          </cell>
          <cell r="M5278" t="str">
            <v>No</v>
          </cell>
          <cell r="N5278">
            <v>259228</v>
          </cell>
        </row>
        <row r="5279">
          <cell r="J5279" t="str">
            <v>Current liabilities / Trade and other payables from exchange transactions_BS</v>
          </cell>
          <cell r="K5279" t="str">
            <v>Current liabilities / Trade and other payables from exchange transactions_BS</v>
          </cell>
          <cell r="L5279" t="str">
            <v>M</v>
          </cell>
          <cell r="M5279" t="str">
            <v>No</v>
          </cell>
          <cell r="N5279">
            <v>259229</v>
          </cell>
        </row>
        <row r="5280">
          <cell r="J5280" t="str">
            <v>Current liabilities / Trade and other payables from exchange transactions_BS</v>
          </cell>
          <cell r="K5280" t="str">
            <v>Current liabilities / Trade and other payables from exchange transactions_BS</v>
          </cell>
          <cell r="L5280" t="str">
            <v>M</v>
          </cell>
          <cell r="M5280" t="str">
            <v>No</v>
          </cell>
          <cell r="N5280">
            <v>259230</v>
          </cell>
        </row>
        <row r="5281">
          <cell r="J5281" t="str">
            <v>Current liabilities / Trade and other payables from exchange transactions_BS</v>
          </cell>
          <cell r="K5281" t="str">
            <v>Current liabilities / Trade and other payables from exchange transactions_BS</v>
          </cell>
          <cell r="L5281" t="str">
            <v>M</v>
          </cell>
          <cell r="M5281" t="str">
            <v>No</v>
          </cell>
          <cell r="N5281">
            <v>259231</v>
          </cell>
        </row>
        <row r="5282">
          <cell r="J5282" t="str">
            <v>Current liabilities / Trade and other payables from exchange transactions_BS</v>
          </cell>
          <cell r="K5282" t="str">
            <v>Current liabilities / Trade and other payables from exchange transactions_BS</v>
          </cell>
          <cell r="L5282" t="str">
            <v>M</v>
          </cell>
          <cell r="M5282" t="str">
            <v>No</v>
          </cell>
          <cell r="N5282">
            <v>259232</v>
          </cell>
        </row>
        <row r="5283">
          <cell r="J5283" t="str">
            <v>Current liabilities / Trade and other payables from exchange transactions_BS</v>
          </cell>
          <cell r="K5283" t="str">
            <v>Current liabilities / Trade and other payables from exchange transactions_BS</v>
          </cell>
          <cell r="L5283" t="str">
            <v>M</v>
          </cell>
          <cell r="M5283" t="str">
            <v>No</v>
          </cell>
          <cell r="N5283">
            <v>259233</v>
          </cell>
        </row>
        <row r="5284">
          <cell r="J5284" t="str">
            <v>Current liabilities / Trade and other payables from exchange transactions_BS</v>
          </cell>
          <cell r="K5284" t="str">
            <v>Current liabilities / Trade and other payables from exchange transactions_BS</v>
          </cell>
          <cell r="L5284" t="str">
            <v>M</v>
          </cell>
          <cell r="M5284" t="str">
            <v>No</v>
          </cell>
          <cell r="N5284">
            <v>259234</v>
          </cell>
        </row>
        <row r="5285">
          <cell r="J5285" t="str">
            <v>Current liabilities / Trade and other payables from exchange transactions_BS</v>
          </cell>
          <cell r="K5285" t="str">
            <v>Current liabilities / Trade and other payables from exchange transactions_BS</v>
          </cell>
          <cell r="L5285" t="str">
            <v>M</v>
          </cell>
          <cell r="M5285" t="str">
            <v>No</v>
          </cell>
          <cell r="N5285">
            <v>259235</v>
          </cell>
        </row>
        <row r="5286">
          <cell r="J5286" t="str">
            <v>Current liabilities / Trade and other payables from exchange transactions_BS</v>
          </cell>
          <cell r="K5286" t="str">
            <v>Current liabilities / Trade and other payables from exchange transactions_BS</v>
          </cell>
          <cell r="L5286" t="str">
            <v>M</v>
          </cell>
          <cell r="M5286" t="str">
            <v>No</v>
          </cell>
          <cell r="N5286">
            <v>259236</v>
          </cell>
        </row>
        <row r="5287">
          <cell r="J5287" t="str">
            <v>Current liabilities / Trade and other payables from exchange transactions_BS</v>
          </cell>
          <cell r="K5287" t="str">
            <v>Current liabilities / Trade and other payables from exchange transactions_BS</v>
          </cell>
          <cell r="L5287" t="str">
            <v>M</v>
          </cell>
          <cell r="M5287" t="str">
            <v>No</v>
          </cell>
          <cell r="N5287">
            <v>259237</v>
          </cell>
        </row>
        <row r="5288">
          <cell r="J5288" t="str">
            <v>Current liabilities / Trade and other payables from exchange transactions_BS</v>
          </cell>
          <cell r="K5288" t="str">
            <v>Current liabilities / Trade and other payables from exchange transactions_BS</v>
          </cell>
          <cell r="L5288" t="str">
            <v>M</v>
          </cell>
          <cell r="M5288" t="str">
            <v>No</v>
          </cell>
          <cell r="N5288">
            <v>259238</v>
          </cell>
        </row>
        <row r="5289">
          <cell r="J5289" t="str">
            <v>Current liabilities / Trade and other payables from exchange transactions_BS</v>
          </cell>
          <cell r="K5289" t="str">
            <v>Current liabilities / Trade and other payables from exchange transactions_BS</v>
          </cell>
          <cell r="L5289" t="str">
            <v>M</v>
          </cell>
          <cell r="M5289" t="str">
            <v>No</v>
          </cell>
          <cell r="N5289">
            <v>259239</v>
          </cell>
        </row>
        <row r="5290">
          <cell r="J5290" t="str">
            <v>Current liabilities / Trade and other payables from exchange transactions_BS</v>
          </cell>
          <cell r="K5290" t="str">
            <v>Current liabilities / Trade and other payables from exchange transactions_BS</v>
          </cell>
          <cell r="L5290" t="str">
            <v>M</v>
          </cell>
          <cell r="M5290" t="str">
            <v>No</v>
          </cell>
          <cell r="N5290">
            <v>259240</v>
          </cell>
        </row>
        <row r="5291">
          <cell r="J5291" t="str">
            <v>Current liabilities / Trade and other payables from exchange transactions_BS</v>
          </cell>
          <cell r="K5291" t="str">
            <v>Current liabilities / Trade and other payables from exchange transactions_BS</v>
          </cell>
          <cell r="L5291" t="str">
            <v>M</v>
          </cell>
          <cell r="M5291" t="str">
            <v>No</v>
          </cell>
          <cell r="N5291">
            <v>259241</v>
          </cell>
        </row>
        <row r="5292">
          <cell r="J5292" t="str">
            <v>Current liabilities / Trade and other payables from exchange transactions_BS</v>
          </cell>
          <cell r="K5292" t="str">
            <v>Current liabilities / Trade and other payables from exchange transactions_BS</v>
          </cell>
          <cell r="L5292" t="str">
            <v>M</v>
          </cell>
          <cell r="M5292" t="str">
            <v>No</v>
          </cell>
          <cell r="N5292">
            <v>259242</v>
          </cell>
        </row>
        <row r="5293">
          <cell r="J5293" t="str">
            <v>Current liabilities / Trade and other payables from exchange transactions_BS</v>
          </cell>
          <cell r="K5293" t="str">
            <v>Current liabilities / Trade and other payables from exchange transactions_BS</v>
          </cell>
          <cell r="L5293" t="str">
            <v>M</v>
          </cell>
          <cell r="M5293" t="str">
            <v>No</v>
          </cell>
          <cell r="N5293">
            <v>259243</v>
          </cell>
        </row>
        <row r="5294">
          <cell r="J5294" t="str">
            <v>Current liabilities / Trade and other payables from exchange transactions_BS</v>
          </cell>
          <cell r="K5294" t="str">
            <v>Current liabilities / Trade and other payables from exchange transactions_BS</v>
          </cell>
          <cell r="L5294" t="str">
            <v>M</v>
          </cell>
          <cell r="M5294" t="str">
            <v>No</v>
          </cell>
          <cell r="N5294">
            <v>259244</v>
          </cell>
        </row>
        <row r="5295">
          <cell r="J5295" t="str">
            <v>Current liabilities / Trade and other payables from exchange transactions_BS</v>
          </cell>
          <cell r="K5295" t="str">
            <v>Current liabilities / Trade and other payables from exchange transactions_BS</v>
          </cell>
          <cell r="L5295" t="str">
            <v>M</v>
          </cell>
          <cell r="M5295" t="str">
            <v>No</v>
          </cell>
          <cell r="N5295">
            <v>259245</v>
          </cell>
        </row>
        <row r="5296">
          <cell r="J5296" t="str">
            <v>Current liabilities / Trade and other payables from exchange transactions_BS</v>
          </cell>
          <cell r="K5296" t="str">
            <v>Current liabilities / Trade and other payables from exchange transactions_BS</v>
          </cell>
          <cell r="L5296" t="str">
            <v>M</v>
          </cell>
          <cell r="M5296" t="str">
            <v>No</v>
          </cell>
          <cell r="N5296">
            <v>259246</v>
          </cell>
        </row>
        <row r="5297">
          <cell r="J5297" t="str">
            <v>Current liabilities / Trade and other payables from exchange transactions_BS</v>
          </cell>
          <cell r="K5297" t="str">
            <v>Current liabilities / Trade and other payables from exchange transactions_BS</v>
          </cell>
          <cell r="L5297" t="str">
            <v>M</v>
          </cell>
          <cell r="M5297" t="str">
            <v>No</v>
          </cell>
          <cell r="N5297">
            <v>259247</v>
          </cell>
        </row>
        <row r="5298">
          <cell r="J5298" t="str">
            <v>Current liabilities / Trade and other payables from exchange transactions_BS</v>
          </cell>
          <cell r="K5298" t="str">
            <v>Current liabilities / Trade and other payables from exchange transactions_BS</v>
          </cell>
          <cell r="L5298" t="str">
            <v>M</v>
          </cell>
          <cell r="M5298" t="str">
            <v>No</v>
          </cell>
          <cell r="N5298">
            <v>259248</v>
          </cell>
        </row>
        <row r="5299">
          <cell r="J5299" t="str">
            <v>Current liabilities / Trade and other payables from exchange transactions_BS</v>
          </cell>
          <cell r="K5299" t="str">
            <v>Current liabilities / Trade and other payables from exchange transactions_BS</v>
          </cell>
          <cell r="L5299" t="str">
            <v>M</v>
          </cell>
          <cell r="M5299" t="str">
            <v>No</v>
          </cell>
          <cell r="N5299">
            <v>259249</v>
          </cell>
        </row>
        <row r="5300">
          <cell r="J5300" t="str">
            <v>Current liabilities / Trade and other payables from exchange transactions_BS</v>
          </cell>
          <cell r="K5300" t="str">
            <v>Current liabilities / Trade and other payables from exchange transactions_BS</v>
          </cell>
          <cell r="L5300" t="str">
            <v>M</v>
          </cell>
          <cell r="M5300" t="str">
            <v>No</v>
          </cell>
          <cell r="N5300">
            <v>259250</v>
          </cell>
        </row>
        <row r="5301">
          <cell r="J5301" t="str">
            <v>Current liabilities / Trade and other payables from exchange transactions_BS</v>
          </cell>
          <cell r="K5301" t="str">
            <v>Current liabilities / Trade and other payables from exchange transactions_BS</v>
          </cell>
          <cell r="L5301" t="str">
            <v>M</v>
          </cell>
          <cell r="M5301" t="str">
            <v>No</v>
          </cell>
          <cell r="N5301">
            <v>259251</v>
          </cell>
        </row>
        <row r="5302">
          <cell r="J5302" t="str">
            <v>Current liabilities / Trade and other payables from exchange transactions_BS</v>
          </cell>
          <cell r="K5302" t="str">
            <v>Current liabilities / Trade and other payables from exchange transactions_BS</v>
          </cell>
          <cell r="L5302" t="str">
            <v>M</v>
          </cell>
          <cell r="M5302" t="str">
            <v>No</v>
          </cell>
          <cell r="N5302">
            <v>259252</v>
          </cell>
        </row>
        <row r="5303">
          <cell r="J5303" t="str">
            <v>Current liabilities / Trade and other payables from exchange transactions_BS</v>
          </cell>
          <cell r="K5303" t="str">
            <v>Current liabilities / Trade and other payables from exchange transactions_BS</v>
          </cell>
          <cell r="L5303" t="str">
            <v>M</v>
          </cell>
          <cell r="M5303" t="str">
            <v>No</v>
          </cell>
          <cell r="N5303">
            <v>259253</v>
          </cell>
        </row>
        <row r="5304">
          <cell r="J5304" t="str">
            <v>Current liabilities / Trade and other payables from exchange transactions_BS</v>
          </cell>
          <cell r="K5304" t="str">
            <v>Current liabilities / Trade and other payables from exchange transactions_BS</v>
          </cell>
          <cell r="L5304" t="str">
            <v>M</v>
          </cell>
          <cell r="M5304" t="str">
            <v>No</v>
          </cell>
          <cell r="N5304">
            <v>259254</v>
          </cell>
        </row>
        <row r="5305">
          <cell r="J5305" t="str">
            <v>Current liabilities / Trade and other payables from exchange transactions_BS</v>
          </cell>
          <cell r="K5305" t="str">
            <v>Current liabilities / Trade and other payables from exchange transactions_BS</v>
          </cell>
          <cell r="L5305" t="str">
            <v>M</v>
          </cell>
          <cell r="M5305" t="str">
            <v>No</v>
          </cell>
          <cell r="N5305">
            <v>259255</v>
          </cell>
        </row>
        <row r="5306">
          <cell r="J5306" t="str">
            <v>Current liabilities / Trade and other payables from exchange transactions_BS</v>
          </cell>
          <cell r="K5306" t="str">
            <v>Current liabilities / Trade and other payables from exchange transactions_BS</v>
          </cell>
          <cell r="L5306" t="str">
            <v>M</v>
          </cell>
          <cell r="M5306" t="str">
            <v>No</v>
          </cell>
          <cell r="N5306">
            <v>259256</v>
          </cell>
        </row>
        <row r="5307">
          <cell r="J5307" t="str">
            <v>Current liabilities / Trade and other payables from exchange transactions_BS</v>
          </cell>
          <cell r="K5307" t="str">
            <v>Current liabilities / Trade and other payables from exchange transactions_BS</v>
          </cell>
          <cell r="L5307" t="str">
            <v>M</v>
          </cell>
          <cell r="M5307" t="str">
            <v>No</v>
          </cell>
          <cell r="N5307">
            <v>259257</v>
          </cell>
        </row>
        <row r="5308">
          <cell r="J5308" t="str">
            <v>Current liabilities / Trade and other payables from exchange transactions_BS</v>
          </cell>
          <cell r="K5308" t="str">
            <v>Current liabilities / Trade and other payables from exchange transactions_BS</v>
          </cell>
          <cell r="L5308" t="str">
            <v>M</v>
          </cell>
          <cell r="M5308" t="str">
            <v>No</v>
          </cell>
          <cell r="N5308">
            <v>259258</v>
          </cell>
        </row>
        <row r="5309">
          <cell r="J5309" t="str">
            <v>Current liabilities / Trade and other payables from exchange transactions_BS</v>
          </cell>
          <cell r="K5309" t="str">
            <v>Current liabilities / Trade and other payables from exchange transactions_BS</v>
          </cell>
          <cell r="L5309" t="str">
            <v>M</v>
          </cell>
          <cell r="M5309" t="str">
            <v>No</v>
          </cell>
          <cell r="N5309">
            <v>259259</v>
          </cell>
        </row>
        <row r="5310">
          <cell r="J5310" t="str">
            <v>Current liabilities / Trade and other payables from exchange transactions_BS</v>
          </cell>
          <cell r="K5310" t="str">
            <v>Current liabilities / Trade and other payables from exchange transactions_BS</v>
          </cell>
          <cell r="L5310" t="str">
            <v>M</v>
          </cell>
          <cell r="M5310" t="str">
            <v>No</v>
          </cell>
          <cell r="N5310">
            <v>259260</v>
          </cell>
        </row>
        <row r="5311">
          <cell r="J5311" t="str">
            <v>Current liabilities / Trade and other payables from exchange transactions_BS</v>
          </cell>
          <cell r="K5311" t="str">
            <v>Current liabilities / Trade and other payables from exchange transactions_BS</v>
          </cell>
          <cell r="L5311" t="str">
            <v>M</v>
          </cell>
          <cell r="M5311" t="str">
            <v>No</v>
          </cell>
          <cell r="N5311">
            <v>259261</v>
          </cell>
        </row>
        <row r="5312">
          <cell r="J5312" t="str">
            <v>Current liabilities / Trade and other payables from exchange transactions_BS</v>
          </cell>
          <cell r="K5312" t="str">
            <v>Current liabilities / Trade and other payables from exchange transactions_BS</v>
          </cell>
          <cell r="L5312" t="str">
            <v>M</v>
          </cell>
          <cell r="M5312" t="str">
            <v>No</v>
          </cell>
          <cell r="N5312">
            <v>259262</v>
          </cell>
        </row>
        <row r="5313">
          <cell r="J5313" t="str">
            <v>Current liabilities / Trade and other payables from exchange transactions_BS</v>
          </cell>
          <cell r="K5313" t="str">
            <v>Current liabilities / Trade and other payables from exchange transactions_BS</v>
          </cell>
          <cell r="L5313" t="str">
            <v>M</v>
          </cell>
          <cell r="M5313" t="str">
            <v>No</v>
          </cell>
          <cell r="N5313">
            <v>259263</v>
          </cell>
        </row>
        <row r="5314">
          <cell r="J5314" t="str">
            <v>Current liabilities / Trade and other payables from exchange transactions_BS</v>
          </cell>
          <cell r="K5314" t="str">
            <v>Current liabilities / Trade and other payables from exchange transactions_BS</v>
          </cell>
          <cell r="L5314" t="str">
            <v>M</v>
          </cell>
          <cell r="M5314" t="str">
            <v>No</v>
          </cell>
          <cell r="N5314">
            <v>263514</v>
          </cell>
        </row>
        <row r="5315">
          <cell r="J5315" t="str">
            <v>Current liabilities / Trade and other payables from exchange transactions_BS</v>
          </cell>
          <cell r="K5315" t="str">
            <v>Current liabilities / Trade and other payables from exchange transactions_BS</v>
          </cell>
          <cell r="L5315" t="str">
            <v>M</v>
          </cell>
          <cell r="M5315" t="str">
            <v>No</v>
          </cell>
          <cell r="N5315">
            <v>260658</v>
          </cell>
        </row>
        <row r="5316">
          <cell r="J5316" t="str">
            <v>Current liabilities / Trade and other payables from exchange transactions_BS</v>
          </cell>
          <cell r="K5316" t="str">
            <v>Current liabilities / Trade and other payables from exchange transactions_BS</v>
          </cell>
          <cell r="L5316" t="str">
            <v>M</v>
          </cell>
          <cell r="M5316" t="str">
            <v>No</v>
          </cell>
          <cell r="N5316">
            <v>260659</v>
          </cell>
        </row>
        <row r="5317">
          <cell r="J5317" t="str">
            <v>Current liabilities / Trade and other payables from exchange transactions_BS</v>
          </cell>
          <cell r="K5317" t="str">
            <v>Current liabilities / Trade and other payables from exchange transactions_BS</v>
          </cell>
          <cell r="L5317" t="str">
            <v>M</v>
          </cell>
          <cell r="M5317" t="str">
            <v>No</v>
          </cell>
          <cell r="N5317">
            <v>260662</v>
          </cell>
        </row>
        <row r="5318">
          <cell r="J5318" t="str">
            <v>Current liabilities / Trade and other payables from exchange transactions_BS</v>
          </cell>
          <cell r="K5318" t="str">
            <v>Current liabilities / Trade and other payables from exchange transactions_BS</v>
          </cell>
          <cell r="L5318" t="str">
            <v>M</v>
          </cell>
          <cell r="M5318" t="str">
            <v>No</v>
          </cell>
          <cell r="N5318">
            <v>260663</v>
          </cell>
        </row>
        <row r="5319">
          <cell r="J5319" t="str">
            <v>Current liabilities / Trade and other payables from exchange transactions_BS</v>
          </cell>
          <cell r="K5319" t="str">
            <v>Current liabilities / Trade and other payables from exchange transactions_BS</v>
          </cell>
          <cell r="L5319" t="str">
            <v>M</v>
          </cell>
          <cell r="M5319" t="str">
            <v>No</v>
          </cell>
          <cell r="N5319">
            <v>258975</v>
          </cell>
        </row>
        <row r="5320">
          <cell r="J5320" t="str">
            <v>Current liabilities / Trade and other payables from exchange transactions_BS</v>
          </cell>
          <cell r="K5320" t="str">
            <v>Current liabilities / Trade and other payables from exchange transactions_BS</v>
          </cell>
          <cell r="L5320" t="str">
            <v>M</v>
          </cell>
          <cell r="M5320" t="str">
            <v>No</v>
          </cell>
          <cell r="N5320">
            <v>258976</v>
          </cell>
        </row>
        <row r="5321">
          <cell r="J5321" t="str">
            <v>Current liabilities / Trade and other payables from exchange transactions_BS</v>
          </cell>
          <cell r="K5321" t="str">
            <v>Current liabilities / Trade and other payables from exchange transactions_BS</v>
          </cell>
          <cell r="L5321" t="str">
            <v>M</v>
          </cell>
          <cell r="M5321" t="str">
            <v>No</v>
          </cell>
          <cell r="N5321">
            <v>258977</v>
          </cell>
        </row>
        <row r="5322">
          <cell r="J5322" t="str">
            <v>Current liabilities / Trade and other payables from exchange transactions_BS</v>
          </cell>
          <cell r="K5322" t="str">
            <v>Current liabilities / Trade and other payables from exchange transactions_BS</v>
          </cell>
          <cell r="L5322" t="str">
            <v>M</v>
          </cell>
          <cell r="M5322" t="str">
            <v>No</v>
          </cell>
          <cell r="N5322">
            <v>258978</v>
          </cell>
        </row>
        <row r="5323">
          <cell r="J5323" t="str">
            <v>Current liabilities / Trade and other payables from exchange transactions_BS</v>
          </cell>
          <cell r="K5323" t="str">
            <v>Current liabilities / Trade and other payables from exchange transactions_BS</v>
          </cell>
          <cell r="L5323" t="str">
            <v>M</v>
          </cell>
          <cell r="M5323" t="str">
            <v>No</v>
          </cell>
          <cell r="N5323">
            <v>258979</v>
          </cell>
        </row>
        <row r="5324">
          <cell r="J5324" t="str">
            <v>Current liabilities / Trade and other payables from exchange transactions_BS</v>
          </cell>
          <cell r="K5324" t="str">
            <v>Current liabilities / Trade and other payables from exchange transactions_BS</v>
          </cell>
          <cell r="L5324" t="str">
            <v>M</v>
          </cell>
          <cell r="M5324" t="str">
            <v>No</v>
          </cell>
          <cell r="N5324">
            <v>258980</v>
          </cell>
        </row>
        <row r="5325">
          <cell r="J5325" t="str">
            <v>Current liabilities / Trade and other payables from exchange transactions_BS</v>
          </cell>
          <cell r="K5325" t="str">
            <v>Current liabilities / Trade and other payables from exchange transactions_BS</v>
          </cell>
          <cell r="L5325" t="str">
            <v>M</v>
          </cell>
          <cell r="M5325" t="str">
            <v>No</v>
          </cell>
          <cell r="N5325">
            <v>258981</v>
          </cell>
        </row>
        <row r="5326">
          <cell r="J5326" t="str">
            <v>Current liabilities / Trade and other payables from exchange transactions_BS</v>
          </cell>
          <cell r="K5326" t="str">
            <v>Current liabilities / Trade and other payables from exchange transactions_BS</v>
          </cell>
          <cell r="L5326" t="str">
            <v>M</v>
          </cell>
          <cell r="M5326" t="str">
            <v>No</v>
          </cell>
          <cell r="N5326">
            <v>258982</v>
          </cell>
        </row>
        <row r="5327">
          <cell r="J5327" t="str">
            <v>Current liabilities / Trade and other payables from exchange transactions_BS</v>
          </cell>
          <cell r="K5327" t="str">
            <v>Current liabilities / Trade and other payables from exchange transactions_BS</v>
          </cell>
          <cell r="L5327" t="str">
            <v>M</v>
          </cell>
          <cell r="M5327" t="str">
            <v>No</v>
          </cell>
          <cell r="N5327">
            <v>258983</v>
          </cell>
        </row>
        <row r="5328">
          <cell r="J5328" t="str">
            <v>Current liabilities / Trade and other payables from exchange transactions_BS</v>
          </cell>
          <cell r="K5328" t="str">
            <v>Current liabilities / Trade and other payables from exchange transactions_BS</v>
          </cell>
          <cell r="L5328" t="str">
            <v>M</v>
          </cell>
          <cell r="M5328" t="str">
            <v>No</v>
          </cell>
          <cell r="N5328">
            <v>258984</v>
          </cell>
        </row>
        <row r="5329">
          <cell r="J5329" t="str">
            <v>Current liabilities / Trade and other payables from exchange transactions_BS</v>
          </cell>
          <cell r="K5329" t="str">
            <v>Current liabilities / Trade and other payables from exchange transactions_BS</v>
          </cell>
          <cell r="L5329" t="str">
            <v>M</v>
          </cell>
          <cell r="M5329" t="str">
            <v>No</v>
          </cell>
          <cell r="N5329">
            <v>258985</v>
          </cell>
        </row>
        <row r="5330">
          <cell r="J5330" t="str">
            <v>Current liabilities / Trade and other payables from exchange transactions_BS</v>
          </cell>
          <cell r="K5330" t="str">
            <v>Current liabilities / Trade and other payables from exchange transactions_BS</v>
          </cell>
          <cell r="L5330" t="str">
            <v>M</v>
          </cell>
          <cell r="M5330" t="str">
            <v>No</v>
          </cell>
          <cell r="N5330">
            <v>258986</v>
          </cell>
        </row>
        <row r="5331">
          <cell r="J5331" t="str">
            <v>Current liabilities / Trade and other payables from exchange transactions_BS</v>
          </cell>
          <cell r="K5331" t="str">
            <v>Current liabilities / Trade and other payables from exchange transactions_BS</v>
          </cell>
          <cell r="L5331" t="str">
            <v>M</v>
          </cell>
          <cell r="M5331" t="str">
            <v>No</v>
          </cell>
          <cell r="N5331">
            <v>258987</v>
          </cell>
        </row>
        <row r="5332">
          <cell r="J5332" t="str">
            <v>Current liabilities / Trade and other payables from exchange transactions_BS</v>
          </cell>
          <cell r="K5332" t="str">
            <v>Current liabilities / Trade and other payables from exchange transactions_BS</v>
          </cell>
          <cell r="L5332" t="str">
            <v>M</v>
          </cell>
          <cell r="M5332" t="str">
            <v>No</v>
          </cell>
          <cell r="N5332">
            <v>258988</v>
          </cell>
        </row>
        <row r="5333">
          <cell r="J5333" t="str">
            <v>Current liabilities / Trade and other payables from exchange transactions_BS</v>
          </cell>
          <cell r="K5333" t="str">
            <v>Current liabilities / Trade and other payables from exchange transactions_BS</v>
          </cell>
          <cell r="L5333" t="str">
            <v>M</v>
          </cell>
          <cell r="M5333" t="str">
            <v>No</v>
          </cell>
          <cell r="N5333">
            <v>258989</v>
          </cell>
        </row>
        <row r="5334">
          <cell r="J5334" t="str">
            <v>Current liabilities / Trade and other payables from exchange transactions_BS</v>
          </cell>
          <cell r="K5334" t="str">
            <v>Current liabilities / Trade and other payables from exchange transactions_BS</v>
          </cell>
          <cell r="L5334" t="str">
            <v>M</v>
          </cell>
          <cell r="M5334" t="str">
            <v>No</v>
          </cell>
          <cell r="N5334">
            <v>258990</v>
          </cell>
        </row>
        <row r="5335">
          <cell r="J5335" t="str">
            <v>Current liabilities / Trade and other payables from exchange transactions_BS</v>
          </cell>
          <cell r="K5335" t="str">
            <v>Current liabilities / Trade and other payables from exchange transactions_BS</v>
          </cell>
          <cell r="L5335" t="str">
            <v>M</v>
          </cell>
          <cell r="M5335" t="str">
            <v>No</v>
          </cell>
          <cell r="N5335">
            <v>258991</v>
          </cell>
        </row>
        <row r="5336">
          <cell r="J5336" t="str">
            <v>Current liabilities / Trade and other payables from exchange transactions_BS</v>
          </cell>
          <cell r="K5336" t="str">
            <v>Current liabilities / Trade and other payables from exchange transactions_BS</v>
          </cell>
          <cell r="L5336" t="str">
            <v>M</v>
          </cell>
          <cell r="M5336" t="str">
            <v>No</v>
          </cell>
          <cell r="N5336">
            <v>258992</v>
          </cell>
        </row>
        <row r="5337">
          <cell r="J5337" t="str">
            <v>Current liabilities / Trade and other payables from exchange transactions_BS</v>
          </cell>
          <cell r="K5337" t="str">
            <v>Current liabilities / Trade and other payables from exchange transactions_BS</v>
          </cell>
          <cell r="L5337" t="str">
            <v>M</v>
          </cell>
          <cell r="M5337" t="str">
            <v>No</v>
          </cell>
          <cell r="N5337">
            <v>258993</v>
          </cell>
        </row>
        <row r="5338">
          <cell r="J5338" t="str">
            <v>Current liabilities / Trade and other payables from exchange transactions_BS</v>
          </cell>
          <cell r="K5338" t="str">
            <v>Current liabilities / Trade and other payables from exchange transactions_BS</v>
          </cell>
          <cell r="L5338" t="str">
            <v>M</v>
          </cell>
          <cell r="M5338" t="str">
            <v>No</v>
          </cell>
          <cell r="N5338">
            <v>258994</v>
          </cell>
        </row>
        <row r="5339">
          <cell r="J5339" t="str">
            <v>Current liabilities / Trade and other payables from exchange transactions_BS</v>
          </cell>
          <cell r="K5339" t="str">
            <v>Current liabilities / Trade and other payables from exchange transactions_BS</v>
          </cell>
          <cell r="L5339" t="str">
            <v>M</v>
          </cell>
          <cell r="M5339" t="str">
            <v>No</v>
          </cell>
          <cell r="N5339">
            <v>258995</v>
          </cell>
        </row>
        <row r="5340">
          <cell r="J5340" t="str">
            <v>Current liabilities / Trade and other payables from exchange transactions_BS</v>
          </cell>
          <cell r="K5340" t="str">
            <v>Current liabilities / Trade and other payables from exchange transactions_BS</v>
          </cell>
          <cell r="L5340" t="str">
            <v>M</v>
          </cell>
          <cell r="M5340" t="str">
            <v>No</v>
          </cell>
          <cell r="N5340">
            <v>258996</v>
          </cell>
        </row>
        <row r="5341">
          <cell r="J5341" t="str">
            <v>Current liabilities / Trade and other payables from exchange transactions_BS</v>
          </cell>
          <cell r="K5341" t="str">
            <v>Current liabilities / Trade and other payables from exchange transactions_BS</v>
          </cell>
          <cell r="L5341" t="str">
            <v>M</v>
          </cell>
          <cell r="M5341" t="str">
            <v>No</v>
          </cell>
          <cell r="N5341">
            <v>258997</v>
          </cell>
        </row>
        <row r="5342">
          <cell r="J5342" t="str">
            <v>Current liabilities / Trade and other payables from exchange transactions_BS</v>
          </cell>
          <cell r="K5342" t="str">
            <v>Current liabilities / Trade and other payables from exchange transactions_BS</v>
          </cell>
          <cell r="L5342" t="str">
            <v>M</v>
          </cell>
          <cell r="M5342" t="str">
            <v>No</v>
          </cell>
          <cell r="N5342">
            <v>258998</v>
          </cell>
        </row>
        <row r="5343">
          <cell r="J5343" t="str">
            <v>Current liabilities / Trade and other payables from exchange transactions_BS</v>
          </cell>
          <cell r="K5343" t="str">
            <v>Current liabilities / Trade and other payables from exchange transactions_BS</v>
          </cell>
          <cell r="L5343" t="str">
            <v>M</v>
          </cell>
          <cell r="M5343" t="str">
            <v>No</v>
          </cell>
          <cell r="N5343">
            <v>258999</v>
          </cell>
        </row>
        <row r="5344">
          <cell r="J5344" t="str">
            <v>Current liabilities / Trade and other payables from exchange transactions_BS</v>
          </cell>
          <cell r="K5344" t="str">
            <v>Current liabilities / Trade and other payables from exchange transactions_BS</v>
          </cell>
          <cell r="L5344" t="str">
            <v>M</v>
          </cell>
          <cell r="M5344" t="str">
            <v>No</v>
          </cell>
          <cell r="N5344">
            <v>259000</v>
          </cell>
        </row>
        <row r="5345">
          <cell r="J5345" t="str">
            <v>Current liabilities / Trade and other payables from exchange transactions_BS</v>
          </cell>
          <cell r="K5345" t="str">
            <v>Current liabilities / Trade and other payables from exchange transactions_BS</v>
          </cell>
          <cell r="L5345" t="str">
            <v>M</v>
          </cell>
          <cell r="M5345" t="str">
            <v>No</v>
          </cell>
          <cell r="N5345">
            <v>259001</v>
          </cell>
        </row>
        <row r="5346">
          <cell r="J5346" t="str">
            <v>Current liabilities / Trade and other payables from exchange transactions_BS</v>
          </cell>
          <cell r="K5346" t="str">
            <v>Current liabilities / Trade and other payables from exchange transactions_BS</v>
          </cell>
          <cell r="L5346" t="str">
            <v>M</v>
          </cell>
          <cell r="M5346" t="str">
            <v>No</v>
          </cell>
          <cell r="N5346">
            <v>259002</v>
          </cell>
        </row>
        <row r="5347">
          <cell r="J5347" t="str">
            <v>Current liabilities / Trade and other payables from exchange transactions_BS</v>
          </cell>
          <cell r="K5347" t="str">
            <v>Current liabilities / Trade and other payables from exchange transactions_BS</v>
          </cell>
          <cell r="L5347" t="str">
            <v>M</v>
          </cell>
          <cell r="M5347" t="str">
            <v>No</v>
          </cell>
          <cell r="N5347">
            <v>259003</v>
          </cell>
        </row>
        <row r="5348">
          <cell r="J5348" t="str">
            <v>Current liabilities / Trade and other payables from exchange transactions_BS</v>
          </cell>
          <cell r="K5348" t="str">
            <v>Current liabilities / Trade and other payables from exchange transactions_BS</v>
          </cell>
          <cell r="L5348" t="str">
            <v>M</v>
          </cell>
          <cell r="M5348" t="str">
            <v>No</v>
          </cell>
          <cell r="N5348">
            <v>259004</v>
          </cell>
        </row>
        <row r="5349">
          <cell r="J5349" t="str">
            <v>Current liabilities / Trade and other payables from exchange transactions_BS</v>
          </cell>
          <cell r="K5349" t="str">
            <v>Current liabilities / Trade and other payables from exchange transactions_BS</v>
          </cell>
          <cell r="L5349" t="str">
            <v>M</v>
          </cell>
          <cell r="M5349" t="str">
            <v>No</v>
          </cell>
          <cell r="N5349">
            <v>259005</v>
          </cell>
        </row>
        <row r="5350">
          <cell r="J5350" t="str">
            <v>Current liabilities / Trade and other payables from exchange transactions_BS</v>
          </cell>
          <cell r="K5350" t="str">
            <v>Current liabilities / Trade and other payables from exchange transactions_BS</v>
          </cell>
          <cell r="L5350" t="str">
            <v>M</v>
          </cell>
          <cell r="M5350" t="str">
            <v>No</v>
          </cell>
          <cell r="N5350">
            <v>259006</v>
          </cell>
        </row>
        <row r="5351">
          <cell r="J5351" t="str">
            <v>Current liabilities / Trade and other payables from exchange transactions_BS</v>
          </cell>
          <cell r="K5351" t="str">
            <v>Current liabilities / Trade and other payables from exchange transactions_BS</v>
          </cell>
          <cell r="L5351" t="str">
            <v>M</v>
          </cell>
          <cell r="M5351" t="str">
            <v>No</v>
          </cell>
          <cell r="N5351">
            <v>259007</v>
          </cell>
        </row>
        <row r="5352">
          <cell r="J5352" t="str">
            <v>Current liabilities / Trade and other payables from exchange transactions_BS</v>
          </cell>
          <cell r="K5352" t="str">
            <v>Current liabilities / Trade and other payables from exchange transactions_BS</v>
          </cell>
          <cell r="L5352" t="str">
            <v>M</v>
          </cell>
          <cell r="M5352" t="str">
            <v>No</v>
          </cell>
          <cell r="N5352">
            <v>259008</v>
          </cell>
        </row>
        <row r="5353">
          <cell r="J5353" t="str">
            <v>Current liabilities / Trade and other payables from exchange transactions_BS</v>
          </cell>
          <cell r="K5353" t="str">
            <v>Current liabilities / Trade and other payables from exchange transactions_BS</v>
          </cell>
          <cell r="L5353" t="str">
            <v>M</v>
          </cell>
          <cell r="M5353" t="str">
            <v>No</v>
          </cell>
          <cell r="N5353">
            <v>259009</v>
          </cell>
        </row>
        <row r="5354">
          <cell r="J5354" t="str">
            <v>Current liabilities / Trade and other payables from exchange transactions_BS</v>
          </cell>
          <cell r="K5354" t="str">
            <v>Current liabilities / Trade and other payables from exchange transactions_BS</v>
          </cell>
          <cell r="L5354" t="str">
            <v>M</v>
          </cell>
          <cell r="M5354" t="str">
            <v>No</v>
          </cell>
          <cell r="N5354">
            <v>259010</v>
          </cell>
        </row>
        <row r="5355">
          <cell r="J5355" t="str">
            <v>Current liabilities / Trade and other payables from exchange transactions_BS</v>
          </cell>
          <cell r="K5355" t="str">
            <v>Current liabilities / Trade and other payables from exchange transactions_BS</v>
          </cell>
          <cell r="L5355" t="str">
            <v>M</v>
          </cell>
          <cell r="M5355" t="str">
            <v>No</v>
          </cell>
          <cell r="N5355">
            <v>259011</v>
          </cell>
        </row>
        <row r="5356">
          <cell r="J5356" t="str">
            <v>Current liabilities / Trade and other payables from exchange transactions_BS</v>
          </cell>
          <cell r="K5356" t="str">
            <v>Current liabilities / Trade and other payables from exchange transactions_BS</v>
          </cell>
          <cell r="L5356" t="str">
            <v>M</v>
          </cell>
          <cell r="M5356" t="str">
            <v>No</v>
          </cell>
          <cell r="N5356">
            <v>259012</v>
          </cell>
        </row>
        <row r="5357">
          <cell r="J5357" t="str">
            <v>Current liabilities / Trade and other payables from exchange transactions_BS</v>
          </cell>
          <cell r="K5357" t="str">
            <v>Current liabilities / Trade and other payables from exchange transactions_BS</v>
          </cell>
          <cell r="L5357" t="str">
            <v>M</v>
          </cell>
          <cell r="M5357" t="str">
            <v>No</v>
          </cell>
          <cell r="N5357">
            <v>259013</v>
          </cell>
        </row>
        <row r="5358">
          <cell r="J5358" t="str">
            <v>Current liabilities / Trade and other payables from exchange transactions_BS</v>
          </cell>
          <cell r="K5358" t="str">
            <v>Current liabilities / Trade and other payables from exchange transactions_BS</v>
          </cell>
          <cell r="L5358" t="str">
            <v>M</v>
          </cell>
          <cell r="M5358" t="str">
            <v>No</v>
          </cell>
          <cell r="N5358">
            <v>259014</v>
          </cell>
        </row>
        <row r="5359">
          <cell r="J5359" t="str">
            <v>Current liabilities / Trade and other payables from exchange transactions_BS</v>
          </cell>
          <cell r="K5359" t="str">
            <v>Current liabilities / Trade and other payables from exchange transactions_BS</v>
          </cell>
          <cell r="L5359" t="str">
            <v>M</v>
          </cell>
          <cell r="M5359" t="str">
            <v>No</v>
          </cell>
          <cell r="N5359">
            <v>261132</v>
          </cell>
        </row>
        <row r="5360">
          <cell r="J5360" t="str">
            <v>Current liabilities / Trade and other payables from exchange transactions_BS</v>
          </cell>
          <cell r="K5360" t="str">
            <v>Current liabilities / Trade and other payables from exchange transactions_BS</v>
          </cell>
          <cell r="L5360" t="str">
            <v>M</v>
          </cell>
          <cell r="M5360" t="str">
            <v>No</v>
          </cell>
          <cell r="N5360">
            <v>261133</v>
          </cell>
        </row>
        <row r="5361">
          <cell r="J5361" t="str">
            <v>Current liabilities / Trade and other payables from exchange transactions_BS</v>
          </cell>
          <cell r="K5361" t="str">
            <v>Current liabilities / Trade and other payables from exchange transactions_BS</v>
          </cell>
          <cell r="L5361" t="str">
            <v>M</v>
          </cell>
          <cell r="M5361" t="str">
            <v>No</v>
          </cell>
          <cell r="N5361">
            <v>261134</v>
          </cell>
        </row>
        <row r="5362">
          <cell r="J5362" t="str">
            <v>Current liabilities / Trade and other payables from exchange transactions_BS</v>
          </cell>
          <cell r="K5362" t="str">
            <v>Current liabilities / Trade and other payables from exchange transactions_BS</v>
          </cell>
          <cell r="L5362" t="str">
            <v>M</v>
          </cell>
          <cell r="M5362" t="str">
            <v>No</v>
          </cell>
          <cell r="N5362">
            <v>261135</v>
          </cell>
        </row>
        <row r="5363">
          <cell r="J5363" t="str">
            <v>Current liabilities / Trade and other payables from exchange transactions_BS</v>
          </cell>
          <cell r="K5363" t="str">
            <v>Current liabilities / Trade and other payables from exchange transactions_BS</v>
          </cell>
          <cell r="L5363" t="str">
            <v>M</v>
          </cell>
          <cell r="M5363" t="str">
            <v>No</v>
          </cell>
          <cell r="N5363">
            <v>261136</v>
          </cell>
        </row>
        <row r="5364">
          <cell r="J5364" t="str">
            <v>Current liabilities / Trade and other payables from exchange transactions_BS</v>
          </cell>
          <cell r="K5364" t="str">
            <v>Current liabilities / Trade and other payables from exchange transactions_BS</v>
          </cell>
          <cell r="L5364" t="str">
            <v>M</v>
          </cell>
          <cell r="M5364" t="str">
            <v>No</v>
          </cell>
          <cell r="N5364">
            <v>261137</v>
          </cell>
        </row>
        <row r="5365">
          <cell r="J5365" t="str">
            <v>Current liabilities / Trade and other payables from exchange transactions_BS</v>
          </cell>
          <cell r="K5365" t="str">
            <v>Current liabilities / Trade and other payables from exchange transactions_BS</v>
          </cell>
          <cell r="L5365" t="str">
            <v>M</v>
          </cell>
          <cell r="M5365" t="str">
            <v>No</v>
          </cell>
          <cell r="N5365">
            <v>261138</v>
          </cell>
        </row>
        <row r="5366">
          <cell r="J5366" t="str">
            <v>Current liabilities / Trade and other payables from exchange transactions_BS</v>
          </cell>
          <cell r="K5366" t="str">
            <v>Current liabilities / Trade and other payables from exchange transactions_BS</v>
          </cell>
          <cell r="L5366" t="str">
            <v>M</v>
          </cell>
          <cell r="M5366" t="str">
            <v>No</v>
          </cell>
          <cell r="N5366">
            <v>261139</v>
          </cell>
        </row>
        <row r="5367">
          <cell r="J5367" t="str">
            <v>Current liabilities / Trade and other payables from exchange transactions_BS</v>
          </cell>
          <cell r="K5367" t="str">
            <v>Current liabilities / Trade and other payables from exchange transactions_BS</v>
          </cell>
          <cell r="L5367" t="str">
            <v>M</v>
          </cell>
          <cell r="M5367" t="str">
            <v>No</v>
          </cell>
          <cell r="N5367">
            <v>261140</v>
          </cell>
        </row>
        <row r="5368">
          <cell r="J5368" t="str">
            <v>Current liabilities / Trade and other payables from exchange transactions_BS</v>
          </cell>
          <cell r="K5368" t="str">
            <v>Current liabilities / Trade and other payables from exchange transactions_BS</v>
          </cell>
          <cell r="L5368" t="str">
            <v>M</v>
          </cell>
          <cell r="M5368" t="str">
            <v>No</v>
          </cell>
          <cell r="N5368">
            <v>261141</v>
          </cell>
        </row>
        <row r="5369">
          <cell r="J5369" t="str">
            <v>Current liabilities / Trade and other payables from exchange transactions_BS</v>
          </cell>
          <cell r="K5369" t="str">
            <v>Current liabilities / Trade and other payables from exchange transactions_BS</v>
          </cell>
          <cell r="L5369" t="str">
            <v>M</v>
          </cell>
          <cell r="M5369" t="str">
            <v>No</v>
          </cell>
          <cell r="N5369">
            <v>261142</v>
          </cell>
        </row>
        <row r="5370">
          <cell r="J5370" t="str">
            <v>Current liabilities / Trade and other payables from exchange transactions_BS</v>
          </cell>
          <cell r="K5370" t="str">
            <v>Current liabilities / Trade and other payables from exchange transactions_BS</v>
          </cell>
          <cell r="L5370" t="str">
            <v>M</v>
          </cell>
          <cell r="M5370" t="str">
            <v>No</v>
          </cell>
          <cell r="N5370">
            <v>261143</v>
          </cell>
        </row>
        <row r="5371">
          <cell r="J5371" t="str">
            <v>Current liabilities / Trade and other payables from exchange transactions_BS</v>
          </cell>
          <cell r="K5371" t="str">
            <v>Current liabilities / Trade and other payables from exchange transactions_BS</v>
          </cell>
          <cell r="L5371" t="str">
            <v>M</v>
          </cell>
          <cell r="M5371" t="str">
            <v>No</v>
          </cell>
          <cell r="N5371">
            <v>261144</v>
          </cell>
        </row>
        <row r="5372">
          <cell r="J5372" t="str">
            <v>Current liabilities / Trade and other payables from exchange transactions_BS</v>
          </cell>
          <cell r="K5372" t="str">
            <v>Current liabilities / Trade and other payables from exchange transactions_BS</v>
          </cell>
          <cell r="L5372" t="str">
            <v>M</v>
          </cell>
          <cell r="M5372" t="str">
            <v>No</v>
          </cell>
          <cell r="N5372">
            <v>261145</v>
          </cell>
        </row>
        <row r="5373">
          <cell r="J5373" t="str">
            <v>Current liabilities / Trade and other payables from exchange transactions_BS</v>
          </cell>
          <cell r="K5373" t="str">
            <v>Current liabilities / Trade and other payables from exchange transactions_BS</v>
          </cell>
          <cell r="L5373" t="str">
            <v>M</v>
          </cell>
          <cell r="M5373" t="str">
            <v>No</v>
          </cell>
          <cell r="N5373">
            <v>261146</v>
          </cell>
        </row>
        <row r="5374">
          <cell r="J5374" t="str">
            <v>Current liabilities / Trade and other payables from exchange transactions_BS</v>
          </cell>
          <cell r="K5374" t="str">
            <v>Current liabilities / Trade and other payables from exchange transactions_BS</v>
          </cell>
          <cell r="L5374" t="str">
            <v>M</v>
          </cell>
          <cell r="M5374" t="str">
            <v>No</v>
          </cell>
          <cell r="N5374">
            <v>261147</v>
          </cell>
        </row>
        <row r="5375">
          <cell r="J5375" t="str">
            <v>Current liabilities / Trade and other payables from exchange transactions_BS</v>
          </cell>
          <cell r="K5375" t="str">
            <v>Current liabilities / Trade and other payables from exchange transactions_BS</v>
          </cell>
          <cell r="L5375" t="str">
            <v>M</v>
          </cell>
          <cell r="M5375" t="str">
            <v>No</v>
          </cell>
          <cell r="N5375">
            <v>261148</v>
          </cell>
        </row>
        <row r="5376">
          <cell r="J5376" t="str">
            <v>Current liabilities / Trade and other payables from exchange transactions_BS</v>
          </cell>
          <cell r="K5376" t="str">
            <v>Current liabilities / Trade and other payables from exchange transactions_BS</v>
          </cell>
          <cell r="L5376" t="str">
            <v>M</v>
          </cell>
          <cell r="M5376" t="str">
            <v>No</v>
          </cell>
          <cell r="N5376">
            <v>261149</v>
          </cell>
        </row>
        <row r="5377">
          <cell r="J5377" t="str">
            <v>Current liabilities / Trade and other payables from exchange transactions_BS</v>
          </cell>
          <cell r="K5377" t="str">
            <v>Current liabilities / Trade and other payables from exchange transactions_BS</v>
          </cell>
          <cell r="L5377" t="str">
            <v>M</v>
          </cell>
          <cell r="M5377" t="str">
            <v>No</v>
          </cell>
          <cell r="N5377">
            <v>261150</v>
          </cell>
        </row>
        <row r="5378">
          <cell r="J5378" t="str">
            <v>Current liabilities / Trade and other payables from exchange transactions_BS</v>
          </cell>
          <cell r="K5378" t="str">
            <v>Current liabilities / Trade and other payables from exchange transactions_BS</v>
          </cell>
          <cell r="L5378" t="str">
            <v>M</v>
          </cell>
          <cell r="M5378" t="str">
            <v>No</v>
          </cell>
          <cell r="N5378">
            <v>261151</v>
          </cell>
        </row>
        <row r="5379">
          <cell r="J5379" t="str">
            <v>Current liabilities / Trade and other payables from exchange transactions_BS</v>
          </cell>
          <cell r="K5379" t="str">
            <v>Current liabilities / Trade and other payables from exchange transactions_BS</v>
          </cell>
          <cell r="L5379" t="str">
            <v>M</v>
          </cell>
          <cell r="M5379" t="str">
            <v>No</v>
          </cell>
          <cell r="N5379">
            <v>261152</v>
          </cell>
        </row>
        <row r="5380">
          <cell r="J5380" t="str">
            <v>Current liabilities / Trade and other payables from exchange transactions_BS</v>
          </cell>
          <cell r="K5380" t="str">
            <v>Current liabilities / Trade and other payables from exchange transactions_BS</v>
          </cell>
          <cell r="L5380" t="str">
            <v>M</v>
          </cell>
          <cell r="M5380" t="str">
            <v>No</v>
          </cell>
          <cell r="N5380">
            <v>261153</v>
          </cell>
        </row>
        <row r="5381">
          <cell r="J5381" t="str">
            <v>Current liabilities / Trade and other payables from exchange transactions_BS</v>
          </cell>
          <cell r="K5381" t="str">
            <v>Current liabilities / Trade and other payables from exchange transactions_BS</v>
          </cell>
          <cell r="L5381" t="str">
            <v>M</v>
          </cell>
          <cell r="M5381" t="str">
            <v>No</v>
          </cell>
          <cell r="N5381">
            <v>261154</v>
          </cell>
        </row>
        <row r="5382">
          <cell r="J5382" t="str">
            <v>Current liabilities / Trade and other payables from exchange transactions_BS</v>
          </cell>
          <cell r="K5382" t="str">
            <v>Current liabilities / Trade and other payables from exchange transactions_BS</v>
          </cell>
          <cell r="L5382" t="str">
            <v>M</v>
          </cell>
          <cell r="M5382" t="str">
            <v>No</v>
          </cell>
          <cell r="N5382">
            <v>261155</v>
          </cell>
        </row>
        <row r="5383">
          <cell r="J5383" t="str">
            <v>Current liabilities / Trade and other payables from exchange transactions_BS</v>
          </cell>
          <cell r="K5383" t="str">
            <v>Current liabilities / Trade and other payables from exchange transactions_BS</v>
          </cell>
          <cell r="L5383" t="str">
            <v>M</v>
          </cell>
          <cell r="M5383" t="str">
            <v>No</v>
          </cell>
          <cell r="N5383">
            <v>261156</v>
          </cell>
        </row>
        <row r="5384">
          <cell r="J5384" t="str">
            <v>Current liabilities / Trade and other payables from exchange transactions_BS</v>
          </cell>
          <cell r="K5384" t="str">
            <v>Current liabilities / Trade and other payables from exchange transactions_BS</v>
          </cell>
          <cell r="L5384" t="str">
            <v>M</v>
          </cell>
          <cell r="M5384" t="str">
            <v>No</v>
          </cell>
          <cell r="N5384">
            <v>261157</v>
          </cell>
        </row>
        <row r="5385">
          <cell r="J5385" t="str">
            <v>Current liabilities / Trade and other payables from exchange transactions_BS</v>
          </cell>
          <cell r="K5385" t="str">
            <v>Current liabilities / Trade and other payables from exchange transactions_BS</v>
          </cell>
          <cell r="L5385" t="str">
            <v>M</v>
          </cell>
          <cell r="M5385" t="str">
            <v>No</v>
          </cell>
          <cell r="N5385">
            <v>261158</v>
          </cell>
        </row>
        <row r="5386">
          <cell r="J5386" t="str">
            <v>Current liabilities / Trade and other payables from exchange transactions_BS</v>
          </cell>
          <cell r="K5386" t="str">
            <v>Current liabilities / Trade and other payables from exchange transactions_BS</v>
          </cell>
          <cell r="L5386" t="str">
            <v>M</v>
          </cell>
          <cell r="M5386" t="str">
            <v>No</v>
          </cell>
          <cell r="N5386">
            <v>261159</v>
          </cell>
        </row>
        <row r="5387">
          <cell r="J5387" t="str">
            <v>Current liabilities / Trade and other payables from exchange transactions_BS</v>
          </cell>
          <cell r="K5387" t="str">
            <v>Current liabilities / Trade and other payables from exchange transactions_BS</v>
          </cell>
          <cell r="L5387" t="str">
            <v>M</v>
          </cell>
          <cell r="M5387" t="str">
            <v>No</v>
          </cell>
          <cell r="N5387">
            <v>261160</v>
          </cell>
        </row>
        <row r="5388">
          <cell r="J5388" t="str">
            <v>Current liabilities / Trade and other payables from exchange transactions_BS</v>
          </cell>
          <cell r="K5388" t="str">
            <v>Current liabilities / Trade and other payables from exchange transactions_BS</v>
          </cell>
          <cell r="L5388" t="str">
            <v>M</v>
          </cell>
          <cell r="M5388" t="str">
            <v>No</v>
          </cell>
          <cell r="N5388">
            <v>261161</v>
          </cell>
        </row>
        <row r="5389">
          <cell r="J5389" t="str">
            <v>Current liabilities / Trade and other payables from exchange transactions_BS</v>
          </cell>
          <cell r="K5389" t="str">
            <v>Current liabilities / Trade and other payables from exchange transactions_BS</v>
          </cell>
          <cell r="L5389" t="str">
            <v>M</v>
          </cell>
          <cell r="M5389" t="str">
            <v>No</v>
          </cell>
          <cell r="N5389">
            <v>261162</v>
          </cell>
        </row>
        <row r="5390">
          <cell r="J5390" t="str">
            <v>Current liabilities / Trade and other payables from exchange transactions_BS</v>
          </cell>
          <cell r="K5390" t="str">
            <v>Current liabilities / Trade and other payables from exchange transactions_BS</v>
          </cell>
          <cell r="L5390" t="str">
            <v>M</v>
          </cell>
          <cell r="M5390" t="str">
            <v>No</v>
          </cell>
          <cell r="N5390">
            <v>261163</v>
          </cell>
        </row>
        <row r="5391">
          <cell r="J5391" t="str">
            <v>Current liabilities / Trade and other payables from exchange transactions_BS</v>
          </cell>
          <cell r="K5391" t="str">
            <v>Current liabilities / Trade and other payables from exchange transactions_BS</v>
          </cell>
          <cell r="L5391" t="str">
            <v>M</v>
          </cell>
          <cell r="M5391" t="str">
            <v>No</v>
          </cell>
          <cell r="N5391">
            <v>261164</v>
          </cell>
        </row>
        <row r="5392">
          <cell r="J5392" t="str">
            <v>Current liabilities / Trade and other payables from exchange transactions_BS</v>
          </cell>
          <cell r="K5392" t="str">
            <v>Current liabilities / Trade and other payables from exchange transactions_BS</v>
          </cell>
          <cell r="L5392" t="str">
            <v>M</v>
          </cell>
          <cell r="M5392" t="str">
            <v>No</v>
          </cell>
          <cell r="N5392">
            <v>261165</v>
          </cell>
        </row>
        <row r="5393">
          <cell r="J5393" t="str">
            <v>Current liabilities / Trade and other payables from exchange transactions_BS</v>
          </cell>
          <cell r="K5393" t="str">
            <v>Current liabilities / Trade and other payables from exchange transactions_BS</v>
          </cell>
          <cell r="L5393" t="str">
            <v>M</v>
          </cell>
          <cell r="M5393" t="str">
            <v>No</v>
          </cell>
          <cell r="N5393">
            <v>261166</v>
          </cell>
        </row>
        <row r="5394">
          <cell r="J5394" t="str">
            <v>Current liabilities / Trade and other payables from exchange transactions_BS</v>
          </cell>
          <cell r="K5394" t="str">
            <v>Current liabilities / Trade and other payables from exchange transactions_BS</v>
          </cell>
          <cell r="L5394" t="str">
            <v>M</v>
          </cell>
          <cell r="M5394" t="str">
            <v>No</v>
          </cell>
          <cell r="N5394">
            <v>261167</v>
          </cell>
        </row>
        <row r="5395">
          <cell r="J5395" t="str">
            <v>Current liabilities / Trade and other payables from exchange transactions_BS</v>
          </cell>
          <cell r="K5395" t="str">
            <v>Current liabilities / Trade and other payables from exchange transactions_BS</v>
          </cell>
          <cell r="L5395" t="str">
            <v>M</v>
          </cell>
          <cell r="M5395" t="str">
            <v>No</v>
          </cell>
          <cell r="N5395">
            <v>261168</v>
          </cell>
        </row>
        <row r="5396">
          <cell r="J5396" t="str">
            <v>Current liabilities / Trade and other payables from exchange transactions_BS</v>
          </cell>
          <cell r="K5396" t="str">
            <v>Current liabilities / Trade and other payables from exchange transactions_BS</v>
          </cell>
          <cell r="L5396" t="str">
            <v>M</v>
          </cell>
          <cell r="M5396" t="str">
            <v>No</v>
          </cell>
          <cell r="N5396">
            <v>261169</v>
          </cell>
        </row>
        <row r="5397">
          <cell r="J5397" t="str">
            <v>Current liabilities / Trade and other payables from exchange transactions_BS</v>
          </cell>
          <cell r="K5397" t="str">
            <v>Current liabilities / Trade and other payables from exchange transactions_BS</v>
          </cell>
          <cell r="L5397" t="str">
            <v>M</v>
          </cell>
          <cell r="M5397" t="str">
            <v>No</v>
          </cell>
          <cell r="N5397">
            <v>261170</v>
          </cell>
        </row>
        <row r="5398">
          <cell r="J5398" t="str">
            <v>Current liabilities / Trade and other payables from exchange transactions_BS</v>
          </cell>
          <cell r="K5398" t="str">
            <v>Current liabilities / Trade and other payables from exchange transactions_BS</v>
          </cell>
          <cell r="L5398" t="str">
            <v>M</v>
          </cell>
          <cell r="M5398" t="str">
            <v>No</v>
          </cell>
          <cell r="N5398">
            <v>261171</v>
          </cell>
        </row>
        <row r="5399">
          <cell r="J5399" t="str">
            <v>Current liabilities / Trade and other payables from exchange transactions_BS</v>
          </cell>
          <cell r="K5399" t="str">
            <v>Current liabilities / Trade and other payables from exchange transactions_BS</v>
          </cell>
          <cell r="L5399" t="str">
            <v>M</v>
          </cell>
          <cell r="M5399" t="str">
            <v>No</v>
          </cell>
          <cell r="N5399">
            <v>261172</v>
          </cell>
        </row>
        <row r="5400">
          <cell r="J5400" t="str">
            <v>Current liabilities / Trade and other payables from exchange transactions_BS</v>
          </cell>
          <cell r="K5400" t="str">
            <v>Current liabilities / Trade and other payables from exchange transactions_BS</v>
          </cell>
          <cell r="L5400" t="str">
            <v>M</v>
          </cell>
          <cell r="M5400" t="str">
            <v>No</v>
          </cell>
          <cell r="N5400">
            <v>261173</v>
          </cell>
        </row>
        <row r="5401">
          <cell r="J5401" t="str">
            <v>Current liabilities / Trade and other payables from exchange transactions_BS</v>
          </cell>
          <cell r="K5401" t="str">
            <v>Current liabilities / Trade and other payables from exchange transactions_BS</v>
          </cell>
          <cell r="L5401" t="str">
            <v>M</v>
          </cell>
          <cell r="M5401" t="str">
            <v>No</v>
          </cell>
          <cell r="N5401">
            <v>261174</v>
          </cell>
        </row>
        <row r="5402">
          <cell r="J5402" t="str">
            <v>Current liabilities / Trade and other payables from exchange transactions_BS</v>
          </cell>
          <cell r="K5402" t="str">
            <v>Current liabilities / Trade and other payables from exchange transactions_BS</v>
          </cell>
          <cell r="L5402" t="str">
            <v>M</v>
          </cell>
          <cell r="M5402" t="str">
            <v>No</v>
          </cell>
          <cell r="N5402">
            <v>261175</v>
          </cell>
        </row>
        <row r="5403">
          <cell r="J5403" t="str">
            <v>Current liabilities / Trade and other payables from exchange transactions_BS</v>
          </cell>
          <cell r="K5403" t="str">
            <v>Current liabilities / Trade and other payables from exchange transactions_BS</v>
          </cell>
          <cell r="L5403" t="str">
            <v>M</v>
          </cell>
          <cell r="M5403" t="str">
            <v>No</v>
          </cell>
          <cell r="N5403">
            <v>261176</v>
          </cell>
        </row>
        <row r="5404">
          <cell r="J5404" t="str">
            <v>Current liabilities / Trade and other payables from exchange transactions_BS</v>
          </cell>
          <cell r="K5404" t="str">
            <v>Current liabilities / Trade and other payables from exchange transactions_BS</v>
          </cell>
          <cell r="L5404" t="str">
            <v>M</v>
          </cell>
          <cell r="M5404" t="str">
            <v>No</v>
          </cell>
          <cell r="N5404">
            <v>261177</v>
          </cell>
        </row>
        <row r="5405">
          <cell r="J5405" t="str">
            <v>Current liabilities / Trade and other payables from exchange transactions_BS</v>
          </cell>
          <cell r="K5405" t="str">
            <v>Current liabilities / Trade and other payables from exchange transactions_BS</v>
          </cell>
          <cell r="L5405" t="str">
            <v>M</v>
          </cell>
          <cell r="M5405" t="str">
            <v>No</v>
          </cell>
          <cell r="N5405">
            <v>261178</v>
          </cell>
        </row>
        <row r="5406">
          <cell r="J5406" t="str">
            <v>Current liabilities / Trade and other payables from exchange transactions_BS</v>
          </cell>
          <cell r="K5406" t="str">
            <v>Current liabilities / Trade and other payables from exchange transactions_BS</v>
          </cell>
          <cell r="L5406" t="str">
            <v>M</v>
          </cell>
          <cell r="M5406" t="str">
            <v>No</v>
          </cell>
          <cell r="N5406">
            <v>261179</v>
          </cell>
        </row>
        <row r="5407">
          <cell r="J5407" t="str">
            <v>Current liabilities / Trade and other payables from exchange transactions_BS</v>
          </cell>
          <cell r="K5407" t="str">
            <v>Current liabilities / Trade and other payables from exchange transactions_BS</v>
          </cell>
          <cell r="L5407" t="str">
            <v>M</v>
          </cell>
          <cell r="M5407" t="str">
            <v>No</v>
          </cell>
          <cell r="N5407">
            <v>261180</v>
          </cell>
        </row>
        <row r="5408">
          <cell r="J5408" t="str">
            <v>Current liabilities / Trade and other payables from exchange transactions_BS</v>
          </cell>
          <cell r="K5408" t="str">
            <v>Current liabilities / Trade and other payables from exchange transactions_BS</v>
          </cell>
          <cell r="L5408" t="str">
            <v>M</v>
          </cell>
          <cell r="M5408" t="str">
            <v>No</v>
          </cell>
          <cell r="N5408">
            <v>261181</v>
          </cell>
        </row>
        <row r="5409">
          <cell r="J5409" t="str">
            <v>Current liabilities / Trade and other payables from exchange transactions_BS</v>
          </cell>
          <cell r="K5409" t="str">
            <v>Current liabilities / Trade and other payables from exchange transactions_BS</v>
          </cell>
          <cell r="L5409" t="str">
            <v>M</v>
          </cell>
          <cell r="M5409" t="str">
            <v>No</v>
          </cell>
          <cell r="N5409">
            <v>261182</v>
          </cell>
        </row>
        <row r="5410">
          <cell r="J5410" t="str">
            <v>Current liabilities / Trade and other payables from exchange transactions_BS</v>
          </cell>
          <cell r="K5410" t="str">
            <v>Current liabilities / Trade and other payables from exchange transactions_BS</v>
          </cell>
          <cell r="L5410" t="str">
            <v>M</v>
          </cell>
          <cell r="M5410" t="str">
            <v>No</v>
          </cell>
          <cell r="N5410">
            <v>261183</v>
          </cell>
        </row>
        <row r="5411">
          <cell r="J5411" t="str">
            <v>Current liabilities / Trade and other payables from exchange transactions_BS</v>
          </cell>
          <cell r="K5411" t="str">
            <v>Current liabilities / Trade and other payables from exchange transactions_BS</v>
          </cell>
          <cell r="L5411" t="str">
            <v>M</v>
          </cell>
          <cell r="M5411" t="str">
            <v>No</v>
          </cell>
          <cell r="N5411">
            <v>261184</v>
          </cell>
        </row>
        <row r="5412">
          <cell r="J5412" t="str">
            <v>Current liabilities / Trade and other payables from exchange transactions_BS</v>
          </cell>
          <cell r="K5412" t="str">
            <v>Current liabilities / Trade and other payables from exchange transactions_BS</v>
          </cell>
          <cell r="L5412" t="str">
            <v>M</v>
          </cell>
          <cell r="M5412" t="str">
            <v>No</v>
          </cell>
          <cell r="N5412">
            <v>261185</v>
          </cell>
        </row>
        <row r="5413">
          <cell r="J5413" t="str">
            <v>Current liabilities / Trade and other payables from exchange transactions_BS</v>
          </cell>
          <cell r="K5413" t="str">
            <v>Current liabilities / Trade and other payables from exchange transactions_BS</v>
          </cell>
          <cell r="L5413" t="str">
            <v>M</v>
          </cell>
          <cell r="M5413" t="str">
            <v>No</v>
          </cell>
          <cell r="N5413">
            <v>261186</v>
          </cell>
        </row>
        <row r="5414">
          <cell r="J5414" t="str">
            <v>Current liabilities / Trade and other payables from exchange transactions_BS</v>
          </cell>
          <cell r="K5414" t="str">
            <v>Current liabilities / Trade and other payables from exchange transactions_BS</v>
          </cell>
          <cell r="L5414" t="str">
            <v>M</v>
          </cell>
          <cell r="M5414" t="str">
            <v>No</v>
          </cell>
          <cell r="N5414">
            <v>261187</v>
          </cell>
        </row>
        <row r="5415">
          <cell r="J5415" t="str">
            <v>Current liabilities / Trade and other payables from exchange transactions_BS</v>
          </cell>
          <cell r="K5415" t="str">
            <v>Current liabilities / Trade and other payables from exchange transactions_BS</v>
          </cell>
          <cell r="L5415" t="str">
            <v>M</v>
          </cell>
          <cell r="M5415" t="str">
            <v>No</v>
          </cell>
          <cell r="N5415">
            <v>261188</v>
          </cell>
        </row>
        <row r="5416">
          <cell r="J5416" t="str">
            <v>Current liabilities / Trade and other payables from exchange transactions_BS</v>
          </cell>
          <cell r="K5416" t="str">
            <v>Current liabilities / Trade and other payables from exchange transactions_BS</v>
          </cell>
          <cell r="L5416" t="str">
            <v>M</v>
          </cell>
          <cell r="M5416" t="str">
            <v>No</v>
          </cell>
          <cell r="N5416">
            <v>261189</v>
          </cell>
        </row>
        <row r="5417">
          <cell r="J5417" t="str">
            <v>Current liabilities / Trade and other payables from exchange transactions_BS</v>
          </cell>
          <cell r="K5417" t="str">
            <v>Current liabilities / Trade and other payables from exchange transactions_BS</v>
          </cell>
          <cell r="L5417" t="str">
            <v>M</v>
          </cell>
          <cell r="M5417" t="str">
            <v>No</v>
          </cell>
          <cell r="N5417">
            <v>261190</v>
          </cell>
        </row>
        <row r="5418">
          <cell r="J5418" t="str">
            <v>Current liabilities / Trade and other payables from exchange transactions_BS</v>
          </cell>
          <cell r="K5418" t="str">
            <v>Current liabilities / Trade and other payables from exchange transactions_BS</v>
          </cell>
          <cell r="L5418" t="str">
            <v>M</v>
          </cell>
          <cell r="M5418" t="str">
            <v>No</v>
          </cell>
          <cell r="N5418">
            <v>261191</v>
          </cell>
        </row>
        <row r="5419">
          <cell r="J5419" t="str">
            <v>Current liabilities / Trade and other payables from exchange transactions_BS</v>
          </cell>
          <cell r="K5419" t="str">
            <v>Current liabilities / Trade and other payables from exchange transactions_BS</v>
          </cell>
          <cell r="L5419" t="str">
            <v>M</v>
          </cell>
          <cell r="M5419" t="str">
            <v>No</v>
          </cell>
          <cell r="N5419">
            <v>261192</v>
          </cell>
        </row>
        <row r="5420">
          <cell r="J5420" t="str">
            <v>Current liabilities / Trade and other payables from exchange transactions_BS</v>
          </cell>
          <cell r="K5420" t="str">
            <v>Current liabilities / Trade and other payables from exchange transactions_BS</v>
          </cell>
          <cell r="L5420" t="str">
            <v>M</v>
          </cell>
          <cell r="M5420" t="str">
            <v>No</v>
          </cell>
          <cell r="N5420">
            <v>261193</v>
          </cell>
        </row>
        <row r="5421">
          <cell r="J5421" t="str">
            <v>Current liabilities / Trade and other payables from exchange transactions_BS</v>
          </cell>
          <cell r="K5421" t="str">
            <v>Current liabilities / Trade and other payables from exchange transactions_BS</v>
          </cell>
          <cell r="L5421" t="str">
            <v>M</v>
          </cell>
          <cell r="M5421" t="str">
            <v>No</v>
          </cell>
          <cell r="N5421">
            <v>261194</v>
          </cell>
        </row>
        <row r="5422">
          <cell r="J5422" t="str">
            <v>Current liabilities / Trade and other payables from exchange transactions_BS</v>
          </cell>
          <cell r="K5422" t="str">
            <v>Current liabilities / Trade and other payables from exchange transactions_BS</v>
          </cell>
          <cell r="L5422" t="str">
            <v>M</v>
          </cell>
          <cell r="M5422" t="str">
            <v>No</v>
          </cell>
          <cell r="N5422">
            <v>261195</v>
          </cell>
        </row>
        <row r="5423">
          <cell r="J5423" t="str">
            <v>Current liabilities / Trade and other payables from exchange transactions_BS</v>
          </cell>
          <cell r="K5423" t="str">
            <v>Current liabilities / Trade and other payables from exchange transactions_BS</v>
          </cell>
          <cell r="L5423" t="str">
            <v>M</v>
          </cell>
          <cell r="M5423" t="str">
            <v>No</v>
          </cell>
          <cell r="N5423">
            <v>261196</v>
          </cell>
        </row>
        <row r="5424">
          <cell r="J5424" t="str">
            <v>Current liabilities / Trade and other payables from exchange transactions_BS</v>
          </cell>
          <cell r="K5424" t="str">
            <v>Current liabilities / Trade and other payables from exchange transactions_BS</v>
          </cell>
          <cell r="L5424" t="str">
            <v>M</v>
          </cell>
          <cell r="M5424" t="str">
            <v>No</v>
          </cell>
          <cell r="N5424">
            <v>261197</v>
          </cell>
        </row>
        <row r="5425">
          <cell r="J5425" t="str">
            <v>Current liabilities / Trade and other payables from exchange transactions_BS</v>
          </cell>
          <cell r="K5425" t="str">
            <v>Current liabilities / Trade and other payables from exchange transactions_BS</v>
          </cell>
          <cell r="L5425" t="str">
            <v>M</v>
          </cell>
          <cell r="M5425" t="str">
            <v>No</v>
          </cell>
          <cell r="N5425">
            <v>261198</v>
          </cell>
        </row>
        <row r="5426">
          <cell r="J5426" t="str">
            <v>Current liabilities / Trade and other payables from exchange transactions_BS</v>
          </cell>
          <cell r="K5426" t="str">
            <v>Current liabilities / Trade and other payables from exchange transactions_BS</v>
          </cell>
          <cell r="L5426" t="str">
            <v>M</v>
          </cell>
          <cell r="M5426" t="str">
            <v>No</v>
          </cell>
          <cell r="N5426">
            <v>261199</v>
          </cell>
        </row>
        <row r="5427">
          <cell r="J5427" t="str">
            <v>Current liabilities / Trade and other payables from exchange transactions_BS</v>
          </cell>
          <cell r="K5427" t="str">
            <v>Current liabilities / Trade and other payables from exchange transactions_BS</v>
          </cell>
          <cell r="L5427" t="str">
            <v>M</v>
          </cell>
          <cell r="M5427" t="str">
            <v>No</v>
          </cell>
          <cell r="N5427">
            <v>261200</v>
          </cell>
        </row>
        <row r="5428">
          <cell r="J5428" t="str">
            <v>Current liabilities / Trade and other payables from exchange transactions_BS</v>
          </cell>
          <cell r="K5428" t="str">
            <v>Current liabilities / Trade and other payables from exchange transactions_BS</v>
          </cell>
          <cell r="L5428" t="str">
            <v>M</v>
          </cell>
          <cell r="M5428" t="str">
            <v>No</v>
          </cell>
          <cell r="N5428">
            <v>261201</v>
          </cell>
        </row>
        <row r="5429">
          <cell r="J5429" t="str">
            <v>Current liabilities / Trade and other payables from exchange transactions_BS</v>
          </cell>
          <cell r="K5429" t="str">
            <v>Current liabilities / Trade and other payables from exchange transactions_BS</v>
          </cell>
          <cell r="L5429" t="str">
            <v>M</v>
          </cell>
          <cell r="M5429" t="str">
            <v>No</v>
          </cell>
          <cell r="N5429">
            <v>261202</v>
          </cell>
        </row>
        <row r="5430">
          <cell r="J5430" t="str">
            <v>Current liabilities / Trade and other payables from exchange transactions_BS</v>
          </cell>
          <cell r="K5430" t="str">
            <v>Current liabilities / Trade and other payables from exchange transactions_BS</v>
          </cell>
          <cell r="L5430" t="str">
            <v>M</v>
          </cell>
          <cell r="M5430" t="str">
            <v>No</v>
          </cell>
          <cell r="N5430">
            <v>261203</v>
          </cell>
        </row>
        <row r="5431">
          <cell r="J5431" t="str">
            <v>Current liabilities / Trade and other payables from exchange transactions_BS</v>
          </cell>
          <cell r="K5431" t="str">
            <v>Current liabilities / Trade and other payables from exchange transactions_BS</v>
          </cell>
          <cell r="L5431" t="str">
            <v>M</v>
          </cell>
          <cell r="M5431" t="str">
            <v>No</v>
          </cell>
          <cell r="N5431">
            <v>261204</v>
          </cell>
        </row>
        <row r="5432">
          <cell r="J5432" t="str">
            <v>Current liabilities / Trade and other payables from exchange transactions_BS</v>
          </cell>
          <cell r="K5432" t="str">
            <v>Current liabilities / Trade and other payables from exchange transactions_BS</v>
          </cell>
          <cell r="L5432" t="str">
            <v>M</v>
          </cell>
          <cell r="M5432" t="str">
            <v>No</v>
          </cell>
          <cell r="N5432">
            <v>261205</v>
          </cell>
        </row>
        <row r="5433">
          <cell r="J5433" t="str">
            <v>Current liabilities / Trade and other payables from exchange transactions_BS</v>
          </cell>
          <cell r="K5433" t="str">
            <v>Current liabilities / Trade and other payables from exchange transactions_BS</v>
          </cell>
          <cell r="L5433" t="str">
            <v>M</v>
          </cell>
          <cell r="M5433" t="str">
            <v>No</v>
          </cell>
          <cell r="N5433">
            <v>261206</v>
          </cell>
        </row>
        <row r="5434">
          <cell r="J5434" t="str">
            <v>Current liabilities / Trade and other payables from exchange transactions_BS</v>
          </cell>
          <cell r="K5434" t="str">
            <v>Current liabilities / Trade and other payables from exchange transactions_BS</v>
          </cell>
          <cell r="L5434" t="str">
            <v>M</v>
          </cell>
          <cell r="M5434" t="str">
            <v>No</v>
          </cell>
          <cell r="N5434">
            <v>261207</v>
          </cell>
        </row>
        <row r="5435">
          <cell r="J5435" t="str">
            <v>Current liabilities / Trade and other payables from exchange transactions_BS</v>
          </cell>
          <cell r="K5435" t="str">
            <v>Current liabilities / Trade and other payables from exchange transactions_BS</v>
          </cell>
          <cell r="L5435" t="str">
            <v>M</v>
          </cell>
          <cell r="M5435" t="str">
            <v>No</v>
          </cell>
          <cell r="N5435">
            <v>261208</v>
          </cell>
        </row>
        <row r="5436">
          <cell r="J5436" t="str">
            <v>Current liabilities / Trade and other payables from exchange transactions_BS</v>
          </cell>
          <cell r="K5436" t="str">
            <v>Current liabilities / Trade and other payables from exchange transactions_BS</v>
          </cell>
          <cell r="L5436" t="str">
            <v>M</v>
          </cell>
          <cell r="M5436" t="str">
            <v>No</v>
          </cell>
          <cell r="N5436">
            <v>261209</v>
          </cell>
        </row>
        <row r="5437">
          <cell r="J5437" t="str">
            <v>Current liabilities / Trade and other payables from exchange transactions_BS</v>
          </cell>
          <cell r="K5437" t="str">
            <v>Current liabilities / Trade and other payables from exchange transactions_BS</v>
          </cell>
          <cell r="L5437" t="str">
            <v>M</v>
          </cell>
          <cell r="M5437" t="str">
            <v>No</v>
          </cell>
          <cell r="N5437">
            <v>261210</v>
          </cell>
        </row>
        <row r="5438">
          <cell r="J5438" t="str">
            <v>Current liabilities / Trade and other payables from exchange transactions_BS</v>
          </cell>
          <cell r="K5438" t="str">
            <v>Current liabilities / Trade and other payables from exchange transactions_BS</v>
          </cell>
          <cell r="L5438" t="str">
            <v>M</v>
          </cell>
          <cell r="M5438" t="str">
            <v>No</v>
          </cell>
          <cell r="N5438">
            <v>261211</v>
          </cell>
        </row>
        <row r="5439">
          <cell r="J5439" t="str">
            <v>Current liabilities / Trade and other payables from exchange transactions_BS</v>
          </cell>
          <cell r="K5439" t="str">
            <v>Current liabilities / Trade and other payables from exchange transactions_BS</v>
          </cell>
          <cell r="L5439" t="str">
            <v>M</v>
          </cell>
          <cell r="M5439" t="str">
            <v>No</v>
          </cell>
          <cell r="N5439">
            <v>261212</v>
          </cell>
        </row>
        <row r="5440">
          <cell r="J5440" t="str">
            <v>Current liabilities / Trade and other payables from exchange transactions_BS</v>
          </cell>
          <cell r="K5440" t="str">
            <v>Current liabilities / Trade and other payables from exchange transactions_BS</v>
          </cell>
          <cell r="L5440" t="str">
            <v>M</v>
          </cell>
          <cell r="M5440" t="str">
            <v>No</v>
          </cell>
          <cell r="N5440">
            <v>261213</v>
          </cell>
        </row>
        <row r="5441">
          <cell r="J5441" t="str">
            <v>Current liabilities / Trade and other payables from exchange transactions_BS</v>
          </cell>
          <cell r="K5441" t="str">
            <v>Current liabilities / Trade and other payables from exchange transactions_BS</v>
          </cell>
          <cell r="L5441" t="str">
            <v>M</v>
          </cell>
          <cell r="M5441" t="str">
            <v>No</v>
          </cell>
          <cell r="N5441">
            <v>261214</v>
          </cell>
        </row>
        <row r="5442">
          <cell r="J5442" t="str">
            <v>Current liabilities / Trade and other payables from exchange transactions_BS</v>
          </cell>
          <cell r="K5442" t="str">
            <v>Current liabilities / Trade and other payables from exchange transactions_BS</v>
          </cell>
          <cell r="L5442" t="str">
            <v>M</v>
          </cell>
          <cell r="M5442" t="str">
            <v>No</v>
          </cell>
          <cell r="N5442">
            <v>261215</v>
          </cell>
        </row>
        <row r="5443">
          <cell r="J5443" t="str">
            <v>Current liabilities / Trade and other payables from exchange transactions_BS</v>
          </cell>
          <cell r="K5443" t="str">
            <v>Current liabilities / Trade and other payables from exchange transactions_BS</v>
          </cell>
          <cell r="L5443" t="str">
            <v>M</v>
          </cell>
          <cell r="M5443" t="str">
            <v>No</v>
          </cell>
          <cell r="N5443">
            <v>261216</v>
          </cell>
        </row>
        <row r="5444">
          <cell r="J5444" t="str">
            <v>Current liabilities / Trade and other payables from exchange transactions_BS</v>
          </cell>
          <cell r="K5444" t="str">
            <v>Current liabilities / Trade and other payables from exchange transactions_BS</v>
          </cell>
          <cell r="L5444" t="str">
            <v>M</v>
          </cell>
          <cell r="M5444" t="str">
            <v>No</v>
          </cell>
          <cell r="N5444">
            <v>261217</v>
          </cell>
        </row>
        <row r="5445">
          <cell r="J5445" t="str">
            <v>Current liabilities / Trade and other payables from exchange transactions_BS</v>
          </cell>
          <cell r="K5445" t="str">
            <v>Current liabilities / Trade and other payables from exchange transactions_BS</v>
          </cell>
          <cell r="L5445" t="str">
            <v>M</v>
          </cell>
          <cell r="M5445" t="str">
            <v>No</v>
          </cell>
          <cell r="N5445">
            <v>261218</v>
          </cell>
        </row>
        <row r="5446">
          <cell r="J5446" t="str">
            <v>Current liabilities / Trade and other payables from exchange transactions_BS</v>
          </cell>
          <cell r="K5446" t="str">
            <v>Current liabilities / Trade and other payables from exchange transactions_BS</v>
          </cell>
          <cell r="L5446" t="str">
            <v>M</v>
          </cell>
          <cell r="M5446" t="str">
            <v>No</v>
          </cell>
          <cell r="N5446">
            <v>261219</v>
          </cell>
        </row>
        <row r="5447">
          <cell r="J5447" t="str">
            <v>Current liabilities / Trade and other payables from exchange transactions_BS</v>
          </cell>
          <cell r="K5447" t="str">
            <v>Current liabilities / Trade and other payables from exchange transactions_BS</v>
          </cell>
          <cell r="L5447" t="str">
            <v>M</v>
          </cell>
          <cell r="M5447" t="str">
            <v>No</v>
          </cell>
          <cell r="N5447">
            <v>261220</v>
          </cell>
        </row>
        <row r="5448">
          <cell r="J5448" t="str">
            <v>Current liabilities / Trade and other payables from exchange transactions_BS</v>
          </cell>
          <cell r="K5448" t="str">
            <v>Current liabilities / Trade and other payables from exchange transactions_BS</v>
          </cell>
          <cell r="L5448" t="str">
            <v>M</v>
          </cell>
          <cell r="M5448" t="str">
            <v>No</v>
          </cell>
          <cell r="N5448">
            <v>261221</v>
          </cell>
        </row>
        <row r="5449">
          <cell r="J5449" t="str">
            <v>Current liabilities / Trade and other payables from exchange transactions_BS</v>
          </cell>
          <cell r="K5449" t="str">
            <v>Current liabilities / Trade and other payables from exchange transactions_BS</v>
          </cell>
          <cell r="L5449" t="str">
            <v>M</v>
          </cell>
          <cell r="M5449" t="str">
            <v>No</v>
          </cell>
          <cell r="N5449">
            <v>261222</v>
          </cell>
        </row>
        <row r="5450">
          <cell r="J5450" t="str">
            <v>Current liabilities / Trade and other payables from exchange transactions_BS</v>
          </cell>
          <cell r="K5450" t="str">
            <v>Current liabilities / Trade and other payables from exchange transactions_BS</v>
          </cell>
          <cell r="L5450" t="str">
            <v>M</v>
          </cell>
          <cell r="M5450" t="str">
            <v>No</v>
          </cell>
          <cell r="N5450">
            <v>261223</v>
          </cell>
        </row>
        <row r="5451">
          <cell r="J5451" t="str">
            <v>Current liabilities / Trade and other payables from exchange transactions_BS</v>
          </cell>
          <cell r="K5451" t="str">
            <v>Current liabilities / Trade and other payables from exchange transactions_BS</v>
          </cell>
          <cell r="L5451" t="str">
            <v>M</v>
          </cell>
          <cell r="M5451" t="str">
            <v>No</v>
          </cell>
          <cell r="N5451">
            <v>261224</v>
          </cell>
        </row>
        <row r="5452">
          <cell r="J5452" t="str">
            <v>Current liabilities / Trade and other payables from exchange transactions_BS</v>
          </cell>
          <cell r="K5452" t="str">
            <v>Current liabilities / Trade and other payables from exchange transactions_BS</v>
          </cell>
          <cell r="L5452" t="str">
            <v>M</v>
          </cell>
          <cell r="M5452" t="str">
            <v>No</v>
          </cell>
          <cell r="N5452">
            <v>261225</v>
          </cell>
        </row>
        <row r="5453">
          <cell r="J5453" t="str">
            <v>Current liabilities / Trade and other payables from exchange transactions_BS</v>
          </cell>
          <cell r="K5453" t="str">
            <v>Current liabilities / Trade and other payables from exchange transactions_BS</v>
          </cell>
          <cell r="L5453" t="str">
            <v>M</v>
          </cell>
          <cell r="M5453" t="str">
            <v>No</v>
          </cell>
          <cell r="N5453">
            <v>261226</v>
          </cell>
        </row>
        <row r="5454">
          <cell r="J5454" t="str">
            <v>Current liabilities / Trade and other payables from exchange transactions_BS</v>
          </cell>
          <cell r="K5454" t="str">
            <v>Current liabilities / Trade and other payables from exchange transactions_BS</v>
          </cell>
          <cell r="L5454" t="str">
            <v>M</v>
          </cell>
          <cell r="M5454" t="str">
            <v>No</v>
          </cell>
          <cell r="N5454">
            <v>261227</v>
          </cell>
        </row>
        <row r="5455">
          <cell r="J5455" t="str">
            <v>Current liabilities / Trade and other payables from exchange transactions_BS</v>
          </cell>
          <cell r="K5455" t="str">
            <v>Current liabilities / Trade and other payables from exchange transactions_BS</v>
          </cell>
          <cell r="L5455" t="str">
            <v>M</v>
          </cell>
          <cell r="M5455" t="str">
            <v>No</v>
          </cell>
          <cell r="N5455">
            <v>261228</v>
          </cell>
        </row>
        <row r="5456">
          <cell r="J5456" t="str">
            <v>Current liabilities / Trade and other payables from exchange transactions_BS</v>
          </cell>
          <cell r="K5456" t="str">
            <v>Current liabilities / Trade and other payables from exchange transactions_BS</v>
          </cell>
          <cell r="L5456" t="str">
            <v>M</v>
          </cell>
          <cell r="M5456" t="str">
            <v>No</v>
          </cell>
          <cell r="N5456">
            <v>261229</v>
          </cell>
        </row>
        <row r="5457">
          <cell r="J5457" t="str">
            <v>Current liabilities / Trade and other payables from exchange transactions_BS</v>
          </cell>
          <cell r="K5457" t="str">
            <v>Current liabilities / Trade and other payables from exchange transactions_BS</v>
          </cell>
          <cell r="L5457" t="str">
            <v>M</v>
          </cell>
          <cell r="M5457" t="str">
            <v>No</v>
          </cell>
          <cell r="N5457">
            <v>263515</v>
          </cell>
        </row>
        <row r="5458">
          <cell r="J5458" t="str">
            <v>Current liabilities / Trade and other payables from exchange transactions_BS</v>
          </cell>
          <cell r="K5458" t="str">
            <v>Current liabilities / Trade and other payables from exchange transactions_BS</v>
          </cell>
          <cell r="L5458" t="str">
            <v>M</v>
          </cell>
          <cell r="M5458" t="str">
            <v>No</v>
          </cell>
          <cell r="N5458">
            <v>261588</v>
          </cell>
        </row>
        <row r="5459">
          <cell r="J5459" t="str">
            <v>Current liabilities / Trade and other payables from exchange transactions_BS</v>
          </cell>
          <cell r="K5459" t="str">
            <v>Current liabilities / Trade and other payables from exchange transactions_BS</v>
          </cell>
          <cell r="L5459" t="str">
            <v>M</v>
          </cell>
          <cell r="M5459" t="str">
            <v>No</v>
          </cell>
          <cell r="N5459">
            <v>261589</v>
          </cell>
        </row>
        <row r="5460">
          <cell r="J5460" t="str">
            <v>Current liabilities / Trade and other payables from exchange transactions_BS</v>
          </cell>
          <cell r="K5460" t="str">
            <v>Current liabilities / Trade and other payables from exchange transactions_BS</v>
          </cell>
          <cell r="L5460" t="str">
            <v>M</v>
          </cell>
          <cell r="M5460" t="str">
            <v>No</v>
          </cell>
          <cell r="N5460">
            <v>261590</v>
          </cell>
        </row>
        <row r="5461">
          <cell r="J5461" t="str">
            <v>Current liabilities / Trade and other payables from exchange transactions_BS</v>
          </cell>
          <cell r="K5461" t="str">
            <v>Current liabilities / Trade and other payables from exchange transactions_BS</v>
          </cell>
          <cell r="L5461" t="str">
            <v>M</v>
          </cell>
          <cell r="M5461" t="str">
            <v>No</v>
          </cell>
          <cell r="N5461">
            <v>261591</v>
          </cell>
        </row>
        <row r="5462">
          <cell r="J5462" t="str">
            <v>Current liabilities / Trade and other payables from exchange transactions_BS</v>
          </cell>
          <cell r="K5462" t="str">
            <v>Current liabilities / Trade and other payables from exchange transactions_BS</v>
          </cell>
          <cell r="L5462" t="str">
            <v>M</v>
          </cell>
          <cell r="M5462" t="str">
            <v>No</v>
          </cell>
          <cell r="N5462">
            <v>261592</v>
          </cell>
        </row>
        <row r="5463">
          <cell r="J5463" t="str">
            <v>Current liabilities / Trade and other payables from exchange transactions_BS</v>
          </cell>
          <cell r="K5463" t="str">
            <v>Current liabilities / Trade and other payables from exchange transactions_BS</v>
          </cell>
          <cell r="L5463" t="str">
            <v>M</v>
          </cell>
          <cell r="M5463" t="str">
            <v>No</v>
          </cell>
          <cell r="N5463">
            <v>261593</v>
          </cell>
        </row>
        <row r="5464">
          <cell r="J5464" t="str">
            <v>Current liabilities / Trade and other payables from exchange transactions_BS</v>
          </cell>
          <cell r="K5464" t="str">
            <v>Current liabilities / Trade and other payables from exchange transactions_BS</v>
          </cell>
          <cell r="L5464" t="str">
            <v>M</v>
          </cell>
          <cell r="M5464" t="str">
            <v>No</v>
          </cell>
          <cell r="N5464">
            <v>261594</v>
          </cell>
        </row>
        <row r="5465">
          <cell r="J5465" t="str">
            <v>Current liabilities / Trade and other payables from exchange transactions_BS</v>
          </cell>
          <cell r="K5465" t="str">
            <v>Current liabilities / Trade and other payables from exchange transactions_BS</v>
          </cell>
          <cell r="L5465" t="str">
            <v>M</v>
          </cell>
          <cell r="M5465" t="str">
            <v>No</v>
          </cell>
          <cell r="N5465">
            <v>261595</v>
          </cell>
        </row>
        <row r="5466">
          <cell r="J5466" t="str">
            <v>Current liabilities / Trade and other payables from exchange transactions_BS</v>
          </cell>
          <cell r="K5466" t="str">
            <v>Current liabilities / Trade and other payables from exchange transactions_BS</v>
          </cell>
          <cell r="L5466" t="str">
            <v>M</v>
          </cell>
          <cell r="M5466" t="str">
            <v>No</v>
          </cell>
          <cell r="N5466">
            <v>261596</v>
          </cell>
        </row>
        <row r="5467">
          <cell r="J5467" t="str">
            <v>Current liabilities / Trade and other payables from exchange transactions_BS</v>
          </cell>
          <cell r="K5467" t="str">
            <v>Current liabilities / Trade and other payables from exchange transactions_BS</v>
          </cell>
          <cell r="L5467" t="str">
            <v>M</v>
          </cell>
          <cell r="M5467" t="str">
            <v>No</v>
          </cell>
          <cell r="N5467">
            <v>261597</v>
          </cell>
        </row>
        <row r="5468">
          <cell r="J5468" t="str">
            <v>Current liabilities / Trade and other payables from exchange transactions_BS</v>
          </cell>
          <cell r="K5468" t="str">
            <v>Current liabilities / Trade and other payables from exchange transactions_BS</v>
          </cell>
          <cell r="L5468" t="str">
            <v>M</v>
          </cell>
          <cell r="M5468" t="str">
            <v>No</v>
          </cell>
          <cell r="N5468">
            <v>261598</v>
          </cell>
        </row>
        <row r="5469">
          <cell r="J5469" t="str">
            <v>Current liabilities / Trade and other payables from exchange transactions_BS</v>
          </cell>
          <cell r="K5469" t="str">
            <v>Current liabilities / Trade and other payables from exchange transactions_BS</v>
          </cell>
          <cell r="L5469" t="str">
            <v>M</v>
          </cell>
          <cell r="M5469" t="str">
            <v>No</v>
          </cell>
          <cell r="N5469">
            <v>261599</v>
          </cell>
        </row>
        <row r="5470">
          <cell r="J5470" t="str">
            <v>Current liabilities / Trade and other payables from exchange transactions_BS</v>
          </cell>
          <cell r="K5470" t="str">
            <v>Current liabilities / Trade and other payables from exchange transactions_BS</v>
          </cell>
          <cell r="L5470" t="str">
            <v>M</v>
          </cell>
          <cell r="M5470" t="str">
            <v>No</v>
          </cell>
          <cell r="N5470">
            <v>261600</v>
          </cell>
        </row>
        <row r="5471">
          <cell r="J5471" t="str">
            <v>Current liabilities / Trade and other payables from exchange transactions_BS</v>
          </cell>
          <cell r="K5471" t="str">
            <v>Current liabilities / Trade and other payables from exchange transactions_BS</v>
          </cell>
          <cell r="L5471" t="str">
            <v>M</v>
          </cell>
          <cell r="M5471" t="str">
            <v>No</v>
          </cell>
          <cell r="N5471">
            <v>261601</v>
          </cell>
        </row>
        <row r="5472">
          <cell r="J5472" t="str">
            <v>Current liabilities / Trade and other payables from exchange transactions_BS</v>
          </cell>
          <cell r="K5472" t="str">
            <v>Current liabilities / Trade and other payables from exchange transactions_BS</v>
          </cell>
          <cell r="L5472" t="str">
            <v>M</v>
          </cell>
          <cell r="M5472" t="str">
            <v>No</v>
          </cell>
          <cell r="N5472">
            <v>261602</v>
          </cell>
        </row>
        <row r="5473">
          <cell r="J5473" t="str">
            <v>Current liabilities / Trade and other payables from exchange transactions_BS</v>
          </cell>
          <cell r="K5473" t="str">
            <v>Current liabilities / Trade and other payables from exchange transactions_BS</v>
          </cell>
          <cell r="L5473" t="str">
            <v>M</v>
          </cell>
          <cell r="M5473" t="str">
            <v>No</v>
          </cell>
          <cell r="N5473">
            <v>261603</v>
          </cell>
        </row>
        <row r="5474">
          <cell r="J5474" t="str">
            <v>Current liabilities / Trade and other payables from exchange transactions_BS</v>
          </cell>
          <cell r="K5474" t="str">
            <v>Current liabilities / Trade and other payables from exchange transactions_BS</v>
          </cell>
          <cell r="L5474" t="str">
            <v>M</v>
          </cell>
          <cell r="M5474" t="str">
            <v>No</v>
          </cell>
          <cell r="N5474">
            <v>261604</v>
          </cell>
        </row>
        <row r="5475">
          <cell r="J5475" t="str">
            <v>Current liabilities / Trade and other payables from exchange transactions_BS</v>
          </cell>
          <cell r="K5475" t="str">
            <v>Current liabilities / Trade and other payables from exchange transactions_BS</v>
          </cell>
          <cell r="L5475" t="str">
            <v>M</v>
          </cell>
          <cell r="M5475" t="str">
            <v>No</v>
          </cell>
          <cell r="N5475">
            <v>261605</v>
          </cell>
        </row>
        <row r="5476">
          <cell r="J5476" t="str">
            <v>Current liabilities / Trade and other payables from exchange transactions_BS</v>
          </cell>
          <cell r="K5476" t="str">
            <v>Current liabilities / Trade and other payables from exchange transactions_BS</v>
          </cell>
          <cell r="L5476" t="str">
            <v>M</v>
          </cell>
          <cell r="M5476" t="str">
            <v>No</v>
          </cell>
          <cell r="N5476">
            <v>261606</v>
          </cell>
        </row>
        <row r="5477">
          <cell r="J5477" t="str">
            <v>Current liabilities / Trade and other payables from exchange transactions_BS</v>
          </cell>
          <cell r="K5477" t="str">
            <v>Current liabilities / Trade and other payables from exchange transactions_BS</v>
          </cell>
          <cell r="L5477" t="str">
            <v>M</v>
          </cell>
          <cell r="M5477" t="str">
            <v>No</v>
          </cell>
          <cell r="N5477">
            <v>261607</v>
          </cell>
        </row>
        <row r="5478">
          <cell r="J5478" t="str">
            <v>Current liabilities / Trade and other payables from exchange transactions_BS</v>
          </cell>
          <cell r="K5478" t="str">
            <v>Current liabilities / Trade and other payables from exchange transactions_BS</v>
          </cell>
          <cell r="L5478" t="str">
            <v>M</v>
          </cell>
          <cell r="M5478" t="str">
            <v>No</v>
          </cell>
          <cell r="N5478">
            <v>261608</v>
          </cell>
        </row>
        <row r="5479">
          <cell r="J5479" t="str">
            <v>Current liabilities / Trade and other payables from exchange transactions_BS</v>
          </cell>
          <cell r="K5479" t="str">
            <v>Current liabilities / Trade and other payables from exchange transactions_BS</v>
          </cell>
          <cell r="L5479" t="str">
            <v>M</v>
          </cell>
          <cell r="M5479" t="str">
            <v>No</v>
          </cell>
          <cell r="N5479">
            <v>261609</v>
          </cell>
        </row>
        <row r="5480">
          <cell r="J5480" t="str">
            <v>Current liabilities / Trade and other payables from exchange transactions_BS</v>
          </cell>
          <cell r="K5480" t="str">
            <v>Current liabilities / Trade and other payables from exchange transactions_BS</v>
          </cell>
          <cell r="L5480" t="str">
            <v>M</v>
          </cell>
          <cell r="M5480" t="str">
            <v>No</v>
          </cell>
          <cell r="N5480">
            <v>261610</v>
          </cell>
        </row>
        <row r="5481">
          <cell r="J5481" t="str">
            <v>Current liabilities / Trade and other payables from exchange transactions_BS</v>
          </cell>
          <cell r="K5481" t="str">
            <v>Current liabilities / Trade and other payables from exchange transactions_BS</v>
          </cell>
          <cell r="L5481" t="str">
            <v>M</v>
          </cell>
          <cell r="M5481" t="str">
            <v>No</v>
          </cell>
          <cell r="N5481">
            <v>261611</v>
          </cell>
        </row>
        <row r="5482">
          <cell r="J5482" t="str">
            <v>Current liabilities / Trade and other payables from exchange transactions_BS</v>
          </cell>
          <cell r="K5482" t="str">
            <v>Current liabilities / Trade and other payables from exchange transactions_BS</v>
          </cell>
          <cell r="L5482" t="str">
            <v>M</v>
          </cell>
          <cell r="M5482" t="str">
            <v>No</v>
          </cell>
          <cell r="N5482">
            <v>261612</v>
          </cell>
        </row>
        <row r="5483">
          <cell r="J5483" t="str">
            <v>Current liabilities / Trade and other payables from exchange transactions_BS</v>
          </cell>
          <cell r="K5483" t="str">
            <v>Current liabilities / Trade and other payables from exchange transactions_BS</v>
          </cell>
          <cell r="L5483" t="str">
            <v>M</v>
          </cell>
          <cell r="M5483" t="str">
            <v>No</v>
          </cell>
          <cell r="N5483">
            <v>261613</v>
          </cell>
        </row>
        <row r="5484">
          <cell r="J5484" t="str">
            <v>Current liabilities / Trade and other payables from exchange transactions_BS</v>
          </cell>
          <cell r="K5484" t="str">
            <v>Current liabilities / Trade and other payables from exchange transactions_BS</v>
          </cell>
          <cell r="L5484" t="str">
            <v>M</v>
          </cell>
          <cell r="M5484" t="str">
            <v>No</v>
          </cell>
          <cell r="N5484">
            <v>261614</v>
          </cell>
        </row>
        <row r="5485">
          <cell r="J5485" t="str">
            <v>Current liabilities / Trade and other payables from exchange transactions_BS</v>
          </cell>
          <cell r="K5485" t="str">
            <v>Current liabilities / Trade and other payables from exchange transactions_BS</v>
          </cell>
          <cell r="L5485" t="str">
            <v>M</v>
          </cell>
          <cell r="M5485" t="str">
            <v>No</v>
          </cell>
          <cell r="N5485">
            <v>261615</v>
          </cell>
        </row>
        <row r="5486">
          <cell r="J5486" t="str">
            <v>Current liabilities / Trade and other payables from exchange transactions_BS</v>
          </cell>
          <cell r="K5486" t="str">
            <v>Current liabilities / Trade and other payables from exchange transactions_BS</v>
          </cell>
          <cell r="L5486" t="str">
            <v>M</v>
          </cell>
          <cell r="M5486" t="str">
            <v>No</v>
          </cell>
          <cell r="N5486">
            <v>261616</v>
          </cell>
        </row>
        <row r="5487">
          <cell r="J5487" t="str">
            <v>Current liabilities / Trade and other payables from exchange transactions_BS</v>
          </cell>
          <cell r="K5487" t="str">
            <v>Current liabilities / Trade and other payables from exchange transactions_BS</v>
          </cell>
          <cell r="L5487" t="str">
            <v>M</v>
          </cell>
          <cell r="M5487" t="str">
            <v>No</v>
          </cell>
          <cell r="N5487">
            <v>261617</v>
          </cell>
        </row>
        <row r="5488">
          <cell r="J5488" t="str">
            <v>Current liabilities / Trade and other payables from exchange transactions_BS</v>
          </cell>
          <cell r="K5488" t="str">
            <v>Current liabilities / Trade and other payables from exchange transactions_BS</v>
          </cell>
          <cell r="L5488" t="str">
            <v>M</v>
          </cell>
          <cell r="M5488" t="str">
            <v>No</v>
          </cell>
          <cell r="N5488">
            <v>261618</v>
          </cell>
        </row>
        <row r="5489">
          <cell r="J5489" t="str">
            <v>Current liabilities / Trade and other payables from exchange transactions_BS</v>
          </cell>
          <cell r="K5489" t="str">
            <v>Current liabilities / Trade and other payables from exchange transactions_BS</v>
          </cell>
          <cell r="L5489" t="str">
            <v>M</v>
          </cell>
          <cell r="M5489" t="str">
            <v>No</v>
          </cell>
          <cell r="N5489">
            <v>261619</v>
          </cell>
        </row>
        <row r="5490">
          <cell r="J5490" t="str">
            <v>Current liabilities / Trade and other payables from exchange transactions_BS</v>
          </cell>
          <cell r="K5490" t="str">
            <v>Current liabilities / Trade and other payables from exchange transactions_BS</v>
          </cell>
          <cell r="L5490" t="str">
            <v>M</v>
          </cell>
          <cell r="M5490" t="str">
            <v>No</v>
          </cell>
          <cell r="N5490">
            <v>261620</v>
          </cell>
        </row>
        <row r="5491">
          <cell r="J5491" t="str">
            <v>Current liabilities / Trade and other payables from exchange transactions_BS</v>
          </cell>
          <cell r="K5491" t="str">
            <v>Current liabilities / Trade and other payables from exchange transactions_BS</v>
          </cell>
          <cell r="L5491" t="str">
            <v>M</v>
          </cell>
          <cell r="M5491" t="str">
            <v>No</v>
          </cell>
          <cell r="N5491">
            <v>261621</v>
          </cell>
        </row>
        <row r="5492">
          <cell r="J5492" t="str">
            <v>Current liabilities / Trade and other payables from exchange transactions_BS</v>
          </cell>
          <cell r="K5492" t="str">
            <v>Current liabilities / Trade and other payables from exchange transactions_BS</v>
          </cell>
          <cell r="L5492" t="str">
            <v>M</v>
          </cell>
          <cell r="M5492" t="str">
            <v>No</v>
          </cell>
          <cell r="N5492">
            <v>261622</v>
          </cell>
        </row>
        <row r="5493">
          <cell r="J5493" t="str">
            <v>Current liabilities / Trade and other payables from exchange transactions_BS</v>
          </cell>
          <cell r="K5493" t="str">
            <v>Current liabilities / Trade and other payables from exchange transactions_BS</v>
          </cell>
          <cell r="L5493" t="str">
            <v>M</v>
          </cell>
          <cell r="M5493" t="str">
            <v>No</v>
          </cell>
          <cell r="N5493">
            <v>261623</v>
          </cell>
        </row>
        <row r="5494">
          <cell r="J5494" t="str">
            <v>Current liabilities / Trade and other payables from exchange transactions_BS</v>
          </cell>
          <cell r="K5494" t="str">
            <v>Current liabilities / Trade and other payables from exchange transactions_BS</v>
          </cell>
          <cell r="L5494" t="str">
            <v>M</v>
          </cell>
          <cell r="M5494" t="str">
            <v>No</v>
          </cell>
          <cell r="N5494">
            <v>261624</v>
          </cell>
        </row>
        <row r="5495">
          <cell r="J5495" t="str">
            <v>Current liabilities / Trade and other payables from exchange transactions_BS</v>
          </cell>
          <cell r="K5495" t="str">
            <v>Current liabilities / Trade and other payables from exchange transactions_BS</v>
          </cell>
          <cell r="L5495" t="str">
            <v>M</v>
          </cell>
          <cell r="M5495" t="str">
            <v>No</v>
          </cell>
          <cell r="N5495">
            <v>261625</v>
          </cell>
        </row>
        <row r="5496">
          <cell r="J5496" t="str">
            <v>Current liabilities / Trade and other payables from exchange transactions_BS</v>
          </cell>
          <cell r="K5496" t="str">
            <v>Current liabilities / Trade and other payables from exchange transactions_BS</v>
          </cell>
          <cell r="L5496" t="str">
            <v>M</v>
          </cell>
          <cell r="M5496" t="str">
            <v>No</v>
          </cell>
          <cell r="N5496">
            <v>261626</v>
          </cell>
        </row>
        <row r="5497">
          <cell r="J5497" t="str">
            <v>Current liabilities / Trade and other payables from exchange transactions_BS</v>
          </cell>
          <cell r="K5497" t="str">
            <v>Current liabilities / Trade and other payables from exchange transactions_BS</v>
          </cell>
          <cell r="L5497" t="str">
            <v>M</v>
          </cell>
          <cell r="M5497" t="str">
            <v>No</v>
          </cell>
          <cell r="N5497">
            <v>261627</v>
          </cell>
        </row>
        <row r="5498">
          <cell r="J5498" t="str">
            <v>Current liabilities / Trade and other payables from exchange transactions_BS</v>
          </cell>
          <cell r="K5498" t="str">
            <v>Current liabilities / Trade and other payables from exchange transactions_BS</v>
          </cell>
          <cell r="L5498" t="str">
            <v>M</v>
          </cell>
          <cell r="M5498" t="str">
            <v>No</v>
          </cell>
          <cell r="N5498">
            <v>261628</v>
          </cell>
        </row>
        <row r="5499">
          <cell r="J5499" t="str">
            <v>Current liabilities / Trade and other payables from exchange transactions_BS</v>
          </cell>
          <cell r="K5499" t="str">
            <v>Current liabilities / Trade and other payables from exchange transactions_BS</v>
          </cell>
          <cell r="L5499" t="str">
            <v>M</v>
          </cell>
          <cell r="M5499" t="str">
            <v>No</v>
          </cell>
          <cell r="N5499">
            <v>261629</v>
          </cell>
        </row>
        <row r="5500">
          <cell r="J5500" t="str">
            <v>Current liabilities / Trade and other payables from exchange transactions_BS</v>
          </cell>
          <cell r="K5500" t="str">
            <v>Current liabilities / Trade and other payables from exchange transactions_BS</v>
          </cell>
          <cell r="L5500" t="str">
            <v>M</v>
          </cell>
          <cell r="M5500" t="str">
            <v>No</v>
          </cell>
          <cell r="N5500">
            <v>261630</v>
          </cell>
        </row>
        <row r="5501">
          <cell r="J5501" t="str">
            <v>Current liabilities / Trade and other payables from exchange transactions_BS</v>
          </cell>
          <cell r="K5501" t="str">
            <v>Current liabilities / Trade and other payables from exchange transactions_BS</v>
          </cell>
          <cell r="L5501" t="str">
            <v>M</v>
          </cell>
          <cell r="M5501" t="str">
            <v>No</v>
          </cell>
          <cell r="N5501">
            <v>261631</v>
          </cell>
        </row>
        <row r="5502">
          <cell r="J5502" t="str">
            <v>Current liabilities / Trade and other payables from exchange transactions_BS</v>
          </cell>
          <cell r="K5502" t="str">
            <v>Current liabilities / Trade and other payables from exchange transactions_BS</v>
          </cell>
          <cell r="L5502" t="str">
            <v>M</v>
          </cell>
          <cell r="M5502" t="str">
            <v>No</v>
          </cell>
          <cell r="N5502">
            <v>261632</v>
          </cell>
        </row>
        <row r="5503">
          <cell r="J5503" t="str">
            <v>Current liabilities / Trade and other payables from exchange transactions_BS</v>
          </cell>
          <cell r="K5503" t="str">
            <v>Current liabilities / Trade and other payables from exchange transactions_BS</v>
          </cell>
          <cell r="L5503" t="str">
            <v>M</v>
          </cell>
          <cell r="M5503" t="str">
            <v>No</v>
          </cell>
          <cell r="N5503">
            <v>261633</v>
          </cell>
        </row>
        <row r="5504">
          <cell r="J5504" t="str">
            <v>Current liabilities / Trade and other payables from exchange transactions_BS</v>
          </cell>
          <cell r="K5504" t="str">
            <v>Current liabilities / Trade and other payables from exchange transactions_BS</v>
          </cell>
          <cell r="L5504" t="str">
            <v>M</v>
          </cell>
          <cell r="M5504" t="str">
            <v>No</v>
          </cell>
          <cell r="N5504">
            <v>261634</v>
          </cell>
        </row>
        <row r="5505">
          <cell r="J5505" t="str">
            <v>Current liabilities / Trade and other payables from exchange transactions_BS</v>
          </cell>
          <cell r="K5505" t="str">
            <v>Current liabilities / Trade and other payables from exchange transactions_BS</v>
          </cell>
          <cell r="L5505" t="str">
            <v>M</v>
          </cell>
          <cell r="M5505" t="str">
            <v>No</v>
          </cell>
          <cell r="N5505">
            <v>261635</v>
          </cell>
        </row>
        <row r="5506">
          <cell r="J5506" t="str">
            <v>Current liabilities / Trade and other payables from exchange transactions_BS</v>
          </cell>
          <cell r="K5506" t="str">
            <v>Current liabilities / Trade and other payables from exchange transactions_BS</v>
          </cell>
          <cell r="L5506" t="str">
            <v>M</v>
          </cell>
          <cell r="M5506" t="str">
            <v>No</v>
          </cell>
          <cell r="N5506">
            <v>261636</v>
          </cell>
        </row>
        <row r="5507">
          <cell r="J5507" t="str">
            <v>Current liabilities / Trade and other payables from exchange transactions_BS</v>
          </cell>
          <cell r="K5507" t="str">
            <v>Current liabilities / Trade and other payables from exchange transactions_BS</v>
          </cell>
          <cell r="L5507" t="str">
            <v>M</v>
          </cell>
          <cell r="M5507" t="str">
            <v>No</v>
          </cell>
          <cell r="N5507">
            <v>261637</v>
          </cell>
        </row>
        <row r="5508">
          <cell r="J5508" t="str">
            <v>Current liabilities / Trade and other payables from exchange transactions_BS</v>
          </cell>
          <cell r="K5508" t="str">
            <v>Current liabilities / Trade and other payables from exchange transactions_BS</v>
          </cell>
          <cell r="L5508" t="str">
            <v>M</v>
          </cell>
          <cell r="M5508" t="str">
            <v>No</v>
          </cell>
          <cell r="N5508">
            <v>261638</v>
          </cell>
        </row>
        <row r="5509">
          <cell r="J5509" t="str">
            <v>Current liabilities / Trade and other payables from exchange transactions_BS</v>
          </cell>
          <cell r="K5509" t="str">
            <v>Current liabilities / Trade and other payables from exchange transactions_BS</v>
          </cell>
          <cell r="L5509" t="str">
            <v>M</v>
          </cell>
          <cell r="M5509" t="str">
            <v>No</v>
          </cell>
          <cell r="N5509">
            <v>261639</v>
          </cell>
        </row>
        <row r="5510">
          <cell r="J5510" t="str">
            <v>Current liabilities / Trade and other payables from exchange transactions_BS</v>
          </cell>
          <cell r="K5510" t="str">
            <v>Current liabilities / Trade and other payables from exchange transactions_BS</v>
          </cell>
          <cell r="L5510" t="str">
            <v>M</v>
          </cell>
          <cell r="M5510" t="str">
            <v>No</v>
          </cell>
          <cell r="N5510">
            <v>261640</v>
          </cell>
        </row>
        <row r="5511">
          <cell r="J5511" t="str">
            <v>Current liabilities / Trade and other payables from exchange transactions_BS</v>
          </cell>
          <cell r="K5511" t="str">
            <v>Current liabilities / Trade and other payables from exchange transactions_BS</v>
          </cell>
          <cell r="L5511" t="str">
            <v>M</v>
          </cell>
          <cell r="M5511" t="str">
            <v>No</v>
          </cell>
          <cell r="N5511">
            <v>261641</v>
          </cell>
        </row>
        <row r="5512">
          <cell r="J5512" t="str">
            <v>Current liabilities / Trade and other payables from exchange transactions_BS</v>
          </cell>
          <cell r="K5512" t="str">
            <v>Current liabilities / Trade and other payables from exchange transactions_BS</v>
          </cell>
          <cell r="L5512" t="str">
            <v>M</v>
          </cell>
          <cell r="M5512" t="str">
            <v>No</v>
          </cell>
          <cell r="N5512">
            <v>261642</v>
          </cell>
        </row>
        <row r="5513">
          <cell r="J5513" t="str">
            <v>Current liabilities / Trade and other payables from exchange transactions_BS</v>
          </cell>
          <cell r="K5513" t="str">
            <v>Current liabilities / Trade and other payables from exchange transactions_BS</v>
          </cell>
          <cell r="L5513" t="str">
            <v>M</v>
          </cell>
          <cell r="M5513" t="str">
            <v>No</v>
          </cell>
          <cell r="N5513">
            <v>261643</v>
          </cell>
        </row>
        <row r="5514">
          <cell r="J5514" t="str">
            <v>Current liabilities / Trade and other payables from exchange transactions_BS</v>
          </cell>
          <cell r="K5514" t="str">
            <v>Current liabilities / Trade and other payables from exchange transactions_BS</v>
          </cell>
          <cell r="L5514" t="str">
            <v>M</v>
          </cell>
          <cell r="M5514" t="str">
            <v>No</v>
          </cell>
          <cell r="N5514">
            <v>261644</v>
          </cell>
        </row>
        <row r="5515">
          <cell r="J5515" t="str">
            <v>Current liabilities / Trade and other payables from exchange transactions_BS</v>
          </cell>
          <cell r="K5515" t="str">
            <v>Current liabilities / Trade and other payables from exchange transactions_BS</v>
          </cell>
          <cell r="L5515" t="str">
            <v>M</v>
          </cell>
          <cell r="M5515" t="str">
            <v>No</v>
          </cell>
          <cell r="N5515">
            <v>261645</v>
          </cell>
        </row>
        <row r="5516">
          <cell r="J5516" t="str">
            <v>Current liabilities / Trade and other payables from exchange transactions_BS</v>
          </cell>
          <cell r="K5516" t="str">
            <v>Current liabilities / Trade and other payables from exchange transactions_BS</v>
          </cell>
          <cell r="L5516" t="str">
            <v>M</v>
          </cell>
          <cell r="M5516" t="str">
            <v>No</v>
          </cell>
          <cell r="N5516">
            <v>261646</v>
          </cell>
        </row>
        <row r="5517">
          <cell r="J5517" t="str">
            <v>Current liabilities / Trade and other payables from exchange transactions_BS</v>
          </cell>
          <cell r="K5517" t="str">
            <v>Current liabilities / Trade and other payables from exchange transactions_BS</v>
          </cell>
          <cell r="L5517" t="str">
            <v>M</v>
          </cell>
          <cell r="M5517" t="str">
            <v>No</v>
          </cell>
          <cell r="N5517">
            <v>261647</v>
          </cell>
        </row>
        <row r="5518">
          <cell r="J5518" t="str">
            <v>Current liabilities / Trade and other payables from exchange transactions_BS</v>
          </cell>
          <cell r="K5518" t="str">
            <v>Current liabilities / Trade and other payables from exchange transactions_BS</v>
          </cell>
          <cell r="L5518" t="str">
            <v>M</v>
          </cell>
          <cell r="M5518" t="str">
            <v>No</v>
          </cell>
          <cell r="N5518">
            <v>261648</v>
          </cell>
        </row>
        <row r="5519">
          <cell r="J5519" t="str">
            <v>Current liabilities / Trade and other payables from exchange transactions_BS</v>
          </cell>
          <cell r="K5519" t="str">
            <v>Current liabilities / Trade and other payables from exchange transactions_BS</v>
          </cell>
          <cell r="L5519" t="str">
            <v>M</v>
          </cell>
          <cell r="M5519" t="str">
            <v>No</v>
          </cell>
          <cell r="N5519">
            <v>261649</v>
          </cell>
        </row>
        <row r="5520">
          <cell r="J5520" t="str">
            <v>Current liabilities / Trade and other payables from exchange transactions_BS</v>
          </cell>
          <cell r="K5520" t="str">
            <v>Current liabilities / Trade and other payables from exchange transactions_BS</v>
          </cell>
          <cell r="L5520" t="str">
            <v>M</v>
          </cell>
          <cell r="M5520" t="str">
            <v>No</v>
          </cell>
          <cell r="N5520">
            <v>261650</v>
          </cell>
        </row>
        <row r="5521">
          <cell r="J5521" t="str">
            <v>Current liabilities / Trade and other payables from non-exchange transactions_BS</v>
          </cell>
          <cell r="K5521" t="str">
            <v>Current liabilities / Trade and other payables from non-exchange transactions_BS</v>
          </cell>
          <cell r="L5521" t="str">
            <v>M</v>
          </cell>
          <cell r="M5521" t="str">
            <v>No</v>
          </cell>
          <cell r="N5521">
            <v>262548</v>
          </cell>
        </row>
        <row r="5522">
          <cell r="J5522" t="str">
            <v>Current liabilities / Trade and other payables from non-exchange transactions_BS</v>
          </cell>
          <cell r="K5522" t="str">
            <v>Current liabilities / Trade and other payables from non-exchange transactions_BS</v>
          </cell>
          <cell r="L5522" t="str">
            <v>M</v>
          </cell>
          <cell r="M5522" t="str">
            <v>No</v>
          </cell>
          <cell r="N5522">
            <v>262549</v>
          </cell>
        </row>
        <row r="5523">
          <cell r="J5523" t="str">
            <v>Current liabilities / Trade and other payables from non-exchange transactions_BS</v>
          </cell>
          <cell r="K5523" t="str">
            <v>Current liabilities / Trade and other payables from non-exchange transactions_BS</v>
          </cell>
          <cell r="L5523" t="str">
            <v>M</v>
          </cell>
          <cell r="M5523" t="str">
            <v>No</v>
          </cell>
          <cell r="N5523">
            <v>262592</v>
          </cell>
        </row>
        <row r="5524">
          <cell r="J5524" t="str">
            <v>Current liabilities / Trade and other payables from non-exchange transactions_BS</v>
          </cell>
          <cell r="K5524" t="str">
            <v>Current liabilities / Trade and other payables from non-exchange transactions_BS</v>
          </cell>
          <cell r="L5524" t="str">
            <v>M</v>
          </cell>
          <cell r="M5524" t="str">
            <v>No</v>
          </cell>
          <cell r="N5524">
            <v>262594</v>
          </cell>
        </row>
        <row r="5525">
          <cell r="J5525" t="str">
            <v>Current liabilities / Trade and other payables from non-exchange transactions_BS</v>
          </cell>
          <cell r="K5525" t="str">
            <v>Current liabilities / Trade and other payables from non-exchange transactions_BS</v>
          </cell>
          <cell r="L5525" t="str">
            <v>M</v>
          </cell>
          <cell r="M5525" t="str">
            <v>No</v>
          </cell>
          <cell r="N5525">
            <v>262579</v>
          </cell>
        </row>
        <row r="5526">
          <cell r="J5526" t="str">
            <v>Current liabilities / Trade and other payables from non-exchange transactions_BS</v>
          </cell>
          <cell r="K5526" t="str">
            <v>Current liabilities / Trade and other payables from non-exchange transactions_BS</v>
          </cell>
          <cell r="L5526" t="str">
            <v>M</v>
          </cell>
          <cell r="M5526" t="str">
            <v>No</v>
          </cell>
          <cell r="N5526">
            <v>262520</v>
          </cell>
        </row>
        <row r="5527">
          <cell r="J5527" t="str">
            <v>Current liabilities / Trade and other payables from non-exchange transactions_BS</v>
          </cell>
          <cell r="K5527" t="str">
            <v>Current liabilities / Trade and other payables from non-exchange transactions_BS</v>
          </cell>
          <cell r="L5527" t="str">
            <v>M</v>
          </cell>
          <cell r="M5527" t="str">
            <v>No</v>
          </cell>
          <cell r="N5527">
            <v>262523</v>
          </cell>
        </row>
        <row r="5528">
          <cell r="J5528" t="str">
            <v>Current liabilities / Trade and other payables from non-exchange transactions_BS</v>
          </cell>
          <cell r="K5528" t="str">
            <v>Current liabilities / Trade and other payables from non-exchange transactions_BS</v>
          </cell>
          <cell r="L5528" t="str">
            <v>M</v>
          </cell>
          <cell r="M5528" t="str">
            <v>No</v>
          </cell>
          <cell r="N5528">
            <v>262573</v>
          </cell>
        </row>
        <row r="5529">
          <cell r="J5529" t="str">
            <v>Current liabilities / Trade and other payables from non-exchange transactions_BS</v>
          </cell>
          <cell r="K5529" t="str">
            <v>Current liabilities / Trade and other payables from non-exchange transactions_BS</v>
          </cell>
          <cell r="L5529" t="str">
            <v>M</v>
          </cell>
          <cell r="M5529" t="str">
            <v>No</v>
          </cell>
          <cell r="N5529">
            <v>262574</v>
          </cell>
        </row>
        <row r="5530">
          <cell r="J5530" t="str">
            <v>Current liabilities / Trade and other payables from non-exchange transactions_BS</v>
          </cell>
          <cell r="K5530" t="str">
            <v>Current liabilities / Trade and other payables from non-exchange transactions_BS</v>
          </cell>
          <cell r="L5530" t="str">
            <v>M</v>
          </cell>
          <cell r="M5530" t="str">
            <v>No</v>
          </cell>
          <cell r="N5530">
            <v>262565</v>
          </cell>
        </row>
        <row r="5531">
          <cell r="J5531" t="str">
            <v>Current liabilities / Trade and other payables from non-exchange transactions_BS</v>
          </cell>
          <cell r="K5531" t="str">
            <v>Current liabilities / Trade and other payables from non-exchange transactions_BS</v>
          </cell>
          <cell r="L5531" t="str">
            <v>M</v>
          </cell>
          <cell r="M5531" t="str">
            <v>No</v>
          </cell>
          <cell r="N5531">
            <v>262568</v>
          </cell>
        </row>
        <row r="5532">
          <cell r="J5532" t="str">
            <v>Current liabilities / Trade and other payables from non-exchange transactions_BS</v>
          </cell>
          <cell r="K5532" t="str">
            <v>Current liabilities / Trade and other payables from non-exchange transactions_BS</v>
          </cell>
          <cell r="L5532" t="str">
            <v>M</v>
          </cell>
          <cell r="M5532" t="str">
            <v>No</v>
          </cell>
          <cell r="N5532">
            <v>262506</v>
          </cell>
        </row>
        <row r="5533">
          <cell r="J5533" t="str">
            <v>Current liabilities / Trade and other payables from non-exchange transactions_BS</v>
          </cell>
          <cell r="K5533" t="str">
            <v>Current liabilities / Trade and other payables from non-exchange transactions_BS</v>
          </cell>
          <cell r="L5533" t="str">
            <v>M</v>
          </cell>
          <cell r="M5533" t="str">
            <v>No</v>
          </cell>
          <cell r="N5533">
            <v>262507</v>
          </cell>
        </row>
        <row r="5534">
          <cell r="J5534" t="str">
            <v>Current liabilities / Trade and other payables from non-exchange transactions_BS</v>
          </cell>
          <cell r="K5534" t="str">
            <v>Current liabilities / Trade and other payables from non-exchange transactions_BS</v>
          </cell>
          <cell r="L5534" t="str">
            <v>M</v>
          </cell>
          <cell r="M5534" t="str">
            <v>No</v>
          </cell>
          <cell r="N5534">
            <v>262488</v>
          </cell>
        </row>
        <row r="5535">
          <cell r="J5535" t="str">
            <v>Current liabilities / Trade and other payables from non-exchange transactions_BS</v>
          </cell>
          <cell r="K5535" t="str">
            <v>Current liabilities / Trade and other payables from non-exchange transactions_BS</v>
          </cell>
          <cell r="L5535" t="str">
            <v>M</v>
          </cell>
          <cell r="M5535" t="str">
            <v>No</v>
          </cell>
          <cell r="N5535">
            <v>262489</v>
          </cell>
        </row>
        <row r="5536">
          <cell r="J5536" t="str">
            <v>Current liabilities / Trade and other payables from non-exchange transactions_BS</v>
          </cell>
          <cell r="K5536" t="str">
            <v>Current liabilities / Trade and other payables from non-exchange transactions_BS</v>
          </cell>
          <cell r="L5536" t="str">
            <v>M</v>
          </cell>
          <cell r="M5536" t="str">
            <v>No</v>
          </cell>
          <cell r="N5536">
            <v>262490</v>
          </cell>
        </row>
        <row r="5537">
          <cell r="J5537" t="str">
            <v>Current liabilities / Trade and other payables from non-exchange transactions_BS</v>
          </cell>
          <cell r="K5537" t="str">
            <v>Current liabilities / Trade and other payables from non-exchange transactions_BS</v>
          </cell>
          <cell r="L5537" t="str">
            <v>M</v>
          </cell>
          <cell r="M5537" t="str">
            <v>No</v>
          </cell>
          <cell r="N5537">
            <v>262491</v>
          </cell>
        </row>
        <row r="5538">
          <cell r="J5538" t="str">
            <v>Current liabilities / Trade and other payables from non-exchange transactions_BS</v>
          </cell>
          <cell r="K5538" t="str">
            <v>Current liabilities / Trade and other payables from non-exchange transactions_BS</v>
          </cell>
          <cell r="L5538" t="str">
            <v>M</v>
          </cell>
          <cell r="M5538" t="str">
            <v>No</v>
          </cell>
          <cell r="N5538">
            <v>262492</v>
          </cell>
        </row>
        <row r="5539">
          <cell r="J5539" t="str">
            <v>Current liabilities / Trade and other payables from non-exchange transactions_BS</v>
          </cell>
          <cell r="K5539" t="str">
            <v>Current liabilities / Trade and other payables from non-exchange transactions_BS</v>
          </cell>
          <cell r="L5539" t="str">
            <v>M</v>
          </cell>
          <cell r="M5539" t="str">
            <v>No</v>
          </cell>
          <cell r="N5539">
            <v>262493</v>
          </cell>
        </row>
        <row r="5540">
          <cell r="J5540" t="str">
            <v>Current liabilities / Trade and other payables from non-exchange transactions_BS</v>
          </cell>
          <cell r="K5540" t="str">
            <v>Current liabilities / Trade and other payables from non-exchange transactions_BS</v>
          </cell>
          <cell r="L5540" t="str">
            <v>M</v>
          </cell>
          <cell r="M5540" t="str">
            <v>No</v>
          </cell>
          <cell r="N5540">
            <v>262494</v>
          </cell>
        </row>
        <row r="5541">
          <cell r="J5541" t="str">
            <v>Current liabilities / Trade and other payables from non-exchange transactions_BS</v>
          </cell>
          <cell r="K5541" t="str">
            <v>Current liabilities / Trade and other payables from non-exchange transactions_BS</v>
          </cell>
          <cell r="L5541" t="str">
            <v>M</v>
          </cell>
          <cell r="M5541" t="str">
            <v>No</v>
          </cell>
          <cell r="N5541">
            <v>262495</v>
          </cell>
        </row>
        <row r="5542">
          <cell r="J5542" t="str">
            <v>Current liabilities / Trade and other payables from non-exchange transactions_BS</v>
          </cell>
          <cell r="K5542" t="str">
            <v>Current liabilities / Trade and other payables from non-exchange transactions_BS</v>
          </cell>
          <cell r="L5542" t="str">
            <v>M</v>
          </cell>
          <cell r="M5542" t="str">
            <v>No</v>
          </cell>
          <cell r="N5542">
            <v>262502</v>
          </cell>
        </row>
        <row r="5543">
          <cell r="J5543" t="str">
            <v>Current liabilities / Trade and other payables from non-exchange transactions_BS</v>
          </cell>
          <cell r="K5543" t="str">
            <v>Current liabilities / Trade and other payables from non-exchange transactions_BS</v>
          </cell>
          <cell r="L5543" t="str">
            <v>M</v>
          </cell>
          <cell r="M5543" t="str">
            <v>No</v>
          </cell>
          <cell r="N5543">
            <v>262503</v>
          </cell>
        </row>
        <row r="5544">
          <cell r="J5544" t="str">
            <v>Current liabilities / Trade and other payables from non-exchange transactions_BS</v>
          </cell>
          <cell r="K5544" t="str">
            <v>Current liabilities / Trade and other payables from non-exchange transactions_BS</v>
          </cell>
          <cell r="L5544" t="str">
            <v>M</v>
          </cell>
          <cell r="M5544" t="str">
            <v>No</v>
          </cell>
          <cell r="N5544">
            <v>262504</v>
          </cell>
        </row>
        <row r="5545">
          <cell r="J5545" t="str">
            <v>Current liabilities / Trade and other payables from non-exchange transactions_BS</v>
          </cell>
          <cell r="K5545" t="str">
            <v>Current liabilities / Trade and other payables from non-exchange transactions_BS</v>
          </cell>
          <cell r="L5545" t="str">
            <v>M</v>
          </cell>
          <cell r="M5545" t="str">
            <v>No</v>
          </cell>
          <cell r="N5545">
            <v>262505</v>
          </cell>
        </row>
        <row r="5546">
          <cell r="J5546" t="str">
            <v>Current liabilities / Trade and other payables from non-exchange transactions_BS</v>
          </cell>
          <cell r="K5546" t="str">
            <v>Current liabilities / Trade and other payables from non-exchange transactions_BS</v>
          </cell>
          <cell r="L5546" t="str">
            <v>M</v>
          </cell>
          <cell r="M5546" t="str">
            <v>No</v>
          </cell>
          <cell r="N5546">
            <v>262500</v>
          </cell>
        </row>
        <row r="5547">
          <cell r="J5547" t="str">
            <v>Current liabilities / Trade and other payables from non-exchange transactions_BS</v>
          </cell>
          <cell r="K5547" t="str">
            <v>Current liabilities / Trade and other payables from non-exchange transactions_BS</v>
          </cell>
          <cell r="L5547" t="str">
            <v>M</v>
          </cell>
          <cell r="M5547" t="str">
            <v>No</v>
          </cell>
          <cell r="N5547">
            <v>262501</v>
          </cell>
        </row>
        <row r="5548">
          <cell r="J5548" t="str">
            <v>Current liabilities / Trade and other payables from non-exchange transactions_BS</v>
          </cell>
          <cell r="K5548" t="str">
            <v>Current liabilities / Trade and other payables from non-exchange transactions_BS</v>
          </cell>
          <cell r="L5548" t="str">
            <v>M</v>
          </cell>
          <cell r="M5548" t="str">
            <v>No</v>
          </cell>
          <cell r="N5548">
            <v>262497</v>
          </cell>
        </row>
        <row r="5549">
          <cell r="J5549" t="str">
            <v>Current liabilities / Trade and other payables from non-exchange transactions_BS</v>
          </cell>
          <cell r="K5549" t="str">
            <v>Current liabilities / Trade and other payables from non-exchange transactions_BS</v>
          </cell>
          <cell r="L5549" t="str">
            <v>M</v>
          </cell>
          <cell r="M5549" t="str">
            <v>No</v>
          </cell>
          <cell r="N5549">
            <v>262498</v>
          </cell>
        </row>
        <row r="5550">
          <cell r="J5550" t="str">
            <v>Current liabilities / Trade and other payables from non-exchange transactions_BS</v>
          </cell>
          <cell r="K5550" t="str">
            <v>Current liabilities / Trade and other payables from non-exchange transactions_BS</v>
          </cell>
          <cell r="L5550" t="str">
            <v>M</v>
          </cell>
          <cell r="M5550" t="str">
            <v>No</v>
          </cell>
          <cell r="N5550">
            <v>262499</v>
          </cell>
        </row>
        <row r="5551">
          <cell r="J5551" t="str">
            <v>Current liabilities / VAT_BS</v>
          </cell>
          <cell r="K5551" t="str">
            <v>Current liabilities / VAT_BS</v>
          </cell>
          <cell r="L5551" t="str">
            <v>M</v>
          </cell>
          <cell r="M5551" t="str">
            <v>No</v>
          </cell>
          <cell r="N5551">
            <v>262719</v>
          </cell>
        </row>
        <row r="5552">
          <cell r="J5552" t="str">
            <v>Current liabilities / VAT_BS</v>
          </cell>
          <cell r="K5552" t="str">
            <v>Current liabilities / VAT_BS</v>
          </cell>
          <cell r="L5552" t="str">
            <v>M</v>
          </cell>
          <cell r="M5552" t="str">
            <v>No</v>
          </cell>
          <cell r="N5552">
            <v>262720</v>
          </cell>
        </row>
        <row r="5553">
          <cell r="J5553" t="str">
            <v>Current liabilities / VAT_BS</v>
          </cell>
          <cell r="K5553" t="str">
            <v>Current liabilities / VAT_BS</v>
          </cell>
          <cell r="L5553" t="str">
            <v>M</v>
          </cell>
          <cell r="M5553" t="str">
            <v>No</v>
          </cell>
          <cell r="N5553">
            <v>262721</v>
          </cell>
        </row>
        <row r="5554">
          <cell r="J5554" t="str">
            <v>Current liabilities / VAT_BS</v>
          </cell>
          <cell r="K5554" t="str">
            <v>Current liabilities / VAT_BS</v>
          </cell>
          <cell r="L5554" t="str">
            <v>M</v>
          </cell>
          <cell r="M5554" t="str">
            <v>No</v>
          </cell>
          <cell r="N5554">
            <v>262722</v>
          </cell>
        </row>
        <row r="5555">
          <cell r="J5555" t="str">
            <v>Current liabilities / VAT_BS</v>
          </cell>
          <cell r="K5555" t="str">
            <v>Current liabilities / VAT_BS</v>
          </cell>
          <cell r="L5555" t="str">
            <v>M</v>
          </cell>
          <cell r="M5555" t="str">
            <v>No</v>
          </cell>
          <cell r="N5555">
            <v>262723</v>
          </cell>
        </row>
        <row r="5556">
          <cell r="J5556" t="str">
            <v>Current liabilities / VAT_BS</v>
          </cell>
          <cell r="K5556" t="str">
            <v>Current liabilities / VAT_BS</v>
          </cell>
          <cell r="L5556" t="str">
            <v>M</v>
          </cell>
          <cell r="M5556" t="str">
            <v>No</v>
          </cell>
          <cell r="N5556">
            <v>262724</v>
          </cell>
        </row>
        <row r="5557">
          <cell r="J5557" t="str">
            <v>Current liabilities / VAT_BS</v>
          </cell>
          <cell r="K5557" t="str">
            <v>Current liabilities / VAT_BS</v>
          </cell>
          <cell r="L5557" t="str">
            <v>M</v>
          </cell>
          <cell r="M5557" t="str">
            <v>No</v>
          </cell>
          <cell r="N5557">
            <v>262725</v>
          </cell>
        </row>
        <row r="5558">
          <cell r="J5558" t="str">
            <v>Current liabilities / VAT_BS</v>
          </cell>
          <cell r="K5558" t="str">
            <v>Current liabilities / VAT_BS</v>
          </cell>
          <cell r="L5558" t="str">
            <v>M</v>
          </cell>
          <cell r="M5558" t="str">
            <v>No</v>
          </cell>
          <cell r="N5558">
            <v>262726</v>
          </cell>
        </row>
        <row r="5559">
          <cell r="J5559" t="str">
            <v>Current liabilities / VAT_BS</v>
          </cell>
          <cell r="K5559" t="str">
            <v>Current liabilities / VAT_BS</v>
          </cell>
          <cell r="L5559" t="str">
            <v>M</v>
          </cell>
          <cell r="M5559" t="str">
            <v>No</v>
          </cell>
          <cell r="N5559">
            <v>262727</v>
          </cell>
        </row>
        <row r="5560">
          <cell r="J5560" t="str">
            <v>Current liabilities / VAT_BS</v>
          </cell>
          <cell r="K5560" t="str">
            <v>Current liabilities / VAT_BS</v>
          </cell>
          <cell r="L5560" t="str">
            <v>M</v>
          </cell>
          <cell r="M5560" t="str">
            <v>No</v>
          </cell>
          <cell r="N5560">
            <v>262728</v>
          </cell>
        </row>
        <row r="5561">
          <cell r="J5561" t="str">
            <v>Current liabilities / VAT_BS</v>
          </cell>
          <cell r="K5561" t="str">
            <v>Current liabilities / VAT_BS</v>
          </cell>
          <cell r="L5561" t="str">
            <v>M</v>
          </cell>
          <cell r="M5561" t="str">
            <v>No</v>
          </cell>
          <cell r="N5561">
            <v>262729</v>
          </cell>
        </row>
        <row r="5562">
          <cell r="J5562" t="str">
            <v>Current liabilities / VAT_BS</v>
          </cell>
          <cell r="K5562" t="str">
            <v>Current liabilities / VAT_BS</v>
          </cell>
          <cell r="L5562" t="str">
            <v>M</v>
          </cell>
          <cell r="M5562" t="str">
            <v>No</v>
          </cell>
          <cell r="N5562">
            <v>262730</v>
          </cell>
        </row>
        <row r="5563">
          <cell r="J5563" t="str">
            <v>Current liabilities / VAT_BS</v>
          </cell>
          <cell r="K5563" t="str">
            <v>Current liabilities / VAT_BS</v>
          </cell>
          <cell r="L5563" t="str">
            <v>M</v>
          </cell>
          <cell r="M5563" t="str">
            <v>No</v>
          </cell>
          <cell r="N5563">
            <v>262731</v>
          </cell>
        </row>
        <row r="5564">
          <cell r="J5564" t="str">
            <v>Current liabilities / VAT_BS</v>
          </cell>
          <cell r="K5564" t="str">
            <v>Current liabilities / VAT_BS</v>
          </cell>
          <cell r="L5564" t="str">
            <v>M</v>
          </cell>
          <cell r="M5564" t="str">
            <v>No</v>
          </cell>
          <cell r="N5564">
            <v>262732</v>
          </cell>
        </row>
        <row r="5565">
          <cell r="J5565" t="str">
            <v>Current liabilities / VAT_BS</v>
          </cell>
          <cell r="K5565" t="str">
            <v>Current liabilities / VAT_BS</v>
          </cell>
          <cell r="L5565" t="str">
            <v>M</v>
          </cell>
          <cell r="M5565" t="str">
            <v>No</v>
          </cell>
          <cell r="N5565">
            <v>262733</v>
          </cell>
        </row>
        <row r="5566">
          <cell r="J5566" t="str">
            <v>Current liabilities / VAT_BS</v>
          </cell>
          <cell r="K5566" t="str">
            <v>Current liabilities / VAT_BS</v>
          </cell>
          <cell r="L5566" t="str">
            <v>M</v>
          </cell>
          <cell r="M5566" t="str">
            <v>No</v>
          </cell>
          <cell r="N5566">
            <v>262734</v>
          </cell>
        </row>
        <row r="5567">
          <cell r="J5567" t="str">
            <v>Current liabilities / VAT_BS</v>
          </cell>
          <cell r="K5567" t="str">
            <v>Current liabilities / VAT_BS</v>
          </cell>
          <cell r="L5567" t="str">
            <v>M</v>
          </cell>
          <cell r="M5567" t="str">
            <v>No</v>
          </cell>
          <cell r="N5567">
            <v>262735</v>
          </cell>
        </row>
        <row r="5568">
          <cell r="J5568" t="str">
            <v>Current liabilities / VAT_BS</v>
          </cell>
          <cell r="K5568" t="str">
            <v>Current liabilities / VAT_BS</v>
          </cell>
          <cell r="L5568" t="str">
            <v>M</v>
          </cell>
          <cell r="M5568" t="str">
            <v>No</v>
          </cell>
          <cell r="N5568">
            <v>262736</v>
          </cell>
        </row>
        <row r="5569">
          <cell r="J5569" t="str">
            <v>Current liabilities / VAT_BS</v>
          </cell>
          <cell r="K5569" t="str">
            <v>Current liabilities / VAT_BS</v>
          </cell>
          <cell r="L5569" t="str">
            <v>M</v>
          </cell>
          <cell r="M5569" t="str">
            <v>No</v>
          </cell>
          <cell r="N5569">
            <v>262737</v>
          </cell>
        </row>
        <row r="5570">
          <cell r="J5570" t="str">
            <v>Current liabilities / VAT_BS</v>
          </cell>
          <cell r="K5570" t="str">
            <v>Current liabilities / VAT_BS</v>
          </cell>
          <cell r="L5570" t="str">
            <v>M</v>
          </cell>
          <cell r="M5570" t="str">
            <v>No</v>
          </cell>
          <cell r="N5570">
            <v>262738</v>
          </cell>
        </row>
        <row r="5571">
          <cell r="J5571" t="str">
            <v>Current liabilities / VAT_BS</v>
          </cell>
          <cell r="K5571" t="str">
            <v>Current liabilities / VAT_BS</v>
          </cell>
          <cell r="L5571" t="str">
            <v>M</v>
          </cell>
          <cell r="M5571" t="str">
            <v>No</v>
          </cell>
          <cell r="N5571">
            <v>262739</v>
          </cell>
        </row>
        <row r="5572">
          <cell r="J5572" t="str">
            <v>Current liabilities / VAT_BS</v>
          </cell>
          <cell r="K5572" t="str">
            <v>Current liabilities / VAT_BS</v>
          </cell>
          <cell r="L5572" t="str">
            <v>M</v>
          </cell>
          <cell r="M5572" t="str">
            <v>No</v>
          </cell>
          <cell r="N5572">
            <v>262639</v>
          </cell>
        </row>
        <row r="5573">
          <cell r="J5573" t="str">
            <v>Current liabilities / VAT_BS</v>
          </cell>
          <cell r="K5573" t="str">
            <v>Current liabilities / VAT_BS</v>
          </cell>
          <cell r="L5573" t="str">
            <v>M</v>
          </cell>
          <cell r="M5573" t="str">
            <v>No</v>
          </cell>
          <cell r="N5573">
            <v>262640</v>
          </cell>
        </row>
        <row r="5574">
          <cell r="J5574" t="str">
            <v>Current liabilities / VAT_BS</v>
          </cell>
          <cell r="K5574" t="str">
            <v>Current liabilities / VAT_BS</v>
          </cell>
          <cell r="L5574" t="str">
            <v>M</v>
          </cell>
          <cell r="M5574" t="str">
            <v>No</v>
          </cell>
          <cell r="N5574">
            <v>262641</v>
          </cell>
        </row>
        <row r="5575">
          <cell r="J5575" t="str">
            <v>Current liabilities / VAT_BS</v>
          </cell>
          <cell r="K5575" t="str">
            <v>Current liabilities / VAT_BS</v>
          </cell>
          <cell r="L5575" t="str">
            <v>M</v>
          </cell>
          <cell r="M5575" t="str">
            <v>No</v>
          </cell>
          <cell r="N5575">
            <v>262642</v>
          </cell>
        </row>
        <row r="5576">
          <cell r="J5576" t="str">
            <v>Current liabilities / VAT_BS</v>
          </cell>
          <cell r="K5576" t="str">
            <v>Current liabilities / VAT_BS</v>
          </cell>
          <cell r="L5576" t="str">
            <v>M</v>
          </cell>
          <cell r="M5576" t="str">
            <v>No</v>
          </cell>
          <cell r="N5576">
            <v>262643</v>
          </cell>
        </row>
        <row r="5577">
          <cell r="J5577" t="str">
            <v>Current liabilities / VAT_BS</v>
          </cell>
          <cell r="K5577" t="str">
            <v>Current liabilities / VAT_BS</v>
          </cell>
          <cell r="L5577" t="str">
            <v>M</v>
          </cell>
          <cell r="M5577" t="str">
            <v>No</v>
          </cell>
          <cell r="N5577">
            <v>262644</v>
          </cell>
        </row>
        <row r="5578">
          <cell r="J5578" t="str">
            <v>Current liabilities / VAT_BS</v>
          </cell>
          <cell r="K5578" t="str">
            <v>Current liabilities / VAT_BS</v>
          </cell>
          <cell r="L5578" t="str">
            <v>M</v>
          </cell>
          <cell r="M5578" t="str">
            <v>No</v>
          </cell>
          <cell r="N5578">
            <v>262645</v>
          </cell>
        </row>
        <row r="5579">
          <cell r="J5579" t="str">
            <v>Current liabilities / VAT_BS</v>
          </cell>
          <cell r="K5579" t="str">
            <v>Current liabilities / VAT_BS</v>
          </cell>
          <cell r="L5579" t="str">
            <v>M</v>
          </cell>
          <cell r="M5579" t="str">
            <v>No</v>
          </cell>
          <cell r="N5579">
            <v>262646</v>
          </cell>
        </row>
        <row r="5580">
          <cell r="J5580" t="str">
            <v>Current liabilities / VAT_BS</v>
          </cell>
          <cell r="K5580" t="str">
            <v>Current liabilities / VAT_BS</v>
          </cell>
          <cell r="L5580" t="str">
            <v>M</v>
          </cell>
          <cell r="M5580" t="str">
            <v>No</v>
          </cell>
          <cell r="N5580">
            <v>262647</v>
          </cell>
        </row>
        <row r="5581">
          <cell r="J5581" t="str">
            <v>Current liabilities / VAT_BS</v>
          </cell>
          <cell r="K5581" t="str">
            <v>Current liabilities / VAT_BS</v>
          </cell>
          <cell r="L5581" t="str">
            <v>M</v>
          </cell>
          <cell r="M5581" t="str">
            <v>No</v>
          </cell>
          <cell r="N5581">
            <v>262648</v>
          </cell>
        </row>
        <row r="5582">
          <cell r="J5582" t="str">
            <v>Current liabilities / VAT_BS</v>
          </cell>
          <cell r="K5582" t="str">
            <v>Current liabilities / VAT_BS</v>
          </cell>
          <cell r="L5582" t="str">
            <v>M</v>
          </cell>
          <cell r="M5582" t="str">
            <v>No</v>
          </cell>
          <cell r="N5582">
            <v>262649</v>
          </cell>
        </row>
        <row r="5583">
          <cell r="J5583" t="str">
            <v>Current liabilities / VAT_BS</v>
          </cell>
          <cell r="K5583" t="str">
            <v>Current liabilities / VAT_BS</v>
          </cell>
          <cell r="L5583" t="str">
            <v>M</v>
          </cell>
          <cell r="M5583" t="str">
            <v>No</v>
          </cell>
          <cell r="N5583">
            <v>262650</v>
          </cell>
        </row>
        <row r="5584">
          <cell r="J5584" t="str">
            <v>Current liabilities / VAT_BS</v>
          </cell>
          <cell r="K5584" t="str">
            <v>Current liabilities / VAT_BS</v>
          </cell>
          <cell r="L5584" t="str">
            <v>M</v>
          </cell>
          <cell r="M5584" t="str">
            <v>No</v>
          </cell>
          <cell r="N5584">
            <v>262651</v>
          </cell>
        </row>
        <row r="5585">
          <cell r="J5585" t="str">
            <v>Current liabilities / VAT_BS</v>
          </cell>
          <cell r="K5585" t="str">
            <v>Current liabilities / VAT_BS</v>
          </cell>
          <cell r="L5585" t="str">
            <v>M</v>
          </cell>
          <cell r="M5585" t="str">
            <v>No</v>
          </cell>
          <cell r="N5585">
            <v>262652</v>
          </cell>
        </row>
        <row r="5586">
          <cell r="J5586" t="str">
            <v>Current liabilities / VAT_BS</v>
          </cell>
          <cell r="K5586" t="str">
            <v>Current liabilities / VAT_BS</v>
          </cell>
          <cell r="L5586" t="str">
            <v>M</v>
          </cell>
          <cell r="M5586" t="str">
            <v>No</v>
          </cell>
          <cell r="N5586">
            <v>262653</v>
          </cell>
        </row>
        <row r="5587">
          <cell r="J5587" t="str">
            <v>Current liabilities / VAT_BS</v>
          </cell>
          <cell r="K5587" t="str">
            <v>Current liabilities / VAT_BS</v>
          </cell>
          <cell r="L5587" t="str">
            <v>M</v>
          </cell>
          <cell r="M5587" t="str">
            <v>No</v>
          </cell>
          <cell r="N5587">
            <v>262654</v>
          </cell>
        </row>
        <row r="5588">
          <cell r="J5588" t="str">
            <v>Current liabilities / VAT_BS</v>
          </cell>
          <cell r="K5588" t="str">
            <v>Current liabilities / VAT_BS</v>
          </cell>
          <cell r="L5588" t="str">
            <v>M</v>
          </cell>
          <cell r="M5588" t="str">
            <v>No</v>
          </cell>
          <cell r="N5588">
            <v>262655</v>
          </cell>
        </row>
        <row r="5589">
          <cell r="J5589" t="str">
            <v>Current liabilities / VAT_BS</v>
          </cell>
          <cell r="K5589" t="str">
            <v>Current liabilities / VAT_BS</v>
          </cell>
          <cell r="L5589" t="str">
            <v>M</v>
          </cell>
          <cell r="M5589" t="str">
            <v>No</v>
          </cell>
          <cell r="N5589">
            <v>262656</v>
          </cell>
        </row>
        <row r="5590">
          <cell r="J5590" t="str">
            <v>Current liabilities / VAT_BS</v>
          </cell>
          <cell r="K5590" t="str">
            <v>Current liabilities / VAT_BS</v>
          </cell>
          <cell r="L5590" t="str">
            <v>M</v>
          </cell>
          <cell r="M5590" t="str">
            <v>No</v>
          </cell>
          <cell r="N5590">
            <v>262657</v>
          </cell>
        </row>
        <row r="5591">
          <cell r="J5591" t="str">
            <v>Current liabilities / VAT_BS</v>
          </cell>
          <cell r="K5591" t="str">
            <v>Current liabilities / VAT_BS</v>
          </cell>
          <cell r="L5591" t="str">
            <v>M</v>
          </cell>
          <cell r="M5591" t="str">
            <v>No</v>
          </cell>
          <cell r="N5591">
            <v>262658</v>
          </cell>
        </row>
        <row r="5592">
          <cell r="J5592" t="str">
            <v>Current liabilities / VAT_BS</v>
          </cell>
          <cell r="K5592" t="str">
            <v>Current liabilities / VAT_BS</v>
          </cell>
          <cell r="L5592" t="str">
            <v>M</v>
          </cell>
          <cell r="M5592" t="str">
            <v>No</v>
          </cell>
          <cell r="N5592">
            <v>262659</v>
          </cell>
        </row>
        <row r="5593">
          <cell r="J5593" t="str">
            <v>Current liabilities / VAT_BS</v>
          </cell>
          <cell r="K5593" t="str">
            <v>Current liabilities / VAT_BS</v>
          </cell>
          <cell r="L5593" t="str">
            <v>M</v>
          </cell>
          <cell r="M5593" t="str">
            <v>No</v>
          </cell>
          <cell r="N5593">
            <v>262660</v>
          </cell>
        </row>
        <row r="5594">
          <cell r="J5594" t="str">
            <v>Current liabilities / VAT_BS</v>
          </cell>
          <cell r="K5594" t="str">
            <v>Current liabilities / VAT_BS</v>
          </cell>
          <cell r="L5594" t="str">
            <v>M</v>
          </cell>
          <cell r="M5594" t="str">
            <v>No</v>
          </cell>
          <cell r="N5594">
            <v>262692</v>
          </cell>
        </row>
        <row r="5595">
          <cell r="J5595" t="str">
            <v>Current liabilities / VAT_BS</v>
          </cell>
          <cell r="K5595" t="str">
            <v>Current liabilities / VAT_BS</v>
          </cell>
          <cell r="L5595" t="str">
            <v>M</v>
          </cell>
          <cell r="M5595" t="str">
            <v>No</v>
          </cell>
          <cell r="N5595">
            <v>262693</v>
          </cell>
        </row>
        <row r="5596">
          <cell r="J5596" t="str">
            <v>Current liabilities / VAT_BS</v>
          </cell>
          <cell r="K5596" t="str">
            <v>Current liabilities / VAT_BS</v>
          </cell>
          <cell r="L5596" t="str">
            <v>M</v>
          </cell>
          <cell r="M5596" t="str">
            <v>No</v>
          </cell>
          <cell r="N5596">
            <v>262694</v>
          </cell>
        </row>
        <row r="5597">
          <cell r="J5597" t="str">
            <v>Current liabilities / VAT_BS</v>
          </cell>
          <cell r="K5597" t="str">
            <v>Current liabilities / VAT_BS</v>
          </cell>
          <cell r="L5597" t="str">
            <v>M</v>
          </cell>
          <cell r="M5597" t="str">
            <v>No</v>
          </cell>
          <cell r="N5597">
            <v>262695</v>
          </cell>
        </row>
        <row r="5598">
          <cell r="J5598" t="str">
            <v>Current liabilities / VAT_BS</v>
          </cell>
          <cell r="K5598" t="str">
            <v>Current liabilities / VAT_BS</v>
          </cell>
          <cell r="L5598" t="str">
            <v>M</v>
          </cell>
          <cell r="M5598" t="str">
            <v>No</v>
          </cell>
          <cell r="N5598">
            <v>262696</v>
          </cell>
        </row>
        <row r="5599">
          <cell r="J5599" t="str">
            <v>Current liabilities / VAT_BS</v>
          </cell>
          <cell r="K5599" t="str">
            <v>Current liabilities / VAT_BS</v>
          </cell>
          <cell r="L5599" t="str">
            <v>M</v>
          </cell>
          <cell r="M5599" t="str">
            <v>No</v>
          </cell>
          <cell r="N5599">
            <v>262697</v>
          </cell>
        </row>
        <row r="5600">
          <cell r="J5600" t="str">
            <v>Current liabilities / VAT_BS</v>
          </cell>
          <cell r="K5600" t="str">
            <v>Current liabilities / VAT_BS</v>
          </cell>
          <cell r="L5600" t="str">
            <v>M</v>
          </cell>
          <cell r="M5600" t="str">
            <v>No</v>
          </cell>
          <cell r="N5600">
            <v>262698</v>
          </cell>
        </row>
        <row r="5601">
          <cell r="J5601" t="str">
            <v>Current liabilities / VAT_BS</v>
          </cell>
          <cell r="K5601" t="str">
            <v>Current liabilities / VAT_BS</v>
          </cell>
          <cell r="L5601" t="str">
            <v>M</v>
          </cell>
          <cell r="M5601" t="str">
            <v>No</v>
          </cell>
          <cell r="N5601">
            <v>262699</v>
          </cell>
        </row>
        <row r="5602">
          <cell r="J5602" t="str">
            <v>Current liabilities / VAT_BS</v>
          </cell>
          <cell r="K5602" t="str">
            <v>Current liabilities / VAT_BS</v>
          </cell>
          <cell r="L5602" t="str">
            <v>M</v>
          </cell>
          <cell r="M5602" t="str">
            <v>No</v>
          </cell>
          <cell r="N5602">
            <v>262700</v>
          </cell>
        </row>
        <row r="5603">
          <cell r="J5603" t="str">
            <v>Current liabilities / VAT_BS</v>
          </cell>
          <cell r="K5603" t="str">
            <v>Current liabilities / VAT_BS</v>
          </cell>
          <cell r="L5603" t="str">
            <v>M</v>
          </cell>
          <cell r="M5603" t="str">
            <v>No</v>
          </cell>
          <cell r="N5603">
            <v>262701</v>
          </cell>
        </row>
        <row r="5604">
          <cell r="J5604" t="str">
            <v>Current liabilities / VAT_BS</v>
          </cell>
          <cell r="K5604" t="str">
            <v>Current liabilities / VAT_BS</v>
          </cell>
          <cell r="L5604" t="str">
            <v>M</v>
          </cell>
          <cell r="M5604" t="str">
            <v>No</v>
          </cell>
          <cell r="N5604">
            <v>262702</v>
          </cell>
        </row>
        <row r="5605">
          <cell r="J5605" t="str">
            <v>Current liabilities / VAT_BS</v>
          </cell>
          <cell r="K5605" t="str">
            <v>Current liabilities / VAT_BS</v>
          </cell>
          <cell r="L5605" t="str">
            <v>M</v>
          </cell>
          <cell r="M5605" t="str">
            <v>No</v>
          </cell>
          <cell r="N5605">
            <v>262703</v>
          </cell>
        </row>
        <row r="5606">
          <cell r="J5606" t="str">
            <v>Current liabilities / VAT_BS</v>
          </cell>
          <cell r="K5606" t="str">
            <v>Current liabilities / VAT_BS</v>
          </cell>
          <cell r="L5606" t="str">
            <v>M</v>
          </cell>
          <cell r="M5606" t="str">
            <v>No</v>
          </cell>
          <cell r="N5606">
            <v>262704</v>
          </cell>
        </row>
        <row r="5607">
          <cell r="J5607" t="str">
            <v>Current liabilities / VAT_BS</v>
          </cell>
          <cell r="K5607" t="str">
            <v>Current liabilities / VAT_BS</v>
          </cell>
          <cell r="L5607" t="str">
            <v>M</v>
          </cell>
          <cell r="M5607" t="str">
            <v>No</v>
          </cell>
          <cell r="N5607">
            <v>262705</v>
          </cell>
        </row>
        <row r="5608">
          <cell r="J5608" t="str">
            <v>Current liabilities / VAT_BS</v>
          </cell>
          <cell r="K5608" t="str">
            <v>Current liabilities / VAT_BS</v>
          </cell>
          <cell r="L5608" t="str">
            <v>M</v>
          </cell>
          <cell r="M5608" t="str">
            <v>No</v>
          </cell>
          <cell r="N5608">
            <v>262706</v>
          </cell>
        </row>
        <row r="5609">
          <cell r="J5609" t="str">
            <v>Current liabilities / VAT_BS</v>
          </cell>
          <cell r="K5609" t="str">
            <v>Current liabilities / VAT_BS</v>
          </cell>
          <cell r="L5609" t="str">
            <v>M</v>
          </cell>
          <cell r="M5609" t="str">
            <v>No</v>
          </cell>
          <cell r="N5609">
            <v>262707</v>
          </cell>
        </row>
        <row r="5610">
          <cell r="J5610" t="str">
            <v>Current liabilities / VAT_BS</v>
          </cell>
          <cell r="K5610" t="str">
            <v>Current liabilities / VAT_BS</v>
          </cell>
          <cell r="L5610" t="str">
            <v>M</v>
          </cell>
          <cell r="M5610" t="str">
            <v>No</v>
          </cell>
          <cell r="N5610">
            <v>262708</v>
          </cell>
        </row>
        <row r="5611">
          <cell r="J5611" t="str">
            <v>Current liabilities / VAT_BS</v>
          </cell>
          <cell r="K5611" t="str">
            <v>Current liabilities / VAT_BS</v>
          </cell>
          <cell r="L5611" t="str">
            <v>M</v>
          </cell>
          <cell r="M5611" t="str">
            <v>No</v>
          </cell>
          <cell r="N5611">
            <v>262709</v>
          </cell>
        </row>
        <row r="5612">
          <cell r="J5612" t="str">
            <v>Current liabilities / VAT_BS</v>
          </cell>
          <cell r="K5612" t="str">
            <v>Current liabilities / VAT_BS</v>
          </cell>
          <cell r="L5612" t="str">
            <v>M</v>
          </cell>
          <cell r="M5612" t="str">
            <v>No</v>
          </cell>
          <cell r="N5612">
            <v>262710</v>
          </cell>
        </row>
        <row r="5613">
          <cell r="J5613" t="str">
            <v>Current liabilities / VAT_BS</v>
          </cell>
          <cell r="K5613" t="str">
            <v>Current liabilities / VAT_BS</v>
          </cell>
          <cell r="L5613" t="str">
            <v>M</v>
          </cell>
          <cell r="M5613" t="str">
            <v>No</v>
          </cell>
          <cell r="N5613">
            <v>262711</v>
          </cell>
        </row>
        <row r="5614">
          <cell r="J5614" t="str">
            <v>Current liabilities / VAT_BS</v>
          </cell>
          <cell r="K5614" t="str">
            <v>Current liabilities / VAT_BS</v>
          </cell>
          <cell r="L5614" t="str">
            <v>M</v>
          </cell>
          <cell r="M5614" t="str">
            <v>No</v>
          </cell>
          <cell r="N5614">
            <v>262712</v>
          </cell>
        </row>
        <row r="5615">
          <cell r="J5615" t="str">
            <v>Current liabilities / VAT_BS</v>
          </cell>
          <cell r="K5615" t="str">
            <v>Current liabilities / VAT_BS</v>
          </cell>
          <cell r="L5615" t="str">
            <v>M</v>
          </cell>
          <cell r="M5615" t="str">
            <v>No</v>
          </cell>
          <cell r="N5615">
            <v>262617</v>
          </cell>
        </row>
        <row r="5616">
          <cell r="J5616" t="str">
            <v>Current liabilities / VAT_BS</v>
          </cell>
          <cell r="K5616" t="str">
            <v>Current liabilities / VAT_BS</v>
          </cell>
          <cell r="L5616" t="str">
            <v>M</v>
          </cell>
          <cell r="M5616" t="str">
            <v>No</v>
          </cell>
          <cell r="N5616">
            <v>262618</v>
          </cell>
        </row>
        <row r="5617">
          <cell r="J5617" t="str">
            <v>Current liabilities / VAT_BS</v>
          </cell>
          <cell r="K5617" t="str">
            <v>Current liabilities / VAT_BS</v>
          </cell>
          <cell r="L5617" t="str">
            <v>M</v>
          </cell>
          <cell r="M5617" t="str">
            <v>No</v>
          </cell>
          <cell r="N5617">
            <v>262619</v>
          </cell>
        </row>
        <row r="5618">
          <cell r="J5618" t="str">
            <v>Current liabilities / VAT_BS</v>
          </cell>
          <cell r="K5618" t="str">
            <v>Current liabilities / VAT_BS</v>
          </cell>
          <cell r="L5618" t="str">
            <v>M</v>
          </cell>
          <cell r="M5618" t="str">
            <v>No</v>
          </cell>
          <cell r="N5618">
            <v>262620</v>
          </cell>
        </row>
        <row r="5619">
          <cell r="J5619" t="str">
            <v>Current liabilities / VAT_BS</v>
          </cell>
          <cell r="K5619" t="str">
            <v>Current liabilities / VAT_BS</v>
          </cell>
          <cell r="L5619" t="str">
            <v>M</v>
          </cell>
          <cell r="M5619" t="str">
            <v>No</v>
          </cell>
          <cell r="N5619">
            <v>262621</v>
          </cell>
        </row>
        <row r="5620">
          <cell r="J5620" t="str">
            <v>Current liabilities / VAT_BS</v>
          </cell>
          <cell r="K5620" t="str">
            <v>Current liabilities / VAT_BS</v>
          </cell>
          <cell r="L5620" t="str">
            <v>M</v>
          </cell>
          <cell r="M5620" t="str">
            <v>No</v>
          </cell>
          <cell r="N5620">
            <v>262622</v>
          </cell>
        </row>
        <row r="5621">
          <cell r="J5621" t="str">
            <v>Current liabilities / VAT_BS</v>
          </cell>
          <cell r="K5621" t="str">
            <v>Current liabilities / VAT_BS</v>
          </cell>
          <cell r="L5621" t="str">
            <v>M</v>
          </cell>
          <cell r="M5621" t="str">
            <v>No</v>
          </cell>
          <cell r="N5621">
            <v>262623</v>
          </cell>
        </row>
        <row r="5622">
          <cell r="J5622" t="str">
            <v>Current liabilities / VAT_BS</v>
          </cell>
          <cell r="K5622" t="str">
            <v>Current liabilities / VAT_BS</v>
          </cell>
          <cell r="L5622" t="str">
            <v>M</v>
          </cell>
          <cell r="M5622" t="str">
            <v>No</v>
          </cell>
          <cell r="N5622">
            <v>262624</v>
          </cell>
        </row>
        <row r="5623">
          <cell r="J5623" t="str">
            <v>Current liabilities / VAT_BS</v>
          </cell>
          <cell r="K5623" t="str">
            <v>Current liabilities / VAT_BS</v>
          </cell>
          <cell r="L5623" t="str">
            <v>M</v>
          </cell>
          <cell r="M5623" t="str">
            <v>No</v>
          </cell>
          <cell r="N5623">
            <v>262625</v>
          </cell>
        </row>
        <row r="5624">
          <cell r="J5624" t="str">
            <v>Current liabilities / VAT_BS</v>
          </cell>
          <cell r="K5624" t="str">
            <v>Current liabilities / VAT_BS</v>
          </cell>
          <cell r="L5624" t="str">
            <v>M</v>
          </cell>
          <cell r="M5624" t="str">
            <v>No</v>
          </cell>
          <cell r="N5624">
            <v>262626</v>
          </cell>
        </row>
        <row r="5625">
          <cell r="J5625" t="str">
            <v>Current liabilities / VAT_BS</v>
          </cell>
          <cell r="K5625" t="str">
            <v>Current liabilities / VAT_BS</v>
          </cell>
          <cell r="L5625" t="str">
            <v>M</v>
          </cell>
          <cell r="M5625" t="str">
            <v>No</v>
          </cell>
          <cell r="N5625">
            <v>262627</v>
          </cell>
        </row>
        <row r="5626">
          <cell r="J5626" t="str">
            <v>Current liabilities / VAT_BS</v>
          </cell>
          <cell r="K5626" t="str">
            <v>Current liabilities / VAT_BS</v>
          </cell>
          <cell r="L5626" t="str">
            <v>M</v>
          </cell>
          <cell r="M5626" t="str">
            <v>No</v>
          </cell>
          <cell r="N5626">
            <v>262628</v>
          </cell>
        </row>
        <row r="5627">
          <cell r="J5627" t="str">
            <v>Current liabilities / VAT_BS</v>
          </cell>
          <cell r="K5627" t="str">
            <v>Current liabilities / VAT_BS</v>
          </cell>
          <cell r="L5627" t="str">
            <v>M</v>
          </cell>
          <cell r="M5627" t="str">
            <v>No</v>
          </cell>
          <cell r="N5627">
            <v>262629</v>
          </cell>
        </row>
        <row r="5628">
          <cell r="J5628" t="str">
            <v>Current liabilities / VAT_BS</v>
          </cell>
          <cell r="K5628" t="str">
            <v>Current liabilities / VAT_BS</v>
          </cell>
          <cell r="L5628" t="str">
            <v>M</v>
          </cell>
          <cell r="M5628" t="str">
            <v>No</v>
          </cell>
          <cell r="N5628">
            <v>262630</v>
          </cell>
        </row>
        <row r="5629">
          <cell r="J5629" t="str">
            <v>Current liabilities / VAT_BS</v>
          </cell>
          <cell r="K5629" t="str">
            <v>Current liabilities / VAT_BS</v>
          </cell>
          <cell r="L5629" t="str">
            <v>M</v>
          </cell>
          <cell r="M5629" t="str">
            <v>No</v>
          </cell>
          <cell r="N5629">
            <v>262631</v>
          </cell>
        </row>
        <row r="5630">
          <cell r="J5630" t="str">
            <v>Current liabilities / VAT_BS</v>
          </cell>
          <cell r="K5630" t="str">
            <v>Current liabilities / VAT_BS</v>
          </cell>
          <cell r="L5630" t="str">
            <v>M</v>
          </cell>
          <cell r="M5630" t="str">
            <v>No</v>
          </cell>
          <cell r="N5630">
            <v>262632</v>
          </cell>
        </row>
        <row r="5631">
          <cell r="J5631" t="str">
            <v>Current liabilities / VAT_BS</v>
          </cell>
          <cell r="K5631" t="str">
            <v>Current liabilities / VAT_BS</v>
          </cell>
          <cell r="L5631" t="str">
            <v>M</v>
          </cell>
          <cell r="M5631" t="str">
            <v>No</v>
          </cell>
          <cell r="N5631">
            <v>262633</v>
          </cell>
        </row>
        <row r="5632">
          <cell r="J5632" t="str">
            <v>Current liabilities / VAT_BS</v>
          </cell>
          <cell r="K5632" t="str">
            <v>Current liabilities / VAT_BS</v>
          </cell>
          <cell r="L5632" t="str">
            <v>M</v>
          </cell>
          <cell r="M5632" t="str">
            <v>No</v>
          </cell>
          <cell r="N5632">
            <v>262634</v>
          </cell>
        </row>
        <row r="5633">
          <cell r="J5633" t="str">
            <v>Current liabilities / VAT_BS</v>
          </cell>
          <cell r="K5633" t="str">
            <v>Current liabilities / VAT_BS</v>
          </cell>
          <cell r="L5633" t="str">
            <v>M</v>
          </cell>
          <cell r="M5633" t="str">
            <v>No</v>
          </cell>
          <cell r="N5633">
            <v>262635</v>
          </cell>
        </row>
        <row r="5634">
          <cell r="J5634" t="str">
            <v>Current liabilities / VAT_BS</v>
          </cell>
          <cell r="K5634" t="str">
            <v>Current liabilities / VAT_BS</v>
          </cell>
          <cell r="L5634" t="str">
            <v>M</v>
          </cell>
          <cell r="M5634" t="str">
            <v>No</v>
          </cell>
          <cell r="N5634">
            <v>262636</v>
          </cell>
        </row>
        <row r="5635">
          <cell r="J5635" t="str">
            <v>Current liabilities / VAT_BS</v>
          </cell>
          <cell r="K5635" t="str">
            <v>Current liabilities / VAT_BS</v>
          </cell>
          <cell r="L5635" t="str">
            <v>M</v>
          </cell>
          <cell r="M5635" t="str">
            <v>No</v>
          </cell>
          <cell r="N5635">
            <v>262637</v>
          </cell>
        </row>
        <row r="5636">
          <cell r="J5636" t="str">
            <v>Current liabilities / VAT_BS</v>
          </cell>
          <cell r="K5636" t="str">
            <v>Current liabilities / VAT_BS</v>
          </cell>
          <cell r="L5636" t="str">
            <v>M</v>
          </cell>
          <cell r="M5636" t="str">
            <v>No</v>
          </cell>
          <cell r="N5636">
            <v>262638</v>
          </cell>
        </row>
        <row r="5637">
          <cell r="J5637" t="str">
            <v>Current liabilities / VAT_BS</v>
          </cell>
          <cell r="K5637" t="str">
            <v>Current liabilities / VAT_BS</v>
          </cell>
          <cell r="L5637" t="str">
            <v>M</v>
          </cell>
          <cell r="M5637" t="str">
            <v>No</v>
          </cell>
          <cell r="N5637">
            <v>262667</v>
          </cell>
        </row>
        <row r="5638">
          <cell r="J5638" t="str">
            <v>Current liabilities / VAT_BS</v>
          </cell>
          <cell r="K5638" t="str">
            <v>Current liabilities / VAT_BS</v>
          </cell>
          <cell r="L5638" t="str">
            <v>M</v>
          </cell>
          <cell r="M5638" t="str">
            <v>No</v>
          </cell>
          <cell r="N5638">
            <v>262668</v>
          </cell>
        </row>
        <row r="5639">
          <cell r="J5639" t="str">
            <v>Current liabilities / VAT_BS</v>
          </cell>
          <cell r="K5639" t="str">
            <v>Current liabilities / VAT_BS</v>
          </cell>
          <cell r="L5639" t="str">
            <v>M</v>
          </cell>
          <cell r="M5639" t="str">
            <v>No</v>
          </cell>
          <cell r="N5639">
            <v>262669</v>
          </cell>
        </row>
        <row r="5640">
          <cell r="J5640" t="str">
            <v>Current liabilities / VAT_BS</v>
          </cell>
          <cell r="K5640" t="str">
            <v>Current liabilities / VAT_BS</v>
          </cell>
          <cell r="L5640" t="str">
            <v>M</v>
          </cell>
          <cell r="M5640" t="str">
            <v>No</v>
          </cell>
          <cell r="N5640">
            <v>262670</v>
          </cell>
        </row>
        <row r="5641">
          <cell r="J5641" t="str">
            <v>Current liabilities / VAT_BS</v>
          </cell>
          <cell r="K5641" t="str">
            <v>Current liabilities / VAT_BS</v>
          </cell>
          <cell r="L5641" t="str">
            <v>M</v>
          </cell>
          <cell r="M5641" t="str">
            <v>No</v>
          </cell>
          <cell r="N5641">
            <v>262671</v>
          </cell>
        </row>
        <row r="5642">
          <cell r="J5642" t="str">
            <v>Current liabilities / VAT_BS</v>
          </cell>
          <cell r="K5642" t="str">
            <v>Current liabilities / VAT_BS</v>
          </cell>
          <cell r="L5642" t="str">
            <v>M</v>
          </cell>
          <cell r="M5642" t="str">
            <v>No</v>
          </cell>
          <cell r="N5642">
            <v>262672</v>
          </cell>
        </row>
        <row r="5643">
          <cell r="J5643" t="str">
            <v>Current liabilities / VAT_BS</v>
          </cell>
          <cell r="K5643" t="str">
            <v>Current liabilities / VAT_BS</v>
          </cell>
          <cell r="L5643" t="str">
            <v>M</v>
          </cell>
          <cell r="M5643" t="str">
            <v>No</v>
          </cell>
          <cell r="N5643">
            <v>262673</v>
          </cell>
        </row>
        <row r="5644">
          <cell r="J5644" t="str">
            <v>Current liabilities / VAT_BS</v>
          </cell>
          <cell r="K5644" t="str">
            <v>Current liabilities / VAT_BS</v>
          </cell>
          <cell r="L5644" t="str">
            <v>M</v>
          </cell>
          <cell r="M5644" t="str">
            <v>No</v>
          </cell>
          <cell r="N5644">
            <v>262674</v>
          </cell>
        </row>
        <row r="5645">
          <cell r="J5645" t="str">
            <v>Current liabilities / VAT_BS</v>
          </cell>
          <cell r="K5645" t="str">
            <v>Current liabilities / VAT_BS</v>
          </cell>
          <cell r="L5645" t="str">
            <v>M</v>
          </cell>
          <cell r="M5645" t="str">
            <v>No</v>
          </cell>
          <cell r="N5645">
            <v>262675</v>
          </cell>
        </row>
        <row r="5646">
          <cell r="J5646" t="str">
            <v>Current liabilities / VAT_BS</v>
          </cell>
          <cell r="K5646" t="str">
            <v>Current liabilities / VAT_BS</v>
          </cell>
          <cell r="L5646" t="str">
            <v>M</v>
          </cell>
          <cell r="M5646" t="str">
            <v>No</v>
          </cell>
          <cell r="N5646">
            <v>262676</v>
          </cell>
        </row>
        <row r="5647">
          <cell r="J5647" t="str">
            <v>Current liabilities / VAT_BS</v>
          </cell>
          <cell r="K5647" t="str">
            <v>Current liabilities / VAT_BS</v>
          </cell>
          <cell r="L5647" t="str">
            <v>M</v>
          </cell>
          <cell r="M5647" t="str">
            <v>No</v>
          </cell>
          <cell r="N5647">
            <v>262677</v>
          </cell>
        </row>
        <row r="5648">
          <cell r="J5648" t="str">
            <v>Current liabilities / VAT_BS</v>
          </cell>
          <cell r="K5648" t="str">
            <v>Current liabilities / VAT_BS</v>
          </cell>
          <cell r="L5648" t="str">
            <v>M</v>
          </cell>
          <cell r="M5648" t="str">
            <v>No</v>
          </cell>
          <cell r="N5648">
            <v>262678</v>
          </cell>
        </row>
        <row r="5649">
          <cell r="J5649" t="str">
            <v>Current liabilities / VAT_BS</v>
          </cell>
          <cell r="K5649" t="str">
            <v>Current liabilities / VAT_BS</v>
          </cell>
          <cell r="L5649" t="str">
            <v>M</v>
          </cell>
          <cell r="M5649" t="str">
            <v>No</v>
          </cell>
          <cell r="N5649">
            <v>262679</v>
          </cell>
        </row>
        <row r="5650">
          <cell r="J5650" t="str">
            <v>Current liabilities / VAT_BS</v>
          </cell>
          <cell r="K5650" t="str">
            <v>Current liabilities / VAT_BS</v>
          </cell>
          <cell r="L5650" t="str">
            <v>M</v>
          </cell>
          <cell r="M5650" t="str">
            <v>No</v>
          </cell>
          <cell r="N5650">
            <v>262680</v>
          </cell>
        </row>
        <row r="5651">
          <cell r="J5651" t="str">
            <v>Current liabilities / VAT_BS</v>
          </cell>
          <cell r="K5651" t="str">
            <v>Current liabilities / VAT_BS</v>
          </cell>
          <cell r="L5651" t="str">
            <v>M</v>
          </cell>
          <cell r="M5651" t="str">
            <v>No</v>
          </cell>
          <cell r="N5651">
            <v>262681</v>
          </cell>
        </row>
        <row r="5652">
          <cell r="J5652" t="str">
            <v>Current liabilities / VAT_BS</v>
          </cell>
          <cell r="K5652" t="str">
            <v>Current liabilities / VAT_BS</v>
          </cell>
          <cell r="L5652" t="str">
            <v>M</v>
          </cell>
          <cell r="M5652" t="str">
            <v>No</v>
          </cell>
          <cell r="N5652">
            <v>262682</v>
          </cell>
        </row>
        <row r="5653">
          <cell r="J5653" t="str">
            <v>Current liabilities / VAT_BS</v>
          </cell>
          <cell r="K5653" t="str">
            <v>Current liabilities / VAT_BS</v>
          </cell>
          <cell r="L5653" t="str">
            <v>M</v>
          </cell>
          <cell r="M5653" t="str">
            <v>No</v>
          </cell>
          <cell r="N5653">
            <v>262683</v>
          </cell>
        </row>
        <row r="5654">
          <cell r="J5654" t="str">
            <v>Current liabilities / VAT_BS</v>
          </cell>
          <cell r="K5654" t="str">
            <v>Current liabilities / VAT_BS</v>
          </cell>
          <cell r="L5654" t="str">
            <v>M</v>
          </cell>
          <cell r="M5654" t="str">
            <v>No</v>
          </cell>
          <cell r="N5654">
            <v>262684</v>
          </cell>
        </row>
        <row r="5655">
          <cell r="J5655" t="str">
            <v>Current liabilities / VAT_BS</v>
          </cell>
          <cell r="K5655" t="str">
            <v>Current liabilities / VAT_BS</v>
          </cell>
          <cell r="L5655" t="str">
            <v>M</v>
          </cell>
          <cell r="M5655" t="str">
            <v>No</v>
          </cell>
          <cell r="N5655">
            <v>262685</v>
          </cell>
        </row>
        <row r="5656">
          <cell r="J5656" t="str">
            <v>Current liabilities / VAT_BS</v>
          </cell>
          <cell r="K5656" t="str">
            <v>Current liabilities / VAT_BS</v>
          </cell>
          <cell r="L5656" t="str">
            <v>M</v>
          </cell>
          <cell r="M5656" t="str">
            <v>No</v>
          </cell>
          <cell r="N5656">
            <v>262686</v>
          </cell>
        </row>
        <row r="5657">
          <cell r="J5657" t="str">
            <v>Current liabilities / VAT_BS</v>
          </cell>
          <cell r="K5657" t="str">
            <v>Current liabilities / VAT_BS</v>
          </cell>
          <cell r="L5657" t="str">
            <v>M</v>
          </cell>
          <cell r="M5657" t="str">
            <v>No</v>
          </cell>
          <cell r="N5657">
            <v>262687</v>
          </cell>
        </row>
        <row r="5658">
          <cell r="J5658" t="str">
            <v>Current liabilities / VAT_BS</v>
          </cell>
          <cell r="K5658" t="str">
            <v>Current liabilities / VAT_BS</v>
          </cell>
          <cell r="L5658" t="str">
            <v>M</v>
          </cell>
          <cell r="M5658" t="str">
            <v>No</v>
          </cell>
          <cell r="N5658">
            <v>262688</v>
          </cell>
        </row>
        <row r="5659">
          <cell r="J5659" t="str">
            <v>Current liabilities / VAT_BS</v>
          </cell>
          <cell r="K5659" t="str">
            <v>Current liabilities / VAT_BS</v>
          </cell>
          <cell r="L5659" t="str">
            <v>M</v>
          </cell>
          <cell r="M5659" t="str">
            <v>No</v>
          </cell>
          <cell r="N5659">
            <v>263518</v>
          </cell>
        </row>
        <row r="5660">
          <cell r="J5660" t="str">
            <v>Current liabilities / VAT_BS</v>
          </cell>
          <cell r="K5660" t="str">
            <v>Current liabilities / VAT_BS</v>
          </cell>
          <cell r="L5660" t="str">
            <v>M</v>
          </cell>
          <cell r="M5660" t="str">
            <v>No</v>
          </cell>
          <cell r="N5660">
            <v>263556</v>
          </cell>
        </row>
        <row r="5661">
          <cell r="J5661" t="str">
            <v>Current liabilities / VAT_BS</v>
          </cell>
          <cell r="K5661" t="str">
            <v>Current liabilities / VAT_BS</v>
          </cell>
          <cell r="L5661" t="str">
            <v>M</v>
          </cell>
          <cell r="M5661" t="str">
            <v>No</v>
          </cell>
          <cell r="N5661">
            <v>263519</v>
          </cell>
        </row>
        <row r="5662">
          <cell r="J5662" t="str">
            <v>Current liabilities / VAT_BS</v>
          </cell>
          <cell r="K5662" t="str">
            <v>Current liabilities / VAT_BS</v>
          </cell>
          <cell r="L5662" t="str">
            <v>M</v>
          </cell>
          <cell r="M5662" t="str">
            <v>No</v>
          </cell>
          <cell r="N5662">
            <v>262664</v>
          </cell>
        </row>
        <row r="5663">
          <cell r="J5663" t="str">
            <v>Current liabilities / VAT_BS</v>
          </cell>
          <cell r="K5663" t="str">
            <v>Current liabilities / VAT_BS</v>
          </cell>
          <cell r="L5663" t="str">
            <v>M</v>
          </cell>
          <cell r="M5663" t="str">
            <v>No</v>
          </cell>
          <cell r="N5663">
            <v>262665</v>
          </cell>
        </row>
        <row r="5664">
          <cell r="J5664" t="str">
            <v>Non current assets / Intangible assets_BS</v>
          </cell>
          <cell r="K5664" t="str">
            <v>Non current assets / Intangible assets_BS</v>
          </cell>
          <cell r="L5664" t="str">
            <v>M</v>
          </cell>
          <cell r="M5664" t="str">
            <v>No</v>
          </cell>
          <cell r="N5664">
            <v>255879</v>
          </cell>
        </row>
        <row r="5665">
          <cell r="J5665" t="str">
            <v>Non current assets / Property, plant and equipment_BS</v>
          </cell>
          <cell r="K5665" t="str">
            <v>Non current assets / Property, plant and equipment_BS</v>
          </cell>
          <cell r="L5665" t="str">
            <v>M</v>
          </cell>
          <cell r="M5665" t="str">
            <v>No</v>
          </cell>
          <cell r="N5665">
            <v>256014</v>
          </cell>
        </row>
        <row r="5666">
          <cell r="J5666" t="str">
            <v>Non current assets / Property, plant and equipment_BS</v>
          </cell>
          <cell r="K5666" t="str">
            <v>Non current assets / Property, plant and equipment_BS</v>
          </cell>
          <cell r="L5666" t="str">
            <v>M</v>
          </cell>
          <cell r="M5666" t="str">
            <v>No</v>
          </cell>
          <cell r="N5666">
            <v>256015</v>
          </cell>
        </row>
        <row r="5667">
          <cell r="J5667" t="str">
            <v>Non current assets / Property, plant and equipment_BS</v>
          </cell>
          <cell r="K5667" t="str">
            <v>Non current assets / Property, plant and equipment_BS</v>
          </cell>
          <cell r="L5667" t="str">
            <v>M</v>
          </cell>
          <cell r="M5667" t="str">
            <v>No</v>
          </cell>
          <cell r="N5667">
            <v>256016</v>
          </cell>
        </row>
        <row r="5668">
          <cell r="J5668" t="str">
            <v>Non current assets / Property, plant and equipment_BS</v>
          </cell>
          <cell r="K5668" t="str">
            <v>Non current assets / Property, plant and equipment_BS</v>
          </cell>
          <cell r="L5668" t="str">
            <v>M</v>
          </cell>
          <cell r="M5668" t="str">
            <v>No</v>
          </cell>
          <cell r="N5668">
            <v>256017</v>
          </cell>
        </row>
        <row r="5669">
          <cell r="J5669" t="str">
            <v>Non current assets / Property, plant and equipment_BS</v>
          </cell>
          <cell r="K5669" t="str">
            <v>Non current assets / Property, plant and equipment_BS</v>
          </cell>
          <cell r="L5669" t="str">
            <v>M</v>
          </cell>
          <cell r="M5669" t="str">
            <v>No</v>
          </cell>
          <cell r="N5669">
            <v>256018</v>
          </cell>
        </row>
        <row r="5670">
          <cell r="J5670" t="str">
            <v>Non current assets / Property, plant and equipment_BS</v>
          </cell>
          <cell r="K5670" t="str">
            <v>Non current assets / Property, plant and equipment_BS</v>
          </cell>
          <cell r="L5670" t="str">
            <v>M</v>
          </cell>
          <cell r="M5670" t="str">
            <v>No</v>
          </cell>
          <cell r="N5670">
            <v>256019</v>
          </cell>
        </row>
        <row r="5671">
          <cell r="J5671" t="str">
            <v>Non current assets / Property, plant and equipment_BS</v>
          </cell>
          <cell r="K5671" t="str">
            <v>Non current assets / Property, plant and equipment_BS</v>
          </cell>
          <cell r="L5671" t="str">
            <v>M</v>
          </cell>
          <cell r="M5671" t="str">
            <v>No</v>
          </cell>
          <cell r="N5671">
            <v>256020</v>
          </cell>
        </row>
        <row r="5672">
          <cell r="J5672" t="str">
            <v>Non current assets / Property, plant and equipment_BS</v>
          </cell>
          <cell r="K5672" t="str">
            <v>Non current assets / Property, plant and equipment_BS</v>
          </cell>
          <cell r="L5672" t="str">
            <v>M</v>
          </cell>
          <cell r="M5672" t="str">
            <v>No</v>
          </cell>
          <cell r="N5672">
            <v>256021</v>
          </cell>
        </row>
        <row r="5673">
          <cell r="J5673" t="str">
            <v>Non current assets / Property, plant and equipment_BS</v>
          </cell>
          <cell r="K5673" t="str">
            <v>Non current assets / Property, plant and equipment_BS</v>
          </cell>
          <cell r="L5673" t="str">
            <v>M</v>
          </cell>
          <cell r="M5673" t="str">
            <v>No</v>
          </cell>
          <cell r="N5673">
            <v>256022</v>
          </cell>
        </row>
        <row r="5674">
          <cell r="J5674" t="str">
            <v>Non current assets / Property, plant and equipment_BS</v>
          </cell>
          <cell r="K5674" t="str">
            <v>Non current assets / Property, plant and equipment_BS</v>
          </cell>
          <cell r="L5674" t="str">
            <v>M</v>
          </cell>
          <cell r="M5674" t="str">
            <v>No</v>
          </cell>
          <cell r="N5674">
            <v>256023</v>
          </cell>
        </row>
        <row r="5675">
          <cell r="J5675" t="str">
            <v>Non current assets / Property, plant and equipment_BS</v>
          </cell>
          <cell r="K5675" t="str">
            <v>Non current assets / Property, plant and equipment_BS</v>
          </cell>
          <cell r="L5675" t="str">
            <v>M</v>
          </cell>
          <cell r="M5675" t="str">
            <v>No</v>
          </cell>
          <cell r="N5675">
            <v>256024</v>
          </cell>
        </row>
        <row r="5676">
          <cell r="J5676" t="str">
            <v>Non current assets / Property, plant and equipment_BS</v>
          </cell>
          <cell r="K5676" t="str">
            <v>Non current assets / Property, plant and equipment_BS</v>
          </cell>
          <cell r="L5676" t="str">
            <v>M</v>
          </cell>
          <cell r="M5676" t="str">
            <v>No</v>
          </cell>
          <cell r="N5676">
            <v>256025</v>
          </cell>
        </row>
        <row r="5677">
          <cell r="J5677" t="str">
            <v>Non current assets / Property, plant and equipment_BS</v>
          </cell>
          <cell r="K5677" t="str">
            <v>Non current assets / Property, plant and equipment_BS</v>
          </cell>
          <cell r="L5677" t="str">
            <v>M</v>
          </cell>
          <cell r="M5677" t="str">
            <v>No</v>
          </cell>
          <cell r="N5677">
            <v>256039</v>
          </cell>
        </row>
        <row r="5678">
          <cell r="J5678" t="str">
            <v>Non current assets / Property, plant and equipment_BS</v>
          </cell>
          <cell r="K5678" t="str">
            <v>Non current assets / Property, plant and equipment_BS</v>
          </cell>
          <cell r="L5678" t="str">
            <v>M</v>
          </cell>
          <cell r="M5678" t="str">
            <v>No</v>
          </cell>
          <cell r="N5678">
            <v>256040</v>
          </cell>
        </row>
        <row r="5679">
          <cell r="J5679" t="str">
            <v>Non current assets / Property, plant and equipment_BS</v>
          </cell>
          <cell r="K5679" t="str">
            <v>Non current assets / Property, plant and equipment_BS</v>
          </cell>
          <cell r="L5679" t="str">
            <v>M</v>
          </cell>
          <cell r="M5679" t="str">
            <v>No</v>
          </cell>
          <cell r="N5679">
            <v>256041</v>
          </cell>
        </row>
        <row r="5680">
          <cell r="J5680" t="str">
            <v>Non current assets / Property, plant and equipment_BS</v>
          </cell>
          <cell r="K5680" t="str">
            <v>Non current assets / Property, plant and equipment_BS</v>
          </cell>
          <cell r="L5680" t="str">
            <v>M</v>
          </cell>
          <cell r="M5680" t="str">
            <v>No</v>
          </cell>
          <cell r="N5680">
            <v>256042</v>
          </cell>
        </row>
        <row r="5681">
          <cell r="J5681" t="str">
            <v>Non current assets / Property, plant and equipment_BS</v>
          </cell>
          <cell r="K5681" t="str">
            <v>Non current assets / Property, plant and equipment_BS</v>
          </cell>
          <cell r="L5681" t="str">
            <v>M</v>
          </cell>
          <cell r="M5681" t="str">
            <v>No</v>
          </cell>
          <cell r="N5681">
            <v>256136</v>
          </cell>
        </row>
        <row r="5682">
          <cell r="J5682" t="str">
            <v>Non current assets / Property, plant and equipment_BS</v>
          </cell>
          <cell r="K5682" t="str">
            <v>Non current assets / Property, plant and equipment_BS</v>
          </cell>
          <cell r="L5682" t="str">
            <v>M</v>
          </cell>
          <cell r="M5682" t="str">
            <v>No</v>
          </cell>
          <cell r="N5682">
            <v>255917</v>
          </cell>
        </row>
        <row r="5683">
          <cell r="J5683" t="str">
            <v>Non current assets / Property, plant and equipment_BS</v>
          </cell>
          <cell r="K5683" t="str">
            <v>Non current assets / Property, plant and equipment_BS</v>
          </cell>
          <cell r="L5683" t="str">
            <v>M</v>
          </cell>
          <cell r="M5683" t="str">
            <v>No</v>
          </cell>
          <cell r="N5683">
            <v>255918</v>
          </cell>
        </row>
        <row r="5684">
          <cell r="J5684" t="str">
            <v>Non current assets / Property, plant and equipment_BS</v>
          </cell>
          <cell r="K5684" t="str">
            <v>Non current assets / Property, plant and equipment_BS</v>
          </cell>
          <cell r="L5684" t="str">
            <v>M</v>
          </cell>
          <cell r="M5684" t="str">
            <v>No</v>
          </cell>
          <cell r="N5684">
            <v>255919</v>
          </cell>
        </row>
        <row r="5685">
          <cell r="J5685" t="str">
            <v>Non current assets / Property, plant and equipment_BS</v>
          </cell>
          <cell r="K5685" t="str">
            <v>Non current assets / Property, plant and equipment_BS</v>
          </cell>
          <cell r="L5685" t="str">
            <v>M</v>
          </cell>
          <cell r="M5685" t="str">
            <v>No</v>
          </cell>
          <cell r="N5685">
            <v>255920</v>
          </cell>
        </row>
        <row r="5686">
          <cell r="J5686" t="str">
            <v>Non current assets / Property, plant and equipment_BS</v>
          </cell>
          <cell r="K5686" t="str">
            <v>Non current assets / Property, plant and equipment_BS</v>
          </cell>
          <cell r="L5686" t="str">
            <v>M</v>
          </cell>
          <cell r="M5686" t="str">
            <v>No</v>
          </cell>
          <cell r="N5686">
            <v>255921</v>
          </cell>
        </row>
        <row r="5687">
          <cell r="J5687" t="str">
            <v>Non current assets / Property, plant and equipment_BS</v>
          </cell>
          <cell r="K5687" t="str">
            <v>Non current assets / Property, plant and equipment_BS</v>
          </cell>
          <cell r="L5687" t="str">
            <v>M</v>
          </cell>
          <cell r="M5687" t="str">
            <v>No</v>
          </cell>
          <cell r="N5687">
            <v>255922</v>
          </cell>
        </row>
        <row r="5688">
          <cell r="J5688" t="str">
            <v>Non current assets / Property, plant and equipment_BS</v>
          </cell>
          <cell r="K5688" t="str">
            <v>Non current assets / Property, plant and equipment_BS</v>
          </cell>
          <cell r="L5688" t="str">
            <v>M</v>
          </cell>
          <cell r="M5688" t="str">
            <v>No</v>
          </cell>
          <cell r="N5688">
            <v>255923</v>
          </cell>
        </row>
        <row r="5689">
          <cell r="J5689" t="str">
            <v>Non current assets / Property, plant and equipment_BS</v>
          </cell>
          <cell r="K5689" t="str">
            <v>Non current assets / Property, plant and equipment_BS</v>
          </cell>
          <cell r="L5689" t="str">
            <v>M</v>
          </cell>
          <cell r="M5689" t="str">
            <v>No</v>
          </cell>
          <cell r="N5689">
            <v>255924</v>
          </cell>
        </row>
        <row r="5690">
          <cell r="J5690" t="str">
            <v>Non current assets / Property, plant and equipment_BS</v>
          </cell>
          <cell r="K5690" t="str">
            <v>Non current assets / Property, plant and equipment_BS</v>
          </cell>
          <cell r="L5690" t="str">
            <v>M</v>
          </cell>
          <cell r="M5690" t="str">
            <v>No</v>
          </cell>
          <cell r="N5690">
            <v>255925</v>
          </cell>
        </row>
        <row r="5691">
          <cell r="J5691" t="str">
            <v>Non current assets / Property, plant and equipment_BS</v>
          </cell>
          <cell r="K5691" t="str">
            <v>Non current assets / Property, plant and equipment_BS</v>
          </cell>
          <cell r="L5691" t="str">
            <v>M</v>
          </cell>
          <cell r="M5691" t="str">
            <v>No</v>
          </cell>
          <cell r="N5691">
            <v>255926</v>
          </cell>
        </row>
        <row r="5692">
          <cell r="J5692" t="str">
            <v>Non current assets / Property, plant and equipment_BS</v>
          </cell>
          <cell r="K5692" t="str">
            <v>Non current assets / Property, plant and equipment_BS</v>
          </cell>
          <cell r="L5692" t="str">
            <v>M</v>
          </cell>
          <cell r="M5692" t="str">
            <v>No</v>
          </cell>
          <cell r="N5692">
            <v>255927</v>
          </cell>
        </row>
        <row r="5693">
          <cell r="J5693" t="str">
            <v>Non current assets / Property, plant and equipment_BS</v>
          </cell>
          <cell r="K5693" t="str">
            <v>Non current assets / Property, plant and equipment_BS</v>
          </cell>
          <cell r="L5693" t="str">
            <v>M</v>
          </cell>
          <cell r="M5693" t="str">
            <v>No</v>
          </cell>
          <cell r="N5693">
            <v>255928</v>
          </cell>
        </row>
        <row r="5694">
          <cell r="J5694" t="str">
            <v>Non current assets / Property, plant and equipment_BS</v>
          </cell>
          <cell r="K5694" t="str">
            <v>Non current assets / Property, plant and equipment_BS</v>
          </cell>
          <cell r="L5694" t="str">
            <v>M</v>
          </cell>
          <cell r="M5694" t="str">
            <v>No</v>
          </cell>
          <cell r="N5694">
            <v>256151</v>
          </cell>
        </row>
        <row r="5695">
          <cell r="J5695" t="str">
            <v>Non current assets / Property, plant and equipment_BS</v>
          </cell>
          <cell r="K5695" t="str">
            <v>Non current assets / Property, plant and equipment_BS</v>
          </cell>
          <cell r="L5695" t="str">
            <v>M</v>
          </cell>
          <cell r="M5695" t="str">
            <v>No</v>
          </cell>
          <cell r="N5695">
            <v>256152</v>
          </cell>
        </row>
        <row r="5696">
          <cell r="J5696" t="str">
            <v>Non current assets / Property, plant and equipment_BS</v>
          </cell>
          <cell r="K5696" t="str">
            <v>Non current assets / Property, plant and equipment_BS</v>
          </cell>
          <cell r="L5696" t="str">
            <v>M</v>
          </cell>
          <cell r="M5696" t="str">
            <v>No</v>
          </cell>
          <cell r="N5696">
            <v>256153</v>
          </cell>
        </row>
        <row r="5697">
          <cell r="J5697" t="str">
            <v>Non current assets / Property, plant and equipment_BS</v>
          </cell>
          <cell r="K5697" t="str">
            <v>Non current assets / Property, plant and equipment_BS</v>
          </cell>
          <cell r="L5697" t="str">
            <v>M</v>
          </cell>
          <cell r="M5697" t="str">
            <v>No</v>
          </cell>
          <cell r="N5697">
            <v>256154</v>
          </cell>
        </row>
        <row r="5698">
          <cell r="J5698" t="str">
            <v>Non current assets / Property, plant and equipment_BS</v>
          </cell>
          <cell r="K5698" t="str">
            <v>Non current assets / Property, plant and equipment_BS</v>
          </cell>
          <cell r="L5698" t="str">
            <v>M</v>
          </cell>
          <cell r="M5698" t="str">
            <v>No</v>
          </cell>
          <cell r="N5698">
            <v>255964</v>
          </cell>
        </row>
        <row r="5699">
          <cell r="J5699" t="str">
            <v>Non current assets / Property, plant and equipment_BS</v>
          </cell>
          <cell r="K5699" t="str">
            <v>Non current assets / Property, plant and equipment_BS</v>
          </cell>
          <cell r="L5699" t="str">
            <v>M</v>
          </cell>
          <cell r="M5699" t="str">
            <v>No</v>
          </cell>
          <cell r="N5699">
            <v>256139</v>
          </cell>
        </row>
        <row r="5700">
          <cell r="J5700" t="str">
            <v>Non current assets / Property, plant and equipment_BS</v>
          </cell>
          <cell r="K5700" t="str">
            <v>Non current assets / Property, plant and equipment_BS</v>
          </cell>
          <cell r="L5700" t="str">
            <v>M</v>
          </cell>
          <cell r="M5700" t="str">
            <v>No</v>
          </cell>
          <cell r="N5700">
            <v>255897</v>
          </cell>
        </row>
        <row r="5701">
          <cell r="J5701" t="str">
            <v>Non current assets / Property, plant and equipment_BS</v>
          </cell>
          <cell r="K5701" t="str">
            <v>Non current assets / Property, plant and equipment_BS</v>
          </cell>
          <cell r="L5701" t="str">
            <v>M</v>
          </cell>
          <cell r="M5701" t="str">
            <v>No</v>
          </cell>
          <cell r="N5701">
            <v>255898</v>
          </cell>
        </row>
        <row r="5702">
          <cell r="J5702" t="str">
            <v>Non current assets / Property, plant and equipment_BS</v>
          </cell>
          <cell r="K5702" t="str">
            <v>Non current assets / Property, plant and equipment_BS</v>
          </cell>
          <cell r="L5702" t="str">
            <v>M</v>
          </cell>
          <cell r="M5702" t="str">
            <v>No</v>
          </cell>
          <cell r="N5702">
            <v>255899</v>
          </cell>
        </row>
        <row r="5703">
          <cell r="J5703" t="str">
            <v>Non current assets / Property, plant and equipment_BS</v>
          </cell>
          <cell r="K5703" t="str">
            <v>Non current assets / Property, plant and equipment_BS</v>
          </cell>
          <cell r="L5703" t="str">
            <v>M</v>
          </cell>
          <cell r="M5703" t="str">
            <v>No</v>
          </cell>
          <cell r="N5703">
            <v>255900</v>
          </cell>
        </row>
        <row r="5704">
          <cell r="J5704" t="str">
            <v>Non current assets / Property, plant and equipment_BS</v>
          </cell>
          <cell r="K5704" t="str">
            <v>Non current assets / Property, plant and equipment_BS</v>
          </cell>
          <cell r="L5704" t="str">
            <v>M</v>
          </cell>
          <cell r="M5704" t="str">
            <v>No</v>
          </cell>
          <cell r="N5704">
            <v>256072</v>
          </cell>
        </row>
        <row r="5705">
          <cell r="J5705" t="str">
            <v>Non current assets / Property, plant and equipment_BS</v>
          </cell>
          <cell r="K5705" t="str">
            <v>Non current assets / Property, plant and equipment_BS</v>
          </cell>
          <cell r="L5705" t="str">
            <v>M</v>
          </cell>
          <cell r="M5705" t="str">
            <v>No</v>
          </cell>
          <cell r="N5705">
            <v>256073</v>
          </cell>
        </row>
        <row r="5706">
          <cell r="J5706" t="str">
            <v>Non current assets / Property, plant and equipment_BS</v>
          </cell>
          <cell r="K5706" t="str">
            <v>Non current assets / Property, plant and equipment_BS</v>
          </cell>
          <cell r="L5706" t="str">
            <v>M</v>
          </cell>
          <cell r="M5706" t="str">
            <v>No</v>
          </cell>
          <cell r="N5706">
            <v>256059</v>
          </cell>
        </row>
        <row r="5707">
          <cell r="J5707" t="str">
            <v>Non current assets / Property, plant and equipment_BS</v>
          </cell>
          <cell r="K5707" t="str">
            <v>Non current assets / Property, plant and equipment_BS</v>
          </cell>
          <cell r="L5707" t="str">
            <v>M</v>
          </cell>
          <cell r="M5707" t="str">
            <v>No</v>
          </cell>
          <cell r="N5707">
            <v>256060</v>
          </cell>
        </row>
        <row r="5708">
          <cell r="J5708" t="str">
            <v>Non current assets / Property, plant and equipment_BS</v>
          </cell>
          <cell r="K5708" t="str">
            <v>Non current assets / Property, plant and equipment_BS</v>
          </cell>
          <cell r="L5708" t="str">
            <v>M</v>
          </cell>
          <cell r="M5708" t="str">
            <v>No</v>
          </cell>
          <cell r="N5708">
            <v>256061</v>
          </cell>
        </row>
        <row r="5709">
          <cell r="J5709" t="str">
            <v>Non current assets / Property, plant and equipment_BS</v>
          </cell>
          <cell r="K5709" t="str">
            <v>Non current assets / Property, plant and equipment_BS</v>
          </cell>
          <cell r="L5709" t="str">
            <v>M</v>
          </cell>
          <cell r="M5709" t="str">
            <v>No</v>
          </cell>
          <cell r="N5709">
            <v>256062</v>
          </cell>
        </row>
        <row r="5710">
          <cell r="J5710" t="str">
            <v>Installation of 11x Highmast at (Ward 6,10,19,20,22,23,25,30,31,33 &amp; 34)</v>
          </cell>
          <cell r="K5710" t="str">
            <v>Installation of 11x Highmast at (Ward 6,10,19,20,22,23,25,30,31,33 &amp; 34)</v>
          </cell>
          <cell r="L5710" t="str">
            <v>S</v>
          </cell>
          <cell r="M5710" t="str">
            <v>No</v>
          </cell>
          <cell r="N5710">
            <v>255995</v>
          </cell>
        </row>
        <row r="5711">
          <cell r="J5711" t="str">
            <v>Installation of 11x Highmast at (Ward 6,10,19,20,22,23,25,30,31,33 &amp; 34)</v>
          </cell>
          <cell r="K5711" t="str">
            <v>Installation of 11x Highmast at (Ward 6,10,19,20,22,23,25,30,31,33 &amp; 34)</v>
          </cell>
          <cell r="L5711" t="str">
            <v>S</v>
          </cell>
          <cell r="M5711" t="str">
            <v>No</v>
          </cell>
          <cell r="N5711">
            <v>255861</v>
          </cell>
        </row>
        <row r="5712">
          <cell r="J5712" t="str">
            <v>11kV cables Tzaneen CBD in phases (Prison -Heritage)</v>
          </cell>
          <cell r="K5712" t="str">
            <v>Installation of cable</v>
          </cell>
          <cell r="L5712" t="str">
            <v>M</v>
          </cell>
          <cell r="M5712" t="str">
            <v>No</v>
          </cell>
          <cell r="N5712">
            <v>255996</v>
          </cell>
        </row>
        <row r="5713">
          <cell r="J5713" t="str">
            <v>11kV dedicated line from Politsi to Northern timbers</v>
          </cell>
          <cell r="K5713" t="str">
            <v>11kV dedicated line from Politsi to Northern timbers</v>
          </cell>
          <cell r="L5713" t="str">
            <v>M</v>
          </cell>
          <cell r="M5713" t="str">
            <v>No</v>
          </cell>
          <cell r="N5713">
            <v>255967</v>
          </cell>
        </row>
        <row r="5714">
          <cell r="J5714" t="str">
            <v>3rd Avenue, Hospital, 2nd Avenue and Middle Streets in Tzaneen</v>
          </cell>
          <cell r="K5714" t="str">
            <v>Rehabilitation on internal streets in Tzaneen (3rd Avenue, 2nd Avenue, Hospital and Middle Streets)</v>
          </cell>
          <cell r="L5714" t="str">
            <v>M</v>
          </cell>
          <cell r="M5714" t="str">
            <v>No</v>
          </cell>
          <cell r="N5714">
            <v>256107</v>
          </cell>
        </row>
        <row r="5715">
          <cell r="J5715" t="str">
            <v>Alcohol screeners for Traffic officersÃƒÂ¯Ã‚Â¿Ã‚Â½</v>
          </cell>
          <cell r="K5715" t="str">
            <v>Alcohol breathe analyser x8ÃƒÂ¯Ã‚Â¿Ã‚Â½</v>
          </cell>
          <cell r="L5715" t="str">
            <v>M</v>
          </cell>
          <cell r="M5715" t="str">
            <v>No</v>
          </cell>
          <cell r="N5715">
            <v>256108</v>
          </cell>
        </row>
        <row r="5716">
          <cell r="J5716" t="str">
            <v>Antimony and Plantina street in Tzaneen New Industrial</v>
          </cell>
          <cell r="K5716" t="str">
            <v>Rehabilitation of Antimony and Plantina Streets in Tzaneen New Industrial</v>
          </cell>
          <cell r="L5716" t="str">
            <v>M</v>
          </cell>
          <cell r="M5716" t="str">
            <v>No</v>
          </cell>
          <cell r="N5716">
            <v>256109</v>
          </cell>
        </row>
        <row r="5717">
          <cell r="J5717" t="str">
            <v>Arc protection fo all indoor switchingg station ( Tzaneen main)</v>
          </cell>
          <cell r="K5717" t="str">
            <v>Arc protection fo all indoor switchingg station</v>
          </cell>
          <cell r="L5717" t="str">
            <v>M</v>
          </cell>
          <cell r="M5717" t="str">
            <v>No</v>
          </cell>
          <cell r="N5717">
            <v>255966</v>
          </cell>
        </row>
        <row r="5718">
          <cell r="J5718" t="str">
            <v>Bush cutters, blower, woodchipper</v>
          </cell>
          <cell r="K5718" t="str">
            <v>Bush cutters, blower, woodchipper</v>
          </cell>
          <cell r="L5718" t="str">
            <v>M</v>
          </cell>
          <cell r="M5718" t="str">
            <v>No</v>
          </cell>
          <cell r="N5718">
            <v>255904</v>
          </cell>
        </row>
        <row r="5719">
          <cell r="J5719" t="str">
            <v>Bush valley chickens  5MVA transformer at Tarentaal main sub</v>
          </cell>
          <cell r="K5719" t="str">
            <v>Intall 5MVA transfirmer at Tarentaal main</v>
          </cell>
          <cell r="L5719" t="str">
            <v>M</v>
          </cell>
          <cell r="M5719" t="str">
            <v>No</v>
          </cell>
          <cell r="N5719">
            <v>256009</v>
          </cell>
        </row>
        <row r="5720">
          <cell r="J5720" t="str">
            <v>Combined speed and red-light camera enforcementÃƒÂ¯Ã‚Â¿Ã‚Â½</v>
          </cell>
          <cell r="K5720" t="str">
            <v>Tzaneen CTM and Lifestyle IntercectionÃƒÂ¯Ã‚Â¿Ã‚Â½ÃƒÂ¯Ã‚Â¿Ã‚Â½</v>
          </cell>
          <cell r="L5720" t="str">
            <v>M</v>
          </cell>
          <cell r="M5720" t="str">
            <v>No</v>
          </cell>
          <cell r="N5720">
            <v>256106</v>
          </cell>
        </row>
        <row r="5721">
          <cell r="J5721" t="str">
            <v>Concrete palisade fence at Nkowankowa Cemetery</v>
          </cell>
          <cell r="K5721" t="str">
            <v>Erection of Concrete palisade fence at Nkowankowa Cemetery</v>
          </cell>
          <cell r="L5721" t="str">
            <v>M</v>
          </cell>
          <cell r="M5721" t="str">
            <v>No</v>
          </cell>
          <cell r="N5721">
            <v>256057</v>
          </cell>
        </row>
        <row r="5722">
          <cell r="J5722" t="str">
            <v>Construction Joppie Sport Facility</v>
          </cell>
          <cell r="K5722" t="str">
            <v>Construction Joppie Sport Facility</v>
          </cell>
          <cell r="L5722" t="str">
            <v>M</v>
          </cell>
          <cell r="M5722" t="str">
            <v>No</v>
          </cell>
          <cell r="N5722">
            <v>255867</v>
          </cell>
        </row>
        <row r="5723">
          <cell r="J5723" t="str">
            <v>Construction Joppie Sport Facility</v>
          </cell>
          <cell r="K5723" t="str">
            <v>Construction Joppie Sport Facility</v>
          </cell>
          <cell r="L5723" t="str">
            <v>M</v>
          </cell>
          <cell r="M5723" t="str">
            <v>No</v>
          </cell>
          <cell r="N5723">
            <v>255905</v>
          </cell>
        </row>
        <row r="5724">
          <cell r="J5724" t="str">
            <v>Construction of communal drop-offs</v>
          </cell>
          <cell r="K5724" t="str">
            <v>Construction of communal drop-offs in Morutji and NÃƒÂ¯Ã‚Â¿Ã‚Â½wa Mitwa</v>
          </cell>
          <cell r="L5724" t="str">
            <v>M</v>
          </cell>
          <cell r="M5724" t="str">
            <v>No</v>
          </cell>
          <cell r="N5724">
            <v>255906</v>
          </cell>
        </row>
        <row r="5725">
          <cell r="J5725" t="str">
            <v>CSD: Beautification of all Tzaneen Entrances (Welcome to Tzaneen)</v>
          </cell>
          <cell r="K5725" t="str">
            <v>Welcome to Tzaneen beautification Garden entrances</v>
          </cell>
          <cell r="L5725" t="str">
            <v>M</v>
          </cell>
          <cell r="M5725" t="str">
            <v>No</v>
          </cell>
          <cell r="N5725">
            <v>255907</v>
          </cell>
        </row>
        <row r="5726">
          <cell r="J5726" t="str">
            <v>CSD: Tzaneen Agatha cemetery</v>
          </cell>
          <cell r="K5726" t="str">
            <v>Concrete verges for Agatha cemetery</v>
          </cell>
          <cell r="L5726" t="str">
            <v>M</v>
          </cell>
          <cell r="M5726" t="str">
            <v>No</v>
          </cell>
          <cell r="N5726">
            <v>255908</v>
          </cell>
        </row>
        <row r="5727">
          <cell r="J5727" t="str">
            <v>Eiland 33kV voltage regulator</v>
          </cell>
          <cell r="K5727" t="str">
            <v>installation of 33kV  Voltage regulator</v>
          </cell>
          <cell r="L5727" t="str">
            <v>M</v>
          </cell>
          <cell r="M5727" t="str">
            <v>No</v>
          </cell>
          <cell r="N5727">
            <v>255965</v>
          </cell>
        </row>
        <row r="5728">
          <cell r="J5728" t="str">
            <v>Extension of civic centre building</v>
          </cell>
          <cell r="K5728" t="str">
            <v>Extension of civic centre building</v>
          </cell>
          <cell r="L5728" t="str">
            <v>M</v>
          </cell>
          <cell r="M5728" t="str">
            <v>No</v>
          </cell>
          <cell r="N5728">
            <v>256071</v>
          </cell>
        </row>
        <row r="5729">
          <cell r="J5729" t="str">
            <v>Extension of Parks Ablution</v>
          </cell>
          <cell r="K5729" t="str">
            <v>Extension of Parks Ablution</v>
          </cell>
          <cell r="L5729" t="str">
            <v>M</v>
          </cell>
          <cell r="M5729" t="str">
            <v>No</v>
          </cell>
          <cell r="N5729">
            <v>256055</v>
          </cell>
        </row>
        <row r="5730">
          <cell r="J5730" t="str">
            <v>Fencing at Old Tzaneen Cemetery</v>
          </cell>
          <cell r="K5730" t="str">
            <v>Construction of new fence at Old Tzaneen Cemetery</v>
          </cell>
          <cell r="L5730" t="str">
            <v>M</v>
          </cell>
          <cell r="M5730" t="str">
            <v>No</v>
          </cell>
          <cell r="N5730">
            <v>256056</v>
          </cell>
        </row>
        <row r="5731">
          <cell r="J5731" t="str">
            <v>Gravelotte 11kv load transfer ( 5MVA Transformer and 11 KV line)</v>
          </cell>
          <cell r="K5731" t="str">
            <v>Gravelotte 11kv load transfer</v>
          </cell>
          <cell r="L5731" t="str">
            <v>M</v>
          </cell>
          <cell r="M5731" t="str">
            <v>No</v>
          </cell>
          <cell r="N5731">
            <v>256010</v>
          </cell>
        </row>
        <row r="5732">
          <cell r="J5732" t="str">
            <v>Haenertsburg Internal Streets (Rissik, Rush, Mare and Kantoor)</v>
          </cell>
          <cell r="K5732" t="str">
            <v>Rehabilitation of Internal Streets in Haenertsburg (Rissik, Rush, Mare and Kantoor)</v>
          </cell>
          <cell r="L5732" t="str">
            <v>M</v>
          </cell>
          <cell r="M5732" t="str">
            <v>No</v>
          </cell>
          <cell r="N5732">
            <v>256110</v>
          </cell>
        </row>
        <row r="5733">
          <cell r="J5733" t="str">
            <v>installation of street lights from Adshade bridge to Prison</v>
          </cell>
          <cell r="K5733" t="str">
            <v>installation of street lights from Adshade bridge to Prison</v>
          </cell>
          <cell r="L5733" t="str">
            <v>M</v>
          </cell>
          <cell r="M5733" t="str">
            <v>No</v>
          </cell>
          <cell r="N5733">
            <v>255970</v>
          </cell>
        </row>
        <row r="5734">
          <cell r="J5734" t="str">
            <v>Installing of Power Factor Capacitors  Tarentaal T-off, The Pleins Henely, LaCotte, Waterbok</v>
          </cell>
          <cell r="K5734" t="str">
            <v>Installing of Power Factor Capacitors  Tarentaal T-off, The Pleins Henely, LaCotte, Waterbok</v>
          </cell>
          <cell r="L5734" t="str">
            <v>M</v>
          </cell>
          <cell r="M5734" t="str">
            <v>No</v>
          </cell>
          <cell r="N5734">
            <v>255971</v>
          </cell>
        </row>
        <row r="5735">
          <cell r="J5735" t="str">
            <v>Installing of Quality of Supply recorders (Tarentaal Rand, Tzaneen Main, Letsitele Main, Henley, Waterbok, Middlekop, Politsi, Blacknoll, Letsitele Valley</v>
          </cell>
          <cell r="K5735" t="str">
            <v>Installing of Quality of Supply recorders</v>
          </cell>
          <cell r="L5735" t="str">
            <v>M</v>
          </cell>
          <cell r="M5735" t="str">
            <v>No</v>
          </cell>
          <cell r="N5735">
            <v>255961</v>
          </cell>
        </row>
        <row r="5736">
          <cell r="J5736" t="str">
            <v>Introduction of Paving Street names Markings</v>
          </cell>
          <cell r="K5736" t="str">
            <v>Introduction of Paving Street Names Markings</v>
          </cell>
          <cell r="L5736" t="str">
            <v>M</v>
          </cell>
          <cell r="M5736" t="str">
            <v>No</v>
          </cell>
          <cell r="N5736">
            <v>256111</v>
          </cell>
        </row>
        <row r="5737">
          <cell r="J5737" t="str">
            <v>Kitchen at Parks workstation in Tzaneen</v>
          </cell>
          <cell r="K5737" t="str">
            <v>Construction of New Kitchen at Parks workstation at Tzaneen</v>
          </cell>
          <cell r="L5737" t="str">
            <v>M</v>
          </cell>
          <cell r="M5737" t="str">
            <v>No</v>
          </cell>
          <cell r="N5737">
            <v>256054</v>
          </cell>
        </row>
        <row r="5738">
          <cell r="J5738" t="str">
            <v>Lenyenye Stadium Rehabilitation</v>
          </cell>
          <cell r="K5738" t="str">
            <v>Rehabilitation of Lenyenye Stadium</v>
          </cell>
          <cell r="L5738" t="str">
            <v>M</v>
          </cell>
          <cell r="M5738" t="str">
            <v>No</v>
          </cell>
          <cell r="N5738">
            <v>256112</v>
          </cell>
        </row>
        <row r="5739">
          <cell r="J5739" t="str">
            <v>Maribathema Pedestrian Bridge</v>
          </cell>
          <cell r="K5739" t="str">
            <v>Maribathema Pedestrian Bridge</v>
          </cell>
          <cell r="L5739" t="str">
            <v>M</v>
          </cell>
          <cell r="M5739" t="str">
            <v>No</v>
          </cell>
          <cell r="N5739">
            <v>256113</v>
          </cell>
        </row>
        <row r="5740">
          <cell r="J5740" t="str">
            <v>Nkowankowa Internal Streets (Ntshunxeko, Ntwanano, Khanimambo, Basani and Chivirikane)</v>
          </cell>
          <cell r="K5740" t="str">
            <v>Rehabilitation of Nkowankowa Internal Streets (Ntshunxeko, Ntwanano, Khanimambo, Basani and Chivirikane)</v>
          </cell>
          <cell r="L5740" t="str">
            <v>M</v>
          </cell>
          <cell r="M5740" t="str">
            <v>No</v>
          </cell>
          <cell r="N5740">
            <v>256114</v>
          </cell>
        </row>
        <row r="5741">
          <cell r="J5741" t="str">
            <v>Nkowankowa Internal Streets (Ntshunxeko, Ntwanano, Khanimambo, Basani and Chivirikane)</v>
          </cell>
          <cell r="K5741" t="str">
            <v>Rehabilitation of Nkowankowa Internal Streets (Ntshunxeko, Ntwanano, Khanimambo, Basani and Chivirikane)</v>
          </cell>
          <cell r="L5741" t="str">
            <v>M</v>
          </cell>
          <cell r="M5741" t="str">
            <v>No</v>
          </cell>
          <cell r="N5741">
            <v>263569</v>
          </cell>
        </row>
        <row r="5742">
          <cell r="J5742" t="str">
            <v>Parking lot at Nkowankowa Sport Centre</v>
          </cell>
          <cell r="K5742" t="str">
            <v>Construction of Parking lot at Nkowankowa Sports Centre</v>
          </cell>
          <cell r="L5742" t="str">
            <v>M</v>
          </cell>
          <cell r="M5742" t="str">
            <v>No</v>
          </cell>
          <cell r="N5742">
            <v>256115</v>
          </cell>
        </row>
        <row r="5743">
          <cell r="J5743" t="str">
            <v>Petanenge Pedestrian Crossing Bridge</v>
          </cell>
          <cell r="K5743" t="str">
            <v>Construction of Petanenge Pedestrian Crossing Bridge</v>
          </cell>
          <cell r="L5743" t="str">
            <v>M</v>
          </cell>
          <cell r="M5743" t="str">
            <v>No</v>
          </cell>
          <cell r="N5743">
            <v>255862</v>
          </cell>
        </row>
        <row r="5744">
          <cell r="J5744" t="str">
            <v>Petanenge Pedestrian Crossing Bridge</v>
          </cell>
          <cell r="K5744" t="str">
            <v>Construction of Petanenge Pedestrian Crossing Bridge</v>
          </cell>
          <cell r="L5744" t="str">
            <v>M</v>
          </cell>
          <cell r="M5744" t="str">
            <v>No</v>
          </cell>
          <cell r="N5744">
            <v>263452</v>
          </cell>
        </row>
        <row r="5745">
          <cell r="J5745" t="str">
            <v>Plantation  Street in Tzaneen Old Industrial</v>
          </cell>
          <cell r="K5745" t="str">
            <v>Rehabilitation of Plantation Street in Tzaneen Old Industrial</v>
          </cell>
          <cell r="L5745" t="str">
            <v>M</v>
          </cell>
          <cell r="M5745" t="str">
            <v>No</v>
          </cell>
          <cell r="N5745">
            <v>256116</v>
          </cell>
        </row>
        <row r="5746">
          <cell r="J5746" t="str">
            <v>Protection system upgrade Rubbervale Sub</v>
          </cell>
          <cell r="K5746" t="str">
            <v>Protection system upgrade</v>
          </cell>
          <cell r="L5746" t="str">
            <v>M</v>
          </cell>
          <cell r="M5746" t="str">
            <v>No</v>
          </cell>
          <cell r="N5746">
            <v>255962</v>
          </cell>
        </row>
        <row r="5747">
          <cell r="J5747" t="str">
            <v>Purchase of Chief Whip's Vehicle</v>
          </cell>
          <cell r="K5747" t="str">
            <v>Purchase of Chief Whip's Vehicle</v>
          </cell>
          <cell r="L5747" t="str">
            <v>S</v>
          </cell>
          <cell r="M5747" t="str">
            <v>No</v>
          </cell>
          <cell r="N5747">
            <v>256157</v>
          </cell>
        </row>
        <row r="5748">
          <cell r="J5748" t="str">
            <v>Rebuilding  Eiland   33kV Line (5.5km)</v>
          </cell>
          <cell r="K5748" t="str">
            <v>Rebuilding  Eiland   33kV Line (5.5km)</v>
          </cell>
          <cell r="L5748" t="str">
            <v>M</v>
          </cell>
          <cell r="M5748" t="str">
            <v>No</v>
          </cell>
          <cell r="N5748">
            <v>255968</v>
          </cell>
        </row>
        <row r="5749">
          <cell r="J5749" t="str">
            <v>Rebuilding  Rubbervale   33kV Line (5.5km)</v>
          </cell>
          <cell r="K5749" t="str">
            <v>Rebuilding  Rubbervale   33kV Line (5.5km)</v>
          </cell>
          <cell r="L5749" t="str">
            <v>M</v>
          </cell>
          <cell r="M5749" t="str">
            <v>No</v>
          </cell>
          <cell r="N5749">
            <v>255969</v>
          </cell>
        </row>
        <row r="5750">
          <cell r="J5750" t="str">
            <v>Rebuilding Letaba 33kV Line (5.5km)</v>
          </cell>
          <cell r="K5750" t="str">
            <v>Rebuilding of 11 kV lines</v>
          </cell>
          <cell r="L5750" t="str">
            <v>M</v>
          </cell>
          <cell r="M5750" t="str">
            <v>No</v>
          </cell>
          <cell r="N5750">
            <v>256011</v>
          </cell>
        </row>
        <row r="5751">
          <cell r="J5751" t="str">
            <v>Rebuilding of Duiweskloof    33 kv line (5km)</v>
          </cell>
          <cell r="K5751" t="str">
            <v>Rebuilding of Duiweskloof    33 kv line (5km)</v>
          </cell>
          <cell r="L5751" t="str">
            <v>M</v>
          </cell>
          <cell r="M5751" t="str">
            <v>No</v>
          </cell>
          <cell r="N5751">
            <v>255959</v>
          </cell>
        </row>
        <row r="5752">
          <cell r="J5752" t="str">
            <v>Rebuilding of Duiweskloof    33 kv line (5km)</v>
          </cell>
          <cell r="K5752" t="str">
            <v>Rebuilding of Duiweskloof    33 kv line (5km)</v>
          </cell>
          <cell r="L5752" t="str">
            <v>M</v>
          </cell>
          <cell r="M5752" t="str">
            <v>No</v>
          </cell>
          <cell r="N5752">
            <v>255856</v>
          </cell>
        </row>
        <row r="5753">
          <cell r="J5753" t="str">
            <v>Rebuilding Politsi 11kV Line (4.83km)</v>
          </cell>
          <cell r="K5753" t="str">
            <v>Rebuilding of 11 kV lines</v>
          </cell>
          <cell r="L5753" t="str">
            <v>M</v>
          </cell>
          <cell r="M5753" t="str">
            <v>No</v>
          </cell>
          <cell r="N5753">
            <v>255997</v>
          </cell>
        </row>
        <row r="5754">
          <cell r="J5754" t="str">
            <v>Refurbishment of Dannie Joubert Street,Tzaneen CBD</v>
          </cell>
          <cell r="K5754" t="str">
            <v>Refurbishment of Dannie Joubert Street</v>
          </cell>
          <cell r="L5754" t="str">
            <v>M</v>
          </cell>
          <cell r="M5754" t="str">
            <v>No</v>
          </cell>
          <cell r="N5754">
            <v>255909</v>
          </cell>
        </row>
        <row r="5755">
          <cell r="J5755" t="str">
            <v>Construction of new ablution block in Letsitele Library</v>
          </cell>
          <cell r="K5755" t="str">
            <v>Construction of new ablution block in Letsitele Library</v>
          </cell>
          <cell r="L5755" t="str">
            <v>M</v>
          </cell>
          <cell r="M5755" t="str">
            <v>No</v>
          </cell>
          <cell r="N5755">
            <v>255910</v>
          </cell>
        </row>
        <row r="5756">
          <cell r="J5756" t="str">
            <v>Refurbishment of the Nkowankowa drop-off.</v>
          </cell>
          <cell r="K5756" t="str">
            <v>Refurbishment of drop-off which entails fencing, roofing and installation of electricity and water</v>
          </cell>
          <cell r="L5756" t="str">
            <v>M</v>
          </cell>
          <cell r="M5756" t="str">
            <v>No</v>
          </cell>
          <cell r="N5756">
            <v>255911</v>
          </cell>
        </row>
        <row r="5757">
          <cell r="J5757" t="str">
            <v>Replacement  of 33kV isolators at Letsitele main</v>
          </cell>
          <cell r="K5757" t="str">
            <v>Replacement of old knife type Isolators</v>
          </cell>
          <cell r="L5757" t="str">
            <v>M</v>
          </cell>
          <cell r="M5757" t="str">
            <v>No</v>
          </cell>
          <cell r="N5757">
            <v>255976</v>
          </cell>
        </row>
        <row r="5758">
          <cell r="J5758" t="str">
            <v>Replacement of 66 kV Breakers at Letsitele Main Substation in Phases</v>
          </cell>
          <cell r="K5758" t="str">
            <v>Replacement of 66 kV Breakers at Letsitele Main Substation in Phases</v>
          </cell>
          <cell r="L5758" t="str">
            <v>M</v>
          </cell>
          <cell r="M5758" t="str">
            <v>No</v>
          </cell>
          <cell r="N5758">
            <v>255977</v>
          </cell>
        </row>
        <row r="5759">
          <cell r="J5759" t="str">
            <v>Replacement of old Handguns for Traffic Officers</v>
          </cell>
          <cell r="K5759" t="str">
            <v>New firearmsÃƒÂ¯Ã‚Â¿Ã‚Â½x 6</v>
          </cell>
          <cell r="L5759" t="str">
            <v>M</v>
          </cell>
          <cell r="M5759" t="str">
            <v>No</v>
          </cell>
          <cell r="N5759">
            <v>256117</v>
          </cell>
        </row>
        <row r="5760">
          <cell r="J5760" t="str">
            <v>Replacement of traffic signs</v>
          </cell>
          <cell r="K5760" t="str">
            <v>Replacement of old/ faded road signsÃƒÂ¯Ã‚Â¿Ã‚Â½</v>
          </cell>
          <cell r="L5760" t="str">
            <v>M</v>
          </cell>
          <cell r="M5760" t="str">
            <v>No</v>
          </cell>
          <cell r="N5760">
            <v>256118</v>
          </cell>
        </row>
        <row r="5761">
          <cell r="J5761" t="str">
            <v>Ride on Mowers: Julesburg stadium, Burgersdorp stadium, Lenyenye stadium, Nkowankowa stadium, Tzaneen side walks</v>
          </cell>
          <cell r="K5761" t="str">
            <v>Ride-on lawn mowers for stadiumÃƒÂ¯Ã‚Â¿Ã‚Â½s and side walks</v>
          </cell>
          <cell r="L5761" t="str">
            <v>M</v>
          </cell>
          <cell r="M5761" t="str">
            <v>No</v>
          </cell>
          <cell r="N5761">
            <v>255912</v>
          </cell>
        </row>
        <row r="5762">
          <cell r="J5762" t="str">
            <v>solar lights at Nkowankowa Cemetery, Lenyenye Cemetery,</v>
          </cell>
          <cell r="K5762" t="str">
            <v>installation of solar lights</v>
          </cell>
          <cell r="L5762" t="str">
            <v>M</v>
          </cell>
          <cell r="M5762" t="str">
            <v>No</v>
          </cell>
          <cell r="N5762">
            <v>255975</v>
          </cell>
        </row>
        <row r="5763">
          <cell r="J5763" t="str">
            <v>Solar systems at Nkowa Testing stationsÃƒÂ¯Ã‚Â¿Ã‚Â½</v>
          </cell>
          <cell r="K5763" t="str">
            <v>Installation of Solar backup systems testing stationsÃƒÂ¯Ã‚Â¿Ã‚Â½</v>
          </cell>
          <cell r="L5763" t="str">
            <v>M</v>
          </cell>
          <cell r="M5763" t="str">
            <v>No</v>
          </cell>
          <cell r="N5763">
            <v>256119</v>
          </cell>
        </row>
        <row r="5764">
          <cell r="J5764" t="str">
            <v>Speed Humps</v>
          </cell>
          <cell r="K5764" t="str">
            <v>Construction of Speed Humps in Tzaneen Area</v>
          </cell>
          <cell r="L5764" t="str">
            <v>M</v>
          </cell>
          <cell r="M5764" t="str">
            <v>No</v>
          </cell>
          <cell r="N5764">
            <v>256120</v>
          </cell>
        </row>
        <row r="5765">
          <cell r="J5765" t="str">
            <v>Speed Law Enforcement Camera</v>
          </cell>
          <cell r="K5765" t="str">
            <v>Purchase of Speed Law Enforcement Camera</v>
          </cell>
          <cell r="L5765" t="str">
            <v>M</v>
          </cell>
          <cell r="M5765" t="str">
            <v>No</v>
          </cell>
          <cell r="N5765">
            <v>256121</v>
          </cell>
        </row>
        <row r="5766">
          <cell r="J5766" t="str">
            <v>Swimming pool upgrade</v>
          </cell>
          <cell r="K5766" t="str">
            <v>Swimming pool upgrade</v>
          </cell>
          <cell r="L5766" t="str">
            <v>M</v>
          </cell>
          <cell r="M5766" t="str">
            <v>No</v>
          </cell>
          <cell r="N5766">
            <v>255913</v>
          </cell>
        </row>
        <row r="5767">
          <cell r="J5767" t="str">
            <v>Toilet block and change rooms in Parks Workstation</v>
          </cell>
          <cell r="K5767" t="str">
            <v>New ablution block and change rooms at Parks workstation</v>
          </cell>
          <cell r="L5767" t="str">
            <v>M</v>
          </cell>
          <cell r="M5767" t="str">
            <v>No</v>
          </cell>
          <cell r="N5767">
            <v>253707</v>
          </cell>
        </row>
        <row r="5768">
          <cell r="J5768" t="str">
            <v>Upgrade the existing transformers to  a 5MVA at Waterbok sub</v>
          </cell>
          <cell r="K5768" t="str">
            <v>upgrade the exixting transformers to  5MVA transformer</v>
          </cell>
          <cell r="L5768" t="str">
            <v>M</v>
          </cell>
          <cell r="M5768" t="str">
            <v>No</v>
          </cell>
          <cell r="N5768">
            <v>255960</v>
          </cell>
        </row>
        <row r="5769">
          <cell r="J5769" t="str">
            <v>Upgrade the existing transformers to a 5MVA at Grenshoek sub</v>
          </cell>
          <cell r="K5769" t="str">
            <v>Upgrade the existing transformers to a 5MVA at Grenshoek sub</v>
          </cell>
          <cell r="L5769" t="str">
            <v>M</v>
          </cell>
          <cell r="M5769" t="str">
            <v>No</v>
          </cell>
          <cell r="N5769">
            <v>255972</v>
          </cell>
        </row>
        <row r="5770">
          <cell r="J5770" t="str">
            <v>Upgrading of Access Street from  Serutung to Malengenge from Gravel to Paving</v>
          </cell>
          <cell r="K5770" t="str">
            <v>Upgrading of Access Street from  Serutung to Malengenge from Gravel to Paving</v>
          </cell>
          <cell r="L5770" t="str">
            <v>S</v>
          </cell>
          <cell r="M5770" t="str">
            <v>No</v>
          </cell>
          <cell r="N5770">
            <v>256124</v>
          </cell>
        </row>
        <row r="5771">
          <cell r="J5771" t="str">
            <v>Upgrading of Access Street from  Serutung to Malengenge from Gravel to Paving</v>
          </cell>
          <cell r="K5771" t="str">
            <v>Upgrading of Access Street from  Serutung to Malengenge from Gravel to Paving</v>
          </cell>
          <cell r="L5771" t="str">
            <v>S</v>
          </cell>
          <cell r="M5771" t="str">
            <v>No</v>
          </cell>
          <cell r="N5771">
            <v>263575</v>
          </cell>
        </row>
        <row r="5772">
          <cell r="J5772" t="str">
            <v>Upgrading of Access Streets from  Khopo to Molabosane  from Gravel to Paving</v>
          </cell>
          <cell r="K5772" t="str">
            <v>Upgrading of Access Streets from  Khopo to Molabosane  from Gravel to Paving</v>
          </cell>
          <cell r="L5772" t="str">
            <v>M</v>
          </cell>
          <cell r="M5772" t="str">
            <v>No</v>
          </cell>
          <cell r="N5772">
            <v>256125</v>
          </cell>
        </row>
        <row r="5773">
          <cell r="J5773" t="str">
            <v>Upgrading of Access Streets from Molabosane School via Tickyline,  Myakayaka to Serututung Gravel to Paving</v>
          </cell>
          <cell r="K5773" t="str">
            <v>Upgrading of Access Streets from Molabosane School via Tickyline,  Myakayaka to Serututung Gravel to Paving</v>
          </cell>
          <cell r="L5773" t="str">
            <v>M</v>
          </cell>
          <cell r="M5773" t="str">
            <v>No</v>
          </cell>
          <cell r="N5773">
            <v>256126</v>
          </cell>
        </row>
        <row r="5774">
          <cell r="J5774" t="str">
            <v>Upgrading of blacknoll  11k V line in phases</v>
          </cell>
          <cell r="K5774" t="str">
            <v>Upgrading of blacknoll  11k V line in phases</v>
          </cell>
          <cell r="L5774" t="str">
            <v>M</v>
          </cell>
          <cell r="M5774" t="str">
            <v>No</v>
          </cell>
          <cell r="N5774">
            <v>255973</v>
          </cell>
        </row>
        <row r="5775">
          <cell r="J5775" t="str">
            <v>Upgrading of Middlekop Substation from 2MVA to 5MVA</v>
          </cell>
          <cell r="K5775" t="str">
            <v>Install a 2MVA transformer to increase capacity</v>
          </cell>
          <cell r="L5775" t="str">
            <v>M</v>
          </cell>
          <cell r="M5775" t="str">
            <v>No</v>
          </cell>
          <cell r="N5775">
            <v>255974</v>
          </cell>
        </row>
        <row r="5776">
          <cell r="J5776" t="str">
            <v>Upgrading of Nkowakowa Section B &amp; D Streets from Gravel to Paving</v>
          </cell>
          <cell r="K5776" t="str">
            <v>Upgrading of Nkowakowa Section B &amp; D Streets from Gravel to Paving</v>
          </cell>
          <cell r="L5776" t="str">
            <v>M</v>
          </cell>
          <cell r="M5776" t="str">
            <v>No</v>
          </cell>
          <cell r="N5776">
            <v>256122</v>
          </cell>
        </row>
        <row r="5777">
          <cell r="J5777" t="str">
            <v>Upgrading of Nkowakowa Section B &amp; D Streets from Gravel to Paving</v>
          </cell>
          <cell r="K5777" t="str">
            <v>Upgrading of Nkowakowa Section B &amp; D Streets from Gravel to Paving</v>
          </cell>
          <cell r="L5777" t="str">
            <v>M</v>
          </cell>
          <cell r="M5777" t="str">
            <v>No</v>
          </cell>
          <cell r="N5777">
            <v>263576</v>
          </cell>
        </row>
        <row r="5778">
          <cell r="J5778" t="str">
            <v>Workstation counters at all cashiers at main building Licensing</v>
          </cell>
          <cell r="K5778" t="str">
            <v>Installations of new workstation counters at all cashiers at main building</v>
          </cell>
          <cell r="L5778" t="str">
            <v>M</v>
          </cell>
          <cell r="M5778" t="str">
            <v>No</v>
          </cell>
          <cell r="N5778">
            <v>256123</v>
          </cell>
        </row>
        <row r="5779">
          <cell r="J5779" t="str">
            <v>Upgrading od Access Streets from Relela via Boke High School to Fobeni from gravel to paving</v>
          </cell>
          <cell r="K5779" t="str">
            <v>Upgrading od Access Streets from Relela via Boke High School to Fobeni from gravel to paving</v>
          </cell>
          <cell r="L5779" t="str">
            <v>M</v>
          </cell>
          <cell r="M5779" t="str">
            <v>No</v>
          </cell>
          <cell r="N5779">
            <v>256127</v>
          </cell>
        </row>
        <row r="5780">
          <cell r="J5780" t="str">
            <v>Upgrading of Access Streets from Shikwambana intersection to Sure Sure Brickyard from gravel to paving road</v>
          </cell>
          <cell r="K5780" t="str">
            <v>Upgrading of Access Streets from Shikwambana intersection to Sure Sure Brickyard from gravel to paving road</v>
          </cell>
          <cell r="L5780" t="str">
            <v>M</v>
          </cell>
          <cell r="M5780" t="str">
            <v>No</v>
          </cell>
          <cell r="N5780">
            <v>256128</v>
          </cell>
        </row>
        <row r="5781">
          <cell r="J5781" t="str">
            <v>Extension of Cement Store at Stores Tzaneen for redundant assets</v>
          </cell>
          <cell r="K5781" t="str">
            <v>Extension of Cement Store at Stores Tzaneen for redundant assets - 104 square meters</v>
          </cell>
          <cell r="L5781" t="str">
            <v>S</v>
          </cell>
          <cell r="M5781" t="str">
            <v>No</v>
          </cell>
          <cell r="N5781">
            <v>256129</v>
          </cell>
        </row>
        <row r="5782">
          <cell r="J5782" t="str">
            <v>Fleet project_Ford Ranger 2 Sin cab 4x4_HFY 231 L</v>
          </cell>
          <cell r="K5782" t="str">
            <v>Fleet project_Ford Ranger 2 Sin cab 4x4_HFY 231 L</v>
          </cell>
          <cell r="L5782" t="str">
            <v>M</v>
          </cell>
          <cell r="M5782" t="str">
            <v>No</v>
          </cell>
          <cell r="N5782">
            <v>257281</v>
          </cell>
        </row>
        <row r="5783">
          <cell r="J5783" t="str">
            <v>Fleet project_Ford Ranger 2 Sin cab 4x4_HFY 231 L</v>
          </cell>
          <cell r="K5783" t="str">
            <v>Fleet project_Ford Ranger 2 Sin cab 4x4_HFY 231 L</v>
          </cell>
          <cell r="L5783" t="str">
            <v>M</v>
          </cell>
          <cell r="M5783" t="str">
            <v>No</v>
          </cell>
          <cell r="N5783">
            <v>257037</v>
          </cell>
        </row>
        <row r="5784">
          <cell r="J5784" t="str">
            <v>Fleet project_Ford Ranger 2 Sin cab 4x4_HFY 231 L</v>
          </cell>
          <cell r="K5784" t="str">
            <v>Fleet project_Ford Ranger 2 Sin cab 4x4_HFY 231 L</v>
          </cell>
          <cell r="L5784" t="str">
            <v>M</v>
          </cell>
          <cell r="M5784" t="str">
            <v>No</v>
          </cell>
          <cell r="N5784">
            <v>257742</v>
          </cell>
        </row>
        <row r="5785">
          <cell r="J5785" t="str">
            <v>Fleet project_Ford Ranger 2 Sin cab 4x4_HFY 231 L</v>
          </cell>
          <cell r="K5785" t="str">
            <v>Fleet project_Ford Ranger 2 Sin cab 4x4_HFY 231 L</v>
          </cell>
          <cell r="L5785" t="str">
            <v>M</v>
          </cell>
          <cell r="M5785" t="str">
            <v>No</v>
          </cell>
          <cell r="N5785">
            <v>256400</v>
          </cell>
        </row>
        <row r="5786">
          <cell r="J5786" t="str">
            <v>Fleet project_Ford Ranger 2 Sin cab 4x4_HFY 231 L</v>
          </cell>
          <cell r="K5786" t="str">
            <v>Fleet project_Ford Ranger 2 Sin cab 4x4_HFY 231 L</v>
          </cell>
          <cell r="L5786" t="str">
            <v>M</v>
          </cell>
          <cell r="M5786" t="str">
            <v>No</v>
          </cell>
          <cell r="N5786">
            <v>256815</v>
          </cell>
        </row>
        <row r="5787">
          <cell r="J5787" t="str">
            <v>Fleet project_Ford Ranger 2 Sin cab 4x4_HFY 231 L</v>
          </cell>
          <cell r="K5787" t="str">
            <v>Fleet project_Ford Ranger 2 Sin cab 4x4_HFY 231 L</v>
          </cell>
          <cell r="L5787" t="str">
            <v>M</v>
          </cell>
          <cell r="M5787" t="str">
            <v>No</v>
          </cell>
          <cell r="N5787">
            <v>257456</v>
          </cell>
        </row>
        <row r="5788">
          <cell r="J5788" t="str">
            <v>Fleet project_Ford Ranger 2 Sin cab 4x4_HFY 235 L</v>
          </cell>
          <cell r="K5788" t="str">
            <v>Fleet project_Ford Ranger 2 Sin cab 4x4_HFY 235 L</v>
          </cell>
          <cell r="L5788" t="str">
            <v>M</v>
          </cell>
          <cell r="M5788" t="str">
            <v>No</v>
          </cell>
          <cell r="N5788">
            <v>257455</v>
          </cell>
        </row>
        <row r="5789">
          <cell r="J5789" t="str">
            <v>Fleet project_Ford Ranger 2 Sin cab 4x4_HFY 235 L</v>
          </cell>
          <cell r="K5789" t="str">
            <v>Fleet project_Ford Ranger 2 Sin cab 4x4_HFY 235 L</v>
          </cell>
          <cell r="L5789" t="str">
            <v>M</v>
          </cell>
          <cell r="M5789" t="str">
            <v>No</v>
          </cell>
          <cell r="N5789">
            <v>256816</v>
          </cell>
        </row>
        <row r="5790">
          <cell r="J5790" t="str">
            <v>Fleet project_Ford Ranger 2 Sin cab 4x4_HFY 235 L</v>
          </cell>
          <cell r="K5790" t="str">
            <v>Fleet project_Ford Ranger 2 Sin cab 4x4_HFY 235 L</v>
          </cell>
          <cell r="L5790" t="str">
            <v>M</v>
          </cell>
          <cell r="M5790" t="str">
            <v>No</v>
          </cell>
          <cell r="N5790">
            <v>256401</v>
          </cell>
        </row>
        <row r="5791">
          <cell r="J5791" t="str">
            <v>Fleet project_Ford Ranger 2 Sin cab 4x4_HFY 235 L</v>
          </cell>
          <cell r="K5791" t="str">
            <v>Fleet project_Ford Ranger 2 Sin cab 4x4_HFY 235 L</v>
          </cell>
          <cell r="L5791" t="str">
            <v>M</v>
          </cell>
          <cell r="M5791" t="str">
            <v>No</v>
          </cell>
          <cell r="N5791">
            <v>257743</v>
          </cell>
        </row>
        <row r="5792">
          <cell r="J5792" t="str">
            <v>Fleet project_Ford Ranger 2 Sin cab 4x4_HFY 235 L</v>
          </cell>
          <cell r="K5792" t="str">
            <v>Fleet project_Ford Ranger 2 Sin cab 4x4_HFY 235 L</v>
          </cell>
          <cell r="L5792" t="str">
            <v>M</v>
          </cell>
          <cell r="M5792" t="str">
            <v>No</v>
          </cell>
          <cell r="N5792">
            <v>257041</v>
          </cell>
        </row>
        <row r="5793">
          <cell r="J5793" t="str">
            <v>Fleet project_Ford Ranger 2 Sin cab 4x4_HFY 235 L</v>
          </cell>
          <cell r="K5793" t="str">
            <v>Fleet project_Ford Ranger 2 Sin cab 4x4_HFY 235 L</v>
          </cell>
          <cell r="L5793" t="str">
            <v>M</v>
          </cell>
          <cell r="M5793" t="str">
            <v>No</v>
          </cell>
          <cell r="N5793">
            <v>257284</v>
          </cell>
        </row>
        <row r="5794">
          <cell r="J5794" t="str">
            <v>Fleet project_Ford Ranger 2 Sin cab 4x4_HFY 236 L</v>
          </cell>
          <cell r="K5794" t="str">
            <v>Fleet project_Ford Ranger 2 Sin cab 4x4_HFY 236 L</v>
          </cell>
          <cell r="L5794" t="str">
            <v>M</v>
          </cell>
          <cell r="M5794" t="str">
            <v>No</v>
          </cell>
          <cell r="N5794">
            <v>257280</v>
          </cell>
        </row>
        <row r="5795">
          <cell r="J5795" t="str">
            <v>Fleet project_Ford Ranger 2 Sin cab 4x4_HFY 236 L</v>
          </cell>
          <cell r="K5795" t="str">
            <v>Fleet project_Ford Ranger 2 Sin cab 4x4_HFY 236 L</v>
          </cell>
          <cell r="L5795" t="str">
            <v>M</v>
          </cell>
          <cell r="M5795" t="str">
            <v>No</v>
          </cell>
          <cell r="N5795">
            <v>257038</v>
          </cell>
        </row>
        <row r="5796">
          <cell r="J5796" t="str">
            <v>Fleet project_Ford Ranger 2 Sin cab 4x4_HFY 236 L</v>
          </cell>
          <cell r="K5796" t="str">
            <v>Fleet project_Ford Ranger 2 Sin cab 4x4_HFY 236 L</v>
          </cell>
          <cell r="L5796" t="str">
            <v>M</v>
          </cell>
          <cell r="M5796" t="str">
            <v>No</v>
          </cell>
          <cell r="N5796">
            <v>257741</v>
          </cell>
        </row>
        <row r="5797">
          <cell r="J5797" t="str">
            <v>Fleet project_Ford Ranger 2 Sin cab 4x4_HFY 236 L</v>
          </cell>
          <cell r="K5797" t="str">
            <v>Fleet project_Ford Ranger 2 Sin cab 4x4_HFY 236 L</v>
          </cell>
          <cell r="L5797" t="str">
            <v>M</v>
          </cell>
          <cell r="M5797" t="str">
            <v>No</v>
          </cell>
          <cell r="N5797">
            <v>256399</v>
          </cell>
        </row>
        <row r="5798">
          <cell r="J5798" t="str">
            <v>Fleet project_Ford Ranger 2 Sin cab 4x4_HFY 236 L</v>
          </cell>
          <cell r="K5798" t="str">
            <v>Fleet project_Ford Ranger 2 Sin cab 4x4_HFY 236 L</v>
          </cell>
          <cell r="L5798" t="str">
            <v>M</v>
          </cell>
          <cell r="M5798" t="str">
            <v>No</v>
          </cell>
          <cell r="N5798">
            <v>256813</v>
          </cell>
        </row>
        <row r="5799">
          <cell r="J5799" t="str">
            <v>Fleet project_Ford Ranger 2 Sin cab 4x4_HFY 236 L</v>
          </cell>
          <cell r="K5799" t="str">
            <v>Fleet project_Ford Ranger 2 Sin cab 4x4_HFY 236 L</v>
          </cell>
          <cell r="L5799" t="str">
            <v>M</v>
          </cell>
          <cell r="M5799" t="str">
            <v>No</v>
          </cell>
          <cell r="N5799">
            <v>257457</v>
          </cell>
        </row>
        <row r="5800">
          <cell r="J5800" t="str">
            <v>Fleet project_Ford Ranger 2 Sin cab 4x5_HFY 237 L</v>
          </cell>
          <cell r="K5800" t="str">
            <v>Fleet project_Ford Ranger 2 Sin cab 4x5_HFY 237 L</v>
          </cell>
          <cell r="L5800" t="str">
            <v>M</v>
          </cell>
          <cell r="M5800" t="str">
            <v>No</v>
          </cell>
          <cell r="N5800">
            <v>257458</v>
          </cell>
        </row>
        <row r="5801">
          <cell r="J5801" t="str">
            <v>Fleet project_Ford Ranger 2 Sin cab 4x5_HFY 237 L</v>
          </cell>
          <cell r="K5801" t="str">
            <v>Fleet project_Ford Ranger 2 Sin cab 4x5_HFY 237 L</v>
          </cell>
          <cell r="L5801" t="str">
            <v>M</v>
          </cell>
          <cell r="M5801" t="str">
            <v>No</v>
          </cell>
          <cell r="N5801">
            <v>256817</v>
          </cell>
        </row>
        <row r="5802">
          <cell r="J5802" t="str">
            <v>Fleet project_Ford Ranger 2 Sin cab 4x5_HFY 237 L</v>
          </cell>
          <cell r="K5802" t="str">
            <v>Fleet project_Ford Ranger 2 Sin cab 4x5_HFY 237 L</v>
          </cell>
          <cell r="L5802" t="str">
            <v>M</v>
          </cell>
          <cell r="M5802" t="str">
            <v>No</v>
          </cell>
          <cell r="N5802">
            <v>256402</v>
          </cell>
        </row>
        <row r="5803">
          <cell r="J5803" t="str">
            <v>Fleet project_Ford Ranger 2 Sin cab 4x5_HFY 237 L</v>
          </cell>
          <cell r="K5803" t="str">
            <v>Fleet project_Ford Ranger 2 Sin cab 4x5_HFY 237 L</v>
          </cell>
          <cell r="L5803" t="str">
            <v>M</v>
          </cell>
          <cell r="M5803" t="str">
            <v>No</v>
          </cell>
          <cell r="N5803">
            <v>257740</v>
          </cell>
        </row>
        <row r="5804">
          <cell r="J5804" t="str">
            <v>Fleet project_Ford Ranger 2 Sin cab 4x5_HFY 237 L</v>
          </cell>
          <cell r="K5804" t="str">
            <v>Fleet project_Ford Ranger 2 Sin cab 4x5_HFY 237 L</v>
          </cell>
          <cell r="L5804" t="str">
            <v>M</v>
          </cell>
          <cell r="M5804" t="str">
            <v>No</v>
          </cell>
          <cell r="N5804">
            <v>257040</v>
          </cell>
        </row>
        <row r="5805">
          <cell r="J5805" t="str">
            <v>Fleet project_Ford Ranger 2 Sin cab 4x5_HFY 237 L</v>
          </cell>
          <cell r="K5805" t="str">
            <v>Fleet project_Ford Ranger 2 Sin cab 4x5_HFY 237 L</v>
          </cell>
          <cell r="L5805" t="str">
            <v>M</v>
          </cell>
          <cell r="M5805" t="str">
            <v>No</v>
          </cell>
          <cell r="N5805">
            <v>257283</v>
          </cell>
        </row>
        <row r="5806">
          <cell r="J5806" t="str">
            <v>Fleet project_UD 80 NISSAN_FMY 486 L</v>
          </cell>
          <cell r="K5806" t="str">
            <v>Fleet project_UD 80 NISSAN_FMY 486 L</v>
          </cell>
          <cell r="L5806" t="str">
            <v>M</v>
          </cell>
          <cell r="M5806" t="str">
            <v>No</v>
          </cell>
          <cell r="N5806">
            <v>257285</v>
          </cell>
        </row>
        <row r="5807">
          <cell r="J5807" t="str">
            <v>Fleet project_UD 80 NISSAN_FMY 486 L</v>
          </cell>
          <cell r="K5807" t="str">
            <v>Fleet project_UD 80 NISSAN_FMY 486 L</v>
          </cell>
          <cell r="L5807" t="str">
            <v>M</v>
          </cell>
          <cell r="M5807" t="str">
            <v>No</v>
          </cell>
          <cell r="N5807">
            <v>257042</v>
          </cell>
        </row>
        <row r="5808">
          <cell r="J5808" t="str">
            <v>Fleet project_UD 80 NISSAN_FMY 486 L</v>
          </cell>
          <cell r="K5808" t="str">
            <v>Fleet project_UD 80 NISSAN_FMY 486 L</v>
          </cell>
          <cell r="L5808" t="str">
            <v>M</v>
          </cell>
          <cell r="M5808" t="str">
            <v>No</v>
          </cell>
          <cell r="N5808">
            <v>257744</v>
          </cell>
        </row>
        <row r="5809">
          <cell r="J5809" t="str">
            <v>Fleet project_UD 80 NISSAN_FMY 486 L</v>
          </cell>
          <cell r="K5809" t="str">
            <v>Fleet project_UD 80 NISSAN_FMY 486 L</v>
          </cell>
          <cell r="L5809" t="str">
            <v>M</v>
          </cell>
          <cell r="M5809" t="str">
            <v>No</v>
          </cell>
          <cell r="N5809">
            <v>256403</v>
          </cell>
        </row>
        <row r="5810">
          <cell r="J5810" t="str">
            <v>Fleet project_UD 80 NISSAN_FMY 486 L</v>
          </cell>
          <cell r="K5810" t="str">
            <v>Fleet project_UD 80 NISSAN_FMY 486 L</v>
          </cell>
          <cell r="L5810" t="str">
            <v>M</v>
          </cell>
          <cell r="M5810" t="str">
            <v>No</v>
          </cell>
          <cell r="N5810">
            <v>256814</v>
          </cell>
        </row>
        <row r="5811">
          <cell r="J5811" t="str">
            <v>Fleet project_UD 80 NISSAN_FMY 486 L</v>
          </cell>
          <cell r="K5811" t="str">
            <v>Fleet project_UD 80 NISSAN_FMY 486 L</v>
          </cell>
          <cell r="L5811" t="str">
            <v>M</v>
          </cell>
          <cell r="M5811" t="str">
            <v>No</v>
          </cell>
          <cell r="N5811">
            <v>257454</v>
          </cell>
        </row>
        <row r="5812">
          <cell r="J5812" t="str">
            <v>BS_Cashflow_Default Transactions</v>
          </cell>
          <cell r="K5812" t="str">
            <v>BS_Cashflow_Default Transactions</v>
          </cell>
          <cell r="L5812" t="str">
            <v>M</v>
          </cell>
          <cell r="M5812" t="str">
            <v>No</v>
          </cell>
          <cell r="N5812">
            <v>254052</v>
          </cell>
        </row>
        <row r="5813">
          <cell r="J5813" t="str">
            <v>BS_Cashflow_Default Transactions</v>
          </cell>
          <cell r="K5813" t="str">
            <v>BS_Cashflow_Default Transactions</v>
          </cell>
          <cell r="L5813" t="str">
            <v>M</v>
          </cell>
          <cell r="M5813" t="str">
            <v>No</v>
          </cell>
          <cell r="N5813">
            <v>254070</v>
          </cell>
        </row>
        <row r="5814">
          <cell r="J5814" t="str">
            <v>BS_Cashflow_Default Transactions</v>
          </cell>
          <cell r="K5814" t="str">
            <v>BS_Cashflow_Default Transactions</v>
          </cell>
          <cell r="L5814" t="str">
            <v>M</v>
          </cell>
          <cell r="M5814" t="str">
            <v>No</v>
          </cell>
          <cell r="N5814">
            <v>254081</v>
          </cell>
        </row>
        <row r="5815">
          <cell r="J5815" t="str">
            <v>BS_Cashflow_Default Transactions</v>
          </cell>
          <cell r="K5815" t="str">
            <v>BS_Cashflow_Default Transactions</v>
          </cell>
          <cell r="L5815" t="str">
            <v>M</v>
          </cell>
          <cell r="M5815" t="str">
            <v>No</v>
          </cell>
          <cell r="N5815">
            <v>254082</v>
          </cell>
        </row>
        <row r="5816">
          <cell r="J5816" t="str">
            <v>BS_Cashflow_Default Transactions</v>
          </cell>
          <cell r="K5816" t="str">
            <v>BS_Cashflow_Default Transactions</v>
          </cell>
          <cell r="L5816" t="str">
            <v>M</v>
          </cell>
          <cell r="M5816" t="str">
            <v>No</v>
          </cell>
          <cell r="N5816">
            <v>253757</v>
          </cell>
        </row>
        <row r="5817">
          <cell r="J5817" t="str">
            <v>BS_Cashflow_Default Transactions</v>
          </cell>
          <cell r="K5817" t="str">
            <v>BS_Cashflow_Default Transactions</v>
          </cell>
          <cell r="L5817" t="str">
            <v>M</v>
          </cell>
          <cell r="M5817" t="str">
            <v>No</v>
          </cell>
          <cell r="N5817">
            <v>253758</v>
          </cell>
        </row>
        <row r="5818">
          <cell r="J5818" t="str">
            <v>BS_Cashflow_Default Transactions</v>
          </cell>
          <cell r="K5818" t="str">
            <v>BS_Cashflow_Default Transactions</v>
          </cell>
          <cell r="L5818" t="str">
            <v>M</v>
          </cell>
          <cell r="M5818" t="str">
            <v>No</v>
          </cell>
          <cell r="N5818">
            <v>254072</v>
          </cell>
        </row>
        <row r="5819">
          <cell r="J5819" t="str">
            <v>BS_Cashflow_Default Transactions</v>
          </cell>
          <cell r="K5819" t="str">
            <v>BS_Cashflow_Default Transactions</v>
          </cell>
          <cell r="L5819" t="str">
            <v>M</v>
          </cell>
          <cell r="M5819" t="str">
            <v>No</v>
          </cell>
          <cell r="N5819">
            <v>254073</v>
          </cell>
        </row>
        <row r="5820">
          <cell r="J5820" t="str">
            <v>BS_Cashflow_Default Transactions</v>
          </cell>
          <cell r="K5820" t="str">
            <v>BS_Cashflow_Default Transactions</v>
          </cell>
          <cell r="L5820" t="str">
            <v>M</v>
          </cell>
          <cell r="M5820" t="str">
            <v>No</v>
          </cell>
          <cell r="N5820">
            <v>254074</v>
          </cell>
        </row>
        <row r="5821">
          <cell r="J5821" t="str">
            <v>BS_Cashflow_Default Transactions</v>
          </cell>
          <cell r="K5821" t="str">
            <v>BS_Cashflow_Default Transactions</v>
          </cell>
          <cell r="L5821" t="str">
            <v>M</v>
          </cell>
          <cell r="M5821" t="str">
            <v>No</v>
          </cell>
          <cell r="N5821">
            <v>254127</v>
          </cell>
        </row>
        <row r="5822">
          <cell r="J5822" t="str">
            <v>BS_Cashflow_Default Transactions</v>
          </cell>
          <cell r="K5822" t="str">
            <v>BS_Cashflow_Default Transactions</v>
          </cell>
          <cell r="L5822" t="str">
            <v>M</v>
          </cell>
          <cell r="M5822" t="str">
            <v>No</v>
          </cell>
          <cell r="N5822">
            <v>254080</v>
          </cell>
        </row>
        <row r="5823">
          <cell r="J5823" t="str">
            <v>BS_Cashflow_Default Transactions</v>
          </cell>
          <cell r="K5823" t="str">
            <v>BS_Cashflow_Default Transactions</v>
          </cell>
          <cell r="L5823" t="str">
            <v>M</v>
          </cell>
          <cell r="M5823" t="str">
            <v>No</v>
          </cell>
          <cell r="N5823">
            <v>253803</v>
          </cell>
        </row>
        <row r="5824">
          <cell r="J5824" t="str">
            <v>BS_Cashflow_Default Transactions</v>
          </cell>
          <cell r="K5824" t="str">
            <v>BS_Cashflow_Default Transactions</v>
          </cell>
          <cell r="L5824" t="str">
            <v>M</v>
          </cell>
          <cell r="M5824" t="str">
            <v>No</v>
          </cell>
          <cell r="N5824">
            <v>253804</v>
          </cell>
        </row>
        <row r="5825">
          <cell r="J5825" t="str">
            <v>BS_Cashflow_Default Transactions</v>
          </cell>
          <cell r="K5825" t="str">
            <v>BS_Cashflow_Default Transactions</v>
          </cell>
          <cell r="L5825" t="str">
            <v>M</v>
          </cell>
          <cell r="M5825" t="str">
            <v>No</v>
          </cell>
          <cell r="N5825">
            <v>253814</v>
          </cell>
        </row>
        <row r="5826">
          <cell r="J5826" t="str">
            <v>BS_Cashflow_Default Transactions</v>
          </cell>
          <cell r="K5826" t="str">
            <v>BS_Cashflow_Default Transactions</v>
          </cell>
          <cell r="L5826" t="str">
            <v>M</v>
          </cell>
          <cell r="M5826" t="str">
            <v>No</v>
          </cell>
          <cell r="N5826">
            <v>253812</v>
          </cell>
        </row>
        <row r="5827">
          <cell r="J5827" t="str">
            <v>BS_Cashflow_Default Transactions</v>
          </cell>
          <cell r="K5827" t="str">
            <v>BS_Cashflow_Default Transactions</v>
          </cell>
          <cell r="L5827" t="str">
            <v>M</v>
          </cell>
          <cell r="M5827" t="str">
            <v>No</v>
          </cell>
          <cell r="N5827">
            <v>253807</v>
          </cell>
        </row>
        <row r="5828">
          <cell r="J5828" t="str">
            <v>BS_Cashflow_Default Transactions</v>
          </cell>
          <cell r="K5828" t="str">
            <v>BS_Cashflow_Default Transactions</v>
          </cell>
          <cell r="L5828" t="str">
            <v>M</v>
          </cell>
          <cell r="M5828" t="str">
            <v>No</v>
          </cell>
          <cell r="N5828">
            <v>253808</v>
          </cell>
        </row>
        <row r="5829">
          <cell r="J5829" t="str">
            <v>BS_Cashflow_Default Transactions</v>
          </cell>
          <cell r="K5829" t="str">
            <v>BS_Cashflow_Default Transactions</v>
          </cell>
          <cell r="L5829" t="str">
            <v>M</v>
          </cell>
          <cell r="M5829" t="str">
            <v>No</v>
          </cell>
          <cell r="N5829">
            <v>253809</v>
          </cell>
        </row>
        <row r="5830">
          <cell r="J5830" t="str">
            <v>BS_Cashflow_Default Transactions</v>
          </cell>
          <cell r="K5830" t="str">
            <v>BS_Cashflow_Default Transactions</v>
          </cell>
          <cell r="L5830" t="str">
            <v>M</v>
          </cell>
          <cell r="M5830" t="str">
            <v>No</v>
          </cell>
          <cell r="N5830">
            <v>253810</v>
          </cell>
        </row>
        <row r="5831">
          <cell r="J5831" t="str">
            <v>BS_Cashflow_Default Transactions</v>
          </cell>
          <cell r="K5831" t="str">
            <v>BS_Cashflow_Default Transactions</v>
          </cell>
          <cell r="L5831" t="str">
            <v>M</v>
          </cell>
          <cell r="M5831" t="str">
            <v>No</v>
          </cell>
          <cell r="N5831">
            <v>253811</v>
          </cell>
        </row>
        <row r="5832">
          <cell r="J5832" t="str">
            <v>BS_Cashflow_Default Transactions</v>
          </cell>
          <cell r="K5832" t="str">
            <v>BS_Cashflow_Default Transactions</v>
          </cell>
          <cell r="L5832" t="str">
            <v>M</v>
          </cell>
          <cell r="M5832" t="str">
            <v>No</v>
          </cell>
          <cell r="N5832">
            <v>253875</v>
          </cell>
        </row>
        <row r="5833">
          <cell r="J5833" t="str">
            <v>BS_Cashflow_Default Transactions</v>
          </cell>
          <cell r="K5833" t="str">
            <v>BS_Cashflow_Default Transactions</v>
          </cell>
          <cell r="L5833" t="str">
            <v>M</v>
          </cell>
          <cell r="M5833" t="str">
            <v>No</v>
          </cell>
          <cell r="N5833">
            <v>253873</v>
          </cell>
        </row>
        <row r="5834">
          <cell r="J5834" t="str">
            <v>BS_Cashflow_Default Transactions</v>
          </cell>
          <cell r="K5834" t="str">
            <v>BS_Cashflow_Default Transactions</v>
          </cell>
          <cell r="L5834" t="str">
            <v>M</v>
          </cell>
          <cell r="M5834" t="str">
            <v>No</v>
          </cell>
          <cell r="N5834">
            <v>253785</v>
          </cell>
        </row>
        <row r="5835">
          <cell r="J5835" t="str">
            <v>BS_Cashflow_Default Transactions</v>
          </cell>
          <cell r="K5835" t="str">
            <v>BS_Cashflow_Default Transactions</v>
          </cell>
          <cell r="L5835" t="str">
            <v>M</v>
          </cell>
          <cell r="M5835" t="str">
            <v>No</v>
          </cell>
          <cell r="N5835">
            <v>253768</v>
          </cell>
        </row>
        <row r="5836">
          <cell r="J5836" t="str">
            <v>BS_Cashflow_Default Transactions</v>
          </cell>
          <cell r="K5836" t="str">
            <v>BS_Cashflow_Default Transactions</v>
          </cell>
          <cell r="L5836" t="str">
            <v>M</v>
          </cell>
          <cell r="M5836" t="str">
            <v>No</v>
          </cell>
          <cell r="N5836">
            <v>253769</v>
          </cell>
        </row>
        <row r="5837">
          <cell r="J5837" t="str">
            <v>BS_Cashflow_Default Transactions</v>
          </cell>
          <cell r="K5837" t="str">
            <v>BS_Cashflow_Default Transactions</v>
          </cell>
          <cell r="L5837" t="str">
            <v>M</v>
          </cell>
          <cell r="M5837" t="str">
            <v>No</v>
          </cell>
          <cell r="N5837">
            <v>253770</v>
          </cell>
        </row>
        <row r="5838">
          <cell r="J5838" t="str">
            <v>BS_Cashflow_Default Transactions</v>
          </cell>
          <cell r="K5838" t="str">
            <v>BS_Cashflow_Default Transactions</v>
          </cell>
          <cell r="L5838" t="str">
            <v>M</v>
          </cell>
          <cell r="M5838" t="str">
            <v>No</v>
          </cell>
          <cell r="N5838">
            <v>253771</v>
          </cell>
        </row>
        <row r="5839">
          <cell r="J5839" t="str">
            <v>BS_Cashflow_Default Transactions</v>
          </cell>
          <cell r="K5839" t="str">
            <v>BS_Cashflow_Default Transactions</v>
          </cell>
          <cell r="L5839" t="str">
            <v>M</v>
          </cell>
          <cell r="M5839" t="str">
            <v>No</v>
          </cell>
          <cell r="N5839">
            <v>253772</v>
          </cell>
        </row>
        <row r="5840">
          <cell r="J5840" t="str">
            <v>BS_Cashflow_Default Transactions</v>
          </cell>
          <cell r="K5840" t="str">
            <v>BS_Cashflow_Default Transactions</v>
          </cell>
          <cell r="L5840" t="str">
            <v>M</v>
          </cell>
          <cell r="M5840" t="str">
            <v>No</v>
          </cell>
          <cell r="N5840">
            <v>253761</v>
          </cell>
        </row>
        <row r="5841">
          <cell r="J5841" t="str">
            <v>BS_Cashflow_Default Transactions</v>
          </cell>
          <cell r="K5841" t="str">
            <v>BS_Cashflow_Default Transactions</v>
          </cell>
          <cell r="L5841" t="str">
            <v>M</v>
          </cell>
          <cell r="M5841" t="str">
            <v>No</v>
          </cell>
          <cell r="N5841">
            <v>253766</v>
          </cell>
        </row>
        <row r="5842">
          <cell r="J5842" t="str">
            <v>BS_Cashflow_Default Transactions</v>
          </cell>
          <cell r="K5842" t="str">
            <v>BS_Cashflow_Default Transactions</v>
          </cell>
          <cell r="L5842" t="str">
            <v>M</v>
          </cell>
          <cell r="M5842" t="str">
            <v>No</v>
          </cell>
          <cell r="N5842">
            <v>253813</v>
          </cell>
        </row>
        <row r="5843">
          <cell r="J5843" t="str">
            <v>BS_Cashflow_Default Transactions</v>
          </cell>
          <cell r="K5843" t="str">
            <v>BS_Cashflow_Default Transactions</v>
          </cell>
          <cell r="L5843" t="str">
            <v>M</v>
          </cell>
          <cell r="M5843" t="str">
            <v>No</v>
          </cell>
          <cell r="N5843">
            <v>253788</v>
          </cell>
        </row>
        <row r="5844">
          <cell r="J5844" t="str">
            <v>BS_Cashflow_Default Transactions</v>
          </cell>
          <cell r="K5844" t="str">
            <v>BS_Cashflow_Default Transactions</v>
          </cell>
          <cell r="L5844" t="str">
            <v>M</v>
          </cell>
          <cell r="M5844" t="str">
            <v>No</v>
          </cell>
          <cell r="N5844">
            <v>253760</v>
          </cell>
        </row>
        <row r="5845">
          <cell r="J5845" t="str">
            <v>BS_Cashflow_Default Transactions</v>
          </cell>
          <cell r="K5845" t="str">
            <v>BS_Cashflow_Default Transactions</v>
          </cell>
          <cell r="L5845" t="str">
            <v>M</v>
          </cell>
          <cell r="M5845" t="str">
            <v>No</v>
          </cell>
          <cell r="N5845">
            <v>253786</v>
          </cell>
        </row>
        <row r="5846">
          <cell r="J5846" t="str">
            <v>BS_Cashflow_Default Transactions</v>
          </cell>
          <cell r="K5846" t="str">
            <v>BS_Cashflow_Default Transactions</v>
          </cell>
          <cell r="L5846" t="str">
            <v>M</v>
          </cell>
          <cell r="M5846" t="str">
            <v>No</v>
          </cell>
          <cell r="N5846">
            <v>253775</v>
          </cell>
        </row>
        <row r="5847">
          <cell r="J5847" t="str">
            <v>BS_Cashflow_Default Transactions</v>
          </cell>
          <cell r="K5847" t="str">
            <v>BS_Cashflow_Default Transactions</v>
          </cell>
          <cell r="L5847" t="str">
            <v>M</v>
          </cell>
          <cell r="M5847" t="str">
            <v>No</v>
          </cell>
          <cell r="N5847">
            <v>253776</v>
          </cell>
        </row>
        <row r="5848">
          <cell r="J5848" t="str">
            <v>BS_Cashflow_Default Transactions</v>
          </cell>
          <cell r="K5848" t="str">
            <v>BS_Cashflow_Default Transactions</v>
          </cell>
          <cell r="L5848" t="str">
            <v>M</v>
          </cell>
          <cell r="M5848" t="str">
            <v>No</v>
          </cell>
          <cell r="N5848">
            <v>253777</v>
          </cell>
        </row>
        <row r="5849">
          <cell r="J5849" t="str">
            <v>BS_Cashflow_Default Transactions</v>
          </cell>
          <cell r="K5849" t="str">
            <v>BS_Cashflow_Default Transactions</v>
          </cell>
          <cell r="L5849" t="str">
            <v>M</v>
          </cell>
          <cell r="M5849" t="str">
            <v>No</v>
          </cell>
          <cell r="N5849">
            <v>253805</v>
          </cell>
        </row>
        <row r="5850">
          <cell r="J5850" t="str">
            <v>BS_Cashflow_Default Transactions</v>
          </cell>
          <cell r="K5850" t="str">
            <v>BS_Cashflow_Default Transactions</v>
          </cell>
          <cell r="L5850" t="str">
            <v>M</v>
          </cell>
          <cell r="M5850" t="str">
            <v>No</v>
          </cell>
          <cell r="N5850">
            <v>253806</v>
          </cell>
        </row>
        <row r="5851">
          <cell r="J5851" t="str">
            <v>BS_Cashflow_Default Transactions</v>
          </cell>
          <cell r="K5851" t="str">
            <v>BS_Cashflow_Default Transactions</v>
          </cell>
          <cell r="L5851" t="str">
            <v>M</v>
          </cell>
          <cell r="M5851" t="str">
            <v>No</v>
          </cell>
          <cell r="N5851">
            <v>253797</v>
          </cell>
        </row>
        <row r="5852">
          <cell r="J5852" t="str">
            <v>BS_Cashflow_Default Transactions</v>
          </cell>
          <cell r="K5852" t="str">
            <v>BS_Cashflow_Default Transactions</v>
          </cell>
          <cell r="L5852" t="str">
            <v>M</v>
          </cell>
          <cell r="M5852" t="str">
            <v>No</v>
          </cell>
          <cell r="N5852">
            <v>253798</v>
          </cell>
        </row>
        <row r="5853">
          <cell r="J5853" t="str">
            <v>BS_Cashflow_Default Transactions</v>
          </cell>
          <cell r="K5853" t="str">
            <v>BS_Cashflow_Default Transactions</v>
          </cell>
          <cell r="L5853" t="str">
            <v>M</v>
          </cell>
          <cell r="M5853" t="str">
            <v>No</v>
          </cell>
          <cell r="N5853">
            <v>253799</v>
          </cell>
        </row>
        <row r="5854">
          <cell r="J5854" t="str">
            <v>BS_Cashflow_Default Transactions</v>
          </cell>
          <cell r="K5854" t="str">
            <v>BS_Cashflow_Default Transactions</v>
          </cell>
          <cell r="L5854" t="str">
            <v>M</v>
          </cell>
          <cell r="M5854" t="str">
            <v>No</v>
          </cell>
          <cell r="N5854">
            <v>253800</v>
          </cell>
        </row>
        <row r="5855">
          <cell r="J5855" t="str">
            <v>BS_Cashflow_Default Transactions</v>
          </cell>
          <cell r="K5855" t="str">
            <v>BS_Cashflow_Default Transactions</v>
          </cell>
          <cell r="L5855" t="str">
            <v>M</v>
          </cell>
          <cell r="M5855" t="str">
            <v>No</v>
          </cell>
          <cell r="N5855">
            <v>253801</v>
          </cell>
        </row>
        <row r="5856">
          <cell r="J5856" t="str">
            <v>BS_Cashflow_Default Transactions</v>
          </cell>
          <cell r="K5856" t="str">
            <v>BS_Cashflow_Default Transactions</v>
          </cell>
          <cell r="L5856" t="str">
            <v>M</v>
          </cell>
          <cell r="M5856" t="str">
            <v>No</v>
          </cell>
          <cell r="N5856">
            <v>253802</v>
          </cell>
        </row>
        <row r="5857">
          <cell r="J5857" t="str">
            <v>BS_Cashflow_Default Transactions</v>
          </cell>
          <cell r="K5857" t="str">
            <v>BS_Cashflow_Default Transactions</v>
          </cell>
          <cell r="L5857" t="str">
            <v>M</v>
          </cell>
          <cell r="M5857" t="str">
            <v>No</v>
          </cell>
          <cell r="N5857">
            <v>253789</v>
          </cell>
        </row>
        <row r="5858">
          <cell r="J5858" t="str">
            <v>BS_Cashflow_Default Transactions</v>
          </cell>
          <cell r="K5858" t="str">
            <v>BS_Cashflow_Default Transactions</v>
          </cell>
          <cell r="L5858" t="str">
            <v>M</v>
          </cell>
          <cell r="M5858" t="str">
            <v>No</v>
          </cell>
          <cell r="N5858">
            <v>253790</v>
          </cell>
        </row>
        <row r="5859">
          <cell r="J5859" t="str">
            <v>BS_Cashflow_Default Transactions</v>
          </cell>
          <cell r="K5859" t="str">
            <v>BS_Cashflow_Default Transactions</v>
          </cell>
          <cell r="L5859" t="str">
            <v>M</v>
          </cell>
          <cell r="M5859" t="str">
            <v>No</v>
          </cell>
          <cell r="N5859">
            <v>253791</v>
          </cell>
        </row>
        <row r="5860">
          <cell r="J5860" t="str">
            <v>BS_Cashflow_Default Transactions</v>
          </cell>
          <cell r="K5860" t="str">
            <v>BS_Cashflow_Default Transactions</v>
          </cell>
          <cell r="L5860" t="str">
            <v>M</v>
          </cell>
          <cell r="M5860" t="str">
            <v>No</v>
          </cell>
          <cell r="N5860">
            <v>253792</v>
          </cell>
        </row>
        <row r="5861">
          <cell r="J5861" t="str">
            <v>BS_Cashflow_Default Transactions</v>
          </cell>
          <cell r="K5861" t="str">
            <v>BS_Cashflow_Default Transactions</v>
          </cell>
          <cell r="L5861" t="str">
            <v>M</v>
          </cell>
          <cell r="M5861" t="str">
            <v>No</v>
          </cell>
          <cell r="N5861">
            <v>253793</v>
          </cell>
        </row>
        <row r="5862">
          <cell r="J5862" t="str">
            <v>BS_Cashflow_Default Transactions</v>
          </cell>
          <cell r="K5862" t="str">
            <v>BS_Cashflow_Default Transactions</v>
          </cell>
          <cell r="L5862" t="str">
            <v>M</v>
          </cell>
          <cell r="M5862" t="str">
            <v>No</v>
          </cell>
          <cell r="N5862">
            <v>253794</v>
          </cell>
        </row>
        <row r="5863">
          <cell r="J5863" t="str">
            <v>BS_Cashflow_Default Transactions</v>
          </cell>
          <cell r="K5863" t="str">
            <v>BS_Cashflow_Default Transactions</v>
          </cell>
          <cell r="L5863" t="str">
            <v>M</v>
          </cell>
          <cell r="M5863" t="str">
            <v>No</v>
          </cell>
          <cell r="N5863">
            <v>253795</v>
          </cell>
        </row>
        <row r="5864">
          <cell r="J5864" t="str">
            <v>BS_Cashflow_Default Transactions</v>
          </cell>
          <cell r="K5864" t="str">
            <v>BS_Cashflow_Default Transactions</v>
          </cell>
          <cell r="L5864" t="str">
            <v>M</v>
          </cell>
          <cell r="M5864" t="str">
            <v>No</v>
          </cell>
          <cell r="N5864">
            <v>253767</v>
          </cell>
        </row>
        <row r="5865">
          <cell r="J5865" t="str">
            <v>BS_Cashflow_Default Transactions</v>
          </cell>
          <cell r="K5865" t="str">
            <v>BS_Cashflow_Default Transactions</v>
          </cell>
          <cell r="L5865" t="str">
            <v>M</v>
          </cell>
          <cell r="M5865" t="str">
            <v>No</v>
          </cell>
          <cell r="N5865">
            <v>253762</v>
          </cell>
        </row>
        <row r="5866">
          <cell r="J5866" t="str">
            <v>BS_Cashflow_Default Transactions</v>
          </cell>
          <cell r="K5866" t="str">
            <v>BS_Cashflow_Default Transactions</v>
          </cell>
          <cell r="L5866" t="str">
            <v>M</v>
          </cell>
          <cell r="M5866" t="str">
            <v>No</v>
          </cell>
          <cell r="N5866">
            <v>253763</v>
          </cell>
        </row>
        <row r="5867">
          <cell r="J5867" t="str">
            <v>BS_Cashflow_Default Transactions</v>
          </cell>
          <cell r="K5867" t="str">
            <v>BS_Cashflow_Default Transactions</v>
          </cell>
          <cell r="L5867" t="str">
            <v>M</v>
          </cell>
          <cell r="M5867" t="str">
            <v>No</v>
          </cell>
          <cell r="N5867">
            <v>253764</v>
          </cell>
        </row>
        <row r="5868">
          <cell r="J5868" t="str">
            <v>BS_Cashflow_Default Transactions</v>
          </cell>
          <cell r="K5868" t="str">
            <v>BS_Cashflow_Default Transactions</v>
          </cell>
          <cell r="L5868" t="str">
            <v>M</v>
          </cell>
          <cell r="M5868" t="str">
            <v>No</v>
          </cell>
          <cell r="N5868">
            <v>253765</v>
          </cell>
        </row>
        <row r="5869">
          <cell r="J5869" t="str">
            <v>BS_Cashflow_Default Transactions</v>
          </cell>
          <cell r="K5869" t="str">
            <v>BS_Cashflow_Default Transactions</v>
          </cell>
          <cell r="L5869" t="str">
            <v>M</v>
          </cell>
          <cell r="M5869" t="str">
            <v>No</v>
          </cell>
          <cell r="N5869">
            <v>253759</v>
          </cell>
        </row>
        <row r="5870">
          <cell r="J5870" t="str">
            <v>BS_Cashflow_Default Transactions</v>
          </cell>
          <cell r="K5870" t="str">
            <v>BS_Cashflow_Default Transactions</v>
          </cell>
          <cell r="L5870" t="str">
            <v>M</v>
          </cell>
          <cell r="M5870" t="str">
            <v>No</v>
          </cell>
          <cell r="N5870">
            <v>253773</v>
          </cell>
        </row>
        <row r="5871">
          <cell r="J5871" t="str">
            <v>BS_Cashflow_Default Transactions</v>
          </cell>
          <cell r="K5871" t="str">
            <v>BS_Cashflow_Default Transactions</v>
          </cell>
          <cell r="L5871" t="str">
            <v>M</v>
          </cell>
          <cell r="M5871" t="str">
            <v>No</v>
          </cell>
          <cell r="N5871">
            <v>253774</v>
          </cell>
        </row>
        <row r="5872">
          <cell r="J5872" t="str">
            <v>BS_Cashflow_Default Transactions</v>
          </cell>
          <cell r="K5872" t="str">
            <v>BS_Cashflow_Default Transactions</v>
          </cell>
          <cell r="L5872" t="str">
            <v>M</v>
          </cell>
          <cell r="M5872" t="str">
            <v>No</v>
          </cell>
          <cell r="N5872">
            <v>253787</v>
          </cell>
        </row>
        <row r="5873">
          <cell r="J5873" t="str">
            <v>BS_Cashflow_Default Transactions</v>
          </cell>
          <cell r="K5873" t="str">
            <v>BS_Cashflow_Default Transactions</v>
          </cell>
          <cell r="L5873" t="str">
            <v>M</v>
          </cell>
          <cell r="M5873" t="str">
            <v>No</v>
          </cell>
          <cell r="N5873">
            <v>253778</v>
          </cell>
        </row>
        <row r="5874">
          <cell r="J5874" t="str">
            <v>BS_Cashflow_Default Transactions</v>
          </cell>
          <cell r="K5874" t="str">
            <v>BS_Cashflow_Default Transactions</v>
          </cell>
          <cell r="L5874" t="str">
            <v>M</v>
          </cell>
          <cell r="M5874" t="str">
            <v>No</v>
          </cell>
          <cell r="N5874">
            <v>253779</v>
          </cell>
        </row>
        <row r="5875">
          <cell r="J5875" t="str">
            <v>BS_Cashflow_Default Transactions</v>
          </cell>
          <cell r="K5875" t="str">
            <v>BS_Cashflow_Default Transactions</v>
          </cell>
          <cell r="L5875" t="str">
            <v>M</v>
          </cell>
          <cell r="M5875" t="str">
            <v>No</v>
          </cell>
          <cell r="N5875">
            <v>253780</v>
          </cell>
        </row>
        <row r="5876">
          <cell r="J5876" t="str">
            <v>BS_Cashflow_Default Transactions</v>
          </cell>
          <cell r="K5876" t="str">
            <v>BS_Cashflow_Default Transactions</v>
          </cell>
          <cell r="L5876" t="str">
            <v>M</v>
          </cell>
          <cell r="M5876" t="str">
            <v>No</v>
          </cell>
          <cell r="N5876">
            <v>253781</v>
          </cell>
        </row>
        <row r="5877">
          <cell r="J5877" t="str">
            <v>BS_Cashflow_Default Transactions</v>
          </cell>
          <cell r="K5877" t="str">
            <v>BS_Cashflow_Default Transactions</v>
          </cell>
          <cell r="L5877" t="str">
            <v>M</v>
          </cell>
          <cell r="M5877" t="str">
            <v>No</v>
          </cell>
          <cell r="N5877">
            <v>253782</v>
          </cell>
        </row>
        <row r="5878">
          <cell r="J5878" t="str">
            <v>BS_Cashflow_Default Transactions</v>
          </cell>
          <cell r="K5878" t="str">
            <v>BS_Cashflow_Default Transactions</v>
          </cell>
          <cell r="L5878" t="str">
            <v>M</v>
          </cell>
          <cell r="M5878" t="str">
            <v>No</v>
          </cell>
          <cell r="N5878">
            <v>253783</v>
          </cell>
        </row>
        <row r="5879">
          <cell r="J5879" t="str">
            <v>BS_Cashflow_Default Transactions</v>
          </cell>
          <cell r="K5879" t="str">
            <v>BS_Cashflow_Default Transactions</v>
          </cell>
          <cell r="L5879" t="str">
            <v>M</v>
          </cell>
          <cell r="M5879" t="str">
            <v>No</v>
          </cell>
          <cell r="N5879">
            <v>253784</v>
          </cell>
        </row>
        <row r="5880">
          <cell r="J5880" t="str">
            <v>BS_Cashflow_Default Transactions</v>
          </cell>
          <cell r="K5880" t="str">
            <v>BS_Cashflow_Default Transactions</v>
          </cell>
          <cell r="L5880" t="str">
            <v>M</v>
          </cell>
          <cell r="M5880" t="str">
            <v>No</v>
          </cell>
          <cell r="N5880">
            <v>254071</v>
          </cell>
        </row>
        <row r="5881">
          <cell r="J5881" t="str">
            <v>BS_Cashflow_Default Transactions</v>
          </cell>
          <cell r="K5881" t="str">
            <v>BS_Cashflow_Default Transactions</v>
          </cell>
          <cell r="L5881" t="str">
            <v>M</v>
          </cell>
          <cell r="M5881" t="str">
            <v>No</v>
          </cell>
          <cell r="N5881">
            <v>254083</v>
          </cell>
        </row>
        <row r="5882">
          <cell r="J5882" t="str">
            <v>BS_Cashflow_Default Transactions</v>
          </cell>
          <cell r="K5882" t="str">
            <v>BS_Cashflow_Default Transactions</v>
          </cell>
          <cell r="L5882" t="str">
            <v>M</v>
          </cell>
          <cell r="M5882" t="str">
            <v>No</v>
          </cell>
          <cell r="N5882">
            <v>254120</v>
          </cell>
        </row>
        <row r="5883">
          <cell r="J5883" t="str">
            <v>BS_Cashflow_Default Transactions</v>
          </cell>
          <cell r="K5883" t="str">
            <v>BS_Cashflow_Default Transactions</v>
          </cell>
          <cell r="L5883" t="str">
            <v>M</v>
          </cell>
          <cell r="M5883" t="str">
            <v>No</v>
          </cell>
          <cell r="N5883">
            <v>254123</v>
          </cell>
        </row>
        <row r="5884">
          <cell r="J5884" t="str">
            <v>BS_Cashflow_Default Transactions</v>
          </cell>
          <cell r="K5884" t="str">
            <v>BS_Cashflow_Default Transactions</v>
          </cell>
          <cell r="L5884" t="str">
            <v>M</v>
          </cell>
          <cell r="M5884" t="str">
            <v>No</v>
          </cell>
          <cell r="N5884">
            <v>254055</v>
          </cell>
        </row>
        <row r="5885">
          <cell r="J5885" t="str">
            <v>BS_Cashflow_Default Transactions</v>
          </cell>
          <cell r="K5885" t="str">
            <v>BS_Cashflow_Default Transactions</v>
          </cell>
          <cell r="L5885" t="str">
            <v>M</v>
          </cell>
          <cell r="M5885" t="str">
            <v>No</v>
          </cell>
          <cell r="N5885">
            <v>254061</v>
          </cell>
        </row>
        <row r="5886">
          <cell r="J5886" t="str">
            <v>BS_Cashflow_Default Transactions</v>
          </cell>
          <cell r="K5886" t="str">
            <v>BS_Cashflow_Default Transactions</v>
          </cell>
          <cell r="L5886" t="str">
            <v>M</v>
          </cell>
          <cell r="M5886" t="str">
            <v>No</v>
          </cell>
          <cell r="N5886">
            <v>253872</v>
          </cell>
        </row>
        <row r="5887">
          <cell r="J5887" t="str">
            <v>BS_Cashflow_Default Transactions</v>
          </cell>
          <cell r="K5887" t="str">
            <v>BS_Cashflow_Default Transactions</v>
          </cell>
          <cell r="L5887" t="str">
            <v>M</v>
          </cell>
          <cell r="M5887" t="str">
            <v>No</v>
          </cell>
          <cell r="N5887">
            <v>253874</v>
          </cell>
        </row>
        <row r="5888">
          <cell r="J5888" t="str">
            <v>BS_Cashflow_Default Transactions</v>
          </cell>
          <cell r="K5888" t="str">
            <v>BS_Cashflow_Default Transactions</v>
          </cell>
          <cell r="L5888" t="str">
            <v>M</v>
          </cell>
          <cell r="M5888" t="str">
            <v>No</v>
          </cell>
          <cell r="N5888">
            <v>254096</v>
          </cell>
        </row>
        <row r="5889">
          <cell r="J5889" t="str">
            <v>BS_Cashflow_Default Transactions</v>
          </cell>
          <cell r="K5889" t="str">
            <v>BS_Cashflow_Default Transactions</v>
          </cell>
          <cell r="L5889" t="str">
            <v>M</v>
          </cell>
          <cell r="M5889" t="str">
            <v>No</v>
          </cell>
          <cell r="N5889">
            <v>254097</v>
          </cell>
        </row>
        <row r="5890">
          <cell r="J5890" t="str">
            <v>BS_Cashflow_Default Transactions</v>
          </cell>
          <cell r="K5890" t="str">
            <v>BS_Cashflow_Default Transactions</v>
          </cell>
          <cell r="L5890" t="str">
            <v>M</v>
          </cell>
          <cell r="M5890" t="str">
            <v>No</v>
          </cell>
          <cell r="N5890">
            <v>254109</v>
          </cell>
        </row>
        <row r="5891">
          <cell r="J5891" t="str">
            <v>BS_Cashflow_Default Transactions</v>
          </cell>
          <cell r="K5891" t="str">
            <v>BS_Cashflow_Default Transactions</v>
          </cell>
          <cell r="L5891" t="str">
            <v>M</v>
          </cell>
          <cell r="M5891" t="str">
            <v>No</v>
          </cell>
          <cell r="N5891">
            <v>254114</v>
          </cell>
        </row>
        <row r="5892">
          <cell r="J5892" t="str">
            <v>BS_Cashflow_Default Transactions</v>
          </cell>
          <cell r="K5892" t="str">
            <v>BS_Cashflow_Default Transactions</v>
          </cell>
          <cell r="L5892" t="str">
            <v>M</v>
          </cell>
          <cell r="M5892" t="str">
            <v>No</v>
          </cell>
          <cell r="N5892">
            <v>254115</v>
          </cell>
        </row>
        <row r="5893">
          <cell r="J5893" t="str">
            <v>BS_Cashflow_Default Transactions</v>
          </cell>
          <cell r="K5893" t="str">
            <v>BS_Cashflow_Default Transactions</v>
          </cell>
          <cell r="L5893" t="str">
            <v>M</v>
          </cell>
          <cell r="M5893" t="str">
            <v>No</v>
          </cell>
          <cell r="N5893">
            <v>254117</v>
          </cell>
        </row>
        <row r="5894">
          <cell r="J5894" t="str">
            <v>BS_Cashflow_Default Transactions</v>
          </cell>
          <cell r="K5894" t="str">
            <v>BS_Cashflow_Default Transactions</v>
          </cell>
          <cell r="L5894" t="str">
            <v>M</v>
          </cell>
          <cell r="M5894" t="str">
            <v>No</v>
          </cell>
          <cell r="N5894">
            <v>261549</v>
          </cell>
        </row>
        <row r="5895">
          <cell r="J5895" t="str">
            <v>BS_Cashflow_Default Transactions</v>
          </cell>
          <cell r="K5895" t="str">
            <v>BS_Cashflow_Default Transactions</v>
          </cell>
          <cell r="L5895" t="str">
            <v>M</v>
          </cell>
          <cell r="M5895" t="str">
            <v>No</v>
          </cell>
          <cell r="N5895">
            <v>261551</v>
          </cell>
        </row>
        <row r="5896">
          <cell r="J5896" t="str">
            <v>BS_Cashflow_Default Transactions</v>
          </cell>
          <cell r="K5896" t="str">
            <v>BS_Cashflow_Default Transactions</v>
          </cell>
          <cell r="L5896" t="str">
            <v>M</v>
          </cell>
          <cell r="M5896" t="str">
            <v>No</v>
          </cell>
          <cell r="N5896">
            <v>261523</v>
          </cell>
        </row>
        <row r="5897">
          <cell r="J5897" t="str">
            <v>BS_Cashflow_Default Transactions</v>
          </cell>
          <cell r="K5897" t="str">
            <v>BS_Cashflow_Default Transactions</v>
          </cell>
          <cell r="L5897" t="str">
            <v>M</v>
          </cell>
          <cell r="M5897" t="str">
            <v>No</v>
          </cell>
          <cell r="N5897">
            <v>261524</v>
          </cell>
        </row>
        <row r="5898">
          <cell r="J5898" t="str">
            <v>BS_Cashflow_Default Transactions</v>
          </cell>
          <cell r="K5898" t="str">
            <v>BS_Cashflow_Default Transactions</v>
          </cell>
          <cell r="L5898" t="str">
            <v>M</v>
          </cell>
          <cell r="M5898" t="str">
            <v>No</v>
          </cell>
          <cell r="N5898">
            <v>261531</v>
          </cell>
        </row>
        <row r="5899">
          <cell r="J5899" t="str">
            <v>BS_Cashflow_Default Transactions</v>
          </cell>
          <cell r="K5899" t="str">
            <v>BS_Cashflow_Default Transactions</v>
          </cell>
          <cell r="L5899" t="str">
            <v>M</v>
          </cell>
          <cell r="M5899" t="str">
            <v>No</v>
          </cell>
          <cell r="N5899">
            <v>261521</v>
          </cell>
        </row>
        <row r="5900">
          <cell r="J5900" t="str">
            <v>BS_Cashflow_Default Transactions</v>
          </cell>
          <cell r="K5900" t="str">
            <v>BS_Cashflow_Default Transactions</v>
          </cell>
          <cell r="L5900" t="str">
            <v>M</v>
          </cell>
          <cell r="M5900" t="str">
            <v>No</v>
          </cell>
          <cell r="N5900">
            <v>261542</v>
          </cell>
        </row>
        <row r="5901">
          <cell r="J5901" t="str">
            <v>BS_Cashflow_Default Transactions</v>
          </cell>
          <cell r="K5901" t="str">
            <v>BS_Cashflow_Default Transactions</v>
          </cell>
          <cell r="L5901" t="str">
            <v>M</v>
          </cell>
          <cell r="M5901" t="str">
            <v>No</v>
          </cell>
          <cell r="N5901">
            <v>261545</v>
          </cell>
        </row>
        <row r="5902">
          <cell r="J5902" t="str">
            <v>BS_Cashflow_Default Transactions</v>
          </cell>
          <cell r="K5902" t="str">
            <v>BS_Cashflow_Default Transactions</v>
          </cell>
          <cell r="L5902" t="str">
            <v>M</v>
          </cell>
          <cell r="M5902" t="str">
            <v>No</v>
          </cell>
          <cell r="N5902">
            <v>261432</v>
          </cell>
        </row>
        <row r="5903">
          <cell r="J5903" t="str">
            <v>BS_Cashflow_Default Transactions</v>
          </cell>
          <cell r="K5903" t="str">
            <v>BS_Cashflow_Default Transactions</v>
          </cell>
          <cell r="L5903" t="str">
            <v>M</v>
          </cell>
          <cell r="M5903" t="str">
            <v>No</v>
          </cell>
          <cell r="N5903">
            <v>261437</v>
          </cell>
        </row>
        <row r="5904">
          <cell r="J5904" t="str">
            <v>BS_Cashflow_Default Transactions</v>
          </cell>
          <cell r="K5904" t="str">
            <v>BS_Cashflow_Default Transactions</v>
          </cell>
          <cell r="L5904" t="str">
            <v>M</v>
          </cell>
          <cell r="M5904" t="str">
            <v>No</v>
          </cell>
          <cell r="N5904">
            <v>261406</v>
          </cell>
        </row>
        <row r="5905">
          <cell r="J5905" t="str">
            <v>BS_Cashflow_Default Transactions</v>
          </cell>
          <cell r="K5905" t="str">
            <v>BS_Cashflow_Default Transactions</v>
          </cell>
          <cell r="L5905" t="str">
            <v>M</v>
          </cell>
          <cell r="M5905" t="str">
            <v>No</v>
          </cell>
          <cell r="N5905">
            <v>261448</v>
          </cell>
        </row>
        <row r="5906">
          <cell r="J5906" t="str">
            <v>BS_Cashflow_Default Transactions</v>
          </cell>
          <cell r="K5906" t="str">
            <v>BS_Cashflow_Default Transactions</v>
          </cell>
          <cell r="L5906" t="str">
            <v>M</v>
          </cell>
          <cell r="M5906" t="str">
            <v>No</v>
          </cell>
          <cell r="N5906">
            <v>261473</v>
          </cell>
        </row>
        <row r="5907">
          <cell r="J5907" t="str">
            <v>BS_Cashflow_Default Transactions</v>
          </cell>
          <cell r="K5907" t="str">
            <v>BS_Cashflow_Default Transactions</v>
          </cell>
          <cell r="L5907" t="str">
            <v>M</v>
          </cell>
          <cell r="M5907" t="str">
            <v>No</v>
          </cell>
          <cell r="N5907">
            <v>261474</v>
          </cell>
        </row>
        <row r="5908">
          <cell r="J5908" t="str">
            <v>BS_Cashflow_Default Transactions</v>
          </cell>
          <cell r="K5908" t="str">
            <v>BS_Cashflow_Default Transactions</v>
          </cell>
          <cell r="L5908" t="str">
            <v>M</v>
          </cell>
          <cell r="M5908" t="str">
            <v>No</v>
          </cell>
          <cell r="N5908">
            <v>261475</v>
          </cell>
        </row>
        <row r="5909">
          <cell r="J5909" t="str">
            <v>BS_Cashflow_Default Transactions</v>
          </cell>
          <cell r="K5909" t="str">
            <v>BS_Cashflow_Default Transactions</v>
          </cell>
          <cell r="L5909" t="str">
            <v>M</v>
          </cell>
          <cell r="M5909" t="str">
            <v>No</v>
          </cell>
          <cell r="N5909">
            <v>261476</v>
          </cell>
        </row>
        <row r="5910">
          <cell r="J5910" t="str">
            <v>BS_Cashflow_Default Transactions</v>
          </cell>
          <cell r="K5910" t="str">
            <v>BS_Cashflow_Default Transactions</v>
          </cell>
          <cell r="L5910" t="str">
            <v>M</v>
          </cell>
          <cell r="M5910" t="str">
            <v>No</v>
          </cell>
          <cell r="N5910">
            <v>261471</v>
          </cell>
        </row>
        <row r="5911">
          <cell r="J5911" t="str">
            <v>BS_Cashflow_Default Transactions</v>
          </cell>
          <cell r="K5911" t="str">
            <v>BS_Cashflow_Default Transactions</v>
          </cell>
          <cell r="L5911" t="str">
            <v>M</v>
          </cell>
          <cell r="M5911" t="str">
            <v>No</v>
          </cell>
          <cell r="N5911">
            <v>261479</v>
          </cell>
        </row>
        <row r="5912">
          <cell r="J5912" t="str">
            <v>BS_Cashflow_Default Transactions</v>
          </cell>
          <cell r="K5912" t="str">
            <v>BS_Cashflow_Default Transactions</v>
          </cell>
          <cell r="L5912" t="str">
            <v>M</v>
          </cell>
          <cell r="M5912" t="str">
            <v>No</v>
          </cell>
          <cell r="N5912">
            <v>261489</v>
          </cell>
        </row>
        <row r="5913">
          <cell r="J5913" t="str">
            <v>BS_Cashflow_Default Transactions</v>
          </cell>
          <cell r="K5913" t="str">
            <v>BS_Cashflow_Default Transactions</v>
          </cell>
          <cell r="L5913" t="str">
            <v>M</v>
          </cell>
          <cell r="M5913" t="str">
            <v>No</v>
          </cell>
          <cell r="N5913">
            <v>261491</v>
          </cell>
        </row>
        <row r="5914">
          <cell r="J5914" t="str">
            <v>BS_Cashflow_Default Transactions</v>
          </cell>
          <cell r="K5914" t="str">
            <v>BS_Cashflow_Default Transactions</v>
          </cell>
          <cell r="L5914" t="str">
            <v>M</v>
          </cell>
          <cell r="M5914" t="str">
            <v>No</v>
          </cell>
          <cell r="N5914">
            <v>261270</v>
          </cell>
        </row>
        <row r="5915">
          <cell r="J5915" t="str">
            <v>BS_Cashflow_Default Transactions</v>
          </cell>
          <cell r="K5915" t="str">
            <v>BS_Cashflow_Default Transactions</v>
          </cell>
          <cell r="L5915" t="str">
            <v>M</v>
          </cell>
          <cell r="M5915" t="str">
            <v>No</v>
          </cell>
          <cell r="N5915">
            <v>261271</v>
          </cell>
        </row>
        <row r="5916">
          <cell r="J5916" t="str">
            <v>BS_Cashflow_Default Transactions</v>
          </cell>
          <cell r="K5916" t="str">
            <v>BS_Cashflow_Default Transactions</v>
          </cell>
          <cell r="L5916" t="str">
            <v>M</v>
          </cell>
          <cell r="M5916" t="str">
            <v>No</v>
          </cell>
          <cell r="N5916">
            <v>261263</v>
          </cell>
        </row>
        <row r="5917">
          <cell r="J5917" t="str">
            <v>BS_Cashflow_Default Transactions</v>
          </cell>
          <cell r="K5917" t="str">
            <v>BS_Cashflow_Default Transactions</v>
          </cell>
          <cell r="L5917" t="str">
            <v>M</v>
          </cell>
          <cell r="M5917" t="str">
            <v>No</v>
          </cell>
          <cell r="N5917">
            <v>261264</v>
          </cell>
        </row>
        <row r="5918">
          <cell r="J5918" t="str">
            <v>BS_Cashflow_Default Transactions</v>
          </cell>
          <cell r="K5918" t="str">
            <v>BS_Cashflow_Default Transactions</v>
          </cell>
          <cell r="L5918" t="str">
            <v>M</v>
          </cell>
          <cell r="M5918" t="str">
            <v>No</v>
          </cell>
          <cell r="N5918">
            <v>261265</v>
          </cell>
        </row>
        <row r="5919">
          <cell r="J5919" t="str">
            <v>BS_Cashflow_Default Transactions</v>
          </cell>
          <cell r="K5919" t="str">
            <v>BS_Cashflow_Default Transactions</v>
          </cell>
          <cell r="L5919" t="str">
            <v>M</v>
          </cell>
          <cell r="M5919" t="str">
            <v>No</v>
          </cell>
          <cell r="N5919">
            <v>261266</v>
          </cell>
        </row>
        <row r="5920">
          <cell r="J5920" t="str">
            <v>BS_Cashflow_Default Transactions</v>
          </cell>
          <cell r="K5920" t="str">
            <v>BS_Cashflow_Default Transactions</v>
          </cell>
          <cell r="L5920" t="str">
            <v>M</v>
          </cell>
          <cell r="M5920" t="str">
            <v>No</v>
          </cell>
          <cell r="N5920">
            <v>261267</v>
          </cell>
        </row>
        <row r="5921">
          <cell r="J5921" t="str">
            <v>BS_Cashflow_Default Transactions</v>
          </cell>
          <cell r="K5921" t="str">
            <v>BS_Cashflow_Default Transactions</v>
          </cell>
          <cell r="L5921" t="str">
            <v>M</v>
          </cell>
          <cell r="M5921" t="str">
            <v>No</v>
          </cell>
          <cell r="N5921">
            <v>261268</v>
          </cell>
        </row>
        <row r="5922">
          <cell r="J5922" t="str">
            <v>BS_Cashflow_Default Transactions</v>
          </cell>
          <cell r="K5922" t="str">
            <v>BS_Cashflow_Default Transactions</v>
          </cell>
          <cell r="L5922" t="str">
            <v>M</v>
          </cell>
          <cell r="M5922" t="str">
            <v>No</v>
          </cell>
          <cell r="N5922">
            <v>261273</v>
          </cell>
        </row>
        <row r="5923">
          <cell r="J5923" t="str">
            <v>BS_Cashflow_Default Transactions</v>
          </cell>
          <cell r="K5923" t="str">
            <v>BS_Cashflow_Default Transactions</v>
          </cell>
          <cell r="L5923" t="str">
            <v>M</v>
          </cell>
          <cell r="M5923" t="str">
            <v>No</v>
          </cell>
          <cell r="N5923">
            <v>261280</v>
          </cell>
        </row>
        <row r="5924">
          <cell r="J5924" t="str">
            <v>BS_Cashflow_Default Transactions</v>
          </cell>
          <cell r="K5924" t="str">
            <v>BS_Cashflow_Default Transactions</v>
          </cell>
          <cell r="L5924" t="str">
            <v>M</v>
          </cell>
          <cell r="M5924" t="str">
            <v>No</v>
          </cell>
          <cell r="N5924">
            <v>261400</v>
          </cell>
        </row>
        <row r="5925">
          <cell r="J5925" t="str">
            <v>BS_Cashflow_Default Transactions</v>
          </cell>
          <cell r="K5925" t="str">
            <v>BS_Cashflow_Default Transactions</v>
          </cell>
          <cell r="L5925" t="str">
            <v>M</v>
          </cell>
          <cell r="M5925" t="str">
            <v>No</v>
          </cell>
          <cell r="N5925">
            <v>261401</v>
          </cell>
        </row>
        <row r="5926">
          <cell r="J5926" t="str">
            <v>BS_Cashflow_Default Transactions</v>
          </cell>
          <cell r="K5926" t="str">
            <v>BS_Cashflow_Default Transactions</v>
          </cell>
          <cell r="L5926" t="str">
            <v>M</v>
          </cell>
          <cell r="M5926" t="str">
            <v>No</v>
          </cell>
          <cell r="N5926">
            <v>261408</v>
          </cell>
        </row>
        <row r="5927">
          <cell r="J5927" t="str">
            <v>BS_Cashflow_Default Transactions</v>
          </cell>
          <cell r="K5927" t="str">
            <v>BS_Cashflow_Default Transactions</v>
          </cell>
          <cell r="L5927" t="str">
            <v>M</v>
          </cell>
          <cell r="M5927" t="str">
            <v>No</v>
          </cell>
          <cell r="N5927">
            <v>261409</v>
          </cell>
        </row>
        <row r="5928">
          <cell r="J5928" t="str">
            <v>BS_Cashflow_Default Transactions</v>
          </cell>
          <cell r="K5928" t="str">
            <v>BS_Cashflow_Default Transactions</v>
          </cell>
          <cell r="L5928" t="str">
            <v>M</v>
          </cell>
          <cell r="M5928" t="str">
            <v>No</v>
          </cell>
          <cell r="N5928">
            <v>261410</v>
          </cell>
        </row>
        <row r="5929">
          <cell r="J5929" t="str">
            <v>BS_Cashflow_Default Transactions</v>
          </cell>
          <cell r="K5929" t="str">
            <v>BS_Cashflow_Default Transactions</v>
          </cell>
          <cell r="L5929" t="str">
            <v>M</v>
          </cell>
          <cell r="M5929" t="str">
            <v>No</v>
          </cell>
          <cell r="N5929">
            <v>261411</v>
          </cell>
        </row>
        <row r="5930">
          <cell r="J5930" t="str">
            <v>BS_Cashflow_Default Transactions</v>
          </cell>
          <cell r="K5930" t="str">
            <v>BS_Cashflow_Default Transactions</v>
          </cell>
          <cell r="L5930" t="str">
            <v>M</v>
          </cell>
          <cell r="M5930" t="str">
            <v>No</v>
          </cell>
          <cell r="N5930">
            <v>261412</v>
          </cell>
        </row>
        <row r="5931">
          <cell r="J5931" t="str">
            <v>BS_Cashflow_Default Transactions</v>
          </cell>
          <cell r="K5931" t="str">
            <v>BS_Cashflow_Default Transactions</v>
          </cell>
          <cell r="L5931" t="str">
            <v>M</v>
          </cell>
          <cell r="M5931" t="str">
            <v>No</v>
          </cell>
          <cell r="N5931">
            <v>261282</v>
          </cell>
        </row>
        <row r="5932">
          <cell r="J5932" t="str">
            <v>BS_Cashflow_Default Transactions</v>
          </cell>
          <cell r="K5932" t="str">
            <v>BS_Cashflow_Default Transactions</v>
          </cell>
          <cell r="L5932" t="str">
            <v>M</v>
          </cell>
          <cell r="M5932" t="str">
            <v>No</v>
          </cell>
          <cell r="N5932">
            <v>261283</v>
          </cell>
        </row>
        <row r="5933">
          <cell r="J5933" t="str">
            <v>BS_Cashflow_Default Transactions</v>
          </cell>
          <cell r="K5933" t="str">
            <v>BS_Cashflow_Default Transactions</v>
          </cell>
          <cell r="L5933" t="str">
            <v>M</v>
          </cell>
          <cell r="M5933" t="str">
            <v>No</v>
          </cell>
          <cell r="N5933">
            <v>261284</v>
          </cell>
        </row>
        <row r="5934">
          <cell r="J5934" t="str">
            <v>BS_Cashflow_Default Transactions</v>
          </cell>
          <cell r="K5934" t="str">
            <v>BS_Cashflow_Default Transactions</v>
          </cell>
          <cell r="L5934" t="str">
            <v>M</v>
          </cell>
          <cell r="M5934" t="str">
            <v>No</v>
          </cell>
          <cell r="N5934">
            <v>261285</v>
          </cell>
        </row>
        <row r="5935">
          <cell r="J5935" t="str">
            <v>BS_Cashflow_Default Transactions</v>
          </cell>
          <cell r="K5935" t="str">
            <v>BS_Cashflow_Default Transactions</v>
          </cell>
          <cell r="L5935" t="str">
            <v>M</v>
          </cell>
          <cell r="M5935" t="str">
            <v>No</v>
          </cell>
          <cell r="N5935">
            <v>261286</v>
          </cell>
        </row>
        <row r="5936">
          <cell r="J5936" t="str">
            <v>BS_Cashflow_Default Transactions</v>
          </cell>
          <cell r="K5936" t="str">
            <v>BS_Cashflow_Default Transactions</v>
          </cell>
          <cell r="L5936" t="str">
            <v>M</v>
          </cell>
          <cell r="M5936" t="str">
            <v>No</v>
          </cell>
          <cell r="N5936">
            <v>261287</v>
          </cell>
        </row>
        <row r="5937">
          <cell r="J5937" t="str">
            <v>BS_Cashflow_Default Transactions</v>
          </cell>
          <cell r="K5937" t="str">
            <v>BS_Cashflow_Default Transactions</v>
          </cell>
          <cell r="L5937" t="str">
            <v>M</v>
          </cell>
          <cell r="M5937" t="str">
            <v>No</v>
          </cell>
          <cell r="N5937">
            <v>261288</v>
          </cell>
        </row>
        <row r="5938">
          <cell r="J5938" t="str">
            <v>BS_Cashflow_Default Transactions</v>
          </cell>
          <cell r="K5938" t="str">
            <v>BS_Cashflow_Default Transactions</v>
          </cell>
          <cell r="L5938" t="str">
            <v>M</v>
          </cell>
          <cell r="M5938" t="str">
            <v>No</v>
          </cell>
          <cell r="N5938">
            <v>261289</v>
          </cell>
        </row>
        <row r="5939">
          <cell r="J5939" t="str">
            <v>BS_Cashflow_Default Transactions</v>
          </cell>
          <cell r="K5939" t="str">
            <v>BS_Cashflow_Default Transactions</v>
          </cell>
          <cell r="L5939" t="str">
            <v>M</v>
          </cell>
          <cell r="M5939" t="str">
            <v>No</v>
          </cell>
          <cell r="N5939">
            <v>261290</v>
          </cell>
        </row>
        <row r="5940">
          <cell r="J5940" t="str">
            <v>BS_Cashflow_Default Transactions</v>
          </cell>
          <cell r="K5940" t="str">
            <v>BS_Cashflow_Default Transactions</v>
          </cell>
          <cell r="L5940" t="str">
            <v>M</v>
          </cell>
          <cell r="M5940" t="str">
            <v>No</v>
          </cell>
          <cell r="N5940">
            <v>261291</v>
          </cell>
        </row>
        <row r="5941">
          <cell r="J5941" t="str">
            <v>BS_Cashflow_Default Transactions</v>
          </cell>
          <cell r="K5941" t="str">
            <v>BS_Cashflow_Default Transactions</v>
          </cell>
          <cell r="L5941" t="str">
            <v>M</v>
          </cell>
          <cell r="M5941" t="str">
            <v>No</v>
          </cell>
          <cell r="N5941">
            <v>261292</v>
          </cell>
        </row>
        <row r="5942">
          <cell r="J5942" t="str">
            <v>BS_Cashflow_Default Transactions</v>
          </cell>
          <cell r="K5942" t="str">
            <v>BS_Cashflow_Default Transactions</v>
          </cell>
          <cell r="L5942" t="str">
            <v>M</v>
          </cell>
          <cell r="M5942" t="str">
            <v>No</v>
          </cell>
          <cell r="N5942">
            <v>261293</v>
          </cell>
        </row>
        <row r="5943">
          <cell r="J5943" t="str">
            <v>BS_Cashflow_Default Transactions</v>
          </cell>
          <cell r="K5943" t="str">
            <v>BS_Cashflow_Default Transactions</v>
          </cell>
          <cell r="L5943" t="str">
            <v>M</v>
          </cell>
          <cell r="M5943" t="str">
            <v>No</v>
          </cell>
          <cell r="N5943">
            <v>261294</v>
          </cell>
        </row>
        <row r="5944">
          <cell r="J5944" t="str">
            <v>BS_Cashflow_Default Transactions</v>
          </cell>
          <cell r="K5944" t="str">
            <v>BS_Cashflow_Default Transactions</v>
          </cell>
          <cell r="L5944" t="str">
            <v>M</v>
          </cell>
          <cell r="M5944" t="str">
            <v>No</v>
          </cell>
          <cell r="N5944">
            <v>261295</v>
          </cell>
        </row>
        <row r="5945">
          <cell r="J5945" t="str">
            <v>BS_Cashflow_Default Transactions</v>
          </cell>
          <cell r="K5945" t="str">
            <v>BS_Cashflow_Default Transactions</v>
          </cell>
          <cell r="L5945" t="str">
            <v>M</v>
          </cell>
          <cell r="M5945" t="str">
            <v>No</v>
          </cell>
          <cell r="N5945">
            <v>261296</v>
          </cell>
        </row>
        <row r="5946">
          <cell r="J5946" t="str">
            <v>BS_Cashflow_Default Transactions</v>
          </cell>
          <cell r="K5946" t="str">
            <v>BS_Cashflow_Default Transactions</v>
          </cell>
          <cell r="L5946" t="str">
            <v>M</v>
          </cell>
          <cell r="M5946" t="str">
            <v>No</v>
          </cell>
          <cell r="N5946">
            <v>261297</v>
          </cell>
        </row>
        <row r="5947">
          <cell r="J5947" t="str">
            <v>BS_Cashflow_Default Transactions</v>
          </cell>
          <cell r="K5947" t="str">
            <v>BS_Cashflow_Default Transactions</v>
          </cell>
          <cell r="L5947" t="str">
            <v>M</v>
          </cell>
          <cell r="M5947" t="str">
            <v>No</v>
          </cell>
          <cell r="N5947">
            <v>261298</v>
          </cell>
        </row>
        <row r="5948">
          <cell r="J5948" t="str">
            <v>BS_Cashflow_Default Transactions</v>
          </cell>
          <cell r="K5948" t="str">
            <v>BS_Cashflow_Default Transactions</v>
          </cell>
          <cell r="L5948" t="str">
            <v>M</v>
          </cell>
          <cell r="M5948" t="str">
            <v>No</v>
          </cell>
          <cell r="N5948">
            <v>261299</v>
          </cell>
        </row>
        <row r="5949">
          <cell r="J5949" t="str">
            <v>BS_Cashflow_Default Transactions</v>
          </cell>
          <cell r="K5949" t="str">
            <v>BS_Cashflow_Default Transactions</v>
          </cell>
          <cell r="L5949" t="str">
            <v>M</v>
          </cell>
          <cell r="M5949" t="str">
            <v>No</v>
          </cell>
          <cell r="N5949">
            <v>261300</v>
          </cell>
        </row>
        <row r="5950">
          <cell r="J5950" t="str">
            <v>BS_Cashflow_Default Transactions</v>
          </cell>
          <cell r="K5950" t="str">
            <v>BS_Cashflow_Default Transactions</v>
          </cell>
          <cell r="L5950" t="str">
            <v>M</v>
          </cell>
          <cell r="M5950" t="str">
            <v>No</v>
          </cell>
          <cell r="N5950">
            <v>261301</v>
          </cell>
        </row>
        <row r="5951">
          <cell r="J5951" t="str">
            <v>BS_Cashflow_Default Transactions</v>
          </cell>
          <cell r="K5951" t="str">
            <v>BS_Cashflow_Default Transactions</v>
          </cell>
          <cell r="L5951" t="str">
            <v>M</v>
          </cell>
          <cell r="M5951" t="str">
            <v>No</v>
          </cell>
          <cell r="N5951">
            <v>261302</v>
          </cell>
        </row>
        <row r="5952">
          <cell r="J5952" t="str">
            <v>BS_Cashflow_Default Transactions</v>
          </cell>
          <cell r="K5952" t="str">
            <v>BS_Cashflow_Default Transactions</v>
          </cell>
          <cell r="L5952" t="str">
            <v>M</v>
          </cell>
          <cell r="M5952" t="str">
            <v>No</v>
          </cell>
          <cell r="N5952">
            <v>261303</v>
          </cell>
        </row>
        <row r="5953">
          <cell r="J5953" t="str">
            <v>BS_Cashflow_Default Transactions</v>
          </cell>
          <cell r="K5953" t="str">
            <v>BS_Cashflow_Default Transactions</v>
          </cell>
          <cell r="L5953" t="str">
            <v>M</v>
          </cell>
          <cell r="M5953" t="str">
            <v>No</v>
          </cell>
          <cell r="N5953">
            <v>261304</v>
          </cell>
        </row>
        <row r="5954">
          <cell r="J5954" t="str">
            <v>BS_Cashflow_Default Transactions</v>
          </cell>
          <cell r="K5954" t="str">
            <v>BS_Cashflow_Default Transactions</v>
          </cell>
          <cell r="L5954" t="str">
            <v>M</v>
          </cell>
          <cell r="M5954" t="str">
            <v>No</v>
          </cell>
          <cell r="N5954">
            <v>261305</v>
          </cell>
        </row>
        <row r="5955">
          <cell r="J5955" t="str">
            <v>BS_Cashflow_Default Transactions</v>
          </cell>
          <cell r="K5955" t="str">
            <v>BS_Cashflow_Default Transactions</v>
          </cell>
          <cell r="L5955" t="str">
            <v>M</v>
          </cell>
          <cell r="M5955" t="str">
            <v>No</v>
          </cell>
          <cell r="N5955">
            <v>261306</v>
          </cell>
        </row>
        <row r="5956">
          <cell r="J5956" t="str">
            <v>BS_Cashflow_Default Transactions</v>
          </cell>
          <cell r="K5956" t="str">
            <v>BS_Cashflow_Default Transactions</v>
          </cell>
          <cell r="L5956" t="str">
            <v>M</v>
          </cell>
          <cell r="M5956" t="str">
            <v>No</v>
          </cell>
          <cell r="N5956">
            <v>261307</v>
          </cell>
        </row>
        <row r="5957">
          <cell r="J5957" t="str">
            <v>BS_Cashflow_Default Transactions</v>
          </cell>
          <cell r="K5957" t="str">
            <v>BS_Cashflow_Default Transactions</v>
          </cell>
          <cell r="L5957" t="str">
            <v>M</v>
          </cell>
          <cell r="M5957" t="str">
            <v>No</v>
          </cell>
          <cell r="N5957">
            <v>261308</v>
          </cell>
        </row>
        <row r="5958">
          <cell r="J5958" t="str">
            <v>BS_Cashflow_Default Transactions</v>
          </cell>
          <cell r="K5958" t="str">
            <v>BS_Cashflow_Default Transactions</v>
          </cell>
          <cell r="L5958" t="str">
            <v>M</v>
          </cell>
          <cell r="M5958" t="str">
            <v>No</v>
          </cell>
          <cell r="N5958">
            <v>261309</v>
          </cell>
        </row>
        <row r="5959">
          <cell r="J5959" t="str">
            <v>BS_Cashflow_Default Transactions</v>
          </cell>
          <cell r="K5959" t="str">
            <v>BS_Cashflow_Default Transactions</v>
          </cell>
          <cell r="L5959" t="str">
            <v>M</v>
          </cell>
          <cell r="M5959" t="str">
            <v>No</v>
          </cell>
          <cell r="N5959">
            <v>261310</v>
          </cell>
        </row>
        <row r="5960">
          <cell r="J5960" t="str">
            <v>BS_Cashflow_Default Transactions</v>
          </cell>
          <cell r="K5960" t="str">
            <v>BS_Cashflow_Default Transactions</v>
          </cell>
          <cell r="L5960" t="str">
            <v>M</v>
          </cell>
          <cell r="M5960" t="str">
            <v>No</v>
          </cell>
          <cell r="N5960">
            <v>261311</v>
          </cell>
        </row>
        <row r="5961">
          <cell r="J5961" t="str">
            <v>BS_Cashflow_Default Transactions</v>
          </cell>
          <cell r="K5961" t="str">
            <v>BS_Cashflow_Default Transactions</v>
          </cell>
          <cell r="L5961" t="str">
            <v>M</v>
          </cell>
          <cell r="M5961" t="str">
            <v>No</v>
          </cell>
          <cell r="N5961">
            <v>261312</v>
          </cell>
        </row>
        <row r="5962">
          <cell r="J5962" t="str">
            <v>BS_Cashflow_Default Transactions</v>
          </cell>
          <cell r="K5962" t="str">
            <v>BS_Cashflow_Default Transactions</v>
          </cell>
          <cell r="L5962" t="str">
            <v>M</v>
          </cell>
          <cell r="M5962" t="str">
            <v>No</v>
          </cell>
          <cell r="N5962">
            <v>261313</v>
          </cell>
        </row>
        <row r="5963">
          <cell r="J5963" t="str">
            <v>BS_Cashflow_Default Transactions</v>
          </cell>
          <cell r="K5963" t="str">
            <v>BS_Cashflow_Default Transactions</v>
          </cell>
          <cell r="L5963" t="str">
            <v>M</v>
          </cell>
          <cell r="M5963" t="str">
            <v>No</v>
          </cell>
          <cell r="N5963">
            <v>261314</v>
          </cell>
        </row>
        <row r="5964">
          <cell r="J5964" t="str">
            <v>BS_Cashflow_Default Transactions</v>
          </cell>
          <cell r="K5964" t="str">
            <v>BS_Cashflow_Default Transactions</v>
          </cell>
          <cell r="L5964" t="str">
            <v>M</v>
          </cell>
          <cell r="M5964" t="str">
            <v>No</v>
          </cell>
          <cell r="N5964">
            <v>261315</v>
          </cell>
        </row>
        <row r="5965">
          <cell r="J5965" t="str">
            <v>BS_Cashflow_Default Transactions</v>
          </cell>
          <cell r="K5965" t="str">
            <v>BS_Cashflow_Default Transactions</v>
          </cell>
          <cell r="L5965" t="str">
            <v>M</v>
          </cell>
          <cell r="M5965" t="str">
            <v>No</v>
          </cell>
          <cell r="N5965">
            <v>261316</v>
          </cell>
        </row>
        <row r="5966">
          <cell r="J5966" t="str">
            <v>BS_Cashflow_Default Transactions</v>
          </cell>
          <cell r="K5966" t="str">
            <v>BS_Cashflow_Default Transactions</v>
          </cell>
          <cell r="L5966" t="str">
            <v>M</v>
          </cell>
          <cell r="M5966" t="str">
            <v>No</v>
          </cell>
          <cell r="N5966">
            <v>261317</v>
          </cell>
        </row>
        <row r="5967">
          <cell r="J5967" t="str">
            <v>BS_Cashflow_Default Transactions</v>
          </cell>
          <cell r="K5967" t="str">
            <v>BS_Cashflow_Default Transactions</v>
          </cell>
          <cell r="L5967" t="str">
            <v>M</v>
          </cell>
          <cell r="M5967" t="str">
            <v>No</v>
          </cell>
          <cell r="N5967">
            <v>261318</v>
          </cell>
        </row>
        <row r="5968">
          <cell r="J5968" t="str">
            <v>BS_Cashflow_Default Transactions</v>
          </cell>
          <cell r="K5968" t="str">
            <v>BS_Cashflow_Default Transactions</v>
          </cell>
          <cell r="L5968" t="str">
            <v>M</v>
          </cell>
          <cell r="M5968" t="str">
            <v>No</v>
          </cell>
          <cell r="N5968">
            <v>261319</v>
          </cell>
        </row>
        <row r="5969">
          <cell r="J5969" t="str">
            <v>BS_Cashflow_Default Transactions</v>
          </cell>
          <cell r="K5969" t="str">
            <v>BS_Cashflow_Default Transactions</v>
          </cell>
          <cell r="L5969" t="str">
            <v>M</v>
          </cell>
          <cell r="M5969" t="str">
            <v>No</v>
          </cell>
          <cell r="N5969">
            <v>261320</v>
          </cell>
        </row>
        <row r="5970">
          <cell r="J5970" t="str">
            <v>BS_Cashflow_Default Transactions</v>
          </cell>
          <cell r="K5970" t="str">
            <v>BS_Cashflow_Default Transactions</v>
          </cell>
          <cell r="L5970" t="str">
            <v>M</v>
          </cell>
          <cell r="M5970" t="str">
            <v>No</v>
          </cell>
          <cell r="N5970">
            <v>261321</v>
          </cell>
        </row>
        <row r="5971">
          <cell r="J5971" t="str">
            <v>BS_Cashflow_Default Transactions</v>
          </cell>
          <cell r="K5971" t="str">
            <v>BS_Cashflow_Default Transactions</v>
          </cell>
          <cell r="L5971" t="str">
            <v>M</v>
          </cell>
          <cell r="M5971" t="str">
            <v>No</v>
          </cell>
          <cell r="N5971">
            <v>261322</v>
          </cell>
        </row>
        <row r="5972">
          <cell r="J5972" t="str">
            <v>BS_Cashflow_Default Transactions</v>
          </cell>
          <cell r="K5972" t="str">
            <v>BS_Cashflow_Default Transactions</v>
          </cell>
          <cell r="L5972" t="str">
            <v>M</v>
          </cell>
          <cell r="M5972" t="str">
            <v>No</v>
          </cell>
          <cell r="N5972">
            <v>261323</v>
          </cell>
        </row>
        <row r="5973">
          <cell r="J5973" t="str">
            <v>BS_Cashflow_Default Transactions</v>
          </cell>
          <cell r="K5973" t="str">
            <v>BS_Cashflow_Default Transactions</v>
          </cell>
          <cell r="L5973" t="str">
            <v>M</v>
          </cell>
          <cell r="M5973" t="str">
            <v>No</v>
          </cell>
          <cell r="N5973">
            <v>261324</v>
          </cell>
        </row>
        <row r="5974">
          <cell r="J5974" t="str">
            <v>BS_Cashflow_Default Transactions</v>
          </cell>
          <cell r="K5974" t="str">
            <v>BS_Cashflow_Default Transactions</v>
          </cell>
          <cell r="L5974" t="str">
            <v>M</v>
          </cell>
          <cell r="M5974" t="str">
            <v>No</v>
          </cell>
          <cell r="N5974">
            <v>261325</v>
          </cell>
        </row>
        <row r="5975">
          <cell r="J5975" t="str">
            <v>BS_Cashflow_Default Transactions</v>
          </cell>
          <cell r="K5975" t="str">
            <v>BS_Cashflow_Default Transactions</v>
          </cell>
          <cell r="L5975" t="str">
            <v>M</v>
          </cell>
          <cell r="M5975" t="str">
            <v>No</v>
          </cell>
          <cell r="N5975">
            <v>261326</v>
          </cell>
        </row>
        <row r="5976">
          <cell r="J5976" t="str">
            <v>BS_Cashflow_Default Transactions</v>
          </cell>
          <cell r="K5976" t="str">
            <v>BS_Cashflow_Default Transactions</v>
          </cell>
          <cell r="L5976" t="str">
            <v>M</v>
          </cell>
          <cell r="M5976" t="str">
            <v>No</v>
          </cell>
          <cell r="N5976">
            <v>261327</v>
          </cell>
        </row>
        <row r="5977">
          <cell r="J5977" t="str">
            <v>BS_Cashflow_Default Transactions</v>
          </cell>
          <cell r="K5977" t="str">
            <v>BS_Cashflow_Default Transactions</v>
          </cell>
          <cell r="L5977" t="str">
            <v>M</v>
          </cell>
          <cell r="M5977" t="str">
            <v>No</v>
          </cell>
          <cell r="N5977">
            <v>261328</v>
          </cell>
        </row>
        <row r="5978">
          <cell r="J5978" t="str">
            <v>BS_Cashflow_Default Transactions</v>
          </cell>
          <cell r="K5978" t="str">
            <v>BS_Cashflow_Default Transactions</v>
          </cell>
          <cell r="L5978" t="str">
            <v>M</v>
          </cell>
          <cell r="M5978" t="str">
            <v>No</v>
          </cell>
          <cell r="N5978">
            <v>261329</v>
          </cell>
        </row>
        <row r="5979">
          <cell r="J5979" t="str">
            <v>BS_Cashflow_Default Transactions</v>
          </cell>
          <cell r="K5979" t="str">
            <v>BS_Cashflow_Default Transactions</v>
          </cell>
          <cell r="L5979" t="str">
            <v>M</v>
          </cell>
          <cell r="M5979" t="str">
            <v>No</v>
          </cell>
          <cell r="N5979">
            <v>261330</v>
          </cell>
        </row>
        <row r="5980">
          <cell r="J5980" t="str">
            <v>BS_Cashflow_Default Transactions</v>
          </cell>
          <cell r="K5980" t="str">
            <v>BS_Cashflow_Default Transactions</v>
          </cell>
          <cell r="L5980" t="str">
            <v>M</v>
          </cell>
          <cell r="M5980" t="str">
            <v>No</v>
          </cell>
          <cell r="N5980">
            <v>261331</v>
          </cell>
        </row>
        <row r="5981">
          <cell r="J5981" t="str">
            <v>BS_Cashflow_Default Transactions</v>
          </cell>
          <cell r="K5981" t="str">
            <v>BS_Cashflow_Default Transactions</v>
          </cell>
          <cell r="L5981" t="str">
            <v>M</v>
          </cell>
          <cell r="M5981" t="str">
            <v>No</v>
          </cell>
          <cell r="N5981">
            <v>261332</v>
          </cell>
        </row>
        <row r="5982">
          <cell r="J5982" t="str">
            <v>BS_Cashflow_Default Transactions</v>
          </cell>
          <cell r="K5982" t="str">
            <v>BS_Cashflow_Default Transactions</v>
          </cell>
          <cell r="L5982" t="str">
            <v>M</v>
          </cell>
          <cell r="M5982" t="str">
            <v>No</v>
          </cell>
          <cell r="N5982">
            <v>261333</v>
          </cell>
        </row>
        <row r="5983">
          <cell r="J5983" t="str">
            <v>BS_Cashflow_Default Transactions</v>
          </cell>
          <cell r="K5983" t="str">
            <v>BS_Cashflow_Default Transactions</v>
          </cell>
          <cell r="L5983" t="str">
            <v>M</v>
          </cell>
          <cell r="M5983" t="str">
            <v>No</v>
          </cell>
          <cell r="N5983">
            <v>261334</v>
          </cell>
        </row>
        <row r="5984">
          <cell r="J5984" t="str">
            <v>BS_Cashflow_Default Transactions</v>
          </cell>
          <cell r="K5984" t="str">
            <v>BS_Cashflow_Default Transactions</v>
          </cell>
          <cell r="L5984" t="str">
            <v>M</v>
          </cell>
          <cell r="M5984" t="str">
            <v>No</v>
          </cell>
          <cell r="N5984">
            <v>261335</v>
          </cell>
        </row>
        <row r="5985">
          <cell r="J5985" t="str">
            <v>BS_Cashflow_Default Transactions</v>
          </cell>
          <cell r="K5985" t="str">
            <v>BS_Cashflow_Default Transactions</v>
          </cell>
          <cell r="L5985" t="str">
            <v>M</v>
          </cell>
          <cell r="M5985" t="str">
            <v>No</v>
          </cell>
          <cell r="N5985">
            <v>261336</v>
          </cell>
        </row>
        <row r="5986">
          <cell r="J5986" t="str">
            <v>BS_Cashflow_Default Transactions</v>
          </cell>
          <cell r="K5986" t="str">
            <v>BS_Cashflow_Default Transactions</v>
          </cell>
          <cell r="L5986" t="str">
            <v>M</v>
          </cell>
          <cell r="M5986" t="str">
            <v>No</v>
          </cell>
          <cell r="N5986">
            <v>261337</v>
          </cell>
        </row>
        <row r="5987">
          <cell r="J5987" t="str">
            <v>BS_Cashflow_Default Transactions</v>
          </cell>
          <cell r="K5987" t="str">
            <v>BS_Cashflow_Default Transactions</v>
          </cell>
          <cell r="L5987" t="str">
            <v>M</v>
          </cell>
          <cell r="M5987" t="str">
            <v>No</v>
          </cell>
          <cell r="N5987">
            <v>261338</v>
          </cell>
        </row>
        <row r="5988">
          <cell r="J5988" t="str">
            <v>BS_Cashflow_Default Transactions</v>
          </cell>
          <cell r="K5988" t="str">
            <v>BS_Cashflow_Default Transactions</v>
          </cell>
          <cell r="L5988" t="str">
            <v>M</v>
          </cell>
          <cell r="M5988" t="str">
            <v>No</v>
          </cell>
          <cell r="N5988">
            <v>261339</v>
          </cell>
        </row>
        <row r="5989">
          <cell r="J5989" t="str">
            <v>BS_Cashflow_Default Transactions</v>
          </cell>
          <cell r="K5989" t="str">
            <v>BS_Cashflow_Default Transactions</v>
          </cell>
          <cell r="L5989" t="str">
            <v>M</v>
          </cell>
          <cell r="M5989" t="str">
            <v>No</v>
          </cell>
          <cell r="N5989">
            <v>261340</v>
          </cell>
        </row>
        <row r="5990">
          <cell r="J5990" t="str">
            <v>BS_Cashflow_Default Transactions</v>
          </cell>
          <cell r="K5990" t="str">
            <v>BS_Cashflow_Default Transactions</v>
          </cell>
          <cell r="L5990" t="str">
            <v>M</v>
          </cell>
          <cell r="M5990" t="str">
            <v>No</v>
          </cell>
          <cell r="N5990">
            <v>261341</v>
          </cell>
        </row>
        <row r="5991">
          <cell r="J5991" t="str">
            <v>BS_Cashflow_Default Transactions</v>
          </cell>
          <cell r="K5991" t="str">
            <v>BS_Cashflow_Default Transactions</v>
          </cell>
          <cell r="L5991" t="str">
            <v>M</v>
          </cell>
          <cell r="M5991" t="str">
            <v>No</v>
          </cell>
          <cell r="N5991">
            <v>261342</v>
          </cell>
        </row>
        <row r="5992">
          <cell r="J5992" t="str">
            <v>BS_Cashflow_Default Transactions</v>
          </cell>
          <cell r="K5992" t="str">
            <v>BS_Cashflow_Default Transactions</v>
          </cell>
          <cell r="L5992" t="str">
            <v>M</v>
          </cell>
          <cell r="M5992" t="str">
            <v>No</v>
          </cell>
          <cell r="N5992">
            <v>261343</v>
          </cell>
        </row>
        <row r="5993">
          <cell r="J5993" t="str">
            <v>BS_Cashflow_Default Transactions</v>
          </cell>
          <cell r="K5993" t="str">
            <v>BS_Cashflow_Default Transactions</v>
          </cell>
          <cell r="L5993" t="str">
            <v>M</v>
          </cell>
          <cell r="M5993" t="str">
            <v>No</v>
          </cell>
          <cell r="N5993">
            <v>261344</v>
          </cell>
        </row>
        <row r="5994">
          <cell r="J5994" t="str">
            <v>BS_Cashflow_Default Transactions</v>
          </cell>
          <cell r="K5994" t="str">
            <v>BS_Cashflow_Default Transactions</v>
          </cell>
          <cell r="L5994" t="str">
            <v>M</v>
          </cell>
          <cell r="M5994" t="str">
            <v>No</v>
          </cell>
          <cell r="N5994">
            <v>261345</v>
          </cell>
        </row>
        <row r="5995">
          <cell r="J5995" t="str">
            <v>BS_Cashflow_Default Transactions</v>
          </cell>
          <cell r="K5995" t="str">
            <v>BS_Cashflow_Default Transactions</v>
          </cell>
          <cell r="L5995" t="str">
            <v>M</v>
          </cell>
          <cell r="M5995" t="str">
            <v>No</v>
          </cell>
          <cell r="N5995">
            <v>261346</v>
          </cell>
        </row>
        <row r="5996">
          <cell r="J5996" t="str">
            <v>BS_Cashflow_Default Transactions</v>
          </cell>
          <cell r="K5996" t="str">
            <v>BS_Cashflow_Default Transactions</v>
          </cell>
          <cell r="L5996" t="str">
            <v>M</v>
          </cell>
          <cell r="M5996" t="str">
            <v>No</v>
          </cell>
          <cell r="N5996">
            <v>261347</v>
          </cell>
        </row>
        <row r="5997">
          <cell r="J5997" t="str">
            <v>BS_Cashflow_Default Transactions</v>
          </cell>
          <cell r="K5997" t="str">
            <v>BS_Cashflow_Default Transactions</v>
          </cell>
          <cell r="L5997" t="str">
            <v>M</v>
          </cell>
          <cell r="M5997" t="str">
            <v>No</v>
          </cell>
          <cell r="N5997">
            <v>261348</v>
          </cell>
        </row>
        <row r="5998">
          <cell r="J5998" t="str">
            <v>BS_Cashflow_Default Transactions</v>
          </cell>
          <cell r="K5998" t="str">
            <v>BS_Cashflow_Default Transactions</v>
          </cell>
          <cell r="L5998" t="str">
            <v>M</v>
          </cell>
          <cell r="M5998" t="str">
            <v>No</v>
          </cell>
          <cell r="N5998">
            <v>261349</v>
          </cell>
        </row>
        <row r="5999">
          <cell r="J5999" t="str">
            <v>BS_Cashflow_Default Transactions</v>
          </cell>
          <cell r="K5999" t="str">
            <v>BS_Cashflow_Default Transactions</v>
          </cell>
          <cell r="L5999" t="str">
            <v>M</v>
          </cell>
          <cell r="M5999" t="str">
            <v>No</v>
          </cell>
          <cell r="N5999">
            <v>261350</v>
          </cell>
        </row>
        <row r="6000">
          <cell r="J6000" t="str">
            <v>BS_Cashflow_Default Transactions</v>
          </cell>
          <cell r="K6000" t="str">
            <v>BS_Cashflow_Default Transactions</v>
          </cell>
          <cell r="L6000" t="str">
            <v>M</v>
          </cell>
          <cell r="M6000" t="str">
            <v>No</v>
          </cell>
          <cell r="N6000">
            <v>261351</v>
          </cell>
        </row>
        <row r="6001">
          <cell r="J6001" t="str">
            <v>BS_Cashflow_Default Transactions</v>
          </cell>
          <cell r="K6001" t="str">
            <v>BS_Cashflow_Default Transactions</v>
          </cell>
          <cell r="L6001" t="str">
            <v>M</v>
          </cell>
          <cell r="M6001" t="str">
            <v>No</v>
          </cell>
          <cell r="N6001">
            <v>261352</v>
          </cell>
        </row>
        <row r="6002">
          <cell r="J6002" t="str">
            <v>BS_Cashflow_Default Transactions</v>
          </cell>
          <cell r="K6002" t="str">
            <v>BS_Cashflow_Default Transactions</v>
          </cell>
          <cell r="L6002" t="str">
            <v>M</v>
          </cell>
          <cell r="M6002" t="str">
            <v>No</v>
          </cell>
          <cell r="N6002">
            <v>261353</v>
          </cell>
        </row>
        <row r="6003">
          <cell r="J6003" t="str">
            <v>BS_Cashflow_Default Transactions</v>
          </cell>
          <cell r="K6003" t="str">
            <v>BS_Cashflow_Default Transactions</v>
          </cell>
          <cell r="L6003" t="str">
            <v>M</v>
          </cell>
          <cell r="M6003" t="str">
            <v>No</v>
          </cell>
          <cell r="N6003">
            <v>261354</v>
          </cell>
        </row>
        <row r="6004">
          <cell r="J6004" t="str">
            <v>BS_Cashflow_Default Transactions</v>
          </cell>
          <cell r="K6004" t="str">
            <v>BS_Cashflow_Default Transactions</v>
          </cell>
          <cell r="L6004" t="str">
            <v>M</v>
          </cell>
          <cell r="M6004" t="str">
            <v>No</v>
          </cell>
          <cell r="N6004">
            <v>261355</v>
          </cell>
        </row>
        <row r="6005">
          <cell r="J6005" t="str">
            <v>BS_Cashflow_Default Transactions</v>
          </cell>
          <cell r="K6005" t="str">
            <v>BS_Cashflow_Default Transactions</v>
          </cell>
          <cell r="L6005" t="str">
            <v>M</v>
          </cell>
          <cell r="M6005" t="str">
            <v>No</v>
          </cell>
          <cell r="N6005">
            <v>261356</v>
          </cell>
        </row>
        <row r="6006">
          <cell r="J6006" t="str">
            <v>BS_Cashflow_Default Transactions</v>
          </cell>
          <cell r="K6006" t="str">
            <v>BS_Cashflow_Default Transactions</v>
          </cell>
          <cell r="L6006" t="str">
            <v>M</v>
          </cell>
          <cell r="M6006" t="str">
            <v>No</v>
          </cell>
          <cell r="N6006">
            <v>261357</v>
          </cell>
        </row>
        <row r="6007">
          <cell r="J6007" t="str">
            <v>BS_Cashflow_Default Transactions</v>
          </cell>
          <cell r="K6007" t="str">
            <v>BS_Cashflow_Default Transactions</v>
          </cell>
          <cell r="L6007" t="str">
            <v>M</v>
          </cell>
          <cell r="M6007" t="str">
            <v>No</v>
          </cell>
          <cell r="N6007">
            <v>261358</v>
          </cell>
        </row>
        <row r="6008">
          <cell r="J6008" t="str">
            <v>BS_Cashflow_Default Transactions</v>
          </cell>
          <cell r="K6008" t="str">
            <v>BS_Cashflow_Default Transactions</v>
          </cell>
          <cell r="L6008" t="str">
            <v>M</v>
          </cell>
          <cell r="M6008" t="str">
            <v>No</v>
          </cell>
          <cell r="N6008">
            <v>261359</v>
          </cell>
        </row>
        <row r="6009">
          <cell r="J6009" t="str">
            <v>BS_Cashflow_Default Transactions</v>
          </cell>
          <cell r="K6009" t="str">
            <v>BS_Cashflow_Default Transactions</v>
          </cell>
          <cell r="L6009" t="str">
            <v>M</v>
          </cell>
          <cell r="M6009" t="str">
            <v>No</v>
          </cell>
          <cell r="N6009">
            <v>261360</v>
          </cell>
        </row>
        <row r="6010">
          <cell r="J6010" t="str">
            <v>BS_Cashflow_Default Transactions</v>
          </cell>
          <cell r="K6010" t="str">
            <v>BS_Cashflow_Default Transactions</v>
          </cell>
          <cell r="L6010" t="str">
            <v>M</v>
          </cell>
          <cell r="M6010" t="str">
            <v>No</v>
          </cell>
          <cell r="N6010">
            <v>261361</v>
          </cell>
        </row>
        <row r="6011">
          <cell r="J6011" t="str">
            <v>BS_Cashflow_Default Transactions</v>
          </cell>
          <cell r="K6011" t="str">
            <v>BS_Cashflow_Default Transactions</v>
          </cell>
          <cell r="L6011" t="str">
            <v>M</v>
          </cell>
          <cell r="M6011" t="str">
            <v>No</v>
          </cell>
          <cell r="N6011">
            <v>261362</v>
          </cell>
        </row>
        <row r="6012">
          <cell r="J6012" t="str">
            <v>BS_Cashflow_Default Transactions</v>
          </cell>
          <cell r="K6012" t="str">
            <v>BS_Cashflow_Default Transactions</v>
          </cell>
          <cell r="L6012" t="str">
            <v>M</v>
          </cell>
          <cell r="M6012" t="str">
            <v>No</v>
          </cell>
          <cell r="N6012">
            <v>261363</v>
          </cell>
        </row>
        <row r="6013">
          <cell r="J6013" t="str">
            <v>BS_Cashflow_Default Transactions</v>
          </cell>
          <cell r="K6013" t="str">
            <v>BS_Cashflow_Default Transactions</v>
          </cell>
          <cell r="L6013" t="str">
            <v>M</v>
          </cell>
          <cell r="M6013" t="str">
            <v>No</v>
          </cell>
          <cell r="N6013">
            <v>261364</v>
          </cell>
        </row>
        <row r="6014">
          <cell r="J6014" t="str">
            <v>BS_Cashflow_Default Transactions</v>
          </cell>
          <cell r="K6014" t="str">
            <v>BS_Cashflow_Default Transactions</v>
          </cell>
          <cell r="L6014" t="str">
            <v>M</v>
          </cell>
          <cell r="M6014" t="str">
            <v>No</v>
          </cell>
          <cell r="N6014">
            <v>261365</v>
          </cell>
        </row>
        <row r="6015">
          <cell r="J6015" t="str">
            <v>BS_Cashflow_Default Transactions</v>
          </cell>
          <cell r="K6015" t="str">
            <v>BS_Cashflow_Default Transactions</v>
          </cell>
          <cell r="L6015" t="str">
            <v>M</v>
          </cell>
          <cell r="M6015" t="str">
            <v>No</v>
          </cell>
          <cell r="N6015">
            <v>261366</v>
          </cell>
        </row>
        <row r="6016">
          <cell r="J6016" t="str">
            <v>BS_Cashflow_Default Transactions</v>
          </cell>
          <cell r="K6016" t="str">
            <v>BS_Cashflow_Default Transactions</v>
          </cell>
          <cell r="L6016" t="str">
            <v>M</v>
          </cell>
          <cell r="M6016" t="str">
            <v>No</v>
          </cell>
          <cell r="N6016">
            <v>261367</v>
          </cell>
        </row>
        <row r="6017">
          <cell r="J6017" t="str">
            <v>BS_Cashflow_Default Transactions</v>
          </cell>
          <cell r="K6017" t="str">
            <v>BS_Cashflow_Default Transactions</v>
          </cell>
          <cell r="L6017" t="str">
            <v>M</v>
          </cell>
          <cell r="M6017" t="str">
            <v>No</v>
          </cell>
          <cell r="N6017">
            <v>261368</v>
          </cell>
        </row>
        <row r="6018">
          <cell r="J6018" t="str">
            <v>BS_Cashflow_Default Transactions</v>
          </cell>
          <cell r="K6018" t="str">
            <v>BS_Cashflow_Default Transactions</v>
          </cell>
          <cell r="L6018" t="str">
            <v>M</v>
          </cell>
          <cell r="M6018" t="str">
            <v>No</v>
          </cell>
          <cell r="N6018">
            <v>261369</v>
          </cell>
        </row>
        <row r="6019">
          <cell r="J6019" t="str">
            <v>BS_Cashflow_Default Transactions</v>
          </cell>
          <cell r="K6019" t="str">
            <v>BS_Cashflow_Default Transactions</v>
          </cell>
          <cell r="L6019" t="str">
            <v>M</v>
          </cell>
          <cell r="M6019" t="str">
            <v>No</v>
          </cell>
          <cell r="N6019">
            <v>261370</v>
          </cell>
        </row>
        <row r="6020">
          <cell r="J6020" t="str">
            <v>BS_Cashflow_Default Transactions</v>
          </cell>
          <cell r="K6020" t="str">
            <v>BS_Cashflow_Default Transactions</v>
          </cell>
          <cell r="L6020" t="str">
            <v>M</v>
          </cell>
          <cell r="M6020" t="str">
            <v>No</v>
          </cell>
          <cell r="N6020">
            <v>261371</v>
          </cell>
        </row>
        <row r="6021">
          <cell r="J6021" t="str">
            <v>BS_Cashflow_Default Transactions</v>
          </cell>
          <cell r="K6021" t="str">
            <v>BS_Cashflow_Default Transactions</v>
          </cell>
          <cell r="L6021" t="str">
            <v>M</v>
          </cell>
          <cell r="M6021" t="str">
            <v>No</v>
          </cell>
          <cell r="N6021">
            <v>261372</v>
          </cell>
        </row>
        <row r="6022">
          <cell r="J6022" t="str">
            <v>BS_Cashflow_Default Transactions</v>
          </cell>
          <cell r="K6022" t="str">
            <v>BS_Cashflow_Default Transactions</v>
          </cell>
          <cell r="L6022" t="str">
            <v>M</v>
          </cell>
          <cell r="M6022" t="str">
            <v>No</v>
          </cell>
          <cell r="N6022">
            <v>261373</v>
          </cell>
        </row>
        <row r="6023">
          <cell r="J6023" t="str">
            <v>BS_Cashflow_Default Transactions</v>
          </cell>
          <cell r="K6023" t="str">
            <v>BS_Cashflow_Default Transactions</v>
          </cell>
          <cell r="L6023" t="str">
            <v>M</v>
          </cell>
          <cell r="M6023" t="str">
            <v>No</v>
          </cell>
          <cell r="N6023">
            <v>261374</v>
          </cell>
        </row>
        <row r="6024">
          <cell r="J6024" t="str">
            <v>BS_Cashflow_Default Transactions</v>
          </cell>
          <cell r="K6024" t="str">
            <v>BS_Cashflow_Default Transactions</v>
          </cell>
          <cell r="L6024" t="str">
            <v>M</v>
          </cell>
          <cell r="M6024" t="str">
            <v>No</v>
          </cell>
          <cell r="N6024">
            <v>261375</v>
          </cell>
        </row>
        <row r="6025">
          <cell r="J6025" t="str">
            <v>BS_Cashflow_Default Transactions</v>
          </cell>
          <cell r="K6025" t="str">
            <v>BS_Cashflow_Default Transactions</v>
          </cell>
          <cell r="L6025" t="str">
            <v>M</v>
          </cell>
          <cell r="M6025" t="str">
            <v>No</v>
          </cell>
          <cell r="N6025">
            <v>261376</v>
          </cell>
        </row>
        <row r="6026">
          <cell r="J6026" t="str">
            <v>BS_Cashflow_Default Transactions</v>
          </cell>
          <cell r="K6026" t="str">
            <v>BS_Cashflow_Default Transactions</v>
          </cell>
          <cell r="L6026" t="str">
            <v>M</v>
          </cell>
          <cell r="M6026" t="str">
            <v>No</v>
          </cell>
          <cell r="N6026">
            <v>261377</v>
          </cell>
        </row>
        <row r="6027">
          <cell r="J6027" t="str">
            <v>BS_Cashflow_Default Transactions</v>
          </cell>
          <cell r="K6027" t="str">
            <v>BS_Cashflow_Default Transactions</v>
          </cell>
          <cell r="L6027" t="str">
            <v>M</v>
          </cell>
          <cell r="M6027" t="str">
            <v>No</v>
          </cell>
          <cell r="N6027">
            <v>261378</v>
          </cell>
        </row>
        <row r="6028">
          <cell r="J6028" t="str">
            <v>BS_Cashflow_Default Transactions</v>
          </cell>
          <cell r="K6028" t="str">
            <v>BS_Cashflow_Default Transactions</v>
          </cell>
          <cell r="L6028" t="str">
            <v>M</v>
          </cell>
          <cell r="M6028" t="str">
            <v>No</v>
          </cell>
          <cell r="N6028">
            <v>261379</v>
          </cell>
        </row>
        <row r="6029">
          <cell r="J6029" t="str">
            <v>BS_Cashflow_Default Transactions</v>
          </cell>
          <cell r="K6029" t="str">
            <v>BS_Cashflow_Default Transactions</v>
          </cell>
          <cell r="L6029" t="str">
            <v>M</v>
          </cell>
          <cell r="M6029" t="str">
            <v>No</v>
          </cell>
          <cell r="N6029">
            <v>261380</v>
          </cell>
        </row>
        <row r="6030">
          <cell r="J6030" t="str">
            <v>BS_Cashflow_Default Transactions</v>
          </cell>
          <cell r="K6030" t="str">
            <v>BS_Cashflow_Default Transactions</v>
          </cell>
          <cell r="L6030" t="str">
            <v>M</v>
          </cell>
          <cell r="M6030" t="str">
            <v>No</v>
          </cell>
          <cell r="N6030">
            <v>261381</v>
          </cell>
        </row>
        <row r="6031">
          <cell r="J6031" t="str">
            <v>BS_Cashflow_Default Transactions</v>
          </cell>
          <cell r="K6031" t="str">
            <v>BS_Cashflow_Default Transactions</v>
          </cell>
          <cell r="L6031" t="str">
            <v>M</v>
          </cell>
          <cell r="M6031" t="str">
            <v>No</v>
          </cell>
          <cell r="N6031">
            <v>261763</v>
          </cell>
        </row>
        <row r="6032">
          <cell r="J6032" t="str">
            <v>BS_Cashflow_Default Transactions</v>
          </cell>
          <cell r="K6032" t="str">
            <v>BS_Cashflow_Default Transactions</v>
          </cell>
          <cell r="L6032" t="str">
            <v>M</v>
          </cell>
          <cell r="M6032" t="str">
            <v>No</v>
          </cell>
          <cell r="N6032">
            <v>261706</v>
          </cell>
        </row>
        <row r="6033">
          <cell r="J6033" t="str">
            <v>BS_Cashflow_Default Transactions</v>
          </cell>
          <cell r="K6033" t="str">
            <v>BS_Cashflow_Default Transactions</v>
          </cell>
          <cell r="L6033" t="str">
            <v>M</v>
          </cell>
          <cell r="M6033" t="str">
            <v>No</v>
          </cell>
          <cell r="N6033">
            <v>236337</v>
          </cell>
        </row>
        <row r="6034">
          <cell r="J6034" t="str">
            <v>BS_Cashflow_Default Transactions</v>
          </cell>
          <cell r="K6034" t="str">
            <v>BS_Cashflow_Default Transactions</v>
          </cell>
          <cell r="L6034" t="str">
            <v>M</v>
          </cell>
          <cell r="M6034" t="str">
            <v>No</v>
          </cell>
          <cell r="N6034">
            <v>236338</v>
          </cell>
        </row>
        <row r="6035">
          <cell r="J6035" t="str">
            <v>BS_Cashflow_Default Transactions</v>
          </cell>
          <cell r="K6035" t="str">
            <v>BS_Cashflow_Default Transactions</v>
          </cell>
          <cell r="L6035" t="str">
            <v>M</v>
          </cell>
          <cell r="M6035" t="str">
            <v>No</v>
          </cell>
          <cell r="N6035">
            <v>236339</v>
          </cell>
        </row>
        <row r="6036">
          <cell r="J6036" t="str">
            <v>BS_Cashflow_Default Transactions</v>
          </cell>
          <cell r="K6036" t="str">
            <v>BS_Cashflow_Default Transactions</v>
          </cell>
          <cell r="L6036" t="str">
            <v>M</v>
          </cell>
          <cell r="M6036" t="str">
            <v>No</v>
          </cell>
          <cell r="N6036">
            <v>236340</v>
          </cell>
        </row>
        <row r="6037">
          <cell r="J6037" t="str">
            <v>BS_Cashflow_Default Transactions</v>
          </cell>
          <cell r="K6037" t="str">
            <v>BS_Cashflow_Default Transactions</v>
          </cell>
          <cell r="L6037" t="str">
            <v>M</v>
          </cell>
          <cell r="M6037" t="str">
            <v>No</v>
          </cell>
          <cell r="N6037">
            <v>236341</v>
          </cell>
        </row>
        <row r="6038">
          <cell r="J6038" t="str">
            <v>BS_Cashflow_Default Transactions</v>
          </cell>
          <cell r="K6038" t="str">
            <v>BS_Cashflow_Default Transactions</v>
          </cell>
          <cell r="L6038" t="str">
            <v>M</v>
          </cell>
          <cell r="M6038" t="str">
            <v>No</v>
          </cell>
          <cell r="N6038">
            <v>236342</v>
          </cell>
        </row>
        <row r="6039">
          <cell r="J6039" t="str">
            <v>BS_Cashflow_Default Transactions</v>
          </cell>
          <cell r="K6039" t="str">
            <v>BS_Cashflow_Default Transactions</v>
          </cell>
          <cell r="L6039" t="str">
            <v>M</v>
          </cell>
          <cell r="M6039" t="str">
            <v>No</v>
          </cell>
          <cell r="N6039">
            <v>255180</v>
          </cell>
        </row>
        <row r="6040">
          <cell r="J6040" t="str">
            <v>BS_Cashflow_Default Transactions</v>
          </cell>
          <cell r="K6040" t="str">
            <v>BS_Cashflow_Default Transactions</v>
          </cell>
          <cell r="L6040" t="str">
            <v>M</v>
          </cell>
          <cell r="M6040" t="str">
            <v>No</v>
          </cell>
          <cell r="N6040">
            <v>255177</v>
          </cell>
        </row>
        <row r="6041">
          <cell r="J6041" t="str">
            <v>BS_Cashflow_Default Transactions</v>
          </cell>
          <cell r="K6041" t="str">
            <v>BS_Cashflow_Default Transactions</v>
          </cell>
          <cell r="L6041" t="str">
            <v>M</v>
          </cell>
          <cell r="M6041" t="str">
            <v>No</v>
          </cell>
          <cell r="N6041">
            <v>255178</v>
          </cell>
        </row>
        <row r="6042">
          <cell r="J6042" t="str">
            <v>BS_Cashflow_Default Transactions</v>
          </cell>
          <cell r="K6042" t="str">
            <v>BS_Cashflow_Default Transactions</v>
          </cell>
          <cell r="L6042" t="str">
            <v>M</v>
          </cell>
          <cell r="M6042" t="str">
            <v>No</v>
          </cell>
          <cell r="N6042">
            <v>255190</v>
          </cell>
        </row>
        <row r="6043">
          <cell r="J6043" t="str">
            <v>BS_Cashflow_Default Transactions</v>
          </cell>
          <cell r="K6043" t="str">
            <v>BS_Cashflow_Default Transactions</v>
          </cell>
          <cell r="L6043" t="str">
            <v>M</v>
          </cell>
          <cell r="M6043" t="str">
            <v>No</v>
          </cell>
          <cell r="N6043">
            <v>255244</v>
          </cell>
        </row>
        <row r="6044">
          <cell r="J6044" t="str">
            <v>BS_Cashflow_Default Transactions</v>
          </cell>
          <cell r="K6044" t="str">
            <v>BS_Cashflow_Default Transactions</v>
          </cell>
          <cell r="L6044" t="str">
            <v>M</v>
          </cell>
          <cell r="M6044" t="str">
            <v>No</v>
          </cell>
          <cell r="N6044">
            <v>255192</v>
          </cell>
        </row>
        <row r="6045">
          <cell r="J6045" t="str">
            <v>BS_Cashflow_Default Transactions</v>
          </cell>
          <cell r="K6045" t="str">
            <v>BS_Cashflow_Default Transactions</v>
          </cell>
          <cell r="L6045" t="str">
            <v>M</v>
          </cell>
          <cell r="M6045" t="str">
            <v>No</v>
          </cell>
          <cell r="N6045">
            <v>255217</v>
          </cell>
        </row>
        <row r="6046">
          <cell r="J6046" t="str">
            <v>BS_Cashflow_Default Transactions</v>
          </cell>
          <cell r="K6046" t="str">
            <v>BS_Cashflow_Default Transactions</v>
          </cell>
          <cell r="L6046" t="str">
            <v>M</v>
          </cell>
          <cell r="M6046" t="str">
            <v>No</v>
          </cell>
          <cell r="N6046">
            <v>255226</v>
          </cell>
        </row>
        <row r="6047">
          <cell r="J6047" t="str">
            <v>BS_Cashflow_Default Transactions</v>
          </cell>
          <cell r="K6047" t="str">
            <v>BS_Cashflow_Default Transactions</v>
          </cell>
          <cell r="L6047" t="str">
            <v>M</v>
          </cell>
          <cell r="M6047" t="str">
            <v>No</v>
          </cell>
          <cell r="N6047">
            <v>255623</v>
          </cell>
        </row>
        <row r="6048">
          <cell r="J6048" t="str">
            <v>BS_Cashflow_Default Transactions</v>
          </cell>
          <cell r="K6048" t="str">
            <v>BS_Cashflow_Default Transactions</v>
          </cell>
          <cell r="L6048" t="str">
            <v>M</v>
          </cell>
          <cell r="M6048" t="str">
            <v>No</v>
          </cell>
          <cell r="N6048">
            <v>255624</v>
          </cell>
        </row>
        <row r="6049">
          <cell r="J6049" t="str">
            <v>BS_Cashflow_Default Transactions</v>
          </cell>
          <cell r="K6049" t="str">
            <v>BS_Cashflow_Default Transactions</v>
          </cell>
          <cell r="L6049" t="str">
            <v>M</v>
          </cell>
          <cell r="M6049" t="str">
            <v>No</v>
          </cell>
          <cell r="N6049">
            <v>255625</v>
          </cell>
        </row>
        <row r="6050">
          <cell r="J6050" t="str">
            <v>BS_Cashflow_Default Transactions</v>
          </cell>
          <cell r="K6050" t="str">
            <v>BS_Cashflow_Default Transactions</v>
          </cell>
          <cell r="L6050" t="str">
            <v>M</v>
          </cell>
          <cell r="M6050" t="str">
            <v>No</v>
          </cell>
          <cell r="N6050">
            <v>255626</v>
          </cell>
        </row>
        <row r="6051">
          <cell r="J6051" t="str">
            <v>BS_Cashflow_Default Transactions</v>
          </cell>
          <cell r="K6051" t="str">
            <v>BS_Cashflow_Default Transactions</v>
          </cell>
          <cell r="L6051" t="str">
            <v>M</v>
          </cell>
          <cell r="M6051" t="str">
            <v>No</v>
          </cell>
          <cell r="N6051">
            <v>255627</v>
          </cell>
        </row>
        <row r="6052">
          <cell r="J6052" t="str">
            <v>BS_Cashflow_Default Transactions</v>
          </cell>
          <cell r="K6052" t="str">
            <v>BS_Cashflow_Default Transactions</v>
          </cell>
          <cell r="L6052" t="str">
            <v>M</v>
          </cell>
          <cell r="M6052" t="str">
            <v>No</v>
          </cell>
          <cell r="N6052">
            <v>255628</v>
          </cell>
        </row>
        <row r="6053">
          <cell r="J6053" t="str">
            <v>BS_Cashflow_Default Transactions</v>
          </cell>
          <cell r="K6053" t="str">
            <v>BS_Cashflow_Default Transactions</v>
          </cell>
          <cell r="L6053" t="str">
            <v>M</v>
          </cell>
          <cell r="M6053" t="str">
            <v>No</v>
          </cell>
          <cell r="N6053">
            <v>255629</v>
          </cell>
        </row>
        <row r="6054">
          <cell r="J6054" t="str">
            <v>BS_Cashflow_Default Transactions</v>
          </cell>
          <cell r="K6054" t="str">
            <v>BS_Cashflow_Default Transactions</v>
          </cell>
          <cell r="L6054" t="str">
            <v>M</v>
          </cell>
          <cell r="M6054" t="str">
            <v>No</v>
          </cell>
          <cell r="N6054">
            <v>255630</v>
          </cell>
        </row>
        <row r="6055">
          <cell r="J6055" t="str">
            <v>BS_Cashflow_Default Transactions</v>
          </cell>
          <cell r="K6055" t="str">
            <v>BS_Cashflow_Default Transactions</v>
          </cell>
          <cell r="L6055" t="str">
            <v>M</v>
          </cell>
          <cell r="M6055" t="str">
            <v>No</v>
          </cell>
          <cell r="N6055">
            <v>255631</v>
          </cell>
        </row>
        <row r="6056">
          <cell r="J6056" t="str">
            <v>BS_Cashflow_Default Transactions</v>
          </cell>
          <cell r="K6056" t="str">
            <v>BS_Cashflow_Default Transactions</v>
          </cell>
          <cell r="L6056" t="str">
            <v>M</v>
          </cell>
          <cell r="M6056" t="str">
            <v>No</v>
          </cell>
          <cell r="N6056">
            <v>255632</v>
          </cell>
        </row>
        <row r="6057">
          <cell r="J6057" t="str">
            <v>BS_Cashflow_Default Transactions</v>
          </cell>
          <cell r="K6057" t="str">
            <v>BS_Cashflow_Default Transactions</v>
          </cell>
          <cell r="L6057" t="str">
            <v>M</v>
          </cell>
          <cell r="M6057" t="str">
            <v>No</v>
          </cell>
          <cell r="N6057">
            <v>255250</v>
          </cell>
        </row>
        <row r="6058">
          <cell r="J6058" t="str">
            <v>BS_Cashflow_Default Transactions</v>
          </cell>
          <cell r="K6058" t="str">
            <v>BS_Cashflow_Default Transactions</v>
          </cell>
          <cell r="L6058" t="str">
            <v>M</v>
          </cell>
          <cell r="M6058" t="str">
            <v>No</v>
          </cell>
          <cell r="N6058">
            <v>255261</v>
          </cell>
        </row>
        <row r="6059">
          <cell r="J6059" t="str">
            <v>BS_Cashflow_Default Transactions</v>
          </cell>
          <cell r="K6059" t="str">
            <v>BS_Cashflow_Default Transactions</v>
          </cell>
          <cell r="L6059" t="str">
            <v>M</v>
          </cell>
          <cell r="M6059" t="str">
            <v>No</v>
          </cell>
          <cell r="N6059">
            <v>255276</v>
          </cell>
        </row>
        <row r="6060">
          <cell r="J6060" t="str">
            <v>BS_Cashflow_Default Transactions</v>
          </cell>
          <cell r="K6060" t="str">
            <v>BS_Cashflow_Default Transactions</v>
          </cell>
          <cell r="L6060" t="str">
            <v>M</v>
          </cell>
          <cell r="M6060" t="str">
            <v>No</v>
          </cell>
          <cell r="N6060">
            <v>255310</v>
          </cell>
        </row>
        <row r="6061">
          <cell r="J6061" t="str">
            <v>BS_Cashflow_Default Transactions</v>
          </cell>
          <cell r="K6061" t="str">
            <v>BS_Cashflow_Default Transactions</v>
          </cell>
          <cell r="L6061" t="str">
            <v>M</v>
          </cell>
          <cell r="M6061" t="str">
            <v>No</v>
          </cell>
          <cell r="N6061">
            <v>255311</v>
          </cell>
        </row>
        <row r="6062">
          <cell r="J6062" t="str">
            <v>BS_Cashflow_Default Transactions</v>
          </cell>
          <cell r="K6062" t="str">
            <v>BS_Cashflow_Default Transactions</v>
          </cell>
          <cell r="L6062" t="str">
            <v>M</v>
          </cell>
          <cell r="M6062" t="str">
            <v>No</v>
          </cell>
          <cell r="N6062">
            <v>255317</v>
          </cell>
        </row>
        <row r="6063">
          <cell r="J6063" t="str">
            <v>BS_Cashflow_Default Transactions</v>
          </cell>
          <cell r="K6063" t="str">
            <v>BS_Cashflow_Default Transactions</v>
          </cell>
          <cell r="L6063" t="str">
            <v>M</v>
          </cell>
          <cell r="M6063" t="str">
            <v>No</v>
          </cell>
          <cell r="N6063">
            <v>255334</v>
          </cell>
        </row>
        <row r="6064">
          <cell r="J6064" t="str">
            <v>BS_Cashflow_Default Transactions</v>
          </cell>
          <cell r="K6064" t="str">
            <v>BS_Cashflow_Default Transactions</v>
          </cell>
          <cell r="L6064" t="str">
            <v>M</v>
          </cell>
          <cell r="M6064" t="str">
            <v>No</v>
          </cell>
          <cell r="N6064">
            <v>255332</v>
          </cell>
        </row>
        <row r="6065">
          <cell r="J6065" t="str">
            <v>BS_Cashflow_Default Transactions</v>
          </cell>
          <cell r="K6065" t="str">
            <v>BS_Cashflow_Default Transactions</v>
          </cell>
          <cell r="L6065" t="str">
            <v>M</v>
          </cell>
          <cell r="M6065" t="str">
            <v>No</v>
          </cell>
          <cell r="N6065">
            <v>255322</v>
          </cell>
        </row>
        <row r="6066">
          <cell r="J6066" t="str">
            <v>BS_Cashflow_Capital:Non-infrastructure:New:Transport Assets</v>
          </cell>
          <cell r="K6066" t="str">
            <v>BS_Cashflow_Capital:Non-infrastructure:New:Transport Assets</v>
          </cell>
          <cell r="L6066" t="str">
            <v>M</v>
          </cell>
          <cell r="M6066" t="str">
            <v>No</v>
          </cell>
          <cell r="N6066">
            <v>255333</v>
          </cell>
        </row>
        <row r="6067">
          <cell r="J6067" t="str">
            <v>BS_Cashflow_Capital:Non-infrastructure:New:Transport Assets</v>
          </cell>
          <cell r="K6067" t="str">
            <v>BS_Cashflow_Capital:Non-infrastructure:New:Transport Assets</v>
          </cell>
          <cell r="L6067" t="str">
            <v>M</v>
          </cell>
          <cell r="M6067" t="str">
            <v>No</v>
          </cell>
          <cell r="N6067">
            <v>255249</v>
          </cell>
        </row>
        <row r="6068">
          <cell r="J6068" t="str">
            <v>BS_Cashflow_Capital:Non-infrastructure:New:Transport Assets</v>
          </cell>
          <cell r="K6068" t="str">
            <v>BS_Cashflow_Capital:Non-infrastructure:New:Transport Assets</v>
          </cell>
          <cell r="L6068" t="str">
            <v>M</v>
          </cell>
          <cell r="M6068" t="str">
            <v>No</v>
          </cell>
          <cell r="N6068">
            <v>255529</v>
          </cell>
        </row>
        <row r="6069">
          <cell r="J6069" t="str">
            <v>BS_Cashflow_Capital:Non-infrastructure:New:Transport Assets</v>
          </cell>
          <cell r="K6069" t="str">
            <v>BS_Cashflow_Capital:Non-infrastructure:New:Transport Assets</v>
          </cell>
          <cell r="L6069" t="str">
            <v>M</v>
          </cell>
          <cell r="M6069" t="str">
            <v>No</v>
          </cell>
          <cell r="N6069">
            <v>255447</v>
          </cell>
        </row>
        <row r="6070">
          <cell r="J6070" t="str">
            <v>BS_Cashflow_Capital:Non-infrastructure:New:Transport Assets</v>
          </cell>
          <cell r="K6070" t="str">
            <v>BS_Cashflow_Capital:Non-infrastructure:New:Transport Assets</v>
          </cell>
          <cell r="L6070" t="str">
            <v>M</v>
          </cell>
          <cell r="M6070" t="str">
            <v>No</v>
          </cell>
          <cell r="N6070">
            <v>261447</v>
          </cell>
        </row>
        <row r="6071">
          <cell r="J6071" t="str">
            <v>BS_Cashflow_Capital:Non-infrastructure:New:Transport Assets</v>
          </cell>
          <cell r="K6071" t="str">
            <v>BS_Cashflow_Capital:Non-infrastructure:New:Transport Assets</v>
          </cell>
          <cell r="L6071" t="str">
            <v>M</v>
          </cell>
          <cell r="M6071" t="str">
            <v>No</v>
          </cell>
          <cell r="N6071">
            <v>253683</v>
          </cell>
        </row>
        <row r="6072">
          <cell r="J6072" t="str">
            <v>BS_Cashflow_Capital:Non-infrastructure:New:Transport Assets</v>
          </cell>
          <cell r="K6072" t="str">
            <v>BS_Cashflow_Capital:Non-infrastructure:New:Transport Assets</v>
          </cell>
          <cell r="L6072" t="str">
            <v>M</v>
          </cell>
          <cell r="M6072" t="str">
            <v>No</v>
          </cell>
          <cell r="N6072">
            <v>261522</v>
          </cell>
        </row>
        <row r="6073">
          <cell r="J6073" t="str">
            <v>BS_Cashflow_Capital:Non-infrastructure:New:Transport Assets</v>
          </cell>
          <cell r="K6073" t="str">
            <v>BS_Cashflow_Capital:Non-infrastructure:New:Transport Assets</v>
          </cell>
          <cell r="L6073" t="str">
            <v>M</v>
          </cell>
          <cell r="M6073" t="str">
            <v>No</v>
          </cell>
          <cell r="N6073">
            <v>254086</v>
          </cell>
        </row>
        <row r="6074">
          <cell r="J6074" t="str">
            <v>BS_Cashflow_Capital:Non-infrastructure:New:Transport Assets</v>
          </cell>
          <cell r="K6074" t="str">
            <v>BS_Cashflow_Capital:Non-infrastructure:New:Transport Assets</v>
          </cell>
          <cell r="L6074" t="str">
            <v>M</v>
          </cell>
          <cell r="M6074" t="str">
            <v>No</v>
          </cell>
          <cell r="N6074">
            <v>254079</v>
          </cell>
        </row>
        <row r="6075">
          <cell r="J6075" t="str">
            <v>BS_Cashflow_Capital:Infrastructure:Existing:Renewal:Electrical Infrastructure:Capital Spares</v>
          </cell>
          <cell r="K6075" t="str">
            <v>BS_Cashflow_Capital:Infrastructure:Existing:Renewal:Electrical Infrastructure:Capital Spares</v>
          </cell>
          <cell r="L6075" t="str">
            <v>M</v>
          </cell>
          <cell r="M6075" t="str">
            <v>No</v>
          </cell>
          <cell r="N6075">
            <v>254078</v>
          </cell>
        </row>
        <row r="6076">
          <cell r="J6076" t="str">
            <v>BS_Cashflow_Capital:Infrastructure:Existing:Renewal:Electrical Infrastructure:Capital Spares</v>
          </cell>
          <cell r="K6076" t="str">
            <v>BS_Cashflow_Capital:Infrastructure:Existing:Renewal:Electrical Infrastructure:Capital Spares</v>
          </cell>
          <cell r="L6076" t="str">
            <v>M</v>
          </cell>
          <cell r="M6076" t="str">
            <v>No</v>
          </cell>
          <cell r="N6076">
            <v>254092</v>
          </cell>
        </row>
        <row r="6077">
          <cell r="J6077" t="str">
            <v>BS_Cashflow_Capital:Infrastructure:Existing:Renewal:Electrical Infrastructure:Capital Spares</v>
          </cell>
          <cell r="K6077" t="str">
            <v>BS_Cashflow_Capital:Infrastructure:Existing:Renewal:Electrical Infrastructure:Capital Spares</v>
          </cell>
          <cell r="L6077" t="str">
            <v>M</v>
          </cell>
          <cell r="M6077" t="str">
            <v>No</v>
          </cell>
          <cell r="N6077">
            <v>254140</v>
          </cell>
        </row>
        <row r="6078">
          <cell r="J6078" t="str">
            <v>BS_Cashflow_Capital:Infrastructure:Existing:Renewal:Electrical Infrastructure:Capital Spares</v>
          </cell>
          <cell r="K6078" t="str">
            <v>BS_Cashflow_Capital:Infrastructure:Existing:Renewal:Electrical Infrastructure:Capital Spares</v>
          </cell>
          <cell r="L6078" t="str">
            <v>M</v>
          </cell>
          <cell r="M6078" t="str">
            <v>No</v>
          </cell>
          <cell r="N6078">
            <v>254053</v>
          </cell>
        </row>
        <row r="6079">
          <cell r="J6079" t="str">
            <v>BS_Cashflow_Capital:Infrastructure:Existing:Renewal:Electrical Infrastructure:Capital Spares</v>
          </cell>
          <cell r="K6079" t="str">
            <v>BS_Cashflow_Capital:Infrastructure:Existing:Renewal:Electrical Infrastructure:Capital Spares</v>
          </cell>
          <cell r="L6079" t="str">
            <v>M</v>
          </cell>
          <cell r="M6079" t="str">
            <v>No</v>
          </cell>
          <cell r="N6079">
            <v>254110</v>
          </cell>
        </row>
        <row r="6080">
          <cell r="J6080" t="str">
            <v>BS_Cashflow_Capital:Infrastructure:Existing:Renewal:Electrical Infrastructure:Capital Spares</v>
          </cell>
          <cell r="K6080" t="str">
            <v>BS_Cashflow_Capital:Infrastructure:Existing:Renewal:Electrical Infrastructure:Capital Spares</v>
          </cell>
          <cell r="L6080" t="str">
            <v>M</v>
          </cell>
          <cell r="M6080" t="str">
            <v>No</v>
          </cell>
          <cell r="N6080">
            <v>254102</v>
          </cell>
        </row>
        <row r="6081">
          <cell r="J6081" t="str">
            <v>BS_Cashflow_Capital:Infrastructure:Existing:Renewal:Electrical Infrastructure:Capital Spares</v>
          </cell>
          <cell r="K6081" t="str">
            <v>BS_Cashflow_Capital:Infrastructure:Existing:Renewal:Electrical Infrastructure:Capital Spares</v>
          </cell>
          <cell r="L6081" t="str">
            <v>M</v>
          </cell>
          <cell r="M6081" t="str">
            <v>No</v>
          </cell>
          <cell r="N6081">
            <v>261541</v>
          </cell>
        </row>
        <row r="6082">
          <cell r="J6082" t="str">
            <v>BS_Cashflow_Capital:Infrastructure:Existing:Renewal:Electrical Infrastructure:Capital Spares</v>
          </cell>
          <cell r="K6082" t="str">
            <v>BS_Cashflow_Capital:Infrastructure:Existing:Renewal:Electrical Infrastructure:Capital Spares</v>
          </cell>
          <cell r="L6082" t="str">
            <v>M</v>
          </cell>
          <cell r="M6082" t="str">
            <v>No</v>
          </cell>
          <cell r="N6082">
            <v>261525</v>
          </cell>
        </row>
        <row r="6083">
          <cell r="J6083" t="str">
            <v>BS_Cashflow_Capital:Infrastructure:Existing:Renewal:Electrical Infrastructure:Capital Spares</v>
          </cell>
          <cell r="K6083" t="str">
            <v>BS_Cashflow_Capital:Infrastructure:Existing:Renewal:Electrical Infrastructure:Capital Spares</v>
          </cell>
          <cell r="L6083" t="str">
            <v>M</v>
          </cell>
          <cell r="M6083" t="str">
            <v>No</v>
          </cell>
          <cell r="N6083">
            <v>261441</v>
          </cell>
        </row>
        <row r="6084">
          <cell r="J6084" t="str">
            <v>BS_Cashflow_Capital:Infrastructure:Existing:Renewal:Electrical Infrastructure:Capital Spares</v>
          </cell>
          <cell r="K6084" t="str">
            <v>BS_Cashflow_Capital:Infrastructure:Existing:Renewal:Electrical Infrastructure:Capital Spares</v>
          </cell>
          <cell r="L6084" t="str">
            <v>M</v>
          </cell>
          <cell r="M6084" t="str">
            <v>No</v>
          </cell>
          <cell r="N6084">
            <v>261453</v>
          </cell>
        </row>
        <row r="6085">
          <cell r="J6085" t="str">
            <v>BS_Cashflow_Capital:Infrastructure:Existing:Renewal:Electrical Infrastructure:Capital Spares</v>
          </cell>
          <cell r="K6085" t="str">
            <v>BS_Cashflow_Capital:Infrastructure:Existing:Renewal:Electrical Infrastructure:Capital Spares</v>
          </cell>
          <cell r="L6085" t="str">
            <v>M</v>
          </cell>
          <cell r="M6085" t="str">
            <v>No</v>
          </cell>
          <cell r="N6085">
            <v>261472</v>
          </cell>
        </row>
        <row r="6086">
          <cell r="J6086" t="str">
            <v>BS_Cashflow_Capital:Infrastructure:Existing:Renewal:Electrical Infrastructure:Capital Spares</v>
          </cell>
          <cell r="K6086" t="str">
            <v>BS_Cashflow_Capital:Infrastructure:Existing:Renewal:Electrical Infrastructure:Capital Spares</v>
          </cell>
          <cell r="L6086" t="str">
            <v>M</v>
          </cell>
          <cell r="M6086" t="str">
            <v>No</v>
          </cell>
          <cell r="N6086">
            <v>261509</v>
          </cell>
        </row>
        <row r="6087">
          <cell r="J6087" t="str">
            <v>BS_Cashflow_Capital:Infrastructure:Existing:Renewal:Electrical Infrastructure:Capital Spares</v>
          </cell>
          <cell r="K6087" t="str">
            <v>BS_Cashflow_Capital:Infrastructure:Existing:Renewal:Electrical Infrastructure:Capital Spares</v>
          </cell>
          <cell r="L6087" t="str">
            <v>M</v>
          </cell>
          <cell r="M6087" t="str">
            <v>No</v>
          </cell>
          <cell r="N6087">
            <v>261278</v>
          </cell>
        </row>
        <row r="6088">
          <cell r="J6088" t="str">
            <v>BS_Cashflow_Capital:Infrastructure:Existing:Renewal:Electrical Infrastructure:Capital Spares</v>
          </cell>
          <cell r="K6088" t="str">
            <v>BS_Cashflow_Capital:Infrastructure:Existing:Renewal:Electrical Infrastructure:Capital Spares</v>
          </cell>
          <cell r="L6088" t="str">
            <v>M</v>
          </cell>
          <cell r="M6088" t="str">
            <v>No</v>
          </cell>
          <cell r="N6088">
            <v>255450</v>
          </cell>
        </row>
        <row r="6089">
          <cell r="J6089" t="str">
            <v>BS_Cashflow_Capital:Infrastructure:Existing:Renewal:Electrical Infrastructure:Capital Spares</v>
          </cell>
          <cell r="K6089" t="str">
            <v>BS_Cashflow_Capital:Infrastructure:Existing:Renewal:Electrical Infrastructure:Capital Spares</v>
          </cell>
          <cell r="L6089" t="str">
            <v>M</v>
          </cell>
          <cell r="M6089" t="str">
            <v>No</v>
          </cell>
          <cell r="N6089">
            <v>255466</v>
          </cell>
        </row>
        <row r="6090">
          <cell r="J6090" t="str">
            <v>BS_Cashflow_Capital:Infrastructure:Existing:Renewal:Electrical Infrastructure:Capital Spares</v>
          </cell>
          <cell r="K6090" t="str">
            <v>BS_Cashflow_Capital:Infrastructure:Existing:Renewal:Electrical Infrastructure:Capital Spares</v>
          </cell>
          <cell r="L6090" t="str">
            <v>M</v>
          </cell>
          <cell r="M6090" t="str">
            <v>No</v>
          </cell>
          <cell r="N6090">
            <v>255479</v>
          </cell>
        </row>
        <row r="6091">
          <cell r="J6091" t="str">
            <v>BS_Cashflow_Capital:Infrastructure:Existing:Renewal:Electrical Infrastructure:Capital Spares</v>
          </cell>
          <cell r="K6091" t="str">
            <v>BS_Cashflow_Capital:Infrastructure:Existing:Renewal:Electrical Infrastructure:Capital Spares</v>
          </cell>
          <cell r="L6091" t="str">
            <v>M</v>
          </cell>
          <cell r="M6091" t="str">
            <v>No</v>
          </cell>
          <cell r="N6091">
            <v>255504</v>
          </cell>
        </row>
        <row r="6092">
          <cell r="J6092" t="str">
            <v>BS_Cashflow_Capital:Infrastructure:Existing:Renewal:Electrical Infrastructure:Capital Spares</v>
          </cell>
          <cell r="K6092" t="str">
            <v>BS_Cashflow_Capital:Infrastructure:Existing:Renewal:Electrical Infrastructure:Capital Spares</v>
          </cell>
          <cell r="L6092" t="str">
            <v>M</v>
          </cell>
          <cell r="M6092" t="str">
            <v>No</v>
          </cell>
          <cell r="N6092">
            <v>255512</v>
          </cell>
        </row>
        <row r="6093">
          <cell r="J6093" t="str">
            <v>BS_Cashflow_Capital:Infrastructure:Existing:Renewal:Electrical Infrastructure:Capital Spares</v>
          </cell>
          <cell r="K6093" t="str">
            <v>BS_Cashflow_Capital:Infrastructure:Existing:Renewal:Electrical Infrastructure:Capital Spares</v>
          </cell>
          <cell r="L6093" t="str">
            <v>M</v>
          </cell>
          <cell r="M6093" t="str">
            <v>No</v>
          </cell>
          <cell r="N6093">
            <v>255525</v>
          </cell>
        </row>
        <row r="6094">
          <cell r="J6094" t="str">
            <v>BS_Cashflow_Capital:Infrastructure:Existing:Renewal:Electrical Infrastructure:Capital Spares</v>
          </cell>
          <cell r="K6094" t="str">
            <v>BS_Cashflow_Capital:Infrastructure:Existing:Renewal:Electrical Infrastructure:Capital Spares</v>
          </cell>
          <cell r="L6094" t="str">
            <v>M</v>
          </cell>
          <cell r="M6094" t="str">
            <v>No</v>
          </cell>
          <cell r="N6094">
            <v>255188</v>
          </cell>
        </row>
        <row r="6095">
          <cell r="J6095" t="str">
            <v>BS_Cashflow_Capital:Infrastructure:Existing:Renewal:Electrical Infrastructure:Capital Spares</v>
          </cell>
          <cell r="K6095" t="str">
            <v>BS_Cashflow_Capital:Infrastructure:Existing:Renewal:Electrical Infrastructure:Capital Spares</v>
          </cell>
          <cell r="L6095" t="str">
            <v>M</v>
          </cell>
          <cell r="M6095" t="str">
            <v>No</v>
          </cell>
          <cell r="N6095">
            <v>255256</v>
          </cell>
        </row>
        <row r="6096">
          <cell r="J6096" t="str">
            <v>BS_Cashflow_Capital:Infrastructure:Existing:Renewal:Electrical Infrastructure:Capital Spares</v>
          </cell>
          <cell r="K6096" t="str">
            <v>BS_Cashflow_Capital:Infrastructure:Existing:Renewal:Electrical Infrastructure:Capital Spares</v>
          </cell>
          <cell r="L6096" t="str">
            <v>M</v>
          </cell>
          <cell r="M6096" t="str">
            <v>No</v>
          </cell>
          <cell r="N6096">
            <v>255265</v>
          </cell>
        </row>
        <row r="6097">
          <cell r="J6097" t="str">
            <v>BS_Cashflow_Capital:Infrastructure:Existing:Renewal:Electrical Infrastructure:Capital Spares</v>
          </cell>
          <cell r="K6097" t="str">
            <v>BS_Cashflow_Capital:Infrastructure:Existing:Renewal:Electrical Infrastructure:Capital Spares</v>
          </cell>
          <cell r="L6097" t="str">
            <v>M</v>
          </cell>
          <cell r="M6097" t="str">
            <v>No</v>
          </cell>
          <cell r="N6097">
            <v>255272</v>
          </cell>
        </row>
        <row r="6098">
          <cell r="J6098" t="str">
            <v>BS_Cashflow_Capital:Infrastructure:Existing:Renewal:Electrical Infrastructure:Capital Spares</v>
          </cell>
          <cell r="K6098" t="str">
            <v>BS_Cashflow_Capital:Infrastructure:Existing:Renewal:Electrical Infrastructure:Capital Spares</v>
          </cell>
          <cell r="L6098" t="str">
            <v>M</v>
          </cell>
          <cell r="M6098" t="str">
            <v>No</v>
          </cell>
          <cell r="N6098">
            <v>255312</v>
          </cell>
        </row>
        <row r="6099">
          <cell r="J6099" t="str">
            <v>BS_Cashflow_Capital:Infrastructure:Existing:Renewal:Electrical Infrastructure:Capital Spares</v>
          </cell>
          <cell r="K6099" t="str">
            <v>BS_Cashflow_Capital:Infrastructure:Existing:Renewal:Electrical Infrastructure:Capital Spares</v>
          </cell>
          <cell r="L6099" t="str">
            <v>M</v>
          </cell>
          <cell r="M6099" t="str">
            <v>No</v>
          </cell>
          <cell r="N6099">
            <v>255297</v>
          </cell>
        </row>
        <row r="6100">
          <cell r="J6100" t="str">
            <v>BS_Cashflow_Capital:Infrastructure:Existing:Renewal:Electrical Infrastructure:Capital Spares</v>
          </cell>
          <cell r="K6100" t="str">
            <v>BS_Cashflow_Capital:Infrastructure:Existing:Renewal:Electrical Infrastructure:Capital Spares</v>
          </cell>
          <cell r="L6100" t="str">
            <v>M</v>
          </cell>
          <cell r="M6100" t="str">
            <v>No</v>
          </cell>
          <cell r="N6100">
            <v>255329</v>
          </cell>
        </row>
        <row r="6101">
          <cell r="J6101" t="str">
            <v>BS_Cashflow_Capital:Infrastructure:Existing:Upgrading:Electrical Infrastructure:MV Networks</v>
          </cell>
          <cell r="K6101" t="str">
            <v>BS_Cashflow_Capital:Infrastructure:Existing:Upgrading:Electrical Infrastructure:MV Networks</v>
          </cell>
          <cell r="L6101" t="str">
            <v>M</v>
          </cell>
          <cell r="M6101" t="str">
            <v>No</v>
          </cell>
          <cell r="N6101">
            <v>255189</v>
          </cell>
        </row>
        <row r="6102">
          <cell r="J6102" t="str">
            <v>BS_Cashflow_Capital:Infrastructure:Existing:Upgrading:Electrical Infrastructure:MV Networks</v>
          </cell>
          <cell r="K6102" t="str">
            <v>BS_Cashflow_Capital:Infrastructure:Existing:Upgrading:Electrical Infrastructure:MV Networks</v>
          </cell>
          <cell r="L6102" t="str">
            <v>M</v>
          </cell>
          <cell r="M6102" t="str">
            <v>No</v>
          </cell>
          <cell r="N6102">
            <v>255179</v>
          </cell>
        </row>
        <row r="6103">
          <cell r="J6103" t="str">
            <v>BS_Cashflow_Capital:Infrastructure:Existing:Upgrading:Electrical Infrastructure:MV Networks</v>
          </cell>
          <cell r="K6103" t="str">
            <v>BS_Cashflow_Capital:Infrastructure:Existing:Upgrading:Electrical Infrastructure:MV Networks</v>
          </cell>
          <cell r="L6103" t="str">
            <v>M</v>
          </cell>
          <cell r="M6103" t="str">
            <v>No</v>
          </cell>
          <cell r="N6103">
            <v>255530</v>
          </cell>
        </row>
        <row r="6104">
          <cell r="J6104" t="str">
            <v>BS_Cashflow_Capital:Infrastructure:Existing:Upgrading:Electrical Infrastructure:MV Networks</v>
          </cell>
          <cell r="K6104" t="str">
            <v>BS_Cashflow_Capital:Infrastructure:Existing:Upgrading:Electrical Infrastructure:MV Networks</v>
          </cell>
          <cell r="L6104" t="str">
            <v>M</v>
          </cell>
          <cell r="M6104" t="str">
            <v>No</v>
          </cell>
          <cell r="N6104">
            <v>255225</v>
          </cell>
        </row>
        <row r="6105">
          <cell r="J6105" t="str">
            <v>BS_Cashflow_Capital:Infrastructure:Existing:Upgrading:Electrical Infrastructure:MV Networks</v>
          </cell>
          <cell r="K6105" t="str">
            <v>BS_Cashflow_Capital:Infrastructure:Existing:Upgrading:Electrical Infrastructure:MV Networks</v>
          </cell>
          <cell r="L6105" t="str">
            <v>M</v>
          </cell>
          <cell r="M6105" t="str">
            <v>No</v>
          </cell>
          <cell r="N6105">
            <v>255236</v>
          </cell>
        </row>
        <row r="6106">
          <cell r="J6106" t="str">
            <v>BS_Cashflow_Capital:Infrastructure:Existing:Upgrading:Electrical Infrastructure:MV Networks</v>
          </cell>
          <cell r="K6106" t="str">
            <v>BS_Cashflow_Capital:Infrastructure:Existing:Upgrading:Electrical Infrastructure:MV Networks</v>
          </cell>
          <cell r="L6106" t="str">
            <v>M</v>
          </cell>
          <cell r="M6106" t="str">
            <v>No</v>
          </cell>
          <cell r="N6106">
            <v>255246</v>
          </cell>
        </row>
        <row r="6107">
          <cell r="J6107" t="str">
            <v>BS_Cashflow_Capital:Infrastructure:Existing:Upgrading:Electrical Infrastructure:MV Networks</v>
          </cell>
          <cell r="K6107" t="str">
            <v>BS_Cashflow_Capital:Infrastructure:Existing:Upgrading:Electrical Infrastructure:MV Networks</v>
          </cell>
          <cell r="L6107" t="str">
            <v>M</v>
          </cell>
          <cell r="M6107" t="str">
            <v>No</v>
          </cell>
          <cell r="N6107">
            <v>255523</v>
          </cell>
        </row>
        <row r="6108">
          <cell r="J6108" t="str">
            <v>BS_Cashflow_Capital:Infrastructure:Existing:Upgrading:Electrical Infrastructure:MV Networks</v>
          </cell>
          <cell r="K6108" t="str">
            <v>BS_Cashflow_Capital:Infrastructure:Existing:Upgrading:Electrical Infrastructure:MV Networks</v>
          </cell>
          <cell r="L6108" t="str">
            <v>M</v>
          </cell>
          <cell r="M6108" t="str">
            <v>No</v>
          </cell>
          <cell r="N6108">
            <v>255514</v>
          </cell>
        </row>
        <row r="6109">
          <cell r="J6109" t="str">
            <v>BS_Cashflow_Capital:Infrastructure:Existing:Upgrading:Electrical Infrastructure:MV Networks</v>
          </cell>
          <cell r="K6109" t="str">
            <v>BS_Cashflow_Capital:Infrastructure:Existing:Upgrading:Electrical Infrastructure:MV Networks</v>
          </cell>
          <cell r="L6109" t="str">
            <v>M</v>
          </cell>
          <cell r="M6109" t="str">
            <v>No</v>
          </cell>
          <cell r="N6109">
            <v>255517</v>
          </cell>
        </row>
        <row r="6110">
          <cell r="J6110" t="str">
            <v>BS_Cashflow_Capital:Infrastructure:Existing:Upgrading:Electrical Infrastructure:MV Networks</v>
          </cell>
          <cell r="K6110" t="str">
            <v>BS_Cashflow_Capital:Infrastructure:Existing:Upgrading:Electrical Infrastructure:MV Networks</v>
          </cell>
          <cell r="L6110" t="str">
            <v>M</v>
          </cell>
          <cell r="M6110" t="str">
            <v>No</v>
          </cell>
          <cell r="N6110">
            <v>255495</v>
          </cell>
        </row>
        <row r="6111">
          <cell r="J6111" t="str">
            <v>BS_Cashflow_Capital:Infrastructure:Existing:Upgrading:Electrical Infrastructure:MV Networks</v>
          </cell>
          <cell r="K6111" t="str">
            <v>BS_Cashflow_Capital:Infrastructure:Existing:Upgrading:Electrical Infrastructure:MV Networks</v>
          </cell>
          <cell r="L6111" t="str">
            <v>M</v>
          </cell>
          <cell r="M6111" t="str">
            <v>No</v>
          </cell>
          <cell r="N6111">
            <v>255500</v>
          </cell>
        </row>
        <row r="6112">
          <cell r="J6112" t="str">
            <v>BS_Cashflow_Capital:Infrastructure:Existing:Upgrading:Electrical Infrastructure:MV Networks</v>
          </cell>
          <cell r="K6112" t="str">
            <v>BS_Cashflow_Capital:Infrastructure:Existing:Upgrading:Electrical Infrastructure:MV Networks</v>
          </cell>
          <cell r="L6112" t="str">
            <v>M</v>
          </cell>
          <cell r="M6112" t="str">
            <v>No</v>
          </cell>
          <cell r="N6112">
            <v>255482</v>
          </cell>
        </row>
        <row r="6113">
          <cell r="J6113" t="str">
            <v>BS_Cashflow_Capital:Infrastructure:Existing:Upgrading:Electrical Infrastructure:MV Networks</v>
          </cell>
          <cell r="K6113" t="str">
            <v>BS_Cashflow_Capital:Infrastructure:Existing:Upgrading:Electrical Infrastructure:MV Networks</v>
          </cell>
          <cell r="L6113" t="str">
            <v>M</v>
          </cell>
          <cell r="M6113" t="str">
            <v>No</v>
          </cell>
          <cell r="N6113">
            <v>255484</v>
          </cell>
        </row>
        <row r="6114">
          <cell r="J6114" t="str">
            <v>BS_Cashflow_Capital:Infrastructure:Existing:Upgrading:Electrical Infrastructure:MV Networks</v>
          </cell>
          <cell r="K6114" t="str">
            <v>BS_Cashflow_Capital:Infrastructure:Existing:Upgrading:Electrical Infrastructure:MV Networks</v>
          </cell>
          <cell r="L6114" t="str">
            <v>M</v>
          </cell>
          <cell r="M6114" t="str">
            <v>No</v>
          </cell>
          <cell r="N6114">
            <v>255463</v>
          </cell>
        </row>
        <row r="6115">
          <cell r="J6115" t="str">
            <v>BS_Cashflow_Capital:Infrastructure:Existing:Upgrading:Electrical Infrastructure:MV Networks</v>
          </cell>
          <cell r="K6115" t="str">
            <v>BS_Cashflow_Capital:Infrastructure:Existing:Upgrading:Electrical Infrastructure:MV Networks</v>
          </cell>
          <cell r="L6115" t="str">
            <v>M</v>
          </cell>
          <cell r="M6115" t="str">
            <v>No</v>
          </cell>
          <cell r="N6115">
            <v>255470</v>
          </cell>
        </row>
        <row r="6116">
          <cell r="J6116" t="str">
            <v>BS_Cashflow_Capital:Infrastructure:Existing:Upgrading:Electrical Infrastructure:MV Networks</v>
          </cell>
          <cell r="K6116" t="str">
            <v>BS_Cashflow_Capital:Infrastructure:Existing:Upgrading:Electrical Infrastructure:MV Networks</v>
          </cell>
          <cell r="L6116" t="str">
            <v>M</v>
          </cell>
          <cell r="M6116" t="str">
            <v>No</v>
          </cell>
          <cell r="N6116">
            <v>255474</v>
          </cell>
        </row>
        <row r="6117">
          <cell r="J6117" t="str">
            <v>BS_Cashflow_Capital:Infrastructure:Existing:Upgrading:Electrical Infrastructure:MV Networks</v>
          </cell>
          <cell r="K6117" t="str">
            <v>BS_Cashflow_Capital:Infrastructure:Existing:Upgrading:Electrical Infrastructure:MV Networks</v>
          </cell>
          <cell r="L6117" t="str">
            <v>M</v>
          </cell>
          <cell r="M6117" t="str">
            <v>No</v>
          </cell>
          <cell r="N6117">
            <v>255451</v>
          </cell>
        </row>
        <row r="6118">
          <cell r="J6118" t="str">
            <v>BS_Cashflow_Capital:Infrastructure:Existing:Upgrading:Electrical Infrastructure:MV Networks</v>
          </cell>
          <cell r="K6118" t="str">
            <v>BS_Cashflow_Capital:Infrastructure:Existing:Upgrading:Electrical Infrastructure:MV Networks</v>
          </cell>
          <cell r="L6118" t="str">
            <v>M</v>
          </cell>
          <cell r="M6118" t="str">
            <v>No</v>
          </cell>
          <cell r="N6118">
            <v>255454</v>
          </cell>
        </row>
        <row r="6119">
          <cell r="J6119" t="str">
            <v>BS_Cashflow_Capital:Infrastructure:Existing:Upgrading:Electrical Infrastructure:MV Networks</v>
          </cell>
          <cell r="K6119" t="str">
            <v>BS_Cashflow_Capital:Infrastructure:Existing:Upgrading:Electrical Infrastructure:MV Networks</v>
          </cell>
          <cell r="L6119" t="str">
            <v>M</v>
          </cell>
          <cell r="M6119" t="str">
            <v>No</v>
          </cell>
          <cell r="N6119">
            <v>261279</v>
          </cell>
        </row>
        <row r="6120">
          <cell r="J6120" t="str">
            <v>BS_Cashflow_Capital:Infrastructure:Existing:Upgrading:Electrical Infrastructure:MV Networks</v>
          </cell>
          <cell r="K6120" t="str">
            <v>BS_Cashflow_Capital:Infrastructure:Existing:Upgrading:Electrical Infrastructure:MV Networks</v>
          </cell>
          <cell r="L6120" t="str">
            <v>M</v>
          </cell>
          <cell r="M6120" t="str">
            <v>No</v>
          </cell>
          <cell r="N6120">
            <v>261272</v>
          </cell>
        </row>
        <row r="6121">
          <cell r="J6121" t="str">
            <v>BS_Cashflow_Capital:Infrastructure:Existing:Upgrading:Electrical Infrastructure:MV Networks</v>
          </cell>
          <cell r="K6121" t="str">
            <v>BS_Cashflow_Capital:Infrastructure:Existing:Upgrading:Electrical Infrastructure:MV Networks</v>
          </cell>
          <cell r="L6121" t="str">
            <v>M</v>
          </cell>
          <cell r="M6121" t="str">
            <v>No</v>
          </cell>
          <cell r="N6121">
            <v>261514</v>
          </cell>
        </row>
        <row r="6122">
          <cell r="J6122" t="str">
            <v>BS_Cashflow_Capital:Infrastructure:Existing:Upgrading:Electrical Infrastructure:MV Networks</v>
          </cell>
          <cell r="K6122" t="str">
            <v>BS_Cashflow_Capital:Infrastructure:Existing:Upgrading:Electrical Infrastructure:MV Networks</v>
          </cell>
          <cell r="L6122" t="str">
            <v>M</v>
          </cell>
          <cell r="M6122" t="str">
            <v>No</v>
          </cell>
          <cell r="N6122">
            <v>261499</v>
          </cell>
        </row>
        <row r="6123">
          <cell r="J6123" t="str">
            <v>BS_Cashflow_Capital:Infrastructure:Existing:Upgrading:Electrical Infrastructure:MV Networks</v>
          </cell>
          <cell r="K6123" t="str">
            <v>BS_Cashflow_Capital:Infrastructure:Existing:Upgrading:Electrical Infrastructure:MV Networks</v>
          </cell>
          <cell r="L6123" t="str">
            <v>M</v>
          </cell>
          <cell r="M6123" t="str">
            <v>No</v>
          </cell>
          <cell r="N6123">
            <v>261501</v>
          </cell>
        </row>
        <row r="6124">
          <cell r="J6124" t="str">
            <v>BS_Cashflow_Capital:Infrastructure:Existing:Upgrading:Electrical Infrastructure:MV Networks</v>
          </cell>
          <cell r="K6124" t="str">
            <v>BS_Cashflow_Capital:Infrastructure:Existing:Upgrading:Electrical Infrastructure:MV Networks</v>
          </cell>
          <cell r="L6124" t="str">
            <v>M</v>
          </cell>
          <cell r="M6124" t="str">
            <v>No</v>
          </cell>
          <cell r="N6124">
            <v>261490</v>
          </cell>
        </row>
        <row r="6125">
          <cell r="J6125" t="str">
            <v>BS_Cashflow_Capital:Infrastructure:Existing:Upgrading:Electrical Infrastructure:MV Networks</v>
          </cell>
          <cell r="K6125" t="str">
            <v>BS_Cashflow_Capital:Infrastructure:Existing:Upgrading:Electrical Infrastructure:MV Networks</v>
          </cell>
          <cell r="L6125" t="str">
            <v>M</v>
          </cell>
          <cell r="M6125" t="str">
            <v>No</v>
          </cell>
          <cell r="N6125">
            <v>261478</v>
          </cell>
        </row>
        <row r="6126">
          <cell r="J6126" t="str">
            <v>BS_Cashflow_Capital:Infrastructure:Existing:Upgrading:Electrical Infrastructure:MV Networks</v>
          </cell>
          <cell r="K6126" t="str">
            <v>BS_Cashflow_Capital:Infrastructure:Existing:Upgrading:Electrical Infrastructure:MV Networks</v>
          </cell>
          <cell r="L6126" t="str">
            <v>M</v>
          </cell>
          <cell r="M6126" t="str">
            <v>No</v>
          </cell>
          <cell r="N6126">
            <v>261470</v>
          </cell>
        </row>
        <row r="6127">
          <cell r="J6127" t="str">
            <v>BS_Cashflow_Capital:Infrastructure:Existing:Upgrading:Electrical Infrastructure:MV Networks</v>
          </cell>
          <cell r="K6127" t="str">
            <v>BS_Cashflow_Capital:Infrastructure:Existing:Upgrading:Electrical Infrastructure:MV Networks</v>
          </cell>
          <cell r="L6127" t="str">
            <v>M</v>
          </cell>
          <cell r="M6127" t="str">
            <v>No</v>
          </cell>
          <cell r="N6127">
            <v>261454</v>
          </cell>
        </row>
        <row r="6128">
          <cell r="J6128" t="str">
            <v>BS_Cashflow_Capital:Infrastructure:Existing:Upgrading:Electrical Infrastructure:MV Networks</v>
          </cell>
          <cell r="K6128" t="str">
            <v>BS_Cashflow_Capital:Infrastructure:Existing:Upgrading:Electrical Infrastructure:MV Networks</v>
          </cell>
          <cell r="L6128" t="str">
            <v>M</v>
          </cell>
          <cell r="M6128" t="str">
            <v>No</v>
          </cell>
          <cell r="N6128">
            <v>261455</v>
          </cell>
        </row>
        <row r="6129">
          <cell r="J6129" t="str">
            <v>BS_Cashflow_Capital:Infrastructure:Existing:Upgrading:Electrical Infrastructure:MV Networks</v>
          </cell>
          <cell r="K6129" t="str">
            <v>BS_Cashflow_Capital:Infrastructure:Existing:Upgrading:Electrical Infrastructure:MV Networks</v>
          </cell>
          <cell r="L6129" t="str">
            <v>M</v>
          </cell>
          <cell r="M6129" t="str">
            <v>No</v>
          </cell>
          <cell r="N6129">
            <v>261446</v>
          </cell>
        </row>
        <row r="6130">
          <cell r="J6130" t="str">
            <v>BS_Cashflow_Capital:Infrastructure:Existing:Upgrading:Electrical Infrastructure:MV Networks</v>
          </cell>
          <cell r="K6130" t="str">
            <v>BS_Cashflow_Capital:Infrastructure:Existing:Upgrading:Electrical Infrastructure:MV Networks</v>
          </cell>
          <cell r="L6130" t="str">
            <v>M</v>
          </cell>
          <cell r="M6130" t="str">
            <v>No</v>
          </cell>
          <cell r="N6130">
            <v>261458</v>
          </cell>
        </row>
        <row r="6131">
          <cell r="J6131" t="str">
            <v>BS_Cashflow_Capital:Infrastructure:Existing:Upgrading:Electrical Infrastructure:MV Networks</v>
          </cell>
          <cell r="K6131" t="str">
            <v>BS_Cashflow_Capital:Infrastructure:Existing:Upgrading:Electrical Infrastructure:MV Networks</v>
          </cell>
          <cell r="L6131" t="str">
            <v>M</v>
          </cell>
          <cell r="M6131" t="str">
            <v>No</v>
          </cell>
          <cell r="N6131">
            <v>261431</v>
          </cell>
        </row>
        <row r="6132">
          <cell r="J6132" t="str">
            <v>BS_Cashflow_Capital:Infrastructure:Existing:Upgrading:Electrical Infrastructure:MV Networks</v>
          </cell>
          <cell r="K6132" t="str">
            <v>BS_Cashflow_Capital:Infrastructure:Existing:Upgrading:Electrical Infrastructure:MV Networks</v>
          </cell>
          <cell r="L6132" t="str">
            <v>M</v>
          </cell>
          <cell r="M6132" t="str">
            <v>No</v>
          </cell>
          <cell r="N6132">
            <v>261424</v>
          </cell>
        </row>
        <row r="6133">
          <cell r="J6133" t="str">
            <v>BS_Cashflow_Capital:Infrastructure:Existing:Upgrading:Electrical Infrastructure:MV Networks</v>
          </cell>
          <cell r="K6133" t="str">
            <v>BS_Cashflow_Capital:Infrastructure:Existing:Upgrading:Electrical Infrastructure:MV Networks</v>
          </cell>
          <cell r="L6133" t="str">
            <v>M</v>
          </cell>
          <cell r="M6133" t="str">
            <v>No</v>
          </cell>
          <cell r="N6133">
            <v>261429</v>
          </cell>
        </row>
        <row r="6134">
          <cell r="J6134" t="str">
            <v>BS_Cashflow_Capital:Infrastructure:Existing:Upgrading:Electrical Infrastructure:MV Networks</v>
          </cell>
          <cell r="K6134" t="str">
            <v>BS_Cashflow_Capital:Infrastructure:Existing:Upgrading:Electrical Infrastructure:MV Networks</v>
          </cell>
          <cell r="L6134" t="str">
            <v>M</v>
          </cell>
          <cell r="M6134" t="str">
            <v>No</v>
          </cell>
          <cell r="N6134">
            <v>261526</v>
          </cell>
        </row>
        <row r="6135">
          <cell r="J6135" t="str">
            <v>BS_Cashflow_Capital:Infrastructure:Existing:Upgrading:Electrical Infrastructure:MV Networks</v>
          </cell>
          <cell r="K6135" t="str">
            <v>BS_Cashflow_Capital:Infrastructure:Existing:Upgrading:Electrical Infrastructure:MV Networks</v>
          </cell>
          <cell r="L6135" t="str">
            <v>M</v>
          </cell>
          <cell r="M6135" t="str">
            <v>No</v>
          </cell>
          <cell r="N6135">
            <v>261532</v>
          </cell>
        </row>
        <row r="6136">
          <cell r="J6136" t="str">
            <v>BS_Cashflow_Capital:Infrastructure:Existing:Upgrading:Electrical Infrastructure:MV Networks</v>
          </cell>
          <cell r="K6136" t="str">
            <v>BS_Cashflow_Capital:Infrastructure:Existing:Upgrading:Electrical Infrastructure:MV Networks</v>
          </cell>
          <cell r="L6136" t="str">
            <v>M</v>
          </cell>
          <cell r="M6136" t="str">
            <v>No</v>
          </cell>
          <cell r="N6136">
            <v>261519</v>
          </cell>
        </row>
        <row r="6137">
          <cell r="J6137" t="str">
            <v>BS_Cashflow_Capital:Infrastructure:Existing:Upgrading:Electrical Infrastructure:MV Networks</v>
          </cell>
          <cell r="K6137" t="str">
            <v>BS_Cashflow_Capital:Infrastructure:Existing:Upgrading:Electrical Infrastructure:MV Networks</v>
          </cell>
          <cell r="L6137" t="str">
            <v>M</v>
          </cell>
          <cell r="M6137" t="str">
            <v>No</v>
          </cell>
          <cell r="N6137">
            <v>261546</v>
          </cell>
        </row>
        <row r="6138">
          <cell r="J6138" t="str">
            <v>BS_Cashflow_Capital:Infrastructure:Existing:Upgrading:Electrical Infrastructure:MV Networks</v>
          </cell>
          <cell r="K6138" t="str">
            <v>BS_Cashflow_Capital:Infrastructure:Existing:Upgrading:Electrical Infrastructure:MV Networks</v>
          </cell>
          <cell r="L6138" t="str">
            <v>M</v>
          </cell>
          <cell r="M6138" t="str">
            <v>No</v>
          </cell>
          <cell r="N6138">
            <v>261550</v>
          </cell>
        </row>
        <row r="6139">
          <cell r="J6139" t="str">
            <v>BS_Cashflow_Capital:Infrastructure:Existing:Upgrading:Electrical Infrastructure:MV Substations</v>
          </cell>
          <cell r="K6139" t="str">
            <v>BS_Cashflow_Capital:Infrastructure:Existing:Upgrading:Electrical Infrastructure:MV Substations</v>
          </cell>
          <cell r="L6139" t="str">
            <v>M</v>
          </cell>
          <cell r="M6139" t="str">
            <v>No</v>
          </cell>
          <cell r="N6139">
            <v>261527</v>
          </cell>
        </row>
        <row r="6140">
          <cell r="J6140" t="str">
            <v>BS_Cashflow_Capital:Infrastructure:Existing:Upgrading:Electrical Infrastructure:MV Substations</v>
          </cell>
          <cell r="K6140" t="str">
            <v>BS_Cashflow_Capital:Infrastructure:Existing:Upgrading:Electrical Infrastructure:MV Substations</v>
          </cell>
          <cell r="L6140" t="str">
            <v>M</v>
          </cell>
          <cell r="M6140" t="str">
            <v>No</v>
          </cell>
          <cell r="N6140">
            <v>254075</v>
          </cell>
        </row>
        <row r="6141">
          <cell r="J6141" t="str">
            <v>BS_Cashflow_Capital:Infrastructure:Existing:Upgrading:Electrical Infrastructure:MV Substations</v>
          </cell>
          <cell r="K6141" t="str">
            <v>BS_Cashflow_Capital:Infrastructure:Existing:Upgrading:Electrical Infrastructure:MV Substations</v>
          </cell>
          <cell r="L6141" t="str">
            <v>M</v>
          </cell>
          <cell r="M6141" t="str">
            <v>No</v>
          </cell>
          <cell r="N6141">
            <v>255448</v>
          </cell>
        </row>
        <row r="6142">
          <cell r="J6142" t="str">
            <v>BS_Cashflow_Capital:Infrastructure:Existing:Upgrading:Electrical Infrastructure:MV Substations</v>
          </cell>
          <cell r="K6142" t="str">
            <v>BS_Cashflow_Capital:Infrastructure:Existing:Upgrading:Electrical Infrastructure:MV Substations</v>
          </cell>
          <cell r="L6142" t="str">
            <v>M</v>
          </cell>
          <cell r="M6142" t="str">
            <v>No</v>
          </cell>
          <cell r="N6142">
            <v>255330</v>
          </cell>
        </row>
        <row r="6143">
          <cell r="J6143" t="str">
            <v>BS_Cashflow_Capital:Infrastructure:New:Electrical Infrastructure:LV Networks</v>
          </cell>
          <cell r="K6143" t="str">
            <v>BS_Cashflow_Capital:Infrastructure:New:Electrical Infrastructure:LV Networks</v>
          </cell>
          <cell r="L6143" t="str">
            <v>M</v>
          </cell>
          <cell r="M6143" t="str">
            <v>No</v>
          </cell>
          <cell r="N6143">
            <v>255331</v>
          </cell>
        </row>
        <row r="6144">
          <cell r="J6144" t="str">
            <v>BS_Cashflow_Capital:Infrastructure:New:Electrical Infrastructure:LV Networks</v>
          </cell>
          <cell r="K6144" t="str">
            <v>BS_Cashflow_Capital:Infrastructure:New:Electrical Infrastructure:LV Networks</v>
          </cell>
          <cell r="L6144" t="str">
            <v>M</v>
          </cell>
          <cell r="M6144" t="str">
            <v>No</v>
          </cell>
          <cell r="N6144">
            <v>255320</v>
          </cell>
        </row>
        <row r="6145">
          <cell r="J6145" t="str">
            <v>BS_Cashflow_Capital:Infrastructure:New:Electrical Infrastructure:LV Networks</v>
          </cell>
          <cell r="K6145" t="str">
            <v>BS_Cashflow_Capital:Infrastructure:New:Electrical Infrastructure:LV Networks</v>
          </cell>
          <cell r="L6145" t="str">
            <v>M</v>
          </cell>
          <cell r="M6145" t="str">
            <v>No</v>
          </cell>
          <cell r="N6145">
            <v>255283</v>
          </cell>
        </row>
        <row r="6146">
          <cell r="J6146" t="str">
            <v>BS_Cashflow_Capital:Infrastructure:New:Electrical Infrastructure:LV Networks</v>
          </cell>
          <cell r="K6146" t="str">
            <v>BS_Cashflow_Capital:Infrastructure:New:Electrical Infrastructure:LV Networks</v>
          </cell>
          <cell r="L6146" t="str">
            <v>M</v>
          </cell>
          <cell r="M6146" t="str">
            <v>No</v>
          </cell>
          <cell r="N6146">
            <v>255287</v>
          </cell>
        </row>
        <row r="6147">
          <cell r="J6147" t="str">
            <v>BS_Cashflow_Capital:Infrastructure:New:Electrical Infrastructure:LV Networks</v>
          </cell>
          <cell r="K6147" t="str">
            <v>BS_Cashflow_Capital:Infrastructure:New:Electrical Infrastructure:LV Networks</v>
          </cell>
          <cell r="L6147" t="str">
            <v>M</v>
          </cell>
          <cell r="M6147" t="str">
            <v>No</v>
          </cell>
          <cell r="N6147">
            <v>255288</v>
          </cell>
        </row>
        <row r="6148">
          <cell r="J6148" t="str">
            <v>BS_Cashflow_Capital:Infrastructure:New:Electrical Infrastructure:LV Networks</v>
          </cell>
          <cell r="K6148" t="str">
            <v>BS_Cashflow_Capital:Infrastructure:New:Electrical Infrastructure:LV Networks</v>
          </cell>
          <cell r="L6148" t="str">
            <v>M</v>
          </cell>
          <cell r="M6148" t="str">
            <v>No</v>
          </cell>
          <cell r="N6148">
            <v>255308</v>
          </cell>
        </row>
        <row r="6149">
          <cell r="J6149" t="str">
            <v>BS_Cashflow_Capital:Infrastructure:New:Electrical Infrastructure:LV Networks</v>
          </cell>
          <cell r="K6149" t="str">
            <v>BS_Cashflow_Capital:Infrastructure:New:Electrical Infrastructure:LV Networks</v>
          </cell>
          <cell r="L6149" t="str">
            <v>M</v>
          </cell>
          <cell r="M6149" t="str">
            <v>No</v>
          </cell>
          <cell r="N6149">
            <v>255259</v>
          </cell>
        </row>
        <row r="6150">
          <cell r="J6150" t="str">
            <v>BS_Cashflow_Capital:Infrastructure:New:Electrical Infrastructure:LV Networks</v>
          </cell>
          <cell r="K6150" t="str">
            <v>BS_Cashflow_Capital:Infrastructure:New:Electrical Infrastructure:LV Networks</v>
          </cell>
          <cell r="L6150" t="str">
            <v>M</v>
          </cell>
          <cell r="M6150" t="str">
            <v>No</v>
          </cell>
          <cell r="N6150">
            <v>255449</v>
          </cell>
        </row>
        <row r="6151">
          <cell r="J6151" t="str">
            <v>BS_Cashflow_Capital:Infrastructure:New:Electrical Infrastructure:LV Networks</v>
          </cell>
          <cell r="K6151" t="str">
            <v>BS_Cashflow_Capital:Infrastructure:New:Electrical Infrastructure:LV Networks</v>
          </cell>
          <cell r="L6151" t="str">
            <v>M</v>
          </cell>
          <cell r="M6151" t="str">
            <v>No</v>
          </cell>
          <cell r="N6151">
            <v>255461</v>
          </cell>
        </row>
        <row r="6152">
          <cell r="J6152" t="str">
            <v>BS_Cashflow_Capital:Infrastructure:New:Electrical Infrastructure:LV Networks</v>
          </cell>
          <cell r="K6152" t="str">
            <v>BS_Cashflow_Capital:Infrastructure:New:Electrical Infrastructure:LV Networks</v>
          </cell>
          <cell r="L6152" t="str">
            <v>M</v>
          </cell>
          <cell r="M6152" t="str">
            <v>No</v>
          </cell>
          <cell r="N6152">
            <v>255468</v>
          </cell>
        </row>
        <row r="6153">
          <cell r="J6153" t="str">
            <v>BS_Cashflow_Capital:Infrastructure:New:Electrical Infrastructure:LV Networks</v>
          </cell>
          <cell r="K6153" t="str">
            <v>BS_Cashflow_Capital:Infrastructure:New:Electrical Infrastructure:LV Networks</v>
          </cell>
          <cell r="L6153" t="str">
            <v>M</v>
          </cell>
          <cell r="M6153" t="str">
            <v>No</v>
          </cell>
          <cell r="N6153">
            <v>255488</v>
          </cell>
        </row>
        <row r="6154">
          <cell r="J6154" t="str">
            <v>BS_Cashflow_Capital:Infrastructure:New:Electrical Infrastructure:LV Networks</v>
          </cell>
          <cell r="K6154" t="str">
            <v>BS_Cashflow_Capital:Infrastructure:New:Electrical Infrastructure:LV Networks</v>
          </cell>
          <cell r="L6154" t="str">
            <v>M</v>
          </cell>
          <cell r="M6154" t="str">
            <v>No</v>
          </cell>
          <cell r="N6154">
            <v>255489</v>
          </cell>
        </row>
        <row r="6155">
          <cell r="J6155" t="str">
            <v>BS_Cashflow_Capital:Infrastructure:New:Electrical Infrastructure:LV Networks</v>
          </cell>
          <cell r="K6155" t="str">
            <v>BS_Cashflow_Capital:Infrastructure:New:Electrical Infrastructure:LV Networks</v>
          </cell>
          <cell r="L6155" t="str">
            <v>M</v>
          </cell>
          <cell r="M6155" t="str">
            <v>No</v>
          </cell>
          <cell r="N6155">
            <v>255494</v>
          </cell>
        </row>
        <row r="6156">
          <cell r="J6156" t="str">
            <v>BS_Cashflow_Capital:Infrastructure:New:Electrical Infrastructure:LV Networks</v>
          </cell>
          <cell r="K6156" t="str">
            <v>BS_Cashflow_Capital:Infrastructure:New:Electrical Infrastructure:LV Networks</v>
          </cell>
          <cell r="L6156" t="str">
            <v>M</v>
          </cell>
          <cell r="M6156" t="str">
            <v>No</v>
          </cell>
          <cell r="N6156">
            <v>255521</v>
          </cell>
        </row>
        <row r="6157">
          <cell r="J6157" t="str">
            <v>BS_Cashflow_Capital:Infrastructure:New:Electrical Infrastructure:LV Networks</v>
          </cell>
          <cell r="K6157" t="str">
            <v>BS_Cashflow_Capital:Infrastructure:New:Electrical Infrastructure:LV Networks</v>
          </cell>
          <cell r="L6157" t="str">
            <v>M</v>
          </cell>
          <cell r="M6157" t="str">
            <v>No</v>
          </cell>
          <cell r="N6157">
            <v>255234</v>
          </cell>
        </row>
        <row r="6158">
          <cell r="J6158" t="str">
            <v>BS_Cashflow_Capital:Infrastructure:New:Electrical Infrastructure:LV Networks</v>
          </cell>
          <cell r="K6158" t="str">
            <v>BS_Cashflow_Capital:Infrastructure:New:Electrical Infrastructure:LV Networks</v>
          </cell>
          <cell r="L6158" t="str">
            <v>M</v>
          </cell>
          <cell r="M6158" t="str">
            <v>No</v>
          </cell>
          <cell r="N6158">
            <v>255209</v>
          </cell>
        </row>
        <row r="6159">
          <cell r="J6159" t="str">
            <v>BS_Cashflow_Capital:Infrastructure:New:Electrical Infrastructure:LV Networks</v>
          </cell>
          <cell r="K6159" t="str">
            <v>BS_Cashflow_Capital:Infrastructure:New:Electrical Infrastructure:LV Networks</v>
          </cell>
          <cell r="L6159" t="str">
            <v>M</v>
          </cell>
          <cell r="M6159" t="str">
            <v>No</v>
          </cell>
          <cell r="N6159">
            <v>255199</v>
          </cell>
        </row>
        <row r="6160">
          <cell r="J6160" t="str">
            <v>BS_Cashflow_Capital:Infrastructure:New:Electrical Infrastructure:LV Networks</v>
          </cell>
          <cell r="K6160" t="str">
            <v>BS_Cashflow_Capital:Infrastructure:New:Electrical Infrastructure:LV Networks</v>
          </cell>
          <cell r="L6160" t="str">
            <v>M</v>
          </cell>
          <cell r="M6160" t="str">
            <v>No</v>
          </cell>
          <cell r="N6160">
            <v>255202</v>
          </cell>
        </row>
        <row r="6161">
          <cell r="J6161" t="str">
            <v>BS_Cashflow_Capital:Infrastructure:New:Electrical Infrastructure:LV Networks</v>
          </cell>
          <cell r="K6161" t="str">
            <v>BS_Cashflow_Capital:Infrastructure:New:Electrical Infrastructure:LV Networks</v>
          </cell>
          <cell r="L6161" t="str">
            <v>M</v>
          </cell>
          <cell r="M6161" t="str">
            <v>No</v>
          </cell>
          <cell r="N6161">
            <v>254076</v>
          </cell>
        </row>
        <row r="6162">
          <cell r="J6162" t="str">
            <v>BS_Cashflow_Capital:Infrastructure:New:Electrical Infrastructure:LV Networks</v>
          </cell>
          <cell r="K6162" t="str">
            <v>BS_Cashflow_Capital:Infrastructure:New:Electrical Infrastructure:LV Networks</v>
          </cell>
          <cell r="L6162" t="str">
            <v>M</v>
          </cell>
          <cell r="M6162" t="str">
            <v>No</v>
          </cell>
          <cell r="N6162">
            <v>254129</v>
          </cell>
        </row>
        <row r="6163">
          <cell r="J6163" t="str">
            <v>BS_Cashflow_Capital:Infrastructure:New:Electrical Infrastructure:LV Networks</v>
          </cell>
          <cell r="K6163" t="str">
            <v>BS_Cashflow_Capital:Infrastructure:New:Electrical Infrastructure:LV Networks</v>
          </cell>
          <cell r="L6163" t="str">
            <v>M</v>
          </cell>
          <cell r="M6163" t="str">
            <v>No</v>
          </cell>
          <cell r="N6163">
            <v>254130</v>
          </cell>
        </row>
        <row r="6164">
          <cell r="J6164" t="str">
            <v>BS_Cashflow_Capital:Infrastructure:New:Electrical Infrastructure:LV Networks</v>
          </cell>
          <cell r="K6164" t="str">
            <v>BS_Cashflow_Capital:Infrastructure:New:Electrical Infrastructure:LV Networks</v>
          </cell>
          <cell r="L6164" t="str">
            <v>M</v>
          </cell>
          <cell r="M6164" t="str">
            <v>No</v>
          </cell>
          <cell r="N6164">
            <v>254131</v>
          </cell>
        </row>
        <row r="6165">
          <cell r="J6165" t="str">
            <v>BS_Cashflow_Capital:Infrastructure:New:Electrical Infrastructure:LV Networks</v>
          </cell>
          <cell r="K6165" t="str">
            <v>BS_Cashflow_Capital:Infrastructure:New:Electrical Infrastructure:LV Networks</v>
          </cell>
          <cell r="L6165" t="str">
            <v>M</v>
          </cell>
          <cell r="M6165" t="str">
            <v>No</v>
          </cell>
          <cell r="N6165">
            <v>254095</v>
          </cell>
        </row>
        <row r="6166">
          <cell r="J6166" t="str">
            <v>BS_Cashflow_Capital:Infrastructure:New:Electrical Infrastructure:LV Networks</v>
          </cell>
          <cell r="K6166" t="str">
            <v>BS_Cashflow_Capital:Infrastructure:New:Electrical Infrastructure:LV Networks</v>
          </cell>
          <cell r="L6166" t="str">
            <v>M</v>
          </cell>
          <cell r="M6166" t="str">
            <v>No</v>
          </cell>
          <cell r="N6166">
            <v>254150</v>
          </cell>
        </row>
        <row r="6167">
          <cell r="J6167" t="str">
            <v>BS_Cashflow_Capital:Infrastructure:New:Electrical Infrastructure:LV Networks</v>
          </cell>
          <cell r="K6167" t="str">
            <v>BS_Cashflow_Capital:Infrastructure:New:Electrical Infrastructure:LV Networks</v>
          </cell>
          <cell r="L6167" t="str">
            <v>M</v>
          </cell>
          <cell r="M6167" t="str">
            <v>No</v>
          </cell>
          <cell r="N6167">
            <v>254059</v>
          </cell>
        </row>
        <row r="6168">
          <cell r="J6168" t="str">
            <v>BS_Cashflow_Capital:Infrastructure:New:Electrical Infrastructure:LV Networks</v>
          </cell>
          <cell r="K6168" t="str">
            <v>BS_Cashflow_Capital:Infrastructure:New:Electrical Infrastructure:LV Networks</v>
          </cell>
          <cell r="L6168" t="str">
            <v>M</v>
          </cell>
          <cell r="M6168" t="str">
            <v>No</v>
          </cell>
          <cell r="N6168">
            <v>261528</v>
          </cell>
        </row>
        <row r="6169">
          <cell r="J6169" t="str">
            <v>BS_Cashflow_Capital:Infrastructure:New:Electrical Infrastructure:LV Networks</v>
          </cell>
          <cell r="K6169" t="str">
            <v>BS_Cashflow_Capital:Infrastructure:New:Electrical Infrastructure:LV Networks</v>
          </cell>
          <cell r="L6169" t="str">
            <v>M</v>
          </cell>
          <cell r="M6169" t="str">
            <v>No</v>
          </cell>
          <cell r="N6169">
            <v>261518</v>
          </cell>
        </row>
        <row r="6170">
          <cell r="J6170" t="str">
            <v>BS_Cashflow_Capital:Infrastructure:New:Electrical Infrastructure:LV Networks</v>
          </cell>
          <cell r="K6170" t="str">
            <v>BS_Cashflow_Capital:Infrastructure:New:Electrical Infrastructure:LV Networks</v>
          </cell>
          <cell r="L6170" t="str">
            <v>M</v>
          </cell>
          <cell r="M6170" t="str">
            <v>No</v>
          </cell>
          <cell r="N6170">
            <v>261536</v>
          </cell>
        </row>
        <row r="6171">
          <cell r="J6171" t="str">
            <v>BS_Cashflow_Capital:Infrastructure:New:Electrical Infrastructure:LV Networks</v>
          </cell>
          <cell r="K6171" t="str">
            <v>BS_Cashflow_Capital:Infrastructure:New:Electrical Infrastructure:LV Networks</v>
          </cell>
          <cell r="L6171" t="str">
            <v>M</v>
          </cell>
          <cell r="M6171" t="str">
            <v>No</v>
          </cell>
          <cell r="N6171">
            <v>261426</v>
          </cell>
        </row>
        <row r="6172">
          <cell r="J6172" t="str">
            <v>BS_Cashflow_Capital:Infrastructure:New:Electrical Infrastructure:LV Networks</v>
          </cell>
          <cell r="K6172" t="str">
            <v>BS_Cashflow_Capital:Infrastructure:New:Electrical Infrastructure:LV Networks</v>
          </cell>
          <cell r="L6172" t="str">
            <v>M</v>
          </cell>
          <cell r="M6172" t="str">
            <v>No</v>
          </cell>
          <cell r="N6172">
            <v>261457</v>
          </cell>
        </row>
        <row r="6173">
          <cell r="J6173" t="str">
            <v>BS_Cashflow_Capital:Infrastructure:New:Electrical Infrastructure:LV Networks</v>
          </cell>
          <cell r="K6173" t="str">
            <v>BS_Cashflow_Capital:Infrastructure:New:Electrical Infrastructure:LV Networks</v>
          </cell>
          <cell r="L6173" t="str">
            <v>M</v>
          </cell>
          <cell r="M6173" t="str">
            <v>No</v>
          </cell>
          <cell r="N6173">
            <v>261482</v>
          </cell>
        </row>
        <row r="6174">
          <cell r="J6174" t="str">
            <v>BS_Cashflow_Capital:Infrastructure:New:Electrical Infrastructure:LV Networks</v>
          </cell>
          <cell r="K6174" t="str">
            <v>BS_Cashflow_Capital:Infrastructure:New:Electrical Infrastructure:LV Networks</v>
          </cell>
          <cell r="L6174" t="str">
            <v>M</v>
          </cell>
          <cell r="M6174" t="str">
            <v>No</v>
          </cell>
          <cell r="N6174">
            <v>261496</v>
          </cell>
        </row>
        <row r="6175">
          <cell r="J6175" t="str">
            <v>BS_Cashflow_Capital:Infrastructure:New:Electrical Infrastructure:LV Networks</v>
          </cell>
          <cell r="K6175" t="str">
            <v>BS_Cashflow_Capital:Infrastructure:New:Electrical Infrastructure:LV Networks</v>
          </cell>
          <cell r="L6175" t="str">
            <v>M</v>
          </cell>
          <cell r="M6175" t="str">
            <v>No</v>
          </cell>
          <cell r="N6175">
            <v>261497</v>
          </cell>
        </row>
        <row r="6176">
          <cell r="J6176" t="str">
            <v>BS_Cashflow_Capital:Infrastructure:New:Electrical Infrastructure:LV Networks</v>
          </cell>
          <cell r="K6176" t="str">
            <v>BS_Cashflow_Capital:Infrastructure:New:Electrical Infrastructure:LV Networks</v>
          </cell>
          <cell r="L6176" t="str">
            <v>M</v>
          </cell>
          <cell r="M6176" t="str">
            <v>No</v>
          </cell>
          <cell r="N6176">
            <v>261385</v>
          </cell>
        </row>
        <row r="6177">
          <cell r="J6177" t="str">
            <v>BS_Cashflow_Capital:Infrastructure:New:Electrical Infrastructure:LV Networks</v>
          </cell>
          <cell r="K6177" t="str">
            <v>BS_Cashflow_Capital:Infrastructure:New:Electrical Infrastructure:LV Networks</v>
          </cell>
          <cell r="L6177" t="str">
            <v>M</v>
          </cell>
          <cell r="M6177" t="str">
            <v>No</v>
          </cell>
          <cell r="N6177">
            <v>261393</v>
          </cell>
        </row>
        <row r="6178">
          <cell r="J6178" t="str">
            <v>BS_Cashflow_Capital:Infrastructure:New:Electrical Infrastructure:LV Networks</v>
          </cell>
          <cell r="K6178" t="str">
            <v>BS_Cashflow_Capital:Infrastructure:New:Electrical Infrastructure:LV Networks</v>
          </cell>
          <cell r="L6178" t="str">
            <v>M</v>
          </cell>
          <cell r="M6178" t="str">
            <v>No</v>
          </cell>
          <cell r="N6178">
            <v>261396</v>
          </cell>
        </row>
        <row r="6179">
          <cell r="J6179" t="str">
            <v>BS_Cashflow_Capital:Infrastructure:New:Rail Infrastructure:Rail Lines</v>
          </cell>
          <cell r="K6179" t="str">
            <v>BS_Cashflow_Capital:Infrastructure:New:Rail Infrastructure:Rail Lines</v>
          </cell>
          <cell r="L6179" t="str">
            <v>M</v>
          </cell>
          <cell r="M6179" t="str">
            <v>No</v>
          </cell>
          <cell r="N6179">
            <v>261275</v>
          </cell>
        </row>
        <row r="6180">
          <cell r="J6180" t="str">
            <v>BS_Cashflow_Capital:Infrastructure:New:Rail Infrastructure:Rail Lines</v>
          </cell>
          <cell r="K6180" t="str">
            <v>BS_Cashflow_Capital:Infrastructure:New:Rail Infrastructure:Rail Lines</v>
          </cell>
          <cell r="L6180" t="str">
            <v>M</v>
          </cell>
          <cell r="M6180" t="str">
            <v>No</v>
          </cell>
          <cell r="N6180">
            <v>261276</v>
          </cell>
        </row>
        <row r="6181">
          <cell r="J6181" t="str">
            <v>BS_Cashflow_Capital:Infrastructure:New:Rail Infrastructure:Rail Lines</v>
          </cell>
          <cell r="K6181" t="str">
            <v>BS_Cashflow_Capital:Infrastructure:New:Rail Infrastructure:Rail Lines</v>
          </cell>
          <cell r="L6181" t="str">
            <v>M</v>
          </cell>
          <cell r="M6181" t="str">
            <v>No</v>
          </cell>
          <cell r="N6181">
            <v>261508</v>
          </cell>
        </row>
        <row r="6182">
          <cell r="J6182" t="str">
            <v>BS_Cashflow_Capital:Infrastructure:New:Rail Infrastructure:Rail Lines</v>
          </cell>
          <cell r="K6182" t="str">
            <v>BS_Cashflow_Capital:Infrastructure:New:Rail Infrastructure:Rail Lines</v>
          </cell>
          <cell r="L6182" t="str">
            <v>M</v>
          </cell>
          <cell r="M6182" t="str">
            <v>No</v>
          </cell>
          <cell r="N6182">
            <v>261467</v>
          </cell>
        </row>
        <row r="6183">
          <cell r="J6183" t="str">
            <v>BS_Cashflow_Capital:Infrastructure:New:Rail Infrastructure:Rail Lines</v>
          </cell>
          <cell r="K6183" t="str">
            <v>BS_Cashflow_Capital:Infrastructure:New:Rail Infrastructure:Rail Lines</v>
          </cell>
          <cell r="L6183" t="str">
            <v>M</v>
          </cell>
          <cell r="M6183" t="str">
            <v>No</v>
          </cell>
          <cell r="N6183">
            <v>261468</v>
          </cell>
        </row>
        <row r="6184">
          <cell r="J6184" t="str">
            <v>BS_Cashflow_Capital:Infrastructure:New:Rail Infrastructure:Rail Lines</v>
          </cell>
          <cell r="K6184" t="str">
            <v>BS_Cashflow_Capital:Infrastructure:New:Rail Infrastructure:Rail Lines</v>
          </cell>
          <cell r="L6184" t="str">
            <v>M</v>
          </cell>
          <cell r="M6184" t="str">
            <v>No</v>
          </cell>
          <cell r="N6184">
            <v>261414</v>
          </cell>
        </row>
        <row r="6185">
          <cell r="J6185" t="str">
            <v>BS_Cashflow_Capital:Infrastructure:New:Rail Infrastructure:Rail Lines</v>
          </cell>
          <cell r="K6185" t="str">
            <v>BS_Cashflow_Capital:Infrastructure:New:Rail Infrastructure:Rail Lines</v>
          </cell>
          <cell r="L6185" t="str">
            <v>M</v>
          </cell>
          <cell r="M6185" t="str">
            <v>No</v>
          </cell>
          <cell r="N6185">
            <v>261547</v>
          </cell>
        </row>
        <row r="6186">
          <cell r="J6186" t="str">
            <v>BS_Cashflow_Capital:Infrastructure:New:Rail Infrastructure:Rail Lines</v>
          </cell>
          <cell r="K6186" t="str">
            <v>BS_Cashflow_Capital:Infrastructure:New:Rail Infrastructure:Rail Lines</v>
          </cell>
          <cell r="L6186" t="str">
            <v>M</v>
          </cell>
          <cell r="M6186" t="str">
            <v>No</v>
          </cell>
          <cell r="N6186">
            <v>261529</v>
          </cell>
        </row>
        <row r="6187">
          <cell r="J6187" t="str">
            <v>BS_Cashflow_Capital:Infrastructure:New:Rail Infrastructure:Rail Lines</v>
          </cell>
          <cell r="K6187" t="str">
            <v>BS_Cashflow_Capital:Infrastructure:New:Rail Infrastructure:Rail Lines</v>
          </cell>
          <cell r="L6187" t="str">
            <v>M</v>
          </cell>
          <cell r="M6187" t="str">
            <v>No</v>
          </cell>
          <cell r="N6187">
            <v>261544</v>
          </cell>
        </row>
        <row r="6188">
          <cell r="J6188" t="str">
            <v>BS_Cashflow_Capital:Infrastructure:New:Rail Infrastructure:Rail Lines</v>
          </cell>
          <cell r="K6188" t="str">
            <v>BS_Cashflow_Capital:Infrastructure:New:Rail Infrastructure:Rail Lines</v>
          </cell>
          <cell r="L6188" t="str">
            <v>M</v>
          </cell>
          <cell r="M6188" t="str">
            <v>No</v>
          </cell>
          <cell r="N6188">
            <v>254113</v>
          </cell>
        </row>
        <row r="6189">
          <cell r="J6189" t="str">
            <v>BS_Cashflow_Capital:Infrastructure:New:Rail Infrastructure:Rail Lines</v>
          </cell>
          <cell r="K6189" t="str">
            <v>BS_Cashflow_Capital:Infrastructure:New:Rail Infrastructure:Rail Lines</v>
          </cell>
          <cell r="L6189" t="str">
            <v>M</v>
          </cell>
          <cell r="M6189" t="str">
            <v>No</v>
          </cell>
          <cell r="N6189">
            <v>254065</v>
          </cell>
        </row>
        <row r="6190">
          <cell r="J6190" t="str">
            <v>BS_Cashflow_Capital:Infrastructure:New:Rail Infrastructure:Rail Lines</v>
          </cell>
          <cell r="K6190" t="str">
            <v>BS_Cashflow_Capital:Infrastructure:New:Rail Infrastructure:Rail Lines</v>
          </cell>
          <cell r="L6190" t="str">
            <v>M</v>
          </cell>
          <cell r="M6190" t="str">
            <v>No</v>
          </cell>
          <cell r="N6190">
            <v>254066</v>
          </cell>
        </row>
        <row r="6191">
          <cell r="J6191" t="str">
            <v>BS_Cashflow_Capital:Infrastructure:New:Rail Infrastructure:Rail Lines</v>
          </cell>
          <cell r="K6191" t="str">
            <v>BS_Cashflow_Capital:Infrastructure:New:Rail Infrastructure:Rail Lines</v>
          </cell>
          <cell r="L6191" t="str">
            <v>M</v>
          </cell>
          <cell r="M6191" t="str">
            <v>No</v>
          </cell>
          <cell r="N6191">
            <v>254111</v>
          </cell>
        </row>
        <row r="6192">
          <cell r="J6192" t="str">
            <v>BS_Cashflow_Capital:Infrastructure:New:Rail Infrastructure:Rail Lines</v>
          </cell>
          <cell r="K6192" t="str">
            <v>BS_Cashflow_Capital:Infrastructure:New:Rail Infrastructure:Rail Lines</v>
          </cell>
          <cell r="L6192" t="str">
            <v>M</v>
          </cell>
          <cell r="M6192" t="str">
            <v>No</v>
          </cell>
          <cell r="N6192">
            <v>254139</v>
          </cell>
        </row>
        <row r="6193">
          <cell r="J6193" t="str">
            <v>BS_Cashflow_Capital:Infrastructure:New:Rail Infrastructure:Rail Lines</v>
          </cell>
          <cell r="K6193" t="str">
            <v>BS_Cashflow_Capital:Infrastructure:New:Rail Infrastructure:Rail Lines</v>
          </cell>
          <cell r="L6193" t="str">
            <v>M</v>
          </cell>
          <cell r="M6193" t="str">
            <v>No</v>
          </cell>
          <cell r="N6193">
            <v>254077</v>
          </cell>
        </row>
        <row r="6194">
          <cell r="J6194" t="str">
            <v>BS_Cashflow_Capital:Infrastructure:New:Rail Infrastructure:Rail Lines</v>
          </cell>
          <cell r="K6194" t="str">
            <v>BS_Cashflow_Capital:Infrastructure:New:Rail Infrastructure:Rail Lines</v>
          </cell>
          <cell r="L6194" t="str">
            <v>M</v>
          </cell>
          <cell r="M6194" t="str">
            <v>No</v>
          </cell>
          <cell r="N6194">
            <v>255219</v>
          </cell>
        </row>
        <row r="6195">
          <cell r="J6195" t="str">
            <v>BS_Cashflow_Capital:Infrastructure:New:Rail Infrastructure:Rail Lines</v>
          </cell>
          <cell r="K6195" t="str">
            <v>BS_Cashflow_Capital:Infrastructure:New:Rail Infrastructure:Rail Lines</v>
          </cell>
          <cell r="L6195" t="str">
            <v>M</v>
          </cell>
          <cell r="M6195" t="str">
            <v>No</v>
          </cell>
          <cell r="N6195">
            <v>255182</v>
          </cell>
        </row>
        <row r="6196">
          <cell r="J6196" t="str">
            <v>BS_Cashflow_Capital:Infrastructure:New:Rail Infrastructure:Rail Lines</v>
          </cell>
          <cell r="K6196" t="str">
            <v>BS_Cashflow_Capital:Infrastructure:New:Rail Infrastructure:Rail Lines</v>
          </cell>
          <cell r="L6196" t="str">
            <v>M</v>
          </cell>
          <cell r="M6196" t="str">
            <v>No</v>
          </cell>
          <cell r="N6196">
            <v>255183</v>
          </cell>
        </row>
        <row r="6197">
          <cell r="J6197" t="str">
            <v>BS_Cashflow_Capital:Infrastructure:New:Rail Infrastructure:Rail Lines</v>
          </cell>
          <cell r="K6197" t="str">
            <v>BS_Cashflow_Capital:Infrastructure:New:Rail Infrastructure:Rail Lines</v>
          </cell>
          <cell r="L6197" t="str">
            <v>M</v>
          </cell>
          <cell r="M6197" t="str">
            <v>No</v>
          </cell>
          <cell r="N6197">
            <v>255502</v>
          </cell>
        </row>
        <row r="6198">
          <cell r="J6198" t="str">
            <v>BS_Cashflow_Capital:Infrastructure:New:Rail Infrastructure:Rail Lines</v>
          </cell>
          <cell r="K6198" t="str">
            <v>BS_Cashflow_Capital:Infrastructure:New:Rail Infrastructure:Rail Lines</v>
          </cell>
          <cell r="L6198" t="str">
            <v>M</v>
          </cell>
          <cell r="M6198" t="str">
            <v>No</v>
          </cell>
          <cell r="N6198">
            <v>255503</v>
          </cell>
        </row>
        <row r="6199">
          <cell r="J6199" t="str">
            <v>BS_Cashflow_Capital:Infrastructure:New:Rail Infrastructure:Rail Lines</v>
          </cell>
          <cell r="K6199" t="str">
            <v>BS_Cashflow_Capital:Infrastructure:New:Rail Infrastructure:Rail Lines</v>
          </cell>
          <cell r="L6199" t="str">
            <v>M</v>
          </cell>
          <cell r="M6199" t="str">
            <v>No</v>
          </cell>
          <cell r="N6199">
            <v>255478</v>
          </cell>
        </row>
        <row r="6200">
          <cell r="J6200" t="str">
            <v>BS_Cashflow_Capital:Infrastructure:New:Rail Infrastructure:Rail Lines</v>
          </cell>
          <cell r="K6200" t="str">
            <v>BS_Cashflow_Capital:Infrastructure:New:Rail Infrastructure:Rail Lines</v>
          </cell>
          <cell r="L6200" t="str">
            <v>M</v>
          </cell>
          <cell r="M6200" t="str">
            <v>No</v>
          </cell>
          <cell r="N6200">
            <v>255455</v>
          </cell>
        </row>
        <row r="6201">
          <cell r="J6201" t="str">
            <v>BS_Cashflow_Capital:Infrastructure:New:Rail Infrastructure:Rail Lines</v>
          </cell>
          <cell r="K6201" t="str">
            <v>BS_Cashflow_Capital:Infrastructure:New:Rail Infrastructure:Rail Lines</v>
          </cell>
          <cell r="L6201" t="str">
            <v>M</v>
          </cell>
          <cell r="M6201" t="str">
            <v>No</v>
          </cell>
          <cell r="N6201">
            <v>255458</v>
          </cell>
        </row>
        <row r="6202">
          <cell r="J6202" t="str">
            <v>BS_Cashflow_Capital:Infrastructure:New:Rail Infrastructure:Rail Lines</v>
          </cell>
          <cell r="K6202" t="str">
            <v>BS_Cashflow_Capital:Infrastructure:New:Rail Infrastructure:Rail Lines</v>
          </cell>
          <cell r="L6202" t="str">
            <v>M</v>
          </cell>
          <cell r="M6202" t="str">
            <v>No</v>
          </cell>
          <cell r="N6202">
            <v>255273</v>
          </cell>
        </row>
        <row r="6203">
          <cell r="J6203" t="str">
            <v>BS_Cashflow_Capital:Infrastructure:New:Rail Infrastructure:Rail Lines</v>
          </cell>
          <cell r="K6203" t="str">
            <v>BS_Cashflow_Capital:Infrastructure:New:Rail Infrastructure:Rail Lines</v>
          </cell>
          <cell r="L6203" t="str">
            <v>M</v>
          </cell>
          <cell r="M6203" t="str">
            <v>No</v>
          </cell>
          <cell r="N6203">
            <v>255274</v>
          </cell>
        </row>
        <row r="6204">
          <cell r="J6204" t="str">
            <v>BS_Cashflow_Capital:Infrastructure:New:Rail Infrastructure:Rail Lines</v>
          </cell>
          <cell r="K6204" t="str">
            <v>BS_Cashflow_Capital:Infrastructure:New:Rail Infrastructure:Rail Lines</v>
          </cell>
          <cell r="L6204" t="str">
            <v>M</v>
          </cell>
          <cell r="M6204" t="str">
            <v>No</v>
          </cell>
          <cell r="N6204">
            <v>255296</v>
          </cell>
        </row>
        <row r="6205">
          <cell r="J6205" t="str">
            <v>BS_Cashflow_Capital:Infrastructure:New:Rail Infrastructure:Rail Lines</v>
          </cell>
          <cell r="K6205" t="str">
            <v>BS_Cashflow_Capital:Infrastructure:New:Rail Infrastructure:Rail Lines</v>
          </cell>
          <cell r="L6205" t="str">
            <v>M</v>
          </cell>
          <cell r="M6205" t="str">
            <v>No</v>
          </cell>
          <cell r="N6205">
            <v>255326</v>
          </cell>
        </row>
        <row r="6206">
          <cell r="J6206" t="str">
            <v>BS_Cashflow_Capital:Infrastructure:New:Rail Infrastructure:Rail Lines</v>
          </cell>
          <cell r="K6206" t="str">
            <v>BS_Cashflow_Capital:Infrastructure:New:Rail Infrastructure:Rail Lines</v>
          </cell>
          <cell r="L6206" t="str">
            <v>M</v>
          </cell>
          <cell r="M6206" t="str">
            <v>No</v>
          </cell>
          <cell r="N6206">
            <v>255323</v>
          </cell>
        </row>
        <row r="6207">
          <cell r="J6207" t="str">
            <v>BS_Cashflow_Capital:Non-infrastructure:New:Community Assets:Community Facilities:Parks</v>
          </cell>
          <cell r="K6207" t="str">
            <v>BS_Cashflow_Capital:Non-infrastructure:New:Community Assets:Community Facilities:Parks</v>
          </cell>
          <cell r="L6207" t="str">
            <v>M</v>
          </cell>
          <cell r="M6207" t="str">
            <v>No</v>
          </cell>
          <cell r="N6207">
            <v>255294</v>
          </cell>
        </row>
        <row r="6208">
          <cell r="J6208" t="str">
            <v>BS_Cashflow_Capital:Non-infrastructure:New:Community Assets:Community Facilities:Parks</v>
          </cell>
          <cell r="K6208" t="str">
            <v>BS_Cashflow_Capital:Non-infrastructure:New:Community Assets:Community Facilities:Parks</v>
          </cell>
          <cell r="L6208" t="str">
            <v>M</v>
          </cell>
          <cell r="M6208" t="str">
            <v>No</v>
          </cell>
          <cell r="N6208">
            <v>255300</v>
          </cell>
        </row>
        <row r="6209">
          <cell r="J6209" t="str">
            <v>BS_Cashflow_Capital:Non-infrastructure:New:Community Assets:Community Facilities:Parks</v>
          </cell>
          <cell r="K6209" t="str">
            <v>BS_Cashflow_Capital:Non-infrastructure:New:Community Assets:Community Facilities:Parks</v>
          </cell>
          <cell r="L6209" t="str">
            <v>M</v>
          </cell>
          <cell r="M6209" t="str">
            <v>No</v>
          </cell>
          <cell r="N6209">
            <v>255301</v>
          </cell>
        </row>
        <row r="6210">
          <cell r="J6210" t="str">
            <v>BS_Cashflow_Capital:Non-infrastructure:New:Community Assets:Community Facilities:Parks</v>
          </cell>
          <cell r="K6210" t="str">
            <v>BS_Cashflow_Capital:Non-infrastructure:New:Community Assets:Community Facilities:Parks</v>
          </cell>
          <cell r="L6210" t="str">
            <v>M</v>
          </cell>
          <cell r="M6210" t="str">
            <v>No</v>
          </cell>
          <cell r="N6210">
            <v>255289</v>
          </cell>
        </row>
        <row r="6211">
          <cell r="J6211" t="str">
            <v>BS_Cashflow_Capital:Non-infrastructure:New:Community Assets:Community Facilities:Parks</v>
          </cell>
          <cell r="K6211" t="str">
            <v>BS_Cashflow_Capital:Non-infrastructure:New:Community Assets:Community Facilities:Parks</v>
          </cell>
          <cell r="L6211" t="str">
            <v>M</v>
          </cell>
          <cell r="M6211" t="str">
            <v>No</v>
          </cell>
          <cell r="N6211">
            <v>255290</v>
          </cell>
        </row>
        <row r="6212">
          <cell r="J6212" t="str">
            <v>BS_Cashflow_Capital:Non-infrastructure:New:Community Assets:Community Facilities:Parks</v>
          </cell>
          <cell r="K6212" t="str">
            <v>BS_Cashflow_Capital:Non-infrastructure:New:Community Assets:Community Facilities:Parks</v>
          </cell>
          <cell r="L6212" t="str">
            <v>M</v>
          </cell>
          <cell r="M6212" t="str">
            <v>No</v>
          </cell>
          <cell r="N6212">
            <v>255291</v>
          </cell>
        </row>
        <row r="6213">
          <cell r="J6213" t="str">
            <v>BS_Cashflow_Capital:Non-infrastructure:New:Community Assets:Community Facilities:Parks</v>
          </cell>
          <cell r="K6213" t="str">
            <v>BS_Cashflow_Capital:Non-infrastructure:New:Community Assets:Community Facilities:Parks</v>
          </cell>
          <cell r="L6213" t="str">
            <v>M</v>
          </cell>
          <cell r="M6213" t="str">
            <v>No</v>
          </cell>
          <cell r="N6213">
            <v>255281</v>
          </cell>
        </row>
        <row r="6214">
          <cell r="J6214" t="str">
            <v>BS_Cashflow_Capital:Non-infrastructure:New:Community Assets:Community Facilities:Parks</v>
          </cell>
          <cell r="K6214" t="str">
            <v>BS_Cashflow_Capital:Non-infrastructure:New:Community Assets:Community Facilities:Parks</v>
          </cell>
          <cell r="L6214" t="str">
            <v>M</v>
          </cell>
          <cell r="M6214" t="str">
            <v>No</v>
          </cell>
          <cell r="N6214">
            <v>255309</v>
          </cell>
        </row>
        <row r="6215">
          <cell r="J6215" t="str">
            <v>BS_Cashflow_Capital:Non-infrastructure:New:Community Assets:Community Facilities:Parks</v>
          </cell>
          <cell r="K6215" t="str">
            <v>BS_Cashflow_Capital:Non-infrastructure:New:Community Assets:Community Facilities:Parks</v>
          </cell>
          <cell r="L6215" t="str">
            <v>M</v>
          </cell>
          <cell r="M6215" t="str">
            <v>No</v>
          </cell>
          <cell r="N6215">
            <v>255314</v>
          </cell>
        </row>
        <row r="6216">
          <cell r="J6216" t="str">
            <v>BS_Cashflow_Capital:Non-infrastructure:New:Community Assets:Community Facilities:Parks</v>
          </cell>
          <cell r="K6216" t="str">
            <v>BS_Cashflow_Capital:Non-infrastructure:New:Community Assets:Community Facilities:Parks</v>
          </cell>
          <cell r="L6216" t="str">
            <v>M</v>
          </cell>
          <cell r="M6216" t="str">
            <v>No</v>
          </cell>
          <cell r="N6216">
            <v>255319</v>
          </cell>
        </row>
        <row r="6217">
          <cell r="J6217" t="str">
            <v>BS_Cashflow_Capital:Non-infrastructure:New:Community Assets:Community Facilities:Parks</v>
          </cell>
          <cell r="K6217" t="str">
            <v>BS_Cashflow_Capital:Non-infrastructure:New:Community Assets:Community Facilities:Parks</v>
          </cell>
          <cell r="L6217" t="str">
            <v>M</v>
          </cell>
          <cell r="M6217" t="str">
            <v>No</v>
          </cell>
          <cell r="N6217">
            <v>255304</v>
          </cell>
        </row>
        <row r="6218">
          <cell r="J6218" t="str">
            <v>BS_Cashflow_Capital:Non-infrastructure:New:Community Assets:Community Facilities:Parks</v>
          </cell>
          <cell r="K6218" t="str">
            <v>BS_Cashflow_Capital:Non-infrastructure:New:Community Assets:Community Facilities:Parks</v>
          </cell>
          <cell r="L6218" t="str">
            <v>M</v>
          </cell>
          <cell r="M6218" t="str">
            <v>No</v>
          </cell>
          <cell r="N6218">
            <v>255305</v>
          </cell>
        </row>
        <row r="6219">
          <cell r="J6219" t="str">
            <v>BS_Cashflow_Capital:Non-infrastructure:New:Community Assets:Community Facilities:Parks</v>
          </cell>
          <cell r="K6219" t="str">
            <v>BS_Cashflow_Capital:Non-infrastructure:New:Community Assets:Community Facilities:Parks</v>
          </cell>
          <cell r="L6219" t="str">
            <v>M</v>
          </cell>
          <cell r="M6219" t="str">
            <v>No</v>
          </cell>
          <cell r="N6219">
            <v>255307</v>
          </cell>
        </row>
        <row r="6220">
          <cell r="J6220" t="str">
            <v>BS_Cashflow_Capital:Non-infrastructure:New:Community Assets:Community Facilities:Parks</v>
          </cell>
          <cell r="K6220" t="str">
            <v>BS_Cashflow_Capital:Non-infrastructure:New:Community Assets:Community Facilities:Parks</v>
          </cell>
          <cell r="L6220" t="str">
            <v>M</v>
          </cell>
          <cell r="M6220" t="str">
            <v>No</v>
          </cell>
          <cell r="N6220">
            <v>255266</v>
          </cell>
        </row>
        <row r="6221">
          <cell r="J6221" t="str">
            <v>BS_Cashflow_Capital:Non-infrastructure:New:Community Assets:Community Facilities:Parks</v>
          </cell>
          <cell r="K6221" t="str">
            <v>BS_Cashflow_Capital:Non-infrastructure:New:Community Assets:Community Facilities:Parks</v>
          </cell>
          <cell r="L6221" t="str">
            <v>M</v>
          </cell>
          <cell r="M6221" t="str">
            <v>No</v>
          </cell>
          <cell r="N6221">
            <v>255268</v>
          </cell>
        </row>
        <row r="6222">
          <cell r="J6222" t="str">
            <v>BS_Cashflow_Capital:Non-infrastructure:New:Community Assets:Community Facilities:Parks</v>
          </cell>
          <cell r="K6222" t="str">
            <v>BS_Cashflow_Capital:Non-infrastructure:New:Community Assets:Community Facilities:Parks</v>
          </cell>
          <cell r="L6222" t="str">
            <v>M</v>
          </cell>
          <cell r="M6222" t="str">
            <v>No</v>
          </cell>
          <cell r="N6222">
            <v>255270</v>
          </cell>
        </row>
        <row r="6223">
          <cell r="J6223" t="str">
            <v>BS_Cashflow_Capital:Non-infrastructure:New:Community Assets:Community Facilities:Parks</v>
          </cell>
          <cell r="K6223" t="str">
            <v>BS_Cashflow_Capital:Non-infrastructure:New:Community Assets:Community Facilities:Parks</v>
          </cell>
          <cell r="L6223" t="str">
            <v>M</v>
          </cell>
          <cell r="M6223" t="str">
            <v>No</v>
          </cell>
          <cell r="N6223">
            <v>255278</v>
          </cell>
        </row>
        <row r="6224">
          <cell r="J6224" t="str">
            <v>BS_Cashflow_Capital:Non-infrastructure:New:Community Assets:Community Facilities:Parks</v>
          </cell>
          <cell r="K6224" t="str">
            <v>BS_Cashflow_Capital:Non-infrastructure:New:Community Assets:Community Facilities:Parks</v>
          </cell>
          <cell r="L6224" t="str">
            <v>M</v>
          </cell>
          <cell r="M6224" t="str">
            <v>No</v>
          </cell>
          <cell r="N6224">
            <v>255262</v>
          </cell>
        </row>
        <row r="6225">
          <cell r="J6225" t="str">
            <v>BS_Cashflow_Capital:Non-infrastructure:New:Community Assets:Community Facilities:Parks</v>
          </cell>
          <cell r="K6225" t="str">
            <v>BS_Cashflow_Capital:Non-infrastructure:New:Community Assets:Community Facilities:Parks</v>
          </cell>
          <cell r="L6225" t="str">
            <v>M</v>
          </cell>
          <cell r="M6225" t="str">
            <v>No</v>
          </cell>
          <cell r="N6225">
            <v>255460</v>
          </cell>
        </row>
        <row r="6226">
          <cell r="J6226" t="str">
            <v>BS_Cashflow_Capital:Non-infrastructure:New:Community Assets:Community Facilities:Parks</v>
          </cell>
          <cell r="K6226" t="str">
            <v>BS_Cashflow_Capital:Non-infrastructure:New:Community Assets:Community Facilities:Parks</v>
          </cell>
          <cell r="L6226" t="str">
            <v>M</v>
          </cell>
          <cell r="M6226" t="str">
            <v>No</v>
          </cell>
          <cell r="N6226">
            <v>255465</v>
          </cell>
        </row>
        <row r="6227">
          <cell r="J6227" t="str">
            <v>BS_Cashflow_Capital:Non-infrastructure:New:Community Assets:Community Facilities:Parks</v>
          </cell>
          <cell r="K6227" t="str">
            <v>BS_Cashflow_Capital:Non-infrastructure:New:Community Assets:Community Facilities:Parks</v>
          </cell>
          <cell r="L6227" t="str">
            <v>M</v>
          </cell>
          <cell r="M6227" t="str">
            <v>No</v>
          </cell>
          <cell r="N6227">
            <v>255476</v>
          </cell>
        </row>
        <row r="6228">
          <cell r="J6228" t="str">
            <v>BS_Cashflow_Capital:Non-infrastructure:New:Community Assets:Community Facilities:Parks</v>
          </cell>
          <cell r="K6228" t="str">
            <v>BS_Cashflow_Capital:Non-infrastructure:New:Community Assets:Community Facilities:Parks</v>
          </cell>
          <cell r="L6228" t="str">
            <v>M</v>
          </cell>
          <cell r="M6228" t="str">
            <v>No</v>
          </cell>
          <cell r="N6228">
            <v>255477</v>
          </cell>
        </row>
        <row r="6229">
          <cell r="J6229" t="str">
            <v>BS_Cashflow_Capital:Non-infrastructure:New:Community Assets:Community Facilities:Parks</v>
          </cell>
          <cell r="K6229" t="str">
            <v>BS_Cashflow_Capital:Non-infrastructure:New:Community Assets:Community Facilities:Parks</v>
          </cell>
          <cell r="L6229" t="str">
            <v>M</v>
          </cell>
          <cell r="M6229" t="str">
            <v>No</v>
          </cell>
          <cell r="N6229">
            <v>255469</v>
          </cell>
        </row>
        <row r="6230">
          <cell r="J6230" t="str">
            <v>BS_Cashflow_Capital:Non-infrastructure:New:Community Assets:Community Facilities:Parks</v>
          </cell>
          <cell r="K6230" t="str">
            <v>BS_Cashflow_Capital:Non-infrastructure:New:Community Assets:Community Facilities:Parks</v>
          </cell>
          <cell r="L6230" t="str">
            <v>M</v>
          </cell>
          <cell r="M6230" t="str">
            <v>No</v>
          </cell>
          <cell r="N6230">
            <v>255471</v>
          </cell>
        </row>
        <row r="6231">
          <cell r="J6231" t="str">
            <v>BS_Cashflow_Capital:Non-infrastructure:New:Community Assets:Community Facilities:Parks</v>
          </cell>
          <cell r="K6231" t="str">
            <v>BS_Cashflow_Capital:Non-infrastructure:New:Community Assets:Community Facilities:Parks</v>
          </cell>
          <cell r="L6231" t="str">
            <v>M</v>
          </cell>
          <cell r="M6231" t="str">
            <v>No</v>
          </cell>
          <cell r="N6231">
            <v>255472</v>
          </cell>
        </row>
        <row r="6232">
          <cell r="J6232" t="str">
            <v>BS_Cashflow_Capital:Non-infrastructure:New:Community Assets:Community Facilities:Parks</v>
          </cell>
          <cell r="K6232" t="str">
            <v>BS_Cashflow_Capital:Non-infrastructure:New:Community Assets:Community Facilities:Parks</v>
          </cell>
          <cell r="L6232" t="str">
            <v>M</v>
          </cell>
          <cell r="M6232" t="str">
            <v>No</v>
          </cell>
          <cell r="N6232">
            <v>255467</v>
          </cell>
        </row>
        <row r="6233">
          <cell r="J6233" t="str">
            <v>BS_Cashflow_Capital:Non-infrastructure:New:Community Assets:Community Facilities:Parks</v>
          </cell>
          <cell r="K6233" t="str">
            <v>BS_Cashflow_Capital:Non-infrastructure:New:Community Assets:Community Facilities:Parks</v>
          </cell>
          <cell r="L6233" t="str">
            <v>M</v>
          </cell>
          <cell r="M6233" t="str">
            <v>No</v>
          </cell>
          <cell r="N6233">
            <v>255481</v>
          </cell>
        </row>
        <row r="6234">
          <cell r="J6234" t="str">
            <v>BS_Cashflow_Capital:Non-infrastructure:New:Community Assets:Community Facilities:Parks</v>
          </cell>
          <cell r="K6234" t="str">
            <v>BS_Cashflow_Capital:Non-infrastructure:New:Community Assets:Community Facilities:Parks</v>
          </cell>
          <cell r="L6234" t="str">
            <v>M</v>
          </cell>
          <cell r="M6234" t="str">
            <v>No</v>
          </cell>
          <cell r="N6234">
            <v>255485</v>
          </cell>
        </row>
        <row r="6235">
          <cell r="J6235" t="str">
            <v>BS_Cashflow_Capital:Non-infrastructure:New:Community Assets:Community Facilities:Parks</v>
          </cell>
          <cell r="K6235" t="str">
            <v>BS_Cashflow_Capital:Non-infrastructure:New:Community Assets:Community Facilities:Parks</v>
          </cell>
          <cell r="L6235" t="str">
            <v>M</v>
          </cell>
          <cell r="M6235" t="str">
            <v>No</v>
          </cell>
          <cell r="N6235">
            <v>255486</v>
          </cell>
        </row>
        <row r="6236">
          <cell r="J6236" t="str">
            <v>BS_Cashflow_Capital:Non-infrastructure:New:Community Assets:Community Facilities:Parks</v>
          </cell>
          <cell r="K6236" t="str">
            <v>BS_Cashflow_Capital:Non-infrastructure:New:Community Assets:Community Facilities:Parks</v>
          </cell>
          <cell r="L6236" t="str">
            <v>M</v>
          </cell>
          <cell r="M6236" t="str">
            <v>No</v>
          </cell>
          <cell r="N6236">
            <v>255487</v>
          </cell>
        </row>
        <row r="6237">
          <cell r="J6237" t="str">
            <v>BS_Cashflow_Capital:Non-infrastructure:New:Community Assets:Community Facilities:Parks</v>
          </cell>
          <cell r="K6237" t="str">
            <v>BS_Cashflow_Capital:Non-infrastructure:New:Community Assets:Community Facilities:Parks</v>
          </cell>
          <cell r="L6237" t="str">
            <v>M</v>
          </cell>
          <cell r="M6237" t="str">
            <v>No</v>
          </cell>
          <cell r="N6237">
            <v>255496</v>
          </cell>
        </row>
        <row r="6238">
          <cell r="J6238" t="str">
            <v>BS_Cashflow_Capital:Non-infrastructure:New:Community Assets:Community Facilities:Parks</v>
          </cell>
          <cell r="K6238" t="str">
            <v>BS_Cashflow_Capital:Non-infrastructure:New:Community Assets:Community Facilities:Parks</v>
          </cell>
          <cell r="L6238" t="str">
            <v>M</v>
          </cell>
          <cell r="M6238" t="str">
            <v>No</v>
          </cell>
          <cell r="N6238">
            <v>255497</v>
          </cell>
        </row>
        <row r="6239">
          <cell r="J6239" t="str">
            <v>BS_Cashflow_Capital:Non-infrastructure:New:Community Assets:Community Facilities:Parks</v>
          </cell>
          <cell r="K6239" t="str">
            <v>BS_Cashflow_Capital:Non-infrastructure:New:Community Assets:Community Facilities:Parks</v>
          </cell>
          <cell r="L6239" t="str">
            <v>M</v>
          </cell>
          <cell r="M6239" t="str">
            <v>No</v>
          </cell>
          <cell r="N6239">
            <v>255506</v>
          </cell>
        </row>
        <row r="6240">
          <cell r="J6240" t="str">
            <v>BS_Cashflow_Capital:Non-infrastructure:New:Community Assets:Community Facilities:Parks</v>
          </cell>
          <cell r="K6240" t="str">
            <v>BS_Cashflow_Capital:Non-infrastructure:New:Community Assets:Community Facilities:Parks</v>
          </cell>
          <cell r="L6240" t="str">
            <v>M</v>
          </cell>
          <cell r="M6240" t="str">
            <v>No</v>
          </cell>
          <cell r="N6240">
            <v>255508</v>
          </cell>
        </row>
        <row r="6241">
          <cell r="J6241" t="str">
            <v>BS_Cashflow_Capital:Non-infrastructure:New:Community Assets:Community Facilities:Parks</v>
          </cell>
          <cell r="K6241" t="str">
            <v>BS_Cashflow_Capital:Non-infrastructure:New:Community Assets:Community Facilities:Parks</v>
          </cell>
          <cell r="L6241" t="str">
            <v>M</v>
          </cell>
          <cell r="M6241" t="str">
            <v>No</v>
          </cell>
          <cell r="N6241">
            <v>255510</v>
          </cell>
        </row>
        <row r="6242">
          <cell r="J6242" t="str">
            <v>BS_Cashflow_Capital:Non-infrastructure:New:Community Assets:Community Facilities:Parks</v>
          </cell>
          <cell r="K6242" t="str">
            <v>BS_Cashflow_Capital:Non-infrastructure:New:Community Assets:Community Facilities:Parks</v>
          </cell>
          <cell r="L6242" t="str">
            <v>M</v>
          </cell>
          <cell r="M6242" t="str">
            <v>No</v>
          </cell>
          <cell r="N6242">
            <v>255515</v>
          </cell>
        </row>
        <row r="6243">
          <cell r="J6243" t="str">
            <v>BS_Cashflow_Capital:Non-infrastructure:New:Community Assets:Community Facilities:Parks</v>
          </cell>
          <cell r="K6243" t="str">
            <v>BS_Cashflow_Capital:Non-infrastructure:New:Community Assets:Community Facilities:Parks</v>
          </cell>
          <cell r="L6243" t="str">
            <v>M</v>
          </cell>
          <cell r="M6243" t="str">
            <v>No</v>
          </cell>
          <cell r="N6243">
            <v>255191</v>
          </cell>
        </row>
        <row r="6244">
          <cell r="J6244" t="str">
            <v>BS_Cashflow_Capital:Non-infrastructure:New:Community Assets:Community Facilities:Parks</v>
          </cell>
          <cell r="K6244" t="str">
            <v>BS_Cashflow_Capital:Non-infrastructure:New:Community Assets:Community Facilities:Parks</v>
          </cell>
          <cell r="L6244" t="str">
            <v>M</v>
          </cell>
          <cell r="M6244" t="str">
            <v>No</v>
          </cell>
          <cell r="N6244">
            <v>255220</v>
          </cell>
        </row>
        <row r="6245">
          <cell r="J6245" t="str">
            <v>BS_Cashflow_Capital:Non-infrastructure:New:Community Assets:Community Facilities:Parks</v>
          </cell>
          <cell r="K6245" t="str">
            <v>BS_Cashflow_Capital:Non-infrastructure:New:Community Assets:Community Facilities:Parks</v>
          </cell>
          <cell r="L6245" t="str">
            <v>M</v>
          </cell>
          <cell r="M6245" t="str">
            <v>No</v>
          </cell>
          <cell r="N6245">
            <v>255222</v>
          </cell>
        </row>
        <row r="6246">
          <cell r="J6246" t="str">
            <v>BS_Cashflow_Capital:Non-infrastructure:New:Community Assets:Community Facilities:Parks</v>
          </cell>
          <cell r="K6246" t="str">
            <v>BS_Cashflow_Capital:Non-infrastructure:New:Community Assets:Community Facilities:Parks</v>
          </cell>
          <cell r="L6246" t="str">
            <v>M</v>
          </cell>
          <cell r="M6246" t="str">
            <v>No</v>
          </cell>
          <cell r="N6246">
            <v>255223</v>
          </cell>
        </row>
        <row r="6247">
          <cell r="J6247" t="str">
            <v>BS_Cashflow_Capital:Non-infrastructure:New:Community Assets:Community Facilities:Parks</v>
          </cell>
          <cell r="K6247" t="str">
            <v>BS_Cashflow_Capital:Non-infrastructure:New:Community Assets:Community Facilities:Parks</v>
          </cell>
          <cell r="L6247" t="str">
            <v>M</v>
          </cell>
          <cell r="M6247" t="str">
            <v>No</v>
          </cell>
          <cell r="N6247">
            <v>255210</v>
          </cell>
        </row>
        <row r="6248">
          <cell r="J6248" t="str">
            <v>BS_Cashflow_Capital:Non-infrastructure:New:Community Assets:Community Facilities:Parks</v>
          </cell>
          <cell r="K6248" t="str">
            <v>BS_Cashflow_Capital:Non-infrastructure:New:Community Assets:Community Facilities:Parks</v>
          </cell>
          <cell r="L6248" t="str">
            <v>M</v>
          </cell>
          <cell r="M6248" t="str">
            <v>No</v>
          </cell>
          <cell r="N6248">
            <v>255213</v>
          </cell>
        </row>
        <row r="6249">
          <cell r="J6249" t="str">
            <v>BS_Cashflow_Capital:Non-infrastructure:New:Community Assets:Community Facilities:Parks</v>
          </cell>
          <cell r="K6249" t="str">
            <v>BS_Cashflow_Capital:Non-infrastructure:New:Community Assets:Community Facilities:Parks</v>
          </cell>
          <cell r="L6249" t="str">
            <v>M</v>
          </cell>
          <cell r="M6249" t="str">
            <v>No</v>
          </cell>
          <cell r="N6249">
            <v>255215</v>
          </cell>
        </row>
        <row r="6250">
          <cell r="J6250" t="str">
            <v>BS_Cashflow_Capital:Non-infrastructure:New:Community Assets:Community Facilities:Parks</v>
          </cell>
          <cell r="K6250" t="str">
            <v>BS_Cashflow_Capital:Non-infrastructure:New:Community Assets:Community Facilities:Parks</v>
          </cell>
          <cell r="L6250" t="str">
            <v>M</v>
          </cell>
          <cell r="M6250" t="str">
            <v>No</v>
          </cell>
          <cell r="N6250">
            <v>255216</v>
          </cell>
        </row>
        <row r="6251">
          <cell r="J6251" t="str">
            <v>BS_Cashflow_Capital:Non-infrastructure:New:Community Assets:Community Facilities:Parks</v>
          </cell>
          <cell r="K6251" t="str">
            <v>BS_Cashflow_Capital:Non-infrastructure:New:Community Assets:Community Facilities:Parks</v>
          </cell>
          <cell r="L6251" t="str">
            <v>M</v>
          </cell>
          <cell r="M6251" t="str">
            <v>No</v>
          </cell>
          <cell r="N6251">
            <v>255203</v>
          </cell>
        </row>
        <row r="6252">
          <cell r="J6252" t="str">
            <v>BS_Cashflow_Capital:Non-infrastructure:New:Community Assets:Community Facilities:Parks</v>
          </cell>
          <cell r="K6252" t="str">
            <v>BS_Cashflow_Capital:Non-infrastructure:New:Community Assets:Community Facilities:Parks</v>
          </cell>
          <cell r="L6252" t="str">
            <v>M</v>
          </cell>
          <cell r="M6252" t="str">
            <v>No</v>
          </cell>
          <cell r="N6252">
            <v>255205</v>
          </cell>
        </row>
        <row r="6253">
          <cell r="J6253" t="str">
            <v>BS_Cashflow_Capital:Non-infrastructure:New:Community Assets:Community Facilities:Parks</v>
          </cell>
          <cell r="K6253" t="str">
            <v>BS_Cashflow_Capital:Non-infrastructure:New:Community Assets:Community Facilities:Parks</v>
          </cell>
          <cell r="L6253" t="str">
            <v>M</v>
          </cell>
          <cell r="M6253" t="str">
            <v>No</v>
          </cell>
          <cell r="N6253">
            <v>255206</v>
          </cell>
        </row>
        <row r="6254">
          <cell r="J6254" t="str">
            <v>BS_Cashflow_Capital:Non-infrastructure:New:Community Assets:Community Facilities:Parks</v>
          </cell>
          <cell r="K6254" t="str">
            <v>BS_Cashflow_Capital:Non-infrastructure:New:Community Assets:Community Facilities:Parks</v>
          </cell>
          <cell r="L6254" t="str">
            <v>M</v>
          </cell>
          <cell r="M6254" t="str">
            <v>No</v>
          </cell>
          <cell r="N6254">
            <v>255207</v>
          </cell>
        </row>
        <row r="6255">
          <cell r="J6255" t="str">
            <v>BS_Cashflow_Capital:Non-infrastructure:New:Community Assets:Community Facilities:Parks</v>
          </cell>
          <cell r="K6255" t="str">
            <v>BS_Cashflow_Capital:Non-infrastructure:New:Community Assets:Community Facilities:Parks</v>
          </cell>
          <cell r="L6255" t="str">
            <v>M</v>
          </cell>
          <cell r="M6255" t="str">
            <v>No</v>
          </cell>
          <cell r="N6255">
            <v>255197</v>
          </cell>
        </row>
        <row r="6256">
          <cell r="J6256" t="str">
            <v>BS_Cashflow_Capital:Non-infrastructure:New:Community Assets:Community Facilities:Parks</v>
          </cell>
          <cell r="K6256" t="str">
            <v>BS_Cashflow_Capital:Non-infrastructure:New:Community Assets:Community Facilities:Parks</v>
          </cell>
          <cell r="L6256" t="str">
            <v>M</v>
          </cell>
          <cell r="M6256" t="str">
            <v>No</v>
          </cell>
          <cell r="N6256">
            <v>255198</v>
          </cell>
        </row>
        <row r="6257">
          <cell r="J6257" t="str">
            <v>BS_Cashflow_Capital:Non-infrastructure:New:Community Assets:Community Facilities:Parks</v>
          </cell>
          <cell r="K6257" t="str">
            <v>BS_Cashflow_Capital:Non-infrastructure:New:Community Assets:Community Facilities:Parks</v>
          </cell>
          <cell r="L6257" t="str">
            <v>M</v>
          </cell>
          <cell r="M6257" t="str">
            <v>No</v>
          </cell>
          <cell r="N6257">
            <v>255193</v>
          </cell>
        </row>
        <row r="6258">
          <cell r="J6258" t="str">
            <v>BS_Cashflow_Capital:Non-infrastructure:New:Community Assets:Community Facilities:Parks</v>
          </cell>
          <cell r="K6258" t="str">
            <v>BS_Cashflow_Capital:Non-infrastructure:New:Community Assets:Community Facilities:Parks</v>
          </cell>
          <cell r="L6258" t="str">
            <v>M</v>
          </cell>
          <cell r="M6258" t="str">
            <v>No</v>
          </cell>
          <cell r="N6258">
            <v>255195</v>
          </cell>
        </row>
        <row r="6259">
          <cell r="J6259" t="str">
            <v>BS_Cashflow_Capital:Non-infrastructure:New:Community Assets:Community Facilities:Parks</v>
          </cell>
          <cell r="K6259" t="str">
            <v>BS_Cashflow_Capital:Non-infrastructure:New:Community Assets:Community Facilities:Parks</v>
          </cell>
          <cell r="L6259" t="str">
            <v>M</v>
          </cell>
          <cell r="M6259" t="str">
            <v>No</v>
          </cell>
          <cell r="N6259">
            <v>254132</v>
          </cell>
        </row>
        <row r="6260">
          <cell r="J6260" t="str">
            <v>BS_Cashflow_Capital:Non-infrastructure:New:Community Assets:Community Facilities:Parks</v>
          </cell>
          <cell r="K6260" t="str">
            <v>BS_Cashflow_Capital:Non-infrastructure:New:Community Assets:Community Facilities:Parks</v>
          </cell>
          <cell r="L6260" t="str">
            <v>M</v>
          </cell>
          <cell r="M6260" t="str">
            <v>No</v>
          </cell>
          <cell r="N6260">
            <v>254133</v>
          </cell>
        </row>
        <row r="6261">
          <cell r="J6261" t="str">
            <v>BS_Cashflow_Capital:Non-infrastructure:New:Community Assets:Community Facilities:Parks</v>
          </cell>
          <cell r="K6261" t="str">
            <v>BS_Cashflow_Capital:Non-infrastructure:New:Community Assets:Community Facilities:Parks</v>
          </cell>
          <cell r="L6261" t="str">
            <v>M</v>
          </cell>
          <cell r="M6261" t="str">
            <v>No</v>
          </cell>
          <cell r="N6261">
            <v>254134</v>
          </cell>
        </row>
        <row r="6262">
          <cell r="J6262" t="str">
            <v>BS_Cashflow_Capital:Non-infrastructure:New:Community Assets:Community Facilities:Parks</v>
          </cell>
          <cell r="K6262" t="str">
            <v>BS_Cashflow_Capital:Non-infrastructure:New:Community Assets:Community Facilities:Parks</v>
          </cell>
          <cell r="L6262" t="str">
            <v>M</v>
          </cell>
          <cell r="M6262" t="str">
            <v>No</v>
          </cell>
          <cell r="N6262">
            <v>254137</v>
          </cell>
        </row>
        <row r="6263">
          <cell r="J6263" t="str">
            <v>BS_Cashflow_Capital:Non-infrastructure:New:Community Assets:Community Facilities:Parks</v>
          </cell>
          <cell r="K6263" t="str">
            <v>BS_Cashflow_Capital:Non-infrastructure:New:Community Assets:Community Facilities:Parks</v>
          </cell>
          <cell r="L6263" t="str">
            <v>M</v>
          </cell>
          <cell r="M6263" t="str">
            <v>No</v>
          </cell>
          <cell r="N6263">
            <v>254144</v>
          </cell>
        </row>
        <row r="6264">
          <cell r="J6264" t="str">
            <v>BS_Cashflow_Capital:Non-infrastructure:New:Community Assets:Community Facilities:Parks</v>
          </cell>
          <cell r="K6264" t="str">
            <v>BS_Cashflow_Capital:Non-infrastructure:New:Community Assets:Community Facilities:Parks</v>
          </cell>
          <cell r="L6264" t="str">
            <v>M</v>
          </cell>
          <cell r="M6264" t="str">
            <v>No</v>
          </cell>
          <cell r="N6264">
            <v>254145</v>
          </cell>
        </row>
        <row r="6265">
          <cell r="J6265" t="str">
            <v>BS_Cashflow_Capital:Non-infrastructure:New:Community Assets:Community Facilities:Parks</v>
          </cell>
          <cell r="K6265" t="str">
            <v>BS_Cashflow_Capital:Non-infrastructure:New:Community Assets:Community Facilities:Parks</v>
          </cell>
          <cell r="L6265" t="str">
            <v>M</v>
          </cell>
          <cell r="M6265" t="str">
            <v>No</v>
          </cell>
          <cell r="N6265">
            <v>254151</v>
          </cell>
        </row>
        <row r="6266">
          <cell r="J6266" t="str">
            <v>BS_Cashflow_Capital:Non-infrastructure:New:Community Assets:Community Facilities:Parks</v>
          </cell>
          <cell r="K6266" t="str">
            <v>BS_Cashflow_Capital:Non-infrastructure:New:Community Assets:Community Facilities:Parks</v>
          </cell>
          <cell r="L6266" t="str">
            <v>M</v>
          </cell>
          <cell r="M6266" t="str">
            <v>No</v>
          </cell>
          <cell r="N6266">
            <v>254147</v>
          </cell>
        </row>
        <row r="6267">
          <cell r="J6267" t="str">
            <v>BS_Cashflow_Capital:Non-infrastructure:New:Community Assets:Community Facilities:Parks</v>
          </cell>
          <cell r="K6267" t="str">
            <v>BS_Cashflow_Capital:Non-infrastructure:New:Community Assets:Community Facilities:Parks</v>
          </cell>
          <cell r="L6267" t="str">
            <v>M</v>
          </cell>
          <cell r="M6267" t="str">
            <v>No</v>
          </cell>
          <cell r="N6267">
            <v>254148</v>
          </cell>
        </row>
        <row r="6268">
          <cell r="J6268" t="str">
            <v>BS_Cashflow_Capital:Non-infrastructure:New:Community Assets:Community Facilities:Parks</v>
          </cell>
          <cell r="K6268" t="str">
            <v>BS_Cashflow_Capital:Non-infrastructure:New:Community Assets:Community Facilities:Parks</v>
          </cell>
          <cell r="L6268" t="str">
            <v>M</v>
          </cell>
          <cell r="M6268" t="str">
            <v>No</v>
          </cell>
          <cell r="N6268">
            <v>254153</v>
          </cell>
        </row>
        <row r="6269">
          <cell r="J6269" t="str">
            <v>BS_Cashflow_Capital:Non-infrastructure:New:Community Assets:Community Facilities:Parks</v>
          </cell>
          <cell r="K6269" t="str">
            <v>BS_Cashflow_Capital:Non-infrastructure:New:Community Assets:Community Facilities:Parks</v>
          </cell>
          <cell r="L6269" t="str">
            <v>M</v>
          </cell>
          <cell r="M6269" t="str">
            <v>No</v>
          </cell>
          <cell r="N6269">
            <v>254118</v>
          </cell>
        </row>
        <row r="6270">
          <cell r="J6270" t="str">
            <v>BS_Cashflow_Capital:Non-infrastructure:New:Community Assets:Community Facilities:Parks</v>
          </cell>
          <cell r="K6270" t="str">
            <v>BS_Cashflow_Capital:Non-infrastructure:New:Community Assets:Community Facilities:Parks</v>
          </cell>
          <cell r="L6270" t="str">
            <v>M</v>
          </cell>
          <cell r="M6270" t="str">
            <v>No</v>
          </cell>
          <cell r="N6270">
            <v>254103</v>
          </cell>
        </row>
        <row r="6271">
          <cell r="J6271" t="str">
            <v>BS_Cashflow_Capital:Non-infrastructure:New:Community Assets:Community Facilities:Parks</v>
          </cell>
          <cell r="K6271" t="str">
            <v>BS_Cashflow_Capital:Non-infrastructure:New:Community Assets:Community Facilities:Parks</v>
          </cell>
          <cell r="L6271" t="str">
            <v>M</v>
          </cell>
          <cell r="M6271" t="str">
            <v>No</v>
          </cell>
          <cell r="N6271">
            <v>254104</v>
          </cell>
        </row>
        <row r="6272">
          <cell r="J6272" t="str">
            <v>BS_Cashflow_Capital:Non-infrastructure:New:Community Assets:Community Facilities:Parks</v>
          </cell>
          <cell r="K6272" t="str">
            <v>BS_Cashflow_Capital:Non-infrastructure:New:Community Assets:Community Facilities:Parks</v>
          </cell>
          <cell r="L6272" t="str">
            <v>M</v>
          </cell>
          <cell r="M6272" t="str">
            <v>No</v>
          </cell>
          <cell r="N6272">
            <v>254108</v>
          </cell>
        </row>
        <row r="6273">
          <cell r="J6273" t="str">
            <v>BS_Cashflow_Capital:Non-infrastructure:New:Community Assets:Community Facilities:Parks</v>
          </cell>
          <cell r="K6273" t="str">
            <v>BS_Cashflow_Capital:Non-infrastructure:New:Community Assets:Community Facilities:Parks</v>
          </cell>
          <cell r="L6273" t="str">
            <v>M</v>
          </cell>
          <cell r="M6273" t="str">
            <v>No</v>
          </cell>
          <cell r="N6273">
            <v>254099</v>
          </cell>
        </row>
        <row r="6274">
          <cell r="J6274" t="str">
            <v>BS_Cashflow_Capital:Non-infrastructure:New:Community Assets:Community Facilities:Parks</v>
          </cell>
          <cell r="K6274" t="str">
            <v>BS_Cashflow_Capital:Non-infrastructure:New:Community Assets:Community Facilities:Parks</v>
          </cell>
          <cell r="L6274" t="str">
            <v>M</v>
          </cell>
          <cell r="M6274" t="str">
            <v>No</v>
          </cell>
          <cell r="N6274">
            <v>254058</v>
          </cell>
        </row>
        <row r="6275">
          <cell r="J6275" t="str">
            <v>BS_Cashflow_Capital:Non-infrastructure:New:Community Assets:Community Facilities:Parks</v>
          </cell>
          <cell r="K6275" t="str">
            <v>BS_Cashflow_Capital:Non-infrastructure:New:Community Assets:Community Facilities:Parks</v>
          </cell>
          <cell r="L6275" t="str">
            <v>M</v>
          </cell>
          <cell r="M6275" t="str">
            <v>No</v>
          </cell>
          <cell r="N6275">
            <v>254056</v>
          </cell>
        </row>
        <row r="6276">
          <cell r="J6276" t="str">
            <v>BS_Cashflow_Capital:Non-infrastructure:New:Community Assets:Community Facilities:Parks</v>
          </cell>
          <cell r="K6276" t="str">
            <v>BS_Cashflow_Capital:Non-infrastructure:New:Community Assets:Community Facilities:Parks</v>
          </cell>
          <cell r="L6276" t="str">
            <v>M</v>
          </cell>
          <cell r="M6276" t="str">
            <v>No</v>
          </cell>
          <cell r="N6276">
            <v>254121</v>
          </cell>
        </row>
        <row r="6277">
          <cell r="J6277" t="str">
            <v>BS_Cashflow_Capital:Non-infrastructure:New:Community Assets:Community Facilities:Parks</v>
          </cell>
          <cell r="K6277" t="str">
            <v>BS_Cashflow_Capital:Non-infrastructure:New:Community Assets:Community Facilities:Parks</v>
          </cell>
          <cell r="L6277" t="str">
            <v>M</v>
          </cell>
          <cell r="M6277" t="str">
            <v>No</v>
          </cell>
          <cell r="N6277">
            <v>261516</v>
          </cell>
        </row>
        <row r="6278">
          <cell r="J6278" t="str">
            <v>BS_Cashflow_Capital:Non-infrastructure:New:Community Assets:Community Facilities:Parks</v>
          </cell>
          <cell r="K6278" t="str">
            <v>BS_Cashflow_Capital:Non-infrastructure:New:Community Assets:Community Facilities:Parks</v>
          </cell>
          <cell r="L6278" t="str">
            <v>M</v>
          </cell>
          <cell r="M6278" t="str">
            <v>No</v>
          </cell>
          <cell r="N6278">
            <v>261517</v>
          </cell>
        </row>
        <row r="6279">
          <cell r="J6279" t="str">
            <v>BS_Cashflow_Capital:Non-infrastructure:New:Community Assets:Community Facilities:Parks</v>
          </cell>
          <cell r="K6279" t="str">
            <v>BS_Cashflow_Capital:Non-infrastructure:New:Community Assets:Community Facilities:Parks</v>
          </cell>
          <cell r="L6279" t="str">
            <v>M</v>
          </cell>
          <cell r="M6279" t="str">
            <v>No</v>
          </cell>
          <cell r="N6279">
            <v>261540</v>
          </cell>
        </row>
        <row r="6280">
          <cell r="J6280" t="str">
            <v>BS_Cashflow_Capital:Non-infrastructure:New:Community Assets:Community Facilities:Parks</v>
          </cell>
          <cell r="K6280" t="str">
            <v>BS_Cashflow_Capital:Non-infrastructure:New:Community Assets:Community Facilities:Parks</v>
          </cell>
          <cell r="L6280" t="str">
            <v>M</v>
          </cell>
          <cell r="M6280" t="str">
            <v>No</v>
          </cell>
          <cell r="N6280">
            <v>261535</v>
          </cell>
        </row>
        <row r="6281">
          <cell r="J6281" t="str">
            <v>BS_Cashflow_Capital:Non-infrastructure:New:Community Assets:Community Facilities:Parks</v>
          </cell>
          <cell r="K6281" t="str">
            <v>BS_Cashflow_Capital:Non-infrastructure:New:Community Assets:Community Facilities:Parks</v>
          </cell>
          <cell r="L6281" t="str">
            <v>M</v>
          </cell>
          <cell r="M6281" t="str">
            <v>No</v>
          </cell>
          <cell r="N6281">
            <v>261427</v>
          </cell>
        </row>
        <row r="6282">
          <cell r="J6282" t="str">
            <v>BS_Cashflow_Capital:Non-infrastructure:New:Community Assets:Community Facilities:Parks</v>
          </cell>
          <cell r="K6282" t="str">
            <v>BS_Cashflow_Capital:Non-infrastructure:New:Community Assets:Community Facilities:Parks</v>
          </cell>
          <cell r="L6282" t="str">
            <v>M</v>
          </cell>
          <cell r="M6282" t="str">
            <v>No</v>
          </cell>
          <cell r="N6282">
            <v>261416</v>
          </cell>
        </row>
        <row r="6283">
          <cell r="J6283" t="str">
            <v>BS_Cashflow_Capital:Non-infrastructure:New:Community Assets:Community Facilities:Parks</v>
          </cell>
          <cell r="K6283" t="str">
            <v>BS_Cashflow_Capital:Non-infrastructure:New:Community Assets:Community Facilities:Parks</v>
          </cell>
          <cell r="L6283" t="str">
            <v>M</v>
          </cell>
          <cell r="M6283" t="str">
            <v>No</v>
          </cell>
          <cell r="N6283">
            <v>261417</v>
          </cell>
        </row>
        <row r="6284">
          <cell r="J6284" t="str">
            <v>BS_Cashflow_Capital:Non-infrastructure:New:Community Assets:Community Facilities:Parks</v>
          </cell>
          <cell r="K6284" t="str">
            <v>BS_Cashflow_Capital:Non-infrastructure:New:Community Assets:Community Facilities:Parks</v>
          </cell>
          <cell r="L6284" t="str">
            <v>M</v>
          </cell>
          <cell r="M6284" t="str">
            <v>No</v>
          </cell>
          <cell r="N6284">
            <v>261466</v>
          </cell>
        </row>
        <row r="6285">
          <cell r="J6285" t="str">
            <v>BS_Cashflow_Capital:Non-infrastructure:New:Community Assets:Community Facilities:Parks</v>
          </cell>
          <cell r="K6285" t="str">
            <v>BS_Cashflow_Capital:Non-infrastructure:New:Community Assets:Community Facilities:Parks</v>
          </cell>
          <cell r="L6285" t="str">
            <v>M</v>
          </cell>
          <cell r="M6285" t="str">
            <v>No</v>
          </cell>
          <cell r="N6285">
            <v>261462</v>
          </cell>
        </row>
        <row r="6286">
          <cell r="J6286" t="str">
            <v>BS_Cashflow_Capital:Non-infrastructure:New:Community Assets:Community Facilities:Parks</v>
          </cell>
          <cell r="K6286" t="str">
            <v>BS_Cashflow_Capital:Non-infrastructure:New:Community Assets:Community Facilities:Parks</v>
          </cell>
          <cell r="L6286" t="str">
            <v>M</v>
          </cell>
          <cell r="M6286" t="str">
            <v>No</v>
          </cell>
          <cell r="N6286">
            <v>261464</v>
          </cell>
        </row>
        <row r="6287">
          <cell r="J6287" t="str">
            <v>BS_Cashflow_Capital:Non-infrastructure:New:Community Assets:Community Facilities:Parks</v>
          </cell>
          <cell r="K6287" t="str">
            <v>BS_Cashflow_Capital:Non-infrastructure:New:Community Assets:Community Facilities:Parks</v>
          </cell>
          <cell r="L6287" t="str">
            <v>M</v>
          </cell>
          <cell r="M6287" t="str">
            <v>No</v>
          </cell>
          <cell r="N6287">
            <v>261512</v>
          </cell>
        </row>
        <row r="6288">
          <cell r="J6288" t="str">
            <v>BS_Cashflow_Capital:Non-infrastructure:New:Community Assets:Community Facilities:Parks</v>
          </cell>
          <cell r="K6288" t="str">
            <v>BS_Cashflow_Capital:Non-infrastructure:New:Community Assets:Community Facilities:Parks</v>
          </cell>
          <cell r="L6288" t="str">
            <v>M</v>
          </cell>
          <cell r="M6288" t="str">
            <v>No</v>
          </cell>
          <cell r="N6288">
            <v>261513</v>
          </cell>
        </row>
        <row r="6289">
          <cell r="J6289" t="str">
            <v>BS_Cashflow_Capital:Non-infrastructure:New:Community Assets:Community Facilities:Parks</v>
          </cell>
          <cell r="K6289" t="str">
            <v>BS_Cashflow_Capital:Non-infrastructure:New:Community Assets:Community Facilities:Parks</v>
          </cell>
          <cell r="L6289" t="str">
            <v>M</v>
          </cell>
          <cell r="M6289" t="str">
            <v>No</v>
          </cell>
          <cell r="N6289">
            <v>261504</v>
          </cell>
        </row>
        <row r="6290">
          <cell r="J6290" t="str">
            <v>BS_Cashflow_Capital:Non-infrastructure:New:Community Assets:Community Facilities:Parks</v>
          </cell>
          <cell r="K6290" t="str">
            <v>BS_Cashflow_Capital:Non-infrastructure:New:Community Assets:Community Facilities:Parks</v>
          </cell>
          <cell r="L6290" t="str">
            <v>M</v>
          </cell>
          <cell r="M6290" t="str">
            <v>No</v>
          </cell>
          <cell r="N6290">
            <v>261505</v>
          </cell>
        </row>
        <row r="6291">
          <cell r="J6291" t="str">
            <v>BS_Cashflow_Capital:Non-infrastructure:New:Community Assets:Community Facilities:Parks</v>
          </cell>
          <cell r="K6291" t="str">
            <v>BS_Cashflow_Capital:Non-infrastructure:New:Community Assets:Community Facilities:Parks</v>
          </cell>
          <cell r="L6291" t="str">
            <v>M</v>
          </cell>
          <cell r="M6291" t="str">
            <v>No</v>
          </cell>
          <cell r="N6291">
            <v>261493</v>
          </cell>
        </row>
        <row r="6292">
          <cell r="J6292" t="str">
            <v>BS_Cashflow_Capital:Non-infrastructure:New:Community Assets:Community Facilities:Parks</v>
          </cell>
          <cell r="K6292" t="str">
            <v>BS_Cashflow_Capital:Non-infrastructure:New:Community Assets:Community Facilities:Parks</v>
          </cell>
          <cell r="L6292" t="str">
            <v>M</v>
          </cell>
          <cell r="M6292" t="str">
            <v>No</v>
          </cell>
          <cell r="N6292">
            <v>261494</v>
          </cell>
        </row>
        <row r="6293">
          <cell r="J6293" t="str">
            <v>BS_Cashflow_Capital:Non-infrastructure:New:Community Assets:Community Facilities:Parks</v>
          </cell>
          <cell r="K6293" t="str">
            <v>BS_Cashflow_Capital:Non-infrastructure:New:Community Assets:Community Facilities:Parks</v>
          </cell>
          <cell r="L6293" t="str">
            <v>M</v>
          </cell>
          <cell r="M6293" t="str">
            <v>No</v>
          </cell>
          <cell r="N6293">
            <v>261495</v>
          </cell>
        </row>
        <row r="6294">
          <cell r="J6294" t="str">
            <v>BS_Cashflow_Capital:Non-infrastructure:New:Community Assets:Community Facilities:Parks</v>
          </cell>
          <cell r="K6294" t="str">
            <v>BS_Cashflow_Capital:Non-infrastructure:New:Community Assets:Community Facilities:Parks</v>
          </cell>
          <cell r="L6294" t="str">
            <v>M</v>
          </cell>
          <cell r="M6294" t="str">
            <v>No</v>
          </cell>
          <cell r="N6294">
            <v>261481</v>
          </cell>
        </row>
        <row r="6295">
          <cell r="J6295" t="str">
            <v>BS_Cashflow_Capital:Non-infrastructure:New:Community Assets:Community Facilities:Parks</v>
          </cell>
          <cell r="K6295" t="str">
            <v>BS_Cashflow_Capital:Non-infrastructure:New:Community Assets:Community Facilities:Parks</v>
          </cell>
          <cell r="L6295" t="str">
            <v>M</v>
          </cell>
          <cell r="M6295" t="str">
            <v>No</v>
          </cell>
          <cell r="N6295">
            <v>261487</v>
          </cell>
        </row>
        <row r="6296">
          <cell r="J6296" t="str">
            <v>BS_Cashflow_Capital:Non-infrastructure:New:Community Assets:Community Facilities:Parks</v>
          </cell>
          <cell r="K6296" t="str">
            <v>BS_Cashflow_Capital:Non-infrastructure:New:Community Assets:Community Facilities:Parks</v>
          </cell>
          <cell r="L6296" t="str">
            <v>M</v>
          </cell>
          <cell r="M6296" t="str">
            <v>No</v>
          </cell>
          <cell r="N6296">
            <v>261277</v>
          </cell>
        </row>
        <row r="6297">
          <cell r="J6297" t="str">
            <v>BS_Cashflow_Capital:Non-infrastructure:New:Community Assets:Community Facilities:Parks</v>
          </cell>
          <cell r="K6297" t="str">
            <v>BS_Cashflow_Capital:Non-infrastructure:New:Community Assets:Community Facilities:Parks</v>
          </cell>
          <cell r="L6297" t="str">
            <v>M</v>
          </cell>
          <cell r="M6297" t="str">
            <v>No</v>
          </cell>
          <cell r="N6297">
            <v>261384</v>
          </cell>
        </row>
        <row r="6298">
          <cell r="J6298" t="str">
            <v>BS_Cashflow_Capital:Non-infrastructure:New:Community Assets:Community Facilities:Parks</v>
          </cell>
          <cell r="K6298" t="str">
            <v>BS_Cashflow_Capital:Non-infrastructure:New:Community Assets:Community Facilities:Parks</v>
          </cell>
          <cell r="L6298" t="str">
            <v>M</v>
          </cell>
          <cell r="M6298" t="str">
            <v>No</v>
          </cell>
          <cell r="N6298">
            <v>261387</v>
          </cell>
        </row>
        <row r="6299">
          <cell r="J6299" t="str">
            <v>BS_Cashflow_Capital:Non-infrastructure:New:Community Assets:Community Facilities:Parks</v>
          </cell>
          <cell r="K6299" t="str">
            <v>BS_Cashflow_Capital:Non-infrastructure:New:Community Assets:Community Facilities:Parks</v>
          </cell>
          <cell r="L6299" t="str">
            <v>M</v>
          </cell>
          <cell r="M6299" t="str">
            <v>No</v>
          </cell>
          <cell r="N6299">
            <v>261388</v>
          </cell>
        </row>
        <row r="6300">
          <cell r="J6300" t="str">
            <v>BS_Cashflow_Capital:Non-infrastructure:New:Community Assets:Community Facilities:Parks</v>
          </cell>
          <cell r="K6300" t="str">
            <v>BS_Cashflow_Capital:Non-infrastructure:New:Community Assets:Community Facilities:Parks</v>
          </cell>
          <cell r="L6300" t="str">
            <v>M</v>
          </cell>
          <cell r="M6300" t="str">
            <v>No</v>
          </cell>
          <cell r="N6300">
            <v>261389</v>
          </cell>
        </row>
        <row r="6301">
          <cell r="J6301" t="str">
            <v>BS_Cashflow_Capital:Non-infrastructure:New:Community Assets:Community Facilities:Parks</v>
          </cell>
          <cell r="K6301" t="str">
            <v>BS_Cashflow_Capital:Non-infrastructure:New:Community Assets:Community Facilities:Parks</v>
          </cell>
          <cell r="L6301" t="str">
            <v>M</v>
          </cell>
          <cell r="M6301" t="str">
            <v>No</v>
          </cell>
          <cell r="N6301">
            <v>261390</v>
          </cell>
        </row>
        <row r="6302">
          <cell r="J6302" t="str">
            <v>BS_Cashflow_Capital:Non-infrastructure:New:Community Assets:Community Facilities:Parks</v>
          </cell>
          <cell r="K6302" t="str">
            <v>BS_Cashflow_Capital:Non-infrastructure:New:Community Assets:Community Facilities:Parks</v>
          </cell>
          <cell r="L6302" t="str">
            <v>M</v>
          </cell>
          <cell r="M6302" t="str">
            <v>No</v>
          </cell>
          <cell r="N6302">
            <v>261391</v>
          </cell>
        </row>
        <row r="6303">
          <cell r="J6303" t="str">
            <v>BS_Cashflow_Capital:Non-infrastructure:New:Community Assets:Community Facilities:Parks</v>
          </cell>
          <cell r="K6303" t="str">
            <v>BS_Cashflow_Capital:Non-infrastructure:New:Community Assets:Community Facilities:Parks</v>
          </cell>
          <cell r="L6303" t="str">
            <v>M</v>
          </cell>
          <cell r="M6303" t="str">
            <v>No</v>
          </cell>
          <cell r="N6303">
            <v>261402</v>
          </cell>
        </row>
        <row r="6304">
          <cell r="J6304" t="str">
            <v>BS_Cashflow_Capital:Non-infrastructure:New:Community Assets:Community Facilities:Parks</v>
          </cell>
          <cell r="K6304" t="str">
            <v>BS_Cashflow_Capital:Non-infrastructure:New:Community Assets:Community Facilities:Parks</v>
          </cell>
          <cell r="L6304" t="str">
            <v>M</v>
          </cell>
          <cell r="M6304" t="str">
            <v>No</v>
          </cell>
          <cell r="N6304">
            <v>261403</v>
          </cell>
        </row>
        <row r="6305">
          <cell r="J6305" t="str">
            <v>BS_Cashflow_Capital:Non-infrastructure:New:Community Assets:Community Facilities:Parks</v>
          </cell>
          <cell r="K6305" t="str">
            <v>BS_Cashflow_Capital:Non-infrastructure:New:Community Assets:Community Facilities:Parks</v>
          </cell>
          <cell r="L6305" t="str">
            <v>M</v>
          </cell>
          <cell r="M6305" t="str">
            <v>No</v>
          </cell>
          <cell r="N6305">
            <v>261413</v>
          </cell>
        </row>
        <row r="6306">
          <cell r="J6306" t="str">
            <v>BS_Cashflow_Capital:Non-infrastructure:New:Community Assets:Community Facilities:Parks</v>
          </cell>
          <cell r="K6306" t="str">
            <v>BS_Cashflow_Capital:Non-infrastructure:New:Community Assets:Community Facilities:Parks</v>
          </cell>
          <cell r="L6306" t="str">
            <v>M</v>
          </cell>
          <cell r="M6306" t="str">
            <v>No</v>
          </cell>
          <cell r="N6306">
            <v>261398</v>
          </cell>
        </row>
        <row r="6307">
          <cell r="J6307" t="str">
            <v>BS_Cashflow_Capital:Non-infrastructure:New:Community Assets:Community Facilities:Parks</v>
          </cell>
          <cell r="K6307" t="str">
            <v>BS_Cashflow_Capital:Non-infrastructure:New:Community Assets:Community Facilities:Parks</v>
          </cell>
          <cell r="L6307" t="str">
            <v>M</v>
          </cell>
          <cell r="M6307" t="str">
            <v>No</v>
          </cell>
          <cell r="N6307">
            <v>261399</v>
          </cell>
        </row>
        <row r="6308">
          <cell r="J6308" t="str">
            <v>BS_Cashflow_Capital:Non-infrastructure:New:Community Assets:Community Facilities:Parks</v>
          </cell>
          <cell r="K6308" t="str">
            <v>BS_Cashflow_Capital:Non-infrastructure:New:Community Assets:Community Facilities:Parks</v>
          </cell>
          <cell r="L6308" t="str">
            <v>M</v>
          </cell>
          <cell r="M6308" t="str">
            <v>No</v>
          </cell>
          <cell r="N6308">
            <v>261395</v>
          </cell>
        </row>
        <row r="6309">
          <cell r="J6309" t="str">
            <v>BS_Cashflow_Capital:Non-infrastructure:New:Community Assets:Community Facilities:Parks</v>
          </cell>
          <cell r="K6309" t="str">
            <v>BS_Cashflow_Capital:Non-infrastructure:New:Community Assets:Community Facilities:Parks</v>
          </cell>
          <cell r="L6309" t="str">
            <v>M</v>
          </cell>
          <cell r="M6309" t="str">
            <v>No</v>
          </cell>
          <cell r="N6309">
            <v>261405</v>
          </cell>
        </row>
        <row r="6310">
          <cell r="J6310" t="str">
            <v>BS_Cashflow_Capital:Non-infrastructure:New:Community Assets:Community Facilities:Parks</v>
          </cell>
          <cell r="K6310" t="str">
            <v>BS_Cashflow_Capital:Non-infrastructure:New:Community Assets:Community Facilities:Parks</v>
          </cell>
          <cell r="L6310" t="str">
            <v>M</v>
          </cell>
          <cell r="M6310" t="str">
            <v>No</v>
          </cell>
          <cell r="N6310">
            <v>261382</v>
          </cell>
        </row>
        <row r="6311">
          <cell r="J6311" t="str">
            <v>BS_Cashflow_Capital:Infrastructure:New:Roads Infrastructure:Roads</v>
          </cell>
          <cell r="K6311" t="str">
            <v>BS_Cashflow_Capital:Infrastructure:New:Roads Infrastructure:Roads</v>
          </cell>
          <cell r="L6311" t="str">
            <v>M</v>
          </cell>
          <cell r="M6311" t="str">
            <v>No</v>
          </cell>
          <cell r="N6311">
            <v>261480</v>
          </cell>
        </row>
        <row r="6312">
          <cell r="J6312" t="str">
            <v>BS_Cashflow_Capital:Infrastructure:New:Roads Infrastructure:Roads</v>
          </cell>
          <cell r="K6312" t="str">
            <v>BS_Cashflow_Capital:Infrastructure:New:Roads Infrastructure:Roads</v>
          </cell>
          <cell r="L6312" t="str">
            <v>M</v>
          </cell>
          <cell r="M6312" t="str">
            <v>No</v>
          </cell>
          <cell r="N6312">
            <v>261450</v>
          </cell>
        </row>
        <row r="6313">
          <cell r="J6313" t="str">
            <v>BS_Cashflow_Capital:Infrastructure:New:Roads Infrastructure:Roads</v>
          </cell>
          <cell r="K6313" t="str">
            <v>BS_Cashflow_Capital:Infrastructure:New:Roads Infrastructure:Roads</v>
          </cell>
          <cell r="L6313" t="str">
            <v>M</v>
          </cell>
          <cell r="M6313" t="str">
            <v>No</v>
          </cell>
          <cell r="N6313">
            <v>261460</v>
          </cell>
        </row>
        <row r="6314">
          <cell r="J6314" t="str">
            <v>BS_Cashflow_Capital:Infrastructure:New:Roads Infrastructure:Roads</v>
          </cell>
          <cell r="K6314" t="str">
            <v>BS_Cashflow_Capital:Infrastructure:New:Roads Infrastructure:Roads</v>
          </cell>
          <cell r="L6314" t="str">
            <v>M</v>
          </cell>
          <cell r="M6314" t="str">
            <v>No</v>
          </cell>
          <cell r="N6314">
            <v>261444</v>
          </cell>
        </row>
        <row r="6315">
          <cell r="J6315" t="str">
            <v>BS_Cashflow_Capital:Infrastructure:New:Roads Infrastructure:Roads</v>
          </cell>
          <cell r="K6315" t="str">
            <v>BS_Cashflow_Capital:Infrastructure:New:Roads Infrastructure:Roads</v>
          </cell>
          <cell r="L6315" t="str">
            <v>M</v>
          </cell>
          <cell r="M6315" t="str">
            <v>No</v>
          </cell>
          <cell r="N6315">
            <v>261445</v>
          </cell>
        </row>
        <row r="6316">
          <cell r="J6316" t="str">
            <v>BS_Cashflow_Capital:Infrastructure:New:Roads Infrastructure:Roads</v>
          </cell>
          <cell r="K6316" t="str">
            <v>BS_Cashflow_Capital:Infrastructure:New:Roads Infrastructure:Roads</v>
          </cell>
          <cell r="L6316" t="str">
            <v>M</v>
          </cell>
          <cell r="M6316" t="str">
            <v>No</v>
          </cell>
          <cell r="N6316">
            <v>261539</v>
          </cell>
        </row>
        <row r="6317">
          <cell r="J6317" t="str">
            <v>BS_Cashflow_Capital:Infrastructure:New:Roads Infrastructure:Roads</v>
          </cell>
          <cell r="K6317" t="str">
            <v>BS_Cashflow_Capital:Infrastructure:New:Roads Infrastructure:Roads</v>
          </cell>
          <cell r="L6317" t="str">
            <v>M</v>
          </cell>
          <cell r="M6317" t="str">
            <v>No</v>
          </cell>
          <cell r="N6317">
            <v>261533</v>
          </cell>
        </row>
        <row r="6318">
          <cell r="J6318" t="str">
            <v>BS_Cashflow_Capital:Infrastructure:New:Roads Infrastructure:Roads</v>
          </cell>
          <cell r="K6318" t="str">
            <v>BS_Cashflow_Capital:Infrastructure:New:Roads Infrastructure:Roads</v>
          </cell>
          <cell r="L6318" t="str">
            <v>M</v>
          </cell>
          <cell r="M6318" t="str">
            <v>No</v>
          </cell>
          <cell r="N6318">
            <v>261553</v>
          </cell>
        </row>
        <row r="6319">
          <cell r="J6319" t="str">
            <v>BS_Cashflow_Capital:Infrastructure:New:Roads Infrastructure:Roads</v>
          </cell>
          <cell r="K6319" t="str">
            <v>BS_Cashflow_Capital:Infrastructure:New:Roads Infrastructure:Roads</v>
          </cell>
          <cell r="L6319" t="str">
            <v>M</v>
          </cell>
          <cell r="M6319" t="str">
            <v>No</v>
          </cell>
          <cell r="N6319">
            <v>254122</v>
          </cell>
        </row>
        <row r="6320">
          <cell r="J6320" t="str">
            <v>BS_Cashflow_Capital:Infrastructure:New:Roads Infrastructure:Roads</v>
          </cell>
          <cell r="K6320" t="str">
            <v>BS_Cashflow_Capital:Infrastructure:New:Roads Infrastructure:Roads</v>
          </cell>
          <cell r="L6320" t="str">
            <v>M</v>
          </cell>
          <cell r="M6320" t="str">
            <v>No</v>
          </cell>
          <cell r="N6320">
            <v>254054</v>
          </cell>
        </row>
        <row r="6321">
          <cell r="J6321" t="str">
            <v>BS_Cashflow_Capital:Infrastructure:New:Roads Infrastructure:Roads</v>
          </cell>
          <cell r="K6321" t="str">
            <v>BS_Cashflow_Capital:Infrastructure:New:Roads Infrastructure:Roads</v>
          </cell>
          <cell r="L6321" t="str">
            <v>M</v>
          </cell>
          <cell r="M6321" t="str">
            <v>No</v>
          </cell>
          <cell r="N6321">
            <v>254062</v>
          </cell>
        </row>
        <row r="6322">
          <cell r="J6322" t="str">
            <v>BS_Cashflow_Capital:Infrastructure:New:Roads Infrastructure:Roads</v>
          </cell>
          <cell r="K6322" t="str">
            <v>BS_Cashflow_Capital:Infrastructure:New:Roads Infrastructure:Roads</v>
          </cell>
          <cell r="L6322" t="str">
            <v>M</v>
          </cell>
          <cell r="M6322" t="str">
            <v>No</v>
          </cell>
          <cell r="N6322">
            <v>254068</v>
          </cell>
        </row>
        <row r="6323">
          <cell r="J6323" t="str">
            <v>BS_Cashflow_Capital:Infrastructure:New:Roads Infrastructure:Roads</v>
          </cell>
          <cell r="K6323" t="str">
            <v>BS_Cashflow_Capital:Infrastructure:New:Roads Infrastructure:Roads</v>
          </cell>
          <cell r="L6323" t="str">
            <v>M</v>
          </cell>
          <cell r="M6323" t="str">
            <v>No</v>
          </cell>
          <cell r="N6323">
            <v>254084</v>
          </cell>
        </row>
        <row r="6324">
          <cell r="J6324" t="str">
            <v>BS_Cashflow_Capital:Infrastructure:New:Roads Infrastructure:Roads</v>
          </cell>
          <cell r="K6324" t="str">
            <v>BS_Cashflow_Capital:Infrastructure:New:Roads Infrastructure:Roads</v>
          </cell>
          <cell r="L6324" t="str">
            <v>M</v>
          </cell>
          <cell r="M6324" t="str">
            <v>No</v>
          </cell>
          <cell r="N6324">
            <v>254090</v>
          </cell>
        </row>
        <row r="6325">
          <cell r="J6325" t="str">
            <v>BS_Cashflow_Capital:Infrastructure:New:Roads Infrastructure:Roads</v>
          </cell>
          <cell r="K6325" t="str">
            <v>BS_Cashflow_Capital:Infrastructure:New:Roads Infrastructure:Roads</v>
          </cell>
          <cell r="L6325" t="str">
            <v>M</v>
          </cell>
          <cell r="M6325" t="str">
            <v>No</v>
          </cell>
          <cell r="N6325">
            <v>254091</v>
          </cell>
        </row>
        <row r="6326">
          <cell r="J6326" t="str">
            <v>BS_Cashflow_Capital:Infrastructure:New:Roads Infrastructure:Roads</v>
          </cell>
          <cell r="K6326" t="str">
            <v>BS_Cashflow_Capital:Infrastructure:New:Roads Infrastructure:Roads</v>
          </cell>
          <cell r="L6326" t="str">
            <v>M</v>
          </cell>
          <cell r="M6326" t="str">
            <v>No</v>
          </cell>
          <cell r="N6326">
            <v>254098</v>
          </cell>
        </row>
        <row r="6327">
          <cell r="J6327" t="str">
            <v>BS_Cashflow_Capital:Infrastructure:New:Roads Infrastructure:Roads</v>
          </cell>
          <cell r="K6327" t="str">
            <v>BS_Cashflow_Capital:Infrastructure:New:Roads Infrastructure:Roads</v>
          </cell>
          <cell r="L6327" t="str">
            <v>M</v>
          </cell>
          <cell r="M6327" t="str">
            <v>No</v>
          </cell>
          <cell r="N6327">
            <v>255187</v>
          </cell>
        </row>
        <row r="6328">
          <cell r="J6328" t="str">
            <v>BS_Cashflow_Capital:Infrastructure:New:Roads Infrastructure:Roads</v>
          </cell>
          <cell r="K6328" t="str">
            <v>BS_Cashflow_Capital:Infrastructure:New:Roads Infrastructure:Roads</v>
          </cell>
          <cell r="L6328" t="str">
            <v>M</v>
          </cell>
          <cell r="M6328" t="str">
            <v>No</v>
          </cell>
          <cell r="N6328">
            <v>255212</v>
          </cell>
        </row>
        <row r="6329">
          <cell r="J6329" t="str">
            <v>BS_Cashflow_Capital:Infrastructure:New:Roads Infrastructure:Roads</v>
          </cell>
          <cell r="K6329" t="str">
            <v>BS_Cashflow_Capital:Infrastructure:New:Roads Infrastructure:Roads</v>
          </cell>
          <cell r="L6329" t="str">
            <v>M</v>
          </cell>
          <cell r="M6329" t="str">
            <v>No</v>
          </cell>
          <cell r="N6329">
            <v>255240</v>
          </cell>
        </row>
        <row r="6330">
          <cell r="J6330" t="str">
            <v>BS_Cashflow_Capital:Infrastructure:New:Roads Infrastructure:Roads</v>
          </cell>
          <cell r="K6330" t="str">
            <v>BS_Cashflow_Capital:Infrastructure:New:Roads Infrastructure:Roads</v>
          </cell>
          <cell r="L6330" t="str">
            <v>M</v>
          </cell>
          <cell r="M6330" t="str">
            <v>No</v>
          </cell>
          <cell r="N6330">
            <v>255237</v>
          </cell>
        </row>
        <row r="6331">
          <cell r="J6331" t="str">
            <v>BS_Cashflow_Capital:Infrastructure:New:Roads Infrastructure:Roads</v>
          </cell>
          <cell r="K6331" t="str">
            <v>BS_Cashflow_Capital:Infrastructure:New:Roads Infrastructure:Roads</v>
          </cell>
          <cell r="L6331" t="str">
            <v>M</v>
          </cell>
          <cell r="M6331" t="str">
            <v>No</v>
          </cell>
          <cell r="N6331">
            <v>255229</v>
          </cell>
        </row>
        <row r="6332">
          <cell r="J6332" t="str">
            <v>BS_Cashflow_Capital:Infrastructure:New:Roads Infrastructure:Roads</v>
          </cell>
          <cell r="K6332" t="str">
            <v>BS_Cashflow_Capital:Infrastructure:New:Roads Infrastructure:Roads</v>
          </cell>
          <cell r="L6332" t="str">
            <v>M</v>
          </cell>
          <cell r="M6332" t="str">
            <v>No</v>
          </cell>
          <cell r="N6332">
            <v>255247</v>
          </cell>
        </row>
        <row r="6333">
          <cell r="J6333" t="str">
            <v>BS_Cashflow_Capital:Infrastructure:New:Roads Infrastructure:Roads</v>
          </cell>
          <cell r="K6333" t="str">
            <v>BS_Cashflow_Capital:Infrastructure:New:Roads Infrastructure:Roads</v>
          </cell>
          <cell r="L6333" t="str">
            <v>M</v>
          </cell>
          <cell r="M6333" t="str">
            <v>No</v>
          </cell>
          <cell r="N6333">
            <v>255184</v>
          </cell>
        </row>
        <row r="6334">
          <cell r="J6334" t="str">
            <v>BS_Cashflow_Capital:Infrastructure:New:Roads Infrastructure:Roads</v>
          </cell>
          <cell r="K6334" t="str">
            <v>BS_Cashflow_Capital:Infrastructure:New:Roads Infrastructure:Roads</v>
          </cell>
          <cell r="L6334" t="str">
            <v>M</v>
          </cell>
          <cell r="M6334" t="str">
            <v>No</v>
          </cell>
          <cell r="N6334">
            <v>255260</v>
          </cell>
        </row>
        <row r="6335">
          <cell r="J6335" t="str">
            <v>BS_Cashflow_Capital:Infrastructure:New:Roads Infrastructure:Roads</v>
          </cell>
          <cell r="K6335" t="str">
            <v>BS_Cashflow_Capital:Infrastructure:New:Roads Infrastructure:Roads</v>
          </cell>
          <cell r="L6335" t="str">
            <v>M</v>
          </cell>
          <cell r="M6335" t="str">
            <v>No</v>
          </cell>
          <cell r="N6335">
            <v>255253</v>
          </cell>
        </row>
        <row r="6336">
          <cell r="J6336" t="str">
            <v>BS_Cashflow_Capital:Infrastructure:New:Roads Infrastructure:Roads</v>
          </cell>
          <cell r="K6336" t="str">
            <v>BS_Cashflow_Capital:Infrastructure:New:Roads Infrastructure:Roads</v>
          </cell>
          <cell r="L6336" t="str">
            <v>M</v>
          </cell>
          <cell r="M6336" t="str">
            <v>No</v>
          </cell>
          <cell r="N6336">
            <v>255254</v>
          </cell>
        </row>
        <row r="6337">
          <cell r="J6337" t="str">
            <v>BS_Cashflow_Capital:Infrastructure:New:Roads Infrastructure:Roads</v>
          </cell>
          <cell r="K6337" t="str">
            <v>BS_Cashflow_Capital:Infrastructure:New:Roads Infrastructure:Roads</v>
          </cell>
          <cell r="L6337" t="str">
            <v>M</v>
          </cell>
          <cell r="M6337" t="str">
            <v>No</v>
          </cell>
          <cell r="N6337">
            <v>255280</v>
          </cell>
        </row>
        <row r="6338">
          <cell r="J6338" t="str">
            <v>BS_Cashflow_Capital:Infrastructure:New:Roads Infrastructure:Roads</v>
          </cell>
          <cell r="K6338" t="str">
            <v>BS_Cashflow_Capital:Infrastructure:New:Roads Infrastructure:Roads</v>
          </cell>
          <cell r="L6338" t="str">
            <v>M</v>
          </cell>
          <cell r="M6338" t="str">
            <v>No</v>
          </cell>
          <cell r="N6338">
            <v>255313</v>
          </cell>
        </row>
        <row r="6339">
          <cell r="J6339" t="str">
            <v>BS_Cashflow_Capital:Infrastructure:New:Roads Infrastructure:Roads</v>
          </cell>
          <cell r="K6339" t="str">
            <v>BS_Cashflow_Capital:Infrastructure:New:Roads Infrastructure:Roads</v>
          </cell>
          <cell r="L6339" t="str">
            <v>M</v>
          </cell>
          <cell r="M6339" t="str">
            <v>No</v>
          </cell>
          <cell r="N6339">
            <v>255316</v>
          </cell>
        </row>
        <row r="6340">
          <cell r="J6340" t="str">
            <v>BS_Cashflow_Capital:Infrastructure:New:Roads Infrastructure:Roads</v>
          </cell>
          <cell r="K6340" t="str">
            <v>BS_Cashflow_Capital:Infrastructure:New:Roads Infrastructure:Roads</v>
          </cell>
          <cell r="L6340" t="str">
            <v>M</v>
          </cell>
          <cell r="M6340" t="str">
            <v>No</v>
          </cell>
          <cell r="N6340">
            <v>255327</v>
          </cell>
        </row>
        <row r="6341">
          <cell r="J6341" t="str">
            <v>BS_Cashflow_Capital:Non-infrastructure:New:Machinery and Equipment</v>
          </cell>
          <cell r="K6341" t="str">
            <v>BS_Cashflow_Capital:Non-infrastructure:New:Machinery and Equipment</v>
          </cell>
          <cell r="L6341" t="str">
            <v>M</v>
          </cell>
          <cell r="M6341" t="str">
            <v>No</v>
          </cell>
          <cell r="N6341">
            <v>255324</v>
          </cell>
        </row>
        <row r="6342">
          <cell r="J6342" t="str">
            <v>BS_Cashflow_Capital:Non-infrastructure:New:Machinery and Equipment</v>
          </cell>
          <cell r="K6342" t="str">
            <v>BS_Cashflow_Capital:Non-infrastructure:New:Machinery and Equipment</v>
          </cell>
          <cell r="L6342" t="str">
            <v>M</v>
          </cell>
          <cell r="M6342" t="str">
            <v>No</v>
          </cell>
          <cell r="N6342">
            <v>255318</v>
          </cell>
        </row>
        <row r="6343">
          <cell r="J6343" t="str">
            <v>BS_Cashflow_Capital:Non-infrastructure:New:Machinery and Equipment</v>
          </cell>
          <cell r="K6343" t="str">
            <v>BS_Cashflow_Capital:Non-infrastructure:New:Machinery and Equipment</v>
          </cell>
          <cell r="L6343" t="str">
            <v>M</v>
          </cell>
          <cell r="M6343" t="str">
            <v>No</v>
          </cell>
          <cell r="N6343">
            <v>255269</v>
          </cell>
        </row>
        <row r="6344">
          <cell r="J6344" t="str">
            <v>BS_Cashflow_Capital:Non-infrastructure:New:Machinery and Equipment</v>
          </cell>
          <cell r="K6344" t="str">
            <v>BS_Cashflow_Capital:Non-infrastructure:New:Machinery and Equipment</v>
          </cell>
          <cell r="L6344" t="str">
            <v>M</v>
          </cell>
          <cell r="M6344" t="str">
            <v>No</v>
          </cell>
          <cell r="N6344">
            <v>255255</v>
          </cell>
        </row>
        <row r="6345">
          <cell r="J6345" t="str">
            <v>BS_Cashflow_Capital:Non-infrastructure:New:Machinery and Equipment</v>
          </cell>
          <cell r="K6345" t="str">
            <v>BS_Cashflow_Capital:Non-infrastructure:New:Machinery and Equipment</v>
          </cell>
          <cell r="L6345" t="str">
            <v>M</v>
          </cell>
          <cell r="M6345" t="str">
            <v>No</v>
          </cell>
          <cell r="N6345">
            <v>255185</v>
          </cell>
        </row>
        <row r="6346">
          <cell r="J6346" t="str">
            <v>BS_Cashflow_Capital:Non-infrastructure:New:Machinery and Equipment</v>
          </cell>
          <cell r="K6346" t="str">
            <v>BS_Cashflow_Capital:Non-infrastructure:New:Machinery and Equipment</v>
          </cell>
          <cell r="L6346" t="str">
            <v>M</v>
          </cell>
          <cell r="M6346" t="str">
            <v>No</v>
          </cell>
          <cell r="N6346">
            <v>255533</v>
          </cell>
        </row>
        <row r="6347">
          <cell r="J6347" t="str">
            <v>BS_Cashflow_Capital:Non-infrastructure:New:Machinery and Equipment</v>
          </cell>
          <cell r="K6347" t="str">
            <v>BS_Cashflow_Capital:Non-infrastructure:New:Machinery and Equipment</v>
          </cell>
          <cell r="L6347" t="str">
            <v>M</v>
          </cell>
          <cell r="M6347" t="str">
            <v>No</v>
          </cell>
          <cell r="N6347">
            <v>255242</v>
          </cell>
        </row>
        <row r="6348">
          <cell r="J6348" t="str">
            <v>BS_Cashflow_Capital:Non-infrastructure:New:Machinery and Equipment</v>
          </cell>
          <cell r="K6348" t="str">
            <v>BS_Cashflow_Capital:Non-infrastructure:New:Machinery and Equipment</v>
          </cell>
          <cell r="L6348" t="str">
            <v>M</v>
          </cell>
          <cell r="M6348" t="str">
            <v>No</v>
          </cell>
          <cell r="N6348">
            <v>255526</v>
          </cell>
        </row>
        <row r="6349">
          <cell r="J6349" t="str">
            <v>BS_Cashflow_Capital:Non-infrastructure:New:Machinery and Equipment</v>
          </cell>
          <cell r="K6349" t="str">
            <v>BS_Cashflow_Capital:Non-infrastructure:New:Machinery and Equipment</v>
          </cell>
          <cell r="L6349" t="str">
            <v>M</v>
          </cell>
          <cell r="M6349" t="str">
            <v>No</v>
          </cell>
          <cell r="N6349">
            <v>255507</v>
          </cell>
        </row>
        <row r="6350">
          <cell r="J6350" t="str">
            <v>BS_Cashflow_Capital:Non-infrastructure:New:Machinery and Equipment</v>
          </cell>
          <cell r="K6350" t="str">
            <v>BS_Cashflow_Capital:Non-infrastructure:New:Machinery and Equipment</v>
          </cell>
          <cell r="L6350" t="str">
            <v>M</v>
          </cell>
          <cell r="M6350" t="str">
            <v>No</v>
          </cell>
          <cell r="N6350">
            <v>255492</v>
          </cell>
        </row>
        <row r="6351">
          <cell r="J6351" t="str">
            <v>BS_Cashflow_Capital:Non-infrastructure:New:Machinery and Equipment</v>
          </cell>
          <cell r="K6351" t="str">
            <v>BS_Cashflow_Capital:Non-infrastructure:New:Machinery and Equipment</v>
          </cell>
          <cell r="L6351" t="str">
            <v>M</v>
          </cell>
          <cell r="M6351" t="str">
            <v>No</v>
          </cell>
          <cell r="N6351">
            <v>255457</v>
          </cell>
        </row>
        <row r="6352">
          <cell r="J6352" t="str">
            <v>BS_Cashflow_Capital:Non-infrastructure:New:Machinery and Equipment</v>
          </cell>
          <cell r="K6352" t="str">
            <v>BS_Cashflow_Capital:Non-infrastructure:New:Machinery and Equipment</v>
          </cell>
          <cell r="L6352" t="str">
            <v>M</v>
          </cell>
          <cell r="M6352" t="str">
            <v>No</v>
          </cell>
          <cell r="N6352">
            <v>255459</v>
          </cell>
        </row>
        <row r="6353">
          <cell r="J6353" t="str">
            <v>BS_Cashflow_Capital:Non-infrastructure:New:Machinery and Equipment</v>
          </cell>
          <cell r="K6353" t="str">
            <v>BS_Cashflow_Capital:Non-infrastructure:New:Machinery and Equipment</v>
          </cell>
          <cell r="L6353" t="str">
            <v>M</v>
          </cell>
          <cell r="M6353" t="str">
            <v>No</v>
          </cell>
          <cell r="N6353">
            <v>254106</v>
          </cell>
        </row>
        <row r="6354">
          <cell r="J6354" t="str">
            <v>BS_Cashflow_Capital:Non-infrastructure:New:Machinery and Equipment</v>
          </cell>
          <cell r="K6354" t="str">
            <v>BS_Cashflow_Capital:Non-infrastructure:New:Machinery and Equipment</v>
          </cell>
          <cell r="L6354" t="str">
            <v>M</v>
          </cell>
          <cell r="M6354" t="str">
            <v>No</v>
          </cell>
          <cell r="N6354">
            <v>254064</v>
          </cell>
        </row>
        <row r="6355">
          <cell r="J6355" t="str">
            <v>BS_Cashflow_Capital:Non-infrastructure:New:Machinery and Equipment</v>
          </cell>
          <cell r="K6355" t="str">
            <v>BS_Cashflow_Capital:Non-infrastructure:New:Machinery and Equipment</v>
          </cell>
          <cell r="L6355" t="str">
            <v>M</v>
          </cell>
          <cell r="M6355" t="str">
            <v>No</v>
          </cell>
          <cell r="N6355">
            <v>254057</v>
          </cell>
        </row>
        <row r="6356">
          <cell r="J6356" t="str">
            <v>BS_Cashflow_Capital:Non-infrastructure:New:Machinery and Equipment</v>
          </cell>
          <cell r="K6356" t="str">
            <v>BS_Cashflow_Capital:Non-infrastructure:New:Machinery and Equipment</v>
          </cell>
          <cell r="L6356" t="str">
            <v>M</v>
          </cell>
          <cell r="M6356" t="str">
            <v>No</v>
          </cell>
          <cell r="N6356">
            <v>254089</v>
          </cell>
        </row>
        <row r="6357">
          <cell r="J6357" t="str">
            <v>BS_Cashflow_Capital:Non-infrastructure:New:Machinery and Equipment</v>
          </cell>
          <cell r="K6357" t="str">
            <v>BS_Cashflow_Capital:Non-infrastructure:New:Machinery and Equipment</v>
          </cell>
          <cell r="L6357" t="str">
            <v>M</v>
          </cell>
          <cell r="M6357" t="str">
            <v>No</v>
          </cell>
          <cell r="N6357">
            <v>261534</v>
          </cell>
        </row>
        <row r="6358">
          <cell r="J6358" t="str">
            <v>BS_Cashflow_Capital:Non-infrastructure:New:Machinery and Equipment</v>
          </cell>
          <cell r="K6358" t="str">
            <v>BS_Cashflow_Capital:Non-infrastructure:New:Machinery and Equipment</v>
          </cell>
          <cell r="L6358" t="str">
            <v>M</v>
          </cell>
          <cell r="M6358" t="str">
            <v>No</v>
          </cell>
          <cell r="N6358">
            <v>261548</v>
          </cell>
        </row>
        <row r="6359">
          <cell r="J6359" t="str">
            <v>BS_Cashflow_Capital:Non-infrastructure:New:Machinery and Equipment</v>
          </cell>
          <cell r="K6359" t="str">
            <v>BS_Cashflow_Capital:Non-infrastructure:New:Machinery and Equipment</v>
          </cell>
          <cell r="L6359" t="str">
            <v>M</v>
          </cell>
          <cell r="M6359" t="str">
            <v>No</v>
          </cell>
          <cell r="N6359">
            <v>261435</v>
          </cell>
        </row>
        <row r="6360">
          <cell r="J6360" t="str">
            <v>BS_Cashflow_Capital:Non-infrastructure:New:Machinery and Equipment</v>
          </cell>
          <cell r="K6360" t="str">
            <v>BS_Cashflow_Capital:Non-infrastructure:New:Machinery and Equipment</v>
          </cell>
          <cell r="L6360" t="str">
            <v>M</v>
          </cell>
          <cell r="M6360" t="str">
            <v>No</v>
          </cell>
          <cell r="N6360">
            <v>261461</v>
          </cell>
        </row>
        <row r="6361">
          <cell r="J6361" t="str">
            <v>BS_Cashflow_Capital:Non-infrastructure:New:Machinery and Equipment</v>
          </cell>
          <cell r="K6361" t="str">
            <v>BS_Cashflow_Capital:Non-infrastructure:New:Machinery and Equipment</v>
          </cell>
          <cell r="L6361" t="str">
            <v>M</v>
          </cell>
          <cell r="M6361" t="str">
            <v>No</v>
          </cell>
          <cell r="N6361">
            <v>261443</v>
          </cell>
        </row>
        <row r="6362">
          <cell r="J6362" t="str">
            <v>BS_Cashflow_Capital:Non-infrastructure:New:Machinery and Equipment</v>
          </cell>
          <cell r="K6362" t="str">
            <v>BS_Cashflow_Capital:Non-infrastructure:New:Machinery and Equipment</v>
          </cell>
          <cell r="L6362" t="str">
            <v>M</v>
          </cell>
          <cell r="M6362" t="str">
            <v>No</v>
          </cell>
          <cell r="N6362">
            <v>261274</v>
          </cell>
        </row>
        <row r="6363">
          <cell r="J6363" t="str">
            <v xml:space="preserve">Construction of Leretjeng Sports Ground_Own Funding </v>
          </cell>
          <cell r="K6363" t="str">
            <v xml:space="preserve">Construction of Leretjeng Sports Ground_Own Funding </v>
          </cell>
          <cell r="L6363" t="str">
            <v>S</v>
          </cell>
          <cell r="M6363" t="str">
            <v>No</v>
          </cell>
          <cell r="N6363">
            <v>255844</v>
          </cell>
        </row>
        <row r="6364">
          <cell r="J6364" t="str">
            <v>BS_Cashflow_Capital:Non-infrastructure:New:Community Assets:Sport and Recreation Facilities:Outdoor Facilities</v>
          </cell>
          <cell r="K6364" t="str">
            <v>BS_Cashflow_Capital:Non-infrastructure:New:Community Assets:Sport and Recreation Facilities:Outdoor Facilities</v>
          </cell>
          <cell r="L6364" t="str">
            <v>M</v>
          </cell>
          <cell r="M6364" t="str">
            <v>No</v>
          </cell>
          <cell r="N6364">
            <v>261538</v>
          </cell>
        </row>
        <row r="6365">
          <cell r="J6365" t="str">
            <v>BS_Cashflow_Capital:Non-infrastructure:New:Community Assets:Sport and Recreation Facilities:Outdoor Facilities</v>
          </cell>
          <cell r="K6365" t="str">
            <v>BS_Cashflow_Capital:Non-infrastructure:New:Community Assets:Sport and Recreation Facilities:Outdoor Facilities</v>
          </cell>
          <cell r="L6365" t="str">
            <v>M</v>
          </cell>
          <cell r="M6365" t="str">
            <v>No</v>
          </cell>
          <cell r="N6365">
            <v>254060</v>
          </cell>
        </row>
        <row r="6366">
          <cell r="J6366" t="str">
            <v>Upgrading of Thapane Streets from Gravel to Paving</v>
          </cell>
          <cell r="K6366" t="str">
            <v>Upgrading of Thapane Streets from Gravel to Paving</v>
          </cell>
          <cell r="L6366" t="str">
            <v>S</v>
          </cell>
          <cell r="M6366" t="str">
            <v>No</v>
          </cell>
          <cell r="N6366">
            <v>256130</v>
          </cell>
        </row>
        <row r="6367">
          <cell r="J6367" t="str">
            <v>BS_Cashflow_Capital:Non-infrastructure:New:Community Assets:Sport and Recreation Facilities:Outdoor Facilities</v>
          </cell>
          <cell r="K6367" t="str">
            <v>BS_Cashflow_Capital:Non-infrastructure:New:Community Assets:Sport and Recreation Facilities:Outdoor Facilities</v>
          </cell>
          <cell r="L6367" t="str">
            <v>M</v>
          </cell>
          <cell r="M6367" t="str">
            <v>No</v>
          </cell>
          <cell r="N6367">
            <v>255462</v>
          </cell>
        </row>
        <row r="6368">
          <cell r="J6368" t="str">
            <v>BS_Cashflow_Capital:Non-infrastructure:New:Community Assets:Sport and Recreation Facilities:Outdoor Facilities</v>
          </cell>
          <cell r="K6368" t="str">
            <v>BS_Cashflow_Capital:Non-infrastructure:New:Community Assets:Sport and Recreation Facilities:Outdoor Facilities</v>
          </cell>
          <cell r="L6368" t="str">
            <v>M</v>
          </cell>
          <cell r="M6368" t="str">
            <v>No</v>
          </cell>
          <cell r="N6368">
            <v>255321</v>
          </cell>
        </row>
        <row r="6369">
          <cell r="J6369" t="str">
            <v>BS_Cashflow_Capital:Infrastructure:Existing:Upgrading:Roads Infrastructure:Roads</v>
          </cell>
          <cell r="K6369" t="str">
            <v>BS_Cashflow_Capital:Infrastructure:Existing:Upgrading:Roads Infrastructure:Roads</v>
          </cell>
          <cell r="L6369" t="str">
            <v>M</v>
          </cell>
          <cell r="M6369" t="str">
            <v>No</v>
          </cell>
          <cell r="N6369">
            <v>255252</v>
          </cell>
        </row>
        <row r="6370">
          <cell r="J6370" t="str">
            <v>BS_Cashflow_Capital:Infrastructure:Existing:Upgrading:Roads Infrastructure:Roads</v>
          </cell>
          <cell r="K6370" t="str">
            <v>BS_Cashflow_Capital:Infrastructure:Existing:Upgrading:Roads Infrastructure:Roads</v>
          </cell>
          <cell r="L6370" t="str">
            <v>M</v>
          </cell>
          <cell r="M6370" t="str">
            <v>No</v>
          </cell>
          <cell r="N6370">
            <v>255453</v>
          </cell>
        </row>
        <row r="6371">
          <cell r="J6371" t="str">
            <v>BS_Cashflow_Capital:Infrastructure:Existing:Upgrading:Roads Infrastructure:Roads</v>
          </cell>
          <cell r="K6371" t="str">
            <v>BS_Cashflow_Capital:Infrastructure:Existing:Upgrading:Roads Infrastructure:Roads</v>
          </cell>
          <cell r="L6371" t="str">
            <v>M</v>
          </cell>
          <cell r="M6371" t="str">
            <v>No</v>
          </cell>
          <cell r="N6371">
            <v>255490</v>
          </cell>
        </row>
        <row r="6372">
          <cell r="J6372" t="str">
            <v>BS_Cashflow_Capital:Infrastructure:Existing:Upgrading:Roads Infrastructure:Roads</v>
          </cell>
          <cell r="K6372" t="str">
            <v>BS_Cashflow_Capital:Infrastructure:Existing:Upgrading:Roads Infrastructure:Roads</v>
          </cell>
          <cell r="L6372" t="str">
            <v>M</v>
          </cell>
          <cell r="M6372" t="str">
            <v>No</v>
          </cell>
          <cell r="N6372">
            <v>255527</v>
          </cell>
        </row>
        <row r="6373">
          <cell r="J6373" t="str">
            <v>BS_Cashflow_Capital:Infrastructure:Existing:Upgrading:Roads Infrastructure:Roads</v>
          </cell>
          <cell r="K6373" t="str">
            <v>BS_Cashflow_Capital:Infrastructure:Existing:Upgrading:Roads Infrastructure:Roads</v>
          </cell>
          <cell r="L6373" t="str">
            <v>M</v>
          </cell>
          <cell r="M6373" t="str">
            <v>No</v>
          </cell>
          <cell r="N6373">
            <v>255516</v>
          </cell>
        </row>
        <row r="6374">
          <cell r="J6374" t="str">
            <v>BS_Cashflow_Capital:Infrastructure:Existing:Upgrading:Roads Infrastructure:Roads</v>
          </cell>
          <cell r="K6374" t="str">
            <v>BS_Cashflow_Capital:Infrastructure:Existing:Upgrading:Roads Infrastructure:Roads</v>
          </cell>
          <cell r="L6374" t="str">
            <v>M</v>
          </cell>
          <cell r="M6374" t="str">
            <v>No</v>
          </cell>
          <cell r="N6374">
            <v>255518</v>
          </cell>
        </row>
        <row r="6375">
          <cell r="J6375" t="str">
            <v>BS_Cashflow_Capital:Infrastructure:Existing:Upgrading:Roads Infrastructure:Roads</v>
          </cell>
          <cell r="K6375" t="str">
            <v>BS_Cashflow_Capital:Infrastructure:Existing:Upgrading:Roads Infrastructure:Roads</v>
          </cell>
          <cell r="L6375" t="str">
            <v>M</v>
          </cell>
          <cell r="M6375" t="str">
            <v>No</v>
          </cell>
          <cell r="N6375">
            <v>255519</v>
          </cell>
        </row>
        <row r="6376">
          <cell r="J6376" t="str">
            <v>BS_Cashflow_Capital:Infrastructure:Existing:Upgrading:Roads Infrastructure:Roads</v>
          </cell>
          <cell r="K6376" t="str">
            <v>BS_Cashflow_Capital:Infrastructure:Existing:Upgrading:Roads Infrastructure:Roads</v>
          </cell>
          <cell r="L6376" t="str">
            <v>M</v>
          </cell>
          <cell r="M6376" t="str">
            <v>No</v>
          </cell>
          <cell r="N6376">
            <v>255520</v>
          </cell>
        </row>
        <row r="6377">
          <cell r="J6377" t="str">
            <v>BS_Cashflow_Capital:Infrastructure:Existing:Upgrading:Roads Infrastructure:Roads</v>
          </cell>
          <cell r="K6377" t="str">
            <v>BS_Cashflow_Capital:Infrastructure:Existing:Upgrading:Roads Infrastructure:Roads</v>
          </cell>
          <cell r="L6377" t="str">
            <v>M</v>
          </cell>
          <cell r="M6377" t="str">
            <v>No</v>
          </cell>
          <cell r="N6377">
            <v>255243</v>
          </cell>
        </row>
        <row r="6378">
          <cell r="J6378" t="str">
            <v>BS_Cashflow_Capital:Infrastructure:Existing:Upgrading:Roads Infrastructure:Roads</v>
          </cell>
          <cell r="K6378" t="str">
            <v>BS_Cashflow_Capital:Infrastructure:Existing:Upgrading:Roads Infrastructure:Roads</v>
          </cell>
          <cell r="L6378" t="str">
            <v>M</v>
          </cell>
          <cell r="M6378" t="str">
            <v>No</v>
          </cell>
          <cell r="N6378">
            <v>255230</v>
          </cell>
        </row>
        <row r="6379">
          <cell r="J6379" t="str">
            <v>BS_Cashflow_Capital:Infrastructure:Existing:Upgrading:Roads Infrastructure:Roads</v>
          </cell>
          <cell r="K6379" t="str">
            <v>BS_Cashflow_Capital:Infrastructure:Existing:Upgrading:Roads Infrastructure:Roads</v>
          </cell>
          <cell r="L6379" t="str">
            <v>M</v>
          </cell>
          <cell r="M6379" t="str">
            <v>No</v>
          </cell>
          <cell r="N6379">
            <v>255231</v>
          </cell>
        </row>
        <row r="6380">
          <cell r="J6380" t="str">
            <v>BS_Cashflow_Capital:Infrastructure:Existing:Upgrading:Roads Infrastructure:Roads</v>
          </cell>
          <cell r="K6380" t="str">
            <v>BS_Cashflow_Capital:Infrastructure:Existing:Upgrading:Roads Infrastructure:Roads</v>
          </cell>
          <cell r="L6380" t="str">
            <v>M</v>
          </cell>
          <cell r="M6380" t="str">
            <v>No</v>
          </cell>
          <cell r="N6380">
            <v>255232</v>
          </cell>
        </row>
        <row r="6381">
          <cell r="J6381" t="str">
            <v>BS_Cashflow_Capital:Infrastructure:Existing:Upgrading:Roads Infrastructure:Roads</v>
          </cell>
          <cell r="K6381" t="str">
            <v>BS_Cashflow_Capital:Infrastructure:Existing:Upgrading:Roads Infrastructure:Roads</v>
          </cell>
          <cell r="L6381" t="str">
            <v>M</v>
          </cell>
          <cell r="M6381" t="str">
            <v>No</v>
          </cell>
          <cell r="N6381">
            <v>255233</v>
          </cell>
        </row>
        <row r="6382">
          <cell r="J6382" t="str">
            <v>BS_Cashflow_Capital:Infrastructure:Existing:Upgrading:Roads Infrastructure:Roads</v>
          </cell>
          <cell r="K6382" t="str">
            <v>BS_Cashflow_Capital:Infrastructure:Existing:Upgrading:Roads Infrastructure:Roads</v>
          </cell>
          <cell r="L6382" t="str">
            <v>M</v>
          </cell>
          <cell r="M6382" t="str">
            <v>No</v>
          </cell>
          <cell r="N6382">
            <v>255238</v>
          </cell>
        </row>
        <row r="6383">
          <cell r="J6383" t="str">
            <v>BS_Cashflow_Capital:Infrastructure:Existing:Upgrading:Roads Infrastructure:Roads</v>
          </cell>
          <cell r="K6383" t="str">
            <v>BS_Cashflow_Capital:Infrastructure:Existing:Upgrading:Roads Infrastructure:Roads</v>
          </cell>
          <cell r="L6383" t="str">
            <v>M</v>
          </cell>
          <cell r="M6383" t="str">
            <v>No</v>
          </cell>
          <cell r="N6383">
            <v>255227</v>
          </cell>
        </row>
        <row r="6384">
          <cell r="J6384" t="str">
            <v>BS_Cashflow_Capital:Infrastructure:Existing:Upgrading:Roads Infrastructure:Roads</v>
          </cell>
          <cell r="K6384" t="str">
            <v>BS_Cashflow_Capital:Infrastructure:Existing:Upgrading:Roads Infrastructure:Roads</v>
          </cell>
          <cell r="L6384" t="str">
            <v>M</v>
          </cell>
          <cell r="M6384" t="str">
            <v>No</v>
          </cell>
          <cell r="N6384">
            <v>255228</v>
          </cell>
        </row>
        <row r="6385">
          <cell r="J6385" t="str">
            <v>BS_Cashflow_Capital:Infrastructure:Existing:Upgrading:Roads Infrastructure:Roads</v>
          </cell>
          <cell r="K6385" t="str">
            <v>BS_Cashflow_Capital:Infrastructure:Existing:Upgrading:Roads Infrastructure:Roads</v>
          </cell>
          <cell r="L6385" t="str">
            <v>M</v>
          </cell>
          <cell r="M6385" t="str">
            <v>No</v>
          </cell>
          <cell r="N6385">
            <v>255201</v>
          </cell>
        </row>
        <row r="6386">
          <cell r="J6386" t="str">
            <v>BS_Cashflow_Capital:Infrastructure:Existing:Upgrading:Roads Infrastructure:Roads</v>
          </cell>
          <cell r="K6386" t="str">
            <v>BS_Cashflow_Capital:Infrastructure:Existing:Upgrading:Roads Infrastructure:Roads</v>
          </cell>
          <cell r="L6386" t="str">
            <v>M</v>
          </cell>
          <cell r="M6386" t="str">
            <v>No</v>
          </cell>
          <cell r="N6386">
            <v>255208</v>
          </cell>
        </row>
        <row r="6387">
          <cell r="J6387" t="str">
            <v>BS_Cashflow_Capital:Infrastructure:Existing:Upgrading:Roads Infrastructure:Roads</v>
          </cell>
          <cell r="K6387" t="str">
            <v>BS_Cashflow_Capital:Infrastructure:Existing:Upgrading:Roads Infrastructure:Roads</v>
          </cell>
          <cell r="L6387" t="str">
            <v>M</v>
          </cell>
          <cell r="M6387" t="str">
            <v>No</v>
          </cell>
          <cell r="N6387">
            <v>255531</v>
          </cell>
        </row>
        <row r="6388">
          <cell r="J6388" t="str">
            <v>BS_Cashflow_Capital:Infrastructure:Existing:Upgrading:Roads Infrastructure:Roads</v>
          </cell>
          <cell r="K6388" t="str">
            <v>BS_Cashflow_Capital:Infrastructure:Existing:Upgrading:Roads Infrastructure:Roads</v>
          </cell>
          <cell r="L6388" t="str">
            <v>M</v>
          </cell>
          <cell r="M6388" t="str">
            <v>No</v>
          </cell>
          <cell r="N6388">
            <v>255181</v>
          </cell>
        </row>
        <row r="6389">
          <cell r="J6389" t="str">
            <v>Upgrading of Topanama Street from Gravel to Paving</v>
          </cell>
          <cell r="K6389" t="str">
            <v>Upgrading of Topanama Street from Gravel to Paving</v>
          </cell>
          <cell r="L6389" t="str">
            <v>S</v>
          </cell>
          <cell r="M6389" t="str">
            <v>No</v>
          </cell>
          <cell r="N6389">
            <v>256131</v>
          </cell>
        </row>
        <row r="6390">
          <cell r="J6390" t="str">
            <v>BS_Cashflow_Capital:Infrastructure:Existing:Upgrading:Roads Infrastructure:Roads</v>
          </cell>
          <cell r="K6390" t="str">
            <v>BS_Cashflow_Capital:Infrastructure:Existing:Upgrading:Roads Infrastructure:Roads</v>
          </cell>
          <cell r="L6390" t="str">
            <v>M</v>
          </cell>
          <cell r="M6390" t="str">
            <v>No</v>
          </cell>
          <cell r="N6390">
            <v>254088</v>
          </cell>
        </row>
        <row r="6391">
          <cell r="J6391" t="str">
            <v>BS_Cashflow_Capital:Infrastructure:Existing:Upgrading:Roads Infrastructure:Roads</v>
          </cell>
          <cell r="K6391" t="str">
            <v>BS_Cashflow_Capital:Infrastructure:Existing:Upgrading:Roads Infrastructure:Roads</v>
          </cell>
          <cell r="L6391" t="str">
            <v>M</v>
          </cell>
          <cell r="M6391" t="str">
            <v>No</v>
          </cell>
          <cell r="N6391">
            <v>261537</v>
          </cell>
        </row>
        <row r="6392">
          <cell r="J6392" t="str">
            <v>BS_Cashflow_Capital:Infrastructure:Existing:Upgrading:Roads Infrastructure:Roads</v>
          </cell>
          <cell r="K6392" t="str">
            <v>BS_Cashflow_Capital:Infrastructure:Existing:Upgrading:Roads Infrastructure:Roads</v>
          </cell>
          <cell r="L6392" t="str">
            <v>M</v>
          </cell>
          <cell r="M6392" t="str">
            <v>No</v>
          </cell>
          <cell r="N6392">
            <v>261483</v>
          </cell>
        </row>
        <row r="6393">
          <cell r="J6393" t="str">
            <v>BS_Cashflow_Capital:Infrastructure:Existing:Upgrading:Roads Infrastructure:Roads</v>
          </cell>
          <cell r="K6393" t="str">
            <v>BS_Cashflow_Capital:Infrastructure:Existing:Upgrading:Roads Infrastructure:Roads</v>
          </cell>
          <cell r="L6393" t="str">
            <v>M</v>
          </cell>
          <cell r="M6393" t="str">
            <v>No</v>
          </cell>
          <cell r="N6393">
            <v>261498</v>
          </cell>
        </row>
        <row r="6394">
          <cell r="J6394" t="str">
            <v>BS_Cashflow_Capital:Infrastructure:Existing:Upgrading:Roads Infrastructure:Roads</v>
          </cell>
          <cell r="K6394" t="str">
            <v>BS_Cashflow_Capital:Infrastructure:Existing:Upgrading:Roads Infrastructure:Roads</v>
          </cell>
          <cell r="L6394" t="str">
            <v>M</v>
          </cell>
          <cell r="M6394" t="str">
            <v>No</v>
          </cell>
          <cell r="N6394">
            <v>261434</v>
          </cell>
        </row>
        <row r="6395">
          <cell r="J6395" t="str">
            <v>BS_Cashflow_Capital:Infrastructure:Existing:Upgrading:Roads Infrastructure:Roads</v>
          </cell>
          <cell r="K6395" t="str">
            <v>BS_Cashflow_Capital:Infrastructure:Existing:Upgrading:Roads Infrastructure:Roads</v>
          </cell>
          <cell r="L6395" t="str">
            <v>M</v>
          </cell>
          <cell r="M6395" t="str">
            <v>No</v>
          </cell>
          <cell r="N6395">
            <v>261442</v>
          </cell>
        </row>
        <row r="6396">
          <cell r="J6396" t="str">
            <v>BS_Cashflow_Capital:Infrastructure:Existing:Upgrading:Roads Infrastructure:Roads</v>
          </cell>
          <cell r="K6396" t="str">
            <v>BS_Cashflow_Capital:Infrastructure:Existing:Upgrading:Roads Infrastructure:Roads</v>
          </cell>
          <cell r="L6396" t="str">
            <v>M</v>
          </cell>
          <cell r="M6396" t="str">
            <v>No</v>
          </cell>
          <cell r="N6396">
            <v>261439</v>
          </cell>
        </row>
        <row r="6397">
          <cell r="J6397" t="str">
            <v>BS_Cashflow_Capital:Infrastructure:Existing:Upgrading:Roads Infrastructure:Roads</v>
          </cell>
          <cell r="K6397" t="str">
            <v>BS_Cashflow_Capital:Infrastructure:Existing:Upgrading:Roads Infrastructure:Roads</v>
          </cell>
          <cell r="L6397" t="str">
            <v>M</v>
          </cell>
          <cell r="M6397" t="str">
            <v>No</v>
          </cell>
          <cell r="N6397">
            <v>261428</v>
          </cell>
        </row>
        <row r="6398">
          <cell r="J6398" t="str">
            <v>BS_Cashflow_Capital:Infrastructure:Existing:Upgrading:Roads Infrastructure:Roads</v>
          </cell>
          <cell r="K6398" t="str">
            <v>BS_Cashflow_Capital:Infrastructure:Existing:Upgrading:Roads Infrastructure:Roads</v>
          </cell>
          <cell r="L6398" t="str">
            <v>M</v>
          </cell>
          <cell r="M6398" t="str">
            <v>No</v>
          </cell>
          <cell r="N6398">
            <v>261419</v>
          </cell>
        </row>
        <row r="6399">
          <cell r="J6399" t="str">
            <v>BS_Cashflow_Capital:Infrastructure:Existing:Upgrading:Roads Infrastructure:Roads</v>
          </cell>
          <cell r="K6399" t="str">
            <v>BS_Cashflow_Capital:Infrastructure:Existing:Upgrading:Roads Infrastructure:Roads</v>
          </cell>
          <cell r="L6399" t="str">
            <v>M</v>
          </cell>
          <cell r="M6399" t="str">
            <v>No</v>
          </cell>
          <cell r="N6399">
            <v>261420</v>
          </cell>
        </row>
        <row r="6400">
          <cell r="J6400" t="str">
            <v>BS_Cashflow_Capital:Infrastructure:Existing:Upgrading:Roads Infrastructure:Roads</v>
          </cell>
          <cell r="K6400" t="str">
            <v>BS_Cashflow_Capital:Infrastructure:Existing:Upgrading:Roads Infrastructure:Roads</v>
          </cell>
          <cell r="L6400" t="str">
            <v>M</v>
          </cell>
          <cell r="M6400" t="str">
            <v>No</v>
          </cell>
          <cell r="N6400">
            <v>261421</v>
          </cell>
        </row>
        <row r="6401">
          <cell r="J6401" t="str">
            <v>BS_Cashflow_Capital:Infrastructure:Existing:Upgrading:Roads Infrastructure:Roads</v>
          </cell>
          <cell r="K6401" t="str">
            <v>BS_Cashflow_Capital:Infrastructure:Existing:Upgrading:Roads Infrastructure:Roads</v>
          </cell>
          <cell r="L6401" t="str">
            <v>M</v>
          </cell>
          <cell r="M6401" t="str">
            <v>No</v>
          </cell>
          <cell r="N6401">
            <v>261422</v>
          </cell>
        </row>
        <row r="6402">
          <cell r="J6402" t="str">
            <v>BS_Cashflow_Capital:Infrastructure:Existing:Upgrading:Roads Infrastructure:Roads</v>
          </cell>
          <cell r="K6402" t="str">
            <v>BS_Cashflow_Capital:Infrastructure:Existing:Upgrading:Roads Infrastructure:Roads</v>
          </cell>
          <cell r="L6402" t="str">
            <v>M</v>
          </cell>
          <cell r="M6402" t="str">
            <v>No</v>
          </cell>
          <cell r="N6402">
            <v>261423</v>
          </cell>
        </row>
        <row r="6403">
          <cell r="J6403" t="str">
            <v>BS_Cashflow_Capital:Infrastructure:Existing:Upgrading:Roads Infrastructure:Roads</v>
          </cell>
          <cell r="K6403" t="str">
            <v>BS_Cashflow_Capital:Infrastructure:Existing:Upgrading:Roads Infrastructure:Roads</v>
          </cell>
          <cell r="L6403" t="str">
            <v>M</v>
          </cell>
          <cell r="M6403" t="str">
            <v>No</v>
          </cell>
          <cell r="N6403">
            <v>261397</v>
          </cell>
        </row>
        <row r="6404">
          <cell r="J6404" t="str">
            <v>BS_Cashflow_Capital:Infrastructure:Existing:Upgrading:Roads Infrastructure:Roads</v>
          </cell>
          <cell r="K6404" t="str">
            <v>BS_Cashflow_Capital:Infrastructure:Existing:Upgrading:Roads Infrastructure:Roads</v>
          </cell>
          <cell r="L6404" t="str">
            <v>M</v>
          </cell>
          <cell r="M6404" t="str">
            <v>No</v>
          </cell>
          <cell r="N6404">
            <v>261269</v>
          </cell>
        </row>
        <row r="6405">
          <cell r="J6405" t="str">
            <v>Upgrading of Topanama Street from Gravel to Paving</v>
          </cell>
          <cell r="K6405" t="str">
            <v>Upgrading of Topanama Street from Gravel to Paving</v>
          </cell>
          <cell r="L6405" t="str">
            <v>S</v>
          </cell>
          <cell r="M6405" t="str">
            <v>No</v>
          </cell>
          <cell r="N6405">
            <v>263568</v>
          </cell>
        </row>
        <row r="6406">
          <cell r="J6406" t="str">
            <v>BS_Cashflow_Capital:Non-infrastructure:Existing:Upgrading:Community Assets:Sport and Recreation Facilities:Outdoor Facilities</v>
          </cell>
          <cell r="K6406" t="str">
            <v>BS_Cashflow_Capital:Non-infrastructure:Existing:Upgrading:Community Assets:Sport and Recreation Facilities:Outdoor Facilities</v>
          </cell>
          <cell r="L6406" t="str">
            <v>M</v>
          </cell>
          <cell r="M6406" t="str">
            <v>No</v>
          </cell>
          <cell r="N6406">
            <v>261281</v>
          </cell>
        </row>
        <row r="6407">
          <cell r="J6407" t="str">
            <v>BS_Cashflow_Capital:Non-infrastructure:Existing:Upgrading:Community Assets:Sport and Recreation Facilities:Outdoor Facilities</v>
          </cell>
          <cell r="K6407" t="str">
            <v>BS_Cashflow_Capital:Non-infrastructure:Existing:Upgrading:Community Assets:Sport and Recreation Facilities:Outdoor Facilities</v>
          </cell>
          <cell r="L6407" t="str">
            <v>M</v>
          </cell>
          <cell r="M6407" t="str">
            <v>No</v>
          </cell>
          <cell r="N6407">
            <v>261530</v>
          </cell>
        </row>
        <row r="6408">
          <cell r="J6408" t="str">
            <v>BS_Cashflow_Capital:Non-infrastructure:Existing:Upgrading:Community Assets:Sport and Recreation Facilities:Outdoor Facilities</v>
          </cell>
          <cell r="K6408" t="str">
            <v>BS_Cashflow_Capital:Non-infrastructure:Existing:Upgrading:Community Assets:Sport and Recreation Facilities:Outdoor Facilities</v>
          </cell>
          <cell r="L6408" t="str">
            <v>M</v>
          </cell>
          <cell r="M6408" t="str">
            <v>No</v>
          </cell>
          <cell r="N6408">
            <v>254063</v>
          </cell>
        </row>
        <row r="6409">
          <cell r="J6409" t="str">
            <v>BS_Cashflow_Capital:Non-infrastructure:Existing:Upgrading:Community Assets:Sport and Recreation Facilities:Outdoor Facilities</v>
          </cell>
          <cell r="K6409" t="str">
            <v>BS_Cashflow_Capital:Non-infrastructure:Existing:Upgrading:Community Assets:Sport and Recreation Facilities:Outdoor Facilities</v>
          </cell>
          <cell r="L6409" t="str">
            <v>M</v>
          </cell>
          <cell r="M6409" t="str">
            <v>No</v>
          </cell>
          <cell r="N6409">
            <v>255186</v>
          </cell>
        </row>
        <row r="6410">
          <cell r="J6410" t="str">
            <v>BS_Cashflow_Capital:Non-infrastructure:Existing:Upgrading:Community Assets:Sport and Recreation Facilities:Outdoor Facilities</v>
          </cell>
          <cell r="K6410" t="str">
            <v>BS_Cashflow_Capital:Non-infrastructure:Existing:Upgrading:Community Assets:Sport and Recreation Facilities:Outdoor Facilities</v>
          </cell>
          <cell r="L6410" t="str">
            <v>M</v>
          </cell>
          <cell r="M6410" t="str">
            <v>No</v>
          </cell>
          <cell r="N6410">
            <v>255464</v>
          </cell>
        </row>
        <row r="6411">
          <cell r="J6411" t="str">
            <v>BS_Cashflow_Capital:Non-infrastructure:Existing:Upgrading:Community Assets:Sport and Recreation Facilities:Outdoor Facilities</v>
          </cell>
          <cell r="K6411" t="str">
            <v>BS_Cashflow_Capital:Non-infrastructure:Existing:Upgrading:Community Assets:Sport and Recreation Facilities:Outdoor Facilities</v>
          </cell>
          <cell r="L6411" t="str">
            <v>M</v>
          </cell>
          <cell r="M6411" t="str">
            <v>No</v>
          </cell>
          <cell r="N6411">
            <v>255315</v>
          </cell>
        </row>
        <row r="6412">
          <cell r="J6412" t="str">
            <v>BS_Cashflow_Capital:Infrastructure:New:Electrical Infrastructure:Capital Spares</v>
          </cell>
          <cell r="K6412" t="str">
            <v>BS_Cashflow_Capital:Infrastructure:New:Electrical Infrastructure:Capital Spares</v>
          </cell>
          <cell r="L6412" t="str">
            <v>M</v>
          </cell>
          <cell r="M6412" t="str">
            <v>No</v>
          </cell>
          <cell r="N6412">
            <v>255303</v>
          </cell>
        </row>
        <row r="6413">
          <cell r="J6413" t="str">
            <v>BS_Cashflow_Capital:Infrastructure:New:Electrical Infrastructure:Capital Spares</v>
          </cell>
          <cell r="K6413" t="str">
            <v>BS_Cashflow_Capital:Infrastructure:New:Electrical Infrastructure:Capital Spares</v>
          </cell>
          <cell r="L6413" t="str">
            <v>M</v>
          </cell>
          <cell r="M6413" t="str">
            <v>No</v>
          </cell>
          <cell r="N6413">
            <v>255284</v>
          </cell>
        </row>
        <row r="6414">
          <cell r="J6414" t="str">
            <v>BS_Cashflow_Capital:Infrastructure:New:Electrical Infrastructure:Capital Spares</v>
          </cell>
          <cell r="K6414" t="str">
            <v>BS_Cashflow_Capital:Infrastructure:New:Electrical Infrastructure:Capital Spares</v>
          </cell>
          <cell r="L6414" t="str">
            <v>M</v>
          </cell>
          <cell r="M6414" t="str">
            <v>No</v>
          </cell>
          <cell r="N6414">
            <v>255292</v>
          </cell>
        </row>
        <row r="6415">
          <cell r="J6415" t="str">
            <v>BS_Cashflow_Capital:Infrastructure:New:Electrical Infrastructure:Capital Spares</v>
          </cell>
          <cell r="K6415" t="str">
            <v>BS_Cashflow_Capital:Infrastructure:New:Electrical Infrastructure:Capital Spares</v>
          </cell>
          <cell r="L6415" t="str">
            <v>M</v>
          </cell>
          <cell r="M6415" t="str">
            <v>No</v>
          </cell>
          <cell r="N6415">
            <v>255298</v>
          </cell>
        </row>
        <row r="6416">
          <cell r="J6416" t="str">
            <v>BS_Cashflow_Capital:Infrastructure:New:Electrical Infrastructure:Capital Spares</v>
          </cell>
          <cell r="K6416" t="str">
            <v>BS_Cashflow_Capital:Infrastructure:New:Electrical Infrastructure:Capital Spares</v>
          </cell>
          <cell r="L6416" t="str">
            <v>M</v>
          </cell>
          <cell r="M6416" t="str">
            <v>No</v>
          </cell>
          <cell r="N6416">
            <v>255275</v>
          </cell>
        </row>
        <row r="6417">
          <cell r="J6417" t="str">
            <v>BS_Cashflow_Capital:Infrastructure:New:Electrical Infrastructure:Capital Spares</v>
          </cell>
          <cell r="K6417" t="str">
            <v>BS_Cashflow_Capital:Infrastructure:New:Electrical Infrastructure:Capital Spares</v>
          </cell>
          <cell r="L6417" t="str">
            <v>M</v>
          </cell>
          <cell r="M6417" t="str">
            <v>No</v>
          </cell>
          <cell r="N6417">
            <v>255328</v>
          </cell>
        </row>
        <row r="6418">
          <cell r="J6418" t="str">
            <v>BS_Cashflow_Capital:Infrastructure:New:Electrical Infrastructure:Capital Spares</v>
          </cell>
          <cell r="K6418" t="str">
            <v>BS_Cashflow_Capital:Infrastructure:New:Electrical Infrastructure:Capital Spares</v>
          </cell>
          <cell r="L6418" t="str">
            <v>M</v>
          </cell>
          <cell r="M6418" t="str">
            <v>No</v>
          </cell>
          <cell r="N6418">
            <v>255325</v>
          </cell>
        </row>
        <row r="6419">
          <cell r="J6419" t="str">
            <v>BS_Cashflow_Capital:Infrastructure:New:Electrical Infrastructure:Capital Spares</v>
          </cell>
          <cell r="K6419" t="str">
            <v>BS_Cashflow_Capital:Infrastructure:New:Electrical Infrastructure:Capital Spares</v>
          </cell>
          <cell r="L6419" t="str">
            <v>M</v>
          </cell>
          <cell r="M6419" t="str">
            <v>No</v>
          </cell>
          <cell r="N6419">
            <v>255473</v>
          </cell>
        </row>
        <row r="6420">
          <cell r="J6420" t="str">
            <v>BS_Cashflow_Capital:Infrastructure:New:Electrical Infrastructure:Capital Spares</v>
          </cell>
          <cell r="K6420" t="str">
            <v>BS_Cashflow_Capital:Infrastructure:New:Electrical Infrastructure:Capital Spares</v>
          </cell>
          <cell r="L6420" t="str">
            <v>M</v>
          </cell>
          <cell r="M6420" t="str">
            <v>No</v>
          </cell>
          <cell r="N6420">
            <v>255493</v>
          </cell>
        </row>
        <row r="6421">
          <cell r="J6421" t="str">
            <v>BS_Cashflow_Capital:Infrastructure:New:Electrical Infrastructure:Capital Spares</v>
          </cell>
          <cell r="K6421" t="str">
            <v>BS_Cashflow_Capital:Infrastructure:New:Electrical Infrastructure:Capital Spares</v>
          </cell>
          <cell r="L6421" t="str">
            <v>M</v>
          </cell>
          <cell r="M6421" t="str">
            <v>No</v>
          </cell>
          <cell r="N6421">
            <v>255483</v>
          </cell>
        </row>
        <row r="6422">
          <cell r="J6422" t="str">
            <v>BS_Cashflow_Capital:Infrastructure:New:Electrical Infrastructure:Capital Spares</v>
          </cell>
          <cell r="K6422" t="str">
            <v>BS_Cashflow_Capital:Infrastructure:New:Electrical Infrastructure:Capital Spares</v>
          </cell>
          <cell r="L6422" t="str">
            <v>M</v>
          </cell>
          <cell r="M6422" t="str">
            <v>No</v>
          </cell>
          <cell r="N6422">
            <v>255480</v>
          </cell>
        </row>
        <row r="6423">
          <cell r="J6423" t="str">
            <v>BS_Cashflow_Capital:Infrastructure:New:Electrical Infrastructure:Capital Spares</v>
          </cell>
          <cell r="K6423" t="str">
            <v>BS_Cashflow_Capital:Infrastructure:New:Electrical Infrastructure:Capital Spares</v>
          </cell>
          <cell r="L6423" t="str">
            <v>M</v>
          </cell>
          <cell r="M6423" t="str">
            <v>No</v>
          </cell>
          <cell r="N6423">
            <v>255501</v>
          </cell>
        </row>
        <row r="6424">
          <cell r="J6424" t="str">
            <v>BS_Cashflow_Capital:Infrastructure:New:Electrical Infrastructure:Capital Spares</v>
          </cell>
          <cell r="K6424" t="str">
            <v>BS_Cashflow_Capital:Infrastructure:New:Electrical Infrastructure:Capital Spares</v>
          </cell>
          <cell r="L6424" t="str">
            <v>M</v>
          </cell>
          <cell r="M6424" t="str">
            <v>No</v>
          </cell>
          <cell r="N6424">
            <v>255452</v>
          </cell>
        </row>
        <row r="6425">
          <cell r="J6425" t="str">
            <v>BS_Cashflow_Capital:Infrastructure:New:Electrical Infrastructure:Capital Spares</v>
          </cell>
          <cell r="K6425" t="str">
            <v>BS_Cashflow_Capital:Infrastructure:New:Electrical Infrastructure:Capital Spares</v>
          </cell>
          <cell r="L6425" t="str">
            <v>M</v>
          </cell>
          <cell r="M6425" t="str">
            <v>No</v>
          </cell>
          <cell r="N6425">
            <v>255456</v>
          </cell>
        </row>
        <row r="6426">
          <cell r="J6426" t="str">
            <v>BS_Cashflow_Capital:Infrastructure:New:Electrical Infrastructure:Capital Spares</v>
          </cell>
          <cell r="K6426" t="str">
            <v>BS_Cashflow_Capital:Infrastructure:New:Electrical Infrastructure:Capital Spares</v>
          </cell>
          <cell r="L6426" t="str">
            <v>M</v>
          </cell>
          <cell r="M6426" t="str">
            <v>No</v>
          </cell>
          <cell r="N6426">
            <v>255204</v>
          </cell>
        </row>
        <row r="6427">
          <cell r="J6427" t="str">
            <v>BS_Cashflow_Capital:Infrastructure:New:Electrical Infrastructure:Capital Spares</v>
          </cell>
          <cell r="K6427" t="str">
            <v>BS_Cashflow_Capital:Infrastructure:New:Electrical Infrastructure:Capital Spares</v>
          </cell>
          <cell r="L6427" t="str">
            <v>M</v>
          </cell>
          <cell r="M6427" t="str">
            <v>No</v>
          </cell>
          <cell r="N6427">
            <v>255194</v>
          </cell>
        </row>
        <row r="6428">
          <cell r="J6428" t="str">
            <v>BS_Cashflow_Capital:Infrastructure:New:Electrical Infrastructure:Capital Spares</v>
          </cell>
          <cell r="K6428" t="str">
            <v>BS_Cashflow_Capital:Infrastructure:New:Electrical Infrastructure:Capital Spares</v>
          </cell>
          <cell r="L6428" t="str">
            <v>M</v>
          </cell>
          <cell r="M6428" t="str">
            <v>No</v>
          </cell>
          <cell r="N6428">
            <v>255200</v>
          </cell>
        </row>
        <row r="6429">
          <cell r="J6429" t="str">
            <v>BS_Cashflow_Capital:Infrastructure:New:Electrical Infrastructure:Capital Spares</v>
          </cell>
          <cell r="K6429" t="str">
            <v>BS_Cashflow_Capital:Infrastructure:New:Electrical Infrastructure:Capital Spares</v>
          </cell>
          <cell r="L6429" t="str">
            <v>M</v>
          </cell>
          <cell r="M6429" t="str">
            <v>No</v>
          </cell>
          <cell r="N6429">
            <v>255218</v>
          </cell>
        </row>
        <row r="6430">
          <cell r="J6430" t="str">
            <v>BS_Cashflow_Capital:Infrastructure:New:Electrical Infrastructure:Capital Spares</v>
          </cell>
          <cell r="K6430" t="str">
            <v>BS_Cashflow_Capital:Infrastructure:New:Electrical Infrastructure:Capital Spares</v>
          </cell>
          <cell r="L6430" t="str">
            <v>M</v>
          </cell>
          <cell r="M6430" t="str">
            <v>No</v>
          </cell>
          <cell r="N6430">
            <v>254069</v>
          </cell>
        </row>
        <row r="6431">
          <cell r="J6431" t="str">
            <v>BS_Cashflow_Capital:Infrastructure:New:Electrical Infrastructure:Capital Spares</v>
          </cell>
          <cell r="K6431" t="str">
            <v>BS_Cashflow_Capital:Infrastructure:New:Electrical Infrastructure:Capital Spares</v>
          </cell>
          <cell r="L6431" t="str">
            <v>M</v>
          </cell>
          <cell r="M6431" t="str">
            <v>No</v>
          </cell>
          <cell r="N6431">
            <v>254067</v>
          </cell>
        </row>
        <row r="6432">
          <cell r="J6432" t="str">
            <v>BS_Cashflow_Capital:Infrastructure:New:Electrical Infrastructure:Capital Spares</v>
          </cell>
          <cell r="K6432" t="str">
            <v>BS_Cashflow_Capital:Infrastructure:New:Electrical Infrastructure:Capital Spares</v>
          </cell>
          <cell r="L6432" t="str">
            <v>M</v>
          </cell>
          <cell r="M6432" t="str">
            <v>No</v>
          </cell>
          <cell r="N6432">
            <v>254112</v>
          </cell>
        </row>
        <row r="6433">
          <cell r="J6433" t="str">
            <v>BS_Cashflow_Capital:Infrastructure:New:Electrical Infrastructure:Capital Spares</v>
          </cell>
          <cell r="K6433" t="str">
            <v>BS_Cashflow_Capital:Infrastructure:New:Electrical Infrastructure:Capital Spares</v>
          </cell>
          <cell r="L6433" t="str">
            <v>M</v>
          </cell>
          <cell r="M6433" t="str">
            <v>No</v>
          </cell>
          <cell r="N6433">
            <v>254128</v>
          </cell>
        </row>
        <row r="6434">
          <cell r="J6434" t="str">
            <v>BS_Cashflow_Capital:Infrastructure:New:Electrical Infrastructure:Capital Spares</v>
          </cell>
          <cell r="K6434" t="str">
            <v>BS_Cashflow_Capital:Infrastructure:New:Electrical Infrastructure:Capital Spares</v>
          </cell>
          <cell r="L6434" t="str">
            <v>M</v>
          </cell>
          <cell r="M6434" t="str">
            <v>No</v>
          </cell>
          <cell r="N6434">
            <v>254149</v>
          </cell>
        </row>
        <row r="6435">
          <cell r="J6435" t="str">
            <v>BS_Cashflow_Capital:Infrastructure:New:Electrical Infrastructure:Capital Spares</v>
          </cell>
          <cell r="K6435" t="str">
            <v>BS_Cashflow_Capital:Infrastructure:New:Electrical Infrastructure:Capital Spares</v>
          </cell>
          <cell r="L6435" t="str">
            <v>M</v>
          </cell>
          <cell r="M6435" t="str">
            <v>No</v>
          </cell>
          <cell r="N6435">
            <v>254141</v>
          </cell>
        </row>
        <row r="6436">
          <cell r="J6436" t="str">
            <v>BS_Cashflow_Capital:Infrastructure:New:Electrical Infrastructure:Capital Spares</v>
          </cell>
          <cell r="K6436" t="str">
            <v>BS_Cashflow_Capital:Infrastructure:New:Electrical Infrastructure:Capital Spares</v>
          </cell>
          <cell r="L6436" t="str">
            <v>M</v>
          </cell>
          <cell r="M6436" t="str">
            <v>No</v>
          </cell>
          <cell r="N6436">
            <v>254138</v>
          </cell>
        </row>
        <row r="6437">
          <cell r="J6437" t="str">
            <v>BS_Cashflow_Capital:Infrastructure:New:Electrical Infrastructure:Capital Spares</v>
          </cell>
          <cell r="K6437" t="str">
            <v>BS_Cashflow_Capital:Infrastructure:New:Electrical Infrastructure:Capital Spares</v>
          </cell>
          <cell r="L6437" t="str">
            <v>M</v>
          </cell>
          <cell r="M6437" t="str">
            <v>No</v>
          </cell>
          <cell r="N6437">
            <v>254136</v>
          </cell>
        </row>
        <row r="6438">
          <cell r="J6438" t="str">
            <v>BS_Cashflow_Capital:Infrastructure:New:Electrical Infrastructure:Capital Spares</v>
          </cell>
          <cell r="K6438" t="str">
            <v>BS_Cashflow_Capital:Infrastructure:New:Electrical Infrastructure:Capital Spares</v>
          </cell>
          <cell r="L6438" t="str">
            <v>M</v>
          </cell>
          <cell r="M6438" t="str">
            <v>No</v>
          </cell>
          <cell r="N6438">
            <v>261543</v>
          </cell>
        </row>
        <row r="6439">
          <cell r="J6439" t="str">
            <v>BS_Cashflow_Capital:Infrastructure:New:Electrical Infrastructure:Capital Spares</v>
          </cell>
          <cell r="K6439" t="str">
            <v>BS_Cashflow_Capital:Infrastructure:New:Electrical Infrastructure:Capital Spares</v>
          </cell>
          <cell r="L6439" t="str">
            <v>M</v>
          </cell>
          <cell r="M6439" t="str">
            <v>No</v>
          </cell>
          <cell r="N6439">
            <v>261552</v>
          </cell>
        </row>
        <row r="6440">
          <cell r="J6440" t="str">
            <v>BS_Cashflow_Capital:Infrastructure:New:Electrical Infrastructure:Capital Spares</v>
          </cell>
          <cell r="K6440" t="str">
            <v>BS_Cashflow_Capital:Infrastructure:New:Electrical Infrastructure:Capital Spares</v>
          </cell>
          <cell r="L6440" t="str">
            <v>M</v>
          </cell>
          <cell r="M6440" t="str">
            <v>No</v>
          </cell>
          <cell r="N6440">
            <v>261415</v>
          </cell>
        </row>
        <row r="6441">
          <cell r="J6441" t="str">
            <v>BS_Cashflow_Capital:Infrastructure:New:Electrical Infrastructure:Capital Spares</v>
          </cell>
          <cell r="K6441" t="str">
            <v>BS_Cashflow_Capital:Infrastructure:New:Electrical Infrastructure:Capital Spares</v>
          </cell>
          <cell r="L6441" t="str">
            <v>M</v>
          </cell>
          <cell r="M6441" t="str">
            <v>No</v>
          </cell>
          <cell r="N6441">
            <v>261484</v>
          </cell>
        </row>
        <row r="6442">
          <cell r="J6442" t="str">
            <v>BS_Cashflow_Capital:Infrastructure:New:Electrical Infrastructure:Capital Spares</v>
          </cell>
          <cell r="K6442" t="str">
            <v>BS_Cashflow_Capital:Infrastructure:New:Electrical Infrastructure:Capital Spares</v>
          </cell>
          <cell r="L6442" t="str">
            <v>M</v>
          </cell>
          <cell r="M6442" t="str">
            <v>No</v>
          </cell>
          <cell r="N6442">
            <v>261500</v>
          </cell>
        </row>
        <row r="6443">
          <cell r="J6443" t="str">
            <v>BS_Cashflow_Capital:Infrastructure:New:Electrical Infrastructure:Capital Spares</v>
          </cell>
          <cell r="K6443" t="str">
            <v>BS_Cashflow_Capital:Infrastructure:New:Electrical Infrastructure:Capital Spares</v>
          </cell>
          <cell r="L6443" t="str">
            <v>M</v>
          </cell>
          <cell r="M6443" t="str">
            <v>No</v>
          </cell>
          <cell r="N6443">
            <v>261515</v>
          </cell>
        </row>
        <row r="6444">
          <cell r="J6444" t="str">
            <v>BS_Cashflow_Capital:Infrastructure:New:Electrical Infrastructure:Capital Spares</v>
          </cell>
          <cell r="K6444" t="str">
            <v>BS_Cashflow_Capital:Infrastructure:New:Electrical Infrastructure:Capital Spares</v>
          </cell>
          <cell r="L6444" t="str">
            <v>M</v>
          </cell>
          <cell r="M6444" t="str">
            <v>No</v>
          </cell>
          <cell r="N6444">
            <v>261510</v>
          </cell>
        </row>
        <row r="6445">
          <cell r="J6445" t="str">
            <v>BS_Cashflow_Capital:Infrastructure:New:Electrical Infrastructure:Capital Spares</v>
          </cell>
          <cell r="K6445" t="str">
            <v>BS_Cashflow_Capital:Infrastructure:New:Electrical Infrastructure:Capital Spares</v>
          </cell>
          <cell r="L6445" t="str">
            <v>M</v>
          </cell>
          <cell r="M6445" t="str">
            <v>No</v>
          </cell>
          <cell r="N6445">
            <v>261511</v>
          </cell>
        </row>
        <row r="6446">
          <cell r="J6446" t="str">
            <v>BS_Cashflow_Capital:Infrastructure:New:Electrical Infrastructure:Capital Spares</v>
          </cell>
          <cell r="K6446" t="str">
            <v>BS_Cashflow_Capital:Infrastructure:New:Electrical Infrastructure:Capital Spares</v>
          </cell>
          <cell r="L6446" t="str">
            <v>M</v>
          </cell>
          <cell r="M6446" t="str">
            <v>No</v>
          </cell>
          <cell r="N6446">
            <v>261469</v>
          </cell>
        </row>
        <row r="6447">
          <cell r="J6447" t="str">
            <v>BS_Cashflow_Capital:Infrastructure:New:Electrical Infrastructure:Capital Spares</v>
          </cell>
          <cell r="K6447" t="str">
            <v>BS_Cashflow_Capital:Infrastructure:New:Electrical Infrastructure:Capital Spares</v>
          </cell>
          <cell r="L6447" t="str">
            <v>M</v>
          </cell>
          <cell r="M6447" t="str">
            <v>No</v>
          </cell>
          <cell r="N6447">
            <v>261392</v>
          </cell>
        </row>
        <row r="6448">
          <cell r="J6448" t="str">
            <v>BS_Cashflow_Capital:Infrastructure:New:Electrical Infrastructure:Capital Spares</v>
          </cell>
          <cell r="K6448" t="str">
            <v>BS_Cashflow_Capital:Infrastructure:New:Electrical Infrastructure:Capital Spares</v>
          </cell>
          <cell r="L6448" t="str">
            <v>M</v>
          </cell>
          <cell r="M6448" t="str">
            <v>No</v>
          </cell>
          <cell r="N6448">
            <v>261394</v>
          </cell>
        </row>
        <row r="6449">
          <cell r="J6449" t="str">
            <v>BS_Cashflow_Capital:Infrastructure:New:Electrical Infrastructure:Capital Spares</v>
          </cell>
          <cell r="K6449" t="str">
            <v>BS_Cashflow_Capital:Infrastructure:New:Electrical Infrastructure:Capital Spares</v>
          </cell>
          <cell r="L6449" t="str">
            <v>M</v>
          </cell>
          <cell r="M6449" t="str">
            <v>No</v>
          </cell>
          <cell r="N6449">
            <v>261383</v>
          </cell>
        </row>
        <row r="6450">
          <cell r="J6450" t="str">
            <v>Construction Of New Ablution, Storage &amp; Offices in Nkowankowa Testing Ground</v>
          </cell>
          <cell r="K6450" t="str">
            <v>Construction of New ablution facility 4X male and female toilet. Painting of existing wall, access gate and replacing tiles</v>
          </cell>
          <cell r="L6450" t="str">
            <v>S</v>
          </cell>
          <cell r="M6450" t="str">
            <v>No</v>
          </cell>
          <cell r="N6450">
            <v>255864</v>
          </cell>
        </row>
        <row r="6451">
          <cell r="J6451" t="str">
            <v>Construction Of New Ablution, Storage &amp; Offices in Nkowankowa Testing Ground</v>
          </cell>
          <cell r="K6451" t="str">
            <v>Construction of New ablution facility 4X male and female toilet. Painting of existing wall, access gate and replacing tiles</v>
          </cell>
          <cell r="L6451" t="str">
            <v>S</v>
          </cell>
          <cell r="M6451" t="str">
            <v>No</v>
          </cell>
          <cell r="N6451">
            <v>263561</v>
          </cell>
        </row>
        <row r="6452">
          <cell r="J6452" t="str">
            <v>Construction of New Ablution block &amp; Storage at Sanlam taxi rank</v>
          </cell>
          <cell r="K6452" t="str">
            <v>Construction of New ablution block</v>
          </cell>
          <cell r="L6452" t="str">
            <v>S</v>
          </cell>
          <cell r="M6452" t="str">
            <v>No</v>
          </cell>
          <cell r="N6452">
            <v>255865</v>
          </cell>
        </row>
        <row r="6453">
          <cell r="J6453" t="str">
            <v>Construction of New Ablution block &amp; Storage at Sanlam taxi rank</v>
          </cell>
          <cell r="K6453" t="str">
            <v>Construction of New ablution block</v>
          </cell>
          <cell r="L6453" t="str">
            <v>S</v>
          </cell>
          <cell r="M6453" t="str">
            <v>No</v>
          </cell>
          <cell r="N6453">
            <v>253687</v>
          </cell>
        </row>
        <row r="6454">
          <cell r="J6454" t="str">
            <v>Installation of Smoke Detectors in Civic Centre and Sub-Offices</v>
          </cell>
          <cell r="K6454" t="str">
            <v>Installation for smoke detectors in municipal buildings</v>
          </cell>
          <cell r="L6454" t="str">
            <v>S</v>
          </cell>
          <cell r="M6454" t="str">
            <v>No</v>
          </cell>
          <cell r="N6454">
            <v>263562</v>
          </cell>
        </row>
        <row r="6455">
          <cell r="J6455" t="str">
            <v>New Petanenge Pedestrian Crossing Bridge</v>
          </cell>
          <cell r="K6455" t="str">
            <v>New Petanenge Pedestrian Crossing Bridge</v>
          </cell>
          <cell r="L6455" t="str">
            <v>S</v>
          </cell>
          <cell r="M6455" t="str">
            <v>No</v>
          </cell>
          <cell r="N6455">
            <v>263563</v>
          </cell>
        </row>
        <row r="6456">
          <cell r="J6456" t="str">
            <v>New Tlhabine Pedestrian Bridge</v>
          </cell>
          <cell r="K6456" t="str">
            <v>New Tlhabine Pedestrian Bridge</v>
          </cell>
          <cell r="L6456" t="str">
            <v>S</v>
          </cell>
          <cell r="M6456" t="str">
            <v>No</v>
          </cell>
          <cell r="N6456">
            <v>263564</v>
          </cell>
        </row>
        <row r="6457">
          <cell r="J6457" t="str">
            <v>New Tlhabine Pedestrian Bridge</v>
          </cell>
          <cell r="K6457" t="str">
            <v>New Tlhabine Pedestrian Bridge</v>
          </cell>
          <cell r="L6457" t="str">
            <v>S</v>
          </cell>
          <cell r="M6457" t="str">
            <v>No</v>
          </cell>
          <cell r="N6457">
            <v>263570</v>
          </cell>
        </row>
        <row r="6458">
          <cell r="J6458" t="str">
            <v>New Rummymede Sport Facility Phase 2</v>
          </cell>
          <cell r="K6458" t="str">
            <v>New Rummymede Sport Facility Phase 2</v>
          </cell>
          <cell r="L6458" t="str">
            <v>S</v>
          </cell>
          <cell r="M6458" t="str">
            <v>No</v>
          </cell>
          <cell r="N6458">
            <v>263565</v>
          </cell>
        </row>
        <row r="6459">
          <cell r="J6459" t="str">
            <v>Maintenance of Storm Water Drainage System at Thoko to Sefolwe Roads</v>
          </cell>
          <cell r="K6459" t="str">
            <v xml:space="preserve">Maintenance of Storm Water Drainage System at Thoko to Sefolwe Roads </v>
          </cell>
          <cell r="L6459" t="str">
            <v>S</v>
          </cell>
          <cell r="M6459" t="str">
            <v>No</v>
          </cell>
          <cell r="N6459">
            <v>263566</v>
          </cell>
        </row>
        <row r="6460">
          <cell r="J6460" t="str">
            <v xml:space="preserve">Maintenance of Storm Water Drainage System at Sebone School Road </v>
          </cell>
          <cell r="K6460" t="str">
            <v xml:space="preserve">Maintenance of Storm Water Drainage System at Sebone School Road </v>
          </cell>
          <cell r="L6460" t="str">
            <v>S</v>
          </cell>
          <cell r="M6460" t="str">
            <v>No</v>
          </cell>
          <cell r="N6460">
            <v>263567</v>
          </cell>
        </row>
        <row r="6461">
          <cell r="J6461" t="str">
            <v>Management of Pulaneng School Road</v>
          </cell>
          <cell r="K6461" t="str">
            <v>Management of Pulaneng School Road</v>
          </cell>
          <cell r="L6461" t="str">
            <v>S</v>
          </cell>
          <cell r="M6461" t="str">
            <v>No</v>
          </cell>
          <cell r="N6461">
            <v>253684</v>
          </cell>
        </row>
        <row r="6462">
          <cell r="J6462" t="str">
            <v>Management of Pulaneng School Road</v>
          </cell>
          <cell r="K6462" t="str">
            <v>Management of Pulaneng School Road</v>
          </cell>
          <cell r="L6462" t="str">
            <v>S</v>
          </cell>
          <cell r="M6462" t="str">
            <v>No</v>
          </cell>
          <cell r="N6462">
            <v>263572</v>
          </cell>
        </row>
        <row r="6463">
          <cell r="J6463" t="str">
            <v>Management of Mopye Road</v>
          </cell>
          <cell r="K6463" t="str">
            <v>Management of Mopye Road</v>
          </cell>
          <cell r="L6463" t="str">
            <v>S</v>
          </cell>
          <cell r="M6463" t="str">
            <v>No</v>
          </cell>
          <cell r="N6463">
            <v>263571</v>
          </cell>
        </row>
        <row r="6464">
          <cell r="J6464" t="str">
            <v>Management of Mopye Road</v>
          </cell>
          <cell r="K6464" t="str">
            <v>Management of Mopye Road</v>
          </cell>
          <cell r="L6464" t="str">
            <v>S</v>
          </cell>
          <cell r="M6464" t="str">
            <v>No</v>
          </cell>
          <cell r="N6464">
            <v>253685</v>
          </cell>
        </row>
        <row r="6465">
          <cell r="J6465" t="str">
            <v>BS_Cashflow_Capital:Infrastructure:Existing:Renewal:Roads Infrastructure:Roads</v>
          </cell>
          <cell r="K6465" t="str">
            <v>BS_Cashflow_Capital:Infrastructure:Existing:Renewal:Roads Infrastructure:Roads</v>
          </cell>
          <cell r="L6465" t="str">
            <v>M</v>
          </cell>
          <cell r="M6465" t="str">
            <v>No</v>
          </cell>
          <cell r="N6465">
            <v>254143</v>
          </cell>
        </row>
        <row r="6466">
          <cell r="J6466" t="str">
            <v>BS_Cashflow_Capital:Infrastructure:Existing:Renewal:Roads Infrastructure:Roads</v>
          </cell>
          <cell r="K6466" t="str">
            <v>BS_Cashflow_Capital:Infrastructure:Existing:Renewal:Roads Infrastructure:Roads</v>
          </cell>
          <cell r="L6466" t="str">
            <v>M</v>
          </cell>
          <cell r="M6466" t="str">
            <v>No</v>
          </cell>
          <cell r="N6466">
            <v>254093</v>
          </cell>
        </row>
        <row r="6467">
          <cell r="J6467" t="str">
            <v>BS_Cashflow_Capital:Infrastructure:Existing:Renewal:Roads Infrastructure:Roads</v>
          </cell>
          <cell r="K6467" t="str">
            <v>BS_Cashflow_Capital:Infrastructure:Existing:Renewal:Roads Infrastructure:Roads</v>
          </cell>
          <cell r="L6467" t="str">
            <v>M</v>
          </cell>
          <cell r="M6467" t="str">
            <v>No</v>
          </cell>
          <cell r="N6467">
            <v>254094</v>
          </cell>
        </row>
        <row r="6468">
          <cell r="J6468" t="str">
            <v>BS_Cashflow_Capital:Infrastructure:Existing:Renewal:Roads Infrastructure:Roads</v>
          </cell>
          <cell r="K6468" t="str">
            <v>BS_Cashflow_Capital:Infrastructure:Existing:Renewal:Roads Infrastructure:Roads</v>
          </cell>
          <cell r="L6468" t="str">
            <v>M</v>
          </cell>
          <cell r="M6468" t="str">
            <v>No</v>
          </cell>
          <cell r="N6468">
            <v>254119</v>
          </cell>
        </row>
        <row r="6469">
          <cell r="J6469" t="str">
            <v>BS_Cashflow_Capital:Infrastructure:Existing:Renewal:Roads Infrastructure:Roads</v>
          </cell>
          <cell r="K6469" t="str">
            <v>BS_Cashflow_Capital:Infrastructure:Existing:Renewal:Roads Infrastructure:Roads</v>
          </cell>
          <cell r="L6469" t="str">
            <v>M</v>
          </cell>
          <cell r="M6469" t="str">
            <v>No</v>
          </cell>
          <cell r="N6469">
            <v>254107</v>
          </cell>
        </row>
        <row r="6470">
          <cell r="J6470" t="str">
            <v>BS_Cashflow_Capital:Infrastructure:Existing:Renewal:Roads Infrastructure:Roads</v>
          </cell>
          <cell r="K6470" t="str">
            <v>BS_Cashflow_Capital:Infrastructure:Existing:Renewal:Roads Infrastructure:Roads</v>
          </cell>
          <cell r="L6470" t="str">
            <v>M</v>
          </cell>
          <cell r="M6470" t="str">
            <v>No</v>
          </cell>
          <cell r="N6470">
            <v>254100</v>
          </cell>
        </row>
        <row r="6471">
          <cell r="J6471" t="str">
            <v>BS_Cashflow_Capital:Infrastructure:Existing:Renewal:Roads Infrastructure:Roads</v>
          </cell>
          <cell r="K6471" t="str">
            <v>BS_Cashflow_Capital:Infrastructure:Existing:Renewal:Roads Infrastructure:Roads</v>
          </cell>
          <cell r="L6471" t="str">
            <v>M</v>
          </cell>
          <cell r="M6471" t="str">
            <v>No</v>
          </cell>
          <cell r="N6471">
            <v>254085</v>
          </cell>
        </row>
        <row r="6472">
          <cell r="J6472" t="str">
            <v>BS_Cashflow_Capital:Infrastructure:Existing:Renewal:Roads Infrastructure:Roads</v>
          </cell>
          <cell r="K6472" t="str">
            <v>BS_Cashflow_Capital:Infrastructure:Existing:Renewal:Roads Infrastructure:Roads</v>
          </cell>
          <cell r="L6472" t="str">
            <v>M</v>
          </cell>
          <cell r="M6472" t="str">
            <v>No</v>
          </cell>
          <cell r="N6472">
            <v>254087</v>
          </cell>
        </row>
        <row r="6473">
          <cell r="J6473" t="str">
            <v>BS_Cashflow_Capital:Infrastructure:Existing:Renewal:Roads Infrastructure:Roads</v>
          </cell>
          <cell r="K6473" t="str">
            <v>BS_Cashflow_Capital:Infrastructure:Existing:Renewal:Roads Infrastructure:Roads</v>
          </cell>
          <cell r="L6473" t="str">
            <v>M</v>
          </cell>
          <cell r="M6473" t="str">
            <v>No</v>
          </cell>
          <cell r="N6473">
            <v>254125</v>
          </cell>
        </row>
        <row r="6474">
          <cell r="J6474" t="str">
            <v>BS_Cashflow_Capital:Infrastructure:Existing:Renewal:Roads Infrastructure:Roads</v>
          </cell>
          <cell r="K6474" t="str">
            <v>BS_Cashflow_Capital:Infrastructure:Existing:Renewal:Roads Infrastructure:Roads</v>
          </cell>
          <cell r="L6474" t="str">
            <v>M</v>
          </cell>
          <cell r="M6474" t="str">
            <v>No</v>
          </cell>
          <cell r="N6474">
            <v>261404</v>
          </cell>
        </row>
        <row r="6475">
          <cell r="J6475" t="str">
            <v>BS_Cashflow_Capital:Infrastructure:Existing:Renewal:Roads Infrastructure:Roads</v>
          </cell>
          <cell r="K6475" t="str">
            <v>BS_Cashflow_Capital:Infrastructure:Existing:Renewal:Roads Infrastructure:Roads</v>
          </cell>
          <cell r="L6475" t="str">
            <v>M</v>
          </cell>
          <cell r="M6475" t="str">
            <v>No</v>
          </cell>
          <cell r="N6475">
            <v>261386</v>
          </cell>
        </row>
        <row r="6476">
          <cell r="J6476" t="str">
            <v>BS_Cashflow_Capital:Infrastructure:Existing:Renewal:Roads Infrastructure:Roads</v>
          </cell>
          <cell r="K6476" t="str">
            <v>BS_Cashflow_Capital:Infrastructure:Existing:Renewal:Roads Infrastructure:Roads</v>
          </cell>
          <cell r="L6476" t="str">
            <v>M</v>
          </cell>
          <cell r="M6476" t="str">
            <v>No</v>
          </cell>
          <cell r="N6476">
            <v>261463</v>
          </cell>
        </row>
        <row r="6477">
          <cell r="J6477" t="str">
            <v>BS_Cashflow_Capital:Infrastructure:Existing:Renewal:Roads Infrastructure:Roads</v>
          </cell>
          <cell r="K6477" t="str">
            <v>BS_Cashflow_Capital:Infrastructure:Existing:Renewal:Roads Infrastructure:Roads</v>
          </cell>
          <cell r="L6477" t="str">
            <v>M</v>
          </cell>
          <cell r="M6477" t="str">
            <v>No</v>
          </cell>
          <cell r="N6477">
            <v>261449</v>
          </cell>
        </row>
        <row r="6478">
          <cell r="J6478" t="str">
            <v>BS_Cashflow_Capital:Infrastructure:Existing:Renewal:Roads Infrastructure:Roads</v>
          </cell>
          <cell r="K6478" t="str">
            <v>BS_Cashflow_Capital:Infrastructure:Existing:Renewal:Roads Infrastructure:Roads</v>
          </cell>
          <cell r="L6478" t="str">
            <v>M</v>
          </cell>
          <cell r="M6478" t="str">
            <v>No</v>
          </cell>
          <cell r="N6478">
            <v>261456</v>
          </cell>
        </row>
        <row r="6479">
          <cell r="J6479" t="str">
            <v>BS_Cashflow_Capital:Infrastructure:Existing:Renewal:Roads Infrastructure:Roads</v>
          </cell>
          <cell r="K6479" t="str">
            <v>BS_Cashflow_Capital:Infrastructure:Existing:Renewal:Roads Infrastructure:Roads</v>
          </cell>
          <cell r="L6479" t="str">
            <v>M</v>
          </cell>
          <cell r="M6479" t="str">
            <v>No</v>
          </cell>
          <cell r="N6479">
            <v>261459</v>
          </cell>
        </row>
        <row r="6480">
          <cell r="J6480" t="str">
            <v>BS_Cashflow_Capital:Infrastructure:Existing:Renewal:Roads Infrastructure:Roads</v>
          </cell>
          <cell r="K6480" t="str">
            <v>BS_Cashflow_Capital:Infrastructure:Existing:Renewal:Roads Infrastructure:Roads</v>
          </cell>
          <cell r="L6480" t="str">
            <v>M</v>
          </cell>
          <cell r="M6480" t="str">
            <v>No</v>
          </cell>
          <cell r="N6480">
            <v>261451</v>
          </cell>
        </row>
        <row r="6481">
          <cell r="J6481" t="str">
            <v>BS_Cashflow_Capital:Infrastructure:Existing:Renewal:Roads Infrastructure:Roads</v>
          </cell>
          <cell r="K6481" t="str">
            <v>BS_Cashflow_Capital:Infrastructure:Existing:Renewal:Roads Infrastructure:Roads</v>
          </cell>
          <cell r="L6481" t="str">
            <v>M</v>
          </cell>
          <cell r="M6481" t="str">
            <v>No</v>
          </cell>
          <cell r="N6481">
            <v>261486</v>
          </cell>
        </row>
        <row r="6482">
          <cell r="J6482" t="str">
            <v>BS_Cashflow_Capital:Infrastructure:Existing:Renewal:Roads Infrastructure:Roads</v>
          </cell>
          <cell r="K6482" t="str">
            <v>BS_Cashflow_Capital:Infrastructure:Existing:Renewal:Roads Infrastructure:Roads</v>
          </cell>
          <cell r="L6482" t="str">
            <v>M</v>
          </cell>
          <cell r="M6482" t="str">
            <v>No</v>
          </cell>
          <cell r="N6482">
            <v>261506</v>
          </cell>
        </row>
        <row r="6483">
          <cell r="J6483" t="str">
            <v>BS_Cashflow_Capital:Infrastructure:Existing:Renewal:Roads Infrastructure:Roads</v>
          </cell>
          <cell r="K6483" t="str">
            <v>BS_Cashflow_Capital:Infrastructure:Existing:Renewal:Roads Infrastructure:Roads</v>
          </cell>
          <cell r="L6483" t="str">
            <v>M</v>
          </cell>
          <cell r="M6483" t="str">
            <v>No</v>
          </cell>
          <cell r="N6483">
            <v>261488</v>
          </cell>
        </row>
        <row r="6484">
          <cell r="J6484" t="str">
            <v>BS_Cashflow_Capital:Infrastructure:Existing:Renewal:Roads Infrastructure:Roads</v>
          </cell>
          <cell r="K6484" t="str">
            <v>BS_Cashflow_Capital:Infrastructure:Existing:Renewal:Roads Infrastructure:Roads</v>
          </cell>
          <cell r="L6484" t="str">
            <v>M</v>
          </cell>
          <cell r="M6484" t="str">
            <v>No</v>
          </cell>
          <cell r="N6484">
            <v>261407</v>
          </cell>
        </row>
        <row r="6485">
          <cell r="J6485" t="str">
            <v>BS_Cashflow_Capital:Infrastructure:Existing:Renewal:Roads Infrastructure:Roads</v>
          </cell>
          <cell r="K6485" t="str">
            <v>BS_Cashflow_Capital:Infrastructure:Existing:Renewal:Roads Infrastructure:Roads</v>
          </cell>
          <cell r="L6485" t="str">
            <v>M</v>
          </cell>
          <cell r="M6485" t="str">
            <v>No</v>
          </cell>
          <cell r="N6485">
            <v>261430</v>
          </cell>
        </row>
        <row r="6486">
          <cell r="J6486" t="str">
            <v>BS_Cashflow_Capital:Infrastructure:Existing:Renewal:Roads Infrastructure:Roads</v>
          </cell>
          <cell r="K6486" t="str">
            <v>BS_Cashflow_Capital:Infrastructure:Existing:Renewal:Roads Infrastructure:Roads</v>
          </cell>
          <cell r="L6486" t="str">
            <v>M</v>
          </cell>
          <cell r="M6486" t="str">
            <v>No</v>
          </cell>
          <cell r="N6486">
            <v>261418</v>
          </cell>
        </row>
        <row r="6487">
          <cell r="J6487" t="str">
            <v>BS_Cashflow_Capital:Infrastructure:Existing:Renewal:Roads Infrastructure:Roads</v>
          </cell>
          <cell r="K6487" t="str">
            <v>BS_Cashflow_Capital:Infrastructure:Existing:Renewal:Roads Infrastructure:Roads</v>
          </cell>
          <cell r="L6487" t="str">
            <v>M</v>
          </cell>
          <cell r="M6487" t="str">
            <v>No</v>
          </cell>
          <cell r="N6487">
            <v>261425</v>
          </cell>
        </row>
        <row r="6488">
          <cell r="J6488" t="str">
            <v>BS_Cashflow_Capital:Infrastructure:Existing:Renewal:Roads Infrastructure:Roads</v>
          </cell>
          <cell r="K6488" t="str">
            <v>BS_Cashflow_Capital:Infrastructure:Existing:Renewal:Roads Infrastructure:Roads</v>
          </cell>
          <cell r="L6488" t="str">
            <v>M</v>
          </cell>
          <cell r="M6488" t="str">
            <v>No</v>
          </cell>
          <cell r="N6488">
            <v>261433</v>
          </cell>
        </row>
        <row r="6489">
          <cell r="J6489" t="str">
            <v>BS_Cashflow_Capital:Infrastructure:Existing:Renewal:Roads Infrastructure:Roads</v>
          </cell>
          <cell r="K6489" t="str">
            <v>BS_Cashflow_Capital:Infrastructure:Existing:Renewal:Roads Infrastructure:Roads</v>
          </cell>
          <cell r="L6489" t="str">
            <v>M</v>
          </cell>
          <cell r="M6489" t="str">
            <v>No</v>
          </cell>
          <cell r="N6489">
            <v>261436</v>
          </cell>
        </row>
        <row r="6490">
          <cell r="J6490" t="str">
            <v>BS_Cashflow_Capital:Infrastructure:Existing:Renewal:Roads Infrastructure:Roads</v>
          </cell>
          <cell r="K6490" t="str">
            <v>BS_Cashflow_Capital:Infrastructure:Existing:Renewal:Roads Infrastructure:Roads</v>
          </cell>
          <cell r="L6490" t="str">
            <v>M</v>
          </cell>
          <cell r="M6490" t="str">
            <v>No</v>
          </cell>
          <cell r="N6490">
            <v>261438</v>
          </cell>
        </row>
        <row r="6491">
          <cell r="J6491" t="str">
            <v>BS_Cashflow_Capital:Infrastructure:Existing:Renewal:Roads Infrastructure:Roads</v>
          </cell>
          <cell r="K6491" t="str">
            <v>BS_Cashflow_Capital:Infrastructure:Existing:Renewal:Roads Infrastructure:Roads</v>
          </cell>
          <cell r="L6491" t="str">
            <v>M</v>
          </cell>
          <cell r="M6491" t="str">
            <v>No</v>
          </cell>
          <cell r="N6491">
            <v>261440</v>
          </cell>
        </row>
        <row r="6492">
          <cell r="J6492" t="str">
            <v>BS_Cashflow_Capital:Infrastructure:Existing:Renewal:Roads Infrastructure:Roads</v>
          </cell>
          <cell r="K6492" t="str">
            <v>BS_Cashflow_Capital:Infrastructure:Existing:Renewal:Roads Infrastructure:Roads</v>
          </cell>
          <cell r="L6492" t="str">
            <v>M</v>
          </cell>
          <cell r="M6492" t="str">
            <v>No</v>
          </cell>
          <cell r="N6492">
            <v>255214</v>
          </cell>
        </row>
        <row r="6493">
          <cell r="J6493" t="str">
            <v>BS_Cashflow_Capital:Infrastructure:Existing:Renewal:Roads Infrastructure:Roads</v>
          </cell>
          <cell r="K6493" t="str">
            <v>BS_Cashflow_Capital:Infrastructure:Existing:Renewal:Roads Infrastructure:Roads</v>
          </cell>
          <cell r="L6493" t="str">
            <v>M</v>
          </cell>
          <cell r="M6493" t="str">
            <v>No</v>
          </cell>
          <cell r="N6493">
            <v>255211</v>
          </cell>
        </row>
        <row r="6494">
          <cell r="J6494" t="str">
            <v>BS_Cashflow_Capital:Infrastructure:Existing:Renewal:Roads Infrastructure:Roads</v>
          </cell>
          <cell r="K6494" t="str">
            <v>BS_Cashflow_Capital:Infrastructure:Existing:Renewal:Roads Infrastructure:Roads</v>
          </cell>
          <cell r="L6494" t="str">
            <v>M</v>
          </cell>
          <cell r="M6494" t="str">
            <v>No</v>
          </cell>
          <cell r="N6494">
            <v>255224</v>
          </cell>
        </row>
        <row r="6495">
          <cell r="J6495" t="str">
            <v>BS_Cashflow_Capital:Infrastructure:Existing:Renewal:Roads Infrastructure:Roads</v>
          </cell>
          <cell r="K6495" t="str">
            <v>BS_Cashflow_Capital:Infrastructure:Existing:Renewal:Roads Infrastructure:Roads</v>
          </cell>
          <cell r="L6495" t="str">
            <v>M</v>
          </cell>
          <cell r="M6495" t="str">
            <v>No</v>
          </cell>
          <cell r="N6495">
            <v>255221</v>
          </cell>
        </row>
        <row r="6496">
          <cell r="J6496" t="str">
            <v>BS_Cashflow_Capital:Infrastructure:Existing:Renewal:Roads Infrastructure:Roads</v>
          </cell>
          <cell r="K6496" t="str">
            <v>BS_Cashflow_Capital:Infrastructure:Existing:Renewal:Roads Infrastructure:Roads</v>
          </cell>
          <cell r="L6496" t="str">
            <v>M</v>
          </cell>
          <cell r="M6496" t="str">
            <v>No</v>
          </cell>
          <cell r="N6496">
            <v>255196</v>
          </cell>
        </row>
        <row r="6497">
          <cell r="J6497" t="str">
            <v>BS_Cashflow_Capital:Infrastructure:Existing:Renewal:Roads Infrastructure:Roads</v>
          </cell>
          <cell r="K6497" t="str">
            <v>BS_Cashflow_Capital:Infrastructure:Existing:Renewal:Roads Infrastructure:Roads</v>
          </cell>
          <cell r="L6497" t="str">
            <v>M</v>
          </cell>
          <cell r="M6497" t="str">
            <v>No</v>
          </cell>
          <cell r="N6497">
            <v>255239</v>
          </cell>
        </row>
        <row r="6498">
          <cell r="J6498" t="str">
            <v>BS_Cashflow_Capital:Infrastructure:Existing:Renewal:Roads Infrastructure:Roads</v>
          </cell>
          <cell r="K6498" t="str">
            <v>BS_Cashflow_Capital:Infrastructure:Existing:Renewal:Roads Infrastructure:Roads</v>
          </cell>
          <cell r="L6498" t="str">
            <v>M</v>
          </cell>
          <cell r="M6498" t="str">
            <v>No</v>
          </cell>
          <cell r="N6498">
            <v>255245</v>
          </cell>
        </row>
        <row r="6499">
          <cell r="J6499" t="str">
            <v>BS_Cashflow_Capital:Infrastructure:Existing:Renewal:Roads Infrastructure:Roads</v>
          </cell>
          <cell r="K6499" t="str">
            <v>BS_Cashflow_Capital:Infrastructure:Existing:Renewal:Roads Infrastructure:Roads</v>
          </cell>
          <cell r="L6499" t="str">
            <v>M</v>
          </cell>
          <cell r="M6499" t="str">
            <v>No</v>
          </cell>
          <cell r="N6499">
            <v>255241</v>
          </cell>
        </row>
        <row r="6500">
          <cell r="J6500" t="str">
            <v>BS_Cashflow_Capital:Infrastructure:Existing:Renewal:Roads Infrastructure:Roads</v>
          </cell>
          <cell r="K6500" t="str">
            <v>BS_Cashflow_Capital:Infrastructure:Existing:Renewal:Roads Infrastructure:Roads</v>
          </cell>
          <cell r="L6500" t="str">
            <v>M</v>
          </cell>
          <cell r="M6500" t="str">
            <v>No</v>
          </cell>
          <cell r="N6500">
            <v>255235</v>
          </cell>
        </row>
        <row r="6501">
          <cell r="J6501" t="str">
            <v>BS_Cashflow_Capital:Infrastructure:Existing:Renewal:Roads Infrastructure:Roads</v>
          </cell>
          <cell r="K6501" t="str">
            <v>BS_Cashflow_Capital:Infrastructure:Existing:Renewal:Roads Infrastructure:Roads</v>
          </cell>
          <cell r="L6501" t="str">
            <v>M</v>
          </cell>
          <cell r="M6501" t="str">
            <v>No</v>
          </cell>
          <cell r="N6501">
            <v>255248</v>
          </cell>
        </row>
        <row r="6502">
          <cell r="J6502" t="str">
            <v>BS_Cashflow_Capital:Infrastructure:Existing:Renewal:Roads Infrastructure:Roads</v>
          </cell>
          <cell r="K6502" t="str">
            <v>BS_Cashflow_Capital:Infrastructure:Existing:Renewal:Roads Infrastructure:Roads</v>
          </cell>
          <cell r="L6502" t="str">
            <v>M</v>
          </cell>
          <cell r="M6502" t="str">
            <v>No</v>
          </cell>
          <cell r="N6502">
            <v>255532</v>
          </cell>
        </row>
        <row r="6503">
          <cell r="J6503" t="str">
            <v>BS_Cashflow_Capital:Infrastructure:Existing:Renewal:Roads Infrastructure:Roads</v>
          </cell>
          <cell r="K6503" t="str">
            <v>BS_Cashflow_Capital:Infrastructure:Existing:Renewal:Roads Infrastructure:Roads</v>
          </cell>
          <cell r="L6503" t="str">
            <v>M</v>
          </cell>
          <cell r="M6503" t="str">
            <v>No</v>
          </cell>
          <cell r="N6503">
            <v>255498</v>
          </cell>
        </row>
        <row r="6504">
          <cell r="J6504" t="str">
            <v>BS_Cashflow_Capital:Infrastructure:Existing:Renewal:Roads Infrastructure:Roads</v>
          </cell>
          <cell r="K6504" t="str">
            <v>BS_Cashflow_Capital:Infrastructure:Existing:Renewal:Roads Infrastructure:Roads</v>
          </cell>
          <cell r="L6504" t="str">
            <v>M</v>
          </cell>
          <cell r="M6504" t="str">
            <v>No</v>
          </cell>
          <cell r="N6504">
            <v>255505</v>
          </cell>
        </row>
        <row r="6505">
          <cell r="J6505" t="str">
            <v>BS_Cashflow_Capital:Infrastructure:Existing:Renewal:Roads Infrastructure:Roads</v>
          </cell>
          <cell r="K6505" t="str">
            <v>BS_Cashflow_Capital:Infrastructure:Existing:Renewal:Roads Infrastructure:Roads</v>
          </cell>
          <cell r="L6505" t="str">
            <v>M</v>
          </cell>
          <cell r="M6505" t="str">
            <v>No</v>
          </cell>
          <cell r="N6505">
            <v>255513</v>
          </cell>
        </row>
        <row r="6506">
          <cell r="J6506" t="str">
            <v>BS_Cashflow_Capital:Infrastructure:Existing:Renewal:Roads Infrastructure:Roads</v>
          </cell>
          <cell r="K6506" t="str">
            <v>BS_Cashflow_Capital:Infrastructure:Existing:Renewal:Roads Infrastructure:Roads</v>
          </cell>
          <cell r="L6506" t="str">
            <v>M</v>
          </cell>
          <cell r="M6506" t="str">
            <v>No</v>
          </cell>
          <cell r="N6506">
            <v>255528</v>
          </cell>
        </row>
        <row r="6507">
          <cell r="J6507" t="str">
            <v>BS_Cashflow_Capital:Infrastructure:Existing:Renewal:Roads Infrastructure:Roads</v>
          </cell>
          <cell r="K6507" t="str">
            <v>BS_Cashflow_Capital:Infrastructure:Existing:Renewal:Roads Infrastructure:Roads</v>
          </cell>
          <cell r="L6507" t="str">
            <v>M</v>
          </cell>
          <cell r="M6507" t="str">
            <v>No</v>
          </cell>
          <cell r="N6507">
            <v>255522</v>
          </cell>
        </row>
        <row r="6508">
          <cell r="J6508" t="str">
            <v>BS_Cashflow_Capital:Infrastructure:Existing:Renewal:Roads Infrastructure:Roads</v>
          </cell>
          <cell r="K6508" t="str">
            <v>BS_Cashflow_Capital:Infrastructure:Existing:Renewal:Roads Infrastructure:Roads</v>
          </cell>
          <cell r="L6508" t="str">
            <v>M</v>
          </cell>
          <cell r="M6508" t="str">
            <v>No</v>
          </cell>
          <cell r="N6508">
            <v>255524</v>
          </cell>
        </row>
        <row r="6509">
          <cell r="J6509" t="str">
            <v>BS_Cashflow_Capital:Infrastructure:Existing:Renewal:Roads Infrastructure:Roads</v>
          </cell>
          <cell r="K6509" t="str">
            <v>BS_Cashflow_Capital:Infrastructure:Existing:Renewal:Roads Infrastructure:Roads</v>
          </cell>
          <cell r="L6509" t="str">
            <v>M</v>
          </cell>
          <cell r="M6509" t="str">
            <v>No</v>
          </cell>
          <cell r="N6509">
            <v>255491</v>
          </cell>
        </row>
        <row r="6510">
          <cell r="J6510" t="str">
            <v>BS_Cashflow_Capital:Infrastructure:Existing:Renewal:Roads Infrastructure:Roads</v>
          </cell>
          <cell r="K6510" t="str">
            <v>BS_Cashflow_Capital:Infrastructure:Existing:Renewal:Roads Infrastructure:Roads</v>
          </cell>
          <cell r="L6510" t="str">
            <v>M</v>
          </cell>
          <cell r="M6510" t="str">
            <v>No</v>
          </cell>
          <cell r="N6510">
            <v>255475</v>
          </cell>
        </row>
        <row r="6511">
          <cell r="J6511" t="str">
            <v>BS_Cashflow_Capital:Infrastructure:Existing:Renewal:Roads Infrastructure:Roads</v>
          </cell>
          <cell r="K6511" t="str">
            <v>BS_Cashflow_Capital:Infrastructure:Existing:Renewal:Roads Infrastructure:Roads</v>
          </cell>
          <cell r="L6511" t="str">
            <v>M</v>
          </cell>
          <cell r="M6511" t="str">
            <v>No</v>
          </cell>
          <cell r="N6511">
            <v>255279</v>
          </cell>
        </row>
        <row r="6512">
          <cell r="J6512" t="str">
            <v>BS_Cashflow_Capital:Infrastructure:Existing:Renewal:Roads Infrastructure:Roads</v>
          </cell>
          <cell r="K6512" t="str">
            <v>BS_Cashflow_Capital:Infrastructure:Existing:Renewal:Roads Infrastructure:Roads</v>
          </cell>
          <cell r="L6512" t="str">
            <v>M</v>
          </cell>
          <cell r="M6512" t="str">
            <v>No</v>
          </cell>
          <cell r="N6512">
            <v>255271</v>
          </cell>
        </row>
        <row r="6513">
          <cell r="J6513" t="str">
            <v>BS_Cashflow_Capital:Infrastructure:Existing:Renewal:Roads Infrastructure:Roads</v>
          </cell>
          <cell r="K6513" t="str">
            <v>BS_Cashflow_Capital:Infrastructure:Existing:Renewal:Roads Infrastructure:Roads</v>
          </cell>
          <cell r="L6513" t="str">
            <v>M</v>
          </cell>
          <cell r="M6513" t="str">
            <v>No</v>
          </cell>
          <cell r="N6513">
            <v>255251</v>
          </cell>
        </row>
        <row r="6514">
          <cell r="J6514" t="str">
            <v>BS_Cashflow_Capital:Infrastructure:Existing:Renewal:Roads Infrastructure:Roads</v>
          </cell>
          <cell r="K6514" t="str">
            <v>BS_Cashflow_Capital:Infrastructure:Existing:Renewal:Roads Infrastructure:Roads</v>
          </cell>
          <cell r="L6514" t="str">
            <v>M</v>
          </cell>
          <cell r="M6514" t="str">
            <v>No</v>
          </cell>
          <cell r="N6514">
            <v>255257</v>
          </cell>
        </row>
        <row r="6515">
          <cell r="J6515" t="str">
            <v>BS_Cashflow_Capital:Infrastructure:Existing:Renewal:Roads Infrastructure:Roads</v>
          </cell>
          <cell r="K6515" t="str">
            <v>BS_Cashflow_Capital:Infrastructure:Existing:Renewal:Roads Infrastructure:Roads</v>
          </cell>
          <cell r="L6515" t="str">
            <v>M</v>
          </cell>
          <cell r="M6515" t="str">
            <v>No</v>
          </cell>
          <cell r="N6515">
            <v>255258</v>
          </cell>
        </row>
        <row r="6516">
          <cell r="J6516" t="str">
            <v>BS_Cashflow_Capital:Infrastructure:Existing:Renewal:Roads Infrastructure:Roads</v>
          </cell>
          <cell r="K6516" t="str">
            <v>BS_Cashflow_Capital:Infrastructure:Existing:Renewal:Roads Infrastructure:Roads</v>
          </cell>
          <cell r="L6516" t="str">
            <v>M</v>
          </cell>
          <cell r="M6516" t="str">
            <v>No</v>
          </cell>
          <cell r="N6516">
            <v>255263</v>
          </cell>
        </row>
        <row r="6517">
          <cell r="J6517" t="str">
            <v>BS_Cashflow_Capital:Infrastructure:Existing:Renewal:Roads Infrastructure:Roads</v>
          </cell>
          <cell r="K6517" t="str">
            <v>BS_Cashflow_Capital:Infrastructure:Existing:Renewal:Roads Infrastructure:Roads</v>
          </cell>
          <cell r="L6517" t="str">
            <v>M</v>
          </cell>
          <cell r="M6517" t="str">
            <v>No</v>
          </cell>
          <cell r="N6517">
            <v>255302</v>
          </cell>
        </row>
        <row r="6518">
          <cell r="J6518" t="str">
            <v>BS_Cashflow_Capital:Infrastructure:Existing:Renewal:Roads Infrastructure:Roads</v>
          </cell>
          <cell r="K6518" t="str">
            <v>BS_Cashflow_Capital:Infrastructure:Existing:Renewal:Roads Infrastructure:Roads</v>
          </cell>
          <cell r="L6518" t="str">
            <v>M</v>
          </cell>
          <cell r="M6518" t="str">
            <v>No</v>
          </cell>
          <cell r="N6518">
            <v>255286</v>
          </cell>
        </row>
        <row r="6519">
          <cell r="J6519" t="str">
            <v>BS_Cashflow_Capital:Infrastructure:Existing:Upgrading:Roads Infrastructure:Road Structures</v>
          </cell>
          <cell r="K6519" t="str">
            <v>BS_Cashflow_Capital:Infrastructure:Existing:Upgrading:Roads Infrastructure:Road Structures</v>
          </cell>
          <cell r="L6519" t="str">
            <v>M</v>
          </cell>
          <cell r="M6519" t="str">
            <v>No</v>
          </cell>
          <cell r="N6519">
            <v>255264</v>
          </cell>
        </row>
        <row r="6520">
          <cell r="J6520" t="str">
            <v>BS_Cashflow_Capital:Infrastructure:Existing:Upgrading:Roads Infrastructure:Road Structures</v>
          </cell>
          <cell r="K6520" t="str">
            <v>BS_Cashflow_Capital:Infrastructure:Existing:Upgrading:Roads Infrastructure:Road Structures</v>
          </cell>
          <cell r="L6520" t="str">
            <v>M</v>
          </cell>
          <cell r="M6520" t="str">
            <v>No</v>
          </cell>
          <cell r="N6520">
            <v>255277</v>
          </cell>
        </row>
        <row r="6521">
          <cell r="J6521" t="str">
            <v>BS_Cashflow_Capital:Infrastructure:Existing:Upgrading:Roads Infrastructure:Road Structures</v>
          </cell>
          <cell r="K6521" t="str">
            <v>BS_Cashflow_Capital:Infrastructure:Existing:Upgrading:Roads Infrastructure:Road Structures</v>
          </cell>
          <cell r="L6521" t="str">
            <v>M</v>
          </cell>
          <cell r="M6521" t="str">
            <v>No</v>
          </cell>
          <cell r="N6521">
            <v>255511</v>
          </cell>
        </row>
        <row r="6522">
          <cell r="J6522" t="str">
            <v>BS_Cashflow_Capital:Infrastructure:Existing:Upgrading:Roads Infrastructure:Road Structures</v>
          </cell>
          <cell r="K6522" t="str">
            <v>BS_Cashflow_Capital:Infrastructure:Existing:Upgrading:Roads Infrastructure:Road Structures</v>
          </cell>
          <cell r="L6522" t="str">
            <v>M</v>
          </cell>
          <cell r="M6522" t="str">
            <v>No</v>
          </cell>
          <cell r="N6522">
            <v>255499</v>
          </cell>
        </row>
        <row r="6523">
          <cell r="J6523" t="str">
            <v>BS_Cashflow_Capital:Infrastructure:Existing:Upgrading:Roads Infrastructure:Road Structures</v>
          </cell>
          <cell r="K6523" t="str">
            <v>BS_Cashflow_Capital:Infrastructure:Existing:Upgrading:Roads Infrastructure:Road Structures</v>
          </cell>
          <cell r="L6523" t="str">
            <v>M</v>
          </cell>
          <cell r="M6523" t="str">
            <v>No</v>
          </cell>
          <cell r="N6523">
            <v>261492</v>
          </cell>
        </row>
        <row r="6524">
          <cell r="J6524" t="str">
            <v>BS_Cashflow_Capital:Infrastructure:Existing:Upgrading:Roads Infrastructure:Road Structures</v>
          </cell>
          <cell r="K6524" t="str">
            <v>BS_Cashflow_Capital:Infrastructure:Existing:Upgrading:Roads Infrastructure:Road Structures</v>
          </cell>
          <cell r="L6524" t="str">
            <v>M</v>
          </cell>
          <cell r="M6524" t="str">
            <v>No</v>
          </cell>
          <cell r="N6524">
            <v>261452</v>
          </cell>
        </row>
        <row r="6525">
          <cell r="J6525" t="str">
            <v>BS_Cashflow_Capital:Infrastructure:Existing:Upgrading:Roads Infrastructure:Road Structures</v>
          </cell>
          <cell r="K6525" t="str">
            <v>BS_Cashflow_Capital:Infrastructure:Existing:Upgrading:Roads Infrastructure:Road Structures</v>
          </cell>
          <cell r="L6525" t="str">
            <v>M</v>
          </cell>
          <cell r="M6525" t="str">
            <v>No</v>
          </cell>
          <cell r="N6525">
            <v>254101</v>
          </cell>
        </row>
        <row r="6526">
          <cell r="J6526" t="str">
            <v>BS_Cashflow_Capital:Infrastructure:Existing:Upgrading:Roads Infrastructure:Road Structures</v>
          </cell>
          <cell r="K6526" t="str">
            <v>BS_Cashflow_Capital:Infrastructure:Existing:Upgrading:Roads Infrastructure:Road Structures</v>
          </cell>
          <cell r="L6526" t="str">
            <v>M</v>
          </cell>
          <cell r="M6526" t="str">
            <v>No</v>
          </cell>
          <cell r="N6526">
            <v>254116</v>
          </cell>
        </row>
        <row r="6527">
          <cell r="J6527" t="str">
            <v>BS_Cashflow_Capital:Non-infrastructure:New:Community Assets:Community Facilities:Public Ablution Facilities</v>
          </cell>
          <cell r="K6527" t="str">
            <v>BS_Cashflow_Capital:Non-infrastructure:New:Community Assets:Community Facilities:Public Ablution Facilities</v>
          </cell>
          <cell r="L6527" t="str">
            <v>M</v>
          </cell>
          <cell r="M6527" t="str">
            <v>No</v>
          </cell>
          <cell r="N6527">
            <v>254105</v>
          </cell>
        </row>
        <row r="6528">
          <cell r="J6528" t="str">
            <v>BS_Cashflow_Capital:Non-infrastructure:New:Community Assets:Community Facilities:Public Ablution Facilities</v>
          </cell>
          <cell r="K6528" t="str">
            <v>BS_Cashflow_Capital:Non-infrastructure:New:Community Assets:Community Facilities:Public Ablution Facilities</v>
          </cell>
          <cell r="L6528" t="str">
            <v>M</v>
          </cell>
          <cell r="M6528" t="str">
            <v>No</v>
          </cell>
          <cell r="N6528">
            <v>261465</v>
          </cell>
        </row>
        <row r="6529">
          <cell r="J6529" t="str">
            <v>BS_Cashflow_Capital:Non-infrastructure:New:Community Assets:Community Facilities:Public Ablution Facilities</v>
          </cell>
          <cell r="K6529" t="str">
            <v>BS_Cashflow_Capital:Non-infrastructure:New:Community Assets:Community Facilities:Public Ablution Facilities</v>
          </cell>
          <cell r="L6529" t="str">
            <v>M</v>
          </cell>
          <cell r="M6529" t="str">
            <v>No</v>
          </cell>
          <cell r="N6529">
            <v>255509</v>
          </cell>
        </row>
        <row r="6530">
          <cell r="J6530" t="str">
            <v>BS_Cashflow_Capital:Non-infrastructure:New:Community Assets:Community Facilities:Public Ablution Facilities</v>
          </cell>
          <cell r="K6530" t="str">
            <v>BS_Cashflow_Capital:Non-infrastructure:New:Community Assets:Community Facilities:Public Ablution Facilities</v>
          </cell>
          <cell r="L6530" t="str">
            <v>M</v>
          </cell>
          <cell r="M6530" t="str">
            <v>No</v>
          </cell>
          <cell r="N6530">
            <v>255267</v>
          </cell>
        </row>
        <row r="6531">
          <cell r="J6531" t="str">
            <v>BS_Cashflow_Capital:Non-infrastructure:Land</v>
          </cell>
          <cell r="K6531" t="str">
            <v>BS_Cashflow_Capital:Non-infrastructure:Land</v>
          </cell>
          <cell r="L6531" t="str">
            <v>M</v>
          </cell>
          <cell r="M6531" t="str">
            <v>No</v>
          </cell>
          <cell r="N6531">
            <v>255295</v>
          </cell>
        </row>
        <row r="6532">
          <cell r="J6532" t="str">
            <v>BS_Cashflow_Capital:Non-infrastructure:Land</v>
          </cell>
          <cell r="K6532" t="str">
            <v>BS_Cashflow_Capital:Non-infrastructure:Land</v>
          </cell>
          <cell r="L6532" t="str">
            <v>M</v>
          </cell>
          <cell r="M6532" t="str">
            <v>No</v>
          </cell>
          <cell r="N6532">
            <v>255299</v>
          </cell>
        </row>
        <row r="6533">
          <cell r="J6533" t="str">
            <v>BS_Cashflow_Capital:Non-infrastructure:Land</v>
          </cell>
          <cell r="K6533" t="str">
            <v>BS_Cashflow_Capital:Non-infrastructure:Land</v>
          </cell>
          <cell r="L6533" t="str">
            <v>M</v>
          </cell>
          <cell r="M6533" t="str">
            <v>No</v>
          </cell>
          <cell r="N6533">
            <v>255293</v>
          </cell>
        </row>
        <row r="6534">
          <cell r="J6534" t="str">
            <v>BS_Cashflow_Capital:Non-infrastructure:Land</v>
          </cell>
          <cell r="K6534" t="str">
            <v>BS_Cashflow_Capital:Non-infrastructure:Land</v>
          </cell>
          <cell r="L6534" t="str">
            <v>M</v>
          </cell>
          <cell r="M6534" t="str">
            <v>No</v>
          </cell>
          <cell r="N6534">
            <v>255285</v>
          </cell>
        </row>
        <row r="6535">
          <cell r="J6535" t="str">
            <v>BS_Cashflow_Capital:Non-infrastructure:Land</v>
          </cell>
          <cell r="K6535" t="str">
            <v>BS_Cashflow_Capital:Non-infrastructure:Land</v>
          </cell>
          <cell r="L6535" t="str">
            <v>M</v>
          </cell>
          <cell r="M6535" t="str">
            <v>No</v>
          </cell>
          <cell r="N6535">
            <v>255282</v>
          </cell>
        </row>
        <row r="6536">
          <cell r="J6536" t="str">
            <v>BS_Cashflow_Capital:Non-infrastructure:Land</v>
          </cell>
          <cell r="K6536" t="str">
            <v>BS_Cashflow_Capital:Non-infrastructure:Land</v>
          </cell>
          <cell r="L6536" t="str">
            <v>M</v>
          </cell>
          <cell r="M6536" t="str">
            <v>No</v>
          </cell>
          <cell r="N6536">
            <v>255306</v>
          </cell>
        </row>
        <row r="6537">
          <cell r="J6537" t="str">
            <v>BS_Cashflow_Capital:Non-infrastructure:Land</v>
          </cell>
          <cell r="K6537" t="str">
            <v>BS_Cashflow_Capital:Non-infrastructure:Land</v>
          </cell>
          <cell r="L6537" t="str">
            <v>M</v>
          </cell>
          <cell r="M6537" t="str">
            <v>No</v>
          </cell>
          <cell r="N6537">
            <v>261477</v>
          </cell>
        </row>
        <row r="6538">
          <cell r="J6538" t="str">
            <v>BS_Cashflow_Capital:Non-infrastructure:Land</v>
          </cell>
          <cell r="K6538" t="str">
            <v>BS_Cashflow_Capital:Non-infrastructure:Land</v>
          </cell>
          <cell r="L6538" t="str">
            <v>M</v>
          </cell>
          <cell r="M6538" t="str">
            <v>No</v>
          </cell>
          <cell r="N6538">
            <v>261485</v>
          </cell>
        </row>
        <row r="6539">
          <cell r="J6539" t="str">
            <v>BS_Cashflow_Capital:Non-infrastructure:Land</v>
          </cell>
          <cell r="K6539" t="str">
            <v>BS_Cashflow_Capital:Non-infrastructure:Land</v>
          </cell>
          <cell r="L6539" t="str">
            <v>M</v>
          </cell>
          <cell r="M6539" t="str">
            <v>No</v>
          </cell>
          <cell r="N6539">
            <v>261507</v>
          </cell>
        </row>
        <row r="6540">
          <cell r="J6540" t="str">
            <v>BS_Cashflow_Capital:Non-infrastructure:Land</v>
          </cell>
          <cell r="K6540" t="str">
            <v>BS_Cashflow_Capital:Non-infrastructure:Land</v>
          </cell>
          <cell r="L6540" t="str">
            <v>M</v>
          </cell>
          <cell r="M6540" t="str">
            <v>No</v>
          </cell>
          <cell r="N6540">
            <v>261502</v>
          </cell>
        </row>
        <row r="6541">
          <cell r="J6541" t="str">
            <v>BS_Cashflow_Capital:Non-infrastructure:Land</v>
          </cell>
          <cell r="K6541" t="str">
            <v>BS_Cashflow_Capital:Non-infrastructure:Land</v>
          </cell>
          <cell r="L6541" t="str">
            <v>M</v>
          </cell>
          <cell r="M6541" t="str">
            <v>No</v>
          </cell>
          <cell r="N6541">
            <v>261503</v>
          </cell>
        </row>
        <row r="6542">
          <cell r="J6542" t="str">
            <v>BS_Cashflow_Capital:Non-infrastructure:Land</v>
          </cell>
          <cell r="K6542" t="str">
            <v>BS_Cashflow_Capital:Non-infrastructure:Land</v>
          </cell>
          <cell r="L6542" t="str">
            <v>M</v>
          </cell>
          <cell r="M6542" t="str">
            <v>No</v>
          </cell>
          <cell r="N6542">
            <v>261520</v>
          </cell>
        </row>
        <row r="6543">
          <cell r="J6543" t="str">
            <v>BS_Cashflow_Capital:Non-infrastructure:Land</v>
          </cell>
          <cell r="K6543" t="str">
            <v>BS_Cashflow_Capital:Non-infrastructure:Land</v>
          </cell>
          <cell r="L6543" t="str">
            <v>M</v>
          </cell>
          <cell r="M6543" t="str">
            <v>No</v>
          </cell>
          <cell r="N6543">
            <v>254126</v>
          </cell>
        </row>
        <row r="6544">
          <cell r="J6544" t="str">
            <v>BS_Cashflow_Capital:Non-infrastructure:Land</v>
          </cell>
          <cell r="K6544" t="str">
            <v>BS_Cashflow_Capital:Non-infrastructure:Land</v>
          </cell>
          <cell r="L6544" t="str">
            <v>M</v>
          </cell>
          <cell r="M6544" t="str">
            <v>No</v>
          </cell>
          <cell r="N6544">
            <v>254124</v>
          </cell>
        </row>
        <row r="6545">
          <cell r="J6545" t="str">
            <v>BS_Cashflow_Capital:Non-infrastructure:Land</v>
          </cell>
          <cell r="K6545" t="str">
            <v>BS_Cashflow_Capital:Non-infrastructure:Land</v>
          </cell>
          <cell r="L6545" t="str">
            <v>M</v>
          </cell>
          <cell r="M6545" t="str">
            <v>No</v>
          </cell>
          <cell r="N6545">
            <v>254135</v>
          </cell>
        </row>
        <row r="6546">
          <cell r="J6546" t="str">
            <v>BS_Cashflow_Capital:Non-infrastructure:Land</v>
          </cell>
          <cell r="K6546" t="str">
            <v>BS_Cashflow_Capital:Non-infrastructure:Land</v>
          </cell>
          <cell r="L6546" t="str">
            <v>M</v>
          </cell>
          <cell r="M6546" t="str">
            <v>No</v>
          </cell>
          <cell r="N6546">
            <v>254142</v>
          </cell>
        </row>
        <row r="6547">
          <cell r="J6547" t="str">
            <v>BS_Cashflow_Capital:Non-infrastructure:Land</v>
          </cell>
          <cell r="K6547" t="str">
            <v>BS_Cashflow_Capital:Non-infrastructure:Land</v>
          </cell>
          <cell r="L6547" t="str">
            <v>M</v>
          </cell>
          <cell r="M6547" t="str">
            <v>No</v>
          </cell>
          <cell r="N6547">
            <v>254146</v>
          </cell>
        </row>
        <row r="6548">
          <cell r="J6548" t="str">
            <v>BS_Cashflow_Capital:Non-infrastructure:Land</v>
          </cell>
          <cell r="K6548" t="str">
            <v>BS_Cashflow_Capital:Non-infrastructure:Land</v>
          </cell>
          <cell r="L6548" t="str">
            <v>M</v>
          </cell>
          <cell r="M6548" t="str">
            <v>No</v>
          </cell>
          <cell r="N6548">
            <v>254152</v>
          </cell>
        </row>
        <row r="6549">
          <cell r="J6549" t="str">
            <v>Upgrading of Access Streets from Serututung to tickyline   from Gravel to Paving</v>
          </cell>
          <cell r="K6549" t="str">
            <v>Upgrading of Access Streets from Serututung to tickyline   from Gravel to Paving</v>
          </cell>
          <cell r="L6549" t="str">
            <v>M</v>
          </cell>
          <cell r="M6549" t="str">
            <v>No</v>
          </cell>
          <cell r="N6549">
            <v>255847</v>
          </cell>
        </row>
        <row r="6550">
          <cell r="J6550" t="str">
            <v>Management of Mopye Road_OWN FUNDING</v>
          </cell>
          <cell r="K6550" t="str">
            <v>Management of Mopye Road_OWN FUNDING</v>
          </cell>
          <cell r="L6550" t="str">
            <v>M</v>
          </cell>
          <cell r="M6550" t="str">
            <v>No</v>
          </cell>
          <cell r="N6550">
            <v>255848</v>
          </cell>
        </row>
        <row r="6551">
          <cell r="J6551" t="str">
            <v xml:space="preserve">Installation of streetlights from R71  Prison  to  Adshade Bridge </v>
          </cell>
          <cell r="K6551" t="str">
            <v xml:space="preserve">Installation of streetlights from R71  Prison  to  Adshade Bridge </v>
          </cell>
          <cell r="L6551" t="str">
            <v>M</v>
          </cell>
          <cell r="M6551" t="str">
            <v>No</v>
          </cell>
          <cell r="N6551">
            <v>255849</v>
          </cell>
        </row>
        <row r="6552">
          <cell r="J6552" t="str">
            <v xml:space="preserve">Replacement of 60MVA 132/66/33kV Transformer 2 at Tarentaalrand </v>
          </cell>
          <cell r="K6552" t="str">
            <v xml:space="preserve">Replacement of 60MVA 132/66/33kV Transformer 2 at Tarentaalrand </v>
          </cell>
          <cell r="L6552" t="str">
            <v>S</v>
          </cell>
          <cell r="M6552" t="str">
            <v>No</v>
          </cell>
          <cell r="N6552">
            <v>255850</v>
          </cell>
        </row>
        <row r="6553">
          <cell r="J6553" t="str">
            <v>Rehabilitation of Dan Access Road from R36 (Scrapyard) to D5011 (TEBA)_OWN FUNDING</v>
          </cell>
          <cell r="K6553" t="str">
            <v>Rehabilitation of Dan Access Road from R36 (Scrapyard) to D5011 (TEBA)_OWN FUNDING</v>
          </cell>
          <cell r="L6553" t="str">
            <v>S</v>
          </cell>
          <cell r="M6553" t="str">
            <v>No</v>
          </cell>
          <cell r="N6553">
            <v>255851</v>
          </cell>
        </row>
        <row r="6554">
          <cell r="J6554" t="str">
            <v>Rehabilitation of Streets in Tzaneen Town</v>
          </cell>
          <cell r="K6554" t="str">
            <v>Rehabilitation of Streets in Tzaneen Town</v>
          </cell>
          <cell r="L6554" t="str">
            <v>M</v>
          </cell>
          <cell r="M6554" t="str">
            <v>No</v>
          </cell>
          <cell r="N6554">
            <v>255852</v>
          </cell>
        </row>
        <row r="6555">
          <cell r="J6555" t="str">
            <v>Rehabilitation of Streets in Nkowankowa</v>
          </cell>
          <cell r="K6555" t="str">
            <v>Rehabilitation of Streets in Nkowankowa</v>
          </cell>
          <cell r="L6555" t="str">
            <v>S</v>
          </cell>
          <cell r="M6555" t="str">
            <v>No</v>
          </cell>
          <cell r="N6555">
            <v>255853</v>
          </cell>
        </row>
        <row r="6556">
          <cell r="J6556" t="str">
            <v>Rehabilitation of Streets in Lenyenye</v>
          </cell>
          <cell r="K6556" t="str">
            <v>Rehabilitation of Streets in Lenyenye</v>
          </cell>
          <cell r="L6556" t="str">
            <v>S</v>
          </cell>
          <cell r="M6556" t="str">
            <v>No</v>
          </cell>
          <cell r="N6556">
            <v>255854</v>
          </cell>
        </row>
        <row r="6557">
          <cell r="J6557" t="str">
            <v>Purchase of Mini Bus</v>
          </cell>
          <cell r="K6557" t="str">
            <v>Purchase of Mini Bus</v>
          </cell>
          <cell r="L6557" t="str">
            <v>S</v>
          </cell>
          <cell r="M6557" t="str">
            <v>No</v>
          </cell>
          <cell r="N6557">
            <v>256158</v>
          </cell>
        </row>
        <row r="6558">
          <cell r="J6558" t="str">
            <v>Msiphane Taxi Road Culvert Bridges (2No.)_OWN FUNDING</v>
          </cell>
          <cell r="K6558" t="str">
            <v>Msiphane Taxi Road Culvert Bridges (2No.)_OWN FUNDING</v>
          </cell>
          <cell r="L6558" t="str">
            <v>S</v>
          </cell>
          <cell r="M6558" t="str">
            <v>No</v>
          </cell>
          <cell r="N6558">
            <v>255845</v>
          </cell>
        </row>
        <row r="6559">
          <cell r="J6559" t="str">
            <v>Construction Joppie Sport Facility_OWN FUNDING</v>
          </cell>
          <cell r="K6559" t="str">
            <v>Construction Joppie Sport Facility_OWN FUNDING</v>
          </cell>
          <cell r="L6559" t="str">
            <v>S</v>
          </cell>
          <cell r="M6559" t="str">
            <v>No</v>
          </cell>
          <cell r="N6559">
            <v>255846</v>
          </cell>
        </row>
        <row r="6560">
          <cell r="J6560" t="str">
            <v>Mavele Cemetry Road Culvert Bridge</v>
          </cell>
          <cell r="K6560" t="str">
            <v>Mavele Cemetry Road Culvert Bridge</v>
          </cell>
          <cell r="L6560" t="str">
            <v>S</v>
          </cell>
          <cell r="M6560" t="str">
            <v>No</v>
          </cell>
          <cell r="N6560">
            <v>255869</v>
          </cell>
        </row>
        <row r="6561">
          <cell r="J6561" t="str">
            <v>Dan Ext to Mokgolobotho RDP Road Culvert Bridge</v>
          </cell>
          <cell r="K6561" t="str">
            <v>Dan Ext to Mokgolobotho RDP Road Culvert Bridge</v>
          </cell>
          <cell r="L6561" t="str">
            <v>S</v>
          </cell>
          <cell r="M6561" t="str">
            <v>No</v>
          </cell>
          <cell r="N6561">
            <v>255870</v>
          </cell>
        </row>
        <row r="6562">
          <cell r="J6562" t="str">
            <v>Nkomaneng Culvert Bridge</v>
          </cell>
          <cell r="K6562" t="str">
            <v>Nkomaneng Culvert Bridge</v>
          </cell>
          <cell r="L6562" t="str">
            <v>S</v>
          </cell>
          <cell r="M6562" t="str">
            <v>No</v>
          </cell>
          <cell r="N6562">
            <v>255871</v>
          </cell>
        </row>
        <row r="6563">
          <cell r="J6563" t="str">
            <v>Msiphane Taxi Road Culvert Bridges (2No.)</v>
          </cell>
          <cell r="K6563" t="str">
            <v>Msiphane Taxi Road Culvert Bridges (2No.)</v>
          </cell>
          <cell r="L6563" t="str">
            <v>S</v>
          </cell>
          <cell r="M6563" t="str">
            <v>No</v>
          </cell>
          <cell r="N6563">
            <v>255872</v>
          </cell>
        </row>
        <row r="6564">
          <cell r="J6564" t="str">
            <v>MDRG_Revenue</v>
          </cell>
          <cell r="K6564" t="str">
            <v>MDRG_Revenue</v>
          </cell>
          <cell r="L6564" t="str">
            <v>S</v>
          </cell>
          <cell r="M6564" t="str">
            <v>No</v>
          </cell>
          <cell r="N6564">
            <v>263411</v>
          </cell>
        </row>
        <row r="6565">
          <cell r="J6565" t="str">
            <v>MDRG_Liability</v>
          </cell>
          <cell r="K6565" t="str">
            <v>MDRG_Liability</v>
          </cell>
          <cell r="L6565" t="str">
            <v>S</v>
          </cell>
          <cell r="M6565" t="str">
            <v>No</v>
          </cell>
          <cell r="N6565">
            <v>263581</v>
          </cell>
        </row>
        <row r="6566">
          <cell r="J6566" t="str">
            <v>MDRG_Liability</v>
          </cell>
          <cell r="K6566" t="str">
            <v>MDRG_Liability</v>
          </cell>
          <cell r="L6566" t="str">
            <v>S</v>
          </cell>
          <cell r="M6566" t="str">
            <v>No</v>
          </cell>
          <cell r="N6566">
            <v>263582</v>
          </cell>
        </row>
        <row r="6567">
          <cell r="J6567" t="str">
            <v>Renewal Repairs and maintenance of Bulk meters and replace current transformers &amp; meter panel Tarentaalrand</v>
          </cell>
          <cell r="K6567" t="str">
            <v>Renewal Repairs and maintenance of Bulk meters and replace current transformers &amp; meter panel Tarentaalrand</v>
          </cell>
          <cell r="L6567" t="str">
            <v>S</v>
          </cell>
          <cell r="M6567" t="str">
            <v>No</v>
          </cell>
          <cell r="N6567">
            <v>255873</v>
          </cell>
        </row>
        <row r="6568">
          <cell r="J6568" t="str">
            <v>Cleanest Town Grant Expenditure</v>
          </cell>
          <cell r="K6568" t="str">
            <v>Cleanest Town Grant Expenditure</v>
          </cell>
          <cell r="L6568" t="str">
            <v>S</v>
          </cell>
          <cell r="M6568" t="str">
            <v>No</v>
          </cell>
          <cell r="N6568">
            <v>263584</v>
          </cell>
        </row>
        <row r="6569">
          <cell r="J6569" t="str">
            <v>Cleanest Town Grant Revenue</v>
          </cell>
          <cell r="K6569" t="str">
            <v>Cleanest Town Grant Revenue</v>
          </cell>
          <cell r="L6569" t="str">
            <v>S</v>
          </cell>
          <cell r="M6569" t="str">
            <v>No</v>
          </cell>
          <cell r="N6569">
            <v>263585</v>
          </cell>
        </row>
        <row r="6570">
          <cell r="J6570" t="str">
            <v>Cleanest Town Grant Liability</v>
          </cell>
          <cell r="K6570" t="str">
            <v>Cleanest Town Grant Liability</v>
          </cell>
          <cell r="L6570" t="str">
            <v>S</v>
          </cell>
          <cell r="M6570" t="str">
            <v>No</v>
          </cell>
          <cell r="N6570">
            <v>263586</v>
          </cell>
        </row>
        <row r="6571">
          <cell r="J6571" t="str">
            <v>Cleanest Town Grant Liability</v>
          </cell>
          <cell r="K6571" t="str">
            <v>Cleanest Town Grant Liability</v>
          </cell>
          <cell r="L6571" t="str">
            <v>S</v>
          </cell>
          <cell r="M6571" t="str">
            <v>No</v>
          </cell>
          <cell r="N6571">
            <v>263587</v>
          </cell>
        </row>
        <row r="6572">
          <cell r="J6572" t="str">
            <v>017_10001_LIM333_Employee Related Cost Municipal staff</v>
          </cell>
          <cell r="K6572" t="str">
            <v>017_10001_LIM333_Employee Related Cost Municipal staff</v>
          </cell>
          <cell r="L6572" t="str">
            <v>S</v>
          </cell>
          <cell r="M6572" t="str">
            <v>No</v>
          </cell>
          <cell r="N6572" t="str">
            <v>NULL</v>
          </cell>
        </row>
        <row r="6573">
          <cell r="J6573" t="str">
            <v>017_10001_LIM333_Employee Related Cost Municipal staff</v>
          </cell>
          <cell r="K6573" t="str">
            <v>017_10001_LIM333_Employee Related Cost Municipal staff</v>
          </cell>
          <cell r="L6573" t="str">
            <v>S</v>
          </cell>
          <cell r="M6573" t="str">
            <v>No</v>
          </cell>
          <cell r="N6573" t="str">
            <v>NULL</v>
          </cell>
        </row>
        <row r="6574">
          <cell r="J6574" t="str">
            <v>017_10001_LIM333_Employee Related Cost Municipal staff</v>
          </cell>
          <cell r="K6574" t="str">
            <v>017_10001_LIM333_Employee Related Cost Municipal staff</v>
          </cell>
          <cell r="L6574" t="str">
            <v>S</v>
          </cell>
          <cell r="M6574" t="str">
            <v>No</v>
          </cell>
          <cell r="N6574" t="str">
            <v>NULL</v>
          </cell>
        </row>
        <row r="6575">
          <cell r="J6575" t="str">
            <v>017_10001_LIM333_Employee Related Cost Municipal staff</v>
          </cell>
          <cell r="K6575" t="str">
            <v>017_10001_LIM333_Employee Related Cost Municipal staff</v>
          </cell>
          <cell r="L6575" t="str">
            <v>S</v>
          </cell>
          <cell r="M6575" t="str">
            <v>No</v>
          </cell>
          <cell r="N6575" t="str">
            <v>NULL</v>
          </cell>
        </row>
        <row r="6576">
          <cell r="J6576" t="str">
            <v>017_10001_LIM333_Employee Related Cost Municipal staff</v>
          </cell>
          <cell r="K6576" t="str">
            <v>017_10001_LIM333_Employee Related Cost Municipal staff</v>
          </cell>
          <cell r="L6576" t="str">
            <v>S</v>
          </cell>
          <cell r="M6576" t="str">
            <v>No</v>
          </cell>
          <cell r="N6576" t="str">
            <v>NULL</v>
          </cell>
        </row>
        <row r="6577">
          <cell r="J6577" t="str">
            <v>017_10001_LIM333_Employee Related Cost Municipal staff</v>
          </cell>
          <cell r="K6577" t="str">
            <v>017_10001_LIM333_Employee Related Cost Municipal staff</v>
          </cell>
          <cell r="L6577" t="str">
            <v>S</v>
          </cell>
          <cell r="M6577" t="str">
            <v>No</v>
          </cell>
          <cell r="N6577" t="str">
            <v>NULL</v>
          </cell>
        </row>
        <row r="6578">
          <cell r="J6578" t="str">
            <v>017_10001_LIM333_Employee Related Cost Municipal staff</v>
          </cell>
          <cell r="K6578" t="str">
            <v>017_10001_LIM333_Employee Related Cost Municipal staff</v>
          </cell>
          <cell r="L6578" t="str">
            <v>S</v>
          </cell>
          <cell r="M6578" t="str">
            <v>No</v>
          </cell>
          <cell r="N6578" t="str">
            <v>NULL</v>
          </cell>
        </row>
        <row r="6579">
          <cell r="J6579" t="str">
            <v>017_10001_LIM333_Employee Related Cost Municipal staff</v>
          </cell>
          <cell r="K6579" t="str">
            <v>017_10001_LIM333_Employee Related Cost Municipal staff</v>
          </cell>
          <cell r="L6579" t="str">
            <v>S</v>
          </cell>
          <cell r="M6579" t="str">
            <v>No</v>
          </cell>
          <cell r="N6579" t="str">
            <v>NULL</v>
          </cell>
        </row>
        <row r="6580">
          <cell r="J6580" t="str">
            <v>017_10001_LIM333_Employee Related Cost Municipal staff</v>
          </cell>
          <cell r="K6580" t="str">
            <v>017_10001_LIM333_Employee Related Cost Municipal staff</v>
          </cell>
          <cell r="L6580" t="str">
            <v>S</v>
          </cell>
          <cell r="M6580" t="str">
            <v>No</v>
          </cell>
          <cell r="N6580" t="str">
            <v>NULL</v>
          </cell>
        </row>
        <row r="6581">
          <cell r="J6581" t="str">
            <v>017_10001_LIM333_Employee Related Cost Municipal staff</v>
          </cell>
          <cell r="K6581" t="str">
            <v>017_10001_LIM333_Employee Related Cost Municipal staff</v>
          </cell>
          <cell r="L6581" t="str">
            <v>S</v>
          </cell>
          <cell r="M6581" t="str">
            <v>No</v>
          </cell>
          <cell r="N6581" t="str">
            <v>NULL</v>
          </cell>
        </row>
        <row r="6582">
          <cell r="J6582" t="str">
            <v>017_10001_LIM333_Employee Related Cost Municipal staff</v>
          </cell>
          <cell r="K6582" t="str">
            <v>017_10001_LIM333_Employee Related Cost Municipal staff</v>
          </cell>
          <cell r="L6582" t="str">
            <v>S</v>
          </cell>
          <cell r="M6582" t="str">
            <v>No</v>
          </cell>
          <cell r="N6582" t="str">
            <v>NULL</v>
          </cell>
        </row>
        <row r="6583">
          <cell r="J6583" t="str">
            <v>017_10001_LIM333_Employee Related Cost Municipal staff</v>
          </cell>
          <cell r="K6583" t="str">
            <v>017_10001_LIM333_Employee Related Cost Municipal staff</v>
          </cell>
          <cell r="L6583" t="str">
            <v>S</v>
          </cell>
          <cell r="M6583" t="str">
            <v>No</v>
          </cell>
          <cell r="N6583" t="str">
            <v>NULL</v>
          </cell>
        </row>
        <row r="6584">
          <cell r="J6584" t="str">
            <v>017_10001_LIM333_Employee Related Cost Municipal staff</v>
          </cell>
          <cell r="K6584" t="str">
            <v>017_10001_LIM333_Employee Related Cost Municipal staff</v>
          </cell>
          <cell r="L6584" t="str">
            <v>S</v>
          </cell>
          <cell r="M6584" t="str">
            <v>No</v>
          </cell>
          <cell r="N6584" t="str">
            <v>NULL</v>
          </cell>
        </row>
        <row r="6585">
          <cell r="J6585" t="str">
            <v>017_10001_LIM333_Employee Related Cost Municipal staff</v>
          </cell>
          <cell r="K6585" t="str">
            <v>017_10001_LIM333_Employee Related Cost Municipal staff</v>
          </cell>
          <cell r="L6585" t="str">
            <v>S</v>
          </cell>
          <cell r="M6585" t="str">
            <v>No</v>
          </cell>
          <cell r="N6585" t="str">
            <v>NULL</v>
          </cell>
        </row>
        <row r="6586">
          <cell r="J6586" t="str">
            <v>017_30000_LIM333_Municipal Running Costs_GENERAL EXPENSES _ OTHER_2018</v>
          </cell>
          <cell r="K6586" t="str">
            <v>017_30000_LIM333_Municipal Running Costs_GENERAL EXPENSES _ OTHER_2018</v>
          </cell>
          <cell r="L6586" t="str">
            <v>S</v>
          </cell>
          <cell r="M6586" t="str">
            <v>No</v>
          </cell>
          <cell r="N6586" t="str">
            <v>NULL</v>
          </cell>
        </row>
        <row r="6587">
          <cell r="J6587" t="str">
            <v>017_30000_LIM333_Municipal Running Costs_GENERAL EXPENSES _ OTHER_2018</v>
          </cell>
          <cell r="K6587" t="str">
            <v>017_30000_LIM333_Municipal Running Costs_GENERAL EXPENSES _ OTHER_2018</v>
          </cell>
          <cell r="L6587" t="str">
            <v>S</v>
          </cell>
          <cell r="M6587" t="str">
            <v>No</v>
          </cell>
          <cell r="N6587" t="str">
            <v>NULL</v>
          </cell>
        </row>
        <row r="6588">
          <cell r="J6588" t="str">
            <v>017_30000_LIM333_Municipal Running Costs_GENERAL EXPENSES _ OTHER_2018</v>
          </cell>
          <cell r="K6588" t="str">
            <v>017_30000_LIM333_Municipal Running Costs_GENERAL EXPENSES _ OTHER_2018</v>
          </cell>
          <cell r="L6588" t="str">
            <v>S</v>
          </cell>
          <cell r="M6588" t="str">
            <v>No</v>
          </cell>
          <cell r="N6588" t="str">
            <v>NULL</v>
          </cell>
        </row>
        <row r="6589">
          <cell r="J6589" t="str">
            <v>017_30000_LIM333_Municipal Running Costs_GENERAL EXPENSES _ OTHER_2018</v>
          </cell>
          <cell r="K6589" t="str">
            <v>017_30000_LIM333_Municipal Running Costs_GENERAL EXPENSES _ OTHER_2018</v>
          </cell>
          <cell r="L6589" t="str">
            <v>S</v>
          </cell>
          <cell r="M6589" t="str">
            <v>No</v>
          </cell>
          <cell r="N6589" t="str">
            <v>NULL</v>
          </cell>
        </row>
        <row r="6590">
          <cell r="J6590" t="str">
            <v>017_30000_LIM333_Municipal Running Costs_GENERAL EXPENSES _ OTHER_2018</v>
          </cell>
          <cell r="K6590" t="str">
            <v>017_30000_LIM333_Municipal Running Costs_GENERAL EXPENSES _ OTHER_2018</v>
          </cell>
          <cell r="L6590" t="str">
            <v>S</v>
          </cell>
          <cell r="M6590" t="str">
            <v>No</v>
          </cell>
          <cell r="N6590" t="str">
            <v>NULL</v>
          </cell>
        </row>
        <row r="6591">
          <cell r="J6591" t="str">
            <v>017_30000_LIM333_Municipal Running Costs_GENERAL EXPENSES _ OTHER_2018</v>
          </cell>
          <cell r="K6591" t="str">
            <v>017_30000_LIM333_Municipal Running Costs_GENERAL EXPENSES _ OTHER_2018</v>
          </cell>
          <cell r="L6591" t="str">
            <v>S</v>
          </cell>
          <cell r="M6591" t="str">
            <v>No</v>
          </cell>
          <cell r="N6591" t="str">
            <v>NULL</v>
          </cell>
        </row>
        <row r="6592">
          <cell r="J6592" t="str">
            <v>017_Printing- publications and books</v>
          </cell>
          <cell r="K6592" t="str">
            <v>017_Printing- publications and books</v>
          </cell>
          <cell r="L6592" t="str">
            <v>S</v>
          </cell>
          <cell r="M6592" t="str">
            <v>No</v>
          </cell>
          <cell r="N6592" t="str">
            <v>NULL</v>
          </cell>
        </row>
        <row r="6593">
          <cell r="J6593" t="str">
            <v>017_Printing- publications and books</v>
          </cell>
          <cell r="K6593" t="str">
            <v>017_Printing- publications and books</v>
          </cell>
          <cell r="L6593" t="str">
            <v>S</v>
          </cell>
          <cell r="M6593" t="str">
            <v>No</v>
          </cell>
          <cell r="N6593" t="str">
            <v>NULL</v>
          </cell>
        </row>
        <row r="6594">
          <cell r="J6594" t="str">
            <v>018_10001_LIM333_Employee Related Cost Municipal staff</v>
          </cell>
          <cell r="K6594" t="str">
            <v>018_10001_LIM333_Employee Related Cost Municipal staff</v>
          </cell>
          <cell r="L6594" t="str">
            <v>S</v>
          </cell>
          <cell r="M6594" t="str">
            <v>No</v>
          </cell>
          <cell r="N6594" t="str">
            <v>NULL</v>
          </cell>
        </row>
        <row r="6595">
          <cell r="J6595" t="str">
            <v>018_10001_LIM333_Employee Related Cost Municipal staff</v>
          </cell>
          <cell r="K6595" t="str">
            <v>018_10001_LIM333_Employee Related Cost Municipal staff</v>
          </cell>
          <cell r="L6595" t="str">
            <v>S</v>
          </cell>
          <cell r="M6595" t="str">
            <v>No</v>
          </cell>
          <cell r="N6595" t="str">
            <v>NULL</v>
          </cell>
        </row>
        <row r="6596">
          <cell r="J6596" t="str">
            <v>018_10001_LIM333_Employee Related Cost Municipal staff</v>
          </cell>
          <cell r="K6596" t="str">
            <v>018_10001_LIM333_Employee Related Cost Municipal staff</v>
          </cell>
          <cell r="L6596" t="str">
            <v>S</v>
          </cell>
          <cell r="M6596" t="str">
            <v>No</v>
          </cell>
          <cell r="N6596" t="str">
            <v>NULL</v>
          </cell>
        </row>
        <row r="6597">
          <cell r="J6597" t="str">
            <v>018_10001_LIM333_Employee Related Cost Municipal staff</v>
          </cell>
          <cell r="K6597" t="str">
            <v>018_10001_LIM333_Employee Related Cost Municipal staff</v>
          </cell>
          <cell r="L6597" t="str">
            <v>S</v>
          </cell>
          <cell r="M6597" t="str">
            <v>No</v>
          </cell>
          <cell r="N6597" t="str">
            <v>NULL</v>
          </cell>
        </row>
        <row r="6598">
          <cell r="J6598" t="str">
            <v>018_10001_LIM333_Employee Related Cost Municipal staff</v>
          </cell>
          <cell r="K6598" t="str">
            <v>018_10001_LIM333_Employee Related Cost Municipal staff</v>
          </cell>
          <cell r="L6598" t="str">
            <v>S</v>
          </cell>
          <cell r="M6598" t="str">
            <v>No</v>
          </cell>
          <cell r="N6598" t="str">
            <v>NULL</v>
          </cell>
        </row>
        <row r="6599">
          <cell r="J6599" t="str">
            <v>018_10001_LIM333_Employee Related Cost Municipal staff</v>
          </cell>
          <cell r="K6599" t="str">
            <v>018_10001_LIM333_Employee Related Cost Municipal staff</v>
          </cell>
          <cell r="L6599" t="str">
            <v>S</v>
          </cell>
          <cell r="M6599" t="str">
            <v>No</v>
          </cell>
          <cell r="N6599" t="str">
            <v>NULL</v>
          </cell>
        </row>
        <row r="6600">
          <cell r="J6600" t="str">
            <v>018_10001_LIM333_Employee Related Cost Municipal staff</v>
          </cell>
          <cell r="K6600" t="str">
            <v>018_10001_LIM333_Employee Related Cost Municipal staff</v>
          </cell>
          <cell r="L6600" t="str">
            <v>S</v>
          </cell>
          <cell r="M6600" t="str">
            <v>No</v>
          </cell>
          <cell r="N6600" t="str">
            <v>NULL</v>
          </cell>
        </row>
        <row r="6601">
          <cell r="J6601" t="str">
            <v>018_10001_LIM333_Employee Related Cost Municipal staff</v>
          </cell>
          <cell r="K6601" t="str">
            <v>018_10001_LIM333_Employee Related Cost Municipal staff</v>
          </cell>
          <cell r="L6601" t="str">
            <v>S</v>
          </cell>
          <cell r="M6601" t="str">
            <v>No</v>
          </cell>
          <cell r="N6601" t="str">
            <v>NULL</v>
          </cell>
        </row>
        <row r="6602">
          <cell r="J6602" t="str">
            <v>018_10001_LIM333_Employee Related Cost Municipal staff</v>
          </cell>
          <cell r="K6602" t="str">
            <v>018_10001_LIM333_Employee Related Cost Municipal staff</v>
          </cell>
          <cell r="L6602" t="str">
            <v>S</v>
          </cell>
          <cell r="M6602" t="str">
            <v>No</v>
          </cell>
          <cell r="N6602" t="str">
            <v>NULL</v>
          </cell>
        </row>
        <row r="6603">
          <cell r="J6603" t="str">
            <v>018_10001_LIM333_Employee Related Cost Municipal staff</v>
          </cell>
          <cell r="K6603" t="str">
            <v>018_10001_LIM333_Employee Related Cost Municipal staff</v>
          </cell>
          <cell r="L6603" t="str">
            <v>S</v>
          </cell>
          <cell r="M6603" t="str">
            <v>No</v>
          </cell>
          <cell r="N6603" t="str">
            <v>NULL</v>
          </cell>
        </row>
        <row r="6604">
          <cell r="J6604" t="str">
            <v>018_10001_LIM333_Employee Related Cost Municipal staff</v>
          </cell>
          <cell r="K6604" t="str">
            <v>018_10001_LIM333_Employee Related Cost Municipal staff</v>
          </cell>
          <cell r="L6604" t="str">
            <v>S</v>
          </cell>
          <cell r="M6604" t="str">
            <v>No</v>
          </cell>
          <cell r="N6604" t="str">
            <v>NULL</v>
          </cell>
        </row>
        <row r="6605">
          <cell r="J6605" t="str">
            <v>018_10001_LIM333_Employee Related Cost Municipal staff</v>
          </cell>
          <cell r="K6605" t="str">
            <v>018_10001_LIM333_Employee Related Cost Municipal staff</v>
          </cell>
          <cell r="L6605" t="str">
            <v>S</v>
          </cell>
          <cell r="M6605" t="str">
            <v>No</v>
          </cell>
          <cell r="N6605" t="str">
            <v>NULL</v>
          </cell>
        </row>
        <row r="6606">
          <cell r="J6606" t="str">
            <v>018_10001_LIM333_Employee Related Cost Municipal staff</v>
          </cell>
          <cell r="K6606" t="str">
            <v>018_10001_LIM333_Employee Related Cost Municipal staff</v>
          </cell>
          <cell r="L6606" t="str">
            <v>S</v>
          </cell>
          <cell r="M6606" t="str">
            <v>No</v>
          </cell>
          <cell r="N6606" t="str">
            <v>NULL</v>
          </cell>
        </row>
        <row r="6607">
          <cell r="J6607" t="str">
            <v>018_10001_LIM333_Employee Related Cost Municipal staff</v>
          </cell>
          <cell r="K6607" t="str">
            <v>018_10001_LIM333_Employee Related Cost Municipal staff</v>
          </cell>
          <cell r="L6607" t="str">
            <v>S</v>
          </cell>
          <cell r="M6607" t="str">
            <v>No</v>
          </cell>
          <cell r="N6607" t="str">
            <v>NULL</v>
          </cell>
        </row>
        <row r="6608">
          <cell r="J6608" t="str">
            <v>018_30000_LIM333_Municipal Running Costs_GENERAL EXPENSES _ OTHER_2018</v>
          </cell>
          <cell r="K6608" t="str">
            <v>018_30000_LIM333_Municipal Running Costs_GENERAL EXPENSES _ OTHER_2018</v>
          </cell>
          <cell r="L6608" t="str">
            <v>S</v>
          </cell>
          <cell r="M6608" t="str">
            <v>No</v>
          </cell>
          <cell r="N6608" t="str">
            <v>NULL</v>
          </cell>
        </row>
        <row r="6609">
          <cell r="J6609" t="str">
            <v>018_30000_LIM333_Municipal Running Costs_GENERAL EXPENSES _ OTHER_2018</v>
          </cell>
          <cell r="K6609" t="str">
            <v>018_30000_LIM333_Municipal Running Costs_GENERAL EXPENSES _ OTHER_2018</v>
          </cell>
          <cell r="L6609" t="str">
            <v>S</v>
          </cell>
          <cell r="M6609" t="str">
            <v>No</v>
          </cell>
          <cell r="N6609" t="str">
            <v>NULL</v>
          </cell>
        </row>
        <row r="6610">
          <cell r="J6610" t="str">
            <v>018_30000_LIM333_Municipal Running Costs_GENERAL EXPENSES _ OTHER_2018</v>
          </cell>
          <cell r="K6610" t="str">
            <v>018_30000_LIM333_Municipal Running Costs_GENERAL EXPENSES _ OTHER_2018</v>
          </cell>
          <cell r="L6610" t="str">
            <v>S</v>
          </cell>
          <cell r="M6610" t="str">
            <v>No</v>
          </cell>
          <cell r="N6610" t="str">
            <v>NULL</v>
          </cell>
        </row>
        <row r="6611">
          <cell r="J6611" t="str">
            <v>018_30000_LIM333_Municipal Running Costs_GENERAL EXPENSES _ OTHER_2018</v>
          </cell>
          <cell r="K6611" t="str">
            <v>018_30000_LIM333_Municipal Running Costs_GENERAL EXPENSES _ OTHER_2018</v>
          </cell>
          <cell r="L6611" t="str">
            <v>S</v>
          </cell>
          <cell r="M6611" t="str">
            <v>No</v>
          </cell>
          <cell r="N6611" t="str">
            <v>NULL</v>
          </cell>
        </row>
        <row r="6612">
          <cell r="J6612" t="str">
            <v>018_30000_LIM333_Municipal Running Costs_GENERAL EXPENSES _ OTHER_2018</v>
          </cell>
          <cell r="K6612" t="str">
            <v>018_30000_LIM333_Municipal Running Costs_GENERAL EXPENSES _ OTHER_2018</v>
          </cell>
          <cell r="L6612" t="str">
            <v>S</v>
          </cell>
          <cell r="M6612" t="str">
            <v>No</v>
          </cell>
          <cell r="N6612" t="str">
            <v>NULL</v>
          </cell>
        </row>
        <row r="6613">
          <cell r="J6613" t="str">
            <v>018_30000_LIM333_Municipal Running Costs_GENERAL EXPENSES _ OTHER_2018</v>
          </cell>
          <cell r="K6613" t="str">
            <v>018_30000_LIM333_Municipal Running Costs_GENERAL EXPENSES _ OTHER_2018</v>
          </cell>
          <cell r="L6613" t="str">
            <v>S</v>
          </cell>
          <cell r="M6613" t="str">
            <v>No</v>
          </cell>
          <cell r="N6613" t="str">
            <v>NULL</v>
          </cell>
        </row>
        <row r="6614">
          <cell r="J6614" t="str">
            <v>018_Printing- publications and books</v>
          </cell>
          <cell r="K6614" t="str">
            <v>018_Printing- publications and books</v>
          </cell>
          <cell r="L6614" t="str">
            <v>S</v>
          </cell>
          <cell r="M6614" t="str">
            <v>No</v>
          </cell>
          <cell r="N6614" t="str">
            <v>NULL</v>
          </cell>
        </row>
        <row r="6615">
          <cell r="J6615" t="str">
            <v>018_Printing- publications and books</v>
          </cell>
          <cell r="K6615" t="str">
            <v>018_Printing- publications and books</v>
          </cell>
          <cell r="L6615" t="str">
            <v>S</v>
          </cell>
          <cell r="M6615" t="str">
            <v>No</v>
          </cell>
          <cell r="N6615" t="str">
            <v>NULL</v>
          </cell>
        </row>
        <row r="6616">
          <cell r="J6616" t="str">
            <v>_144_10001_LIM333_Employee Related Cost Senior Management &amp; Municipal Staff_EMPLOYEE RELATED COSTS _ SOCIAL CONTRIBUTIONS_2018</v>
          </cell>
          <cell r="K6616" t="str">
            <v>_144_10001_LIM333_Employee Related Cost Senior Management &amp; Municipal Staff_EMPLOYEE RELATED COSTS _ SOCIAL CONTRIBUTIONS_2018</v>
          </cell>
          <cell r="L6616" t="str">
            <v>M</v>
          </cell>
          <cell r="M6616" t="str">
            <v>No</v>
          </cell>
          <cell r="N6616" t="str">
            <v>NULL</v>
          </cell>
        </row>
        <row r="6617">
          <cell r="J6617" t="str">
            <v>_195_10001_LIM333_Employee Related Cost Senior Management &amp; Municipal staff_EMPLOYEE RELATED COSTS _ WAGES _ SALARIES_2018</v>
          </cell>
          <cell r="K6617" t="str">
            <v>_195_10001_LIM333_Employee Related Cost Senior Management &amp; Municipal staff_EMPLOYEE RELATED COSTS _ WAGES _ SALARIES_2018</v>
          </cell>
          <cell r="L6617" t="str">
            <v>M</v>
          </cell>
          <cell r="M6617" t="str">
            <v>No</v>
          </cell>
          <cell r="N6617" t="str">
            <v>NULL</v>
          </cell>
        </row>
        <row r="6618">
          <cell r="J6618" t="str">
            <v>Electrification of  Burgersdorp (Colbits) Phase 3</v>
          </cell>
          <cell r="K6618" t="str">
            <v>Electrification of  Burgersdorp (Colbits) Phase 3</v>
          </cell>
          <cell r="L6618" t="str">
            <v>M</v>
          </cell>
          <cell r="M6618" t="str">
            <v>No</v>
          </cell>
          <cell r="N6618" t="str">
            <v>NULL</v>
          </cell>
        </row>
        <row r="6619">
          <cell r="J6619" t="str">
            <v>Electrification of Rwanda Phase 3</v>
          </cell>
          <cell r="K6619" t="str">
            <v>Electrification of Rwanda Phase 3</v>
          </cell>
          <cell r="L6619" t="str">
            <v>M</v>
          </cell>
          <cell r="M6619" t="str">
            <v>No</v>
          </cell>
          <cell r="N6619" t="str">
            <v>NULL</v>
          </cell>
        </row>
        <row r="6620">
          <cell r="J6620" t="str">
            <v>Electrification of Mavele Phase7</v>
          </cell>
          <cell r="K6620" t="str">
            <v>Electrification of Mavele Phase7</v>
          </cell>
          <cell r="L6620" t="str">
            <v>M</v>
          </cell>
          <cell r="M6620" t="str">
            <v>No</v>
          </cell>
          <cell r="N6620" t="str">
            <v>NULL</v>
          </cell>
        </row>
        <row r="6621">
          <cell r="J6621" t="str">
            <v>Electrification of Dan Phase 2</v>
          </cell>
          <cell r="K6621" t="str">
            <v>Electrification of Dan Phase 2</v>
          </cell>
          <cell r="L6621" t="str">
            <v>M</v>
          </cell>
          <cell r="M6621" t="str">
            <v>No</v>
          </cell>
          <cell r="N6621" t="str">
            <v>NULL</v>
          </cell>
        </row>
        <row r="6622">
          <cell r="J6622" t="str">
            <v>Electrification of Mawa Block 12</v>
          </cell>
          <cell r="K6622" t="str">
            <v>Electrification of Mawa Block 12</v>
          </cell>
          <cell r="L6622" t="str">
            <v>M</v>
          </cell>
          <cell r="M6622" t="str">
            <v>No</v>
          </cell>
          <cell r="N6622" t="str">
            <v>NULL</v>
          </cell>
        </row>
        <row r="6623">
          <cell r="J6623" t="str">
            <v>Mariveni Community Hall</v>
          </cell>
          <cell r="K6623" t="str">
            <v>Mariveni Community Hall</v>
          </cell>
          <cell r="L6623" t="str">
            <v>M</v>
          </cell>
          <cell r="M6623" t="str">
            <v>No</v>
          </cell>
          <cell r="N6623" t="str">
            <v>NULL</v>
          </cell>
        </row>
        <row r="6624">
          <cell r="J6624" t="str">
            <v>Upgrading of Access Streets from Tickyline to Munyakayaka, via Molabosani School to Khopo from  Gravel to Paving</v>
          </cell>
          <cell r="K6624" t="str">
            <v>Upgrading of Access Streets from Tickyline to Munyakayaka, via Molabosani School to Khopo from  Gravel to Paving</v>
          </cell>
          <cell r="L6624" t="str">
            <v>M</v>
          </cell>
          <cell r="M6624" t="str">
            <v>No</v>
          </cell>
          <cell r="N6624" t="str">
            <v>NULL</v>
          </cell>
        </row>
        <row r="6625">
          <cell r="J6625" t="str">
            <v xml:space="preserve">Fixed installation for rotation for speed and red-light camera </v>
          </cell>
          <cell r="K6625" t="str">
            <v>R71 Show grounds R36 Macdonalds Sapekoe drive NTK</v>
          </cell>
          <cell r="L6625" t="str">
            <v>S</v>
          </cell>
          <cell r="M6625" t="str">
            <v>No</v>
          </cell>
          <cell r="N6625" t="str">
            <v>NULL</v>
          </cell>
        </row>
        <row r="6626">
          <cell r="J6626" t="str">
            <v>CCTV in Tzaneen CBD and new office Peace street</v>
          </cell>
          <cell r="K6626" t="str">
            <v>Installation of surveillance cameras in the Tzaneen CBD and New office in Peace street</v>
          </cell>
          <cell r="L6626" t="str">
            <v>S</v>
          </cell>
          <cell r="M6626" t="str">
            <v>No</v>
          </cell>
          <cell r="N6626" t="str">
            <v>NULL</v>
          </cell>
        </row>
        <row r="6627">
          <cell r="J6627" t="str">
            <v>Security Burglar ground floor Main Building</v>
          </cell>
          <cell r="K6627" t="str">
            <v>Security Burglar ground floor Main Building</v>
          </cell>
          <cell r="L6627" t="str">
            <v>S</v>
          </cell>
          <cell r="M6627" t="str">
            <v>No</v>
          </cell>
          <cell r="N6627" t="str">
            <v>NULL</v>
          </cell>
        </row>
        <row r="6628">
          <cell r="J6628" t="str">
            <v>Installation of Tattle Tape at Tzaneen Library</v>
          </cell>
          <cell r="K6628" t="str">
            <v>Installation of Tattle Tape at Tzaneen Library</v>
          </cell>
          <cell r="L6628" t="str">
            <v>S</v>
          </cell>
          <cell r="M6628" t="str">
            <v>No</v>
          </cell>
          <cell r="N6628" t="str">
            <v>NULL</v>
          </cell>
        </row>
        <row r="6629">
          <cell r="J6629" t="str">
            <v>Tzaneen Entrance</v>
          </cell>
          <cell r="K6629" t="str">
            <v>Welcome to Tzaneen  Landscaping Phase 2</v>
          </cell>
          <cell r="L6629" t="str">
            <v>S</v>
          </cell>
          <cell r="M6629" t="str">
            <v>No</v>
          </cell>
          <cell r="N6629" t="str">
            <v>NULL</v>
          </cell>
        </row>
        <row r="6630">
          <cell r="J6630" t="str">
            <v>Outdoor furniture’s for Parks</v>
          </cell>
          <cell r="K6630" t="str">
            <v>Tamboti, Lenyenye, Nkowankowa, Haentesburg, Letsitele,Florapark park,Billy Maritz park,Bird park</v>
          </cell>
          <cell r="L6630" t="str">
            <v>S</v>
          </cell>
          <cell r="M6630" t="str">
            <v>No</v>
          </cell>
          <cell r="N6630" t="str">
            <v>NULL</v>
          </cell>
        </row>
        <row r="6631">
          <cell r="J6631" t="str">
            <v>Concrete verges</v>
          </cell>
          <cell r="K6631" t="str">
            <v>Agatha Cemetery concreate verges</v>
          </cell>
          <cell r="L6631" t="str">
            <v>S</v>
          </cell>
          <cell r="M6631" t="str">
            <v>No</v>
          </cell>
          <cell r="N6631" t="str">
            <v>NULL</v>
          </cell>
        </row>
        <row r="6632">
          <cell r="J6632" t="str">
            <v>Grass cutting machines</v>
          </cell>
          <cell r="K6632" t="str">
            <v>Lawn mowers &amp; bush cutters &amp; medium duty Slasher for the tractor 1,5m</v>
          </cell>
          <cell r="L6632" t="str">
            <v>S</v>
          </cell>
          <cell r="M6632" t="str">
            <v>No</v>
          </cell>
          <cell r="N6632" t="str">
            <v>NULL</v>
          </cell>
        </row>
        <row r="6633">
          <cell r="J6633" t="str">
            <v>Establishment of Rural Community Parks</v>
          </cell>
          <cell r="K6633" t="str">
            <v>Establishment of Rural Community Parks in clusters</v>
          </cell>
          <cell r="L6633" t="str">
            <v>S</v>
          </cell>
          <cell r="M6633" t="str">
            <v>No</v>
          </cell>
          <cell r="N6633" t="str">
            <v>NULL</v>
          </cell>
        </row>
        <row r="6634">
          <cell r="J6634" t="str">
            <v>Re-grassing of Nkowankowa stadium and refurbishment of soccer pitch</v>
          </cell>
          <cell r="K6634" t="str">
            <v>Upgrading the stadium a acceptable standard</v>
          </cell>
          <cell r="L6634" t="str">
            <v>S</v>
          </cell>
          <cell r="M6634" t="str">
            <v>No</v>
          </cell>
          <cell r="N6634" t="str">
            <v>NULL</v>
          </cell>
        </row>
        <row r="6635">
          <cell r="J6635" t="str">
            <v>Purchase of 6m³ skip bins</v>
          </cell>
          <cell r="K6635" t="str">
            <v>Purchase of 6m³ skip bins for the extension of communal and commercial refuse removal service</v>
          </cell>
          <cell r="L6635" t="str">
            <v>S</v>
          </cell>
          <cell r="M6635" t="str">
            <v>No</v>
          </cell>
          <cell r="N6635" t="str">
            <v>NULL</v>
          </cell>
        </row>
        <row r="6636">
          <cell r="J6636" t="str">
            <v>Refurbishment of 6m³ skip bins</v>
          </cell>
          <cell r="K6636" t="str">
            <v>Refurbishment of skip bins which have corroded bottoms.</v>
          </cell>
          <cell r="L6636" t="str">
            <v>S</v>
          </cell>
          <cell r="M6636" t="str">
            <v>No</v>
          </cell>
          <cell r="N6636" t="str">
            <v>NULL</v>
          </cell>
        </row>
        <row r="6637">
          <cell r="J6637" t="str">
            <v>Solar systems at Nkowakowa Testing stations </v>
          </cell>
          <cell r="K6637" t="str">
            <v>Installation of Solar backup systems testing stations </v>
          </cell>
          <cell r="L6637" t="str">
            <v>S</v>
          </cell>
          <cell r="M6637" t="str">
            <v>No</v>
          </cell>
          <cell r="N6637" t="str">
            <v>NULL</v>
          </cell>
        </row>
        <row r="6638">
          <cell r="J6638" t="str">
            <v>Purchase of Municipal Tow truck</v>
          </cell>
          <cell r="K6638" t="str">
            <v>Purchase of  Tow truck for Law Enforcement</v>
          </cell>
          <cell r="L6638" t="str">
            <v>S</v>
          </cell>
          <cell r="M6638" t="str">
            <v>No</v>
          </cell>
          <cell r="N6638" t="str">
            <v>NULL</v>
          </cell>
        </row>
        <row r="6639">
          <cell r="J6639" t="str">
            <v>Blue lights and Sirens for all Traffic Officer Vehicles </v>
          </cell>
          <cell r="K6639" t="str">
            <v>Installation of new blue lights and Sirens for all Traffic Officers Vehicles </v>
          </cell>
          <cell r="L6639" t="str">
            <v>S</v>
          </cell>
          <cell r="M6639" t="str">
            <v>No</v>
          </cell>
          <cell r="N6639" t="str">
            <v>NULL</v>
          </cell>
        </row>
        <row r="6640">
          <cell r="J6640" t="str">
            <v>Purchase of archive containers for Records Management Office</v>
          </cell>
          <cell r="K6640" t="str">
            <v>Purchase of x2 Archive containers for Records Office</v>
          </cell>
          <cell r="L6640" t="str">
            <v>S</v>
          </cell>
          <cell r="M6640" t="str">
            <v>No</v>
          </cell>
          <cell r="N6640" t="str">
            <v>NULL</v>
          </cell>
        </row>
        <row r="6641">
          <cell r="J6641" t="str">
            <v>Upgrading of existing Filing Cabinet at Records Office</v>
          </cell>
          <cell r="K6641" t="str">
            <v>Purchase of new filing rails for existing filing Cabinet in Records Office</v>
          </cell>
          <cell r="L6641" t="str">
            <v>S</v>
          </cell>
          <cell r="M6641" t="str">
            <v>No</v>
          </cell>
          <cell r="N6641" t="str">
            <v>NULL</v>
          </cell>
        </row>
        <row r="6642">
          <cell r="J6642" t="str">
            <v>Municipal Branding &amp; Signage Upgrade Programme</v>
          </cell>
          <cell r="K6642" t="str">
            <v>Replacement and standardisation of municipal signage, building branding, directional signs and ward identification boards</v>
          </cell>
          <cell r="L6642" t="str">
            <v>S</v>
          </cell>
          <cell r="M6642" t="str">
            <v>No</v>
          </cell>
          <cell r="N6642" t="str">
            <v>NULL</v>
          </cell>
        </row>
        <row r="6643">
          <cell r="J6643" t="str">
            <v>IDP &amp; Budget Public Participation Mobile Caravan</v>
          </cell>
          <cell r="K6643" t="str">
            <v>Procurement and branding of a mobile caravan fitted with PA system, LED screen and display materials for rural outreach and IDP consultations</v>
          </cell>
          <cell r="L6643" t="str">
            <v>S</v>
          </cell>
          <cell r="M6643" t="str">
            <v>No</v>
          </cell>
          <cell r="N6643" t="str">
            <v>NULL</v>
          </cell>
        </row>
        <row r="6644">
          <cell r="J6644" t="str">
            <v>Municipal Website &amp; Mobile App Upgrade</v>
          </cell>
          <cell r="K6644" t="str">
            <v>Development of an integrated smart website and app platform including complaints management, service tracking, live council streaming and e-billing awareness.</v>
          </cell>
          <cell r="L6644" t="str">
            <v>S</v>
          </cell>
          <cell r="M6644" t="str">
            <v>No</v>
          </cell>
          <cell r="N6644" t="str">
            <v>NULL</v>
          </cell>
        </row>
        <row r="6645">
          <cell r="J6645" t="str">
            <v>Supply and Installation of 15 High Mast</v>
          </cell>
          <cell r="K6645" t="str">
            <v>Supply and Installation  High Mast</v>
          </cell>
          <cell r="L6645" t="str">
            <v>M</v>
          </cell>
          <cell r="M6645" t="str">
            <v>No</v>
          </cell>
          <cell r="N6645" t="str">
            <v>NULL</v>
          </cell>
        </row>
        <row r="6646">
          <cell r="J6646" t="str">
            <v>Purchase of Electricity Meter Boxes</v>
          </cell>
          <cell r="K6646" t="str">
            <v>Purchase of Electricity Meter Boxes</v>
          </cell>
          <cell r="L6646" t="str">
            <v>M</v>
          </cell>
          <cell r="M6646" t="str">
            <v>No</v>
          </cell>
          <cell r="N6646" t="str">
            <v>NULL</v>
          </cell>
        </row>
        <row r="6647">
          <cell r="J6647" t="str">
            <v>Old Gravelotte road Streetlights</v>
          </cell>
          <cell r="K6647" t="str">
            <v xml:space="preserve">Installation of streetlights </v>
          </cell>
          <cell r="L6647" t="str">
            <v>M</v>
          </cell>
          <cell r="M6647" t="str">
            <v>No</v>
          </cell>
          <cell r="N6647" t="str">
            <v>NULL</v>
          </cell>
        </row>
        <row r="6648">
          <cell r="J6648" t="str">
            <v>Nkowankowa Nyandayeye Street Lights</v>
          </cell>
          <cell r="K6648" t="str">
            <v xml:space="preserve">Installation of streetlights </v>
          </cell>
          <cell r="L6648" t="str">
            <v>M</v>
          </cell>
          <cell r="M6648" t="str">
            <v>No</v>
          </cell>
          <cell r="N6648" t="str">
            <v>NULL</v>
          </cell>
        </row>
        <row r="6649">
          <cell r="J6649" t="str">
            <v>Tarentaal 60MVA Transformer 2 Replacement</v>
          </cell>
          <cell r="K6649" t="str">
            <v>Installation of Transformer</v>
          </cell>
          <cell r="L6649" t="str">
            <v>M</v>
          </cell>
          <cell r="M6649" t="str">
            <v>No</v>
          </cell>
          <cell r="N6649" t="str">
            <v>NULL</v>
          </cell>
        </row>
        <row r="6650">
          <cell r="J6650" t="str">
            <v xml:space="preserve">Tarentaalrand T-off protection upgrade </v>
          </cell>
          <cell r="K6650" t="str">
            <v>Refurbishment of protection systems and panels in Main subs in phases</v>
          </cell>
          <cell r="L6650" t="str">
            <v>M</v>
          </cell>
          <cell r="M6650" t="str">
            <v>No</v>
          </cell>
          <cell r="N6650" t="str">
            <v>NULL</v>
          </cell>
        </row>
        <row r="6651">
          <cell r="J6651" t="str">
            <v>Tzaneen Main 33kV VTs replacement</v>
          </cell>
          <cell r="K6651" t="str">
            <v>Replacement of VT's</v>
          </cell>
          <cell r="L6651" t="str">
            <v>M</v>
          </cell>
          <cell r="M6651" t="str">
            <v>No</v>
          </cell>
          <cell r="N6651" t="str">
            <v>NULL</v>
          </cell>
        </row>
        <row r="6652">
          <cell r="J6652" t="str">
            <v>Letsitele main 33kV Busbar split</v>
          </cell>
          <cell r="K6652" t="str">
            <v>Spliting of Busbar</v>
          </cell>
          <cell r="L6652" t="str">
            <v>M</v>
          </cell>
          <cell r="M6652" t="str">
            <v>No</v>
          </cell>
          <cell r="N6652" t="str">
            <v>NULL</v>
          </cell>
        </row>
        <row r="6653">
          <cell r="J6653" t="str">
            <v>Access road to western substation</v>
          </cell>
          <cell r="K6653" t="str">
            <v>Access to Western</v>
          </cell>
          <cell r="L6653" t="str">
            <v>M</v>
          </cell>
          <cell r="M6653" t="str">
            <v>No</v>
          </cell>
          <cell r="N6653" t="str">
            <v>NULL</v>
          </cell>
        </row>
        <row r="6654">
          <cell r="J6654" t="str">
            <v>Rebuilding of California 11 kv line (2km)</v>
          </cell>
          <cell r="K6654" t="str">
            <v>Rebuilding of 11 kV lines</v>
          </cell>
          <cell r="L6654" t="str">
            <v>M</v>
          </cell>
          <cell r="M6654" t="str">
            <v>No</v>
          </cell>
          <cell r="N6654" t="str">
            <v>NULL</v>
          </cell>
        </row>
        <row r="6655">
          <cell r="J6655" t="str">
            <v>Rebuilding of Gladstone 11 kv line (2km)</v>
          </cell>
          <cell r="K6655" t="str">
            <v>Rebuilding of 11 kV lines</v>
          </cell>
          <cell r="L6655" t="str">
            <v>M</v>
          </cell>
          <cell r="M6655" t="str">
            <v>No</v>
          </cell>
          <cell r="N6655" t="str">
            <v>NULL</v>
          </cell>
        </row>
        <row r="6656">
          <cell r="J6656" t="str">
            <v xml:space="preserve">Rebuilding of Junction 11 kv line (2km) </v>
          </cell>
          <cell r="K6656" t="str">
            <v>Rebuilding of 11 kV lines</v>
          </cell>
          <cell r="L6656" t="str">
            <v>M</v>
          </cell>
          <cell r="M6656" t="str">
            <v>No</v>
          </cell>
          <cell r="N6656" t="str">
            <v>NULL</v>
          </cell>
        </row>
        <row r="6657">
          <cell r="J6657" t="str">
            <v xml:space="preserve">Haenertsburg 11 kv line in phases (15km) </v>
          </cell>
          <cell r="K6657" t="str">
            <v>Rebuilding of 11 kV lines</v>
          </cell>
          <cell r="L6657" t="str">
            <v>M</v>
          </cell>
          <cell r="M6657" t="str">
            <v>No</v>
          </cell>
          <cell r="N6657" t="str">
            <v>NULL</v>
          </cell>
        </row>
        <row r="6658">
          <cell r="J6658" t="str">
            <v>Upgrade of 11KV Cables in town (Town feeder 4 and 5)</v>
          </cell>
          <cell r="K6658" t="str">
            <v>Upgrading of 11kV underground cable</v>
          </cell>
          <cell r="L6658" t="str">
            <v>M</v>
          </cell>
          <cell r="M6658" t="str">
            <v>No</v>
          </cell>
          <cell r="N6658" t="str">
            <v>NULL</v>
          </cell>
        </row>
        <row r="6659">
          <cell r="J6659" t="str">
            <v>GTM solar PV plant</v>
          </cell>
          <cell r="K6659" t="str">
            <v>GTM solar plant feasibility</v>
          </cell>
          <cell r="L6659" t="str">
            <v>M</v>
          </cell>
          <cell r="M6659" t="str">
            <v>No</v>
          </cell>
          <cell r="N6659" t="str">
            <v>NULL</v>
          </cell>
        </row>
        <row r="6660">
          <cell r="J6660" t="str">
            <v>11kv Cable  Frank May And Rooibos Street</v>
          </cell>
          <cell r="K6660" t="str">
            <v>Upgrading of 11kV underground cable</v>
          </cell>
          <cell r="L6660" t="str">
            <v>M</v>
          </cell>
          <cell r="M6660" t="str">
            <v>No</v>
          </cell>
          <cell r="N6660" t="str">
            <v>NULL</v>
          </cell>
        </row>
        <row r="6661">
          <cell r="J6661" t="str">
            <v>11kv Cable  Adshade And Douglas</v>
          </cell>
          <cell r="K6661" t="str">
            <v>Upgrading of 11kV underground cable</v>
          </cell>
          <cell r="L6661" t="str">
            <v>M</v>
          </cell>
          <cell r="M6661" t="str">
            <v>No</v>
          </cell>
          <cell r="N6661" t="str">
            <v>NULL</v>
          </cell>
        </row>
        <row r="6662">
          <cell r="J6662" t="str">
            <v>Rmu's (Koelkamer,Antimony,Adshade, Lotzaba)</v>
          </cell>
          <cell r="K6662" t="str">
            <v>Installation of RMU's</v>
          </cell>
          <cell r="L6662" t="str">
            <v>M</v>
          </cell>
          <cell r="M6662" t="str">
            <v>No</v>
          </cell>
          <cell r="N6662" t="str">
            <v>NULL</v>
          </cell>
        </row>
        <row r="6663">
          <cell r="J6663" t="str">
            <v>Replacement  of 33kV isolators at Tzaneen main</v>
          </cell>
          <cell r="K6663" t="str">
            <v>Replacement of old knife type Isolators</v>
          </cell>
          <cell r="L6663" t="str">
            <v>M</v>
          </cell>
          <cell r="M6663" t="str">
            <v>No</v>
          </cell>
          <cell r="N6663" t="str">
            <v>NULL</v>
          </cell>
        </row>
        <row r="6664">
          <cell r="J6664" t="str">
            <v>Tarentaalrand T-off 5MVA Transformer Replacement</v>
          </cell>
          <cell r="K6664" t="str">
            <v>Refurbishment of Transformer</v>
          </cell>
          <cell r="L6664" t="str">
            <v>M</v>
          </cell>
          <cell r="M6664" t="str">
            <v>No</v>
          </cell>
          <cell r="N6664" t="str">
            <v>NULL</v>
          </cell>
        </row>
        <row r="6665">
          <cell r="J6665" t="str">
            <v>R71/R36 Intersection Street Lights</v>
          </cell>
          <cell r="K6665" t="str">
            <v>Installation of streetlights</v>
          </cell>
          <cell r="L6665" t="str">
            <v>M</v>
          </cell>
          <cell r="M6665" t="str">
            <v>No</v>
          </cell>
          <cell r="N6665" t="str">
            <v>NULL</v>
          </cell>
        </row>
        <row r="6666">
          <cell r="J6666" t="str">
            <v>SCADA Building</v>
          </cell>
          <cell r="K6666" t="str">
            <v>Construction of SCADA Building</v>
          </cell>
          <cell r="L6666" t="str">
            <v>M</v>
          </cell>
          <cell r="M6666" t="str">
            <v>No</v>
          </cell>
          <cell r="N6666" t="str">
            <v>NULL</v>
          </cell>
        </row>
        <row r="6667">
          <cell r="J6667" t="str">
            <v>Park Fencing</v>
          </cell>
          <cell r="K6667" t="str">
            <v>Bohemia street Park fencing</v>
          </cell>
          <cell r="L6667" t="str">
            <v>M</v>
          </cell>
          <cell r="M6667" t="str">
            <v>No</v>
          </cell>
          <cell r="N6667" t="str">
            <v>NULL</v>
          </cell>
        </row>
        <row r="6668">
          <cell r="J6668" t="str">
            <v>Agatha Internal Roads construction and parking lots</v>
          </cell>
          <cell r="K6668" t="str">
            <v>Agatha Cemetery Interlock paving +-2100m²</v>
          </cell>
          <cell r="L6668" t="str">
            <v>M</v>
          </cell>
          <cell r="M6668" t="str">
            <v>No</v>
          </cell>
          <cell r="N6668" t="str">
            <v>NULL</v>
          </cell>
        </row>
        <row r="6669">
          <cell r="J6669" t="str">
            <v xml:space="preserve">Tzaneen Internal Streets (Agatha Street, Agatha Road, Koede and Van Velden) </v>
          </cell>
          <cell r="K6669" t="str">
            <v xml:space="preserve">Rehabilitation of Streets in Tzaneen (Agatha Street, Agatha Road, Koede and Van Velden) </v>
          </cell>
          <cell r="L6669" t="str">
            <v>M</v>
          </cell>
          <cell r="M6669" t="str">
            <v>No</v>
          </cell>
          <cell r="N6669" t="str">
            <v>NULL</v>
          </cell>
        </row>
        <row r="6670">
          <cell r="J6670" t="str">
            <v>Upgrading of Nkowakowa Section B &amp; D Streets from Gravel to Paving_Own Funding</v>
          </cell>
          <cell r="K6670" t="str">
            <v>Upgrading of Nkowakowa Section B &amp; D Streets from Gravel to Paving_Own Funding</v>
          </cell>
          <cell r="L6670" t="str">
            <v>M</v>
          </cell>
          <cell r="M6670" t="str">
            <v>No</v>
          </cell>
          <cell r="N6670" t="str">
            <v>NULL</v>
          </cell>
        </row>
        <row r="6671">
          <cell r="J6671" t="str">
            <v>Lenyenye Internal Streets (Lesedi)</v>
          </cell>
          <cell r="K6671" t="str">
            <v>Rehabilitation of Lesedi Street in Lenyenye</v>
          </cell>
          <cell r="L6671" t="str">
            <v>M</v>
          </cell>
          <cell r="M6671" t="str">
            <v>No</v>
          </cell>
          <cell r="N6671" t="str">
            <v>NULL</v>
          </cell>
        </row>
        <row r="6672">
          <cell r="J6672" t="str">
            <v>Nkowankowa Internal Streets (Mariveni)</v>
          </cell>
          <cell r="K6672" t="str">
            <v xml:space="preserve">Rehabilitation of Mariveni Street in Nkowakowa  </v>
          </cell>
          <cell r="L6672" t="str">
            <v>M</v>
          </cell>
          <cell r="M6672" t="str">
            <v>No</v>
          </cell>
          <cell r="N6672" t="str">
            <v>NULL</v>
          </cell>
        </row>
        <row r="6673">
          <cell r="J6673" t="str">
            <v>Haenertsburg Internal Streets (Rissik and Rush)</v>
          </cell>
          <cell r="K6673" t="str">
            <v xml:space="preserve">Rehabilitation of Rissik and Rush  Streets in Haenertsburg </v>
          </cell>
          <cell r="L6673" t="str">
            <v>M</v>
          </cell>
          <cell r="M6673" t="str">
            <v>No</v>
          </cell>
          <cell r="N6673" t="str">
            <v>NULL</v>
          </cell>
        </row>
        <row r="6674">
          <cell r="J6674" t="str">
            <v>Mogapeng Ring Road</v>
          </cell>
          <cell r="K6674" t="str">
            <v>Rehabilitation of Mogapeng Ring Road</v>
          </cell>
          <cell r="L6674" t="str">
            <v>M</v>
          </cell>
          <cell r="M6674" t="str">
            <v>No</v>
          </cell>
          <cell r="N6674" t="str">
            <v>NULL</v>
          </cell>
        </row>
        <row r="6675">
          <cell r="J6675" t="str">
            <v>Installation of Water Storage Tanks in Civic Center</v>
          </cell>
          <cell r="K6675" t="str">
            <v>Installation of Water Storage Tanks in Civic Center</v>
          </cell>
          <cell r="L6675" t="str">
            <v>M</v>
          </cell>
          <cell r="M6675" t="str">
            <v>No</v>
          </cell>
          <cell r="N6675" t="str">
            <v>NULL</v>
          </cell>
        </row>
        <row r="6676">
          <cell r="J6676" t="str">
            <v>Maribathema Pedestrian crossing bridge</v>
          </cell>
          <cell r="K6676" t="str">
            <v>Construction of Maribathema pedestrian crossing bridge</v>
          </cell>
          <cell r="L6676" t="str">
            <v>M</v>
          </cell>
          <cell r="M6676" t="str">
            <v>No</v>
          </cell>
          <cell r="N6676" t="str">
            <v>NULL</v>
          </cell>
        </row>
        <row r="6677">
          <cell r="J6677" t="str">
            <v>Nkowankowa Clubhouse</v>
          </cell>
          <cell r="K6677" t="str">
            <v>Renovation of Nkowankowa Clubhouse</v>
          </cell>
          <cell r="L6677" t="str">
            <v>M</v>
          </cell>
          <cell r="M6677" t="str">
            <v>No</v>
          </cell>
          <cell r="N6677" t="str">
            <v>NULL</v>
          </cell>
        </row>
        <row r="6678">
          <cell r="J6678" t="str">
            <v>_014_10002_LIM333_Employee Related Cost Municipal Staff &amp; Senior Management_EMPLOYEE RELATED COSTS _ WAGES _ SALARIES_2018</v>
          </cell>
          <cell r="K6678" t="str">
            <v>_014_10002_LIM333_Employee Related Cost Municipal Staff &amp; Senior Management_EMPLOYEE RELATED COSTS _ WAGES _ SALARIES_2018</v>
          </cell>
          <cell r="L6678" t="str">
            <v>M</v>
          </cell>
          <cell r="M6678" t="str">
            <v>No</v>
          </cell>
          <cell r="N6678" t="str">
            <v>NULL</v>
          </cell>
        </row>
        <row r="6679">
          <cell r="J6679" t="str">
            <v>_035_10002_LIM333_Employee Related Cost Municipal Staff</v>
          </cell>
          <cell r="K6679" t="str">
            <v>_035_10002_LIM333_Employee Related Cost Municipal Staff</v>
          </cell>
          <cell r="L6679" t="str">
            <v>M</v>
          </cell>
          <cell r="M6679" t="str">
            <v>No</v>
          </cell>
          <cell r="N6679">
            <v>243315</v>
          </cell>
        </row>
      </sheetData>
      <sheetData sheetId="1" refreshError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yakudumisa Nokwe" refreshedDate="46093.615746412041" createdVersion="8" refreshedVersion="8" minRefreshableVersion="3" recordCount="2435" xr:uid="{4D1A802B-E8C4-466F-802A-69268338AF2D}">
  <cacheSource type="worksheet">
    <worksheetSource ref="A1:AO2436" sheet="Draft Budget Detail_GTM"/>
  </cacheSource>
  <cacheFields count="40">
    <cacheField name="Project_Id" numFmtId="0">
      <sharedItems containsBlank="1" containsMixedTypes="1" containsNumber="1" containsInteger="1" minValue="10686" maxValue="12797"/>
    </cacheField>
    <cacheField name="PlanProjectItem_ID" numFmtId="0">
      <sharedItems containsBlank="1" containsMixedTypes="1" containsNumber="1" containsInteger="1" minValue="199167" maxValue="236155"/>
    </cacheField>
    <cacheField name="ProjectCode" numFmtId="0">
      <sharedItems containsBlank="1" containsMixedTypes="1" containsNumber="1" containsInteger="1" minValue="2" maxValue="8860"/>
    </cacheField>
    <cacheField name="VOTE" numFmtId="0">
      <sharedItems containsBlank="1"/>
    </cacheField>
    <cacheField name="VOTE 2" numFmtId="0">
      <sharedItems containsBlank="1"/>
    </cacheField>
    <cacheField name="ProjectName" numFmtId="0">
      <sharedItems containsBlank="1"/>
    </cacheField>
    <cacheField name="ProjectDesc" numFmtId="0">
      <sharedItems containsBlank="1"/>
    </cacheField>
    <cacheField name="CapitalOperation" numFmtId="0">
      <sharedItems containsString="0" containsBlank="1" containsNumber="1" containsInteger="1" minValue="0" maxValue="4"/>
    </cacheField>
    <cacheField name="CapitalOperationDesc" numFmtId="0">
      <sharedItems containsBlank="1"/>
    </cacheField>
    <cacheField name="ProjectStatus" numFmtId="0">
      <sharedItems containsBlank="1"/>
    </cacheField>
    <cacheField name="Department_ID" numFmtId="0">
      <sharedItems containsString="0" containsBlank="1" containsNumber="1" containsInteger="1" minValue="1" maxValue="10"/>
    </cacheField>
    <cacheField name="DivisionID" numFmtId="0">
      <sharedItems containsString="0" containsBlank="1" containsNumber="1" containsInteger="1" minValue="3" maxValue="114"/>
    </cacheField>
    <cacheField name="MuniClassification" numFmtId="0">
      <sharedItems containsBlank="1"/>
    </cacheField>
    <cacheField name="SCOAFunctionCode" numFmtId="0">
      <sharedItems containsBlank="1"/>
    </cacheField>
    <cacheField name="SCOAFunctionDesc" numFmtId="0">
      <sharedItems containsBlank="1"/>
    </cacheField>
    <cacheField name="SCOARegionCode" numFmtId="0">
      <sharedItems containsBlank="1"/>
    </cacheField>
    <cacheField name="SCOARegionDesc" numFmtId="0">
      <sharedItems containsBlank="1"/>
    </cacheField>
    <cacheField name="SCOACostingCode" numFmtId="0">
      <sharedItems containsBlank="1"/>
    </cacheField>
    <cacheField name="SCOACostingDesc" numFmtId="0">
      <sharedItems containsBlank="1"/>
    </cacheField>
    <cacheField name="ScoaProjectCode" numFmtId="0">
      <sharedItems containsBlank="1"/>
    </cacheField>
    <cacheField name="SCOAProjectDesc" numFmtId="0">
      <sharedItems containsBlank="1"/>
    </cacheField>
    <cacheField name="SCOAFundCode" numFmtId="0">
      <sharedItems containsBlank="1"/>
    </cacheField>
    <cacheField name="SCOAFundDesc" numFmtId="0">
      <sharedItems containsBlank="1"/>
    </cacheField>
    <cacheField name="SCOAItemCode" numFmtId="0">
      <sharedItems containsBlank="1"/>
    </cacheField>
    <cacheField name="SCOAItemDesc" numFmtId="0">
      <sharedItems containsBlank="1" count="200">
        <s v="Expenditure:Inventory Consumed:Materials and Supplies"/>
        <s v="Expenditure:Depreciation and Amortisation:Depreciation:Computer Equipment"/>
        <s v="Expenditure:Operational Cost:Municipal Services"/>
        <s v="Expenditure:Operational Cost:Licences:Motor Vehicle Licence and Registrations"/>
        <s v="Expenditure:Operational Cost:Insurance Underwriting:Premiums"/>
        <s v="Expenditure:Operational Cost:Ward Committees"/>
        <s v="Expenditure:Operational Cost:External Audit Fees"/>
        <s v="Expenditure:Operational Cost:Licences:Licence Agency Fees"/>
        <s v="Expenditure:Operational Cost:Registration Fees:Seminars, Conferences, Workshops and Events:National"/>
        <s v="Expenditure:Employee Related Cost:Municipal Staff:Salaries, Wages and Allowances:Allowances:Service Related Benefits:Leave Pay"/>
        <s v="Expenditure:Employee Related Cost:Municipal Staff:Social Contributions:Medical"/>
        <s v="Expenditure:Employee Related Cost:Municipal Staff:Social Contributions:Unemployment Insurance"/>
        <s v="Expenditure:Operational Cost:Bank Charges, Facility and Card Fees:Bank Accounts"/>
        <s v="Expenditure:Employee Related Cost:Municipal Staff:Social Contributions:Group Life Insurance"/>
        <s v="Expenditure:Employee Related Cost:Municipal Staff:Salaries, Wages and Allowances:Basic Salary and Wages"/>
        <s v="Expenditure:Employee Related Cost:Municipal Staff:Post-retirement Benefit:Medical:Past Service Cost"/>
        <s v="Expenditure:Employee Related Cost:Municipal Staff:Salaries, Wages and Allowances:Bonuses"/>
        <s v="Expenditure:Employee Related Cost:Municipal Staff:Social Contributions:Bargaining Council"/>
        <s v="Expenditure:Employee Related Cost:Municipal Staff:Social Contributions:Pension"/>
        <s v="Expenditure:Employee Related Cost:Municipal Staff:Salaries, Wages and Allowances:Allowances:Housing Benefits and Incidental:Rental Subsidy"/>
        <s v="Expenditure:Employee Related Cost:Municipal Staff:Salaries, Wages and Allowances:Allowances:Accommodation, Travel and Incidental"/>
        <s v="Expenditure:Employee Related Cost:Municipal Staff:Salaries, Wages and Allowances:Allowances:Cellular and Telephone"/>
        <s v="Expenditure:Operational Cost:Insurance Underwriting:Insurance Claims"/>
        <s v="Expenditure:Employee Related Cost:Municipal Staff:Salaries, Wages and Allowances:Allowances:Service Related Benefits:Overtime:Structured"/>
        <s v="Expenditure:Employee Related Cost:Municipal Staff:Salaries, Wages and Allowances:Allowances:Housing Benefits and Incidental:Housing Benefits"/>
        <s v="Expenditure:Operational Cost:Insurance Underwriting:Excess Payments"/>
        <s v="Expenditure:Operational Cost:Commission:Prepaid Electricity"/>
        <s v="Expenditure:Operating Leases:Machinery and Equipment"/>
        <s v="Expenditure:Depreciation and Amortisation:Depreciation:Furniture and Office Equipment"/>
        <s v="Expenditure:Operational Cost:Travel and Subsistence:Domestic:Transport without Operator:Car Rental"/>
        <s v="Expenditure:Operational Cost:Deeds"/>
        <s v="Expenditure:Operational Cost:Bursaries (Employees)"/>
        <s v="Expenditure:Operational Cost:Printing, Publications and Books"/>
        <s v="Expenditure:Operational Cost:Hire Charges"/>
        <s v="Expenditure:Employee Related Cost:Municipal Staff:Salaries, Wages and Allowances:Allowances:Service Related Benefits:Standby Allowance"/>
        <s v="Expenditure:Operational Cost:Professional Bodies, Membership and Subscription"/>
        <s v="Expenditure:Operational Cost:Advertising, Publicity and Marketing:Municipal Newsletters"/>
        <s v="Expenditure:Operational Cost:Travel and Subsistence:Domestic:Daily Allowance"/>
        <s v="Expenditure:Depreciation and Amortisation:Depreciation:Other Assets:Operational Buildings:Municipal Offices"/>
        <s v="Expenditure:Operational Cost:Wet Fuel"/>
        <s v="Expenditure:Operational Cost:Advertising, Publicity and Marketing:Corporate and Municipal Activities"/>
        <s v="Expenditure:Operational Cost:Skills Development Fund Levy"/>
        <s v="Expenditure:Inventory Consumed:Consumables:Zero Rated"/>
        <s v="Expenditure:Operational Cost:Entertainment:Senior Management"/>
        <s v="Expenditure:Interest, Dividends and Rent on Land:Interest Paid:Borrowings:Annuity Loans"/>
        <s v="Expenditure:Operational Cost:Seating Allowance for Traditional Leaders"/>
        <s v="Expenditure:Transfers and Subsidies:Capital:Monetary Allocations:Departmental Agencies and Accounts:Provincial Departmental Agencies:Sport Council"/>
        <s v="Expenditure:Transfers and Subsidies:Operational:Monetary Allocations:Non-profit institutions:SPCA"/>
        <s v="Expenditure:Transfers and Subsidies:Operational:Monetary Allocations:Non-profit institutions:Museums"/>
        <s v="Expenditure:Contracted Services:Outsourced Services:Security Services"/>
        <s v="Expenditure:Contracted Services:Outsourced Services:Cleaning Services"/>
        <s v="Expenditure:Operational Cost:Advertising, Publicity and Marketing:Staff Recruitment"/>
        <s v="Expenditure:Operational Cost:Workmen's Compensation Fund"/>
        <s v="Expenditure:Operational Cost:Uniform and Protective Clothing"/>
        <s v="Expenditure:Transfers and Subsidies:Operational:Allocations In-kind:Households:Social Assistance:Social Relief"/>
        <s v="Expenditure:Contracted Services:Outsourced Services:Refuse Removal"/>
        <s v="Expenditure:Depreciation and Amortisation:Depreciation:Transport Assets"/>
        <s v="Expenditure:Operational Cost:Entertainment:Total for All Other Councillors"/>
        <s v="Expenditure:Employee Related Cost:Senior Management:Designation:Social Contributions:Unemployment Insurance"/>
        <s v="Expenditure:Employee Related Cost:Senior Management:Designation:Salaries and Allowances:Allowance:Accommodation, Travel and Incidental"/>
        <s v="Expenditure:Employee Related Cost:Senior Management:Designation:Salaries and Allowances:Basic Salary"/>
        <s v="Expenditure:Employee Related Cost:Senior Management:Designation:Salaries and Allowances:Allowance:Cellular and Telephone"/>
        <s v="Expenditure:Employee Related Cost:Senior Management:Designation:Social Contributions:Bargaining Council"/>
        <s v="Expenditure:Employee Related Cost:Senior Management:Designation:Social Contributions:Pension"/>
        <s v="Expenditure:Contracted Services:Consultants and Professional Services:Business and Advisory:Business and Financial Management"/>
        <s v="Expenditure:Depreciation and Amortisation:Depreciation:Electrical Infrastructure:HV Switching Station"/>
        <s v="Expenditure:Depreciation and Amortisation:Amortisation:Intangible Assets:Licences and Rights:Computer Software and Applications"/>
        <s v="Expenditure:Depreciation and Amortisation:Depreciation:Machinery and Equipment"/>
        <s v="Expenditure:Employee Related Cost:Senior Management:Chief Financial Officer:Salaries and Allowances:Allowance:Accommodation, Travel and Incidental"/>
        <s v="Expenditure:Employee Related Cost:Senior Management:Chief Financial Officer:Salaries and Allowances:Basic Salary"/>
        <s v="Expenditure:Employee Related Cost:Senior Management:Chief Financial Officer:Salaries and Allowances:Allowance:Cellular and Telephone"/>
        <s v="Expenditure:Employee Related Cost:Senior Management:Chief Financial Officer:Social Contributions:Pension"/>
        <s v="Expenditure:Employee Related Cost:Senior Management:Chief Financial Officer:Social Contributions:Unemployment Insurance"/>
        <s v="Expenditure:Employee Related Cost:Senior Management:Chief Financial Officer:Social Contributions:Bargaining Council"/>
        <s v="Expenditure:Operational Cost:Achievements and Awards"/>
        <s v="Expenditure:Interest, Dividends and Rent on Land:Interest Paid:Overdue Accounts"/>
        <s v="Expenditure:Contracted Services:Consultants and Professional Services:Business and Advisory:Valuer and Assessors"/>
        <s v="Expenditure:Contracted Services:Contractors:Maintenance of Unspecified Assets"/>
        <s v="Expenditure:Contracted Services:Outsourced Services:Business and Advisory:Business and Financial Management"/>
        <s v="Expenditure:Transfers and Subsidies:Operational:Monetary Allocations:Private Enterprises:Other Transfers Private Enterprises:Mayors' Charity Fund"/>
        <s v="Expenditure:Contracted Services:Outsourced Services:Meter Management"/>
        <s v="Expenditure:Contracted Services:Consultants and Professional Services:Infrastructure and Planning:Land and Quantity Surveyors"/>
        <s v="Expenditure:Transfers and Subsidies:Operational:Monetary Allocations:Public Corporations:Other Transfers Public Corporations:ESKOM"/>
        <s v="Expenditure:Remuneration of Councillors:Chief  Whip:Allowances and Service Related Benefits:Basic Salary"/>
        <s v="Expenditure:Remuneration of Councillors:Chief  Whip:Allowances and Service Related Benefits:Cell phone Allowance"/>
        <s v="Expenditure:Remuneration of Councillors:Chief  Whip:Allowances and Service Related Benefits:Motor Vehicle Allowance"/>
        <s v="Expenditure:Remuneration of Councillors:Executive Committee/Mayoral Committee:Allowances and Service Related Benefits:Basic Salary"/>
        <s v="Expenditure:Remuneration of Councillors:Executive Committee/Mayoral Committee:Allowances and Service Related Benefits:Cell phone Allowance"/>
        <s v="Expenditure:Remuneration of Councillors:Executive Committee/Mayoral Committee:Allowances and Service Related Benefits:Motor Vehicle Allowance"/>
        <s v="Expenditure:Remuneration of Councillors:Executive Mayor/Mayor:Allowances and Service Related Benefits:Basic Salary"/>
        <s v="Expenditure:Remuneration of Councillors:Executive Mayor/Mayor:Allowances and Service Related Benefits:Cell phone Allowance"/>
        <s v="Expenditure:Remuneration of Councillors:Executive Mayor/Mayor:Allowances and Service Related Benefits:Travelling Allowance"/>
        <s v="Expenditure:Remuneration of Councillors:Section 79 committee chairperson:Allowances and Service Related Benefits:Basic Salary"/>
        <s v="Expenditure:Remuneration of Councillors:Section 79 committee chairperson:Allowances and Service Related Benefits:Cell Phone Allowance"/>
        <s v="Expenditure:Remuneration of Councillors:Section 79 committee chairperson:Allowances and Service Related Benefits:Motor Vehicle Allowance"/>
        <s v="Expenditure:Contracted Services:Contractors:Transportation"/>
        <s v="Expenditure:Operational Cost:Communication:Telephone, Fax, Telegraph and Telex"/>
        <s v="Expenditure:Employee Related Cost:Municipal Staff:Salaries, Wages and Allowances:Allowances:Travel or Motor Vehicle"/>
        <s v="Expenditure:Operational Cost:Travel and Subsistence:Domestic:Incidental Cost"/>
        <s v="Expenditure:Depreciation and Amortisation:Depreciation:Community Assets:Sport and Recreation Facilities:Outdoor Facilities"/>
        <s v="Expenditure:Depreciation and Amortisation:Depreciation:Other Assets:Operational Buildings:Depots"/>
        <s v="Expenditure:Depreciation and Amortisation:Depreciation:Other Assets:Operational Buildings:Capital Spares"/>
        <s v="Expenditure:Depreciation and Amortisation:Depreciation:Other Assets:Operational Buildings:Building Plan Offices"/>
        <s v="Expenditure:Remuneration of Councillors:Speaker:Allowances and Service Related Benefits:Basic Salary"/>
        <s v="Expenditure:Remuneration of Councillors:Speaker:Allowances and Service Related Benefits:Cell phone Allowance"/>
        <s v="Expenditure:Remuneration of Councillors:Speaker:Allowances and Service Related Benefits:Motor Vehicle Allowance"/>
        <s v="Expenditure:Operational Cost:Communication:Postage/Stamps/Franking Machines"/>
        <s v="Expenditure:Transfers and Subsidies:Capital:Monetary Allocations:Non-Profit Institutions:Public Schools:Business Arts South Africa"/>
        <s v="Expenditure:Depreciation and Amortisation:Depreciation:Solid Waste Infrastructure:Landfill Sites"/>
        <s v="Expenditure:Depreciation and Amortisation:Depreciation:Solid Waste Infrastructure:Waste Drop-off Points"/>
        <s v="Expenditure:Contracted Services:Consultants and Professional Services:Infrastructure and Planning:Town Planner"/>
        <s v="Expenditure:Employee Related Cost:Senior Management:Municipal Manager (MM):Salaries and Allowances:Basic Salary"/>
        <s v="Expenditure:Employee Related Cost:Senior Management:Municipal Manager (MM):Salaries and Allowances:Allowance:Accommodation, Travel and Incidental"/>
        <s v="Expenditure:Employee Related Cost:Senior Management:Municipal Manager (MM):Social Contributions:Bargaining Council"/>
        <s v="Expenditure:Employee Related Cost:Senior Management:Municipal Manager (MM):Salaries and Allowances:Allowance:Cellular and Telephone"/>
        <s v="Expenditure:Employee Related Cost:Senior Management:Municipal Manager (MM):Social Contributions:Pension"/>
        <s v="Expenditure:Employee Related Cost:Senior Management:Municipal Manager (MM):Social Contributions:Unemployment Insurance"/>
        <s v="Expenditure:Employee Related Cost:Senior Management:Municipal Manager (MM):Salaries and Allowances:Bonuses"/>
        <s v="Expenditure:Contracted Services:Contractors:Employee Wellness"/>
        <s v="Expenditure:Remuneration of Councillors:Total for All Other Councillors:Allowances and Service Related Benefits:Basic Salary"/>
        <s v="Expenditure:Remuneration of Councillors:Total for All Other Councillors:Allowances and Service Related Benefits:Cell phone Allowance"/>
        <s v="Expenditure:Remuneration of Councillors:Total for All Other Councillors:Allowances and Service Related Benefits:Motor Vehicle Allowance"/>
        <s v="Expenditure:Contracted Services:Consultants and Professional Services:Business and Advisory:Occupational Health and Safety"/>
        <s v="Expenditure:Contracted Services:Outsourced Services:Professional Staff"/>
        <s v="Expenditure:Employee Related Cost:Municipal Staff:Salaries, Wages and Allowances:Allowances:Housing Benefits and Incidental:Essential User"/>
        <s v="Expenditure:Transfers and Subsidies:Operational:Monetary Allocations:Departmental Agencies and Accounts:National Departmental Agencies:Education, Training and Development Practices SETA"/>
        <s v="Expenditure:Transfers and Subsidies:Capital:Monetary Allocations:Households:Social Assistance:Poverty Relief"/>
        <s v="Expenditure:Transfers and Subsidies:Operational:Monetary Allocations:Households:Other Transfers (Cash):Other (National Housing Programme):EPWP Programme:Skill Development and Training"/>
        <s v="Expenditure:Contracted Services:Outsourced Services:Internal Auditors"/>
        <s v="Expenditure:Depreciation and Amortisation:Depreciation:Community Assets:Community Facilities:Parks"/>
        <s v="Expenditure:Depreciation and Amortisation:Depreciation:Community Assets:Community Facilities:Museums"/>
        <s v="Expenditure:Transfers and Subsidies:Operational:Monetary Allocations:Municipal Entities"/>
        <s v="Expenditure:Contracted Services:Consultants and Professional Services:Business and Advisory:Audit Committee"/>
        <s v="Expenditure:Employee Related Cost:Senior Management:Designation:Salaries and Allowances:Bonuses"/>
        <s v="Expenditure:Operational Cost:Cost relating to the Sale of Houses"/>
        <s v="Expenditure:Operational Cost:Drivers Licences and Permits"/>
        <s v="Expenditure:Contracted Services:Outsourced Services:Traffic Management"/>
        <s v="Expenditure:Operational Cost:Advertising, Publicity and Marketing:Gifts and Promotional Items"/>
        <s v="Expenditure:Operational Cost:Office Decorations"/>
        <s v="Expenditure:Bulk Purchases:Electricity:ESKOM"/>
        <s v="Expenditure:Depreciation and Amortisation:Depreciation:Storm water Infrastructure:Drainage Collection"/>
        <s v="Expenditure:Operational Cost:Travel and Subsistence:Domestic:Food and Beverage (Served)"/>
        <s v="Expenditure:Contracted Services:Outsourced Services:Personnel and Labour"/>
        <s v="Expenditure:Depreciation and Amortisation:Depreciation:Roads Infrastructure:Capital Spares"/>
        <s v="Expenditure:Depreciation and Amortisation:Depreciation:Roads Infrastructure:Roads"/>
        <s v="Expenditure:Depreciation and Amortisation:Depreciation:Roads Infrastructure:Road Structures"/>
        <s v="Expenditure:Depreciation and Amortisation:Depreciation:Community Assets:Community Facilities:Halls"/>
        <s v="Expenditure:Operational Cost:Courier and Delivery Services"/>
        <s v="Expenditure:Operational Cost:Advertising, Publicity and Marketing:Auctions"/>
        <s v="Expenditure:Interest, Dividends and Rent on Land:Interest Paid:Finance Leases"/>
        <s v="Gains and Losses:Impairment Loss:Trade and Other Receivables from Exchange Transactions:Waste Management"/>
        <s v="Gains and Losses:Reversal of Impairment Loss:Other Receivables from Non-exchange Revenue:Property Rates"/>
        <s v="Gains and Losses:Impairment Loss:Trade and Other Receivables from Exchange Transactions:Electricity"/>
        <s v="Gains and Losses:Impairment Loss:Trade and Other Receivables from Exchange Transactions:Non Specific Accounts"/>
        <s v="Revenue:Non-exchange Revenue:Property Rates by Usage:Public Service Infrastructure Properties"/>
        <s v="Revenue:Non-exchange Revenue:Property Rates by Usage:Business and Commercial Properties"/>
        <s v="Revenue:Non-exchange Revenue:Property Rates by Usage:Residential Properties"/>
        <s v="Revenue:Non-exchange Revenue:Property Rates by Usage:Industrial Properties"/>
        <s v="Revenue:Non-exchange Revenue:Property Rates by Usage:Agricultural Properties"/>
        <s v="Revenue:Exchange Revenue:Licences or Permits:Trading"/>
        <s v="Revenue:Exchange Revenue:Licences or Permits:Road and Transport:Drivers Licence Certificate"/>
        <s v="Revenue:Exchange Revenue:Service Charges:Waste Management:Disposal Facilities"/>
        <s v="Revenue:Exchange Revenue:Operational Revenue:Registration Fees:Landing Fees (Aerodrome)"/>
        <s v="Revenue:Exchange Revenue:Sales of Goods and Rendering of Services:Cemetery and Burial"/>
        <s v="Revenue:Exchange Revenue:Agency Services:National:Department of Environmental Affairs:Alien Clearing Operational"/>
        <s v="Revenue:Exchange Revenue:Operational Revenue:Collection Charges"/>
        <s v="Revenue:Exchange Revenue:Sales of Goods and Rendering of Services:Photo copies, Faxes and Telephone charges"/>
        <s v="Revenue:Exchange Revenue:Operational Revenue:Insurance Refund"/>
        <s v="Revenue:Non-exchange Revenue:Transfers and Subsidies:Operational:Monetary Allocations:National Revenue Fund:Equitable Share"/>
        <s v="Revenue:Exchange Revenue:Service Charges:Electricity:Electricity Sales:Domestic Low:Farm Dwellings"/>
        <s v="Revenue:Exchange Revenue:Operational Revenue:Commission:Transaction Handling Fees"/>
        <s v="Revenue:Exchange Revenue:Operational Revenue:Request for Information:Access to Information Act"/>
        <s v="Revenue:Exchange Revenue:Sales of Goods and Rendering of Services:Sale of Goods:Valuation Rolls"/>
        <s v="Revenue:Exchange Revenue:Rental from Fixed Assets:Non-market Related:Investment Property:Straight-lined Operating"/>
        <s v="Revenue:Exchange Revenue:Interest, Dividend and Rent on Land:Interest:Receivables:Waste Management"/>
        <s v="Revenue:Exchange Revenue:Interest, Dividend and Rent on Land:Interest:Receivables:Service Charges"/>
        <s v="Revenue:Exchange Revenue:Sales of Goods and Rendering of Services:Management Fees"/>
        <s v="Revenue:Non-exchange Revenue:Transfers and Subsidies:Operational:Monetary Allocations:National Governments:Integrated National Electrification Programme Grant"/>
        <s v="Revenue:Exchange Revenue:Operational Revenue:Inspection Fees:Facilities"/>
        <s v="Revenue:Non-exchange Revenue:Transfers and Subsidies:Operational:Monetary Allocations:National Governments:Expanded Public Works Programme Integrated Grant"/>
        <s v="Revenue:Exchange Revenue:Service Charges:Electricity:Connection/Reconnection:Connections New:Non-government Housing"/>
        <s v="Revenue:Exchange Revenue:Interest, Dividend and Rent on Land:Interest:Current and Non-current Assets:Short Term Investments and Call Accounts"/>
        <s v="Revenue:Non-exchange Revenue:Fines, Penalties and Forfeits:Fines:Traffic:Court Fines"/>
        <s v="Revenue:Exchange Revenue:Service Charges:Electricity:Connection/Reconnection:Disconnection/Reconnection Fees"/>
        <s v="Revenue:Non-exchange Revenue:Fines, Penalties and Forfeits:Fines:Overdue Books Fine"/>
        <s v="Revenue:Exchange Revenue:Sales of Goods and Rendering of Services:Library Fees:Membership"/>
        <s v="Revenue:Non-exchange Revenue:Transfers and Subsidies:Operational:Monetary Allocations:National Governments:Municipal Infrastructure Grant"/>
        <s v="Revenue:Non-exchange Revenue:Transfers and Subsidies:Capital:Monetary Allocations:National Government:Municipal Infrastructure Grant"/>
        <s v="Revenue:Non-exchange Revenue:Transfers and Subsidies:Operational:Monetary Allocations:National Governments:Local Government Financial Management Grant"/>
        <s v="Revenue:Exchange Revenue:Sales of Goods and Rendering of Services:Clearance Certificates"/>
        <s v="Revenue:Exchange Revenue:Interest, Dividend and Rent on Land:Interest:Receivables:Electricity"/>
        <s v="Revenue:Non-exchange Revenue:Interest:Interest:Receivables:Property Rates"/>
        <s v="Revenue:Exchange Revenue:Sales of Goods and Rendering of Services:Building Plan Approval"/>
        <s v="Revenue:Exchange Revenue:Operational Revenue:Administrative Handling Fees"/>
        <s v="Revenue:Exchange Revenue:Service Charges:Electricity:Availability Charges"/>
        <s v="Revenue:Non-exchange Revenue:Transfers and Subsidies:Operational:Monetary Allocations:National Governments:Energy Efficiency and Demand Side Management Grant"/>
        <s v="Revenue:Non-exchange Revenue:Transfers and Subsidies:Operational:Monetary Allocations:Departmental Agencies and Accounts:National Departmental Agencies:Education, Training and Development Practices SETA"/>
        <s v="Revenue:Exchange Revenue:Service Charges:Electricity:Electricity Sales:Industrial (400 Volts) (Low Voltage)"/>
        <s v="Revenue:Exchange Revenue:Service Charges:Waste Management:Skip"/>
        <m/>
      </sharedItems>
    </cacheField>
    <cacheField name="C4" numFmtId="0">
      <sharedItems containsBlank="1" count="25">
        <s v="Expenditure/Inventory consumed"/>
        <s v="Expenditure/Depreciation and amortisation"/>
        <s v="Expenditure/Operational costs"/>
        <s v="Expenditure/Employee related costs"/>
        <s v="Expenditure/Interest"/>
        <s v="Expenditure/Transfers and subsidies"/>
        <s v="Expenditure/Contracted services"/>
        <s v="Expenditure/Remuneration of councillors"/>
        <s v="Expenditure/Bulk purchases - electricity"/>
        <s v="Expenditure/Debt impairment"/>
        <s v="Revenue/Non-Exchange Revenue/Property rates"/>
        <s v="Revenue/Exchange Revenue/Licence and permits"/>
        <s v="Revenue/Exchange Revenue/Service charges - Waste Management"/>
        <s v="Revenue/Exchange Revenue/Operational Revenue"/>
        <s v="Revenue/Exchange Revenue/Sale of Goods and Rendering of Services"/>
        <s v="Revenue/Exchange Revenue/Agency services"/>
        <s v="Revenue/Non-Exchange Revenue/Transfer and subsidies - Operational"/>
        <s v="Revenue/Exchange Revenue/Service charges - Electricity"/>
        <s v="Revenue/Exchange Revenue/Rental from Fixed Assets"/>
        <s v="Revenue/Exchange Revenue/Interest earned from Receivables"/>
        <s v="Revenue/Exchange Revenue/Interest earned from Current and Non Current Assets"/>
        <s v="Revenue/Non-Exchange Revenue/Fines, penalties and forfeits"/>
        <s v="Revenue/Non-Exchange Revenue/Transfers and subsidies - capital (monetary allocations)"/>
        <s v="Revenue/Non-Exchange Revenue/Interest"/>
        <m/>
      </sharedItems>
    </cacheField>
    <cacheField name="OriginalBudget" numFmtId="0">
      <sharedItems containsString="0" containsBlank="1" containsNumber="1" containsInteger="1" minValue="-555351000" maxValue="556259244"/>
    </cacheField>
    <cacheField name="Virement" numFmtId="0">
      <sharedItems containsString="0" containsBlank="1" containsNumber="1" containsInteger="1" minValue="-3394075" maxValue="2878319"/>
    </cacheField>
    <cacheField name="Adjustment" numFmtId="0">
      <sharedItems containsString="0" containsBlank="1" containsNumber="1" containsInteger="1" minValue="0" maxValue="0"/>
    </cacheField>
    <cacheField name="Current Year Budget - 2025 2026" numFmtId="43">
      <sharedItems containsString="0" containsBlank="1" containsNumber="1" containsInteger="1" minValue="-555351000" maxValue="556259244"/>
    </cacheField>
    <cacheField name="Increase/Decrease" numFmtId="43">
      <sharedItems containsString="0" containsBlank="1" containsNumber="1" minValue="-126941480" maxValue="548690101.10549307"/>
    </cacheField>
    <cacheField name="2026 2027 Draft Budget" numFmtId="43">
      <sharedItems containsString="0" containsBlank="1" containsNumber="1" minValue="-673660597" maxValue="606259244"/>
    </cacheField>
    <cacheField name="2027 2028" numFmtId="43">
      <sharedItems containsString="0" containsBlank="1" containsNumber="1" minValue="-714080232.82000005" maxValue="626265799.05199993"/>
    </cacheField>
    <cacheField name="2028 2029" numFmtId="43">
      <sharedItems containsString="0" containsBlank="1" containsNumber="1" minValue="-728361837.47640002" maxValue="646306304.62166393"/>
    </cacheField>
    <cacheField name="Reserved" numFmtId="0">
      <sharedItems containsString="0" containsBlank="1" containsNumber="1" minValue="0" maxValue="376119.43"/>
    </cacheField>
    <cacheField name="Committed" numFmtId="0">
      <sharedItems containsString="0" containsBlank="1" containsNumber="1" minValue="0" maxValue="4856315.1399999997"/>
    </cacheField>
    <cacheField name="6 Months Actual" numFmtId="0">
      <sharedItems containsString="0" containsBlank="1" containsNumber="1" minValue="-416513000" maxValue="332159328.62"/>
    </cacheField>
    <cacheField name="12 Months Projection" numFmtId="0">
      <sharedItems containsString="0" containsBlank="1" containsNumber="1" minValue="-833026000" maxValue="664318657.24000001"/>
    </cacheField>
    <cacheField name="AvailableBudget" numFmtId="0">
      <sharedItems containsString="0" containsBlank="1" containsNumber="1" minValue="-283817089.13" maxValue="224099915.38"/>
    </cacheField>
    <cacheField name="% Spend" numFmtId="0">
      <sharedItems containsString="0" containsBlank="1" containsNumber="1" minValue="0" maxValue="32380.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yakudumisa Nokwe" refreshedDate="46100.895525231484" createdVersion="8" refreshedVersion="8" minRefreshableVersion="3" recordCount="2434" xr:uid="{2CB77B63-7414-4142-8883-ACBFA5B19130}">
  <cacheSource type="worksheet">
    <worksheetSource ref="A1:AP2435" sheet="Draft Budget Detail_GTM"/>
  </cacheSource>
  <cacheFields count="41">
    <cacheField name="Project_Id" numFmtId="0">
      <sharedItems containsBlank="1" containsMixedTypes="1" containsNumber="1" containsInteger="1" minValue="10686" maxValue="12797"/>
    </cacheField>
    <cacheField name="PlanProjectItem_ID" numFmtId="0">
      <sharedItems containsBlank="1" containsMixedTypes="1" containsNumber="1" containsInteger="1" minValue="199167" maxValue="236155"/>
    </cacheField>
    <cacheField name="ProjectCode" numFmtId="0">
      <sharedItems containsMixedTypes="1" containsNumber="1" containsInteger="1" minValue="2" maxValue="8860"/>
    </cacheField>
    <cacheField name="VOTE" numFmtId="0">
      <sharedItems containsBlank="1"/>
    </cacheField>
    <cacheField name="VOTE 2" numFmtId="0">
      <sharedItems containsBlank="1"/>
    </cacheField>
    <cacheField name="ProjectName" numFmtId="0">
      <sharedItems/>
    </cacheField>
    <cacheField name="ProjectDesc" numFmtId="0">
      <sharedItems/>
    </cacheField>
    <cacheField name="CapitalOperation" numFmtId="0">
      <sharedItems containsSemiMixedTypes="0" containsString="0" containsNumber="1" containsInteger="1" minValue="0" maxValue="4"/>
    </cacheField>
    <cacheField name="CapitalOperationDesc" numFmtId="0">
      <sharedItems/>
    </cacheField>
    <cacheField name="ProjectStatus" numFmtId="0">
      <sharedItems/>
    </cacheField>
    <cacheField name="Department_ID" numFmtId="0">
      <sharedItems containsString="0" containsBlank="1" containsNumber="1" containsInteger="1" minValue="1" maxValue="10"/>
    </cacheField>
    <cacheField name="DivisionID" numFmtId="0">
      <sharedItems containsString="0" containsBlank="1" containsNumber="1" containsInteger="1" minValue="3" maxValue="114"/>
    </cacheField>
    <cacheField name="MuniClassification" numFmtId="0">
      <sharedItems containsBlank="1"/>
    </cacheField>
    <cacheField name="SCOAFunctionCode" numFmtId="0">
      <sharedItems containsBlank="1"/>
    </cacheField>
    <cacheField name="SCOAFunctionDesc" numFmtId="0">
      <sharedItems containsBlank="1"/>
    </cacheField>
    <cacheField name="SCOARegionCode" numFmtId="0">
      <sharedItems containsBlank="1"/>
    </cacheField>
    <cacheField name="SCOARegionDesc" numFmtId="0">
      <sharedItems containsBlank="1"/>
    </cacheField>
    <cacheField name="SCOACostingCode" numFmtId="0">
      <sharedItems containsBlank="1"/>
    </cacheField>
    <cacheField name="SCOACostingDesc" numFmtId="0">
      <sharedItems containsBlank="1"/>
    </cacheField>
    <cacheField name="ScoaProjectCode" numFmtId="0">
      <sharedItems containsBlank="1"/>
    </cacheField>
    <cacheField name="SCOAProjectDesc" numFmtId="0">
      <sharedItems containsBlank="1"/>
    </cacheField>
    <cacheField name="SCOAFundCode" numFmtId="0">
      <sharedItems containsBlank="1"/>
    </cacheField>
    <cacheField name="SCOAFundDesc" numFmtId="0">
      <sharedItems containsBlank="1"/>
    </cacheField>
    <cacheField name="SCOAItemCode" numFmtId="0">
      <sharedItems/>
    </cacheField>
    <cacheField name="SCOAItemDesc" numFmtId="0">
      <sharedItems count="199">
        <s v="Expenditure:Inventory Consumed:Materials and Supplies"/>
        <s v="Expenditure:Depreciation and Amortisation:Depreciation:Computer Equipment"/>
        <s v="Expenditure:Operational Cost:Municipal Services"/>
        <s v="Expenditure:Operational Cost:Licences:Motor Vehicle Licence and Registrations"/>
        <s v="Expenditure:Operational Cost:Insurance Underwriting:Premiums"/>
        <s v="Expenditure:Operational Cost:Ward Committees"/>
        <s v="Expenditure:Operational Cost:External Audit Fees"/>
        <s v="Expenditure:Operational Cost:Licences:Licence Agency Fees"/>
        <s v="Expenditure:Operational Cost:Registration Fees:Seminars, Conferences, Workshops and Events:National"/>
        <s v="Expenditure:Employee Related Cost:Municipal Staff:Salaries, Wages and Allowances:Allowances:Service Related Benefits:Leave Pay"/>
        <s v="Expenditure:Employee Related Cost:Municipal Staff:Social Contributions:Medical"/>
        <s v="Expenditure:Employee Related Cost:Municipal Staff:Social Contributions:Unemployment Insurance"/>
        <s v="Expenditure:Operational Cost:Bank Charges, Facility and Card Fees:Bank Accounts"/>
        <s v="Expenditure:Employee Related Cost:Municipal Staff:Social Contributions:Group Life Insurance"/>
        <s v="Expenditure:Employee Related Cost:Municipal Staff:Salaries, Wages and Allowances:Basic Salary and Wages"/>
        <s v="Expenditure:Employee Related Cost:Municipal Staff:Post-retirement Benefit:Medical:Past Service Cost"/>
        <s v="Expenditure:Employee Related Cost:Municipal Staff:Salaries, Wages and Allowances:Bonuses"/>
        <s v="Expenditure:Employee Related Cost:Municipal Staff:Social Contributions:Bargaining Council"/>
        <s v="Expenditure:Employee Related Cost:Municipal Staff:Social Contributions:Pension"/>
        <s v="Expenditure:Employee Related Cost:Municipal Staff:Salaries, Wages and Allowances:Allowances:Housing Benefits and Incidental:Rental Subsidy"/>
        <s v="Expenditure:Employee Related Cost:Municipal Staff:Salaries, Wages and Allowances:Allowances:Accommodation, Travel and Incidental"/>
        <s v="Expenditure:Employee Related Cost:Municipal Staff:Salaries, Wages and Allowances:Allowances:Cellular and Telephone"/>
        <s v="Expenditure:Operational Cost:Insurance Underwriting:Insurance Claims"/>
        <s v="Expenditure:Employee Related Cost:Municipal Staff:Salaries, Wages and Allowances:Allowances:Service Related Benefits:Overtime:Structured"/>
        <s v="Expenditure:Employee Related Cost:Municipal Staff:Salaries, Wages and Allowances:Allowances:Housing Benefits and Incidental:Housing Benefits"/>
        <s v="Expenditure:Operational Cost:Insurance Underwriting:Excess Payments"/>
        <s v="Expenditure:Operational Cost:Commission:Prepaid Electricity"/>
        <s v="Expenditure:Operating Leases:Machinery and Equipment"/>
        <s v="Expenditure:Depreciation and Amortisation:Depreciation:Furniture and Office Equipment"/>
        <s v="Expenditure:Operational Cost:Travel and Subsistence:Domestic:Transport without Operator:Car Rental"/>
        <s v="Expenditure:Operational Cost:Deeds"/>
        <s v="Expenditure:Operational Cost:Bursaries (Employees)"/>
        <s v="Expenditure:Operational Cost:Printing, Publications and Books"/>
        <s v="Expenditure:Operational Cost:Hire Charges"/>
        <s v="Expenditure:Employee Related Cost:Municipal Staff:Salaries, Wages and Allowances:Allowances:Service Related Benefits:Standby Allowance"/>
        <s v="Expenditure:Operational Cost:Professional Bodies, Membership and Subscription"/>
        <s v="Expenditure:Operational Cost:Advertising, Publicity and Marketing:Municipal Newsletters"/>
        <s v="Expenditure:Operational Cost:Travel and Subsistence:Domestic:Daily Allowance"/>
        <s v="Expenditure:Depreciation and Amortisation:Depreciation:Other Assets:Operational Buildings:Municipal Offices"/>
        <s v="Expenditure:Operational Cost:Wet Fuel"/>
        <s v="Expenditure:Operational Cost:Advertising, Publicity and Marketing:Corporate and Municipal Activities"/>
        <s v="Expenditure:Operational Cost:Skills Development Fund Levy"/>
        <s v="Expenditure:Inventory Consumed:Consumables:Zero Rated"/>
        <s v="Expenditure:Operational Cost:Entertainment:Senior Management"/>
        <s v="Expenditure:Interest, Dividends and Rent on Land:Interest Paid:Borrowings:Annuity Loans"/>
        <s v="Expenditure:Operational Cost:Seating Allowance for Traditional Leaders"/>
        <s v="Expenditure:Transfers and Subsidies:Capital:Monetary Allocations:Departmental Agencies and Accounts:Provincial Departmental Agencies:Sport Council"/>
        <s v="Expenditure:Transfers and Subsidies:Operational:Monetary Allocations:Non-profit institutions:SPCA"/>
        <s v="Expenditure:Transfers and Subsidies:Operational:Monetary Allocations:Non-profit institutions:Museums"/>
        <s v="Expenditure:Contracted Services:Outsourced Services:Security Services"/>
        <s v="Expenditure:Contracted Services:Outsourced Services:Cleaning Services"/>
        <s v="Expenditure:Operational Cost:Advertising, Publicity and Marketing:Staff Recruitment"/>
        <s v="Expenditure:Operational Cost:Workmen's Compensation Fund"/>
        <s v="Expenditure:Operational Cost:Uniform and Protective Clothing"/>
        <s v="Expenditure:Transfers and Subsidies:Operational:Allocations In-kind:Households:Social Assistance:Social Relief"/>
        <s v="Expenditure:Contracted Services:Outsourced Services:Refuse Removal"/>
        <s v="Expenditure:Depreciation and Amortisation:Depreciation:Transport Assets"/>
        <s v="Expenditure:Operational Cost:Entertainment:Total for All Other Councillors"/>
        <s v="Expenditure:Employee Related Cost:Senior Management:Designation:Social Contributions:Unemployment Insurance"/>
        <s v="Expenditure:Employee Related Cost:Senior Management:Designation:Salaries and Allowances:Allowance:Accommodation, Travel and Incidental"/>
        <s v="Expenditure:Employee Related Cost:Senior Management:Designation:Salaries and Allowances:Basic Salary"/>
        <s v="Expenditure:Employee Related Cost:Senior Management:Designation:Salaries and Allowances:Allowance:Cellular and Telephone"/>
        <s v="Expenditure:Employee Related Cost:Senior Management:Designation:Social Contributions:Bargaining Council"/>
        <s v="Expenditure:Employee Related Cost:Senior Management:Designation:Social Contributions:Pension"/>
        <s v="Expenditure:Contracted Services:Consultants and Professional Services:Business and Advisory:Business and Financial Management"/>
        <s v="Expenditure:Depreciation and Amortisation:Depreciation:Electrical Infrastructure:HV Switching Station"/>
        <s v="Expenditure:Depreciation and Amortisation:Amortisation:Intangible Assets:Licences and Rights:Computer Software and Applications"/>
        <s v="Expenditure:Depreciation and Amortisation:Depreciation:Machinery and Equipment"/>
        <s v="Expenditure:Employee Related Cost:Senior Management:Chief Financial Officer:Salaries and Allowances:Allowance:Accommodation, Travel and Incidental"/>
        <s v="Expenditure:Employee Related Cost:Senior Management:Chief Financial Officer:Salaries and Allowances:Basic Salary"/>
        <s v="Expenditure:Employee Related Cost:Senior Management:Chief Financial Officer:Salaries and Allowances:Allowance:Cellular and Telephone"/>
        <s v="Expenditure:Employee Related Cost:Senior Management:Chief Financial Officer:Social Contributions:Pension"/>
        <s v="Expenditure:Employee Related Cost:Senior Management:Chief Financial Officer:Social Contributions:Unemployment Insurance"/>
        <s v="Expenditure:Employee Related Cost:Senior Management:Chief Financial Officer:Social Contributions:Bargaining Council"/>
        <s v="Expenditure:Operational Cost:Achievements and Awards"/>
        <s v="Expenditure:Interest, Dividends and Rent on Land:Interest Paid:Overdue Accounts"/>
        <s v="Expenditure:Contracted Services:Consultants and Professional Services:Business and Advisory:Valuer and Assessors"/>
        <s v="Expenditure:Contracted Services:Contractors:Maintenance of Unspecified Assets"/>
        <s v="Expenditure:Contracted Services:Outsourced Services:Business and Advisory:Business and Financial Management"/>
        <s v="Expenditure:Transfers and Subsidies:Operational:Monetary Allocations:Private Enterprises:Other Transfers Private Enterprises:Mayors' Charity Fund"/>
        <s v="Expenditure:Contracted Services:Outsourced Services:Meter Management"/>
        <s v="Expenditure:Contracted Services:Consultants and Professional Services:Infrastructure and Planning:Land and Quantity Surveyors"/>
        <s v="Expenditure:Transfers and Subsidies:Operational:Monetary Allocations:Public Corporations:Other Transfers Public Corporations:ESKOM"/>
        <s v="Expenditure:Remuneration of Councillors:Chief  Whip:Allowances and Service Related Benefits:Basic Salary"/>
        <s v="Expenditure:Remuneration of Councillors:Chief  Whip:Allowances and Service Related Benefits:Cell phone Allowance"/>
        <s v="Expenditure:Remuneration of Councillors:Chief  Whip:Allowances and Service Related Benefits:Motor Vehicle Allowance"/>
        <s v="Expenditure:Remuneration of Councillors:Executive Committee/Mayoral Committee:Allowances and Service Related Benefits:Basic Salary"/>
        <s v="Expenditure:Remuneration of Councillors:Executive Committee/Mayoral Committee:Allowances and Service Related Benefits:Cell phone Allowance"/>
        <s v="Expenditure:Remuneration of Councillors:Executive Committee/Mayoral Committee:Allowances and Service Related Benefits:Motor Vehicle Allowance"/>
        <s v="Expenditure:Remuneration of Councillors:Executive Mayor/Mayor:Allowances and Service Related Benefits:Basic Salary"/>
        <s v="Expenditure:Remuneration of Councillors:Executive Mayor/Mayor:Allowances and Service Related Benefits:Cell phone Allowance"/>
        <s v="Expenditure:Remuneration of Councillors:Executive Mayor/Mayor:Allowances and Service Related Benefits:Travelling Allowance"/>
        <s v="Expenditure:Remuneration of Councillors:Section 79 committee chairperson:Allowances and Service Related Benefits:Basic Salary"/>
        <s v="Expenditure:Remuneration of Councillors:Section 79 committee chairperson:Allowances and Service Related Benefits:Cell Phone Allowance"/>
        <s v="Expenditure:Remuneration of Councillors:Section 79 committee chairperson:Allowances and Service Related Benefits:Motor Vehicle Allowance"/>
        <s v="Expenditure:Contracted Services:Contractors:Transportation"/>
        <s v="Expenditure:Operational Cost:Communication:Telephone, Fax, Telegraph and Telex"/>
        <s v="Expenditure:Employee Related Cost:Municipal Staff:Salaries, Wages and Allowances:Allowances:Travel or Motor Vehicle"/>
        <s v="Expenditure:Operational Cost:Travel and Subsistence:Domestic:Incidental Cost"/>
        <s v="Expenditure:Depreciation and Amortisation:Depreciation:Community Assets:Sport and Recreation Facilities:Outdoor Facilities"/>
        <s v="Expenditure:Depreciation and Amortisation:Depreciation:Other Assets:Operational Buildings:Depots"/>
        <s v="Expenditure:Depreciation and Amortisation:Depreciation:Other Assets:Operational Buildings:Capital Spares"/>
        <s v="Expenditure:Depreciation and Amortisation:Depreciation:Other Assets:Operational Buildings:Building Plan Offices"/>
        <s v="Expenditure:Remuneration of Councillors:Speaker:Allowances and Service Related Benefits:Basic Salary"/>
        <s v="Expenditure:Remuneration of Councillors:Speaker:Allowances and Service Related Benefits:Cell phone Allowance"/>
        <s v="Expenditure:Remuneration of Councillors:Speaker:Allowances and Service Related Benefits:Motor Vehicle Allowance"/>
        <s v="Expenditure:Operational Cost:Communication:Postage/Stamps/Franking Machines"/>
        <s v="Expenditure:Transfers and Subsidies:Capital:Monetary Allocations:Non-Profit Institutions:Public Schools:Business Arts South Africa"/>
        <s v="Expenditure:Depreciation and Amortisation:Depreciation:Solid Waste Infrastructure:Landfill Sites"/>
        <s v="Expenditure:Depreciation and Amortisation:Depreciation:Solid Waste Infrastructure:Waste Drop-off Points"/>
        <s v="Expenditure:Contracted Services:Consultants and Professional Services:Infrastructure and Planning:Town Planner"/>
        <s v="Expenditure:Employee Related Cost:Senior Management:Municipal Manager (MM):Salaries and Allowances:Basic Salary"/>
        <s v="Expenditure:Employee Related Cost:Senior Management:Municipal Manager (MM):Salaries and Allowances:Allowance:Accommodation, Travel and Incidental"/>
        <s v="Expenditure:Employee Related Cost:Senior Management:Municipal Manager (MM):Social Contributions:Bargaining Council"/>
        <s v="Expenditure:Employee Related Cost:Senior Management:Municipal Manager (MM):Salaries and Allowances:Allowance:Cellular and Telephone"/>
        <s v="Expenditure:Employee Related Cost:Senior Management:Municipal Manager (MM):Social Contributions:Pension"/>
        <s v="Expenditure:Employee Related Cost:Senior Management:Municipal Manager (MM):Social Contributions:Unemployment Insurance"/>
        <s v="Expenditure:Employee Related Cost:Senior Management:Municipal Manager (MM):Salaries and Allowances:Bonuses"/>
        <s v="Expenditure:Contracted Services:Contractors:Employee Wellness"/>
        <s v="Expenditure:Remuneration of Councillors:Total for All Other Councillors:Allowances and Service Related Benefits:Basic Salary"/>
        <s v="Expenditure:Remuneration of Councillors:Total for All Other Councillors:Allowances and Service Related Benefits:Cell phone Allowance"/>
        <s v="Expenditure:Remuneration of Councillors:Total for All Other Councillors:Allowances and Service Related Benefits:Motor Vehicle Allowance"/>
        <s v="Expenditure:Contracted Services:Consultants and Professional Services:Business and Advisory:Occupational Health and Safety"/>
        <s v="Expenditure:Contracted Services:Outsourced Services:Professional Staff"/>
        <s v="Expenditure:Employee Related Cost:Municipal Staff:Salaries, Wages and Allowances:Allowances:Housing Benefits and Incidental:Essential User"/>
        <s v="Expenditure:Transfers and Subsidies:Operational:Monetary Allocations:Departmental Agencies and Accounts:National Departmental Agencies:Education, Training and Development Practices SETA"/>
        <s v="Expenditure:Transfers and Subsidies:Capital:Monetary Allocations:Households:Social Assistance:Poverty Relief"/>
        <s v="Expenditure:Transfers and Subsidies:Operational:Monetary Allocations:Households:Other Transfers (Cash):Other (National Housing Programme):EPWP Programme:Skill Development and Training"/>
        <s v="Expenditure:Contracted Services:Outsourced Services:Internal Auditors"/>
        <s v="Expenditure:Depreciation and Amortisation:Depreciation:Community Assets:Community Facilities:Parks"/>
        <s v="Expenditure:Depreciation and Amortisation:Depreciation:Community Assets:Community Facilities:Museums"/>
        <s v="Expenditure:Transfers and Subsidies:Operational:Monetary Allocations:Municipal Entities"/>
        <s v="Expenditure:Contracted Services:Consultants and Professional Services:Business and Advisory:Audit Committee"/>
        <s v="Expenditure:Employee Related Cost:Senior Management:Designation:Salaries and Allowances:Bonuses"/>
        <s v="Expenditure:Operational Cost:Cost relating to the Sale of Houses"/>
        <s v="Expenditure:Operational Cost:Drivers Licences and Permits"/>
        <s v="Expenditure:Contracted Services:Outsourced Services:Traffic Management"/>
        <s v="Expenditure:Operational Cost:Advertising, Publicity and Marketing:Gifts and Promotional Items"/>
        <s v="Expenditure:Operational Cost:Office Decorations"/>
        <s v="Expenditure:Bulk Purchases:Electricity:ESKOM"/>
        <s v="Expenditure:Depreciation and Amortisation:Depreciation:Storm water Infrastructure:Drainage Collection"/>
        <s v="Expenditure:Operational Cost:Travel and Subsistence:Domestic:Food and Beverage (Served)"/>
        <s v="Expenditure:Contracted Services:Outsourced Services:Personnel and Labour"/>
        <s v="Expenditure:Depreciation and Amortisation:Depreciation:Roads Infrastructure:Capital Spares"/>
        <s v="Expenditure:Depreciation and Amortisation:Depreciation:Roads Infrastructure:Roads"/>
        <s v="Expenditure:Depreciation and Amortisation:Depreciation:Roads Infrastructure:Road Structures"/>
        <s v="Expenditure:Depreciation and Amortisation:Depreciation:Community Assets:Community Facilities:Halls"/>
        <s v="Expenditure:Operational Cost:Courier and Delivery Services"/>
        <s v="Expenditure:Operational Cost:Advertising, Publicity and Marketing:Auctions"/>
        <s v="Expenditure:Interest, Dividends and Rent on Land:Interest Paid:Finance Leases"/>
        <s v="Gains and Losses:Impairment Loss:Trade and Other Receivables from Exchange Transactions:Waste Management"/>
        <s v="Gains and Losses:Reversal of Impairment Loss:Other Receivables from Non-exchange Revenue:Property Rates"/>
        <s v="Gains and Losses:Impairment Loss:Trade and Other Receivables from Exchange Transactions:Electricity"/>
        <s v="Gains and Losses:Impairment Loss:Trade and Other Receivables from Exchange Transactions:Non Specific Accounts"/>
        <s v="Revenue:Non-exchange Revenue:Property Rates by Usage:Public Service Infrastructure Properties"/>
        <s v="Revenue:Non-exchange Revenue:Property Rates by Usage:Business and Commercial Properties"/>
        <s v="Revenue:Non-exchange Revenue:Property Rates by Usage:Residential Properties"/>
        <s v="Revenue:Non-exchange Revenue:Property Rates by Usage:Industrial Properties"/>
        <s v="Revenue:Non-exchange Revenue:Property Rates by Usage:Agricultural Properties"/>
        <s v="Revenue:Exchange Revenue:Licences or Permits:Trading"/>
        <s v="Revenue:Exchange Revenue:Licences or Permits:Road and Transport:Drivers Licence Certificate"/>
        <s v="Revenue:Exchange Revenue:Service Charges:Waste Management:Disposal Facilities"/>
        <s v="Revenue:Exchange Revenue:Operational Revenue:Registration Fees:Landing Fees (Aerodrome)"/>
        <s v="Revenue:Exchange Revenue:Sales of Goods and Rendering of Services:Cemetery and Burial"/>
        <s v="Revenue:Exchange Revenue:Agency Services:National:Department of Environmental Affairs:Alien Clearing Operational"/>
        <s v="Revenue:Exchange Revenue:Operational Revenue:Collection Charges"/>
        <s v="Revenue:Exchange Revenue:Sales of Goods and Rendering of Services:Photo copies, Faxes and Telephone charges"/>
        <s v="Revenue:Exchange Revenue:Operational Revenue:Insurance Refund"/>
        <s v="Revenue:Non-exchange Revenue:Transfers and Subsidies:Operational:Monetary Allocations:National Revenue Fund:Equitable Share"/>
        <s v="Revenue:Exchange Revenue:Service Charges:Electricity:Electricity Sales:Domestic Low:Farm Dwellings"/>
        <s v="Revenue:Exchange Revenue:Operational Revenue:Commission:Transaction Handling Fees"/>
        <s v="Revenue:Exchange Revenue:Operational Revenue:Request for Information:Access to Information Act"/>
        <s v="Revenue:Exchange Revenue:Sales of Goods and Rendering of Services:Sale of Goods:Valuation Rolls"/>
        <s v="Revenue:Exchange Revenue:Rental from Fixed Assets:Non-market Related:Investment Property:Straight-lined Operating"/>
        <s v="Revenue:Exchange Revenue:Interest, Dividend and Rent on Land:Interest:Receivables:Waste Management"/>
        <s v="Revenue:Exchange Revenue:Interest, Dividend and Rent on Land:Interest:Receivables:Service Charges"/>
        <s v="Revenue:Exchange Revenue:Sales of Goods and Rendering of Services:Management Fees"/>
        <s v="Revenue:Non-exchange Revenue:Transfers and Subsidies:Operational:Monetary Allocations:National Governments:Integrated National Electrification Programme Grant"/>
        <s v="Revenue:Exchange Revenue:Operational Revenue:Inspection Fees:Facilities"/>
        <s v="Revenue:Non-exchange Revenue:Transfers and Subsidies:Operational:Monetary Allocations:National Governments:Expanded Public Works Programme Integrated Grant"/>
        <s v="Revenue:Exchange Revenue:Service Charges:Electricity:Connection/Reconnection:Connections New:Non-government Housing"/>
        <s v="Revenue:Exchange Revenue:Interest, Dividend and Rent on Land:Interest:Current and Non-current Assets:Short Term Investments and Call Accounts"/>
        <s v="Revenue:Non-exchange Revenue:Fines, Penalties and Forfeits:Fines:Traffic:Court Fines"/>
        <s v="Revenue:Exchange Revenue:Service Charges:Electricity:Connection/Reconnection:Disconnection/Reconnection Fees"/>
        <s v="Revenue:Non-exchange Revenue:Fines, Penalties and Forfeits:Fines:Overdue Books Fine"/>
        <s v="Revenue:Exchange Revenue:Sales of Goods and Rendering of Services:Library Fees:Membership"/>
        <s v="Revenue:Non-exchange Revenue:Transfers and Subsidies:Operational:Monetary Allocations:National Governments:Municipal Infrastructure Grant"/>
        <s v="Revenue:Non-exchange Revenue:Transfers and Subsidies:Capital:Monetary Allocations:National Government:Municipal Infrastructure Grant"/>
        <s v="Revenue:Non-exchange Revenue:Transfers and Subsidies:Operational:Monetary Allocations:National Governments:Local Government Financial Management Grant"/>
        <s v="Revenue:Exchange Revenue:Sales of Goods and Rendering of Services:Clearance Certificates"/>
        <s v="Revenue:Exchange Revenue:Interest, Dividend and Rent on Land:Interest:Receivables:Electricity"/>
        <s v="Revenue:Non-exchange Revenue:Interest:Interest:Receivables:Property Rates"/>
        <s v="Revenue:Exchange Revenue:Sales of Goods and Rendering of Services:Building Plan Approval"/>
        <s v="Revenue:Exchange Revenue:Operational Revenue:Administrative Handling Fees"/>
        <s v="Revenue:Exchange Revenue:Service Charges:Electricity:Availability Charges"/>
        <s v="Revenue:Non-exchange Revenue:Transfers and Subsidies:Operational:Monetary Allocations:National Governments:Energy Efficiency and Demand Side Management Grant"/>
        <s v="Revenue:Non-exchange Revenue:Transfers and Subsidies:Operational:Monetary Allocations:Departmental Agencies and Accounts:National Departmental Agencies:Education, Training and Development Practices SETA"/>
        <s v="Revenue:Exchange Revenue:Service Charges:Electricity:Electricity Sales:Industrial (400 Volts) (Low Voltage)"/>
        <s v="Revenue:Exchange Revenue:Service Charges:Waste Management:Skip"/>
      </sharedItems>
    </cacheField>
    <cacheField name="C4" numFmtId="0">
      <sharedItems count="24">
        <s v="Expenditure/Inventory consumed"/>
        <s v="Expenditure/Depreciation and amortisation"/>
        <s v="Expenditure/Operational costs"/>
        <s v="Expenditure/Employee related costs"/>
        <s v="Expenditure/Interest"/>
        <s v="Expenditure/Transfers and subsidies"/>
        <s v="Expenditure/Contracted services"/>
        <s v="Expenditure/Remuneration of councillors"/>
        <s v="Expenditure/Bulk purchases - electricity"/>
        <s v="Expenditure/Debt impairment"/>
        <s v="Revenue/Non-Exchange Revenue/Property rates"/>
        <s v="Revenue/Exchange Revenue/Licence and permits"/>
        <s v="Revenue/Exchange Revenue/Service charges - Waste Management"/>
        <s v="Revenue/Exchange Revenue/Operational Revenue"/>
        <s v="Revenue/Exchange Revenue/Sale of Goods and Rendering of Services"/>
        <s v="Revenue/Exchange Revenue/Agency services"/>
        <s v="Revenue/Non-Exchange Revenue/Transfer and subsidies - Operational"/>
        <s v="Revenue/Exchange Revenue/Service charges - Electricity"/>
        <s v="Revenue/Exchange Revenue/Rental from Fixed Assets"/>
        <s v="Revenue/Exchange Revenue/Interest earned from Receivables"/>
        <s v="Revenue/Exchange Revenue/Interest earned from Current and Non Current Assets"/>
        <s v="Revenue/Non-Exchange Revenue/Fines, penalties and forfeits"/>
        <s v="Revenue/Non-Exchange Revenue/Transfers and subsidies - capital (monetary allocations)"/>
        <s v="Revenue/Non-Exchange Revenue/Interest"/>
      </sharedItems>
    </cacheField>
    <cacheField name="OriginalBudget" numFmtId="0">
      <sharedItems containsString="0" containsBlank="1" containsNumber="1" containsInteger="1" minValue="-555351000" maxValue="556259244"/>
    </cacheField>
    <cacheField name="Virement" numFmtId="0">
      <sharedItems containsString="0" containsBlank="1" containsNumber="1" containsInteger="1" minValue="-3394075" maxValue="2878319"/>
    </cacheField>
    <cacheField name="Adjustment" numFmtId="0">
      <sharedItems containsString="0" containsBlank="1" containsNumber="1" containsInteger="1" minValue="-5100300" maxValue="0"/>
    </cacheField>
    <cacheField name="Current Year Budget - 2025 2026" numFmtId="43">
      <sharedItems containsSemiMixedTypes="0" containsString="0" containsNumber="1" containsInteger="1" minValue="-555351000" maxValue="556259244"/>
    </cacheField>
    <cacheField name="Increase/Decrease" numFmtId="43">
      <sharedItems containsMixedTypes="1" containsNumber="1" minValue="-126941480" maxValue="548690101.10549307"/>
    </cacheField>
    <cacheField name="2026 2027 Draft Budget" numFmtId="43">
      <sharedItems containsMixedTypes="1" containsNumber="1" minValue="-673660597" maxValue="606259244"/>
    </cacheField>
    <cacheField name="2027 2028" numFmtId="43">
      <sharedItems containsMixedTypes="1" containsNumber="1" minValue="-714080232.82000005" maxValue="626265799.05199993"/>
    </cacheField>
    <cacheField name="2028 2029" numFmtId="43">
      <sharedItems containsMixedTypes="1" containsNumber="1" minValue="-728361837.47640002" maxValue="646306304.62166393"/>
    </cacheField>
    <cacheField name="Reserved" numFmtId="0">
      <sharedItems containsString="0" containsBlank="1" containsNumber="1" minValue="0" maxValue="376119.43"/>
    </cacheField>
    <cacheField name="Committed" numFmtId="0">
      <sharedItems containsString="0" containsBlank="1" containsNumber="1" minValue="0" maxValue="4856315.1399999997"/>
    </cacheField>
    <cacheField name="6 Months Actual" numFmtId="0">
      <sharedItems containsString="0" containsBlank="1" containsNumber="1" minValue="-416513000" maxValue="332159328.62"/>
    </cacheField>
    <cacheField name="12 Months Projection" numFmtId="0">
      <sharedItems containsString="0" containsBlank="1" containsNumber="1" minValue="-833026000" maxValue="664318657.24000001"/>
    </cacheField>
    <cacheField name="AvailableBudget" numFmtId="0">
      <sharedItems containsString="0" containsBlank="1" containsNumber="1" minValue="-283817089.13" maxValue="224099915.38"/>
    </cacheField>
    <cacheField name="% Spend" numFmtId="0">
      <sharedItems containsString="0" containsBlank="1" containsNumber="1" minValue="0" maxValue="32380.12"/>
    </cacheField>
    <cacheField name="Commen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yakudumisa Nokwe" refreshedDate="46104.83589386574" createdVersion="8" refreshedVersion="8" minRefreshableVersion="3" recordCount="127" xr:uid="{45762644-94E7-4799-AA5A-E19182309F4D}">
  <cacheSource type="worksheet">
    <worksheetSource ref="A1:AH128" sheet="Water Budget Detail"/>
  </cacheSource>
  <cacheFields count="33">
    <cacheField name="Project_Id" numFmtId="0">
      <sharedItems containsSemiMixedTypes="0" containsString="0" containsNumber="1" containsInteger="1" minValue="11384" maxValue="11971"/>
    </cacheField>
    <cacheField name="PlanProjectItem_ID" numFmtId="0">
      <sharedItems containsSemiMixedTypes="0" containsString="0" containsNumber="1" containsInteger="1" minValue="219992" maxValue="235761"/>
    </cacheField>
    <cacheField name="ProjectCode" numFmtId="0">
      <sharedItems containsSemiMixedTypes="0" containsString="0" containsNumber="1" containsInteger="1" minValue="1284" maxValue="4794"/>
    </cacheField>
    <cacheField name="ProjectName" numFmtId="0">
      <sharedItems/>
    </cacheField>
    <cacheField name="ProjectDesc" numFmtId="0">
      <sharedItems/>
    </cacheField>
    <cacheField name="CapitalOperation" numFmtId="0">
      <sharedItems containsSemiMixedTypes="0" containsString="0" containsNumber="1" containsInteger="1" minValue="0" maxValue="4"/>
    </cacheField>
    <cacheField name="CapitalOperationDesc" numFmtId="0">
      <sharedItems/>
    </cacheField>
    <cacheField name="ProjectStatus" numFmtId="0">
      <sharedItems/>
    </cacheField>
    <cacheField name="Department_ID" numFmtId="0">
      <sharedItems containsSemiMixedTypes="0" containsString="0" containsNumber="1" containsInteger="1" minValue="5" maxValue="5"/>
    </cacheField>
    <cacheField name="DivisionID" numFmtId="0">
      <sharedItems containsSemiMixedTypes="0" containsString="0" containsNumber="1" containsInteger="1" minValue="99" maxValue="101"/>
    </cacheField>
    <cacheField name="MuniClassification" numFmtId="0">
      <sharedItems/>
    </cacheField>
    <cacheField name="SCOAFunctionCode" numFmtId="0">
      <sharedItems/>
    </cacheField>
    <cacheField name="SCOAFunctionDesc" numFmtId="0">
      <sharedItems/>
    </cacheField>
    <cacheField name="SCOARegionCode" numFmtId="0">
      <sharedItems/>
    </cacheField>
    <cacheField name="SCOARegionDesc" numFmtId="0">
      <sharedItems/>
    </cacheField>
    <cacheField name="SCOACostingCode" numFmtId="0">
      <sharedItems/>
    </cacheField>
    <cacheField name="SCOACostingDesc" numFmtId="0">
      <sharedItems/>
    </cacheField>
    <cacheField name="ScoaProjectCode" numFmtId="0">
      <sharedItems/>
    </cacheField>
    <cacheField name="SCOAProjectDesc" numFmtId="0">
      <sharedItems/>
    </cacheField>
    <cacheField name="SCOAFundCode" numFmtId="0">
      <sharedItems/>
    </cacheField>
    <cacheField name="SCOAFundDesc" numFmtId="0">
      <sharedItems/>
    </cacheField>
    <cacheField name="SCOAItemCode" numFmtId="0">
      <sharedItems/>
    </cacheField>
    <cacheField name="SCOAItemDesc" numFmtId="0">
      <sharedItems/>
    </cacheField>
    <cacheField name="A4" numFmtId="0">
      <sharedItems count="7">
        <s v="Expenditure/Inventory consumed"/>
        <s v="Expenditure/Contracted services"/>
        <s v="Expenditure/Employee related costs"/>
        <s v="Expenditure/Operational costs"/>
        <s v="Revenue/Exchange Revenue/Interest earned from Receivables"/>
        <s v="Revenue/Exchange Revenue/Service charges - Water"/>
        <s v="Revenue/Exchange Revenue/Service charges - Waste Water Management"/>
      </sharedItems>
    </cacheField>
    <cacheField name="OriginalBudget" numFmtId="0">
      <sharedItems containsSemiMixedTypes="0" containsString="0" containsNumber="1" containsInteger="1" minValue="-57891699" maxValue="13119675"/>
    </cacheField>
    <cacheField name="Virement" numFmtId="0">
      <sharedItems containsSemiMixedTypes="0" containsString="0" containsNumber="1" containsInteger="1" minValue="-2000000" maxValue="2000000"/>
    </cacheField>
    <cacheField name="Adjustment" numFmtId="0">
      <sharedItems containsSemiMixedTypes="0" containsString="0" containsNumber="1" containsInteger="1" minValue="0" maxValue="0"/>
    </cacheField>
    <cacheField name="CurrentYearBudget" numFmtId="0">
      <sharedItems containsSemiMixedTypes="0" containsString="0" containsNumber="1" containsInteger="1" minValue="-57891699" maxValue="13119675"/>
    </cacheField>
    <cacheField name="Reserved" numFmtId="0">
      <sharedItems containsSemiMixedTypes="0" containsString="0" containsNumber="1" minValue="0" maxValue="600114.48"/>
    </cacheField>
    <cacheField name="Committed" numFmtId="0">
      <sharedItems containsSemiMixedTypes="0" containsString="0" containsNumber="1" minValue="0" maxValue="1494216.37"/>
    </cacheField>
    <cacheField name="6 Months Actual" numFmtId="0">
      <sharedItems containsSemiMixedTypes="0" containsString="0" containsNumber="1" minValue="-20235245.219999999" maxValue="7321140.7199999997"/>
    </cacheField>
    <cacheField name="AvailableBudget" numFmtId="0">
      <sharedItems containsSemiMixedTypes="0" containsString="0" containsNumber="1" minValue="-37656453.780000001" maxValue="6021552.6200000001"/>
    </cacheField>
    <cacheField name="% Spend" numFmtId="0">
      <sharedItems containsSemiMixedTypes="0" containsString="0" containsNumber="1" minValue="0" maxValue="1770.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35">
  <r>
    <n v="10898"/>
    <n v="224758"/>
    <n v="214"/>
    <m/>
    <m/>
    <s v="214 | _173_Distribution Network Repair"/>
    <s v="_173_Distribution Network Repair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3003000000000000000"/>
    <s v="Operational:Maintenance:Infrastructure:Corrective Maintenance:Planned:Electrical Infrastructure:HV Switching Station:Electricity Bulk Meter"/>
    <s v="FD001001001008001000000000000000000000"/>
    <s v="Fund:Operational:Revenue:General Revenue:Service Charges:Electricity"/>
    <s v="IE007003000000000000000000000000000000"/>
    <x v="0"/>
    <x v="0"/>
    <n v="28000000"/>
    <n v="-200000"/>
    <n v="0"/>
    <n v="27800000"/>
    <n v="14000000"/>
    <n v="41800000"/>
    <n v="43179400"/>
    <n v="44561140.800000004"/>
    <n v="376119.43"/>
    <n v="1702320"/>
    <n v="11784207.789999999"/>
    <n v="23568415.579999998"/>
    <n v="13937352.779999999"/>
    <n v="42.39"/>
  </r>
  <r>
    <n v="10689"/>
    <n v="224515"/>
    <n v="5"/>
    <m/>
    <m/>
    <s v="5 | _063_30000_LIM333_Maintenance Gravel Roads"/>
    <s v="_063_30000_LIM333_Maintenance Gravel Road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2001002000000000000000"/>
    <s v="Operational:Maintenance:Infrastructure:Corrective Maintenance:Planned:Roads Infrastructure:Roads:Pavements"/>
    <s v="FD001001001008001000000000000000000000"/>
    <s v="Fund:Operational:Revenue:General Revenue:Service Charges:Electricity"/>
    <s v="IE007003000000000000000000000000000000"/>
    <x v="0"/>
    <x v="0"/>
    <n v="20000000"/>
    <n v="0"/>
    <n v="0"/>
    <n v="20000000"/>
    <n v="5000000"/>
    <n v="25000000"/>
    <n v="25824999.999999996"/>
    <n v="26651399.999999996"/>
    <n v="0"/>
    <n v="3853672"/>
    <n v="8550500"/>
    <n v="17101000"/>
    <n v="7595828"/>
    <n v="42.75"/>
  </r>
  <r>
    <n v="10832"/>
    <n v="224774"/>
    <n v="148"/>
    <m/>
    <m/>
    <s v="148 | _063_30000_LIM333_Maintenance Tarred Roads"/>
    <s v="_063_30000_LIM333_Maintenance Tarred Road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2001002000000000000000"/>
    <s v="Operational:Maintenance:Infrastructure:Corrective Maintenance:Planned:Roads Infrastructure:Roads:Pavements"/>
    <s v="FD001001001002000000000000000000000000"/>
    <s v="Fund:Operational:Revenue:General Revenue:Equitable Share"/>
    <s v="IE007003000000000000000000000000000000"/>
    <x v="0"/>
    <x v="0"/>
    <n v="20000000"/>
    <n v="-30000"/>
    <n v="0"/>
    <n v="19970000"/>
    <n v="5000000"/>
    <n v="24970000"/>
    <n v="25794009.999999996"/>
    <n v="26619418.319999997"/>
    <n v="29610"/>
    <n v="96362.98"/>
    <n v="216679.26"/>
    <n v="433358.52"/>
    <n v="19627347.760000002"/>
    <n v="1.0900000000000001"/>
  </r>
  <r>
    <n v="10690"/>
    <n v="223534"/>
    <n v="6"/>
    <m/>
    <m/>
    <s v="6 | _153_30000_LIM333_Municipal Running Costs_DEPRECIATION_2018"/>
    <s v="_153_30000_LIM333_Municipal Running Costs_DEPRECIATION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60828"/>
    <n v="0"/>
    <n v="0"/>
    <n v="60828"/>
    <n v="0"/>
    <n v="60828"/>
    <n v="62835.323999999993"/>
    <n v="64846.054367999997"/>
    <n v="0"/>
    <n v="0"/>
    <n v="45271.040000000001"/>
    <n v="90542.080000000002"/>
    <n v="15556.96"/>
    <n v="74.42"/>
  </r>
  <r>
    <n v="11562"/>
    <n v="226345"/>
    <n v="1352"/>
    <m/>
    <m/>
    <s v="1352 | EPWP_133_70000_LIM333_Operational  Typical Work Streams Expanded Public Works Programme_CONTRACTED SERVICES_2018"/>
    <s v="EPWP_133_70000_LIM333_Operational  Typical Work Streams Expanded Public Works Programme_CONTRACTED SERVICE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10000000"/>
    <n v="0"/>
    <n v="0"/>
    <n v="10000000"/>
    <n v="2000000"/>
    <n v="12000000"/>
    <n v="12395999.999999998"/>
    <n v="12792671.999999998"/>
    <n v="0"/>
    <n v="0"/>
    <n v="420201.16"/>
    <n v="840402.32"/>
    <n v="9579798.8399999999"/>
    <n v="4.2"/>
  </r>
  <r>
    <n v="11638"/>
    <n v="224506"/>
    <n v="2441"/>
    <m/>
    <m/>
    <s v="2441 | OperationalEED-115_New Electricity Connections (Consumer Contribution)"/>
    <s v="OperationalEED-115_New Electricity Connections (Consumer Contribution)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4000000"/>
    <n v="0"/>
    <n v="0"/>
    <n v="4000000"/>
    <n v="0"/>
    <n v="4000000"/>
    <n v="4131999.9999999995"/>
    <n v="4264224"/>
    <n v="67753.919999999998"/>
    <n v="369204.64"/>
    <n v="958729.79"/>
    <n v="1917459.58"/>
    <n v="2604311.65"/>
    <n v="23.97"/>
  </r>
  <r>
    <n v="10694"/>
    <n v="223538"/>
    <n v="10"/>
    <m/>
    <m/>
    <s v="10 | _035_30000_LIM333_Municipal Running Costs_DEPRECIATION_2018"/>
    <s v="_035_30000_LIM333_Municipal Running Costs_DEPRECIATION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41396"/>
    <n v="0"/>
    <n v="0"/>
    <n v="41396"/>
    <n v="0"/>
    <n v="41396"/>
    <n v="42762.067999999999"/>
    <n v="44130.454175999999"/>
    <n v="0"/>
    <n v="0"/>
    <n v="0"/>
    <n v="0"/>
    <n v="41396"/>
    <n v="0"/>
  </r>
  <r>
    <n v="11216"/>
    <n v="208711"/>
    <n v="532"/>
    <m/>
    <m/>
    <s v="532 | 183_LIM333_STREETLIGHTS"/>
    <s v="183_LIM333_STREETLIGHT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2000000000000000"/>
    <s v="Operational:Maintenance:Infrastructure:Corrective Maintenance:Planned:Electrical Infrastructure:LV Networks:Public Lighting"/>
    <s v="FD001001001008001000000000000000000000"/>
    <s v="Fund:Operational:Revenue:General Revenue:Service Charges:Electricity"/>
    <s v="IE007003000000000000000000000000000000"/>
    <x v="0"/>
    <x v="0"/>
    <n v="2500000"/>
    <n v="0"/>
    <n v="0"/>
    <n v="2500000"/>
    <n v="0"/>
    <n v="2500000"/>
    <n v="2582500"/>
    <n v="2665140"/>
    <n v="1120"/>
    <n v="3266.86"/>
    <n v="758176.36"/>
    <n v="1516352.72"/>
    <n v="1737436.78"/>
    <n v="30.33"/>
  </r>
  <r>
    <n v="10874"/>
    <n v="224788"/>
    <n v="190"/>
    <m/>
    <m/>
    <s v="190 | _162_LIM333_DISTRIBUTION NETWORKS"/>
    <s v="_162_LIM333_DISTRIBUTION NETWORK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4000000000000000"/>
    <s v="Operational:Maintenance:Infrastructure:Corrective Maintenance:Planned:Electrical Infrastructure:LV Networks:Electricity Meters"/>
    <s v="FD001001001008001000000000000000000000"/>
    <s v="Fund:Operational:Revenue:General Revenue:Service Charges:Electricity"/>
    <s v="IE007003000000000000000000000000000000"/>
    <x v="0"/>
    <x v="0"/>
    <n v="2000000"/>
    <n v="0"/>
    <n v="0"/>
    <n v="2000000"/>
    <n v="0"/>
    <n v="2000000"/>
    <n v="2065999.9999999998"/>
    <n v="2132112"/>
    <n v="0"/>
    <n v="388500"/>
    <n v="1433625.3"/>
    <n v="2867250.6"/>
    <n v="177874.7"/>
    <n v="71.680000000000007"/>
  </r>
  <r>
    <n v="10805"/>
    <n v="224489"/>
    <n v="121"/>
    <m/>
    <m/>
    <s v="121 | 103_LIM333_COUNCIL-OWNED BUILDINGS"/>
    <s v="103_LIM333_COUNCIL-OWNED BUILDING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1001003001001002000000000000"/>
    <s v="Operational:Maintenance:Non-infrastructure:Preventative Maintenance:Interval Bas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2891976"/>
    <n v="-1000000"/>
    <n v="0"/>
    <n v="1891976"/>
    <n v="0"/>
    <n v="1891976"/>
    <n v="1954411.2079999999"/>
    <n v="2016952.366656"/>
    <n v="0"/>
    <n v="168246.83"/>
    <n v="176955.29"/>
    <n v="353910.58"/>
    <n v="1546773.88"/>
    <n v="9.35"/>
  </r>
  <r>
    <n v="10725"/>
    <n v="225860"/>
    <n v="41"/>
    <m/>
    <m/>
    <s v="41 | _058_30000_LIM333_Municipal Running Costs_GENERAL EXPENSES _ OTHER_2_2018"/>
    <s v="_058_30000_LIM333_Municipal Running Costs_GENERAL EXPENSES _ OTHER_2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5000000000000000000000000000000"/>
    <x v="2"/>
    <x v="2"/>
    <n v="25286624"/>
    <n v="0"/>
    <n v="0"/>
    <n v="25286624"/>
    <n v="0"/>
    <n v="25286624"/>
    <n v="26121082.591999996"/>
    <n v="26956957.234943997"/>
    <n v="0"/>
    <n v="0"/>
    <n v="19075603.370000001"/>
    <n v="38151206.740000002"/>
    <n v="6211020.6299999999"/>
    <n v="75.44"/>
  </r>
  <r>
    <n v="11624"/>
    <n v="225497"/>
    <n v="2416"/>
    <m/>
    <m/>
    <s v="2416 | Transport Expenditure non core"/>
    <s v="Transport Expenditure non core"/>
    <n v="0"/>
    <s v="Operational Expenditure"/>
    <s v="Initiated"/>
    <n v="6"/>
    <n v="61"/>
    <s v="6002001 / Licensing:Community Services"/>
    <s v="FX012002003000000000000000000000000000"/>
    <s v="Function:Road Transport:Non-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3002000000000000000000000000000"/>
    <x v="3"/>
    <x v="2"/>
    <n v="25939324"/>
    <n v="-683000"/>
    <n v="0"/>
    <n v="25256324"/>
    <n v="-25256324"/>
    <n v="0"/>
    <n v="0"/>
    <n v="0"/>
    <n v="0"/>
    <n v="0"/>
    <n v="0"/>
    <n v="0"/>
    <n v="25256324"/>
    <n v="0"/>
  </r>
  <r>
    <n v="11096"/>
    <n v="225864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5000000000000000000000000000000"/>
    <x v="2"/>
    <x v="2"/>
    <n v="18911697"/>
    <n v="-20000"/>
    <n v="0"/>
    <n v="18891697"/>
    <n v="0"/>
    <n v="18891697"/>
    <n v="19515123.000999998"/>
    <n v="20139606.937031999"/>
    <n v="0"/>
    <n v="0"/>
    <n v="9753166.3000000007"/>
    <n v="19506332.600000001"/>
    <n v="9138530.6999999993"/>
    <n v="51.63"/>
  </r>
  <r>
    <n v="10932"/>
    <n v="225320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9007000000000000000000000000000"/>
    <x v="4"/>
    <x v="2"/>
    <n v="13701059"/>
    <n v="0"/>
    <n v="0"/>
    <n v="13701059"/>
    <n v="33761372"/>
    <n v="47462431"/>
    <n v="49028691.222999997"/>
    <n v="50597609.342135996"/>
    <n v="0"/>
    <n v="0"/>
    <n v="7292365.3600000003"/>
    <n v="14584730.720000001"/>
    <n v="6408693.6399999997"/>
    <n v="53.22"/>
  </r>
  <r>
    <n v="10779"/>
    <n v="209446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5000000000000000000000000000000"/>
    <x v="2"/>
    <x v="2"/>
    <n v="9200000"/>
    <n v="-212000"/>
    <n v="0"/>
    <n v="8988000"/>
    <n v="0"/>
    <n v="8988000"/>
    <n v="9284604"/>
    <n v="9581711.3279999997"/>
    <n v="0"/>
    <n v="278570.25"/>
    <n v="1324724.25"/>
    <n v="2649448.5"/>
    <n v="7384705.5"/>
    <n v="14.74"/>
  </r>
  <r>
    <n v="11134"/>
    <n v="225962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3000000000000000000000000000000"/>
    <x v="5"/>
    <x v="2"/>
    <n v="8400000"/>
    <n v="0"/>
    <n v="0"/>
    <n v="8400000"/>
    <n v="0"/>
    <n v="8400000"/>
    <n v="8677200"/>
    <n v="8954870.4000000004"/>
    <n v="0"/>
    <n v="0"/>
    <n v="3979750"/>
    <n v="7959500"/>
    <n v="4420250"/>
    <n v="47.38"/>
  </r>
  <r>
    <n v="11096"/>
    <n v="226123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4000000000000000000000000000000"/>
    <x v="6"/>
    <x v="2"/>
    <n v="7880990"/>
    <n v="0"/>
    <n v="0"/>
    <n v="7880990"/>
    <n v="472859.40000000037"/>
    <n v="8353849.4000000004"/>
    <n v="8629526.4301999994"/>
    <n v="8905671.2759664003"/>
    <n v="0"/>
    <n v="0"/>
    <n v="6764629.1299999999"/>
    <n v="13529258.26"/>
    <n v="1116360.8700000001"/>
    <n v="85.83"/>
  </r>
  <r>
    <n v="10766"/>
    <n v="203520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6000000"/>
    <n v="-6426"/>
    <n v="0"/>
    <n v="5993574"/>
    <n v="0"/>
    <n v="5993574"/>
    <n v="6191361.9419999998"/>
    <n v="6389485.5241440004"/>
    <n v="0"/>
    <n v="2999"/>
    <n v="313459.76"/>
    <n v="626919.52"/>
    <n v="5677115.2400000002"/>
    <n v="5.23"/>
  </r>
  <r>
    <n v="10714"/>
    <n v="205266"/>
    <n v="30"/>
    <m/>
    <m/>
    <s v="30 | _053_70000_LIM333_Operational  Typical Work Streams Capacity Building Training and Development ABET and Life Long Learning Programme_GENERAL EXPENSES _ OTHER_2018"/>
    <s v="_053_70000_LIM333_Operational  Typical Work Streams Capacity Building Training and Development ABET and Life Long Learning Programme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01000000000000000000000000000"/>
    <s v="Operational:Typical Work Streams:Capacity Building Training and Development:ABET and Life Long Learning Programme"/>
    <s v="FD001001001002000000000000000000000000"/>
    <s v="Fund:Operational:Revenue:General Revenue:Equitable Share"/>
    <s v="IE010037002001000000000000000000000000"/>
    <x v="8"/>
    <x v="2"/>
    <n v="5407991"/>
    <n v="0"/>
    <n v="0"/>
    <n v="5407991"/>
    <n v="506273.86914194003"/>
    <n v="5914264.86914194"/>
    <n v="6109435.6098236237"/>
    <n v="6304937.5493379794"/>
    <n v="26000"/>
    <n v="1366750.33"/>
    <n v="4753589.18"/>
    <n v="9507178.3599999994"/>
    <n v="-738348.51"/>
    <n v="87.9"/>
  </r>
  <r>
    <n v="11099"/>
    <n v="208594"/>
    <n v="415"/>
    <m/>
    <m/>
    <s v="415 | 183_LIM333_COUNCIL-OWNED BUILDINGS"/>
    <s v="183_LIM333_COUNCIL-OWNED BUILDING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8001000000000000000000000"/>
    <s v="Fund:Operational:Revenue:General Revenue:Service Charges:Electricity"/>
    <s v="IE007003000000000000000000000000000000"/>
    <x v="0"/>
    <x v="0"/>
    <n v="1803697"/>
    <n v="0"/>
    <n v="0"/>
    <n v="1803697"/>
    <n v="0"/>
    <n v="1803697"/>
    <n v="1863219.0009999999"/>
    <n v="1922842.0090320001"/>
    <n v="0"/>
    <n v="1716.92"/>
    <n v="1684420.01"/>
    <n v="3368840.02"/>
    <n v="117560.07"/>
    <n v="93.39"/>
  </r>
  <r>
    <n v="11001"/>
    <n v="224719"/>
    <n v="317"/>
    <m/>
    <m/>
    <s v="317 | _063_LIM333_STORMWATER DRAINAGE &amp; BRIDGES"/>
    <s v="_063_LIM333_STORMWATER DRAINAGE &amp; BRIDGE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2003001003000000000000000"/>
    <s v="Operational:Maintenance:Infrastructure:Preventative Maintenance:Condition Based:Storm water Infrastructure:Drainage Collection:Drainage"/>
    <s v="FD001001001002000000000000000000000000"/>
    <s v="Fund:Operational:Revenue:General Revenue:Equitable Share"/>
    <s v="IE007003000000000000000000000000000000"/>
    <x v="0"/>
    <x v="0"/>
    <n v="1692390"/>
    <n v="0"/>
    <n v="0"/>
    <n v="1692390"/>
    <n v="0"/>
    <n v="1692390"/>
    <n v="1748238.8699999999"/>
    <n v="1804182.5138399999"/>
    <n v="0"/>
    <n v="0"/>
    <n v="12950"/>
    <n v="25900"/>
    <n v="1679440"/>
    <n v="0.77"/>
  </r>
  <r>
    <n v="12234"/>
    <n v="226378"/>
    <n v="6458"/>
    <m/>
    <m/>
    <s v="6458 | 11 kV and 33 kV Auto reclosers per annum  X4 (La_Cotte x 2, California x 1,_Operational"/>
    <s v="11 kV and 33 kV Auto reclosers per annum  X4 (La_Cotte x 2, California x 1,_Operational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1100000"/>
    <n v="0"/>
    <n v="0"/>
    <n v="1100000"/>
    <n v="0"/>
    <n v="1100000"/>
    <n v="1136300"/>
    <n v="1172661.6000000001"/>
    <n v="0"/>
    <n v="0"/>
    <n v="52475.88"/>
    <n v="104951.76"/>
    <n v="1047524.12"/>
    <n v="4.7699999999999996"/>
  </r>
  <r>
    <n v="11203"/>
    <n v="224930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1196"/>
    <n v="1000000"/>
    <n v="0"/>
    <n v="1051196"/>
    <n v="0"/>
    <n v="1051196"/>
    <n v="1085885.4679999999"/>
    <n v="1120633.8029759999"/>
    <n v="0"/>
    <n v="0"/>
    <n v="56695.91"/>
    <n v="113391.82"/>
    <n v="994500.09"/>
    <n v="5.39"/>
  </r>
  <r>
    <n v="11778"/>
    <n v="231411"/>
    <n v="3577"/>
    <m/>
    <m/>
    <s v="3577 | Repair and maintenance roads"/>
    <s v="Repair and maintenance road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000000"/>
    <n v="0"/>
    <n v="0"/>
    <n v="1000000"/>
    <n v="0"/>
    <n v="1000000"/>
    <n v="1032999.9999999999"/>
    <n v="1066056"/>
    <n v="0"/>
    <n v="0"/>
    <n v="0"/>
    <n v="0"/>
    <n v="1000000"/>
    <n v="0"/>
  </r>
  <r>
    <n v="11022"/>
    <n v="226355"/>
    <n v="338"/>
    <m/>
    <m/>
    <s v="338 | _153_LIM333_DISASTER RELIEF"/>
    <s v="_153_LIM333_DISASTER RELIEF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4003000000000000000000000000000"/>
    <s v="Operational:Typical Work Streams:Emergency and Disaster Management:Disaster Relief"/>
    <s v="FD001001001002000000000000000000000000"/>
    <s v="Fund:Operational:Revenue:General Revenue:Equitable Share"/>
    <s v="IE007003000000000000000000000000000000"/>
    <x v="0"/>
    <x v="0"/>
    <n v="418000"/>
    <n v="300000"/>
    <n v="0"/>
    <n v="918000"/>
    <n v="300000"/>
    <n v="1218000"/>
    <n v="1258194"/>
    <n v="1298456.2080000001"/>
    <n v="0"/>
    <n v="0"/>
    <n v="580999.07999999996"/>
    <n v="1161998.1599999999"/>
    <n v="337000.92"/>
    <n v="63.29"/>
  </r>
  <r>
    <n v="10710"/>
    <n v="206861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446077"/>
    <n v="0"/>
    <n v="0"/>
    <n v="1446077"/>
    <n v="548690101.10549307"/>
    <n v="550136178.10549307"/>
    <n v="568290671.98297429"/>
    <n v="586475973.48642945"/>
    <n v="0"/>
    <n v="0"/>
    <n v="467796.46"/>
    <n v="935592.92"/>
    <n v="978280.54"/>
    <n v="32.35"/>
  </r>
  <r>
    <n v="10710"/>
    <n v="208080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023823"/>
    <n v="0"/>
    <n v="0"/>
    <n v="1023823"/>
    <n v="-1023823"/>
    <n v="0"/>
    <n v="0"/>
    <n v="0"/>
    <n v="0"/>
    <n v="0"/>
    <n v="460635"/>
    <n v="921270"/>
    <n v="563188"/>
    <n v="44.99"/>
  </r>
  <r>
    <n v="10710"/>
    <n v="20690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62440"/>
    <n v="0"/>
    <n v="0"/>
    <n v="62440"/>
    <n v="-62440"/>
    <n v="0"/>
    <n v="0"/>
    <n v="0"/>
    <n v="0"/>
    <n v="0"/>
    <n v="29002.86"/>
    <n v="58005.72"/>
    <n v="33437.14"/>
    <n v="46.45"/>
  </r>
  <r>
    <n v="10901"/>
    <n v="224961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5001000000000000000000000000000"/>
    <x v="12"/>
    <x v="2"/>
    <n v="5040000"/>
    <n v="-30000"/>
    <n v="0"/>
    <n v="5010000"/>
    <n v="0"/>
    <n v="5010000"/>
    <n v="5175330"/>
    <n v="5340940.5600000005"/>
    <n v="0"/>
    <n v="0"/>
    <n v="1389471.15"/>
    <n v="2778942.3"/>
    <n v="3620528.85"/>
    <n v="27.73"/>
  </r>
  <r>
    <n v="10710"/>
    <n v="20686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23359"/>
    <n v="0"/>
    <n v="0"/>
    <n v="223359"/>
    <n v="-223359"/>
    <n v="0"/>
    <n v="0"/>
    <n v="0"/>
    <n v="0"/>
    <n v="0"/>
    <n v="113856.43"/>
    <n v="227712.86"/>
    <n v="109502.57"/>
    <n v="50.97"/>
  </r>
  <r>
    <n v="10710"/>
    <n v="20687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2981967"/>
    <n v="0"/>
    <n v="0"/>
    <n v="12981967"/>
    <n v="-12981967"/>
    <n v="0"/>
    <n v="0"/>
    <n v="0"/>
    <n v="0"/>
    <n v="0"/>
    <n v="6373803.2400000002"/>
    <n v="12747606.48"/>
    <n v="6608163.7599999998"/>
    <n v="49.1"/>
  </r>
  <r>
    <n v="10710"/>
    <n v="232793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3001004000000000000000000000"/>
    <x v="15"/>
    <x v="3"/>
    <n v="4435378"/>
    <n v="0"/>
    <n v="0"/>
    <n v="4435378"/>
    <n v="-4435378"/>
    <n v="0"/>
    <n v="0"/>
    <n v="0"/>
    <n v="0"/>
    <n v="0"/>
    <n v="0"/>
    <n v="0"/>
    <n v="4435378"/>
    <n v="0"/>
  </r>
  <r>
    <n v="10710"/>
    <n v="206887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081831"/>
    <n v="0"/>
    <n v="0"/>
    <n v="1081831"/>
    <n v="-1081831"/>
    <n v="0"/>
    <n v="0"/>
    <n v="0"/>
    <n v="0"/>
    <n v="0"/>
    <n v="433375.94"/>
    <n v="866751.88"/>
    <n v="648455.06000000006"/>
    <n v="40.06"/>
  </r>
  <r>
    <n v="10710"/>
    <n v="206854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69"/>
    <n v="0"/>
    <n v="0"/>
    <n v="3069"/>
    <n v="-3069"/>
    <n v="0"/>
    <n v="0"/>
    <n v="0"/>
    <n v="0"/>
    <n v="0"/>
    <n v="1719.35"/>
    <n v="3438.7"/>
    <n v="1349.65"/>
    <n v="56.02"/>
  </r>
  <r>
    <n v="10710"/>
    <n v="206894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195437"/>
    <n v="0"/>
    <n v="0"/>
    <n v="2195437"/>
    <n v="-2195437"/>
    <n v="0"/>
    <n v="0"/>
    <n v="0"/>
    <n v="0"/>
    <n v="0"/>
    <n v="1143868.8600000001"/>
    <n v="2287737.7200000002"/>
    <n v="1051568.1399999999"/>
    <n v="52.1"/>
  </r>
  <r>
    <n v="10710"/>
    <n v="206879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55008"/>
    <n v="0"/>
    <n v="0"/>
    <n v="55008"/>
    <n v="-55008"/>
    <n v="0"/>
    <n v="0"/>
    <n v="0"/>
    <n v="0"/>
    <n v="0"/>
    <n v="23113.84"/>
    <n v="46227.68"/>
    <n v="31894.16"/>
    <n v="42.02"/>
  </r>
  <r>
    <n v="10737"/>
    <n v="205620"/>
    <n v="53"/>
    <m/>
    <m/>
    <s v="53 | _034_30000_LIM333_Municipal Running Costs_COLLECTION COSTS_2018"/>
    <s v="_034_30000_LIM333_Municipal Running Costs_COLLECTION COSTS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10035000000000000000000000000000000"/>
    <x v="2"/>
    <x v="2"/>
    <n v="5000000"/>
    <n v="0"/>
    <n v="0"/>
    <n v="5000000"/>
    <n v="0"/>
    <n v="5000000"/>
    <n v="5165000"/>
    <n v="5330280"/>
    <n v="0"/>
    <n v="0"/>
    <n v="0"/>
    <n v="0"/>
    <n v="5000000"/>
    <n v="0"/>
  </r>
  <r>
    <n v="10710"/>
    <n v="206886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689856"/>
    <n v="0"/>
    <n v="0"/>
    <n v="689856"/>
    <n v="-689856"/>
    <n v="0"/>
    <n v="0"/>
    <n v="0"/>
    <n v="0"/>
    <n v="0"/>
    <n v="687528.42"/>
    <n v="1375056.84"/>
    <n v="2327.58"/>
    <n v="99.66"/>
  </r>
  <r>
    <n v="10710"/>
    <n v="223834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96000"/>
    <n v="0"/>
    <n v="0"/>
    <n v="96000"/>
    <n v="-96000"/>
    <n v="0"/>
    <n v="0"/>
    <n v="0"/>
    <n v="0"/>
    <n v="0"/>
    <n v="72000"/>
    <n v="144000"/>
    <n v="24000"/>
    <n v="75"/>
  </r>
  <r>
    <n v="10932"/>
    <n v="205354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9004000000000000000000000000000"/>
    <x v="22"/>
    <x v="2"/>
    <n v="4495000"/>
    <n v="0"/>
    <n v="0"/>
    <n v="4495000"/>
    <n v="0"/>
    <n v="4495000"/>
    <n v="4643335"/>
    <n v="4791921.72"/>
    <n v="0"/>
    <n v="0"/>
    <n v="861115.8"/>
    <n v="1722231.6"/>
    <n v="3633884.2"/>
    <n v="19.16"/>
  </r>
  <r>
    <n v="10710"/>
    <n v="23141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9359"/>
    <n v="0"/>
    <n v="0"/>
    <n v="29359"/>
    <n v="-29359"/>
    <n v="0"/>
    <n v="0"/>
    <n v="0"/>
    <n v="0"/>
    <n v="0"/>
    <n v="75488.62"/>
    <n v="150977.24"/>
    <n v="-46129.62"/>
    <n v="257.12"/>
  </r>
  <r>
    <n v="10710"/>
    <n v="232792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23113.84"/>
    <n v="46227.68"/>
    <n v="-8589.84"/>
    <n v="159.13999999999999"/>
  </r>
  <r>
    <n v="10932"/>
    <n v="205341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9005000000000000000000000000000"/>
    <x v="25"/>
    <x v="2"/>
    <n v="3000000"/>
    <n v="0"/>
    <n v="0"/>
    <n v="3000000"/>
    <n v="0"/>
    <n v="3000000"/>
    <n v="3098999.9999999995"/>
    <n v="3198167.9999999995"/>
    <n v="0"/>
    <n v="0"/>
    <n v="61259"/>
    <n v="122518"/>
    <n v="2938741"/>
    <n v="2.04"/>
  </r>
  <r>
    <n v="10936"/>
    <n v="20958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2002000000000000000000000000000"/>
    <x v="26"/>
    <x v="2"/>
    <n v="2500000"/>
    <n v="0"/>
    <n v="0"/>
    <n v="2500000"/>
    <n v="0"/>
    <n v="2500000"/>
    <n v="2582500"/>
    <n v="2665140"/>
    <n v="0"/>
    <n v="0"/>
    <n v="1369201.13"/>
    <n v="2738402.26"/>
    <n v="1130798.8700000001"/>
    <n v="54.77"/>
  </r>
  <r>
    <n v="10777"/>
    <n v="208518"/>
    <n v="93"/>
    <m/>
    <m/>
    <s v="93 | _183_Meters"/>
    <s v="_183_Meter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2004000000000000000"/>
    <s v="Operational:Maintenance:Infrastructure:Corrective Maintenance:Planned:Electrical Infrastructure:HV Substations:Electrical Bulk Meters"/>
    <s v="FD001001001008001000000000000000000000"/>
    <s v="Fund:Operational:Revenue:General Revenue:Service Charges:Electricity"/>
    <s v="IE007003000000000000000000000000000000"/>
    <x v="0"/>
    <x v="0"/>
    <n v="854085"/>
    <n v="0"/>
    <n v="0"/>
    <n v="854085"/>
    <n v="0"/>
    <n v="854085"/>
    <n v="882269.80499999993"/>
    <n v="910502.43875999993"/>
    <n v="0"/>
    <n v="0"/>
    <n v="87208"/>
    <n v="174416"/>
    <n v="766877"/>
    <n v="10.210000000000001"/>
  </r>
  <r>
    <n v="10719"/>
    <n v="223940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82730"/>
    <n v="0"/>
    <n v="0"/>
    <n v="282730"/>
    <n v="-282730"/>
    <n v="0"/>
    <n v="0"/>
    <n v="0"/>
    <n v="0"/>
    <n v="0"/>
    <n v="125583.28"/>
    <n v="251166.56"/>
    <n v="157146.72"/>
    <n v="44.42"/>
  </r>
  <r>
    <n v="10719"/>
    <n v="223957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767"/>
    <n v="0"/>
    <n v="0"/>
    <n v="767"/>
    <n v="-767"/>
    <n v="0"/>
    <n v="0"/>
    <n v="0"/>
    <n v="0"/>
    <n v="0"/>
    <n v="376.5"/>
    <n v="753"/>
    <n v="390.5"/>
    <n v="49.09"/>
  </r>
  <r>
    <n v="11134"/>
    <n v="225951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500000"/>
    <n v="0"/>
    <n v="0"/>
    <n v="2500000"/>
    <n v="0"/>
    <n v="2500000"/>
    <n v="2582500"/>
    <n v="2665140"/>
    <n v="0"/>
    <n v="0"/>
    <n v="826107.09"/>
    <n v="1652214.18"/>
    <n v="1673892.91"/>
    <n v="33.04"/>
  </r>
  <r>
    <n v="10719"/>
    <n v="223885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287836"/>
    <n v="0"/>
    <n v="0"/>
    <n v="287836"/>
    <n v="-287836"/>
    <n v="0"/>
    <n v="0"/>
    <n v="0"/>
    <n v="0"/>
    <n v="0"/>
    <n v="98622.64"/>
    <n v="197245.28"/>
    <n v="189213.36"/>
    <n v="34.26"/>
  </r>
  <r>
    <n v="10719"/>
    <n v="224015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1371"/>
    <n v="0"/>
    <n v="0"/>
    <n v="11371"/>
    <n v="-11371"/>
    <n v="0"/>
    <n v="0"/>
    <n v="0"/>
    <n v="0"/>
    <n v="0"/>
    <n v="6205.89"/>
    <n v="12411.78"/>
    <n v="5165.1099999999997"/>
    <n v="54.58"/>
  </r>
  <r>
    <n v="10719"/>
    <n v="223964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67855"/>
    <n v="0"/>
    <n v="0"/>
    <n v="67855"/>
    <n v="-67855"/>
    <n v="0"/>
    <n v="0"/>
    <n v="0"/>
    <n v="0"/>
    <n v="0"/>
    <n v="31694.54"/>
    <n v="63389.08"/>
    <n v="36160.46"/>
    <n v="46.71"/>
  </r>
  <r>
    <n v="10719"/>
    <n v="223843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2000"/>
    <n v="24000"/>
    <n v="12000"/>
    <n v="50"/>
  </r>
  <r>
    <n v="10719"/>
    <n v="223805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367361"/>
    <n v="0"/>
    <n v="0"/>
    <n v="367361"/>
    <n v="-367361"/>
    <n v="0"/>
    <n v="0"/>
    <n v="0"/>
    <n v="0"/>
    <n v="0"/>
    <n v="279243.17"/>
    <n v="558486.34"/>
    <n v="88117.83"/>
    <n v="76.010000000000005"/>
  </r>
  <r>
    <n v="10719"/>
    <n v="231416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97419"/>
    <n v="0"/>
    <n v="0"/>
    <n v="97419"/>
    <n v="-97419"/>
    <n v="0"/>
    <n v="0"/>
    <n v="0"/>
    <n v="0"/>
    <n v="0"/>
    <n v="70358.039999999994"/>
    <n v="140716.07999999999"/>
    <n v="27060.959999999999"/>
    <n v="72.22"/>
  </r>
  <r>
    <n v="10719"/>
    <n v="223991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688934"/>
    <n v="0"/>
    <n v="0"/>
    <n v="688934"/>
    <n v="-688934"/>
    <n v="0"/>
    <n v="0"/>
    <n v="0"/>
    <n v="0"/>
    <n v="0"/>
    <n v="324028.79999999999"/>
    <n v="648057.59999999998"/>
    <n v="364905.2"/>
    <n v="47.03"/>
  </r>
  <r>
    <n v="10719"/>
    <n v="223921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392754"/>
    <n v="0"/>
    <n v="0"/>
    <n v="3392754"/>
    <n v="-3392754"/>
    <n v="0"/>
    <n v="0"/>
    <n v="0"/>
    <n v="0"/>
    <n v="0"/>
    <n v="1673958.69"/>
    <n v="3347917.38"/>
    <n v="1718795.31"/>
    <n v="49.34"/>
  </r>
  <r>
    <n v="10766"/>
    <n v="204660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9008000000000000000000000000000000"/>
    <x v="27"/>
    <x v="2"/>
    <n v="2373272"/>
    <n v="-80000"/>
    <n v="0"/>
    <n v="2293272"/>
    <n v="1006728"/>
    <n v="3300000"/>
    <n v="3408899.9999999995"/>
    <n v="3517984.8"/>
    <n v="0"/>
    <n v="0"/>
    <n v="894902.28"/>
    <n v="1789804.56"/>
    <n v="1398369.72"/>
    <n v="39.020000000000003"/>
  </r>
  <r>
    <n v="10719"/>
    <n v="223986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315008"/>
    <n v="0"/>
    <n v="0"/>
    <n v="315008"/>
    <n v="-315008"/>
    <n v="0"/>
    <n v="0"/>
    <n v="0"/>
    <n v="0"/>
    <n v="0"/>
    <n v="146840.1"/>
    <n v="293680.2"/>
    <n v="168167.9"/>
    <n v="46.61"/>
  </r>
  <r>
    <n v="10719"/>
    <n v="232794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9361.84"/>
    <n v="18723.68"/>
    <n v="5162.16"/>
    <n v="64.459999999999994"/>
  </r>
  <r>
    <n v="10720"/>
    <n v="223541"/>
    <n v="36"/>
    <m/>
    <m/>
    <s v="36 | _016_30000_LIM333_Municipal Running Costs_DEPRECIATION_2018"/>
    <s v="_016_30000_LIM333_Municipal Running Costs_DEPRECIATION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4002003000000000000000000000000000"/>
    <x v="28"/>
    <x v="1"/>
    <n v="22466"/>
    <n v="0"/>
    <n v="0"/>
    <n v="22466"/>
    <n v="0"/>
    <n v="22466"/>
    <n v="23207.377999999997"/>
    <n v="23950.014095999999"/>
    <n v="0"/>
    <n v="0"/>
    <n v="40986.639999999999"/>
    <n v="81973.279999999999"/>
    <n v="-18520.64"/>
    <n v="182.44"/>
  </r>
  <r>
    <n v="10822"/>
    <n v="208947"/>
    <n v="138"/>
    <m/>
    <m/>
    <s v="138 | _173_LIM333_DISTRIBUTION NETWORK - CONTRACTORS"/>
    <s v="_173_LIM333_DISTRIBUTION NETWORK - CONTRACTOR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4000000000000000"/>
    <s v="Operational:Maintenance:Infrastructure:Corrective Maintenance:Planned:Electrical Infrastructure:LV Networks:Electricity Meters"/>
    <s v="FD001001001008001000000000000000000000"/>
    <s v="Fund:Operational:Revenue:General Revenue:Service Charges:Electricity"/>
    <s v="IE007003000000000000000000000000000000"/>
    <x v="0"/>
    <x v="0"/>
    <n v="829000"/>
    <n v="0"/>
    <n v="0"/>
    <n v="829000"/>
    <n v="0"/>
    <n v="829000"/>
    <n v="856356.99999999988"/>
    <n v="883760.42399999988"/>
    <n v="0"/>
    <n v="0"/>
    <n v="0"/>
    <n v="0"/>
    <n v="829000"/>
    <n v="0"/>
  </r>
  <r>
    <n v="10749"/>
    <n v="202541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000000"/>
    <n v="0"/>
    <n v="0"/>
    <n v="2000000"/>
    <n v="2200000"/>
    <n v="4200000"/>
    <n v="4338600"/>
    <n v="4477435.2"/>
    <n v="0"/>
    <n v="0"/>
    <n v="1828150"/>
    <n v="3656300"/>
    <n v="171850"/>
    <n v="91.41"/>
  </r>
  <r>
    <n v="11204"/>
    <n v="224931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68497"/>
    <n v="400000"/>
    <n v="0"/>
    <n v="668497"/>
    <n v="0"/>
    <n v="668497"/>
    <n v="690557.40099999995"/>
    <n v="712655.23783200001"/>
    <n v="0"/>
    <n v="0"/>
    <n v="266570.23999999999"/>
    <n v="533140.47999999998"/>
    <n v="401926.76"/>
    <n v="39.880000000000003"/>
  </r>
  <r>
    <n v="10993"/>
    <n v="224904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609000"/>
    <n v="0"/>
    <n v="0"/>
    <n v="609000"/>
    <n v="0"/>
    <n v="609000"/>
    <n v="629097"/>
    <n v="649228.10400000005"/>
    <n v="0"/>
    <n v="0"/>
    <n v="92429.04"/>
    <n v="184858.08"/>
    <n v="516570.96"/>
    <n v="15.18"/>
  </r>
  <r>
    <n v="11145"/>
    <n v="225953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900000"/>
    <n v="0"/>
    <n v="0"/>
    <n v="1900000"/>
    <n v="0"/>
    <n v="1900000"/>
    <n v="1962699.9999999998"/>
    <n v="2025506.4"/>
    <n v="0"/>
    <n v="0"/>
    <n v="0"/>
    <n v="0"/>
    <n v="1900000"/>
    <n v="0"/>
  </r>
  <r>
    <n v="10954"/>
    <n v="224898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614125"/>
    <n v="-35000"/>
    <n v="0"/>
    <n v="579125"/>
    <n v="0"/>
    <n v="579125"/>
    <n v="598236.125"/>
    <n v="617379.68099999998"/>
    <n v="0"/>
    <n v="0"/>
    <n v="40299"/>
    <n v="80598"/>
    <n v="538826"/>
    <n v="6.96"/>
  </r>
  <r>
    <n v="11142"/>
    <n v="224447"/>
    <n v="458"/>
    <m/>
    <m/>
    <s v="458 | _038_LIM333_COMPUTER EQUIPMENT &amp; SOFTWARE - CONTRACTORS"/>
    <s v="_038_LIM333_COMPUTER EQUIPMENT &amp; SOFTWARE - CONTRACTOR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4000000000000000000000"/>
    <s v="Operational:Maintenance:Non-infrastructure:Corrective Maintenance:Planned:Computer Equipment"/>
    <s v="FD001001001002000000000000000000000000"/>
    <s v="Fund:Operational:Revenue:General Revenue:Equitable Share"/>
    <s v="IE007003000000000000000000000000000000"/>
    <x v="0"/>
    <x v="0"/>
    <n v="545000"/>
    <n v="0"/>
    <n v="0"/>
    <n v="545000"/>
    <n v="0"/>
    <n v="545000"/>
    <n v="562985"/>
    <n v="581000.52"/>
    <n v="0"/>
    <n v="4280"/>
    <n v="58326.17"/>
    <n v="116652.34"/>
    <n v="482393.83"/>
    <n v="10.7"/>
  </r>
  <r>
    <n v="11110"/>
    <n v="225866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800000"/>
    <n v="0"/>
    <n v="0"/>
    <n v="1800000"/>
    <n v="0"/>
    <n v="1800000"/>
    <n v="1859399.9999999998"/>
    <n v="1918900.7999999998"/>
    <n v="0"/>
    <n v="0"/>
    <n v="720000"/>
    <n v="1440000"/>
    <n v="1080000"/>
    <n v="40"/>
  </r>
  <r>
    <n v="12671"/>
    <n v="226016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57001005001000000000000000000000"/>
    <x v="29"/>
    <x v="2"/>
    <n v="1654128"/>
    <n v="0"/>
    <n v="0"/>
    <n v="1654128"/>
    <n v="0"/>
    <n v="1654128"/>
    <n v="1708714.2239999999"/>
    <n v="1763393.079168"/>
    <n v="0"/>
    <n v="0"/>
    <n v="0"/>
    <n v="0"/>
    <n v="1654128"/>
    <n v="0"/>
  </r>
  <r>
    <n v="10727"/>
    <n v="202950"/>
    <n v="43"/>
    <m/>
    <m/>
    <s v="43 | _105_70000_LIM333_Operational  Typical Work Streams Functions and Events Recreational Functions_GENERAL EXPENSES _ OTHER_2018"/>
    <s v="_105_70000_LIM333_Operational  Typical Work Streams Functions and Events Recreational Function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7004000000000000000000000000000"/>
    <s v="Operational:Typical Work Streams:Functions and Events:Recreational Functions"/>
    <s v="FD001001001002000000000000000000000000"/>
    <s v="Fund:Operational:Revenue:General Revenue:Equitable Share"/>
    <s v="IE010018000000000000000000000000000000"/>
    <x v="30"/>
    <x v="2"/>
    <n v="1630000"/>
    <n v="0"/>
    <n v="0"/>
    <n v="1630000"/>
    <n v="0"/>
    <n v="1630000"/>
    <n v="1683789.9999999998"/>
    <n v="1737671.2799999998"/>
    <n v="0"/>
    <n v="0"/>
    <n v="97447.41"/>
    <n v="194894.82"/>
    <n v="1532552.59"/>
    <n v="5.98"/>
  </r>
  <r>
    <n v="10714"/>
    <n v="224962"/>
    <n v="30"/>
    <m/>
    <m/>
    <s v="30 | _053_70000_LIM333_Operational  Typical Work Streams Capacity Building Training and Development ABET and Life Long Learning Programme_GENERAL EXPENSES _ OTHER_2018"/>
    <s v="_053_70000_LIM333_Operational  Typical Work Streams Capacity Building Training and Development ABET and Life Long Learning Programme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01000000000000000000000000000"/>
    <s v="Operational:Typical Work Streams:Capacity Building Training and Development:ABET and Life Long Learning Programme"/>
    <s v="FD001001001002000000000000000000000000"/>
    <s v="Fund:Operational:Revenue:General Revenue:Equitable Share"/>
    <s v="IE010009000000000000000000000000000000"/>
    <x v="31"/>
    <x v="2"/>
    <n v="1600000"/>
    <n v="0"/>
    <n v="0"/>
    <n v="1600000"/>
    <n v="0"/>
    <n v="1600000"/>
    <n v="1652799.9999999998"/>
    <n v="1705689.5999999999"/>
    <n v="0"/>
    <n v="0"/>
    <n v="1447758.5"/>
    <n v="2895517"/>
    <n v="152241.5"/>
    <n v="90.48"/>
  </r>
  <r>
    <n v="11068"/>
    <n v="202810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900000"/>
    <n v="-115000"/>
    <n v="0"/>
    <n v="1285000"/>
    <n v="0"/>
    <n v="1285000"/>
    <n v="1327405"/>
    <n v="1369881.96"/>
    <n v="0"/>
    <n v="0"/>
    <n v="212454.2"/>
    <n v="424908.4"/>
    <n v="1072545.8"/>
    <n v="16.53"/>
  </r>
  <r>
    <n v="11508"/>
    <n v="225922"/>
    <n v="2305"/>
    <m/>
    <m/>
    <s v="2305 | 038_Printing- publications and books"/>
    <s v="038_Printing, publications and book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260000"/>
    <n v="0"/>
    <n v="0"/>
    <n v="1260000"/>
    <n v="0"/>
    <n v="1260000"/>
    <n v="1301580"/>
    <n v="1343230.56"/>
    <n v="0"/>
    <n v="0"/>
    <n v="681558.63"/>
    <n v="1363117.26"/>
    <n v="578441.37"/>
    <n v="54.09"/>
  </r>
  <r>
    <n v="10802"/>
    <n v="224877"/>
    <n v="118"/>
    <m/>
    <m/>
    <s v="118 | 135_LIM333_CONSUMABLE DOMESTIC ITEMS"/>
    <s v="135_LIM333_CONSUMABLE DOMESTIC ITEM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07327"/>
    <n v="0"/>
    <n v="0"/>
    <n v="507327"/>
    <n v="0"/>
    <n v="507327"/>
    <n v="524068.79099999997"/>
    <n v="540838.99231200002"/>
    <n v="0"/>
    <n v="0"/>
    <n v="253872.12"/>
    <n v="507744.24"/>
    <n v="253454.88"/>
    <n v="50.04"/>
  </r>
  <r>
    <n v="11110"/>
    <n v="225948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200000"/>
    <n v="0"/>
    <n v="0"/>
    <n v="1200000"/>
    <n v="300000"/>
    <n v="1500000"/>
    <n v="1549499.9999999998"/>
    <n v="1599083.9999999998"/>
    <n v="0"/>
    <n v="37739.49"/>
    <n v="228497"/>
    <n v="456994"/>
    <n v="933763.51"/>
    <n v="19.04"/>
  </r>
  <r>
    <n v="10733"/>
    <n v="211074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52726"/>
    <n v="0"/>
    <n v="0"/>
    <n v="352726"/>
    <n v="-352726"/>
    <n v="0"/>
    <n v="0"/>
    <n v="0"/>
    <n v="0"/>
    <n v="0"/>
    <n v="86308"/>
    <n v="172616"/>
    <n v="266418"/>
    <n v="24.47"/>
  </r>
  <r>
    <n v="10733"/>
    <n v="211066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34623"/>
    <n v="22096"/>
    <n v="0"/>
    <n v="256719"/>
    <n v="-256719"/>
    <n v="0"/>
    <n v="0"/>
    <n v="0"/>
    <n v="0"/>
    <n v="0"/>
    <n v="214950.92"/>
    <n v="429901.84"/>
    <n v="41768.080000000002"/>
    <n v="83.73"/>
  </r>
  <r>
    <n v="10733"/>
    <n v="211075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18600"/>
    <n v="0"/>
    <n v="0"/>
    <n v="18600"/>
    <n v="-18600"/>
    <n v="0"/>
    <n v="0"/>
    <n v="0"/>
    <n v="0"/>
    <n v="0"/>
    <n v="9650"/>
    <n v="19300"/>
    <n v="8950"/>
    <n v="51.88"/>
  </r>
  <r>
    <n v="10733"/>
    <n v="223816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8000"/>
    <n v="0"/>
    <n v="0"/>
    <n v="18000"/>
    <n v="-18000"/>
    <n v="0"/>
    <n v="0"/>
    <n v="0"/>
    <n v="0"/>
    <n v="0"/>
    <n v="0"/>
    <n v="0"/>
    <n v="18000"/>
    <n v="0"/>
  </r>
  <r>
    <n v="10733"/>
    <n v="210606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32733"/>
    <n v="0"/>
    <n v="0"/>
    <n v="432733"/>
    <n v="-432733"/>
    <n v="0"/>
    <n v="0"/>
    <n v="0"/>
    <n v="0"/>
    <n v="0"/>
    <n v="158861.9"/>
    <n v="317723.8"/>
    <n v="273871.09999999998"/>
    <n v="36.71"/>
  </r>
  <r>
    <n v="10733"/>
    <n v="211067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395285"/>
    <n v="42980"/>
    <n v="0"/>
    <n v="438265"/>
    <n v="-438265"/>
    <n v="0"/>
    <n v="0"/>
    <n v="0"/>
    <n v="0"/>
    <n v="0"/>
    <n v="52418.26"/>
    <n v="104836.52"/>
    <n v="385846.74"/>
    <n v="11.96"/>
  </r>
  <r>
    <n v="10733"/>
    <n v="210613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904218"/>
    <n v="113467"/>
    <n v="0"/>
    <n v="1017685"/>
    <n v="-1017685"/>
    <n v="0"/>
    <n v="0"/>
    <n v="0"/>
    <n v="0"/>
    <n v="0"/>
    <n v="360304.16"/>
    <n v="720608.32"/>
    <n v="657380.84"/>
    <n v="35.4"/>
  </r>
  <r>
    <n v="10733"/>
    <n v="210621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7291"/>
    <n v="2274"/>
    <n v="0"/>
    <n v="29565"/>
    <n v="-29565"/>
    <n v="0"/>
    <n v="0"/>
    <n v="0"/>
    <n v="0"/>
    <n v="0"/>
    <n v="24025.93"/>
    <n v="48051.86"/>
    <n v="5539.07"/>
    <n v="81.260000000000005"/>
  </r>
  <r>
    <n v="10698"/>
    <n v="225286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600000"/>
    <n v="400000"/>
    <n v="0"/>
    <n v="1000000"/>
    <n v="0"/>
    <n v="1000000"/>
    <n v="1032999.9999999999"/>
    <n v="1066056"/>
    <n v="0"/>
    <n v="0"/>
    <n v="192114.56"/>
    <n v="384229.12"/>
    <n v="807885.44"/>
    <n v="19.21"/>
  </r>
  <r>
    <n v="10733"/>
    <n v="236154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0"/>
    <n v="13300"/>
    <n v="0"/>
    <n v="13300"/>
    <n v="-13300"/>
    <n v="0"/>
    <n v="0"/>
    <n v="0"/>
    <n v="0"/>
    <n v="0"/>
    <n v="13299.75"/>
    <n v="26599.5"/>
    <n v="0.25"/>
    <n v="100"/>
  </r>
  <r>
    <n v="10733"/>
    <n v="211381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743421"/>
    <n v="502456"/>
    <n v="0"/>
    <n v="5245877"/>
    <n v="-5245877"/>
    <n v="0"/>
    <n v="0"/>
    <n v="0"/>
    <n v="0"/>
    <n v="0"/>
    <n v="1871793.63"/>
    <n v="3743587.26"/>
    <n v="3374083.37"/>
    <n v="35.68"/>
  </r>
  <r>
    <n v="11010"/>
    <n v="200468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996000"/>
    <n v="0"/>
    <n v="0"/>
    <n v="996000"/>
    <n v="0"/>
    <n v="996000"/>
    <n v="1028867.9999999999"/>
    <n v="1061791.7759999998"/>
    <n v="0"/>
    <n v="0"/>
    <n v="120955.21"/>
    <n v="241910.42"/>
    <n v="875044.79"/>
    <n v="12.14"/>
  </r>
  <r>
    <n v="10733"/>
    <n v="211082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98901"/>
    <n v="0"/>
    <n v="0"/>
    <n v="198901"/>
    <n v="-198901"/>
    <n v="0"/>
    <n v="0"/>
    <n v="0"/>
    <n v="0"/>
    <n v="0"/>
    <n v="0"/>
    <n v="0"/>
    <n v="198901"/>
    <n v="0"/>
  </r>
  <r>
    <n v="10733"/>
    <n v="211089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94868"/>
    <n v="0"/>
    <n v="0"/>
    <n v="94868"/>
    <n v="-94868"/>
    <n v="0"/>
    <n v="0"/>
    <n v="0"/>
    <n v="0"/>
    <n v="0"/>
    <n v="36535.980000000003"/>
    <n v="73071.960000000006"/>
    <n v="58332.02"/>
    <n v="38.51"/>
  </r>
  <r>
    <n v="10883"/>
    <n v="207436"/>
    <n v="199"/>
    <m/>
    <m/>
    <s v="199 | _054_LIM333_NON-CAPITAL TOOLS &amp; EQUIPMENT"/>
    <s v="_054_LIM333_NON-CAPITAL TOOLS &amp; EQUIPMENT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000"/>
    <n v="0"/>
    <n v="0"/>
    <n v="500000"/>
    <n v="0"/>
    <n v="500000"/>
    <n v="516499.99999999994"/>
    <n v="533028"/>
    <n v="0"/>
    <n v="0"/>
    <n v="0"/>
    <n v="0"/>
    <n v="500000"/>
    <n v="0"/>
  </r>
  <r>
    <n v="11124"/>
    <n v="206145"/>
    <n v="440"/>
    <s v="153/078/1341"/>
    <s v="/078/1341"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00000"/>
    <n v="350000"/>
    <n v="0"/>
    <n v="950000"/>
    <n v="0"/>
    <n v="950000"/>
    <n v="981349.99999999988"/>
    <n v="1012753.2"/>
    <n v="0"/>
    <n v="0"/>
    <n v="874450.64"/>
    <n v="1748901.28"/>
    <n v="75549.36"/>
    <n v="92.05"/>
  </r>
  <r>
    <n v="11049"/>
    <n v="224910"/>
    <n v="365"/>
    <m/>
    <m/>
    <s v="365 | _054_LIM333_CONSUMABLE DOMESTIC ITEMS"/>
    <s v="_054_LIM333_CONSUMABLE DOMESTIC ITEMS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00000"/>
    <n v="0"/>
    <n v="0"/>
    <n v="500000"/>
    <n v="0"/>
    <n v="500000"/>
    <n v="516499.99999999994"/>
    <n v="533028"/>
    <n v="0"/>
    <n v="0"/>
    <n v="128950"/>
    <n v="257900"/>
    <n v="371050"/>
    <n v="25.79"/>
  </r>
  <r>
    <n v="11119"/>
    <n v="206523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507326"/>
    <n v="260000"/>
    <n v="0"/>
    <n v="767326"/>
    <n v="0"/>
    <n v="767326"/>
    <n v="792647.75799999991"/>
    <n v="818012.48625599989"/>
    <n v="0"/>
    <n v="0"/>
    <n v="652012.12"/>
    <n v="1304024.24"/>
    <n v="115313.88"/>
    <n v="84.97"/>
  </r>
  <r>
    <n v="10744"/>
    <n v="201234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9013000000000000000000"/>
    <x v="9"/>
    <x v="3"/>
    <n v="1958446"/>
    <n v="0"/>
    <n v="0"/>
    <n v="1958446"/>
    <n v="-1958446"/>
    <n v="0"/>
    <n v="0"/>
    <n v="0"/>
    <n v="0"/>
    <n v="0"/>
    <n v="682942.84"/>
    <n v="1365885.68"/>
    <n v="1275503.1599999999"/>
    <n v="34.869999999999997"/>
  </r>
  <r>
    <n v="10744"/>
    <n v="201242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6000000000000000000000000"/>
    <x v="11"/>
    <x v="3"/>
    <n v="159195"/>
    <n v="0"/>
    <n v="0"/>
    <n v="159195"/>
    <n v="-159195"/>
    <n v="0"/>
    <n v="0"/>
    <n v="0"/>
    <n v="0"/>
    <n v="0"/>
    <n v="116841.14"/>
    <n v="233682.28"/>
    <n v="42353.86"/>
    <n v="73.39"/>
  </r>
  <r>
    <n v="10744"/>
    <n v="223842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3000000000000000000000"/>
    <x v="21"/>
    <x v="3"/>
    <n v="42000"/>
    <n v="0"/>
    <n v="0"/>
    <n v="42000"/>
    <n v="-42000"/>
    <n v="0"/>
    <n v="0"/>
    <n v="0"/>
    <n v="0"/>
    <n v="0"/>
    <n v="21000"/>
    <n v="42000"/>
    <n v="21000"/>
    <n v="50"/>
  </r>
  <r>
    <n v="10744"/>
    <n v="201220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2000000000000000000000000"/>
    <x v="17"/>
    <x v="3"/>
    <n v="9820"/>
    <n v="0"/>
    <n v="0"/>
    <n v="9820"/>
    <n v="-9820"/>
    <n v="0"/>
    <n v="0"/>
    <n v="0"/>
    <n v="0"/>
    <n v="0"/>
    <n v="4794.1000000000004"/>
    <n v="9588.2000000000007"/>
    <n v="5025.8999999999996"/>
    <n v="48.82"/>
  </r>
  <r>
    <n v="10793"/>
    <n v="204953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724165"/>
    <n v="0"/>
    <n v="0"/>
    <n v="724165"/>
    <n v="0"/>
    <n v="724165"/>
    <n v="748062.44499999995"/>
    <n v="772000.44323999994"/>
    <n v="0"/>
    <n v="0"/>
    <n v="451458.36"/>
    <n v="902916.72"/>
    <n v="272706.64"/>
    <n v="62.34"/>
  </r>
  <r>
    <n v="10744"/>
    <n v="201256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2493383"/>
    <n v="0"/>
    <n v="0"/>
    <n v="2493383"/>
    <n v="-2493383"/>
    <n v="0"/>
    <n v="0"/>
    <n v="0"/>
    <n v="0"/>
    <n v="0"/>
    <n v="2016349.84"/>
    <n v="4032699.68"/>
    <n v="477033.16"/>
    <n v="80.87"/>
  </r>
  <r>
    <n v="10744"/>
    <n v="201267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2305683"/>
    <n v="0"/>
    <n v="0"/>
    <n v="2305683"/>
    <n v="-2305683"/>
    <n v="0"/>
    <n v="0"/>
    <n v="0"/>
    <n v="0"/>
    <n v="0"/>
    <n v="865204.7"/>
    <n v="1730409.4"/>
    <n v="1440478.3"/>
    <n v="37.520000000000003"/>
  </r>
  <r>
    <n v="10744"/>
    <n v="201227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1000000000000000000000"/>
    <x v="20"/>
    <x v="3"/>
    <n v="547809"/>
    <n v="0"/>
    <n v="0"/>
    <n v="547809"/>
    <n v="-547809"/>
    <n v="0"/>
    <n v="0"/>
    <n v="0"/>
    <n v="0"/>
    <n v="0"/>
    <n v="245154.65"/>
    <n v="490309.3"/>
    <n v="302654.34999999998"/>
    <n v="44.75"/>
  </r>
  <r>
    <n v="10744"/>
    <n v="201283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3403636"/>
    <n v="0"/>
    <n v="0"/>
    <n v="3403636"/>
    <n v="-3403636"/>
    <n v="0"/>
    <n v="0"/>
    <n v="0"/>
    <n v="0"/>
    <n v="0"/>
    <n v="1525930.23"/>
    <n v="3051860.46"/>
    <n v="1877705.77"/>
    <n v="44.83"/>
  </r>
  <r>
    <n v="10744"/>
    <n v="201274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3000000000000000000000000"/>
    <x v="13"/>
    <x v="3"/>
    <n v="337656"/>
    <n v="0"/>
    <n v="0"/>
    <n v="337656"/>
    <n v="-337656"/>
    <n v="0"/>
    <n v="0"/>
    <n v="0"/>
    <n v="0"/>
    <n v="0"/>
    <n v="149381.47"/>
    <n v="298762.94"/>
    <n v="188274.53"/>
    <n v="44.24"/>
  </r>
  <r>
    <n v="10744"/>
    <n v="201288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17149758"/>
    <n v="0"/>
    <n v="0"/>
    <n v="17149758"/>
    <n v="-17149758"/>
    <n v="0"/>
    <n v="0"/>
    <n v="0"/>
    <n v="0"/>
    <n v="0"/>
    <n v="7951414.8099999996"/>
    <n v="15902829.619999999"/>
    <n v="9198343.1899999995"/>
    <n v="46.36"/>
  </r>
  <r>
    <n v="10744"/>
    <n v="201275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429147"/>
    <n v="0"/>
    <n v="0"/>
    <n v="1429147"/>
    <n v="-1429147"/>
    <n v="0"/>
    <n v="0"/>
    <n v="0"/>
    <n v="0"/>
    <n v="0"/>
    <n v="824107.4"/>
    <n v="1648214.8"/>
    <n v="605039.6"/>
    <n v="57.66"/>
  </r>
  <r>
    <n v="10698"/>
    <n v="226003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743415"/>
    <n v="-20000"/>
    <n v="0"/>
    <n v="723415"/>
    <n v="0"/>
    <n v="723415"/>
    <n v="747287.69499999995"/>
    <n v="771200.90123999992"/>
    <n v="0"/>
    <n v="0"/>
    <n v="398593.49"/>
    <n v="797186.98"/>
    <n v="324821.51"/>
    <n v="55.1"/>
  </r>
  <r>
    <n v="10744"/>
    <n v="232795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5003000000000000000000"/>
    <x v="24"/>
    <x v="3"/>
    <n v="14524"/>
    <n v="0"/>
    <n v="0"/>
    <n v="14524"/>
    <n v="-14524"/>
    <n v="0"/>
    <n v="0"/>
    <n v="0"/>
    <n v="0"/>
    <n v="0"/>
    <n v="11702.3"/>
    <n v="23404.6"/>
    <n v="2821.7"/>
    <n v="80.569999999999993"/>
  </r>
  <r>
    <n v="11084"/>
    <n v="208756"/>
    <n v="400"/>
    <m/>
    <m/>
    <s v="400 | 183_LIM333_TRAFFIC LIGHTS"/>
    <s v="183_LIM333_TRAFFIC LIGHT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2000000000000000"/>
    <s v="Operational:Maintenance:Infrastructure:Corrective Maintenance:Planned:Electrical Infrastructure:LV Networks:Public Lighting"/>
    <s v="FD001001001008001000000000000000000000"/>
    <s v="Fund:Operational:Revenue:General Revenue:Service Charges:Electricity"/>
    <s v="IE007003000000000000000000000000000000"/>
    <x v="0"/>
    <x v="0"/>
    <n v="500000"/>
    <n v="0"/>
    <n v="0"/>
    <n v="500000"/>
    <n v="0"/>
    <n v="500000"/>
    <n v="516499.99999999994"/>
    <n v="533028"/>
    <n v="0"/>
    <n v="0"/>
    <n v="0"/>
    <n v="0"/>
    <n v="500000"/>
    <n v="0"/>
  </r>
  <r>
    <n v="10747"/>
    <n v="223563"/>
    <n v="63"/>
    <m/>
    <m/>
    <s v="63 | _012_30000_LIM333_Municipal Running Costs_DEPRECIATION_2018"/>
    <s v="_012_30000_LIM333_Municipal Running Costs_DEPRECIATION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01000000000000000000000"/>
    <x v="38"/>
    <x v="1"/>
    <n v="28569"/>
    <n v="0"/>
    <n v="0"/>
    <n v="28569"/>
    <n v="0"/>
    <n v="28569"/>
    <n v="29511.776999999998"/>
    <n v="30456.153864"/>
    <n v="0"/>
    <n v="0"/>
    <n v="13848.87"/>
    <n v="27697.74"/>
    <n v="14720.13"/>
    <n v="48.48"/>
  </r>
  <r>
    <n v="10748"/>
    <n v="223548"/>
    <n v="64"/>
    <m/>
    <m/>
    <s v="64 | _015_30000_LIM333_Municipal Running Costs_DEPRECIATION_2018"/>
    <s v="_015_30000_LIM333_Municipal Running Costs_DEPRECIATION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14415"/>
    <n v="0"/>
    <n v="0"/>
    <n v="14415"/>
    <n v="0"/>
    <n v="14415"/>
    <n v="14890.695"/>
    <n v="15367.19724"/>
    <n v="0"/>
    <n v="0"/>
    <n v="0"/>
    <n v="0"/>
    <n v="14415"/>
    <n v="0"/>
  </r>
  <r>
    <n v="10807"/>
    <n v="22530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792980"/>
    <n v="-175000"/>
    <n v="0"/>
    <n v="617980"/>
    <n v="0"/>
    <n v="617980"/>
    <n v="638373.34"/>
    <n v="658801.28688000003"/>
    <n v="0"/>
    <n v="0"/>
    <n v="0"/>
    <n v="0"/>
    <n v="617980"/>
    <n v="0"/>
  </r>
  <r>
    <n v="12671"/>
    <n v="231655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0950"/>
    <n v="0"/>
    <n v="0"/>
    <n v="530950"/>
    <n v="0"/>
    <n v="530950"/>
    <n v="548471.35"/>
    <n v="566022.43319999997"/>
    <n v="0"/>
    <n v="0"/>
    <n v="4113417.99"/>
    <n v="8226835.9800000004"/>
    <n v="-3582467.99"/>
    <n v="774.73"/>
  </r>
  <r>
    <n v="11068"/>
    <n v="202802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500000"/>
    <n v="0"/>
    <n v="0"/>
    <n v="500000"/>
    <n v="0"/>
    <n v="500000"/>
    <n v="516499.99999999994"/>
    <n v="533028"/>
    <n v="0"/>
    <n v="0"/>
    <n v="169250"/>
    <n v="338500"/>
    <n v="330750"/>
    <n v="33.85"/>
  </r>
  <r>
    <n v="12247"/>
    <n v="231672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99375"/>
    <n v="0"/>
    <n v="0"/>
    <n v="499375"/>
    <n v="0"/>
    <n v="499375"/>
    <n v="515854.37499999994"/>
    <n v="532361.71499999997"/>
    <n v="0"/>
    <n v="0"/>
    <n v="0"/>
    <n v="0"/>
    <n v="499375"/>
    <n v="0"/>
  </r>
  <r>
    <n v="12265"/>
    <n v="231660"/>
    <n v="6610"/>
    <m/>
    <m/>
    <s v="6610 | Fleet project_nissan ud 70_FHX 724 N [073]"/>
    <s v="Fleet project_nissan ud 70_FHX 724 N [07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99375"/>
    <n v="0"/>
    <n v="0"/>
    <n v="499375"/>
    <n v="0"/>
    <n v="499375"/>
    <n v="515854.37499999994"/>
    <n v="532361.71499999997"/>
    <n v="0"/>
    <n v="0"/>
    <n v="0"/>
    <n v="0"/>
    <n v="499375"/>
    <n v="0"/>
  </r>
  <r>
    <n v="12606"/>
    <n v="231717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479400"/>
    <n v="0"/>
    <n v="0"/>
    <n v="479400"/>
    <n v="0"/>
    <n v="479400"/>
    <n v="495220.19999999995"/>
    <n v="511067.24639999995"/>
    <n v="0"/>
    <n v="0"/>
    <n v="0"/>
    <n v="0"/>
    <n v="479400"/>
    <n v="0"/>
  </r>
  <r>
    <n v="12397"/>
    <n v="231746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66083"/>
    <n v="0"/>
    <n v="0"/>
    <n v="466083"/>
    <n v="0"/>
    <n v="466083"/>
    <n v="481463.73899999994"/>
    <n v="496870.57864799997"/>
    <n v="0"/>
    <n v="0"/>
    <n v="0"/>
    <n v="0"/>
    <n v="466083"/>
    <n v="0"/>
  </r>
  <r>
    <n v="10811"/>
    <n v="224880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387352"/>
    <n v="-11405"/>
    <n v="0"/>
    <n v="375947"/>
    <n v="124053"/>
    <n v="500000"/>
    <n v="516499.99999999994"/>
    <n v="533028"/>
    <n v="0"/>
    <n v="0"/>
    <n v="9863.17"/>
    <n v="19726.34"/>
    <n v="366083.83"/>
    <n v="2.62"/>
  </r>
  <r>
    <n v="11060"/>
    <n v="225025"/>
    <n v="376"/>
    <m/>
    <m/>
    <s v="376 | _037_70000_LIM333_Operational  Typical Work Streams Asset Protection Vehicle Management System_GENERAL EXPENSES _ OTHER_2018"/>
    <s v="_037_70000_LIM333_Operational  Typical Work Streams Asset Protection Vehicle Management System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3001000000000000000000000000000"/>
    <s v="Operational:Typical Work Streams:Asset Protection:Vehicle Management System"/>
    <s v="FD001001001002000000000000000000000000"/>
    <s v="Fund:Operational:Revenue:General Revenue:Equitable Share"/>
    <s v="IE010068000000000000000000000000000000"/>
    <x v="33"/>
    <x v="2"/>
    <n v="399000"/>
    <n v="0"/>
    <n v="0"/>
    <n v="399000"/>
    <n v="0"/>
    <n v="399000"/>
    <n v="412166.99999999994"/>
    <n v="425356.34399999992"/>
    <n v="0"/>
    <n v="0"/>
    <n v="0"/>
    <n v="0"/>
    <n v="399000"/>
    <n v="0"/>
  </r>
  <r>
    <n v="10793"/>
    <n v="205056"/>
    <n v="109"/>
    <s v="057/078/1341"/>
    <s v="/078/1341"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52441"/>
    <n v="0"/>
    <n v="0"/>
    <n v="352441"/>
    <n v="-282026.70337484556"/>
    <n v="70414.296625154457"/>
    <n v="72737.968413784547"/>
    <n v="75065.583403025652"/>
    <n v="0"/>
    <n v="0"/>
    <n v="345368"/>
    <n v="690736"/>
    <n v="7073"/>
    <n v="97.99"/>
  </r>
  <r>
    <n v="11288"/>
    <n v="226351"/>
    <n v="605"/>
    <m/>
    <m/>
    <s v="605 | CONTRACTED SERVICES - EPWP"/>
    <s v="CONTRACTED SERVICES - EPWP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60000"/>
    <n v="0"/>
    <n v="0"/>
    <n v="360000"/>
    <n v="0"/>
    <n v="360000"/>
    <n v="371879.99999999994"/>
    <n v="383780.16"/>
    <n v="0"/>
    <n v="0"/>
    <n v="93828"/>
    <n v="187656"/>
    <n v="266172"/>
    <n v="26.06"/>
  </r>
  <r>
    <n v="11210"/>
    <n v="207679"/>
    <n v="526"/>
    <m/>
    <m/>
    <s v="526 | _054_LIM333_MACHINERY &amp; EQUIPMENT"/>
    <s v="_054_LIM333_MACHINERY &amp; EQUIPMENT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50000"/>
    <n v="0"/>
    <n v="0"/>
    <n v="350000"/>
    <n v="0"/>
    <n v="350000"/>
    <n v="361550"/>
    <n v="373119.60000000003"/>
    <n v="0"/>
    <n v="0"/>
    <n v="0"/>
    <n v="0"/>
    <n v="350000"/>
    <n v="0"/>
  </r>
  <r>
    <n v="12611"/>
    <n v="231693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3"/>
    <n v="0"/>
    <n v="0"/>
    <n v="349563"/>
    <n v="0"/>
    <n v="349563"/>
    <n v="361098.57899999997"/>
    <n v="372653.73352799995"/>
    <n v="0"/>
    <n v="0"/>
    <n v="0"/>
    <n v="0"/>
    <n v="349563"/>
    <n v="0"/>
  </r>
  <r>
    <n v="12244"/>
    <n v="231669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2"/>
    <n v="0"/>
    <n v="0"/>
    <n v="349562"/>
    <n v="0"/>
    <n v="349562"/>
    <n v="361097.54599999997"/>
    <n v="372652.667472"/>
    <n v="0"/>
    <n v="0"/>
    <n v="0"/>
    <n v="0"/>
    <n v="349562"/>
    <n v="0"/>
  </r>
  <r>
    <n v="12245"/>
    <n v="231670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2"/>
    <n v="0"/>
    <n v="0"/>
    <n v="349562"/>
    <n v="0"/>
    <n v="349562"/>
    <n v="361097.54599999997"/>
    <n v="372652.667472"/>
    <n v="0"/>
    <n v="0"/>
    <n v="0"/>
    <n v="0"/>
    <n v="349562"/>
    <n v="0"/>
  </r>
  <r>
    <n v="12246"/>
    <n v="231671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2"/>
    <n v="0"/>
    <n v="0"/>
    <n v="349562"/>
    <n v="0"/>
    <n v="349562"/>
    <n v="361097.54599999997"/>
    <n v="372652.667472"/>
    <n v="0"/>
    <n v="0"/>
    <n v="0"/>
    <n v="0"/>
    <n v="349562"/>
    <n v="0"/>
  </r>
  <r>
    <n v="10842"/>
    <n v="199539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3000000000000000000000000000"/>
    <x v="40"/>
    <x v="2"/>
    <n v="350000"/>
    <n v="-3787"/>
    <n v="0"/>
    <n v="346213"/>
    <n v="100000"/>
    <n v="446213"/>
    <n v="460938.02899999998"/>
    <n v="475688.04592800001"/>
    <n v="0"/>
    <n v="52450"/>
    <n v="114990"/>
    <n v="229980"/>
    <n v="178773"/>
    <n v="33.21"/>
  </r>
  <r>
    <n v="10778"/>
    <n v="208277"/>
    <n v="94"/>
    <s v="173/078/1341"/>
    <s v="/078/1341"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2000000000000000000000000000000"/>
    <x v="35"/>
    <x v="2"/>
    <n v="337638"/>
    <n v="0"/>
    <n v="0"/>
    <n v="337638"/>
    <n v="49671.461511301983"/>
    <n v="387309.46151130198"/>
    <n v="400090.67374117492"/>
    <n v="412893.57530089252"/>
    <n v="0"/>
    <n v="0"/>
    <n v="330862"/>
    <n v="661724"/>
    <n v="6776"/>
    <n v="97.99"/>
  </r>
  <r>
    <n v="12392"/>
    <n v="231741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32916"/>
    <n v="0"/>
    <n v="0"/>
    <n v="332916"/>
    <n v="0"/>
    <n v="332916"/>
    <n v="343902.22799999994"/>
    <n v="354907.09929599997"/>
    <n v="0"/>
    <n v="0"/>
    <n v="0"/>
    <n v="0"/>
    <n v="332916"/>
    <n v="0"/>
  </r>
  <r>
    <n v="11006"/>
    <n v="20675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21668"/>
    <n v="0"/>
    <n v="0"/>
    <n v="321668"/>
    <n v="0"/>
    <n v="321668"/>
    <n v="332283.04399999999"/>
    <n v="342916.10140799999"/>
    <n v="0"/>
    <n v="0"/>
    <n v="157422.29"/>
    <n v="314844.58"/>
    <n v="164245.71"/>
    <n v="48.94"/>
  </r>
  <r>
    <n v="10761"/>
    <n v="206136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42017"/>
    <n v="0"/>
    <n v="0"/>
    <n v="42017"/>
    <n v="-42017"/>
    <n v="0"/>
    <n v="0"/>
    <n v="0"/>
    <n v="0"/>
    <n v="0"/>
    <n v="260823.76"/>
    <n v="521647.52"/>
    <n v="-218806.76"/>
    <n v="620.76"/>
  </r>
  <r>
    <n v="10761"/>
    <n v="206161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752389"/>
    <n v="0"/>
    <n v="0"/>
    <n v="752389"/>
    <n v="-752389"/>
    <n v="0"/>
    <n v="0"/>
    <n v="0"/>
    <n v="0"/>
    <n v="0"/>
    <n v="586105.5"/>
    <n v="1172211"/>
    <n v="166283.5"/>
    <n v="77.900000000000006"/>
  </r>
  <r>
    <n v="10761"/>
    <n v="206168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3829"/>
    <n v="0"/>
    <n v="0"/>
    <n v="403829"/>
    <n v="-403829"/>
    <n v="0"/>
    <n v="0"/>
    <n v="0"/>
    <n v="0"/>
    <n v="0"/>
    <n v="198159.12"/>
    <n v="396318.24"/>
    <n v="205669.88"/>
    <n v="49.07"/>
  </r>
  <r>
    <n v="10761"/>
    <n v="223822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90000"/>
    <n v="0"/>
    <n v="0"/>
    <n v="90000"/>
    <n v="-90000"/>
    <n v="0"/>
    <n v="0"/>
    <n v="0"/>
    <n v="0"/>
    <n v="0"/>
    <n v="49000"/>
    <n v="98000"/>
    <n v="41000"/>
    <n v="54.44"/>
  </r>
  <r>
    <n v="10761"/>
    <n v="206154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36388"/>
    <n v="0"/>
    <n v="0"/>
    <n v="36388"/>
    <n v="-36388"/>
    <n v="0"/>
    <n v="0"/>
    <n v="0"/>
    <n v="0"/>
    <n v="0"/>
    <n v="33889.5"/>
    <n v="67779"/>
    <n v="2498.5"/>
    <n v="93.13"/>
  </r>
  <r>
    <n v="10761"/>
    <n v="206178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33062"/>
    <n v="0"/>
    <n v="0"/>
    <n v="1033062"/>
    <n v="-1033062"/>
    <n v="0"/>
    <n v="0"/>
    <n v="0"/>
    <n v="0"/>
    <n v="0"/>
    <n v="508364.69"/>
    <n v="1016729.38"/>
    <n v="524697.31000000006"/>
    <n v="49.21"/>
  </r>
  <r>
    <n v="10761"/>
    <n v="206184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50780"/>
    <n v="0"/>
    <n v="0"/>
    <n v="1550780"/>
    <n v="-1550780"/>
    <n v="0"/>
    <n v="0"/>
    <n v="0"/>
    <n v="0"/>
    <n v="0"/>
    <n v="1074844.55"/>
    <n v="2149689.1"/>
    <n v="475935.45"/>
    <n v="69.31"/>
  </r>
  <r>
    <n v="10761"/>
    <n v="206192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51270"/>
    <n v="0"/>
    <n v="0"/>
    <n v="151270"/>
    <n v="-151270"/>
    <n v="0"/>
    <n v="0"/>
    <n v="0"/>
    <n v="0"/>
    <n v="0"/>
    <n v="105714.03"/>
    <n v="211428.06"/>
    <n v="45555.97"/>
    <n v="69.88"/>
  </r>
  <r>
    <n v="10761"/>
    <n v="206170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30291"/>
    <n v="0"/>
    <n v="0"/>
    <n v="630291"/>
    <n v="-630291"/>
    <n v="0"/>
    <n v="0"/>
    <n v="0"/>
    <n v="0"/>
    <n v="0"/>
    <n v="297553.34999999998"/>
    <n v="595106.69999999995"/>
    <n v="332737.65000000002"/>
    <n v="47.21"/>
  </r>
  <r>
    <n v="10761"/>
    <n v="206200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995"/>
    <n v="0"/>
    <n v="0"/>
    <n v="1995"/>
    <n v="-1995"/>
    <n v="0"/>
    <n v="0"/>
    <n v="0"/>
    <n v="0"/>
    <n v="0"/>
    <n v="2334.3000000000002"/>
    <n v="4668.6000000000004"/>
    <n v="-339.3"/>
    <n v="117.01"/>
  </r>
  <r>
    <n v="12362"/>
    <n v="231790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13892"/>
    <n v="0"/>
    <n v="0"/>
    <n v="313892"/>
    <n v="0"/>
    <n v="313892"/>
    <n v="324250.43599999999"/>
    <n v="334626.449952"/>
    <n v="0"/>
    <n v="0"/>
    <n v="0"/>
    <n v="0"/>
    <n v="313892"/>
    <n v="0"/>
  </r>
  <r>
    <n v="10761"/>
    <n v="206209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563497"/>
    <n v="0"/>
    <n v="0"/>
    <n v="7563497"/>
    <n v="-7563497"/>
    <n v="0"/>
    <n v="0"/>
    <n v="0"/>
    <n v="0"/>
    <n v="0"/>
    <n v="5309621.8099999996"/>
    <n v="10619243.619999999"/>
    <n v="2253875.19"/>
    <n v="70.2"/>
  </r>
  <r>
    <n v="10761"/>
    <n v="232796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72618"/>
    <n v="0"/>
    <n v="0"/>
    <n v="72618"/>
    <n v="-72618"/>
    <n v="0"/>
    <n v="0"/>
    <n v="0"/>
    <n v="0"/>
    <n v="0"/>
    <n v="53774.75"/>
    <n v="107549.5"/>
    <n v="18843.25"/>
    <n v="74.05"/>
  </r>
  <r>
    <n v="11595"/>
    <n v="226127"/>
    <n v="2388"/>
    <m/>
    <m/>
    <s v="2388 | 105_FUEL - VEHICLES_Repair and maintenance"/>
    <s v="105_FUEL - VEHICLES_Repair and maintenance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306330"/>
    <n v="0"/>
    <n v="0"/>
    <n v="306330"/>
    <n v="0"/>
    <n v="306330"/>
    <n v="316438.88999999996"/>
    <n v="326564.93447999994"/>
    <n v="0"/>
    <n v="0"/>
    <n v="62904.22"/>
    <n v="125808.44"/>
    <n v="243425.78"/>
    <n v="20.53"/>
  </r>
  <r>
    <n v="10764"/>
    <n v="223564"/>
    <n v="80"/>
    <m/>
    <m/>
    <s v="80 | _112_30000_LIM333_Municipal Running Costs_DEPRECIATION_2018"/>
    <s v="_112_30000_LIM333_Municipal Running Costs_DEPRECIATION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4002020001001000000000000000000000"/>
    <x v="38"/>
    <x v="1"/>
    <n v="1150513"/>
    <n v="0"/>
    <n v="0"/>
    <n v="1150513"/>
    <n v="0"/>
    <n v="1150513"/>
    <n v="1188479.929"/>
    <n v="1226511.286728"/>
    <n v="0"/>
    <n v="0"/>
    <n v="1040766.12"/>
    <n v="2081532.24"/>
    <n v="109746.88"/>
    <n v="90.46"/>
  </r>
  <r>
    <n v="12363"/>
    <n v="231791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13892"/>
    <n v="0"/>
    <n v="0"/>
    <n v="313892"/>
    <n v="0"/>
    <n v="313892"/>
    <n v="324250.43599999999"/>
    <n v="334626.449952"/>
    <n v="0"/>
    <n v="0"/>
    <n v="0"/>
    <n v="0"/>
    <n v="313892"/>
    <n v="0"/>
  </r>
  <r>
    <n v="12587"/>
    <n v="231706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313892"/>
    <n v="0"/>
    <n v="0"/>
    <n v="313892"/>
    <n v="0"/>
    <n v="313892"/>
    <n v="324250.43599999999"/>
    <n v="334626.449952"/>
    <n v="0"/>
    <n v="0"/>
    <n v="0"/>
    <n v="0"/>
    <n v="313892"/>
    <n v="0"/>
  </r>
  <r>
    <n v="10807"/>
    <n v="20630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210000"/>
    <n v="100000"/>
    <n v="0"/>
    <n v="310000"/>
    <n v="0"/>
    <n v="310000"/>
    <n v="320230"/>
    <n v="330477.36"/>
    <n v="1700"/>
    <n v="2956.52"/>
    <n v="230974.02"/>
    <n v="461948.04"/>
    <n v="74369.460000000006"/>
    <n v="74.510000000000005"/>
  </r>
  <r>
    <n v="10842"/>
    <n v="225011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302000"/>
    <n v="0"/>
    <n v="0"/>
    <n v="302000"/>
    <n v="148000"/>
    <n v="450000"/>
    <n v="464849.99999999994"/>
    <n v="479725.19999999995"/>
    <n v="0"/>
    <n v="16000"/>
    <n v="167632.45000000001"/>
    <n v="335264.90000000002"/>
    <n v="118367.55"/>
    <n v="55.51"/>
  </r>
  <r>
    <n v="10766"/>
    <n v="224058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3001000000000000000000000000"/>
    <x v="44"/>
    <x v="4"/>
    <n v="21448"/>
    <n v="0"/>
    <n v="0"/>
    <n v="21448"/>
    <n v="-3844.9844000000012"/>
    <n v="17603.015599999999"/>
    <n v="18183.915114799998"/>
    <n v="18765.800398473599"/>
    <n v="0"/>
    <n v="221971.64"/>
    <n v="11278.14"/>
    <n v="22556.28"/>
    <n v="-211801.78"/>
    <n v="52.58"/>
  </r>
  <r>
    <n v="11090"/>
    <n v="205678"/>
    <n v="406"/>
    <s v="034/078/1341"/>
    <s v="/078/1341"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00000"/>
    <n v="0"/>
    <n v="0"/>
    <n v="300000"/>
    <n v="23917.445543089008"/>
    <n v="323917.44554308901"/>
    <n v="334606.72124601091"/>
    <n v="345314.13632588327"/>
    <n v="0"/>
    <n v="0"/>
    <n v="298774.64"/>
    <n v="597549.28"/>
    <n v="1225.3599999999999"/>
    <n v="99.59"/>
  </r>
  <r>
    <n v="10954"/>
    <n v="209335"/>
    <n v="270"/>
    <s v="133/078/1341"/>
    <s v="/078/1341"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2000000000000000000000000000000"/>
    <x v="35"/>
    <x v="2"/>
    <n v="295619"/>
    <n v="0"/>
    <n v="0"/>
    <n v="295619"/>
    <n v="44868.39632669749"/>
    <n v="340487.39632669749"/>
    <n v="351723.48040547851"/>
    <n v="362978.63177845383"/>
    <n v="0"/>
    <n v="0"/>
    <n v="289686"/>
    <n v="579372"/>
    <n v="5933"/>
    <n v="97.99"/>
  </r>
  <r>
    <n v="10793"/>
    <n v="232158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7000000000000000000000000000000"/>
    <x v="45"/>
    <x v="2"/>
    <n v="288000"/>
    <n v="0"/>
    <n v="0"/>
    <n v="288000"/>
    <n v="0"/>
    <n v="288000"/>
    <n v="297504"/>
    <n v="307024.12800000003"/>
    <n v="0"/>
    <n v="0"/>
    <n v="149183.35999999999"/>
    <n v="298366.71999999997"/>
    <n v="138816.64000000001"/>
    <n v="51.8"/>
  </r>
  <r>
    <n v="11048"/>
    <n v="224999"/>
    <n v="364"/>
    <m/>
    <m/>
    <s v="364 | _140_30000_LIM333_Municipal Running Costs_GENERAL EXPENSES _ OTHER_2018_1"/>
    <s v="_140_30000_LIM333_Municipal Running Costs_GENERAL EXPENSES _ OTHER_2018_1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62584"/>
    <n v="0"/>
    <n v="0"/>
    <n v="262584"/>
    <n v="0"/>
    <n v="262584"/>
    <n v="271249.272"/>
    <n v="279929.24870400003"/>
    <n v="0"/>
    <n v="0"/>
    <n v="146450"/>
    <n v="292900"/>
    <n v="116134"/>
    <n v="55.77"/>
  </r>
  <r>
    <n v="10779"/>
    <n v="209456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2000000000000000000000000"/>
    <x v="37"/>
    <x v="2"/>
    <n v="160000"/>
    <n v="100000"/>
    <n v="0"/>
    <n v="260000"/>
    <n v="0"/>
    <n v="260000"/>
    <n v="268580"/>
    <n v="277174.56"/>
    <n v="0"/>
    <n v="0"/>
    <n v="208263.08"/>
    <n v="416526.16"/>
    <n v="51736.92"/>
    <n v="80.099999999999994"/>
  </r>
  <r>
    <n v="12607"/>
    <n v="231712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2609"/>
    <n v="231710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0767"/>
    <n v="205625"/>
    <n v="83"/>
    <m/>
    <m/>
    <s v="83 | _034_30000_LIM333_Municipal Running Costs_DEPRECIATION_2018"/>
    <s v="_034_30000_LIM333_Municipal Running Costs_DEPRECIATION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102620"/>
    <n v="0"/>
    <n v="0"/>
    <n v="102620"/>
    <n v="0"/>
    <n v="102620"/>
    <n v="106006.45999999999"/>
    <n v="109398.66671999999"/>
    <n v="0"/>
    <n v="0"/>
    <n v="0"/>
    <n v="0"/>
    <n v="102620"/>
    <n v="0"/>
  </r>
  <r>
    <n v="11193"/>
    <n v="202077"/>
    <n v="509"/>
    <m/>
    <m/>
    <s v="509 | _140_LIM333_NON-CAPITAL TOOLS &amp; EQUIPMENT_1"/>
    <s v="_140_LIM333_NON-CAPITAL TOOLS &amp; EQUIPMENT_1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76391"/>
    <n v="0"/>
    <n v="0"/>
    <n v="276391"/>
    <n v="0"/>
    <n v="276391"/>
    <n v="285511.90299999999"/>
    <n v="294648.28389600001"/>
    <n v="0"/>
    <n v="0"/>
    <n v="78258.25"/>
    <n v="156516.5"/>
    <n v="198132.75"/>
    <n v="28.31"/>
  </r>
  <r>
    <n v="12052"/>
    <n v="226334"/>
    <n v="6249"/>
    <m/>
    <m/>
    <s v="6249 | 105_Maintenance of Small Machines"/>
    <s v="105_Maintenance of Small Machine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410000"/>
    <n v="0"/>
    <n v="0"/>
    <n v="270000"/>
    <n v="0"/>
    <n v="270000"/>
    <n v="278910"/>
    <n v="287835.12"/>
    <n v="0"/>
    <n v="21985.56"/>
    <n v="31435.17"/>
    <n v="62870.34"/>
    <n v="216579.27"/>
    <n v="11.64"/>
  </r>
  <r>
    <n v="10770"/>
    <n v="226069"/>
    <n v="86"/>
    <m/>
    <m/>
    <s v="86 | _105_30000_LIM333_Municipal Running Costs_GRANTS _ SUBSIDIES PAID_UNCONDITIONAL_2018"/>
    <s v="_105_30000_LIM333_Municipal Running Costs_GRANTS _ SUBSIDIES PAID_UNCONDITIONAL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1002001002055000000000000000000"/>
    <x v="46"/>
    <x v="5"/>
    <n v="190000"/>
    <n v="0"/>
    <n v="0"/>
    <n v="190000"/>
    <n v="0"/>
    <n v="190000"/>
    <n v="196269.99999999997"/>
    <n v="202550.63999999998"/>
    <n v="0"/>
    <n v="0"/>
    <n v="94999.98"/>
    <n v="189999.96"/>
    <n v="95000.02"/>
    <n v="50"/>
  </r>
  <r>
    <n v="10770"/>
    <n v="203259"/>
    <n v="86"/>
    <m/>
    <m/>
    <s v="86 | _105_30000_LIM333_Municipal Running Costs_GRANTS _ SUBSIDIES PAID_UNCONDITIONAL_2018"/>
    <s v="_105_30000_LIM333_Municipal Running Costs_GRANTS _ SUBSIDIES PAID_UNCONDITIONAL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5016000000000000000000000"/>
    <x v="47"/>
    <x v="5"/>
    <n v="250000"/>
    <n v="0"/>
    <n v="0"/>
    <n v="250000"/>
    <n v="50000"/>
    <n v="300000"/>
    <n v="309900"/>
    <n v="319816.8"/>
    <n v="0"/>
    <n v="0"/>
    <n v="124999.98"/>
    <n v="249999.96"/>
    <n v="125000.02"/>
    <n v="50"/>
  </r>
  <r>
    <n v="10770"/>
    <n v="226119"/>
    <n v="86"/>
    <m/>
    <m/>
    <s v="86 | _105_30000_LIM333_Municipal Running Costs_GRANTS _ SUBSIDIES PAID_UNCONDITIONAL_2018"/>
    <s v="_105_30000_LIM333_Municipal Running Costs_GRANTS _ SUBSIDIES PAID_UNCONDITIONAL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5013000000000000000000000"/>
    <x v="48"/>
    <x v="5"/>
    <n v="45000"/>
    <n v="0"/>
    <n v="0"/>
    <n v="45000"/>
    <n v="0"/>
    <n v="45000"/>
    <n v="46484.999999999993"/>
    <n v="47972.52"/>
    <n v="0"/>
    <n v="0"/>
    <n v="0"/>
    <n v="0"/>
    <n v="45000"/>
    <n v="0"/>
  </r>
  <r>
    <n v="10903"/>
    <n v="224508"/>
    <n v="219"/>
    <m/>
    <m/>
    <s v="219 | 195_LIM333_NON-CAPITAL TOOLS &amp; EQUIPMENT"/>
    <s v="195_LIM333_NON-CAPITAL TOOLS &amp; EQUIPMENT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2002005037000000000000000000000"/>
    <s v="Fund:Operational:Transfers and Subsidies:Monetary Allocations:National Government:Municipal Infrastructure Grant"/>
    <s v="IE007003000000000000000000000000000000"/>
    <x v="0"/>
    <x v="0"/>
    <n v="234354"/>
    <n v="0"/>
    <n v="0"/>
    <n v="234354"/>
    <n v="0"/>
    <n v="234354"/>
    <n v="242087.68199999997"/>
    <n v="249834.48782399998"/>
    <n v="0"/>
    <n v="0"/>
    <n v="0"/>
    <n v="0"/>
    <n v="234354"/>
    <n v="0"/>
  </r>
  <r>
    <n v="11059"/>
    <n v="223515"/>
    <n v="375"/>
    <m/>
    <m/>
    <s v="375 | _140_30000_LIM333_Municipal Running Costs_CONTRACTED SERVICES_2018"/>
    <s v="_140_30000_LIM333_Municipal Running Costs_CONTRACTED SERVIC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3001027000000000000000000000000000"/>
    <x v="49"/>
    <x v="6"/>
    <n v="32038789"/>
    <n v="-40000"/>
    <n v="0"/>
    <n v="31998789"/>
    <n v="14799879"/>
    <n v="46798668"/>
    <n v="48343024.044"/>
    <n v="49890000.813408002"/>
    <n v="0"/>
    <n v="0"/>
    <n v="26284447.34"/>
    <n v="52568894.68"/>
    <n v="5714341.6600000001"/>
    <n v="82.14"/>
  </r>
  <r>
    <n v="10732"/>
    <n v="224911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06846"/>
    <n v="0"/>
    <n v="0"/>
    <n v="206846"/>
    <n v="199154"/>
    <n v="406000"/>
    <n v="419397.99999999994"/>
    <n v="432818.73599999998"/>
    <n v="0"/>
    <n v="0"/>
    <n v="134320.84"/>
    <n v="268641.68"/>
    <n v="72525.16"/>
    <n v="64.94"/>
  </r>
  <r>
    <n v="10772"/>
    <n v="202049"/>
    <n v="88"/>
    <m/>
    <m/>
    <s v="88 | _134_30000_LIM333_Municipal Running Costs_CONTRACTED SERVICES_2018"/>
    <s v="_134_30000_LIM333_Municipal Running Costs_CONTRACTED SERVICE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3001008000000000000000000000000000"/>
    <x v="50"/>
    <x v="6"/>
    <n v="20617315"/>
    <n v="0"/>
    <n v="0"/>
    <n v="20617315"/>
    <n v="2061731.5"/>
    <n v="22679046.5"/>
    <n v="23427455.034499999"/>
    <n v="24177133.595603999"/>
    <n v="0"/>
    <n v="0"/>
    <n v="14136578.35"/>
    <n v="28273156.699999999"/>
    <n v="6480736.6500000004"/>
    <n v="68.569999999999993"/>
  </r>
  <r>
    <n v="10900"/>
    <n v="224892"/>
    <n v="216"/>
    <m/>
    <m/>
    <s v="216 | _105_LIM333_CONSUMABLE DOMESTIC ITEMS"/>
    <s v="_105_LIM333_CONSUMABLE DOMESTIC ITEM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07842"/>
    <n v="-10000"/>
    <n v="0"/>
    <n v="197842"/>
    <n v="0"/>
    <n v="197842"/>
    <n v="204370.78599999999"/>
    <n v="210910.65115200001"/>
    <n v="0"/>
    <n v="0"/>
    <n v="113573.44"/>
    <n v="227146.88"/>
    <n v="84268.56"/>
    <n v="57.41"/>
  </r>
  <r>
    <n v="11527"/>
    <n v="226326"/>
    <n v="2324"/>
    <m/>
    <m/>
    <s v="2324 | 143_Printing- publications and books"/>
    <s v="143_Printing, publications and books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62453"/>
    <n v="0"/>
    <n v="0"/>
    <n v="162453"/>
    <n v="0"/>
    <n v="162453"/>
    <n v="167813.94899999999"/>
    <n v="173183.995368"/>
    <n v="0"/>
    <n v="0"/>
    <n v="126264.08"/>
    <n v="252528.16"/>
    <n v="36188.92"/>
    <n v="77.72"/>
  </r>
  <r>
    <n v="10778"/>
    <n v="208176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6000000000000000000000000"/>
    <x v="11"/>
    <x v="3"/>
    <n v="136453"/>
    <n v="0"/>
    <n v="0"/>
    <n v="136453"/>
    <n v="-136453"/>
    <n v="0"/>
    <n v="0"/>
    <n v="0"/>
    <n v="0"/>
    <n v="0"/>
    <n v="63054.720000000001"/>
    <n v="126109.44"/>
    <n v="73398.28"/>
    <n v="46.21"/>
  </r>
  <r>
    <n v="10778"/>
    <n v="208191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2490111"/>
    <n v="0"/>
    <n v="0"/>
    <n v="2490111"/>
    <n v="-2490111"/>
    <n v="0"/>
    <n v="0"/>
    <n v="0"/>
    <n v="0"/>
    <n v="0"/>
    <n v="2328568.96"/>
    <n v="4657137.92"/>
    <n v="161542.04"/>
    <n v="93.51"/>
  </r>
  <r>
    <n v="10778"/>
    <n v="223841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3000000000000000000000"/>
    <x v="21"/>
    <x v="3"/>
    <n v="216000"/>
    <n v="0"/>
    <n v="0"/>
    <n v="216000"/>
    <n v="-216000"/>
    <n v="0"/>
    <n v="0"/>
    <n v="0"/>
    <n v="0"/>
    <n v="0"/>
    <n v="104000"/>
    <n v="208000"/>
    <n v="112000"/>
    <n v="48.15"/>
  </r>
  <r>
    <n v="12610"/>
    <n v="231707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2617"/>
    <n v="231694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2637"/>
    <n v="231701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0778"/>
    <n v="231577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08000000000000000000"/>
    <x v="34"/>
    <x v="3"/>
    <n v="353784"/>
    <n v="0"/>
    <n v="0"/>
    <n v="353784"/>
    <n v="-353784"/>
    <n v="0"/>
    <n v="0"/>
    <n v="0"/>
    <n v="0"/>
    <n v="0"/>
    <n v="116362.96"/>
    <n v="232725.92"/>
    <n v="237421.04"/>
    <n v="32.89"/>
  </r>
  <r>
    <n v="10778"/>
    <n v="208185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2000000000000000000000000"/>
    <x v="17"/>
    <x v="3"/>
    <n v="9206"/>
    <n v="0"/>
    <n v="0"/>
    <n v="9206"/>
    <n v="-9206"/>
    <n v="0"/>
    <n v="0"/>
    <n v="0"/>
    <n v="0"/>
    <n v="0"/>
    <n v="4467.8"/>
    <n v="8935.6"/>
    <n v="4738.2"/>
    <n v="48.53"/>
  </r>
  <r>
    <n v="10778"/>
    <n v="208243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5000000000000000000"/>
    <x v="19"/>
    <x v="3"/>
    <n v="27504"/>
    <n v="0"/>
    <n v="0"/>
    <n v="27504"/>
    <n v="-27504"/>
    <n v="0"/>
    <n v="0"/>
    <n v="0"/>
    <n v="0"/>
    <n v="0"/>
    <n v="29061.91"/>
    <n v="58123.82"/>
    <n v="-1557.91"/>
    <n v="105.66"/>
  </r>
  <r>
    <n v="10778"/>
    <n v="208264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1000000000000000000000"/>
    <x v="20"/>
    <x v="3"/>
    <n v="947530"/>
    <n v="0"/>
    <n v="0"/>
    <n v="947530"/>
    <n v="-947530"/>
    <n v="0"/>
    <n v="0"/>
    <n v="0"/>
    <n v="0"/>
    <n v="0"/>
    <n v="530189.01"/>
    <n v="1060378.02"/>
    <n v="417340.99"/>
    <n v="55.95"/>
  </r>
  <r>
    <n v="10778"/>
    <n v="232797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3000000000000000000"/>
    <x v="24"/>
    <x v="3"/>
    <n v="29047"/>
    <n v="0"/>
    <n v="0"/>
    <n v="29047"/>
    <n v="-29047"/>
    <n v="0"/>
    <n v="0"/>
    <n v="0"/>
    <n v="0"/>
    <n v="0"/>
    <n v="0"/>
    <n v="0"/>
    <n v="29047"/>
    <n v="0"/>
  </r>
  <r>
    <n v="10778"/>
    <n v="208202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4211900"/>
    <n v="0"/>
    <n v="0"/>
    <n v="4211900"/>
    <n v="-4211900"/>
    <n v="0"/>
    <n v="0"/>
    <n v="0"/>
    <n v="0"/>
    <n v="0"/>
    <n v="2080752.57"/>
    <n v="4161505.14"/>
    <n v="2131147.4300000002"/>
    <n v="49.4"/>
  </r>
  <r>
    <n v="12641"/>
    <n v="231703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2642"/>
    <n v="231704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</r>
  <r>
    <n v="10778"/>
    <n v="208222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2573857"/>
    <n v="0"/>
    <n v="0"/>
    <n v="2573857"/>
    <n v="-2573857"/>
    <n v="0"/>
    <n v="0"/>
    <n v="0"/>
    <n v="0"/>
    <n v="0"/>
    <n v="1195725.6000000001"/>
    <n v="2391451.2000000002"/>
    <n v="1378131.4"/>
    <n v="46.46"/>
  </r>
  <r>
    <n v="10778"/>
    <n v="208236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32512947"/>
    <n v="0"/>
    <n v="0"/>
    <n v="32512947"/>
    <n v="-32512947"/>
    <n v="0"/>
    <n v="0"/>
    <n v="0"/>
    <n v="0"/>
    <n v="0"/>
    <n v="10408962"/>
    <n v="20817924"/>
    <n v="22103985"/>
    <n v="32.01"/>
  </r>
  <r>
    <n v="11082"/>
    <n v="224913"/>
    <n v="398"/>
    <m/>
    <m/>
    <s v="398 | _173_LIM333_CONSUMABLE DOMESTIC ITEMS"/>
    <s v="_173_LIM333_CONSUMABLE DOMESTIC ITEM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1000000000000000000000"/>
    <s v="Fund:Operational:Revenue:General Revenue:Service Charges:Electricity"/>
    <s v="IE007003000000000000000000000000000000"/>
    <x v="0"/>
    <x v="0"/>
    <n v="40006"/>
    <n v="100000"/>
    <n v="0"/>
    <n v="140006"/>
    <n v="0"/>
    <n v="140006"/>
    <n v="144626.19799999997"/>
    <n v="149254.23633599997"/>
    <n v="0"/>
    <n v="0"/>
    <n v="40087.870000000003"/>
    <n v="80175.740000000005"/>
    <n v="99918.13"/>
    <n v="28.63"/>
  </r>
  <r>
    <n v="10807"/>
    <n v="20631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8000000000000000000000000000"/>
    <x v="51"/>
    <x v="2"/>
    <n v="250000"/>
    <n v="0"/>
    <n v="0"/>
    <n v="250000"/>
    <n v="0"/>
    <n v="250000"/>
    <n v="258249.99999999997"/>
    <n v="266514"/>
    <n v="0"/>
    <n v="1704"/>
    <n v="116461.09"/>
    <n v="232922.18"/>
    <n v="131834.91"/>
    <n v="46.58"/>
  </r>
  <r>
    <n v="10778"/>
    <n v="208229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3000000000000000000000000"/>
    <x v="13"/>
    <x v="3"/>
    <n v="402006"/>
    <n v="0"/>
    <n v="0"/>
    <n v="402006"/>
    <n v="-402006"/>
    <n v="0"/>
    <n v="0"/>
    <n v="0"/>
    <n v="0"/>
    <n v="0"/>
    <n v="204703.12"/>
    <n v="409406.24"/>
    <n v="197302.88"/>
    <n v="50.92"/>
  </r>
  <r>
    <n v="10778"/>
    <n v="208284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1997989"/>
    <n v="0"/>
    <n v="0"/>
    <n v="1997989"/>
    <n v="-1997989"/>
    <n v="0"/>
    <n v="0"/>
    <n v="0"/>
    <n v="0"/>
    <n v="0"/>
    <n v="832825.1"/>
    <n v="1665650.2"/>
    <n v="1165163.8999999999"/>
    <n v="41.68"/>
  </r>
  <r>
    <n v="10778"/>
    <n v="208265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3000000000000000000000000"/>
    <x v="16"/>
    <x v="3"/>
    <n v="1732732"/>
    <n v="0"/>
    <n v="0"/>
    <n v="1732732"/>
    <n v="-1732732"/>
    <n v="0"/>
    <n v="0"/>
    <n v="0"/>
    <n v="0"/>
    <n v="0"/>
    <n v="543275.36"/>
    <n v="1086550.72"/>
    <n v="1189456.6399999999"/>
    <n v="31.35"/>
  </r>
  <r>
    <n v="10999"/>
    <n v="207601"/>
    <n v="315"/>
    <m/>
    <m/>
    <s v="315 | _057_70000_LIM333_Operational  Typical Work Streams Community Development Disability _GENERAL EXPENSES _ OTHER_2018"/>
    <s v="_057_70000_LIM333_Operational  Typical Work Streams Community Development Disability 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04000000000000000000000000000"/>
    <s v="Operational:Typical Work Streams:Community Development:Disability"/>
    <s v="FD001001001002000000000000000000000000"/>
    <s v="Fund:Operational:Revenue:General Revenue:Equitable Share"/>
    <s v="IE010068000000000000000000000000000000"/>
    <x v="33"/>
    <x v="2"/>
    <n v="250000"/>
    <n v="0"/>
    <n v="0"/>
    <n v="250000"/>
    <n v="0"/>
    <n v="250000"/>
    <n v="258249.99999999997"/>
    <n v="266514"/>
    <n v="0"/>
    <n v="3841.83"/>
    <n v="225766.07"/>
    <n v="451532.14"/>
    <n v="20392.099999999999"/>
    <n v="90.31"/>
  </r>
  <r>
    <n v="11265"/>
    <n v="231473"/>
    <n v="582"/>
    <m/>
    <m/>
    <s v="582 | Rent-Office Building_Council Expenditure"/>
    <s v="Rent-Office Building_Council Expenditure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250000"/>
    <n v="0"/>
    <n v="0"/>
    <n v="250000"/>
    <n v="0"/>
    <n v="250000"/>
    <n v="258249.99999999997"/>
    <n v="266514"/>
    <n v="0"/>
    <n v="0"/>
    <n v="24229.81"/>
    <n v="48459.62"/>
    <n v="225770.19"/>
    <n v="9.69"/>
  </r>
  <r>
    <n v="12336"/>
    <n v="231781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49687"/>
    <n v="0"/>
    <n v="0"/>
    <n v="249687"/>
    <n v="0"/>
    <n v="249687"/>
    <n v="257926.67099999997"/>
    <n v="266180.32447200001"/>
    <n v="0"/>
    <n v="0"/>
    <n v="0"/>
    <n v="0"/>
    <n v="249687"/>
    <n v="0"/>
  </r>
  <r>
    <n v="11006"/>
    <n v="206787"/>
    <n v="322"/>
    <s v="057/053/1027"/>
    <s v="/053/1027"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46709"/>
    <n v="0"/>
    <n v="0"/>
    <n v="246709"/>
    <n v="-197418.9923623919"/>
    <n v="49290.007637608112"/>
    <n v="50916.577889649176"/>
    <n v="52545.908382117952"/>
    <n v="0"/>
    <n v="0"/>
    <n v="194715.42"/>
    <n v="389430.84"/>
    <n v="51993.58"/>
    <n v="78.930000000000007"/>
  </r>
  <r>
    <n v="10751"/>
    <n v="207093"/>
    <n v="67"/>
    <m/>
    <m/>
    <s v="67 | _054_70000_LIM333_Operational  Typical Work Streams AIDS/HIV"/>
    <s v="_054_70000_LIM333_Operational  Typical Work Streams AIDS/HIV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2001000000000000000000000000000"/>
    <s v="Operational:Typical Work Streams:AIDS/HIV, Tuberculosis and Cancer:Awareness and Information"/>
    <s v="FD001001001002000000000000000000000000"/>
    <s v="Fund:Operational:Revenue:General Revenue:Equitable Share"/>
    <s v="IE010009000000000000000000000000000000"/>
    <x v="31"/>
    <x v="2"/>
    <n v="241000"/>
    <n v="0"/>
    <n v="0"/>
    <n v="241000"/>
    <n v="0"/>
    <n v="241000"/>
    <n v="248952.99999999997"/>
    <n v="256919.49599999998"/>
    <n v="0"/>
    <n v="0"/>
    <n v="102609.84"/>
    <n v="205219.68"/>
    <n v="138390.16"/>
    <n v="42.58"/>
  </r>
  <r>
    <n v="10778"/>
    <n v="208298"/>
    <n v="94"/>
    <s v="173/053/1027"/>
    <s v="/053/1027"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2000000000000000000000000000000"/>
    <x v="52"/>
    <x v="2"/>
    <n v="236347"/>
    <n v="0"/>
    <n v="0"/>
    <n v="236347"/>
    <n v="34769.623057911464"/>
    <n v="271116.62305791146"/>
    <n v="280063.47161882254"/>
    <n v="289025.50271062489"/>
    <n v="0"/>
    <n v="0"/>
    <n v="186537.2"/>
    <n v="373074.4"/>
    <n v="49809.8"/>
    <n v="78.930000000000007"/>
  </r>
  <r>
    <n v="10732"/>
    <n v="207895"/>
    <n v="48"/>
    <s v="105/078/1341"/>
    <s v="/078/1341"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31206"/>
    <n v="0"/>
    <n v="0"/>
    <n v="231206"/>
    <n v="177081.64858472825"/>
    <n v="408287.64858472825"/>
    <n v="421761.14098802424"/>
    <n v="435257.49749964103"/>
    <n v="0"/>
    <n v="0"/>
    <n v="226566"/>
    <n v="453132"/>
    <n v="4640"/>
    <n v="97.99"/>
  </r>
  <r>
    <n v="10801"/>
    <n v="231281"/>
    <n v="117"/>
    <m/>
    <m/>
    <s v="117 | _057_70000_LIM333_Operational  Typical Work Streams Communication and Public Participation Mayoral/Executive Mayor Campaigns_GENERAL EXPENSES _ OTHER_2018"/>
    <s v="_057_70000_LIM333_Operational  Typical Work Streams Communication and Public Participation Mayoral/Executive Mayor Campaign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6004000000000000000000000000000"/>
    <s v="Operational:Typical Work Streams:Communication and Public Participation:Mayoral/Executive Mayor Campaigns"/>
    <s v="FD001001001002000000000000000000000000"/>
    <s v="Fund:Operational:Revenue:General Revenue:Equitable Share"/>
    <s v="IE010068000000000000000000000000000000"/>
    <x v="33"/>
    <x v="2"/>
    <n v="300000"/>
    <n v="-80000"/>
    <n v="0"/>
    <n v="220000"/>
    <n v="0"/>
    <n v="220000"/>
    <n v="227259.99999999997"/>
    <n v="234532.31999999998"/>
    <n v="0"/>
    <n v="1950"/>
    <n v="211097"/>
    <n v="422194"/>
    <n v="6953"/>
    <n v="95.95"/>
  </r>
  <r>
    <n v="10744"/>
    <n v="201248"/>
    <n v="60"/>
    <s v="133/053/1027"/>
    <s v="/053/1027"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62000000000000000000000000000000"/>
    <x v="52"/>
    <x v="2"/>
    <n v="206933"/>
    <n v="0"/>
    <n v="0"/>
    <n v="206933"/>
    <n v="31408.177428688068"/>
    <n v="238341.17742868807"/>
    <n v="246206.43628383474"/>
    <n v="254085.04224491745"/>
    <n v="0"/>
    <n v="0"/>
    <n v="163322.16"/>
    <n v="326644.32"/>
    <n v="43610.84"/>
    <n v="78.930000000000007"/>
  </r>
  <r>
    <n v="10780"/>
    <n v="223545"/>
    <n v="96"/>
    <m/>
    <m/>
    <s v="96 | _056_30000_LIM333_Municipal Running Costs_DEPRECIATION_2018"/>
    <s v="_056_30000_LIM333_Municipal Running Costs_DEPRECIATION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132937"/>
    <n v="0"/>
    <n v="0"/>
    <n v="132937"/>
    <n v="0"/>
    <n v="132937"/>
    <n v="137323.921"/>
    <n v="141718.28647200001"/>
    <n v="0"/>
    <n v="0"/>
    <n v="0"/>
    <n v="0"/>
    <n v="132937"/>
    <n v="0"/>
  </r>
  <r>
    <n v="10781"/>
    <n v="206416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5048"/>
    <n v="0"/>
    <n v="0"/>
    <n v="5048"/>
    <n v="-5048"/>
    <n v="0"/>
    <n v="0"/>
    <n v="0"/>
    <n v="0"/>
    <n v="0"/>
    <n v="48753.07"/>
    <n v="97506.14"/>
    <n v="-43705.07"/>
    <n v="965.79"/>
  </r>
  <r>
    <n v="10781"/>
    <n v="206426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3645"/>
    <n v="0"/>
    <n v="0"/>
    <n v="13645"/>
    <n v="-13645"/>
    <n v="0"/>
    <n v="0"/>
    <n v="0"/>
    <n v="0"/>
    <n v="0"/>
    <n v="6376.32"/>
    <n v="12752.64"/>
    <n v="7268.68"/>
    <n v="46.73"/>
  </r>
  <r>
    <n v="11204"/>
    <n v="207245"/>
    <n v="520"/>
    <s v="063/078/1341"/>
    <s v="/078/1341"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04705"/>
    <n v="0"/>
    <n v="0"/>
    <n v="204705"/>
    <n v="102556.30794812576"/>
    <n v="307261.30794812576"/>
    <n v="317400.93111041386"/>
    <n v="327557.76090594713"/>
    <n v="0"/>
    <n v="0"/>
    <n v="200597"/>
    <n v="401194"/>
    <n v="4108"/>
    <n v="97.99"/>
  </r>
  <r>
    <n v="10781"/>
    <n v="206448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762449"/>
    <n v="0"/>
    <n v="0"/>
    <n v="762449"/>
    <n v="-762449"/>
    <n v="0"/>
    <n v="0"/>
    <n v="0"/>
    <n v="0"/>
    <n v="0"/>
    <n v="374134.08"/>
    <n v="748268.16"/>
    <n v="388314.92"/>
    <n v="49.07"/>
  </r>
  <r>
    <n v="10781"/>
    <n v="223848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66000"/>
    <n v="0"/>
    <n v="0"/>
    <n v="66000"/>
    <n v="-66000"/>
    <n v="0"/>
    <n v="0"/>
    <n v="0"/>
    <n v="0"/>
    <n v="0"/>
    <n v="33000"/>
    <n v="66000"/>
    <n v="33000"/>
    <n v="50"/>
  </r>
  <r>
    <n v="10781"/>
    <n v="206433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876310"/>
    <n v="0"/>
    <n v="0"/>
    <n v="876310"/>
    <n v="-876310"/>
    <n v="0"/>
    <n v="0"/>
    <n v="0"/>
    <n v="0"/>
    <n v="0"/>
    <n v="418561.32"/>
    <n v="837122.64"/>
    <n v="457748.68"/>
    <n v="47.76"/>
  </r>
  <r>
    <n v="10781"/>
    <n v="206455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9013000000000000000000"/>
    <x v="9"/>
    <x v="3"/>
    <n v="539933"/>
    <n v="0"/>
    <n v="0"/>
    <n v="539933"/>
    <n v="-539933"/>
    <n v="0"/>
    <n v="0"/>
    <n v="0"/>
    <n v="0"/>
    <n v="0"/>
    <n v="375509.54"/>
    <n v="751019.08"/>
    <n v="164423.46"/>
    <n v="69.55"/>
  </r>
  <r>
    <n v="10781"/>
    <n v="206462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921"/>
    <n v="0"/>
    <n v="0"/>
    <n v="921"/>
    <n v="-921"/>
    <n v="0"/>
    <n v="0"/>
    <n v="0"/>
    <n v="0"/>
    <n v="0"/>
    <n v="451.8"/>
    <n v="903.6"/>
    <n v="469.2"/>
    <n v="49.06"/>
  </r>
  <r>
    <n v="10781"/>
    <n v="235755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0"/>
    <n v="6100"/>
    <n v="0"/>
    <n v="6100"/>
    <n v="-6100"/>
    <n v="0"/>
    <n v="0"/>
    <n v="0"/>
    <n v="0"/>
    <n v="0"/>
    <n v="35816.75"/>
    <n v="71633.5"/>
    <n v="-29716.75"/>
    <n v="587.16"/>
  </r>
  <r>
    <n v="10781"/>
    <n v="206469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76365"/>
    <n v="0"/>
    <n v="0"/>
    <n v="76365"/>
    <n v="-76365"/>
    <n v="0"/>
    <n v="0"/>
    <n v="0"/>
    <n v="0"/>
    <n v="0"/>
    <n v="37472.519999999997"/>
    <n v="74945.039999999994"/>
    <n v="38892.480000000003"/>
    <n v="49.07"/>
  </r>
  <r>
    <n v="10781"/>
    <n v="206463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318188"/>
    <n v="0"/>
    <n v="0"/>
    <n v="318188"/>
    <n v="-318188"/>
    <n v="0"/>
    <n v="0"/>
    <n v="0"/>
    <n v="0"/>
    <n v="0"/>
    <n v="58207.63"/>
    <n v="116415.26"/>
    <n v="259980.37"/>
    <n v="18.29"/>
  </r>
  <r>
    <n v="10781"/>
    <n v="206476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351218"/>
    <n v="0"/>
    <n v="0"/>
    <n v="351218"/>
    <n v="-351218"/>
    <n v="0"/>
    <n v="0"/>
    <n v="0"/>
    <n v="0"/>
    <n v="0"/>
    <n v="164120.4"/>
    <n v="328240.8"/>
    <n v="187097.60000000001"/>
    <n v="46.73"/>
  </r>
  <r>
    <n v="10781"/>
    <n v="206482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818259"/>
    <n v="-6100"/>
    <n v="0"/>
    <n v="3812159"/>
    <n v="-3812159"/>
    <n v="0"/>
    <n v="0"/>
    <n v="0"/>
    <n v="0"/>
    <n v="0"/>
    <n v="1873623.18"/>
    <n v="3747246.36"/>
    <n v="1938535.82"/>
    <n v="49.15"/>
  </r>
  <r>
    <n v="10781"/>
    <n v="232798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22178.54"/>
    <n v="44357.08"/>
    <n v="21392.46"/>
    <n v="50.9"/>
  </r>
  <r>
    <n v="11597"/>
    <n v="224250"/>
    <n v="2390"/>
    <m/>
    <m/>
    <s v="2390 | 183_FUEL - VEHICLES"/>
    <s v="183_FUEL - VEHICLE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30712"/>
    <n v="0"/>
    <n v="0"/>
    <n v="130712"/>
    <n v="0"/>
    <n v="130712"/>
    <n v="135025.49599999998"/>
    <n v="139346.31187199999"/>
    <n v="0"/>
    <n v="0"/>
    <n v="11517.82"/>
    <n v="23035.64"/>
    <n v="119194.18"/>
    <n v="8.81"/>
  </r>
  <r>
    <n v="10992"/>
    <n v="209031"/>
    <n v="308"/>
    <m/>
    <m/>
    <s v="308 | _173_NON-CAPITAL TOOLS &amp; EQUIPMENT"/>
    <s v="_173_NON-CAPITAL TOOLS &amp; EQUIPMENT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25731"/>
    <n v="100000"/>
    <n v="0"/>
    <n v="125731"/>
    <n v="0"/>
    <n v="125731"/>
    <n v="129880.12299999999"/>
    <n v="134036.28693599999"/>
    <n v="2380.6"/>
    <n v="0"/>
    <n v="99331.4"/>
    <n v="198662.8"/>
    <n v="24019"/>
    <n v="79"/>
  </r>
  <r>
    <n v="10993"/>
    <n v="208864"/>
    <n v="309"/>
    <s v="183/078/1341"/>
    <s v="/078/1341"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2000000000000000000000000000000"/>
    <x v="35"/>
    <x v="2"/>
    <n v="202836"/>
    <n v="0"/>
    <n v="0"/>
    <n v="202836"/>
    <n v="27779.171830716659"/>
    <n v="230615.17183071666"/>
    <n v="238225.47250113028"/>
    <n v="245848.68762116646"/>
    <n v="0"/>
    <n v="0"/>
    <n v="198765"/>
    <n v="397530"/>
    <n v="4071"/>
    <n v="97.99"/>
  </r>
  <r>
    <n v="10806"/>
    <n v="207713"/>
    <n v="122"/>
    <m/>
    <m/>
    <s v="122 | _038_LIM333_NON-CAPITAL TOOLS &amp; EQUIPMENT"/>
    <s v="_038_LIM333_NON-CAPITAL TOOLS &amp; EQUIPMENT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25240"/>
    <n v="0"/>
    <n v="0"/>
    <n v="125240"/>
    <n v="0"/>
    <n v="125240"/>
    <n v="129372.91999999998"/>
    <n v="133512.85343999998"/>
    <n v="0"/>
    <n v="6958.72"/>
    <n v="43788.31"/>
    <n v="87576.62"/>
    <n v="74492.97"/>
    <n v="34.96"/>
  </r>
  <r>
    <n v="10975"/>
    <n v="224900"/>
    <n v="291"/>
    <m/>
    <m/>
    <s v="291 | 115_LIM333_CONSUMABLE DOMESTIC ITEMS"/>
    <s v="115_LIM333_CONSUMABLE DOMESTIC ITEMS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8574"/>
    <n v="0"/>
    <n v="0"/>
    <n v="108574"/>
    <n v="91426"/>
    <n v="200000"/>
    <n v="206599.99999999997"/>
    <n v="213211.19999999998"/>
    <n v="0"/>
    <n v="0"/>
    <n v="101779.06"/>
    <n v="203558.12"/>
    <n v="6794.94"/>
    <n v="93.74"/>
  </r>
  <r>
    <n v="11591"/>
    <n v="224514"/>
    <n v="2384"/>
    <m/>
    <m/>
    <s v="2384 | 037_COUNCIL-OWNED VEHICLES - COUNCIL-OWNED VEHICLE - GENERAL_Repair and maintenance"/>
    <s v="037_COUNCIL-OWNED VEHICLES - COUNCIL-OWNED VEHICLE - GENERAL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08922"/>
    <n v="-456000"/>
    <n v="0"/>
    <n v="102922"/>
    <n v="0"/>
    <n v="102922"/>
    <n v="106318.42599999999"/>
    <n v="109720.615632"/>
    <n v="0"/>
    <n v="0"/>
    <n v="167719.51"/>
    <n v="335439.02"/>
    <n v="-64797.51"/>
    <n v="162.96"/>
  </r>
  <r>
    <n v="11195"/>
    <n v="224996"/>
    <n v="511"/>
    <m/>
    <m/>
    <s v="511 | _006_70000_LIM333_Operational  Typical Work Streams Tourism Tourism Service Awareness Campaign_GENERAL EXPENSES _ OTHER_2018"/>
    <s v="_006_70000_LIM333_Operational  Typical Work Streams Tourism Tourism Service Awareness Campaign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46005000000000000000000000000000"/>
    <s v="Operational:Typical Work Streams:Tourism:Tourism Service Awareness Campaign"/>
    <s v="FD001001001002000000000000000000000000"/>
    <s v="Fund:Operational:Revenue:General Revenue:Equitable Share"/>
    <s v="IE010023003000000000000000000000000000"/>
    <x v="43"/>
    <x v="2"/>
    <n v="140000"/>
    <n v="60000"/>
    <n v="0"/>
    <n v="200000"/>
    <n v="0"/>
    <n v="200000"/>
    <n v="206599.99999999997"/>
    <n v="213211.19999999998"/>
    <n v="2300"/>
    <n v="7840"/>
    <n v="185995.33"/>
    <n v="371990.66"/>
    <n v="3864.67"/>
    <n v="93"/>
  </r>
  <r>
    <n v="12333"/>
    <n v="231779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393"/>
    <n v="231742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398"/>
    <n v="231747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399"/>
    <n v="231748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400"/>
    <n v="231749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</r>
  <r>
    <n v="12284"/>
    <n v="231757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5833"/>
    <n v="0"/>
    <n v="0"/>
    <n v="195833"/>
    <n v="0"/>
    <n v="195833"/>
    <n v="202295.48899999997"/>
    <n v="208768.94464799998"/>
    <n v="0"/>
    <n v="0"/>
    <n v="0"/>
    <n v="0"/>
    <n v="195833"/>
    <n v="0"/>
  </r>
  <r>
    <n v="12673"/>
    <n v="231654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1000000000000000000000000000000"/>
    <x v="39"/>
    <x v="2"/>
    <n v="195833"/>
    <n v="0"/>
    <n v="0"/>
    <n v="195833"/>
    <n v="0"/>
    <n v="195833"/>
    <n v="202295.48899999997"/>
    <n v="208768.94464799998"/>
    <n v="0"/>
    <n v="0"/>
    <n v="0"/>
    <n v="0"/>
    <n v="195833"/>
    <n v="0"/>
  </r>
  <r>
    <n v="10743"/>
    <n v="224952"/>
    <n v="59"/>
    <m/>
    <m/>
    <s v="59 | _014_70000_LIM333_Operational  Typical Work Streams Agricultural  Marketing_GENERAL EXPENSES _ OTHER_2018"/>
    <s v="_014_70000_LIM333_Operational  Typical Work Streams Agricultural  Marketing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1002000000000000000000000000000"/>
    <s v="Operational:Typical Work Streams:Agricultural:Marketing"/>
    <s v="FD001001001002000000000000000000000000"/>
    <s v="Fund:Operational:Revenue:General Revenue:Equitable Share"/>
    <s v="IE010002003000000000000000000000000000"/>
    <x v="40"/>
    <x v="2"/>
    <n v="192389"/>
    <n v="0"/>
    <n v="0"/>
    <n v="192389"/>
    <n v="0"/>
    <n v="192389"/>
    <n v="198737.83699999997"/>
    <n v="205097.44778399999"/>
    <n v="0"/>
    <n v="0"/>
    <n v="0"/>
    <n v="0"/>
    <n v="192389"/>
    <n v="0"/>
  </r>
  <r>
    <n v="11203"/>
    <n v="225944"/>
    <n v="519"/>
    <m/>
    <s v="/078/1341"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90851"/>
    <n v="0"/>
    <n v="0"/>
    <n v="190851"/>
    <n v="-190851"/>
    <n v="0"/>
    <n v="0"/>
    <n v="0"/>
    <n v="0"/>
    <n v="0"/>
    <n v="187021"/>
    <n v="374042"/>
    <n v="3830"/>
    <n v="97.99"/>
  </r>
  <r>
    <n v="11594"/>
    <n v="224114"/>
    <n v="2387"/>
    <m/>
    <m/>
    <s v="2387 | 063_FUEL - VEHICLES"/>
    <s v="063_FUEL - VEHICLE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8938"/>
    <n v="0"/>
    <n v="0"/>
    <n v="98938"/>
    <n v="0"/>
    <n v="98938"/>
    <n v="102202.954"/>
    <n v="105473.44852799999"/>
    <n v="0"/>
    <n v="0"/>
    <n v="23470.9"/>
    <n v="46941.8"/>
    <n v="75467.100000000006"/>
    <n v="23.72"/>
  </r>
  <r>
    <n v="10778"/>
    <n v="208266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7000000000000000000000000000000"/>
    <x v="41"/>
    <x v="2"/>
    <n v="188904"/>
    <n v="0"/>
    <n v="0"/>
    <n v="188904"/>
    <n v="0"/>
    <n v="188904"/>
    <n v="195137.83199999999"/>
    <n v="201382.24262400001"/>
    <n v="0"/>
    <n v="0"/>
    <n v="155952.38"/>
    <n v="311904.76"/>
    <n v="32951.620000000003"/>
    <n v="82.56"/>
  </r>
  <r>
    <n v="11153"/>
    <n v="20560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86270"/>
    <n v="0"/>
    <n v="0"/>
    <n v="186270"/>
    <n v="0"/>
    <n v="186270"/>
    <n v="192416.90999999997"/>
    <n v="198574.25111999997"/>
    <n v="0"/>
    <n v="0"/>
    <n v="100271.27"/>
    <n v="200542.54"/>
    <n v="85998.73"/>
    <n v="53.83"/>
  </r>
  <r>
    <n v="12671"/>
    <n v="224102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513"/>
    <n v="0"/>
    <n v="0"/>
    <n v="93513"/>
    <n v="0"/>
    <n v="93513"/>
    <n v="96598.928999999989"/>
    <n v="99690.094727999996"/>
    <n v="0"/>
    <n v="0"/>
    <n v="0"/>
    <n v="0"/>
    <n v="93513"/>
    <n v="0"/>
  </r>
  <r>
    <n v="10753"/>
    <n v="224504"/>
    <n v="69"/>
    <m/>
    <m/>
    <s v="69 | _144_LIM333_TRAFFIC &amp; ROAD SIGNS"/>
    <s v="_144_LIM333_TRAFFIC &amp; ROAD SIGN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93000"/>
    <n v="0"/>
    <n v="0"/>
    <n v="93000"/>
    <n v="0"/>
    <n v="93000"/>
    <n v="96068.999999999985"/>
    <n v="99143.207999999984"/>
    <n v="0"/>
    <n v="0"/>
    <n v="0"/>
    <n v="0"/>
    <n v="93000"/>
    <n v="0"/>
  </r>
  <r>
    <n v="11504"/>
    <n v="226359"/>
    <n v="2301"/>
    <m/>
    <m/>
    <s v="2301 | 034_Printing- publications and books"/>
    <s v="034_Printing, publications and book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90000"/>
    <n v="0"/>
    <n v="0"/>
    <n v="90000"/>
    <n v="0"/>
    <n v="90000"/>
    <n v="92969.999999999985"/>
    <n v="95945.04"/>
    <n v="0"/>
    <n v="0"/>
    <n v="18476.59"/>
    <n v="36953.18"/>
    <n v="71523.41"/>
    <n v="20.53"/>
  </r>
  <r>
    <n v="11029"/>
    <n v="206227"/>
    <n v="345"/>
    <s v="143/078/1341"/>
    <s v="/078/1341"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82313"/>
    <n v="0"/>
    <n v="0"/>
    <n v="182313"/>
    <n v="57073.35160337959"/>
    <n v="239386.35160337959"/>
    <n v="247286.10120629109"/>
    <n v="255199.25644489241"/>
    <n v="0"/>
    <n v="0"/>
    <n v="178654"/>
    <n v="357308"/>
    <n v="3659"/>
    <n v="97.99"/>
  </r>
  <r>
    <n v="11022"/>
    <n v="201055"/>
    <n v="338"/>
    <m/>
    <m/>
    <s v="338 | _153_LIM333_DISASTER RELIEF"/>
    <s v="_153_LIM333_DISASTER RELIEF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4003000000000000000000000000000"/>
    <s v="Operational:Typical Work Streams:Emergency and Disaster Management:Disaster Relief"/>
    <s v="FD001001001002000000000000000000000000"/>
    <s v="Fund:Operational:Revenue:General Revenue:Equitable Share"/>
    <s v="IE010035000000000000000000000000000000"/>
    <x v="2"/>
    <x v="2"/>
    <n v="1032000"/>
    <n v="-650000"/>
    <n v="0"/>
    <n v="182000"/>
    <n v="518000"/>
    <n v="700000"/>
    <n v="723100"/>
    <n v="746239.20000000007"/>
    <n v="0"/>
    <n v="0"/>
    <n v="19868"/>
    <n v="39736"/>
    <n v="162132"/>
    <n v="10.92"/>
  </r>
  <r>
    <n v="10779"/>
    <n v="208782"/>
    <n v="95"/>
    <s v="162/078/1341"/>
    <s v="/078/1341"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2000000000000000000000000000000"/>
    <x v="35"/>
    <x v="2"/>
    <n v="130447"/>
    <n v="50000"/>
    <n v="0"/>
    <n v="180447"/>
    <n v="-97893.082885843527"/>
    <n v="82553.917114156473"/>
    <n v="85278.196378923632"/>
    <n v="88007.098663049197"/>
    <n v="0"/>
    <n v="0"/>
    <n v="152143.56"/>
    <n v="304287.12"/>
    <n v="28303.439999999999"/>
    <n v="84.31"/>
  </r>
  <r>
    <n v="11011"/>
    <n v="200555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200000"/>
    <n v="-20000"/>
    <n v="0"/>
    <n v="180000"/>
    <n v="0"/>
    <n v="180000"/>
    <n v="185939.99999999997"/>
    <n v="191890.08"/>
    <n v="0"/>
    <n v="7819.5"/>
    <n v="0"/>
    <n v="0"/>
    <n v="172180.5"/>
    <n v="0"/>
  </r>
  <r>
    <n v="12334"/>
    <n v="231780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79775"/>
    <n v="0"/>
    <n v="0"/>
    <n v="179775"/>
    <n v="0"/>
    <n v="179775"/>
    <n v="185707.57499999998"/>
    <n v="191650.21739999999"/>
    <n v="0"/>
    <n v="0"/>
    <n v="0"/>
    <n v="0"/>
    <n v="179775"/>
    <n v="0"/>
  </r>
  <r>
    <n v="12627"/>
    <n v="231702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78348"/>
    <n v="0"/>
    <n v="0"/>
    <n v="178348"/>
    <n v="0"/>
    <n v="178348"/>
    <n v="184233.484"/>
    <n v="190128.95548800001"/>
    <n v="0"/>
    <n v="0"/>
    <n v="0"/>
    <n v="0"/>
    <n v="178348"/>
    <n v="0"/>
  </r>
  <r>
    <n v="10807"/>
    <n v="232168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1004003012000000000000000000"/>
    <x v="54"/>
    <x v="5"/>
    <n v="100000"/>
    <n v="0"/>
    <n v="0"/>
    <n v="100000"/>
    <n v="0"/>
    <n v="100000"/>
    <n v="103299.99999999999"/>
    <n v="106605.59999999999"/>
    <n v="0"/>
    <n v="0"/>
    <n v="10000"/>
    <n v="20000"/>
    <n v="90000"/>
    <n v="10"/>
  </r>
  <r>
    <n v="10778"/>
    <n v="226000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2000000000000000000000000"/>
    <x v="37"/>
    <x v="2"/>
    <n v="190596"/>
    <n v="-15000"/>
    <n v="0"/>
    <n v="175596"/>
    <n v="0"/>
    <n v="175596"/>
    <n v="181390.66799999998"/>
    <n v="187195.16937599998"/>
    <n v="0"/>
    <n v="0"/>
    <n v="94958.27"/>
    <n v="189916.54"/>
    <n v="80637.73"/>
    <n v="54.08"/>
  </r>
  <r>
    <n v="10974"/>
    <n v="223514"/>
    <n v="290"/>
    <m/>
    <m/>
    <s v="290 | _133_30000_LIM333_Municipal Running Costs_CONTRACTED SERVICES_2018"/>
    <s v="_133_30000_LIM333_Municipal Running Costs_CONTRACTED SERVICE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24000000000000000000000000000"/>
    <x v="55"/>
    <x v="6"/>
    <n v="16739677"/>
    <n v="0"/>
    <n v="0"/>
    <n v="16739677"/>
    <n v="1673967.700000003"/>
    <n v="18413644.700000003"/>
    <n v="19021294.975100003"/>
    <n v="19629976.414303202"/>
    <n v="0"/>
    <n v="0"/>
    <n v="4090605.42"/>
    <n v="8181210.8399999999"/>
    <n v="12649071.58"/>
    <n v="24.44"/>
  </r>
  <r>
    <n v="11011"/>
    <n v="206235"/>
    <n v="327"/>
    <s v="144/078/1341"/>
    <s v="/078/1341"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70159"/>
    <n v="0"/>
    <n v="0"/>
    <n v="170159"/>
    <n v="96026.928337717662"/>
    <n v="266185.92833771766"/>
    <n v="274970.06397286232"/>
    <n v="283769.10601999389"/>
    <n v="0"/>
    <n v="0"/>
    <n v="166744"/>
    <n v="333488"/>
    <n v="3415"/>
    <n v="97.99"/>
  </r>
  <r>
    <n v="11096"/>
    <n v="226002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70000"/>
    <n v="0"/>
    <n v="0"/>
    <n v="170000"/>
    <n v="0"/>
    <n v="170000"/>
    <n v="175610"/>
    <n v="181229.52000000002"/>
    <n v="0"/>
    <n v="0"/>
    <n v="57563.91"/>
    <n v="115127.82"/>
    <n v="112436.09"/>
    <n v="33.86"/>
  </r>
  <r>
    <n v="11068"/>
    <n v="202822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8343"/>
    <n v="100000"/>
    <n v="0"/>
    <n v="168343"/>
    <n v="0"/>
    <n v="168343"/>
    <n v="173898.31899999999"/>
    <n v="179463.06520799999"/>
    <n v="0"/>
    <n v="0"/>
    <n v="134383.56"/>
    <n v="268767.12"/>
    <n v="33959.440000000002"/>
    <n v="79.83"/>
  </r>
  <r>
    <n v="12247"/>
    <n v="224272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88125"/>
    <n v="0"/>
    <n v="0"/>
    <n v="88125"/>
    <n v="0"/>
    <n v="88125"/>
    <n v="91033.125"/>
    <n v="93946.184999999998"/>
    <n v="0"/>
    <n v="0"/>
    <n v="7610.3"/>
    <n v="15220.6"/>
    <n v="80514.7"/>
    <n v="8.64"/>
  </r>
  <r>
    <n v="11363"/>
    <n v="231644"/>
    <n v="1260"/>
    <s v="105/053/1027"/>
    <s v="/053/1027"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61844"/>
    <n v="0"/>
    <n v="0"/>
    <n v="161844"/>
    <n v="123957.35400931019"/>
    <n v="285801.35400931019"/>
    <n v="295232.79869161738"/>
    <n v="304680.24824974913"/>
    <n v="0"/>
    <n v="0"/>
    <n v="127735.61"/>
    <n v="255471.22"/>
    <n v="34108.39"/>
    <n v="78.930000000000007"/>
  </r>
  <r>
    <n v="12396"/>
    <n v="231745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9800"/>
    <n v="0"/>
    <n v="0"/>
    <n v="159800"/>
    <n v="0"/>
    <n v="159800"/>
    <n v="165073.4"/>
    <n v="170355.7488"/>
    <n v="0"/>
    <n v="0"/>
    <n v="0"/>
    <n v="0"/>
    <n v="159800"/>
    <n v="0"/>
  </r>
  <r>
    <n v="12278"/>
    <n v="231753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0"/>
    <n v="0"/>
    <n v="154674"/>
    <n v="0"/>
  </r>
  <r>
    <n v="12280"/>
    <n v="231755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0"/>
    <n v="0"/>
    <n v="154674"/>
    <n v="0"/>
  </r>
  <r>
    <n v="12281"/>
    <n v="231756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3000"/>
    <n v="6000"/>
    <n v="151674"/>
    <n v="1.94"/>
  </r>
  <r>
    <n v="12797"/>
    <n v="235125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0"/>
    <n v="0"/>
    <n v="154674"/>
    <n v="0"/>
  </r>
  <r>
    <n v="12279"/>
    <n v="231754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</r>
  <r>
    <n v="12282"/>
    <n v="231758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</r>
  <r>
    <n v="12283"/>
    <n v="231759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</r>
  <r>
    <n v="12265"/>
    <n v="224315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88125"/>
    <n v="0"/>
    <n v="0"/>
    <n v="88125"/>
    <n v="0"/>
    <n v="88125"/>
    <n v="91033.125"/>
    <n v="93946.184999999998"/>
    <n v="0"/>
    <n v="0"/>
    <n v="0"/>
    <n v="0"/>
    <n v="88125"/>
    <n v="0"/>
  </r>
  <r>
    <n v="12608"/>
    <n v="231711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</r>
  <r>
    <n v="12391"/>
    <n v="231740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3654"/>
    <n v="0"/>
    <n v="0"/>
    <n v="153654"/>
    <n v="0"/>
    <n v="153654"/>
    <n v="158724.58199999999"/>
    <n v="163803.76862399999"/>
    <n v="0"/>
    <n v="0"/>
    <n v="0"/>
    <n v="0"/>
    <n v="153654"/>
    <n v="0"/>
  </r>
  <r>
    <n v="12387"/>
    <n v="231812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813"/>
    <n v="0"/>
    <n v="0"/>
    <n v="149813"/>
    <n v="0"/>
    <n v="149813"/>
    <n v="154756.829"/>
    <n v="159709.047528"/>
    <n v="0"/>
    <n v="0"/>
    <n v="0"/>
    <n v="0"/>
    <n v="149813"/>
    <n v="0"/>
  </r>
  <r>
    <n v="12388"/>
    <n v="231737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813"/>
    <n v="0"/>
    <n v="0"/>
    <n v="149813"/>
    <n v="0"/>
    <n v="149813"/>
    <n v="154756.829"/>
    <n v="159709.047528"/>
    <n v="0"/>
    <n v="0"/>
    <n v="0"/>
    <n v="0"/>
    <n v="149813"/>
    <n v="0"/>
  </r>
  <r>
    <n v="12390"/>
    <n v="231739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813"/>
    <n v="0"/>
    <n v="0"/>
    <n v="149813"/>
    <n v="0"/>
    <n v="149813"/>
    <n v="154756.829"/>
    <n v="159709.047528"/>
    <n v="0"/>
    <n v="0"/>
    <n v="0"/>
    <n v="0"/>
    <n v="149813"/>
    <n v="0"/>
  </r>
  <r>
    <n v="11015"/>
    <n v="203874"/>
    <n v="331"/>
    <m/>
    <m/>
    <s v="331 | _016_30000_LIM333_Municipal Running Costs_GENERAL EXPENSES _ OTHER_1_2018"/>
    <s v="_016_30000_LIM333_Municipal Running Costs_GENERAL EXPENSES _ OTHER_1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5000000000000000000000000000000"/>
    <x v="2"/>
    <x v="2"/>
    <n v="200000"/>
    <n v="-52000"/>
    <n v="0"/>
    <n v="148000"/>
    <n v="0"/>
    <n v="148000"/>
    <n v="152884"/>
    <n v="157776.288"/>
    <n v="0"/>
    <n v="0"/>
    <n v="0"/>
    <n v="0"/>
    <n v="148000"/>
    <n v="0"/>
  </r>
  <r>
    <n v="10842"/>
    <n v="199540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150000"/>
    <n v="-2023"/>
    <n v="0"/>
    <n v="147977"/>
    <n v="52023"/>
    <n v="200000"/>
    <n v="206599.99999999997"/>
    <n v="213211.19999999998"/>
    <n v="0"/>
    <n v="0"/>
    <n v="26700"/>
    <n v="53400"/>
    <n v="121277"/>
    <n v="18.04"/>
  </r>
  <r>
    <n v="10756"/>
    <n v="201954"/>
    <n v="72"/>
    <m/>
    <m/>
    <s v="72 | _140_LIM333_FURNITURE &amp; OFFICE EQUIPMENT"/>
    <s v="_140_LIM333_FURNITURE &amp; OFFICE EQUIPMENT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5770"/>
    <n v="0"/>
    <n v="0"/>
    <n v="85770"/>
    <n v="0"/>
    <n v="85770"/>
    <n v="88600.409999999989"/>
    <n v="91435.623119999989"/>
    <n v="0"/>
    <n v="0"/>
    <n v="0"/>
    <n v="0"/>
    <n v="85770"/>
    <n v="0"/>
  </r>
  <r>
    <n v="12606"/>
    <n v="224094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84600"/>
    <n v="0"/>
    <n v="0"/>
    <n v="84600"/>
    <n v="0"/>
    <n v="84600"/>
    <n v="87391.799999999988"/>
    <n v="90188.337599999984"/>
    <n v="0"/>
    <n v="0"/>
    <n v="16164"/>
    <n v="32328"/>
    <n v="68436"/>
    <n v="19.11"/>
  </r>
  <r>
    <n v="10973"/>
    <n v="201737"/>
    <n v="289"/>
    <m/>
    <m/>
    <s v="289 | _133_LIM333_COUNCIL-OWNED LAND"/>
    <s v="_133_LIM333_COUNCIL-OWNED LAND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8003000000000000000000000"/>
    <s v="Fund:Operational:Revenue:General Revenue:Service Charges:Waste"/>
    <s v="IE007003000000000000000000000000000000"/>
    <x v="0"/>
    <x v="0"/>
    <n v="82533"/>
    <n v="0"/>
    <n v="0"/>
    <n v="82533"/>
    <n v="0"/>
    <n v="82533"/>
    <n v="85256.588999999993"/>
    <n v="87984.799847999995"/>
    <n v="0"/>
    <n v="0"/>
    <n v="0"/>
    <n v="0"/>
    <n v="82533"/>
    <n v="0"/>
  </r>
  <r>
    <n v="12397"/>
    <n v="224346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82250"/>
    <n v="0"/>
    <n v="0"/>
    <n v="82250"/>
    <n v="0"/>
    <n v="82250"/>
    <n v="84964.25"/>
    <n v="87683.106"/>
    <n v="0"/>
    <n v="0"/>
    <n v="0"/>
    <n v="0"/>
    <n v="82250"/>
    <n v="0"/>
  </r>
  <r>
    <n v="10823"/>
    <n v="223795"/>
    <n v="139"/>
    <m/>
    <m/>
    <s v="139 | _162_30000_LIM333_Municipal Running Costs_DEPRECIATION_2018"/>
    <s v="_162_30000_LIM333_Municipal Running Costs_DEPRECIATION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12000000000000000000000000000"/>
    <x v="56"/>
    <x v="1"/>
    <n v="693591"/>
    <n v="0"/>
    <n v="0"/>
    <n v="693591"/>
    <n v="0"/>
    <n v="693591"/>
    <n v="716479.50299999991"/>
    <n v="739406.84709599998"/>
    <n v="0"/>
    <n v="0"/>
    <n v="373060.26"/>
    <n v="746120.52"/>
    <n v="320530.74"/>
    <n v="53.79"/>
  </r>
  <r>
    <n v="10823"/>
    <n v="223435"/>
    <n v="139"/>
    <m/>
    <m/>
    <s v="139 | _162_30000_LIM333_Municipal Running Costs_DEPRECIATION_2018"/>
    <s v="_162_30000_LIM333_Municipal Running Costs_DEPRECIATION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03000000000000000000000000000"/>
    <x v="28"/>
    <x v="1"/>
    <n v="143124"/>
    <n v="0"/>
    <n v="0"/>
    <n v="143124"/>
    <n v="0"/>
    <n v="143124"/>
    <n v="147847.09199999998"/>
    <n v="152578.19894399997"/>
    <n v="0"/>
    <n v="0"/>
    <n v="467559.59"/>
    <n v="935119.18"/>
    <n v="-324435.59000000003"/>
    <n v="326.68"/>
  </r>
  <r>
    <n v="11153"/>
    <n v="205597"/>
    <n v="469"/>
    <s v="034/053/1027"/>
    <s v="/053/1027"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7295"/>
    <n v="0"/>
    <n v="0"/>
    <n v="147295"/>
    <n v="79447.211880162329"/>
    <n v="226742.21188016233"/>
    <n v="234224.70487220766"/>
    <n v="241719.8954281183"/>
    <n v="0"/>
    <n v="0"/>
    <n v="116252.78"/>
    <n v="232505.56"/>
    <n v="31042.22"/>
    <n v="78.930000000000007"/>
  </r>
  <r>
    <n v="12671"/>
    <n v="225092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146871"/>
    <n v="0"/>
    <n v="0"/>
    <n v="146871"/>
    <n v="0"/>
    <n v="146871"/>
    <n v="151717.74299999999"/>
    <n v="156572.71077599999"/>
    <n v="0"/>
    <n v="0"/>
    <n v="0"/>
    <n v="0"/>
    <n v="146871"/>
    <n v="0"/>
  </r>
  <r>
    <n v="10766"/>
    <n v="204734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5840"/>
    <n v="80000"/>
    <n v="0"/>
    <n v="145840"/>
    <n v="0"/>
    <n v="145840"/>
    <n v="150652.72"/>
    <n v="155473.60704"/>
    <n v="0"/>
    <n v="0"/>
    <n v="64254.12"/>
    <n v="128508.24"/>
    <n v="81585.88"/>
    <n v="44.06"/>
  </r>
  <r>
    <n v="10807"/>
    <n v="209187"/>
    <n v="123"/>
    <s v="053/078/1341"/>
    <s v="/078/1341"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44456"/>
    <n v="0"/>
    <n v="0"/>
    <n v="144456"/>
    <n v="112375.16399920153"/>
    <n v="256831.16399920153"/>
    <n v="265306.59241117514"/>
    <n v="273796.40336833277"/>
    <n v="0"/>
    <n v="0"/>
    <n v="141957"/>
    <n v="283914"/>
    <n v="2499"/>
    <n v="98.27"/>
  </r>
  <r>
    <n v="11000"/>
    <n v="203202"/>
    <n v="316"/>
    <m/>
    <s v="/053/1027"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3294"/>
    <n v="0"/>
    <n v="0"/>
    <n v="143294"/>
    <n v="-143294"/>
    <n v="0"/>
    <n v="0"/>
    <n v="0"/>
    <n v="0"/>
    <n v="0"/>
    <n v="113094.99"/>
    <n v="226189.98"/>
    <n v="30199.01"/>
    <n v="78.930000000000007"/>
  </r>
  <r>
    <n v="10993"/>
    <n v="208445"/>
    <n v="309"/>
    <s v="183/053/1027"/>
    <s v="/053/1027"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2000000000000000000000000000000"/>
    <x v="52"/>
    <x v="2"/>
    <n v="141985"/>
    <n v="0"/>
    <n v="0"/>
    <n v="141985"/>
    <n v="19445.620281501615"/>
    <n v="161430.62028150161"/>
    <n v="166757.83075079115"/>
    <n v="172094.08133481647"/>
    <n v="0"/>
    <n v="0"/>
    <n v="112061.86"/>
    <n v="224123.72"/>
    <n v="29923.14"/>
    <n v="78.930000000000007"/>
  </r>
  <r>
    <n v="11029"/>
    <n v="225988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97166"/>
    <n v="-57000"/>
    <n v="0"/>
    <n v="140166"/>
    <n v="0"/>
    <n v="140166"/>
    <n v="144791.478"/>
    <n v="149424.80529600001"/>
    <n v="0"/>
    <n v="0"/>
    <n v="48300.41"/>
    <n v="96600.82"/>
    <n v="91865.59"/>
    <n v="34.46"/>
  </r>
  <r>
    <n v="10801"/>
    <n v="225013"/>
    <n v="117"/>
    <m/>
    <m/>
    <s v="117 | _057_70000_LIM333_Operational  Typical Work Streams Communication and Public Participation Mayoral/Executive Mayor Campaigns_GENERAL EXPENSES _ OTHER_2018"/>
    <s v="_057_70000_LIM333_Operational  Typical Work Streams Communication and Public Participation Mayoral/Executive Mayor Campaign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6004000000000000000000000000000"/>
    <s v="Operational:Typical Work Streams:Communication and Public Participation:Mayoral/Executive Mayor Campaigns"/>
    <s v="FD001001001002000000000000000000000000"/>
    <s v="Fund:Operational:Revenue:General Revenue:Equitable Share"/>
    <s v="IE010023002000000000000000000000000000"/>
    <x v="57"/>
    <x v="2"/>
    <n v="137000"/>
    <n v="0"/>
    <n v="0"/>
    <n v="137000"/>
    <n v="0"/>
    <n v="137000"/>
    <n v="141521"/>
    <n v="146049.67199999999"/>
    <n v="0"/>
    <n v="26004"/>
    <n v="29704.6"/>
    <n v="59409.2"/>
    <n v="81291.399999999994"/>
    <n v="21.68"/>
  </r>
  <r>
    <n v="10826"/>
    <n v="20366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150.6"/>
    <n v="301.2"/>
    <n v="156.4"/>
    <n v="49.06"/>
  </r>
  <r>
    <n v="12254"/>
    <n v="231686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6193"/>
    <n v="0"/>
    <n v="0"/>
    <n v="136193"/>
    <n v="0"/>
    <n v="136193"/>
    <n v="140687.36899999998"/>
    <n v="145189.36480799998"/>
    <n v="0"/>
    <n v="0"/>
    <n v="0"/>
    <n v="0"/>
    <n v="136193"/>
    <n v="0"/>
  </r>
  <r>
    <n v="10826"/>
    <n v="23157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2004000000000000000000000"/>
    <x v="58"/>
    <x v="3"/>
    <n v="2274"/>
    <n v="0"/>
    <n v="0"/>
    <n v="2274"/>
    <n v="-2274"/>
    <n v="0"/>
    <n v="0"/>
    <n v="0"/>
    <n v="0"/>
    <n v="0"/>
    <n v="885.6"/>
    <n v="1771.2"/>
    <n v="1388.4"/>
    <n v="38.94"/>
  </r>
  <r>
    <n v="10826"/>
    <n v="223917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184782"/>
    <n v="0"/>
    <n v="0"/>
    <n v="1184782"/>
    <n v="-1184782"/>
    <n v="0"/>
    <n v="0"/>
    <n v="0"/>
    <n v="0"/>
    <n v="0"/>
    <n v="358567.16"/>
    <n v="717134.32"/>
    <n v="826214.84"/>
    <n v="30.26"/>
  </r>
  <r>
    <n v="10826"/>
    <n v="224016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1239.8399999999999"/>
    <n v="2479.6799999999998"/>
    <n v="3308.16"/>
    <n v="27.26"/>
  </r>
  <r>
    <n v="10826"/>
    <n v="224027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1005007000000000000000000"/>
    <x v="59"/>
    <x v="3"/>
    <n v="177037"/>
    <n v="0"/>
    <n v="0"/>
    <n v="177037"/>
    <n v="-177037"/>
    <n v="0"/>
    <n v="0"/>
    <n v="0"/>
    <n v="0"/>
    <n v="0"/>
    <n v="68939.55"/>
    <n v="137879.1"/>
    <n v="108097.45"/>
    <n v="38.94"/>
  </r>
  <r>
    <n v="10826"/>
    <n v="22388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85576"/>
    <n v="0"/>
    <n v="0"/>
    <n v="85576"/>
    <n v="-85576"/>
    <n v="0"/>
    <n v="0"/>
    <n v="0"/>
    <n v="0"/>
    <n v="0"/>
    <n v="0"/>
    <n v="0"/>
    <n v="85576"/>
    <n v="0"/>
  </r>
  <r>
    <n v="10826"/>
    <n v="22384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2000"/>
    <n v="0"/>
    <n v="0"/>
    <n v="12000"/>
    <n v="-12000"/>
    <n v="0"/>
    <n v="0"/>
    <n v="0"/>
    <n v="0"/>
    <n v="0"/>
    <n v="8000"/>
    <n v="16000"/>
    <n v="4000"/>
    <n v="66.67"/>
  </r>
  <r>
    <n v="10826"/>
    <n v="22403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1001000000000000000000000"/>
    <x v="60"/>
    <x v="3"/>
    <n v="1018626"/>
    <n v="0"/>
    <n v="0"/>
    <n v="1018626"/>
    <n v="-1018626"/>
    <n v="0"/>
    <n v="0"/>
    <n v="0"/>
    <n v="0"/>
    <n v="0"/>
    <n v="550407.25"/>
    <n v="1100814.5"/>
    <n v="468218.75"/>
    <n v="54.03"/>
  </r>
  <r>
    <n v="10826"/>
    <n v="224028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0826"/>
    <n v="23279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70811"/>
    <n v="0"/>
    <n v="0"/>
    <n v="70811"/>
    <n v="-70811"/>
    <n v="0"/>
    <n v="0"/>
    <n v="0"/>
    <n v="0"/>
    <n v="0"/>
    <n v="0"/>
    <n v="0"/>
    <n v="70811"/>
    <n v="0"/>
  </r>
  <r>
    <n v="10826"/>
    <n v="232157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0826"/>
    <n v="224045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2003000000000000000000000"/>
    <x v="63"/>
    <x v="3"/>
    <n v="119795"/>
    <n v="0"/>
    <n v="0"/>
    <n v="119795"/>
    <n v="-119795"/>
    <n v="0"/>
    <n v="0"/>
    <n v="0"/>
    <n v="0"/>
    <n v="0"/>
    <n v="45959.7"/>
    <n v="91919.4"/>
    <n v="73835.3"/>
    <n v="38.369999999999997"/>
  </r>
  <r>
    <n v="10826"/>
    <n v="20367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3696"/>
    <n v="0"/>
    <n v="0"/>
    <n v="23696"/>
    <n v="-23696"/>
    <n v="0"/>
    <n v="0"/>
    <n v="0"/>
    <n v="0"/>
    <n v="0"/>
    <n v="5061.66"/>
    <n v="10123.32"/>
    <n v="18634.34"/>
    <n v="21.36"/>
  </r>
  <r>
    <n v="10826"/>
    <n v="203686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33891"/>
    <n v="0"/>
    <n v="0"/>
    <n v="233891"/>
    <n v="-233891"/>
    <n v="0"/>
    <n v="0"/>
    <n v="0"/>
    <n v="0"/>
    <n v="0"/>
    <n v="55677.96"/>
    <n v="111355.92"/>
    <n v="178213.04"/>
    <n v="23.81"/>
  </r>
  <r>
    <n v="10826"/>
    <n v="203693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98732"/>
    <n v="0"/>
    <n v="0"/>
    <n v="98732"/>
    <n v="-98732"/>
    <n v="0"/>
    <n v="0"/>
    <n v="0"/>
    <n v="0"/>
    <n v="0"/>
    <n v="0"/>
    <n v="0"/>
    <n v="98732"/>
    <n v="0"/>
  </r>
  <r>
    <n v="12671"/>
    <n v="224798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3000000000000000000000000000000"/>
    <x v="0"/>
    <x v="0"/>
    <n v="81646"/>
    <n v="0"/>
    <n v="0"/>
    <n v="81646"/>
    <n v="0"/>
    <n v="81646"/>
    <n v="84340.317999999999"/>
    <n v="87039.208176"/>
    <n v="0"/>
    <n v="0"/>
    <n v="0"/>
    <n v="0"/>
    <n v="81646"/>
    <n v="0"/>
  </r>
  <r>
    <n v="11508"/>
    <n v="226329"/>
    <n v="2305"/>
    <m/>
    <m/>
    <s v="2305 | 038_Printing- publications and books"/>
    <s v="038_Printing, publications and book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81000"/>
    <n v="0"/>
    <n v="0"/>
    <n v="81000"/>
    <n v="0"/>
    <n v="81000"/>
    <n v="83673"/>
    <n v="86350.536000000007"/>
    <n v="0"/>
    <n v="0"/>
    <n v="0"/>
    <n v="0"/>
    <n v="81000"/>
    <n v="0"/>
  </r>
  <r>
    <n v="10902"/>
    <n v="223499"/>
    <n v="218"/>
    <m/>
    <m/>
    <s v="218 | _034_30000_LIM333_Municipal Running Costs_CONTRACTED SERVICES_2018"/>
    <s v="_034_30000_LIM333_Municipal Running Costs_CONTRACTED SERVICES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05000000000000000000000000"/>
    <x v="64"/>
    <x v="6"/>
    <n v="8640000"/>
    <n v="0"/>
    <n v="0"/>
    <n v="8640000"/>
    <n v="864000"/>
    <n v="9504000"/>
    <n v="9817632"/>
    <n v="10131796.223999999"/>
    <n v="0"/>
    <n v="0"/>
    <n v="1650866.88"/>
    <n v="3301733.76"/>
    <n v="6989133.1200000001"/>
    <n v="19.11"/>
  </r>
  <r>
    <n v="10830"/>
    <n v="223540"/>
    <n v="146"/>
    <m/>
    <m/>
    <s v="146 | _183_30000_LIM333_Municipal Running Costs_DEPRECIATION_2018"/>
    <s v="_183_30000_LIM333_Municipal Running Costs_DEPRECIATION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04003000000000000000000000000"/>
    <x v="65"/>
    <x v="1"/>
    <n v="40214138"/>
    <n v="0"/>
    <n v="0"/>
    <n v="40214138"/>
    <n v="0"/>
    <n v="40214138"/>
    <n v="41541204.553999998"/>
    <n v="42870523.099727996"/>
    <n v="0"/>
    <n v="0"/>
    <n v="21033493.969999999"/>
    <n v="42066987.939999998"/>
    <n v="19180644.030000001"/>
    <n v="52.3"/>
  </r>
  <r>
    <n v="11219"/>
    <n v="231285"/>
    <n v="535"/>
    <m/>
    <m/>
    <s v="535 | _105_30000_LIM333_Municipal Running Costs_CONTRACTED SERVICES_2018"/>
    <s v="_105_30000_LIM333_Municipal Running Costs_CONTRACTED SERVIC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70000"/>
    <n v="0"/>
    <n v="0"/>
    <n v="70000"/>
    <n v="0"/>
    <n v="70000"/>
    <n v="72310"/>
    <n v="74623.92"/>
    <n v="0"/>
    <n v="8624.25"/>
    <n v="25628"/>
    <n v="51256"/>
    <n v="35747.75"/>
    <n v="36.61"/>
  </r>
  <r>
    <n v="10837"/>
    <n v="223652"/>
    <n v="153"/>
    <m/>
    <m/>
    <s v="153 | _062_30000_LIM333_Municipal Running Costs_DEPRECIATION_2018"/>
    <s v="_062_30000_LIM333_Municipal Running Costs_DEPRECIATION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2000000000000000000000000000"/>
    <x v="56"/>
    <x v="1"/>
    <n v="967584"/>
    <n v="0"/>
    <n v="0"/>
    <n v="967584"/>
    <n v="0"/>
    <n v="967584"/>
    <n v="999514.27199999988"/>
    <n v="1031498.7287039999"/>
    <n v="0"/>
    <n v="0"/>
    <n v="0"/>
    <n v="0"/>
    <n v="967584"/>
    <n v="0"/>
  </r>
  <r>
    <n v="11090"/>
    <n v="225997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35000"/>
    <n v="0"/>
    <n v="0"/>
    <n v="135000"/>
    <n v="0"/>
    <n v="135000"/>
    <n v="139455"/>
    <n v="143917.56"/>
    <n v="0"/>
    <n v="0"/>
    <n v="38323.08"/>
    <n v="76646.16"/>
    <n v="96676.92"/>
    <n v="28.39"/>
  </r>
  <r>
    <n v="11362"/>
    <n v="223384"/>
    <n v="1259"/>
    <m/>
    <s v="/053/1027"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33595"/>
    <n v="0"/>
    <n v="0"/>
    <n v="133595"/>
    <n v="-133595"/>
    <n v="0"/>
    <n v="0"/>
    <n v="0"/>
    <n v="0"/>
    <n v="0"/>
    <n v="105440.04"/>
    <n v="210880.08"/>
    <n v="28154.959999999999"/>
    <n v="78.930000000000007"/>
  </r>
  <r>
    <n v="10841"/>
    <n v="220549"/>
    <n v="157"/>
    <m/>
    <m/>
    <s v="157 | _038_30000_LIM333_Municipal Running Costs_DEPRECIATION_2018"/>
    <s v="_038_30000_LIM333_Municipal Running Costs_DEPRECIATION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1001002004000000000000000000000"/>
    <x v="66"/>
    <x v="1"/>
    <n v="269473"/>
    <n v="0"/>
    <n v="0"/>
    <n v="269473"/>
    <n v="0"/>
    <n v="269473"/>
    <n v="278365.609"/>
    <n v="287273.30848800001"/>
    <n v="0"/>
    <n v="0"/>
    <n v="70617.759999999995"/>
    <n v="141235.51999999999"/>
    <n v="198855.24"/>
    <n v="26.21"/>
  </r>
  <r>
    <n v="10841"/>
    <n v="223536"/>
    <n v="157"/>
    <m/>
    <m/>
    <s v="157 | _038_30000_LIM333_Municipal Running Costs_DEPRECIATION_2018"/>
    <s v="_038_30000_LIM333_Municipal Running Costs_DEPRECIATION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111421"/>
    <n v="0"/>
    <n v="0"/>
    <n v="111421"/>
    <n v="0"/>
    <n v="111421"/>
    <n v="115097.893"/>
    <n v="118781.025576"/>
    <n v="0"/>
    <n v="0"/>
    <n v="207281.72"/>
    <n v="414563.44"/>
    <n v="-95860.72"/>
    <n v="186.03"/>
  </r>
  <r>
    <n v="12384"/>
    <n v="231809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29838"/>
    <n v="0"/>
    <n v="0"/>
    <n v="129838"/>
    <n v="0"/>
    <n v="129838"/>
    <n v="134122.65399999998"/>
    <n v="138414.57892799997"/>
    <n v="0"/>
    <n v="0"/>
    <n v="0"/>
    <n v="0"/>
    <n v="129838"/>
    <n v="0"/>
  </r>
  <r>
    <n v="10749"/>
    <n v="202550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28000"/>
    <n v="0"/>
    <n v="0"/>
    <n v="128000"/>
    <n v="0"/>
    <n v="128000"/>
    <n v="132224"/>
    <n v="136455.16800000001"/>
    <n v="0"/>
    <n v="0"/>
    <n v="35099.82"/>
    <n v="70199.64"/>
    <n v="92900.18"/>
    <n v="27.42"/>
  </r>
  <r>
    <n v="11152"/>
    <n v="201150"/>
    <n v="468"/>
    <s v="143/053/1027"/>
    <s v="/053/1027"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27619"/>
    <n v="0"/>
    <n v="0"/>
    <n v="127619"/>
    <n v="39951.446122365625"/>
    <n v="167570.44612236563"/>
    <n v="173100.27084440368"/>
    <n v="178639.47951142461"/>
    <n v="0"/>
    <n v="0"/>
    <n v="100723.47"/>
    <n v="201446.94"/>
    <n v="26895.53"/>
    <n v="78.930000000000007"/>
  </r>
  <r>
    <n v="10710"/>
    <n v="206871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23896"/>
    <n v="0"/>
    <n v="0"/>
    <n v="123896"/>
    <n v="0"/>
    <n v="123896"/>
    <n v="127984.56799999998"/>
    <n v="132080.07417599999"/>
    <n v="0"/>
    <n v="0"/>
    <n v="81400.929999999993"/>
    <n v="162801.85999999999"/>
    <n v="42495.07"/>
    <n v="65.7"/>
  </r>
  <r>
    <n v="10986"/>
    <n v="203716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3516"/>
    <n v="30000"/>
    <n v="0"/>
    <n v="123516"/>
    <n v="0"/>
    <n v="123516"/>
    <n v="127592.02799999999"/>
    <n v="131674.97289599999"/>
    <n v="0"/>
    <n v="0"/>
    <n v="72091.78"/>
    <n v="144183.56"/>
    <n v="51424.22"/>
    <n v="58.37"/>
  </r>
  <r>
    <n v="11178"/>
    <n v="200673"/>
    <n v="494"/>
    <m/>
    <s v="/053/1027"/>
    <s v="494 | _140_10001_LIM333_Employee Related Cost Senior Management &amp; Municipal Staff_EMPLOYEE RELATED COSTS _ SOCIAL CONTRIBUTIONS_2018"/>
    <s v="_140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20512"/>
    <n v="0"/>
    <n v="0"/>
    <n v="120512"/>
    <n v="-120512"/>
    <n v="0"/>
    <n v="0"/>
    <n v="0"/>
    <n v="0"/>
    <n v="0"/>
    <n v="95114.26"/>
    <n v="190228.52"/>
    <n v="25397.74"/>
    <n v="78.930000000000007"/>
  </r>
  <r>
    <n v="10901"/>
    <n v="225986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20000"/>
    <n v="0"/>
    <n v="0"/>
    <n v="120000"/>
    <n v="0"/>
    <n v="120000"/>
    <n v="123959.99999999999"/>
    <n v="127926.71999999999"/>
    <n v="0"/>
    <n v="0"/>
    <n v="62425.120000000003"/>
    <n v="124850.24000000001"/>
    <n v="57574.879999999997"/>
    <n v="52.02"/>
  </r>
  <r>
    <n v="12385"/>
    <n v="231810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19850"/>
    <n v="0"/>
    <n v="0"/>
    <n v="119850"/>
    <n v="0"/>
    <n v="119850"/>
    <n v="123805.04999999999"/>
    <n v="127766.81159999999"/>
    <n v="0"/>
    <n v="0"/>
    <n v="0"/>
    <n v="0"/>
    <n v="119850"/>
    <n v="0"/>
  </r>
  <r>
    <n v="11100"/>
    <n v="225999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57001002000000000000000000000000"/>
    <x v="37"/>
    <x v="2"/>
    <n v="119278"/>
    <n v="0"/>
    <n v="0"/>
    <n v="119278"/>
    <n v="0"/>
    <n v="119278"/>
    <n v="123214.17399999998"/>
    <n v="127157.02756799999"/>
    <n v="0"/>
    <n v="4200"/>
    <n v="71128.759999999995"/>
    <n v="142257.51999999999"/>
    <n v="43949.24"/>
    <n v="59.63"/>
  </r>
  <r>
    <n v="11263"/>
    <n v="209838"/>
    <n v="580"/>
    <s v="006/078/1341"/>
    <s v="/078/1341"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18718"/>
    <n v="0"/>
    <n v="0"/>
    <n v="118718"/>
    <n v="35415.079075750255"/>
    <n v="154133.07907575025"/>
    <n v="159219.47068525001"/>
    <n v="164314.49374717803"/>
    <n v="0"/>
    <n v="0"/>
    <n v="0"/>
    <n v="0"/>
    <n v="118718"/>
    <n v="0"/>
  </r>
  <r>
    <n v="12322"/>
    <n v="231773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16795"/>
    <n v="0"/>
    <n v="0"/>
    <n v="116795"/>
    <n v="0"/>
    <n v="116795"/>
    <n v="120649.23499999999"/>
    <n v="124510.01052"/>
    <n v="0"/>
    <n v="0"/>
    <n v="0"/>
    <n v="0"/>
    <n v="116795"/>
    <n v="0"/>
  </r>
  <r>
    <n v="11134"/>
    <n v="224926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7700"/>
    <n v="0"/>
    <n v="0"/>
    <n v="67700"/>
    <n v="0"/>
    <n v="67700"/>
    <n v="69934.099999999991"/>
    <n v="72171.991199999989"/>
    <n v="0"/>
    <n v="0"/>
    <n v="17927.080000000002"/>
    <n v="35854.160000000003"/>
    <n v="49772.92"/>
    <n v="26.48"/>
  </r>
  <r>
    <n v="10813"/>
    <n v="202238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60000"/>
    <n v="50000"/>
    <n v="0"/>
    <n v="110000"/>
    <n v="0"/>
    <n v="110000"/>
    <n v="113629.99999999999"/>
    <n v="117266.15999999999"/>
    <n v="0"/>
    <n v="0"/>
    <n v="59771"/>
    <n v="119542"/>
    <n v="50229"/>
    <n v="54.34"/>
  </r>
  <r>
    <n v="10789"/>
    <n v="207313"/>
    <n v="105"/>
    <m/>
    <m/>
    <s v="105 | _038_LIM333_NON-COUNCIL-OWNED ASSETS - CONTRACTORS"/>
    <s v="_038_LIM333_NON-COUNCIL-OWNED ASSETS - CONTRACTOR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3000000000000000"/>
    <s v="Operational:Maintenance:Infrastructure:Corrective Maintenance:Planned:Electrical Infrastructure:LV Networks:Municipal Service Connections"/>
    <s v="FD001001001002000000000000000000000000"/>
    <s v="Fund:Operational:Revenue:General Revenue:Equitable Share"/>
    <s v="IE007003000000000000000000000000000000"/>
    <x v="0"/>
    <x v="0"/>
    <n v="66000"/>
    <n v="0"/>
    <n v="0"/>
    <n v="66000"/>
    <n v="0"/>
    <n v="66000"/>
    <n v="68178"/>
    <n v="70359.695999999996"/>
    <n v="0"/>
    <n v="0"/>
    <n v="0"/>
    <n v="0"/>
    <n v="66000"/>
    <n v="0"/>
  </r>
  <r>
    <n v="12252"/>
    <n v="231684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</r>
  <r>
    <n v="12253"/>
    <n v="231685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</r>
  <r>
    <n v="12394"/>
    <n v="231743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</r>
  <r>
    <n v="12395"/>
    <n v="231744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</r>
  <r>
    <n v="10901"/>
    <n v="205991"/>
    <n v="217"/>
    <s v="035/078/1341"/>
    <s v="/078/1341"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05989"/>
    <n v="0"/>
    <n v="0"/>
    <n v="105989"/>
    <n v="15079.74439462382"/>
    <n v="121068.74439462382"/>
    <n v="125064.0129596464"/>
    <n v="129066.06137435508"/>
    <n v="0"/>
    <n v="0"/>
    <n v="103862"/>
    <n v="207724"/>
    <n v="2127"/>
    <n v="97.99"/>
  </r>
  <r>
    <n v="11010"/>
    <n v="200409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04665"/>
    <n v="0"/>
    <n v="0"/>
    <n v="104665"/>
    <n v="0"/>
    <n v="104665"/>
    <n v="108118.94499999999"/>
    <n v="111578.75124"/>
    <n v="0"/>
    <n v="0"/>
    <n v="60114.37"/>
    <n v="120228.74"/>
    <n v="44550.63"/>
    <n v="57.44"/>
  </r>
  <r>
    <n v="10847"/>
    <n v="203469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68737"/>
    <n v="0"/>
    <n v="0"/>
    <n v="468737"/>
    <n v="-468737"/>
    <n v="0"/>
    <n v="0"/>
    <n v="0"/>
    <n v="0"/>
    <n v="0"/>
    <n v="392085.43"/>
    <n v="784170.86"/>
    <n v="76651.570000000007"/>
    <n v="83.65"/>
  </r>
  <r>
    <n v="10811"/>
    <n v="209345"/>
    <n v="127"/>
    <s v="134/078/1341"/>
    <s v="/078/1341"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2000000000000000000000000000000"/>
    <x v="35"/>
    <x v="2"/>
    <n v="102880"/>
    <n v="0"/>
    <n v="0"/>
    <n v="102880"/>
    <n v="47056.383536315116"/>
    <n v="149936.38353631512"/>
    <n v="154884.2841930135"/>
    <n v="159840.58128718994"/>
    <n v="0"/>
    <n v="0"/>
    <n v="100815"/>
    <n v="201630"/>
    <n v="2065"/>
    <n v="97.99"/>
  </r>
  <r>
    <n v="10847"/>
    <n v="203498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12497"/>
    <n v="0"/>
    <n v="0"/>
    <n v="112497"/>
    <n v="-112497"/>
    <n v="0"/>
    <n v="0"/>
    <n v="0"/>
    <n v="0"/>
    <n v="0"/>
    <n v="58673.65"/>
    <n v="117347.3"/>
    <n v="53823.35"/>
    <n v="52.16"/>
  </r>
  <r>
    <n v="10847"/>
    <n v="203656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5624849"/>
    <n v="0"/>
    <n v="0"/>
    <n v="5624849"/>
    <n v="-5624849"/>
    <n v="0"/>
    <n v="0"/>
    <n v="0"/>
    <n v="0"/>
    <n v="0"/>
    <n v="2933685.6"/>
    <n v="5867371.2000000002"/>
    <n v="2691163.4"/>
    <n v="52.16"/>
  </r>
  <r>
    <n v="10847"/>
    <n v="203476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074"/>
    <n v="0"/>
    <n v="0"/>
    <n v="1074"/>
    <n v="-1074"/>
    <n v="0"/>
    <n v="0"/>
    <n v="0"/>
    <n v="0"/>
    <n v="0"/>
    <n v="640.04999999999995"/>
    <n v="1280.0999999999999"/>
    <n v="433.95"/>
    <n v="59.59"/>
  </r>
  <r>
    <n v="10710"/>
    <n v="206901"/>
    <n v="26"/>
    <s v="053/053/1027"/>
    <s v="/053/1027"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01119"/>
    <n v="0"/>
    <n v="0"/>
    <n v="101119"/>
    <n v="78662.814799441083"/>
    <n v="179781.81479944108"/>
    <n v="185714.61468782261"/>
    <n v="191657.48235783295"/>
    <n v="0"/>
    <n v="0"/>
    <n v="79808.31"/>
    <n v="159616.62"/>
    <n v="21310.69"/>
    <n v="78.930000000000007"/>
  </r>
  <r>
    <n v="10847"/>
    <n v="203482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069199"/>
    <n v="0"/>
    <n v="0"/>
    <n v="1069199"/>
    <n v="-1069199"/>
    <n v="0"/>
    <n v="0"/>
    <n v="0"/>
    <n v="0"/>
    <n v="0"/>
    <n v="558011.22"/>
    <n v="1116022.44"/>
    <n v="511187.78"/>
    <n v="52.19"/>
  </r>
  <r>
    <n v="10847"/>
    <n v="232800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19893.91"/>
    <n v="39787.82"/>
    <n v="9153.09"/>
    <n v="68.489999999999995"/>
  </r>
  <r>
    <n v="10847"/>
    <n v="203628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87855"/>
    <n v="0"/>
    <n v="0"/>
    <n v="487855"/>
    <n v="-487855"/>
    <n v="0"/>
    <n v="0"/>
    <n v="0"/>
    <n v="0"/>
    <n v="0"/>
    <n v="212425.55"/>
    <n v="424851.1"/>
    <n v="275429.45"/>
    <n v="43.54"/>
  </r>
  <r>
    <n v="10847"/>
    <n v="203649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88530"/>
    <n v="0"/>
    <n v="0"/>
    <n v="688530"/>
    <n v="-688530"/>
    <n v="0"/>
    <n v="0"/>
    <n v="0"/>
    <n v="0"/>
    <n v="0"/>
    <n v="386868.63"/>
    <n v="773737.26"/>
    <n v="301661.37"/>
    <n v="56.19"/>
  </r>
  <r>
    <n v="10847"/>
    <n v="203642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708956"/>
    <n v="0"/>
    <n v="0"/>
    <n v="708956"/>
    <n v="-708956"/>
    <n v="0"/>
    <n v="0"/>
    <n v="0"/>
    <n v="0"/>
    <n v="0"/>
    <n v="554403.56999999995"/>
    <n v="1108807.1399999999"/>
    <n v="154552.43"/>
    <n v="78.2"/>
  </r>
  <r>
    <n v="10847"/>
    <n v="203663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8194"/>
    <n v="0"/>
    <n v="0"/>
    <n v="18194"/>
    <n v="-18194"/>
    <n v="0"/>
    <n v="0"/>
    <n v="0"/>
    <n v="0"/>
    <n v="0"/>
    <n v="9033.1200000000008"/>
    <n v="18066.240000000002"/>
    <n v="9160.8799999999992"/>
    <n v="49.65"/>
  </r>
  <r>
    <n v="10847"/>
    <n v="223821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66000"/>
    <n v="0"/>
    <n v="0"/>
    <n v="66000"/>
    <n v="-66000"/>
    <n v="0"/>
    <n v="0"/>
    <n v="0"/>
    <n v="0"/>
    <n v="0"/>
    <n v="48000"/>
    <n v="96000"/>
    <n v="18000"/>
    <n v="72.73"/>
  </r>
  <r>
    <n v="11263"/>
    <n v="231578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00464"/>
    <n v="0"/>
    <n v="0"/>
    <n v="100464"/>
    <n v="0"/>
    <n v="100464"/>
    <n v="103779.31199999999"/>
    <n v="107100.24998399999"/>
    <n v="0"/>
    <n v="0"/>
    <n v="88819.99"/>
    <n v="177639.98"/>
    <n v="11644.01"/>
    <n v="88.41"/>
  </r>
  <r>
    <n v="11505"/>
    <n v="226346"/>
    <n v="2302"/>
    <m/>
    <m/>
    <s v="2302 | 035_Printing- publications and books"/>
    <s v="035_Printing, publications and books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6000"/>
    <n v="30000"/>
    <n v="0"/>
    <n v="66000"/>
    <n v="0"/>
    <n v="66000"/>
    <n v="68178"/>
    <n v="70359.695999999996"/>
    <n v="0"/>
    <n v="0"/>
    <n v="41650.639999999999"/>
    <n v="83301.279999999999"/>
    <n v="24349.360000000001"/>
    <n v="63.11"/>
  </r>
  <r>
    <n v="10850"/>
    <n v="223356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1000000000000000000000000"/>
    <x v="14"/>
    <x v="3"/>
    <n v="4171810"/>
    <n v="0"/>
    <n v="0"/>
    <n v="4171810"/>
    <n v="-4171810"/>
    <n v="0"/>
    <n v="0"/>
    <n v="0"/>
    <n v="0"/>
    <n v="0"/>
    <n v="1980167.23"/>
    <n v="3960334.46"/>
    <n v="2191642.77"/>
    <n v="47.47"/>
  </r>
  <r>
    <n v="10850"/>
    <n v="223982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4000000000000000000000000"/>
    <x v="10"/>
    <x v="3"/>
    <n v="390099"/>
    <n v="0"/>
    <n v="0"/>
    <n v="390099"/>
    <n v="-390099"/>
    <n v="0"/>
    <n v="0"/>
    <n v="0"/>
    <n v="0"/>
    <n v="0"/>
    <n v="194885.4"/>
    <n v="389770.8"/>
    <n v="195213.6"/>
    <n v="49.96"/>
  </r>
  <r>
    <n v="10850"/>
    <n v="223995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5000000000000000000000000"/>
    <x v="18"/>
    <x v="3"/>
    <n v="804596"/>
    <n v="0"/>
    <n v="0"/>
    <n v="804596"/>
    <n v="-804596"/>
    <n v="0"/>
    <n v="0"/>
    <n v="0"/>
    <n v="0"/>
    <n v="0"/>
    <n v="395242.78"/>
    <n v="790485.56"/>
    <n v="409353.22"/>
    <n v="49.12"/>
  </r>
  <r>
    <n v="10850"/>
    <n v="22380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1000000000000000000000"/>
    <x v="20"/>
    <x v="3"/>
    <n v="561336"/>
    <n v="0"/>
    <n v="0"/>
    <n v="561336"/>
    <n v="-561336"/>
    <n v="0"/>
    <n v="0"/>
    <n v="0"/>
    <n v="0"/>
    <n v="0"/>
    <n v="364388.17"/>
    <n v="728776.34"/>
    <n v="196947.83"/>
    <n v="64.91"/>
  </r>
  <r>
    <n v="10850"/>
    <n v="223967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3000000000000000000000000"/>
    <x v="13"/>
    <x v="3"/>
    <n v="84068"/>
    <n v="0"/>
    <n v="0"/>
    <n v="84068"/>
    <n v="-84068"/>
    <n v="0"/>
    <n v="0"/>
    <n v="0"/>
    <n v="0"/>
    <n v="0"/>
    <n v="41280.68"/>
    <n v="82561.36"/>
    <n v="42787.32"/>
    <n v="49.1"/>
  </r>
  <r>
    <n v="10850"/>
    <n v="223884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9013000000000000000000"/>
    <x v="9"/>
    <x v="3"/>
    <n v="548038"/>
    <n v="0"/>
    <n v="0"/>
    <n v="548038"/>
    <n v="-548038"/>
    <n v="0"/>
    <n v="0"/>
    <n v="0"/>
    <n v="0"/>
    <n v="0"/>
    <n v="275302.28999999998"/>
    <n v="550604.57999999996"/>
    <n v="272735.71000000002"/>
    <n v="50.23"/>
  </r>
  <r>
    <n v="10850"/>
    <n v="224010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6000000000000000000000000"/>
    <x v="11"/>
    <x v="3"/>
    <n v="15920"/>
    <n v="0"/>
    <n v="0"/>
    <n v="15920"/>
    <n v="-15920"/>
    <n v="0"/>
    <n v="0"/>
    <n v="0"/>
    <n v="0"/>
    <n v="0"/>
    <n v="7439.04"/>
    <n v="14878.08"/>
    <n v="8480.9599999999991"/>
    <n v="46.73"/>
  </r>
  <r>
    <n v="10850"/>
    <n v="22385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3000000000000000000000"/>
    <x v="21"/>
    <x v="3"/>
    <n v="54000"/>
    <n v="0"/>
    <n v="0"/>
    <n v="54000"/>
    <n v="-54000"/>
    <n v="0"/>
    <n v="0"/>
    <n v="0"/>
    <n v="0"/>
    <n v="0"/>
    <n v="33000"/>
    <n v="66000"/>
    <n v="21000"/>
    <n v="61.11"/>
  </r>
  <r>
    <n v="11635"/>
    <n v="220496"/>
    <n v="2427"/>
    <m/>
    <m/>
    <s v="2427 | _063_30000_LIM333_Operational  Typical Work Streams Capacity Building Training"/>
    <s v="_063_30000_LIM333_Operational  Typical Work Streams Capacity Building Training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10000000000000000000000000000"/>
    <s v="Operational:Typical Work Streams:Capacity Building Training and Development:Workshops, Seminars and Subject Matter Training"/>
    <s v="FD001001001002000000000000000000000000"/>
    <s v="Fund:Operational:Revenue:General Revenue:Equitable Share"/>
    <s v="IE010037002001000000000000000000000000"/>
    <x v="8"/>
    <x v="2"/>
    <n v="100001"/>
    <n v="0"/>
    <n v="0"/>
    <n v="100001"/>
    <n v="0"/>
    <n v="100001"/>
    <n v="103301.033"/>
    <n v="106606.666056"/>
    <n v="0"/>
    <n v="0"/>
    <n v="0"/>
    <n v="0"/>
    <n v="100001"/>
    <n v="0"/>
  </r>
  <r>
    <n v="10850"/>
    <n v="223954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2000000000000000000000000"/>
    <x v="17"/>
    <x v="3"/>
    <n v="1074"/>
    <n v="0"/>
    <n v="0"/>
    <n v="1074"/>
    <n v="-1074"/>
    <n v="0"/>
    <n v="0"/>
    <n v="0"/>
    <n v="0"/>
    <n v="0"/>
    <n v="527.1"/>
    <n v="1054.2"/>
    <n v="546.9"/>
    <n v="49.08"/>
  </r>
  <r>
    <n v="10850"/>
    <n v="223943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3000000000000000000000000"/>
    <x v="16"/>
    <x v="3"/>
    <n v="347651"/>
    <n v="0"/>
    <n v="0"/>
    <n v="347651"/>
    <n v="-347651"/>
    <n v="0"/>
    <n v="0"/>
    <n v="0"/>
    <n v="0"/>
    <n v="0"/>
    <n v="220185.82"/>
    <n v="440371.64"/>
    <n v="127465.18"/>
    <n v="63.34"/>
  </r>
  <r>
    <n v="10850"/>
    <n v="23280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5003000000000000000000"/>
    <x v="24"/>
    <x v="3"/>
    <n v="43571"/>
    <n v="0"/>
    <n v="0"/>
    <n v="43571"/>
    <n v="-43571"/>
    <n v="0"/>
    <n v="0"/>
    <n v="0"/>
    <n v="0"/>
    <n v="0"/>
    <n v="19893.91"/>
    <n v="39787.82"/>
    <n v="23677.09"/>
    <n v="45.66"/>
  </r>
  <r>
    <n v="10851"/>
    <n v="223642"/>
    <n v="167"/>
    <m/>
    <m/>
    <s v="167 | _005_30000_LIM333_Municipal Running Costs_DEPRECIATION_2018"/>
    <s v="_005_30000_LIM333_Municipal Running Costs_DEPRECIATION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2000000000000000000000000000"/>
    <x v="56"/>
    <x v="1"/>
    <n v="20052"/>
    <n v="0"/>
    <n v="0"/>
    <n v="20052"/>
    <n v="0"/>
    <n v="20052"/>
    <n v="20713.715999999997"/>
    <n v="21376.554911999996"/>
    <n v="0"/>
    <n v="0"/>
    <n v="0"/>
    <n v="0"/>
    <n v="20052"/>
    <n v="0"/>
  </r>
  <r>
    <n v="11511"/>
    <n v="226350"/>
    <n v="2308"/>
    <m/>
    <m/>
    <s v="2308 | 053_Printing- publications and books"/>
    <s v="053_Printing, publications and books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5856"/>
    <n v="0"/>
    <n v="0"/>
    <n v="65856"/>
    <n v="0"/>
    <n v="65856"/>
    <n v="68029.247999999992"/>
    <n v="70206.183936000001"/>
    <n v="0"/>
    <n v="0"/>
    <n v="52731.45"/>
    <n v="105462.9"/>
    <n v="13124.55"/>
    <n v="80.069999999999993"/>
  </r>
  <r>
    <n v="10855"/>
    <n v="203935"/>
    <n v="171"/>
    <m/>
    <m/>
    <s v="171 | _016_30000_LIM333_Municipal Running Costs_INTEREST EXPENSE _ EXTERNAL BORROWINGS_2018"/>
    <s v="_016_30000_LIM333_Municipal Running Costs_INTEREST EXPENSE _ EXTERNAL BORROWINGS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6002003001000000000000000000000000"/>
    <x v="44"/>
    <x v="4"/>
    <n v="194049"/>
    <n v="0"/>
    <n v="0"/>
    <n v="194049"/>
    <n v="-194049"/>
    <n v="0"/>
    <n v="0"/>
    <n v="0"/>
    <n v="0"/>
    <n v="251902.6"/>
    <n v="193125.33"/>
    <n v="386250.66"/>
    <n v="-250978.93"/>
    <n v="99.52"/>
  </r>
  <r>
    <n v="12244"/>
    <n v="224275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1688"/>
    <n v="0"/>
    <n v="0"/>
    <n v="61688"/>
    <n v="0"/>
    <n v="61688"/>
    <n v="63723.703999999998"/>
    <n v="65762.862527999998"/>
    <n v="0"/>
    <n v="0"/>
    <n v="0"/>
    <n v="0"/>
    <n v="61688"/>
    <n v="0"/>
  </r>
  <r>
    <n v="12245"/>
    <n v="224274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1688"/>
    <n v="0"/>
    <n v="0"/>
    <n v="61688"/>
    <n v="0"/>
    <n v="61688"/>
    <n v="63723.703999999998"/>
    <n v="65762.862527999998"/>
    <n v="0"/>
    <n v="0"/>
    <n v="0"/>
    <n v="0"/>
    <n v="61688"/>
    <n v="0"/>
  </r>
  <r>
    <n v="12246"/>
    <n v="224273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1688"/>
    <n v="0"/>
    <n v="0"/>
    <n v="61688"/>
    <n v="0"/>
    <n v="61688"/>
    <n v="63723.703999999998"/>
    <n v="65762.862527999998"/>
    <n v="0"/>
    <n v="0"/>
    <n v="0"/>
    <n v="0"/>
    <n v="61688"/>
    <n v="0"/>
  </r>
  <r>
    <n v="12611"/>
    <n v="224075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61687"/>
    <n v="0"/>
    <n v="0"/>
    <n v="61687"/>
    <n v="0"/>
    <n v="61687"/>
    <n v="63722.670999999995"/>
    <n v="65761.796472000002"/>
    <n v="0"/>
    <n v="0"/>
    <n v="0"/>
    <n v="0"/>
    <n v="61687"/>
    <n v="0"/>
  </r>
  <r>
    <n v="10861"/>
    <n v="223543"/>
    <n v="177"/>
    <m/>
    <m/>
    <s v="177 | _052_30000_LIM333_Municipal Running Costs_DEPRECIATION_2018"/>
    <s v="_052_30000_LIM333_Municipal Running Costs_DEPRECIATION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89421"/>
    <n v="0"/>
    <n v="0"/>
    <n v="89421"/>
    <n v="0"/>
    <n v="89421"/>
    <n v="92371.892999999996"/>
    <n v="95327.793575999996"/>
    <n v="0"/>
    <n v="0"/>
    <n v="197792.96"/>
    <n v="395585.92"/>
    <n v="-108371.96"/>
    <n v="221.19"/>
  </r>
  <r>
    <n v="10861"/>
    <n v="223480"/>
    <n v="177"/>
    <m/>
    <m/>
    <s v="177 | _052_30000_LIM333_Municipal Running Costs_DEPRECIATION_2018"/>
    <s v="_052_30000_LIM333_Municipal Running Costs_DEPRECIATION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1000000000000000000000000000"/>
    <x v="67"/>
    <x v="1"/>
    <n v="44139"/>
    <n v="0"/>
    <n v="0"/>
    <n v="44139"/>
    <n v="0"/>
    <n v="44139"/>
    <n v="45595.587"/>
    <n v="47054.645784"/>
    <n v="0"/>
    <n v="0"/>
    <n v="2648.9"/>
    <n v="5297.8"/>
    <n v="41490.1"/>
    <n v="6"/>
  </r>
  <r>
    <n v="10862"/>
    <n v="203416"/>
    <n v="178"/>
    <m/>
    <m/>
    <s v="178 | _113_30000_LIM333_Municipal Running Costs_DEPRECIATION_2018"/>
    <s v="_113_30000_LIM333_Municipal Running Costs_DEPRECIATION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85242"/>
    <n v="0"/>
    <n v="0"/>
    <n v="85242"/>
    <n v="0"/>
    <n v="85242"/>
    <n v="88054.98599999999"/>
    <n v="90872.745551999993"/>
    <n v="0"/>
    <n v="0"/>
    <n v="173288.52"/>
    <n v="346577.04"/>
    <n v="-88046.52"/>
    <n v="203.29"/>
  </r>
  <r>
    <n v="10732"/>
    <n v="203394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0000"/>
    <n v="60000"/>
    <n v="0"/>
    <n v="100000"/>
    <n v="0"/>
    <n v="100000"/>
    <n v="103299.99999999999"/>
    <n v="106605.59999999999"/>
    <n v="0"/>
    <n v="21950"/>
    <n v="27630.720000000001"/>
    <n v="55261.440000000002"/>
    <n v="50419.28"/>
    <n v="27.63"/>
  </r>
  <r>
    <n v="10866"/>
    <n v="201298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29025"/>
    <n v="0"/>
    <n v="0"/>
    <n v="129025"/>
    <n v="-129025"/>
    <n v="0"/>
    <n v="0"/>
    <n v="0"/>
    <n v="0"/>
    <n v="0"/>
    <n v="81939.429999999993"/>
    <n v="163878.85999999999"/>
    <n v="47085.57"/>
    <n v="63.51"/>
  </r>
  <r>
    <n v="10866"/>
    <n v="201297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7056"/>
    <n v="0"/>
    <n v="0"/>
    <n v="27056"/>
    <n v="-27056"/>
    <n v="0"/>
    <n v="0"/>
    <n v="0"/>
    <n v="0"/>
    <n v="0"/>
    <n v="18173.71"/>
    <n v="36347.42"/>
    <n v="8882.2900000000009"/>
    <n v="67.17"/>
  </r>
  <r>
    <n v="10866"/>
    <n v="223815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2000"/>
    <n v="0"/>
    <n v="0"/>
    <n v="12000"/>
    <n v="-12000"/>
    <n v="0"/>
    <n v="0"/>
    <n v="0"/>
    <n v="0"/>
    <n v="0"/>
    <n v="8000"/>
    <n v="16000"/>
    <n v="4000"/>
    <n v="66.67"/>
  </r>
  <r>
    <n v="10866"/>
    <n v="224036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1001000000000000000000000"/>
    <x v="60"/>
    <x v="3"/>
    <n v="1216162"/>
    <n v="-1200"/>
    <n v="0"/>
    <n v="1214962"/>
    <n v="-1214962"/>
    <n v="0"/>
    <n v="0"/>
    <n v="0"/>
    <n v="0"/>
    <n v="0"/>
    <n v="539427.05000000005"/>
    <n v="1078854.1000000001"/>
    <n v="675534.95"/>
    <n v="44.4"/>
  </r>
  <r>
    <n v="10866"/>
    <n v="224046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2004000000000000000000000"/>
    <x v="58"/>
    <x v="3"/>
    <n v="2274"/>
    <n v="0"/>
    <n v="0"/>
    <n v="2274"/>
    <n v="-2274"/>
    <n v="0"/>
    <n v="0"/>
    <n v="0"/>
    <n v="0"/>
    <n v="0"/>
    <n v="1981.2"/>
    <n v="3962.4"/>
    <n v="292.8"/>
    <n v="87.12"/>
  </r>
  <r>
    <n v="10866"/>
    <n v="201304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60"/>
    <n v="0"/>
    <n v="0"/>
    <n v="460"/>
    <n v="-460"/>
    <n v="0"/>
    <n v="0"/>
    <n v="0"/>
    <n v="0"/>
    <n v="0"/>
    <n v="376.5"/>
    <n v="753"/>
    <n v="83.5"/>
    <n v="81.849999999999994"/>
  </r>
  <r>
    <n v="10866"/>
    <n v="223899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958"/>
    <n v="0"/>
    <n v="0"/>
    <n v="3958"/>
    <n v="-3958"/>
    <n v="0"/>
    <n v="0"/>
    <n v="0"/>
    <n v="0"/>
    <n v="0"/>
    <n v="0"/>
    <n v="0"/>
    <n v="3958"/>
    <n v="0"/>
  </r>
  <r>
    <n v="10866"/>
    <n v="235754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0"/>
    <n v="1200"/>
    <n v="0"/>
    <n v="1200"/>
    <n v="-1200"/>
    <n v="0"/>
    <n v="0"/>
    <n v="0"/>
    <n v="0"/>
    <n v="0"/>
    <n v="5851.15"/>
    <n v="11702.3"/>
    <n v="-4651.1499999999996"/>
    <n v="487.6"/>
  </r>
  <r>
    <n v="10866"/>
    <n v="223876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11730"/>
    <n v="0"/>
    <n v="0"/>
    <n v="111730"/>
    <n v="-111730"/>
    <n v="0"/>
    <n v="0"/>
    <n v="0"/>
    <n v="0"/>
    <n v="0"/>
    <n v="73589.53"/>
    <n v="147179.06"/>
    <n v="38140.47"/>
    <n v="65.86"/>
  </r>
  <r>
    <n v="10866"/>
    <n v="20131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43507"/>
    <n v="0"/>
    <n v="0"/>
    <n v="243507"/>
    <n v="-243507"/>
    <n v="0"/>
    <n v="0"/>
    <n v="0"/>
    <n v="0"/>
    <n v="0"/>
    <n v="173105.28"/>
    <n v="346210.56"/>
    <n v="70401.72"/>
    <n v="71.09"/>
  </r>
  <r>
    <n v="10866"/>
    <n v="22393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548305"/>
    <n v="0"/>
    <n v="0"/>
    <n v="1548305"/>
    <n v="-1548305"/>
    <n v="0"/>
    <n v="0"/>
    <n v="0"/>
    <n v="0"/>
    <n v="0"/>
    <n v="1075924.46"/>
    <n v="2151848.92"/>
    <n v="472380.54"/>
    <n v="69.489999999999995"/>
  </r>
  <r>
    <n v="10866"/>
    <n v="22404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2003000000000000000000000"/>
    <x v="63"/>
    <x v="3"/>
    <n v="91429"/>
    <n v="0"/>
    <n v="0"/>
    <n v="91429"/>
    <n v="-91429"/>
    <n v="0"/>
    <n v="0"/>
    <n v="0"/>
    <n v="0"/>
    <n v="0"/>
    <n v="35077"/>
    <n v="70154"/>
    <n v="56352"/>
    <n v="38.369999999999997"/>
  </r>
  <r>
    <n v="10866"/>
    <n v="23215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13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0866"/>
    <n v="22402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1005007000000000000000000"/>
    <x v="59"/>
    <x v="3"/>
    <n v="240230"/>
    <n v="0"/>
    <n v="0"/>
    <n v="240230"/>
    <n v="-240230"/>
    <n v="0"/>
    <n v="0"/>
    <n v="0"/>
    <n v="0"/>
    <n v="0"/>
    <n v="93547.5"/>
    <n v="187095"/>
    <n v="146682.5"/>
    <n v="38.94"/>
  </r>
  <r>
    <n v="10866"/>
    <n v="201319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51433"/>
    <n v="0"/>
    <n v="0"/>
    <n v="151433"/>
    <n v="-151433"/>
    <n v="0"/>
    <n v="0"/>
    <n v="0"/>
    <n v="0"/>
    <n v="0"/>
    <n v="75348"/>
    <n v="150696"/>
    <n v="76085"/>
    <n v="49.76"/>
  </r>
  <r>
    <n v="10866"/>
    <n v="224032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1078"/>
    <n v="224401"/>
    <n v="394"/>
    <m/>
    <m/>
    <s v="394 | _153_LIM333_CONFERENCE &amp; CONVENTION COST - DOMESTIC"/>
    <s v="_153_LIM333_CONFERENCE &amp; CONVENTION COST - DOMESTIC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00000"/>
    <n v="0"/>
    <n v="0"/>
    <n v="100000"/>
    <n v="0"/>
    <n v="100000"/>
    <n v="103299.99999999999"/>
    <n v="106605.59999999999"/>
    <n v="0"/>
    <n v="0"/>
    <n v="0"/>
    <n v="0"/>
    <n v="100000"/>
    <n v="0"/>
  </r>
  <r>
    <n v="10866"/>
    <n v="231620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8749"/>
    <n v="0"/>
    <n v="0"/>
    <n v="8749"/>
    <n v="-8749"/>
    <n v="0"/>
    <n v="0"/>
    <n v="0"/>
    <n v="0"/>
    <n v="0"/>
    <n v="3977.4"/>
    <n v="7954.8"/>
    <n v="4771.6000000000004"/>
    <n v="45.46"/>
  </r>
  <r>
    <n v="11105"/>
    <n v="203723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100000"/>
    <n v="0"/>
    <n v="0"/>
    <n v="100000"/>
    <n v="0"/>
    <n v="100000"/>
    <n v="103299.99999999999"/>
    <n v="106605.59999999999"/>
    <n v="0"/>
    <n v="0"/>
    <n v="25701.88"/>
    <n v="51403.76"/>
    <n v="74298.12"/>
    <n v="25.7"/>
  </r>
  <r>
    <n v="10867"/>
    <n v="202344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320233"/>
    <n v="0"/>
    <n v="0"/>
    <n v="320233"/>
    <n v="-320233"/>
    <n v="0"/>
    <n v="0"/>
    <n v="0"/>
    <n v="0"/>
    <n v="0"/>
    <n v="154135.26"/>
    <n v="308270.52"/>
    <n v="166097.74"/>
    <n v="48.13"/>
  </r>
  <r>
    <n v="11124"/>
    <n v="200435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00000"/>
    <n v="0"/>
    <n v="0"/>
    <n v="100000"/>
    <n v="0"/>
    <n v="100000"/>
    <n v="103299.99999999999"/>
    <n v="106605.59999999999"/>
    <n v="0"/>
    <n v="0"/>
    <n v="7000"/>
    <n v="14000"/>
    <n v="93000"/>
    <n v="7"/>
  </r>
  <r>
    <n v="10867"/>
    <n v="202358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79054"/>
    <n v="0"/>
    <n v="0"/>
    <n v="379054"/>
    <n v="-379054"/>
    <n v="0"/>
    <n v="0"/>
    <n v="0"/>
    <n v="0"/>
    <n v="0"/>
    <n v="56213.84"/>
    <n v="112427.68"/>
    <n v="322840.15999999997"/>
    <n v="14.83"/>
  </r>
  <r>
    <n v="10867"/>
    <n v="207653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69306"/>
    <n v="0"/>
    <n v="0"/>
    <n v="69306"/>
    <n v="-69306"/>
    <n v="0"/>
    <n v="0"/>
    <n v="0"/>
    <n v="0"/>
    <n v="0"/>
    <n v="32350.1"/>
    <n v="64700.2"/>
    <n v="36955.9"/>
    <n v="46.68"/>
  </r>
  <r>
    <n v="10867"/>
    <n v="202379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818420"/>
    <n v="0"/>
    <n v="0"/>
    <n v="4818420"/>
    <n v="-4818420"/>
    <n v="0"/>
    <n v="0"/>
    <n v="0"/>
    <n v="0"/>
    <n v="0"/>
    <n v="2249807.96"/>
    <n v="4499615.92"/>
    <n v="2568612.04"/>
    <n v="46.69"/>
  </r>
  <r>
    <n v="10867"/>
    <n v="202351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381"/>
    <n v="0"/>
    <n v="0"/>
    <n v="1381"/>
    <n v="-1381"/>
    <n v="0"/>
    <n v="0"/>
    <n v="0"/>
    <n v="0"/>
    <n v="0"/>
    <n v="602.4"/>
    <n v="1204.8"/>
    <n v="778.6"/>
    <n v="43.62"/>
  </r>
  <r>
    <n v="11490"/>
    <n v="225901"/>
    <n v="2287"/>
    <m/>
    <m/>
    <s v="2287 | 003_Printing- publications and books"/>
    <s v="003_Printing, publications and books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00000"/>
    <n v="0"/>
    <n v="0"/>
    <n v="100000"/>
    <n v="0"/>
    <n v="100000"/>
    <n v="103299.99999999999"/>
    <n v="106605.59999999999"/>
    <n v="0"/>
    <n v="61000"/>
    <n v="798"/>
    <n v="1596"/>
    <n v="38202"/>
    <n v="0.8"/>
  </r>
  <r>
    <n v="10867"/>
    <n v="202386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05002002004000000000000000000000000"/>
    <x v="10"/>
    <x v="3"/>
    <n v="349298"/>
    <n v="0"/>
    <n v="0"/>
    <n v="349298"/>
    <n v="-349298"/>
    <n v="0"/>
    <n v="0"/>
    <n v="0"/>
    <n v="0"/>
    <n v="0"/>
    <n v="113725.8"/>
    <n v="227451.6"/>
    <n v="235572.2"/>
    <n v="32.56"/>
  </r>
  <r>
    <n v="10867"/>
    <n v="202394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0468"/>
    <n v="0"/>
    <n v="0"/>
    <n v="20468"/>
    <n v="-20468"/>
    <n v="0"/>
    <n v="0"/>
    <n v="0"/>
    <n v="0"/>
    <n v="0"/>
    <n v="8501.76"/>
    <n v="17003.52"/>
    <n v="11966.24"/>
    <n v="41.54"/>
  </r>
  <r>
    <n v="10867"/>
    <n v="202387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05002001003000000000000000000000000"/>
    <x v="16"/>
    <x v="3"/>
    <n v="401535"/>
    <n v="0"/>
    <n v="0"/>
    <n v="401535"/>
    <n v="-401535"/>
    <n v="0"/>
    <n v="0"/>
    <n v="0"/>
    <n v="0"/>
    <n v="0"/>
    <n v="226507.87"/>
    <n v="453015.74"/>
    <n v="175027.13"/>
    <n v="56.41"/>
  </r>
  <r>
    <n v="10867"/>
    <n v="202372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23913"/>
    <n v="0"/>
    <n v="0"/>
    <n v="223913"/>
    <n v="-223913"/>
    <n v="0"/>
    <n v="0"/>
    <n v="0"/>
    <n v="0"/>
    <n v="0"/>
    <n v="196574.64"/>
    <n v="393149.28"/>
    <n v="27338.36"/>
    <n v="87.79"/>
  </r>
  <r>
    <n v="10867"/>
    <n v="202401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05002002005000000000000000000000000"/>
    <x v="18"/>
    <x v="3"/>
    <n v="923698"/>
    <n v="0"/>
    <n v="0"/>
    <n v="923698"/>
    <n v="-923698"/>
    <n v="0"/>
    <n v="0"/>
    <n v="0"/>
    <n v="0"/>
    <n v="0"/>
    <n v="432435.36"/>
    <n v="864870.72"/>
    <n v="491262.64"/>
    <n v="46.82"/>
  </r>
  <r>
    <n v="10867"/>
    <n v="223835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15000"/>
    <n v="30000"/>
    <n v="15000"/>
    <n v="50"/>
  </r>
  <r>
    <n v="10867"/>
    <n v="232802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0867"/>
    <n v="223909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59458"/>
    <n v="0"/>
    <n v="0"/>
    <n v="59458"/>
    <n v="-59458"/>
    <n v="0"/>
    <n v="0"/>
    <n v="0"/>
    <n v="0"/>
    <n v="0"/>
    <n v="28688.75"/>
    <n v="57377.5"/>
    <n v="30769.25"/>
    <n v="48.25"/>
  </r>
  <r>
    <n v="10763"/>
    <n v="224779"/>
    <n v="79"/>
    <m/>
    <m/>
    <s v="79 | _036_LIM333_COUNCIL-OWNED BUILDINGS"/>
    <s v="_036_LIM333_COUNCIL-OWNED BUILDING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60000"/>
    <n v="0"/>
    <n v="0"/>
    <n v="60000"/>
    <n v="0"/>
    <n v="60000"/>
    <n v="61979.999999999993"/>
    <n v="63963.359999999993"/>
    <n v="0"/>
    <n v="0"/>
    <n v="6394.1"/>
    <n v="12788.2"/>
    <n v="53605.9"/>
    <n v="10.66"/>
  </r>
  <r>
    <n v="10872"/>
    <n v="224020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1005007000000000000000000"/>
    <x v="68"/>
    <x v="3"/>
    <n v="171966"/>
    <n v="0"/>
    <n v="0"/>
    <n v="171966"/>
    <n v="-171966"/>
    <n v="0"/>
    <n v="0"/>
    <n v="0"/>
    <n v="0"/>
    <n v="0"/>
    <n v="68939.55"/>
    <n v="137879.1"/>
    <n v="103026.45"/>
    <n v="40.090000000000003"/>
  </r>
  <r>
    <n v="10872"/>
    <n v="223826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2000"/>
    <n v="0"/>
    <n v="0"/>
    <n v="12000"/>
    <n v="-12000"/>
    <n v="0"/>
    <n v="0"/>
    <n v="0"/>
    <n v="0"/>
    <n v="0"/>
    <n v="8000"/>
    <n v="16000"/>
    <n v="4000"/>
    <n v="66.67"/>
  </r>
  <r>
    <n v="10872"/>
    <n v="223975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61239"/>
    <n v="0"/>
    <n v="0"/>
    <n v="61239"/>
    <n v="-61239"/>
    <n v="0"/>
    <n v="0"/>
    <n v="0"/>
    <n v="0"/>
    <n v="0"/>
    <n v="28616.400000000001"/>
    <n v="57232.800000000003"/>
    <n v="32622.6"/>
    <n v="46.73"/>
  </r>
  <r>
    <n v="10872"/>
    <n v="223379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1001000000000000000000000"/>
    <x v="69"/>
    <x v="3"/>
    <n v="1018168"/>
    <n v="0"/>
    <n v="0"/>
    <n v="1018168"/>
    <n v="-1018168"/>
    <n v="0"/>
    <n v="0"/>
    <n v="0"/>
    <n v="0"/>
    <n v="0"/>
    <n v="550407.25"/>
    <n v="1100814.5"/>
    <n v="467760.75"/>
    <n v="54.06"/>
  </r>
  <r>
    <n v="10872"/>
    <n v="224021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1005001000000000000000000"/>
    <x v="70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0872"/>
    <n v="223945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56217"/>
    <n v="0"/>
    <n v="0"/>
    <n v="56217"/>
    <n v="-56217"/>
    <n v="0"/>
    <n v="0"/>
    <n v="0"/>
    <n v="0"/>
    <n v="0"/>
    <n v="0"/>
    <n v="0"/>
    <n v="56217"/>
    <n v="0"/>
  </r>
  <r>
    <n v="10872"/>
    <n v="224022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2003000000000000000000000"/>
    <x v="71"/>
    <x v="3"/>
    <n v="119795"/>
    <n v="0"/>
    <n v="0"/>
    <n v="119795"/>
    <n v="-119795"/>
    <n v="0"/>
    <n v="0"/>
    <n v="0"/>
    <n v="0"/>
    <n v="0"/>
    <n v="45959.7"/>
    <n v="91919.4"/>
    <n v="73835.3"/>
    <n v="38.369999999999997"/>
  </r>
  <r>
    <n v="10872"/>
    <n v="223381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2004000000000000000000000"/>
    <x v="72"/>
    <x v="3"/>
    <n v="2274"/>
    <n v="0"/>
    <n v="0"/>
    <n v="2274"/>
    <n v="-2274"/>
    <n v="0"/>
    <n v="0"/>
    <n v="0"/>
    <n v="0"/>
    <n v="0"/>
    <n v="885.6"/>
    <n v="1771.2"/>
    <n v="1388.4"/>
    <n v="38.94"/>
  </r>
  <r>
    <n v="10872"/>
    <n v="224002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48413"/>
    <n v="0"/>
    <n v="0"/>
    <n v="148413"/>
    <n v="-148413"/>
    <n v="0"/>
    <n v="0"/>
    <n v="0"/>
    <n v="0"/>
    <n v="0"/>
    <n v="76834.080000000002"/>
    <n v="153668.16"/>
    <n v="71578.92"/>
    <n v="51.77"/>
  </r>
  <r>
    <n v="10872"/>
    <n v="223928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674603"/>
    <n v="-2647"/>
    <n v="0"/>
    <n v="671956"/>
    <n v="-671956"/>
    <n v="0"/>
    <n v="0"/>
    <n v="0"/>
    <n v="0"/>
    <n v="0"/>
    <n v="549246.80000000005"/>
    <n v="1098493.6000000001"/>
    <n v="122709.2"/>
    <n v="81.739999999999995"/>
  </r>
  <r>
    <n v="10872"/>
    <n v="224003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274"/>
    <n v="0"/>
    <n v="0"/>
    <n v="2274"/>
    <n v="-2274"/>
    <n v="0"/>
    <n v="0"/>
    <n v="0"/>
    <n v="0"/>
    <n v="0"/>
    <n v="2211.48"/>
    <n v="4422.96"/>
    <n v="62.52"/>
    <n v="97.25"/>
  </r>
  <r>
    <n v="10872"/>
    <n v="223974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3492"/>
    <n v="0"/>
    <n v="0"/>
    <n v="13492"/>
    <n v="-13492"/>
    <n v="0"/>
    <n v="0"/>
    <n v="0"/>
    <n v="0"/>
    <n v="0"/>
    <n v="6984.9"/>
    <n v="13969.8"/>
    <n v="6507.1"/>
    <n v="51.77"/>
  </r>
  <r>
    <n v="12332"/>
    <n v="231778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0872"/>
    <n v="223947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53"/>
    <n v="0"/>
    <n v="0"/>
    <n v="153"/>
    <n v="-153"/>
    <n v="0"/>
    <n v="0"/>
    <n v="0"/>
    <n v="0"/>
    <n v="0"/>
    <n v="138.05000000000001"/>
    <n v="276.10000000000002"/>
    <n v="14.95"/>
    <n v="90.23"/>
  </r>
  <r>
    <n v="10872"/>
    <n v="232160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2009000000000000000000000"/>
    <x v="73"/>
    <x v="3"/>
    <n v="153"/>
    <n v="0"/>
    <n v="0"/>
    <n v="153"/>
    <n v="-153"/>
    <n v="0"/>
    <n v="0"/>
    <n v="0"/>
    <n v="0"/>
    <n v="0"/>
    <n v="12.55"/>
    <n v="25.1"/>
    <n v="140.44999999999999"/>
    <n v="8.1999999999999993"/>
  </r>
  <r>
    <n v="10872"/>
    <n v="235990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0"/>
    <n v="2647"/>
    <n v="0"/>
    <n v="2647"/>
    <n v="-2647"/>
    <n v="0"/>
    <n v="0"/>
    <n v="0"/>
    <n v="0"/>
    <n v="0"/>
    <n v="2646.42"/>
    <n v="5292.84"/>
    <n v="0.57999999999999996"/>
    <n v="99.98"/>
  </r>
  <r>
    <n v="10872"/>
    <n v="223878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50348"/>
    <n v="0"/>
    <n v="0"/>
    <n v="50348"/>
    <n v="-50348"/>
    <n v="0"/>
    <n v="0"/>
    <n v="0"/>
    <n v="0"/>
    <n v="0"/>
    <n v="30998.720000000001"/>
    <n v="61997.440000000002"/>
    <n v="19349.28"/>
    <n v="61.57"/>
  </r>
  <r>
    <n v="10872"/>
    <n v="232803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0873"/>
    <n v="205338"/>
    <n v="189"/>
    <m/>
    <m/>
    <s v="189 | _033_30000_LIM333_Municipal Running Costs_DEPRECIATION_2018"/>
    <s v="_033_30000_LIM333_Municipal Running Costs_DEPRECIATION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2000000000000000000000000000"/>
    <x v="1"/>
    <x v="1"/>
    <n v="528267"/>
    <n v="0"/>
    <n v="0"/>
    <n v="528267"/>
    <n v="0"/>
    <n v="528267"/>
    <n v="545699.81099999999"/>
    <n v="563162.20495200006"/>
    <n v="0"/>
    <n v="0"/>
    <n v="0"/>
    <n v="0"/>
    <n v="528267"/>
    <n v="0"/>
  </r>
  <r>
    <n v="10773"/>
    <n v="224871"/>
    <n v="89"/>
    <m/>
    <m/>
    <s v="89 | _037_LIM333_CONSUMABLE DOMESTIC ITEMS"/>
    <s v="_037_LIM333_CONSUMABLE DOMESTIC ITEM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4964"/>
    <n v="45000"/>
    <n v="0"/>
    <n v="59964"/>
    <n v="0"/>
    <n v="59964"/>
    <n v="61942.811999999998"/>
    <n v="63924.981983999998"/>
    <n v="0"/>
    <n v="0"/>
    <n v="18918.78"/>
    <n v="37837.56"/>
    <n v="41045.22"/>
    <n v="31.55"/>
  </r>
  <r>
    <n v="11510"/>
    <n v="226331"/>
    <n v="2307"/>
    <m/>
    <m/>
    <s v="2307 | 052_Printing- publications and books"/>
    <s v="052_Printing, publications and book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9564"/>
    <n v="0"/>
    <n v="0"/>
    <n v="59564"/>
    <n v="0"/>
    <n v="59564"/>
    <n v="61529.611999999994"/>
    <n v="63498.559583999995"/>
    <n v="0"/>
    <n v="0"/>
    <n v="9388.56"/>
    <n v="18777.12"/>
    <n v="50175.44"/>
    <n v="15.76"/>
  </r>
  <r>
    <n v="12392"/>
    <n v="224351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750"/>
    <n v="0"/>
    <n v="0"/>
    <n v="58750"/>
    <n v="0"/>
    <n v="58750"/>
    <n v="60688.749999999993"/>
    <n v="62630.789999999994"/>
    <n v="0"/>
    <n v="0"/>
    <n v="0"/>
    <n v="0"/>
    <n v="58750"/>
    <n v="0"/>
  </r>
  <r>
    <n v="10687"/>
    <n v="224414"/>
    <n v="3"/>
    <m/>
    <m/>
    <s v="3 | _173_LIM333_MACHINERY &amp; EQUIPMENT"/>
    <s v="_173_LIM333_MACHINERY &amp; EQUIPMENT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58560"/>
    <n v="0"/>
    <n v="0"/>
    <n v="58560"/>
    <n v="0"/>
    <n v="58560"/>
    <n v="60492.479999999996"/>
    <n v="62428.23936"/>
    <n v="0"/>
    <n v="486.96"/>
    <n v="3133.91"/>
    <n v="6267.82"/>
    <n v="54939.13"/>
    <n v="5.35"/>
  </r>
  <r>
    <n v="10879"/>
    <n v="203086"/>
    <n v="195"/>
    <m/>
    <m/>
    <s v="195 | _115_30000_LIM333_Municipal Running Costs_DEPRECIATION_2018"/>
    <s v="_115_30000_LIM333_Municipal Running Costs_DEPRECIATION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43979"/>
    <n v="0"/>
    <n v="0"/>
    <n v="43979"/>
    <n v="0"/>
    <n v="43979"/>
    <n v="45430.306999999993"/>
    <n v="46884.076823999996"/>
    <n v="0"/>
    <n v="0"/>
    <n v="45340.46"/>
    <n v="90680.92"/>
    <n v="-1361.46"/>
    <n v="103.1"/>
  </r>
  <r>
    <n v="11588"/>
    <n v="226395"/>
    <n v="2381"/>
    <m/>
    <m/>
    <s v="2381 | 037_Repairs and maintenance_Lawnmowers"/>
    <s v="037_Repairs and maintenance_Lawnmowers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621000"/>
    <n v="-506800"/>
    <n v="0"/>
    <n v="57700"/>
    <n v="0"/>
    <n v="57700"/>
    <n v="59604.1"/>
    <n v="61511.431199999999"/>
    <n v="0"/>
    <n v="4091"/>
    <n v="35570.06"/>
    <n v="71140.12"/>
    <n v="18038.939999999999"/>
    <n v="61.65"/>
  </r>
  <r>
    <n v="12362"/>
    <n v="224387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5393"/>
    <n v="0"/>
    <n v="0"/>
    <n v="55393"/>
    <n v="0"/>
    <n v="55393"/>
    <n v="57220.968999999997"/>
    <n v="59052.040007999996"/>
    <n v="0"/>
    <n v="0"/>
    <n v="0"/>
    <n v="0"/>
    <n v="55393"/>
    <n v="0"/>
  </r>
  <r>
    <n v="12363"/>
    <n v="224377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5393"/>
    <n v="0"/>
    <n v="0"/>
    <n v="55393"/>
    <n v="0"/>
    <n v="55393"/>
    <n v="57220.968999999997"/>
    <n v="59052.040007999996"/>
    <n v="0"/>
    <n v="0"/>
    <n v="0"/>
    <n v="0"/>
    <n v="55393"/>
    <n v="0"/>
  </r>
  <r>
    <n v="12587"/>
    <n v="22409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55392"/>
    <n v="0"/>
    <n v="0"/>
    <n v="55392"/>
    <n v="0"/>
    <n v="55392"/>
    <n v="57219.935999999994"/>
    <n v="59050.973951999993"/>
    <n v="0"/>
    <n v="0"/>
    <n v="0"/>
    <n v="0"/>
    <n v="55392"/>
    <n v="0"/>
  </r>
  <r>
    <n v="10702"/>
    <n v="210772"/>
    <n v="18"/>
    <m/>
    <m/>
    <s v="18 | _037_LIM333_NON-CAPITAL TOOLS &amp; EQUIPMENT"/>
    <s v="_037_LIM333_NON-CAPITAL TOOLS &amp; EQUIPME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99673"/>
    <n v="-45000"/>
    <n v="0"/>
    <n v="54673"/>
    <n v="0"/>
    <n v="54673"/>
    <n v="56477.208999999995"/>
    <n v="58284.479687999999"/>
    <n v="0"/>
    <n v="0"/>
    <n v="2018"/>
    <n v="4036"/>
    <n v="52655"/>
    <n v="3.69"/>
  </r>
  <r>
    <n v="11218"/>
    <n v="200904"/>
    <n v="534"/>
    <m/>
    <m/>
    <s v="534 | _144_LIM333_NON-CAPITAL TOOLS &amp; EQUIPMENT"/>
    <s v="_144_LIM333_NON-CAPITAL TOOLS &amp; EQUIPMENT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537"/>
    <n v="40000"/>
    <n v="0"/>
    <n v="54537"/>
    <n v="0"/>
    <n v="54537"/>
    <n v="56336.720999999998"/>
    <n v="58139.496072000002"/>
    <n v="0"/>
    <n v="0"/>
    <n v="29241.87"/>
    <n v="58483.74"/>
    <n v="25295.13"/>
    <n v="53.62"/>
  </r>
  <r>
    <n v="11533"/>
    <n v="226357"/>
    <n v="2330"/>
    <m/>
    <m/>
    <s v="2330 | 195_Printing- publications and books"/>
    <s v="195_Printing, publications and books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7003000000000000000000000000000000"/>
    <x v="0"/>
    <x v="0"/>
    <n v="53124"/>
    <n v="0"/>
    <n v="0"/>
    <n v="53124"/>
    <n v="0"/>
    <n v="53124"/>
    <n v="54877.091999999997"/>
    <n v="56633.158943999995"/>
    <n v="0"/>
    <n v="0"/>
    <n v="0"/>
    <n v="0"/>
    <n v="53124"/>
    <n v="0"/>
  </r>
  <r>
    <n v="10816"/>
    <n v="224882"/>
    <n v="132"/>
    <m/>
    <m/>
    <s v="132 | _123_LIM333_CONSUMABLE DOMESTIC ITEMS"/>
    <s v="_123_LIM333_CONSUMABLE DOMESTIC ITEMS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3000"/>
    <n v="0"/>
    <n v="0"/>
    <n v="53000"/>
    <n v="0"/>
    <n v="53000"/>
    <n v="54748.999999999993"/>
    <n v="56500.967999999993"/>
    <n v="0"/>
    <n v="0"/>
    <n v="8856.51"/>
    <n v="17713.02"/>
    <n v="44143.49"/>
    <n v="16.71"/>
  </r>
  <r>
    <n v="12337"/>
    <n v="231782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2338"/>
    <n v="231783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2339"/>
    <n v="231784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2340"/>
    <n v="231785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2341"/>
    <n v="231786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</r>
  <r>
    <n v="10710"/>
    <n v="223891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1000000000000000000000000000000"/>
    <x v="74"/>
    <x v="2"/>
    <n v="39293"/>
    <n v="60000"/>
    <n v="0"/>
    <n v="99293"/>
    <n v="0"/>
    <n v="99293"/>
    <n v="102569.66899999999"/>
    <n v="105851.89840799999"/>
    <n v="0"/>
    <n v="0"/>
    <n v="88000"/>
    <n v="176000"/>
    <n v="11293"/>
    <n v="88.63"/>
  </r>
  <r>
    <n v="11134"/>
    <n v="225942"/>
    <n v="450"/>
    <m/>
    <s v="/078/1341"/>
    <s v="450 | _006_30000_LIM333_Municipal Running Costs_GENERAL EXPENSES _ OTHER_2018"/>
    <s v="_006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93461"/>
    <n v="0"/>
    <n v="0"/>
    <n v="93461"/>
    <n v="-93461"/>
    <n v="0"/>
    <n v="0"/>
    <n v="0"/>
    <n v="0"/>
    <n v="0"/>
    <n v="91585"/>
    <n v="183170"/>
    <n v="1876"/>
    <n v="97.99"/>
  </r>
  <r>
    <n v="10901"/>
    <n v="224064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7000000000000000000000000000"/>
    <x v="75"/>
    <x v="4"/>
    <n v="50"/>
    <n v="0"/>
    <n v="0"/>
    <n v="50"/>
    <n v="0"/>
    <n v="50"/>
    <n v="51.65"/>
    <n v="53.302799999999998"/>
    <n v="0"/>
    <n v="0"/>
    <n v="0"/>
    <n v="0"/>
    <n v="50"/>
    <n v="0"/>
  </r>
  <r>
    <n v="11113"/>
    <n v="224959"/>
    <n v="429"/>
    <m/>
    <m/>
    <s v="429 | 1_Entity_LIM333_Municipal Running Cost"/>
    <s v="1_Entity_LIM333_Municipal Running Cos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3000"/>
    <n v="0"/>
    <n v="0"/>
    <n v="53000"/>
    <n v="0"/>
    <n v="53000"/>
    <n v="54748.999999999993"/>
    <n v="56500.967999999993"/>
    <n v="0"/>
    <n v="0"/>
    <n v="0"/>
    <n v="0"/>
    <n v="53000"/>
    <n v="0"/>
  </r>
  <r>
    <n v="10813"/>
    <n v="202215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92010"/>
    <n v="0"/>
    <n v="0"/>
    <n v="92010"/>
    <n v="0"/>
    <n v="92010"/>
    <n v="95046.329999999987"/>
    <n v="98087.812559999991"/>
    <n v="0"/>
    <n v="0"/>
    <n v="26468.38"/>
    <n v="52936.76"/>
    <n v="65541.62"/>
    <n v="28.77"/>
  </r>
  <r>
    <n v="12323"/>
    <n v="231774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1639"/>
    <n v="0"/>
    <n v="0"/>
    <n v="91639"/>
    <n v="0"/>
    <n v="91639"/>
    <n v="94663.087"/>
    <n v="97692.305783999996"/>
    <n v="0"/>
    <n v="0"/>
    <n v="0"/>
    <n v="0"/>
    <n v="91639"/>
    <n v="0"/>
  </r>
  <r>
    <n v="10902"/>
    <n v="205623"/>
    <n v="218"/>
    <m/>
    <m/>
    <s v="218 | _034_30000_LIM333_Municipal Running Costs_CONTRACTED SERVICES_2018"/>
    <s v="_034_30000_LIM333_Municipal Running Costs_CONTRACTED SERVICES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16000000000000000000000000"/>
    <x v="76"/>
    <x v="6"/>
    <n v="5760000"/>
    <n v="0"/>
    <n v="0"/>
    <n v="5760000"/>
    <n v="576000.00000000093"/>
    <n v="6336000.0000000009"/>
    <n v="6545088"/>
    <n v="6754530.8160000006"/>
    <n v="0"/>
    <n v="0"/>
    <n v="0"/>
    <n v="0"/>
    <n v="5760000"/>
    <n v="0"/>
  </r>
  <r>
    <n v="11288"/>
    <n v="209831"/>
    <n v="605"/>
    <m/>
    <m/>
    <s v="605 | CONTRACTED SERVICES - EPWP"/>
    <s v="CONTRACTED SERVICES - EPWP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27000000000000000000000000000"/>
    <x v="77"/>
    <x v="6"/>
    <n v="3500000"/>
    <n v="0"/>
    <n v="0"/>
    <n v="3500000"/>
    <n v="1500000"/>
    <n v="5000000"/>
    <n v="5165000"/>
    <n v="5330280"/>
    <n v="0"/>
    <n v="0"/>
    <n v="598000"/>
    <n v="1196000"/>
    <n v="2902000"/>
    <n v="17.09"/>
  </r>
  <r>
    <n v="11592"/>
    <n v="224733"/>
    <n v="2385"/>
    <m/>
    <m/>
    <s v="2385 | 037_COUNCIL-OWNED VEHICLES - CONTRACTORS_Repair and maintenance"/>
    <s v="037_COUNCIL-OWNED VEHICLES - CONTRACTORS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2810"/>
    <n v="0"/>
    <n v="0"/>
    <n v="52810"/>
    <n v="0"/>
    <n v="52810"/>
    <n v="54552.729999999996"/>
    <n v="56298.417359999999"/>
    <n v="0"/>
    <n v="0"/>
    <n v="0"/>
    <n v="0"/>
    <n v="52810"/>
    <n v="0"/>
  </r>
  <r>
    <n v="10936"/>
    <n v="209422"/>
    <n v="252"/>
    <s v="162/053/1027"/>
    <s v="/053/1027"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2000000000000000000000000000000"/>
    <x v="52"/>
    <x v="2"/>
    <n v="91313"/>
    <n v="0"/>
    <n v="0"/>
    <n v="91313"/>
    <n v="-33525.25802009047"/>
    <n v="57787.74197990953"/>
    <n v="59694.737465246537"/>
    <n v="61604.969064134428"/>
    <n v="0"/>
    <n v="0"/>
    <n v="72068.91"/>
    <n v="144137.82"/>
    <n v="19244.09"/>
    <n v="78.930000000000007"/>
  </r>
  <r>
    <n v="11513"/>
    <n v="226327"/>
    <n v="2310"/>
    <m/>
    <m/>
    <s v="2310 | 056_Printing- publications and books"/>
    <s v="056_Printing, publications and books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9699"/>
    <n v="23000"/>
    <n v="0"/>
    <n v="52699"/>
    <n v="0"/>
    <n v="52699"/>
    <n v="54438.066999999995"/>
    <n v="56180.085143999997"/>
    <n v="0"/>
    <n v="0"/>
    <n v="48885.02"/>
    <n v="97770.04"/>
    <n v="3813.98"/>
    <n v="92.76"/>
  </r>
  <r>
    <n v="12374"/>
    <n v="231800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0741"/>
    <n v="0"/>
    <n v="0"/>
    <n v="90741"/>
    <n v="0"/>
    <n v="90741"/>
    <n v="93735.452999999994"/>
    <n v="96734.987496000002"/>
    <n v="0"/>
    <n v="0"/>
    <n v="0"/>
    <n v="0"/>
    <n v="90741"/>
    <n v="0"/>
  </r>
  <r>
    <n v="10793"/>
    <n v="204916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90663"/>
    <n v="0"/>
    <n v="0"/>
    <n v="90663"/>
    <n v="0"/>
    <n v="90663"/>
    <n v="93654.878999999986"/>
    <n v="96651.835127999992"/>
    <n v="0"/>
    <n v="0"/>
    <n v="74630.86"/>
    <n v="149261.72"/>
    <n v="16032.14"/>
    <n v="82.32"/>
  </r>
  <r>
    <n v="10936"/>
    <n v="209423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7000000000000000000000000000000"/>
    <x v="41"/>
    <x v="2"/>
    <n v="90580"/>
    <n v="0"/>
    <n v="0"/>
    <n v="90580"/>
    <n v="0"/>
    <n v="90580"/>
    <n v="93569.14"/>
    <n v="96563.352480000001"/>
    <n v="0"/>
    <n v="0"/>
    <n v="33866.94"/>
    <n v="67733.88"/>
    <n v="56713.06"/>
    <n v="37.39"/>
  </r>
  <r>
    <n v="11105"/>
    <n v="224956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90100"/>
    <n v="0"/>
    <n v="0"/>
    <n v="90100"/>
    <n v="0"/>
    <n v="90100"/>
    <n v="93073.299999999988"/>
    <n v="96051.645599999989"/>
    <n v="0"/>
    <n v="3070.2"/>
    <n v="0"/>
    <n v="0"/>
    <n v="87029.8"/>
    <n v="0"/>
  </r>
  <r>
    <n v="12313"/>
    <n v="231765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</r>
  <r>
    <n v="10979"/>
    <n v="207810"/>
    <n v="295"/>
    <m/>
    <m/>
    <s v="295 | _038_30000_LIM333_Municipal Running Costs_CONTRACTED SERVICES_2018"/>
    <s v="_038_30000_LIM333_Municipal Running Costs_CONTRACTED SERVICES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05002000000000000000000000000"/>
    <x v="78"/>
    <x v="6"/>
    <n v="3380929"/>
    <n v="0"/>
    <n v="0"/>
    <n v="3380929"/>
    <n v="338092.90000000037"/>
    <n v="3719021.9000000004"/>
    <n v="3841749.6227000002"/>
    <n v="3964685.6106264004"/>
    <n v="0"/>
    <n v="0"/>
    <n v="3081920.65"/>
    <n v="6163841.2999999998"/>
    <n v="299008.34999999998"/>
    <n v="91.16"/>
  </r>
  <r>
    <n v="11596"/>
    <n v="224108"/>
    <n v="2389"/>
    <m/>
    <m/>
    <s v="2389 | 173_FUEL - VEHICLES"/>
    <s v="173_FUEL - VEHICLE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1737"/>
    <n v="0"/>
    <n v="0"/>
    <n v="51737"/>
    <n v="0"/>
    <n v="51737"/>
    <n v="53444.320999999996"/>
    <n v="55154.539271999995"/>
    <n v="0"/>
    <n v="0"/>
    <n v="23390.12"/>
    <n v="46780.24"/>
    <n v="28346.880000000001"/>
    <n v="45.21"/>
  </r>
  <r>
    <n v="10914"/>
    <n v="200334"/>
    <n v="230"/>
    <m/>
    <m/>
    <s v="230 | _004_30000_LIM333_Municipal Running Costs_DEPRECIATION_2018"/>
    <s v="_004_30000_LIM333_Municipal Running Costs_DEPRECIATION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17241"/>
    <n v="0"/>
    <n v="0"/>
    <n v="17241"/>
    <n v="0"/>
    <n v="17241"/>
    <n v="17809.952999999998"/>
    <n v="18379.871496"/>
    <n v="0"/>
    <n v="0"/>
    <n v="0"/>
    <n v="0"/>
    <n v="17241"/>
    <n v="0"/>
  </r>
  <r>
    <n v="11523"/>
    <n v="226353"/>
    <n v="2320"/>
    <m/>
    <m/>
    <s v="2320 | 123_Printing- publications and books"/>
    <s v="123_Printing, publications and books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1613"/>
    <n v="0"/>
    <n v="0"/>
    <n v="51613"/>
    <n v="0"/>
    <n v="51613"/>
    <n v="53316.228999999999"/>
    <n v="55022.348328"/>
    <n v="0"/>
    <n v="0"/>
    <n v="32278.71"/>
    <n v="64557.42"/>
    <n v="19334.29"/>
    <n v="62.54"/>
  </r>
  <r>
    <n v="10917"/>
    <n v="223626"/>
    <n v="233"/>
    <m/>
    <m/>
    <s v="233 | _133_30000_LIM333_Municipal Running Costs_DEPRECIATION_2018"/>
    <s v="_133_30000_LIM333_Municipal Running Costs_DEPRECIATION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4002012000000000000000000000000000"/>
    <x v="56"/>
    <x v="1"/>
    <n v="1190959"/>
    <n v="0"/>
    <n v="0"/>
    <n v="1190959"/>
    <n v="0"/>
    <n v="1190959"/>
    <n v="1230260.6469999999"/>
    <n v="1269628.987704"/>
    <n v="0"/>
    <n v="0"/>
    <n v="931251.4"/>
    <n v="1862502.8"/>
    <n v="259707.6"/>
    <n v="78.19"/>
  </r>
  <r>
    <n v="10705"/>
    <n v="203168"/>
    <n v="21"/>
    <m/>
    <m/>
    <s v="21 | _063_LIM333_RAILWAY SIDINGS"/>
    <s v="_063_LIM333_RAILWAY SIDING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5002001000000000000000"/>
    <s v="Operational:Maintenance:Infrastructure:Corrective Maintenance:Planned:Rail Infrastructure:Rail Structures:Rail Bridges"/>
    <s v="FD001001001002000000000000000000000000"/>
    <s v="Fund:Operational:Revenue:General Revenue:Equitable Share"/>
    <s v="IE007003000000000000000000000000000000"/>
    <x v="0"/>
    <x v="0"/>
    <n v="146000"/>
    <n v="-100000"/>
    <n v="0"/>
    <n v="46000"/>
    <n v="0"/>
    <n v="46000"/>
    <n v="47517.999999999993"/>
    <n v="49038.575999999994"/>
    <n v="0"/>
    <n v="0"/>
    <n v="0"/>
    <n v="0"/>
    <n v="46000"/>
    <n v="0"/>
  </r>
  <r>
    <n v="10920"/>
    <n v="223553"/>
    <n v="236"/>
    <m/>
    <m/>
    <s v="236 | _144_30000_LIM333_Municipal Running Costs_DEPRECIATION_2018"/>
    <s v="_144_30000_LIM333_Municipal Running Costs_DEPRECIATION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1000000000000000000000000000"/>
    <x v="67"/>
    <x v="1"/>
    <n v="473991"/>
    <n v="0"/>
    <n v="0"/>
    <n v="473991"/>
    <n v="0"/>
    <n v="473991"/>
    <n v="489632.70299999998"/>
    <n v="505300.94949600002"/>
    <n v="0"/>
    <n v="0"/>
    <n v="55736.63"/>
    <n v="111473.26"/>
    <n v="418254.37"/>
    <n v="11.76"/>
  </r>
  <r>
    <n v="12607"/>
    <n v="224097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609"/>
    <n v="224099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610"/>
    <n v="224100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0929"/>
    <n v="203841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5140620"/>
    <n v="-14500"/>
    <n v="0"/>
    <n v="5126120"/>
    <n v="-5126120"/>
    <n v="0"/>
    <n v="0"/>
    <n v="0"/>
    <n v="0"/>
    <n v="0"/>
    <n v="1894245"/>
    <n v="3788490"/>
    <n v="3231875"/>
    <n v="36.950000000000003"/>
  </r>
  <r>
    <n v="12317"/>
    <n v="231768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</r>
  <r>
    <n v="10929"/>
    <n v="203804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9013000000000000000000"/>
    <x v="9"/>
    <x v="3"/>
    <n v="843046"/>
    <n v="0"/>
    <n v="0"/>
    <n v="843046"/>
    <n v="-843046"/>
    <n v="0"/>
    <n v="0"/>
    <n v="0"/>
    <n v="0"/>
    <n v="0"/>
    <n v="375844.93"/>
    <n v="751689.86"/>
    <n v="467201.07"/>
    <n v="44.58"/>
  </r>
  <r>
    <n v="10929"/>
    <n v="203819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3000000000000000000000000"/>
    <x v="13"/>
    <x v="3"/>
    <n v="59183"/>
    <n v="0"/>
    <n v="0"/>
    <n v="59183"/>
    <n v="-59183"/>
    <n v="0"/>
    <n v="0"/>
    <n v="0"/>
    <n v="0"/>
    <n v="0"/>
    <n v="24980.880000000001"/>
    <n v="49961.760000000002"/>
    <n v="34202.120000000003"/>
    <n v="42.21"/>
  </r>
  <r>
    <n v="12320"/>
    <n v="231771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</r>
  <r>
    <n v="10929"/>
    <n v="203833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6000000000000000000000000"/>
    <x v="11"/>
    <x v="3"/>
    <n v="15920"/>
    <n v="0"/>
    <n v="0"/>
    <n v="15920"/>
    <n v="-15920"/>
    <n v="0"/>
    <n v="0"/>
    <n v="0"/>
    <n v="0"/>
    <n v="0"/>
    <n v="5313.6"/>
    <n v="10627.2"/>
    <n v="10606.4"/>
    <n v="33.380000000000003"/>
  </r>
  <r>
    <n v="10929"/>
    <n v="203811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2000000000000000000000000"/>
    <x v="17"/>
    <x v="3"/>
    <n v="921"/>
    <n v="0"/>
    <n v="0"/>
    <n v="921"/>
    <n v="-921"/>
    <n v="0"/>
    <n v="0"/>
    <n v="0"/>
    <n v="0"/>
    <n v="0"/>
    <n v="376.5"/>
    <n v="753"/>
    <n v="544.5"/>
    <n v="40.880000000000003"/>
  </r>
  <r>
    <n v="10929"/>
    <n v="203826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1000000000000000000000"/>
    <x v="20"/>
    <x v="3"/>
    <n v="603495"/>
    <n v="0"/>
    <n v="0"/>
    <n v="603495"/>
    <n v="-603495"/>
    <n v="0"/>
    <n v="0"/>
    <n v="0"/>
    <n v="0"/>
    <n v="0"/>
    <n v="373483.92"/>
    <n v="746967.84"/>
    <n v="230011.08"/>
    <n v="61.89"/>
  </r>
  <r>
    <n v="10929"/>
    <n v="235922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5003000000000000000000"/>
    <x v="24"/>
    <x v="3"/>
    <n v="0"/>
    <n v="14500"/>
    <n v="0"/>
    <n v="14500"/>
    <n v="-14500"/>
    <n v="0"/>
    <n v="0"/>
    <n v="0"/>
    <n v="0"/>
    <n v="0"/>
    <n v="4680.92"/>
    <n v="9361.84"/>
    <n v="9819.08"/>
    <n v="32.28"/>
  </r>
  <r>
    <n v="10929"/>
    <n v="203848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5000000000000000000000000"/>
    <x v="18"/>
    <x v="3"/>
    <n v="737290"/>
    <n v="0"/>
    <n v="0"/>
    <n v="737290"/>
    <n v="-737290"/>
    <n v="0"/>
    <n v="0"/>
    <n v="0"/>
    <n v="0"/>
    <n v="0"/>
    <n v="312450.18"/>
    <n v="624900.36"/>
    <n v="424839.82"/>
    <n v="42.38"/>
  </r>
  <r>
    <n v="10929"/>
    <n v="203812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3000000000000000000000000"/>
    <x v="16"/>
    <x v="3"/>
    <n v="428385"/>
    <n v="0"/>
    <n v="0"/>
    <n v="428385"/>
    <n v="-428385"/>
    <n v="0"/>
    <n v="0"/>
    <n v="0"/>
    <n v="0"/>
    <n v="0"/>
    <n v="293594.99"/>
    <n v="587189.98"/>
    <n v="134790.01"/>
    <n v="68.540000000000006"/>
  </r>
  <r>
    <n v="10929"/>
    <n v="203865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4000000000000000000000000"/>
    <x v="10"/>
    <x v="3"/>
    <n v="273687"/>
    <n v="0"/>
    <n v="0"/>
    <n v="273687"/>
    <n v="-273687"/>
    <n v="0"/>
    <n v="0"/>
    <n v="0"/>
    <n v="0"/>
    <n v="0"/>
    <n v="98117.4"/>
    <n v="196234.8"/>
    <n v="175569.6"/>
    <n v="35.85"/>
  </r>
  <r>
    <n v="10929"/>
    <n v="223852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3000000000000000000000"/>
    <x v="21"/>
    <x v="3"/>
    <n v="42000"/>
    <n v="0"/>
    <n v="0"/>
    <n v="42000"/>
    <n v="-42000"/>
    <n v="0"/>
    <n v="0"/>
    <n v="0"/>
    <n v="0"/>
    <n v="0"/>
    <n v="21000"/>
    <n v="42000"/>
    <n v="21000"/>
    <n v="50"/>
  </r>
  <r>
    <n v="12617"/>
    <n v="224076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373"/>
    <n v="231799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</r>
  <r>
    <n v="11090"/>
    <n v="205659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86000"/>
    <n v="0"/>
    <n v="0"/>
    <n v="86000"/>
    <n v="0"/>
    <n v="86000"/>
    <n v="88838"/>
    <n v="91680.816000000006"/>
    <n v="0"/>
    <n v="42982.8"/>
    <n v="10500"/>
    <n v="21000"/>
    <n v="32517.200000000001"/>
    <n v="12.21"/>
  </r>
  <r>
    <n v="10778"/>
    <n v="208291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8000000000000000000000000000000"/>
    <x v="53"/>
    <x v="2"/>
    <n v="85380"/>
    <n v="0"/>
    <n v="0"/>
    <n v="85380"/>
    <n v="0"/>
    <n v="85380"/>
    <n v="88197.54"/>
    <n v="91019.861279999997"/>
    <n v="0"/>
    <n v="0"/>
    <n v="0"/>
    <n v="0"/>
    <n v="85380"/>
    <n v="0"/>
  </r>
  <r>
    <n v="11124"/>
    <n v="200426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85000"/>
    <n v="0"/>
    <n v="0"/>
    <n v="85000"/>
    <n v="0"/>
    <n v="85000"/>
    <n v="87805"/>
    <n v="90614.760000000009"/>
    <n v="0"/>
    <n v="0"/>
    <n v="77219.67"/>
    <n v="154439.34"/>
    <n v="7780.33"/>
    <n v="90.85"/>
  </r>
  <r>
    <n v="10824"/>
    <n v="225928"/>
    <n v="140"/>
    <s v="123/078/1341"/>
    <s v="/078/1341"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4997"/>
    <n v="0"/>
    <n v="0"/>
    <n v="84997"/>
    <n v="103939.27906108485"/>
    <n v="188936.27906108485"/>
    <n v="195171.17627010064"/>
    <n v="201416.65391074386"/>
    <n v="0"/>
    <n v="0"/>
    <n v="83291"/>
    <n v="166582"/>
    <n v="1706"/>
    <n v="97.99"/>
  </r>
  <r>
    <n v="10842"/>
    <n v="199535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89503"/>
    <n v="-5000"/>
    <n v="0"/>
    <n v="84503"/>
    <n v="0"/>
    <n v="84503"/>
    <n v="87291.598999999987"/>
    <n v="90084.930167999992"/>
    <n v="0"/>
    <n v="0"/>
    <n v="3801.7"/>
    <n v="7603.4"/>
    <n v="80701.3"/>
    <n v="4.5"/>
  </r>
  <r>
    <n v="10698"/>
    <n v="205255"/>
    <n v="14"/>
    <s v="056/078/1341"/>
    <s v="/078/1341"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4126"/>
    <n v="0"/>
    <n v="0"/>
    <n v="84126"/>
    <n v="162558.72724203253"/>
    <n v="246684.72724203253"/>
    <n v="254825.32324101959"/>
    <n v="262979.73358473222"/>
    <n v="0"/>
    <n v="0"/>
    <n v="82438"/>
    <n v="164876"/>
    <n v="1688"/>
    <n v="97.99"/>
  </r>
  <r>
    <n v="11068"/>
    <n v="202949"/>
    <n v="384"/>
    <s v="014/078/1341"/>
    <s v="/078/1341"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3872"/>
    <n v="0"/>
    <n v="0"/>
    <n v="83872"/>
    <n v="-5852.6309090349969"/>
    <n v="78019.369090965003"/>
    <n v="80594.008270966835"/>
    <n v="83173.016535637769"/>
    <n v="0"/>
    <n v="0"/>
    <n v="82189"/>
    <n v="164378"/>
    <n v="1683"/>
    <n v="97.99"/>
  </r>
  <r>
    <n v="11263"/>
    <n v="206125"/>
    <n v="580"/>
    <s v="006/053/1027"/>
    <s v="/053/1027"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83103"/>
    <n v="0"/>
    <n v="0"/>
    <n v="83103"/>
    <n v="24790.155353025169"/>
    <n v="107893.15535302517"/>
    <n v="111453.62947967499"/>
    <n v="115020.14562302458"/>
    <n v="0"/>
    <n v="0"/>
    <n v="65589.16"/>
    <n v="131178.32"/>
    <n v="17513.84"/>
    <n v="78.930000000000007"/>
  </r>
  <r>
    <n v="11131"/>
    <n v="211425"/>
    <n v="447"/>
    <s v="115/078/1341"/>
    <s v="/078/1341"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2479"/>
    <n v="0"/>
    <n v="0"/>
    <n v="82479"/>
    <n v="-75459.838711335367"/>
    <n v="7019.161288664629"/>
    <n v="7250.793611190561"/>
    <n v="7482.8190067486594"/>
    <n v="0"/>
    <n v="0"/>
    <n v="0"/>
    <n v="0"/>
    <n v="82479"/>
    <n v="0"/>
  </r>
  <r>
    <n v="12637"/>
    <n v="224081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641"/>
    <n v="224085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2642"/>
    <n v="224086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</r>
  <r>
    <n v="10936"/>
    <n v="22382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3000000000000000000000"/>
    <x v="21"/>
    <x v="3"/>
    <n v="48000"/>
    <n v="0"/>
    <n v="0"/>
    <n v="48000"/>
    <n v="-48000"/>
    <n v="0"/>
    <n v="0"/>
    <n v="0"/>
    <n v="0"/>
    <n v="0"/>
    <n v="26000"/>
    <n v="52000"/>
    <n v="22000"/>
    <n v="54.17"/>
  </r>
  <r>
    <n v="10936"/>
    <n v="209380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187614"/>
    <n v="0"/>
    <n v="0"/>
    <n v="187614"/>
    <n v="-187614"/>
    <n v="0"/>
    <n v="0"/>
    <n v="0"/>
    <n v="0"/>
    <n v="0"/>
    <n v="199637.54"/>
    <n v="399275.08"/>
    <n v="-12023.54"/>
    <n v="106.41"/>
  </r>
  <r>
    <n v="10936"/>
    <n v="224047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2004000000000000000000000"/>
    <x v="58"/>
    <x v="3"/>
    <n v="2274"/>
    <n v="0"/>
    <n v="0"/>
    <n v="2274"/>
    <n v="-2274"/>
    <n v="0"/>
    <n v="0"/>
    <n v="0"/>
    <n v="0"/>
    <n v="0"/>
    <n v="2791.26"/>
    <n v="5582.52"/>
    <n v="-517.26"/>
    <n v="122.75"/>
  </r>
  <r>
    <n v="10936"/>
    <n v="22403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0936"/>
    <n v="22404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2003000000000000000000000"/>
    <x v="63"/>
    <x v="3"/>
    <n v="295964"/>
    <n v="0"/>
    <n v="0"/>
    <n v="295964"/>
    <n v="-295964"/>
    <n v="0"/>
    <n v="0"/>
    <n v="0"/>
    <n v="0"/>
    <n v="0"/>
    <n v="113547.45"/>
    <n v="227094.9"/>
    <n v="182416.55"/>
    <n v="38.369999999999997"/>
  </r>
  <r>
    <n v="10936"/>
    <n v="20941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3000000000000000000000000"/>
    <x v="13"/>
    <x v="3"/>
    <n v="67369"/>
    <n v="0"/>
    <n v="0"/>
    <n v="67369"/>
    <n v="-67369"/>
    <n v="0"/>
    <n v="0"/>
    <n v="0"/>
    <n v="0"/>
    <n v="0"/>
    <n v="34387.879999999997"/>
    <n v="68775.759999999995"/>
    <n v="32981.120000000003"/>
    <n v="51.04"/>
  </r>
  <r>
    <n v="10936"/>
    <n v="223879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748322"/>
    <n v="0"/>
    <n v="0"/>
    <n v="748322"/>
    <n v="-748322"/>
    <n v="0"/>
    <n v="0"/>
    <n v="0"/>
    <n v="0"/>
    <n v="0"/>
    <n v="200817.45"/>
    <n v="401634.9"/>
    <n v="547504.55000000005"/>
    <n v="26.84"/>
  </r>
  <r>
    <n v="10936"/>
    <n v="22402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5007000000000000000000"/>
    <x v="59"/>
    <x v="3"/>
    <n v="124967"/>
    <n v="0"/>
    <n v="0"/>
    <n v="124967"/>
    <n v="-124967"/>
    <n v="0"/>
    <n v="0"/>
    <n v="0"/>
    <n v="0"/>
    <n v="0"/>
    <n v="48663.199999999997"/>
    <n v="97326.399999999994"/>
    <n v="76303.8"/>
    <n v="38.94"/>
  </r>
  <r>
    <n v="10936"/>
    <n v="223927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4006542"/>
    <n v="0"/>
    <n v="0"/>
    <n v="4006542"/>
    <n v="-4006542"/>
    <n v="0"/>
    <n v="0"/>
    <n v="0"/>
    <n v="0"/>
    <n v="0"/>
    <n v="1897821.22"/>
    <n v="3795642.44"/>
    <n v="2108720.7799999998"/>
    <n v="47.37"/>
  </r>
  <r>
    <n v="10936"/>
    <n v="209430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2000000000000000000000000"/>
    <x v="17"/>
    <x v="3"/>
    <n v="921"/>
    <n v="0"/>
    <n v="0"/>
    <n v="921"/>
    <n v="-921"/>
    <n v="0"/>
    <n v="0"/>
    <n v="0"/>
    <n v="0"/>
    <n v="0"/>
    <n v="552.20000000000005"/>
    <n v="1104.4000000000001"/>
    <n v="368.8"/>
    <n v="59.96"/>
  </r>
  <r>
    <n v="10936"/>
    <n v="223946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3000000000000000000000000"/>
    <x v="16"/>
    <x v="3"/>
    <n v="333778"/>
    <n v="0"/>
    <n v="0"/>
    <n v="333778"/>
    <n v="-333778"/>
    <n v="0"/>
    <n v="0"/>
    <n v="0"/>
    <n v="0"/>
    <n v="0"/>
    <n v="220887.16"/>
    <n v="441774.32"/>
    <n v="112890.84"/>
    <n v="66.180000000000007"/>
  </r>
  <r>
    <n v="10936"/>
    <n v="231622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6000000000000000000000000"/>
    <x v="11"/>
    <x v="3"/>
    <n v="19637"/>
    <n v="0"/>
    <n v="0"/>
    <n v="19637"/>
    <n v="-19637"/>
    <n v="0"/>
    <n v="0"/>
    <n v="0"/>
    <n v="0"/>
    <n v="0"/>
    <n v="7269"/>
    <n v="14538"/>
    <n v="12368"/>
    <n v="37.020000000000003"/>
  </r>
  <r>
    <n v="11204"/>
    <n v="225996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31885"/>
    <n v="50000"/>
    <n v="0"/>
    <n v="81885"/>
    <n v="0"/>
    <n v="81885"/>
    <n v="84587.204999999987"/>
    <n v="87293.995559999996"/>
    <n v="0"/>
    <n v="0"/>
    <n v="36492.75"/>
    <n v="72985.5"/>
    <n v="45392.25"/>
    <n v="44.57"/>
  </r>
  <r>
    <n v="11083"/>
    <n v="203912"/>
    <n v="399"/>
    <s v="016/078/1341"/>
    <s v="/078/1341"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2000000000000000000000000000000"/>
    <x v="35"/>
    <x v="2"/>
    <n v="81652"/>
    <n v="0"/>
    <n v="0"/>
    <n v="81652"/>
    <n v="12197.865921559191"/>
    <n v="93849.865921559191"/>
    <n v="96946.911496970642"/>
    <n v="100049.2126648737"/>
    <n v="0"/>
    <n v="0"/>
    <n v="80013"/>
    <n v="160026"/>
    <n v="1639"/>
    <n v="97.99"/>
  </r>
  <r>
    <n v="12378"/>
    <n v="231804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8"/>
    <n v="0"/>
    <n v="0"/>
    <n v="80858"/>
    <n v="0"/>
    <n v="80858"/>
    <n v="83526.313999999998"/>
    <n v="86199.156048000004"/>
    <n v="0"/>
    <n v="0"/>
    <n v="0"/>
    <n v="0"/>
    <n v="80858"/>
    <n v="0"/>
  </r>
  <r>
    <n v="10936"/>
    <n v="23215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12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0936"/>
    <n v="23280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3000000000000000000"/>
    <x v="24"/>
    <x v="3"/>
    <n v="29047"/>
    <n v="0"/>
    <n v="0"/>
    <n v="29047"/>
    <n v="-29047"/>
    <n v="0"/>
    <n v="0"/>
    <n v="0"/>
    <n v="0"/>
    <n v="0"/>
    <n v="17553.45"/>
    <n v="35106.9"/>
    <n v="11493.55"/>
    <n v="60.43"/>
  </r>
  <r>
    <n v="10936"/>
    <n v="22403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1000000000000000000000"/>
    <x v="60"/>
    <x v="3"/>
    <n v="1123875"/>
    <n v="0"/>
    <n v="0"/>
    <n v="1123875"/>
    <n v="-1123875"/>
    <n v="0"/>
    <n v="0"/>
    <n v="0"/>
    <n v="0"/>
    <n v="0"/>
    <n v="512558.13"/>
    <n v="1025116.26"/>
    <n v="611316.87"/>
    <n v="45.61"/>
  </r>
  <r>
    <n v="10936"/>
    <n v="20939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1000000000000000000000"/>
    <x v="20"/>
    <x v="3"/>
    <n v="362092"/>
    <n v="0"/>
    <n v="0"/>
    <n v="362092"/>
    <n v="-362092"/>
    <n v="0"/>
    <n v="0"/>
    <n v="0"/>
    <n v="0"/>
    <n v="0"/>
    <n v="169246.5"/>
    <n v="338493"/>
    <n v="192845.5"/>
    <n v="46.74"/>
  </r>
  <r>
    <n v="10936"/>
    <n v="209401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267663"/>
    <n v="0"/>
    <n v="0"/>
    <n v="267663"/>
    <n v="-267663"/>
    <n v="0"/>
    <n v="0"/>
    <n v="0"/>
    <n v="0"/>
    <n v="0"/>
    <n v="126734.1"/>
    <n v="253468.2"/>
    <n v="140928.9"/>
    <n v="47.35"/>
  </r>
  <r>
    <n v="10936"/>
    <n v="209408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679494"/>
    <n v="0"/>
    <n v="0"/>
    <n v="679494"/>
    <n v="-679494"/>
    <n v="0"/>
    <n v="0"/>
    <n v="0"/>
    <n v="0"/>
    <n v="0"/>
    <n v="345397.79"/>
    <n v="690795.58"/>
    <n v="334096.21000000002"/>
    <n v="50.83"/>
  </r>
  <r>
    <n v="12321"/>
    <n v="231772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7"/>
    <n v="0"/>
    <n v="0"/>
    <n v="80857"/>
    <n v="0"/>
    <n v="80857"/>
    <n v="83525.280999999988"/>
    <n v="86198.089991999994"/>
    <n v="0"/>
    <n v="0"/>
    <n v="0"/>
    <n v="0"/>
    <n v="80857"/>
    <n v="0"/>
  </r>
  <r>
    <n v="12377"/>
    <n v="231803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7"/>
    <n v="0"/>
    <n v="0"/>
    <n v="80857"/>
    <n v="0"/>
    <n v="80857"/>
    <n v="83525.280999999988"/>
    <n v="86198.089991999994"/>
    <n v="0"/>
    <n v="0"/>
    <n v="0"/>
    <n v="0"/>
    <n v="80857"/>
    <n v="0"/>
  </r>
  <r>
    <n v="10890"/>
    <n v="203582"/>
    <n v="206"/>
    <m/>
    <m/>
    <s v="206 | _063_LIM333_COUNCIL-OWNED BUILDINGS"/>
    <s v="_063_LIM333_COUNCIL-OWNED BUILDING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543"/>
    <n v="0"/>
    <n v="0"/>
    <n v="44543"/>
    <n v="0"/>
    <n v="44543"/>
    <n v="46012.918999999994"/>
    <n v="47485.332407999995"/>
    <n v="0"/>
    <n v="0"/>
    <n v="0"/>
    <n v="0"/>
    <n v="44543"/>
    <n v="0"/>
  </r>
  <r>
    <n v="12336"/>
    <n v="224383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4062"/>
    <n v="0"/>
    <n v="0"/>
    <n v="44062"/>
    <n v="0"/>
    <n v="44062"/>
    <n v="45516.045999999995"/>
    <n v="46972.559471999994"/>
    <n v="0"/>
    <n v="0"/>
    <n v="0"/>
    <n v="0"/>
    <n v="44062"/>
    <n v="0"/>
  </r>
  <r>
    <n v="10953"/>
    <n v="202753"/>
    <n v="269"/>
    <m/>
    <m/>
    <s v="269 | _105_LIM333_NON-CAPITAL TOOLS &amp; EQUIPMENT"/>
    <s v="_105_LIM333_NON-CAPITAL TOOLS &amp; EQUIPMENT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4000"/>
    <n v="20000"/>
    <n v="0"/>
    <n v="44000"/>
    <n v="0"/>
    <n v="44000"/>
    <n v="45452"/>
    <n v="46906.464"/>
    <n v="0"/>
    <n v="15704.28"/>
    <n v="15938.14"/>
    <n v="31876.28"/>
    <n v="12357.58"/>
    <n v="36.22"/>
  </r>
  <r>
    <n v="12379"/>
    <n v="231805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7"/>
    <n v="0"/>
    <n v="0"/>
    <n v="80857"/>
    <n v="0"/>
    <n v="80857"/>
    <n v="83525.280999999988"/>
    <n v="86198.089991999994"/>
    <n v="0"/>
    <n v="0"/>
    <n v="0"/>
    <n v="0"/>
    <n v="80857"/>
    <n v="0"/>
  </r>
  <r>
    <n v="10945"/>
    <n v="201595"/>
    <n v="261"/>
    <m/>
    <m/>
    <s v="261 | _143_30000_LIM333_Municipal Running Costs_DEPRECIATION_2018"/>
    <s v="_143_30000_LIM333_Municipal Running Costs_DEPRECIATION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8058"/>
    <n v="0"/>
    <n v="0"/>
    <n v="28058"/>
    <n v="0"/>
    <n v="28058"/>
    <n v="28983.913999999997"/>
    <n v="29911.399247999998"/>
    <n v="0"/>
    <n v="0"/>
    <n v="0"/>
    <n v="0"/>
    <n v="28058"/>
    <n v="0"/>
  </r>
  <r>
    <n v="11506"/>
    <n v="226352"/>
    <n v="2303"/>
    <m/>
    <m/>
    <s v="2303 | 036_Printing- publications and books"/>
    <s v="036_Printing, publications and book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0424"/>
    <n v="0"/>
    <n v="0"/>
    <n v="40424"/>
    <n v="0"/>
    <n v="40424"/>
    <n v="41757.991999999998"/>
    <n v="43094.247744"/>
    <n v="0"/>
    <n v="0"/>
    <n v="13526.47"/>
    <n v="27052.94"/>
    <n v="26897.53"/>
    <n v="33.46"/>
  </r>
  <r>
    <n v="10695"/>
    <n v="224868"/>
    <n v="11"/>
    <m/>
    <m/>
    <s v="11 | _052_LIM333_CONSUMABLE DOMESTIC ITEMS"/>
    <s v="_052_LIM333_CONSUMABLE DOMESTIC ITEM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0000"/>
    <n v="0"/>
    <n v="0"/>
    <n v="40000"/>
    <n v="0"/>
    <n v="40000"/>
    <n v="41320"/>
    <n v="42642.239999999998"/>
    <n v="0"/>
    <n v="0"/>
    <n v="14527.88"/>
    <n v="29055.759999999998"/>
    <n v="25472.12"/>
    <n v="36.32"/>
  </r>
  <r>
    <n v="11131"/>
    <n v="224925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7141"/>
    <n v="0"/>
    <n v="0"/>
    <n v="37141"/>
    <n v="0"/>
    <n v="37141"/>
    <n v="38366.652999999998"/>
    <n v="39594.385896"/>
    <n v="0"/>
    <n v="0"/>
    <n v="8488.49"/>
    <n v="16976.98"/>
    <n v="28652.51"/>
    <n v="22.85"/>
  </r>
  <r>
    <n v="12386"/>
    <n v="231811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79900"/>
    <n v="0"/>
    <n v="0"/>
    <n v="79900"/>
    <n v="0"/>
    <n v="79900"/>
    <n v="82536.7"/>
    <n v="85177.874400000001"/>
    <n v="0"/>
    <n v="0"/>
    <n v="0"/>
    <n v="0"/>
    <n v="79900"/>
    <n v="0"/>
  </r>
  <r>
    <n v="12389"/>
    <n v="231738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79900"/>
    <n v="0"/>
    <n v="0"/>
    <n v="79900"/>
    <n v="0"/>
    <n v="79900"/>
    <n v="82536.7"/>
    <n v="85177.874400000001"/>
    <n v="0"/>
    <n v="0"/>
    <n v="0"/>
    <n v="0"/>
    <n v="79900"/>
    <n v="0"/>
  </r>
  <r>
    <n v="10766"/>
    <n v="203621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79856"/>
    <n v="0"/>
    <n v="0"/>
    <n v="79856"/>
    <n v="0"/>
    <n v="79856"/>
    <n v="82491.247999999992"/>
    <n v="85130.967936000001"/>
    <n v="0"/>
    <n v="0"/>
    <n v="46956.52"/>
    <n v="93913.04"/>
    <n v="32899.480000000003"/>
    <n v="58.8"/>
  </r>
  <r>
    <n v="12256"/>
    <n v="231688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79109"/>
    <n v="0"/>
    <n v="0"/>
    <n v="79109"/>
    <n v="0"/>
    <n v="79109"/>
    <n v="81719.596999999994"/>
    <n v="84334.624104000002"/>
    <n v="0"/>
    <n v="0"/>
    <n v="0"/>
    <n v="0"/>
    <n v="79109"/>
    <n v="0"/>
  </r>
  <r>
    <n v="11046"/>
    <n v="202912"/>
    <n v="362"/>
    <m/>
    <m/>
    <s v="362 | _112_30000_LIM333_Municipal Running Costs_GENERAL EXPENSES _ OTHER_2018"/>
    <s v="_112_30000_LIM333_Municipal Running Costs_GENERAL EXPENSES _ OTHER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7001002000000000000000000000000"/>
    <x v="37"/>
    <x v="2"/>
    <n v="23959"/>
    <n v="55000"/>
    <n v="0"/>
    <n v="78959"/>
    <n v="0"/>
    <n v="78959"/>
    <n v="81564.646999999997"/>
    <n v="84174.715704000002"/>
    <n v="0"/>
    <n v="0"/>
    <n v="54754.76"/>
    <n v="109509.52"/>
    <n v="24204.240000000002"/>
    <n v="69.349999999999994"/>
  </r>
  <r>
    <n v="11133"/>
    <n v="223396"/>
    <n v="449"/>
    <m/>
    <m/>
    <s v="449 | 183_LIM333_CONSUMABLE DOMESTIC ITEMS"/>
    <s v="183_LIM333_CONSUMABLE DOMESTIC ITEM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1000000000000000000000"/>
    <s v="Fund:Operational:Revenue:General Revenue:Service Charges:Electricity"/>
    <s v="IE007003000000000000000000000000000000"/>
    <x v="0"/>
    <x v="0"/>
    <n v="36000"/>
    <n v="0"/>
    <n v="0"/>
    <n v="36000"/>
    <n v="0"/>
    <n v="36000"/>
    <n v="37188"/>
    <n v="38378.016000000003"/>
    <n v="0"/>
    <n v="0"/>
    <n v="31246.07"/>
    <n v="62492.14"/>
    <n v="4753.93"/>
    <n v="86.79"/>
  </r>
  <r>
    <n v="11160"/>
    <n v="205883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78950"/>
    <n v="0"/>
    <n v="0"/>
    <n v="78950"/>
    <n v="0"/>
    <n v="78950"/>
    <n v="81555.349999999991"/>
    <n v="84165.121199999994"/>
    <n v="0"/>
    <n v="0"/>
    <n v="47123.48"/>
    <n v="94246.96"/>
    <n v="31826.52"/>
    <n v="59.69"/>
  </r>
  <r>
    <n v="11100"/>
    <n v="225959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37002001000000000000000000000000"/>
    <x v="8"/>
    <x v="2"/>
    <n v="75245"/>
    <n v="0"/>
    <n v="0"/>
    <n v="75245"/>
    <n v="0"/>
    <n v="75245"/>
    <n v="77728.084999999992"/>
    <n v="80215.383719999998"/>
    <n v="0"/>
    <n v="0"/>
    <n v="40130.44"/>
    <n v="80260.88"/>
    <n v="35114.559999999998"/>
    <n v="53.33"/>
  </r>
  <r>
    <n v="11160"/>
    <n v="205889"/>
    <n v="476"/>
    <s v="035/053/1027"/>
    <s v="/053/1027"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74192"/>
    <n v="0"/>
    <n v="0"/>
    <n v="74192"/>
    <n v="10556.121076236683"/>
    <n v="84748.121076236683"/>
    <n v="87544.80907175249"/>
    <n v="90346.242962048578"/>
    <n v="0"/>
    <n v="0"/>
    <n v="58556.14"/>
    <n v="117112.28"/>
    <n v="15635.86"/>
    <n v="78.930000000000007"/>
  </r>
  <r>
    <n v="10932"/>
    <n v="205382"/>
    <n v="248"/>
    <s v="033/078/1341"/>
    <s v="/078/1341"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2553"/>
    <n v="10000"/>
    <n v="0"/>
    <n v="72553"/>
    <n v="23387.136580235398"/>
    <n v="95940.136580235398"/>
    <n v="99106.161087383152"/>
    <n v="102277.55824217941"/>
    <n v="0"/>
    <n v="0"/>
    <n v="65270.080000000002"/>
    <n v="130540.16"/>
    <n v="7282.92"/>
    <n v="89.96"/>
  </r>
  <r>
    <n v="12333"/>
    <n v="224279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0958"/>
    <n v="226120"/>
    <n v="274"/>
    <m/>
    <m/>
    <s v="274 | _057_70000_LIM333_Operational  Typical Work Streams Community Development Burials_GRANTS _ SUBSIDIES PAID_UNCONDITIONAL_2018"/>
    <s v="_057_70000_LIM333_Operational  Typical Work Streams Community Development Burials_GRANTS _ SUBSIDIES PAID_UNCONDITIONAL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13000000000000000000000000000"/>
    <s v="Operational:Typical Work Streams:Community Development:Burials"/>
    <s v="FD001001001002000000000000000000000000"/>
    <s v="Fund:Operational:Revenue:General Revenue:Equitable Share"/>
    <s v="IE011002002006003010000000000000000000"/>
    <x v="79"/>
    <x v="5"/>
    <n v="500000"/>
    <n v="0"/>
    <n v="0"/>
    <n v="500000"/>
    <n v="0"/>
    <n v="500000"/>
    <n v="516499.99999999994"/>
    <n v="533028"/>
    <n v="0"/>
    <n v="0"/>
    <n v="0"/>
    <n v="0"/>
    <n v="500000"/>
    <n v="0"/>
  </r>
  <r>
    <n v="12393"/>
    <n v="224350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1167"/>
    <n v="200994"/>
    <n v="483"/>
    <s v="134/053/1027"/>
    <s v="/053/1027"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62000000000000000000000000000000"/>
    <x v="52"/>
    <x v="2"/>
    <n v="72016"/>
    <n v="0"/>
    <n v="0"/>
    <n v="72016"/>
    <n v="32939.468475420537"/>
    <n v="104955.46847542054"/>
    <n v="108418.99893510941"/>
    <n v="111888.40690103291"/>
    <n v="0"/>
    <n v="0"/>
    <n v="56838.73"/>
    <n v="113677.46"/>
    <n v="15177.27"/>
    <n v="78.930000000000007"/>
  </r>
  <r>
    <n v="10962"/>
    <n v="200762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07315"/>
    <n v="0"/>
    <n v="0"/>
    <n v="207315"/>
    <n v="-207315"/>
    <n v="0"/>
    <n v="0"/>
    <n v="0"/>
    <n v="0"/>
    <n v="0"/>
    <n v="93620.4"/>
    <n v="187240.8"/>
    <n v="113694.6"/>
    <n v="45.16"/>
  </r>
  <r>
    <n v="10962"/>
    <n v="200784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2157560"/>
    <n v="0"/>
    <n v="0"/>
    <n v="2157560"/>
    <n v="-2157560"/>
    <n v="0"/>
    <n v="0"/>
    <n v="0"/>
    <n v="0"/>
    <n v="0"/>
    <n v="1050842.1200000001"/>
    <n v="2101684.2400000002"/>
    <n v="1106717.8799999999"/>
    <n v="48.71"/>
  </r>
  <r>
    <n v="10962"/>
    <n v="200747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534"/>
    <n v="0"/>
    <n v="0"/>
    <n v="1534"/>
    <n v="-1534"/>
    <n v="0"/>
    <n v="0"/>
    <n v="0"/>
    <n v="0"/>
    <n v="0"/>
    <n v="727.9"/>
    <n v="1455.8"/>
    <n v="806.1"/>
    <n v="47.45"/>
  </r>
  <r>
    <n v="10962"/>
    <n v="200822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4700"/>
    <n v="0"/>
    <n v="0"/>
    <n v="34700"/>
    <n v="-34700"/>
    <n v="0"/>
    <n v="0"/>
    <n v="0"/>
    <n v="0"/>
    <n v="0"/>
    <n v="16870"/>
    <n v="33740"/>
    <n v="17830"/>
    <n v="48.62"/>
  </r>
  <r>
    <n v="10962"/>
    <n v="200851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99088"/>
    <n v="0"/>
    <n v="0"/>
    <n v="199088"/>
    <n v="-199088"/>
    <n v="0"/>
    <n v="0"/>
    <n v="0"/>
    <n v="0"/>
    <n v="0"/>
    <n v="39805.82"/>
    <n v="79611.64"/>
    <n v="159282.18"/>
    <n v="19.989999999999998"/>
  </r>
  <r>
    <n v="10962"/>
    <n v="200823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79797"/>
    <n v="0"/>
    <n v="0"/>
    <n v="179797"/>
    <n v="-179797"/>
    <n v="0"/>
    <n v="0"/>
    <n v="0"/>
    <n v="0"/>
    <n v="0"/>
    <n v="56413.37"/>
    <n v="112826.74"/>
    <n v="123383.63"/>
    <n v="31.38"/>
  </r>
  <r>
    <n v="10962"/>
    <n v="200798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458444"/>
    <n v="0"/>
    <n v="0"/>
    <n v="458444"/>
    <n v="-458444"/>
    <n v="0"/>
    <n v="0"/>
    <n v="0"/>
    <n v="0"/>
    <n v="0"/>
    <n v="219394.42"/>
    <n v="438788.84"/>
    <n v="239049.58"/>
    <n v="47.86"/>
  </r>
  <r>
    <n v="10962"/>
    <n v="200869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449097"/>
    <n v="0"/>
    <n v="0"/>
    <n v="449097"/>
    <n v="-449097"/>
    <n v="0"/>
    <n v="0"/>
    <n v="0"/>
    <n v="0"/>
    <n v="0"/>
    <n v="355350.44"/>
    <n v="710700.88"/>
    <n v="93746.559999999998"/>
    <n v="79.13"/>
  </r>
  <r>
    <n v="10962"/>
    <n v="200815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2742"/>
    <n v="0"/>
    <n v="0"/>
    <n v="22742"/>
    <n v="-22742"/>
    <n v="0"/>
    <n v="0"/>
    <n v="0"/>
    <n v="0"/>
    <n v="0"/>
    <n v="10272.959999999999"/>
    <n v="20545.919999999998"/>
    <n v="12469.04"/>
    <n v="45.17"/>
  </r>
  <r>
    <n v="10964"/>
    <n v="210601"/>
    <n v="280"/>
    <m/>
    <m/>
    <s v="280 | _037_10001_LIM333_Employee Related Cost Senior Management &amp; Municipal staff_EMPLOYEE RELATED COSTS _ WAGES _ SALARIES_2018"/>
    <s v="_037_10001_LIM333_Employee Related Cost Senior Management &amp; Municipal staff_EMPLOYEE RELATED COSTS _ WAGES _ SALARIES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688"/>
    <n v="0"/>
    <n v="0"/>
    <n v="1688"/>
    <n v="-1688"/>
    <n v="0"/>
    <n v="0"/>
    <n v="0"/>
    <n v="0"/>
    <n v="0"/>
    <n v="803.2"/>
    <n v="1606.4"/>
    <n v="884.8"/>
    <n v="47.58"/>
  </r>
  <r>
    <n v="10904"/>
    <n v="206411"/>
    <n v="220"/>
    <s v="036/078/1341"/>
    <s v="/078/1341"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71965"/>
    <n v="0"/>
    <n v="0"/>
    <n v="71965"/>
    <n v="9530.2061219062889"/>
    <n v="81495.206121906289"/>
    <n v="84184.547923929189"/>
    <n v="86878.453457494921"/>
    <n v="0"/>
    <n v="0"/>
    <n v="70521"/>
    <n v="141042"/>
    <n v="1444"/>
    <n v="97.99"/>
  </r>
  <r>
    <n v="10969"/>
    <n v="200116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50260"/>
    <n v="0"/>
    <n v="0"/>
    <n v="250260"/>
    <n v="-250260"/>
    <n v="0"/>
    <n v="0"/>
    <n v="0"/>
    <n v="0"/>
    <n v="0"/>
    <n v="83854.8"/>
    <n v="167709.6"/>
    <n v="166405.20000000001"/>
    <n v="33.51"/>
  </r>
  <r>
    <n v="10969"/>
    <n v="200163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98709"/>
    <n v="0"/>
    <n v="0"/>
    <n v="298709"/>
    <n v="-298709"/>
    <n v="0"/>
    <n v="0"/>
    <n v="0"/>
    <n v="0"/>
    <n v="0"/>
    <n v="170054.86"/>
    <n v="340109.72"/>
    <n v="128654.14"/>
    <n v="56.93"/>
  </r>
  <r>
    <n v="10969"/>
    <n v="200170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707583"/>
    <n v="0"/>
    <n v="0"/>
    <n v="707583"/>
    <n v="-707583"/>
    <n v="0"/>
    <n v="0"/>
    <n v="0"/>
    <n v="0"/>
    <n v="0"/>
    <n v="284655.32"/>
    <n v="569310.64"/>
    <n v="422927.68"/>
    <n v="40.229999999999997"/>
  </r>
  <r>
    <n v="11053"/>
    <n v="204490"/>
    <n v="369"/>
    <m/>
    <m/>
    <s v="369 | _115_70000_LIM333_Operational  Typical Work Streams Environmental Air Quality Management_GENERAL EXPENSES _ OTHER_2018"/>
    <s v="_115_70000_LIM333_Operational  Typical Work Streams Environmental Air Quality Management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5001000000000000000000000000000"/>
    <s v="Operational:Typical Work Streams:Environmental:Air Quality Management"/>
    <s v="FD001001001002000000000000000000000000"/>
    <s v="Fund:Operational:Revenue:General Revenue:Equitable Share"/>
    <s v="IE010057001002000000000000000000000000"/>
    <x v="37"/>
    <x v="2"/>
    <n v="69625"/>
    <n v="0"/>
    <n v="0"/>
    <n v="69625"/>
    <n v="0"/>
    <n v="69625"/>
    <n v="71922.625"/>
    <n v="74224.149000000005"/>
    <n v="0"/>
    <n v="0"/>
    <n v="0"/>
    <n v="0"/>
    <n v="69625"/>
    <n v="0"/>
  </r>
  <r>
    <n v="10969"/>
    <n v="200216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71690"/>
    <n v="0"/>
    <n v="0"/>
    <n v="71690"/>
    <n v="-71690"/>
    <n v="0"/>
    <n v="0"/>
    <n v="0"/>
    <n v="0"/>
    <n v="0"/>
    <n v="28227.78"/>
    <n v="56455.56"/>
    <n v="43462.22"/>
    <n v="39.369999999999997"/>
  </r>
  <r>
    <n v="10969"/>
    <n v="200278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742263"/>
    <n v="0"/>
    <n v="0"/>
    <n v="742263"/>
    <n v="-742263"/>
    <n v="0"/>
    <n v="0"/>
    <n v="0"/>
    <n v="0"/>
    <n v="0"/>
    <n v="357833.58"/>
    <n v="715667.16"/>
    <n v="384429.42"/>
    <n v="48.21"/>
  </r>
  <r>
    <n v="10969"/>
    <n v="200270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767"/>
    <n v="0"/>
    <n v="0"/>
    <n v="767"/>
    <n v="-767"/>
    <n v="0"/>
    <n v="0"/>
    <n v="0"/>
    <n v="0"/>
    <n v="0"/>
    <n v="301.2"/>
    <n v="602.4"/>
    <n v="465.8"/>
    <n v="39.270000000000003"/>
  </r>
  <r>
    <n v="10969"/>
    <n v="200285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584513"/>
    <n v="0"/>
    <n v="0"/>
    <n v="3584513"/>
    <n v="-3584513"/>
    <n v="0"/>
    <n v="0"/>
    <n v="0"/>
    <n v="0"/>
    <n v="0"/>
    <n v="1411389.28"/>
    <n v="2822778.56"/>
    <n v="2173123.7200000002"/>
    <n v="39.369999999999997"/>
  </r>
  <r>
    <n v="10969"/>
    <n v="199664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1371"/>
    <n v="0"/>
    <n v="0"/>
    <n v="11371"/>
    <n v="-11371"/>
    <n v="0"/>
    <n v="0"/>
    <n v="0"/>
    <n v="0"/>
    <n v="0"/>
    <n v="4250.88"/>
    <n v="8501.76"/>
    <n v="7120.12"/>
    <n v="37.380000000000003"/>
  </r>
  <r>
    <n v="10969"/>
    <n v="200292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536912"/>
    <n v="0"/>
    <n v="0"/>
    <n v="536912"/>
    <n v="-536912"/>
    <n v="0"/>
    <n v="0"/>
    <n v="0"/>
    <n v="0"/>
    <n v="0"/>
    <n v="94519.34"/>
    <n v="189038.68"/>
    <n v="442392.66"/>
    <n v="17.600000000000001"/>
  </r>
  <r>
    <n v="10969"/>
    <n v="223838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54000"/>
    <n v="0"/>
    <n v="0"/>
    <n v="54000"/>
    <n v="-54000"/>
    <n v="0"/>
    <n v="0"/>
    <n v="0"/>
    <n v="0"/>
    <n v="0"/>
    <n v="27000"/>
    <n v="54000"/>
    <n v="27000"/>
    <n v="50"/>
  </r>
  <r>
    <n v="10969"/>
    <n v="232805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21064.14"/>
    <n v="42128.28"/>
    <n v="22506.86"/>
    <n v="48.34"/>
  </r>
  <r>
    <n v="10971"/>
    <n v="202773"/>
    <n v="287"/>
    <m/>
    <m/>
    <s v="287 | _014_30000_LIM333_Municipal Running Costs_DEPRECIATION_2018"/>
    <s v="_014_30000_LIM333_Municipal Running Costs_DEPRECIATION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79787"/>
    <n v="0"/>
    <n v="0"/>
    <n v="79787"/>
    <n v="0"/>
    <n v="79787"/>
    <n v="82419.97099999999"/>
    <n v="85057.410071999999"/>
    <n v="0"/>
    <n v="0"/>
    <n v="63037.14"/>
    <n v="126074.28"/>
    <n v="16749.86"/>
    <n v="79.010000000000005"/>
  </r>
  <r>
    <n v="12398"/>
    <n v="224345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2399"/>
    <n v="224344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2352"/>
    <n v="223510"/>
    <n v="6464"/>
    <m/>
    <m/>
    <s v="6464 | _034_30000_LIM333_Municipal Running Costs_CONTRACTED SERVICES_2018_NERSA"/>
    <s v="_034_30000_LIM333_Municipal Running Costs_CONTRACTED SERVICES_2018_NERSA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28003000000000000000000000000000"/>
    <s v="Operational:Typical Work Streams:NERSA:  Customer Account Expenses:Meter Reading Expenses"/>
    <s v="FD001001001002000000000000000000000000"/>
    <s v="Fund:Operational:Revenue:General Revenue:Equitable Share"/>
    <s v="IE003001016000000000000000000000000000"/>
    <x v="80"/>
    <x v="6"/>
    <n v="2800000"/>
    <n v="0"/>
    <n v="0"/>
    <n v="2800000"/>
    <n v="280000.00000000047"/>
    <n v="3080000.0000000005"/>
    <n v="3181640"/>
    <n v="3283452.48"/>
    <n v="0"/>
    <n v="0"/>
    <n v="2503847.41"/>
    <n v="5007694.82"/>
    <n v="296152.59000000003"/>
    <n v="89.42"/>
  </r>
  <r>
    <n v="12400"/>
    <n v="224343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</r>
  <r>
    <n v="11490"/>
    <n v="226337"/>
    <n v="2287"/>
    <m/>
    <m/>
    <s v="2287 | 003_Printing- publications and books"/>
    <s v="003_Printing, publications and books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138"/>
    <n v="5000"/>
    <n v="0"/>
    <n v="35138"/>
    <n v="0"/>
    <n v="35138"/>
    <n v="36297.553999999996"/>
    <n v="37459.075727999996"/>
    <n v="0"/>
    <n v="0"/>
    <n v="8402"/>
    <n v="16804"/>
    <n v="26736"/>
    <n v="23.91"/>
  </r>
  <r>
    <n v="10744"/>
    <n v="225977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7000000000000000000000000000000"/>
    <x v="41"/>
    <x v="2"/>
    <n v="69456"/>
    <n v="0"/>
    <n v="0"/>
    <n v="69456"/>
    <n v="0"/>
    <n v="69456"/>
    <n v="71748.047999999995"/>
    <n v="74043.985535999993"/>
    <n v="0"/>
    <n v="0"/>
    <n v="172734.89"/>
    <n v="345469.78"/>
    <n v="-103278.89"/>
    <n v="248.7"/>
  </r>
  <r>
    <n v="11219"/>
    <n v="223501"/>
    <n v="535"/>
    <m/>
    <m/>
    <s v="535 | _105_30000_LIM333_Municipal Running Costs_CONTRACTED SERVICES_2018"/>
    <s v="_105_30000_LIM333_Municipal Running Costs_CONTRACTED SERVIC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2008000000000000000000000000"/>
    <x v="81"/>
    <x v="6"/>
    <n v="2744887"/>
    <n v="-70000"/>
    <n v="0"/>
    <n v="2674887"/>
    <n v="-332511.29999999981"/>
    <n v="2342375.7000000002"/>
    <n v="2419674.0981000001"/>
    <n v="2497103.6692392002"/>
    <n v="45858.3"/>
    <n v="724461.36"/>
    <n v="1169179.32"/>
    <n v="2338358.64"/>
    <n v="735388.02"/>
    <n v="43.71"/>
  </r>
  <r>
    <n v="10983"/>
    <n v="202705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830633"/>
    <n v="0"/>
    <n v="0"/>
    <n v="830633"/>
    <n v="-830633"/>
    <n v="0"/>
    <n v="0"/>
    <n v="0"/>
    <n v="0"/>
    <n v="0"/>
    <n v="322527.62"/>
    <n v="645055.24"/>
    <n v="508105.38"/>
    <n v="38.83"/>
  </r>
  <r>
    <n v="10983"/>
    <n v="202644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5920"/>
    <n v="0"/>
    <n v="0"/>
    <n v="15920"/>
    <n v="-15920"/>
    <n v="0"/>
    <n v="0"/>
    <n v="0"/>
    <n v="0"/>
    <n v="0"/>
    <n v="6112.08"/>
    <n v="12224.16"/>
    <n v="9807.92"/>
    <n v="38.39"/>
  </r>
  <r>
    <n v="10824"/>
    <n v="203341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19000"/>
    <n v="0"/>
    <n v="69000"/>
    <n v="0"/>
    <n v="69000"/>
    <n v="71277"/>
    <n v="73557.864000000001"/>
    <n v="0"/>
    <n v="0"/>
    <n v="67257.95"/>
    <n v="134515.9"/>
    <n v="1742.05"/>
    <n v="97.48"/>
  </r>
  <r>
    <n v="10983"/>
    <n v="202667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38402"/>
    <n v="0"/>
    <n v="0"/>
    <n v="438402"/>
    <n v="-438402"/>
    <n v="0"/>
    <n v="0"/>
    <n v="0"/>
    <n v="0"/>
    <n v="0"/>
    <n v="293191.56"/>
    <n v="586383.12"/>
    <n v="145210.44"/>
    <n v="66.88"/>
  </r>
  <r>
    <n v="10983"/>
    <n v="202719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930487"/>
    <n v="0"/>
    <n v="0"/>
    <n v="4930487"/>
    <n v="-4930487"/>
    <n v="0"/>
    <n v="0"/>
    <n v="0"/>
    <n v="0"/>
    <n v="0"/>
    <n v="2006484.98"/>
    <n v="4012969.96"/>
    <n v="2924002.02"/>
    <n v="40.700000000000003"/>
  </r>
  <r>
    <n v="10983"/>
    <n v="202660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366725"/>
    <n v="0"/>
    <n v="0"/>
    <n v="366725"/>
    <n v="-366725"/>
    <n v="0"/>
    <n v="0"/>
    <n v="0"/>
    <n v="0"/>
    <n v="0"/>
    <n v="116466"/>
    <n v="232932"/>
    <n v="250259"/>
    <n v="31.76"/>
  </r>
  <r>
    <n v="10983"/>
    <n v="202653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10874"/>
    <n v="0"/>
    <n v="0"/>
    <n v="410874"/>
    <n v="-410874"/>
    <n v="0"/>
    <n v="0"/>
    <n v="0"/>
    <n v="0"/>
    <n v="0"/>
    <n v="177179.71"/>
    <n v="354359.42"/>
    <n v="233694.29"/>
    <n v="43.12"/>
  </r>
  <r>
    <n v="10983"/>
    <n v="202674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074"/>
    <n v="0"/>
    <n v="0"/>
    <n v="1074"/>
    <n v="-1074"/>
    <n v="0"/>
    <n v="0"/>
    <n v="0"/>
    <n v="0"/>
    <n v="0"/>
    <n v="464.35"/>
    <n v="928.7"/>
    <n v="609.65"/>
    <n v="43.24"/>
  </r>
  <r>
    <n v="11361"/>
    <n v="226399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68160"/>
    <n v="0"/>
    <n v="0"/>
    <n v="68160"/>
    <n v="0"/>
    <n v="68160"/>
    <n v="70409.279999999999"/>
    <n v="72662.376959999994"/>
    <n v="0"/>
    <n v="0"/>
    <n v="122278.24"/>
    <n v="244556.48"/>
    <n v="-54118.239999999998"/>
    <n v="179.4"/>
  </r>
  <r>
    <n v="10983"/>
    <n v="202683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68825"/>
    <n v="0"/>
    <n v="0"/>
    <n v="368825"/>
    <n v="-368825"/>
    <n v="0"/>
    <n v="0"/>
    <n v="0"/>
    <n v="0"/>
    <n v="0"/>
    <n v="110252.16"/>
    <n v="220504.32000000001"/>
    <n v="258572.84"/>
    <n v="29.89"/>
  </r>
  <r>
    <n v="10983"/>
    <n v="202690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69276"/>
    <n v="0"/>
    <n v="0"/>
    <n v="69276"/>
    <n v="-69276"/>
    <n v="0"/>
    <n v="0"/>
    <n v="0"/>
    <n v="0"/>
    <n v="0"/>
    <n v="24789.56"/>
    <n v="49579.12"/>
    <n v="44486.44"/>
    <n v="35.78"/>
  </r>
  <r>
    <n v="10983"/>
    <n v="223839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9000"/>
    <n v="18000"/>
    <n v="21000"/>
    <n v="30"/>
  </r>
  <r>
    <n v="10983"/>
    <n v="232806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7021.38"/>
    <n v="14042.76"/>
    <n v="22025.62"/>
    <n v="24.17"/>
  </r>
  <r>
    <n v="10984"/>
    <n v="226122"/>
    <n v="300"/>
    <m/>
    <m/>
    <s v="300 | _034_LIM333_GRANT - ESKOM EBSST"/>
    <s v="_034_LIM333_GRANT - ESKOM EBSS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8003022000000000000000000"/>
    <x v="82"/>
    <x v="5"/>
    <n v="6000000"/>
    <n v="0"/>
    <n v="0"/>
    <n v="6000000"/>
    <n v="0"/>
    <n v="6000000"/>
    <n v="6197999.9999999991"/>
    <n v="6396335.9999999991"/>
    <n v="0"/>
    <n v="0"/>
    <n v="280626.46000000002"/>
    <n v="561252.92000000004"/>
    <n v="5719373.54"/>
    <n v="4.68"/>
  </r>
  <r>
    <n v="12673"/>
    <n v="224106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1002000000000000000000000000000"/>
    <x v="42"/>
    <x v="0"/>
    <n v="34559"/>
    <n v="0"/>
    <n v="0"/>
    <n v="34559"/>
    <n v="0"/>
    <n v="34559"/>
    <n v="35699.447"/>
    <n v="36841.829303999999"/>
    <n v="0"/>
    <n v="0"/>
    <n v="0"/>
    <n v="0"/>
    <n v="34559"/>
    <n v="0"/>
  </r>
  <r>
    <n v="10993"/>
    <n v="20882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7000000000000000000000000000000"/>
    <x v="41"/>
    <x v="2"/>
    <n v="68110"/>
    <n v="0"/>
    <n v="0"/>
    <n v="68110"/>
    <n v="0"/>
    <n v="68110"/>
    <n v="70357.62999999999"/>
    <n v="72609.074159999989"/>
    <n v="0"/>
    <n v="0"/>
    <n v="91076.479999999996"/>
    <n v="182152.95999999999"/>
    <n v="-22966.48"/>
    <n v="133.72"/>
  </r>
  <r>
    <n v="12600"/>
    <n v="231722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8000"/>
    <n v="0"/>
    <n v="0"/>
    <n v="68000"/>
    <n v="0"/>
    <n v="68000"/>
    <n v="70244"/>
    <n v="72491.808000000005"/>
    <n v="0"/>
    <n v="0"/>
    <n v="0"/>
    <n v="0"/>
    <n v="68000"/>
    <n v="0"/>
  </r>
  <r>
    <n v="12601"/>
    <n v="231720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68000"/>
    <n v="0"/>
    <n v="0"/>
    <n v="68000"/>
    <n v="0"/>
    <n v="68000"/>
    <n v="70244"/>
    <n v="72491.808000000005"/>
    <n v="0"/>
    <n v="0"/>
    <n v="0"/>
    <n v="0"/>
    <n v="68000"/>
    <n v="0"/>
  </r>
  <r>
    <n v="11105"/>
    <n v="209290"/>
    <n v="421"/>
    <s v="015/078/1341"/>
    <s v="/078/1341"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7347"/>
    <n v="0"/>
    <n v="0"/>
    <n v="67347"/>
    <n v="39234.180673064911"/>
    <n v="106581.18067306491"/>
    <n v="110098.35963527605"/>
    <n v="113621.50714360489"/>
    <n v="0"/>
    <n v="0"/>
    <n v="65995"/>
    <n v="131990"/>
    <n v="1352"/>
    <n v="97.99"/>
  </r>
  <r>
    <n v="11083"/>
    <n v="203925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8000000000000000000000000000000"/>
    <x v="30"/>
    <x v="2"/>
    <n v="66663"/>
    <n v="0"/>
    <n v="0"/>
    <n v="66663"/>
    <n v="0"/>
    <n v="66663"/>
    <n v="68862.879000000001"/>
    <n v="71066.491128000009"/>
    <n v="0"/>
    <n v="0"/>
    <n v="15344.05"/>
    <n v="30688.1"/>
    <n v="51318.95"/>
    <n v="23.02"/>
  </r>
  <r>
    <n v="12257"/>
    <n v="231689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6583"/>
    <n v="0"/>
    <n v="0"/>
    <n v="66583"/>
    <n v="0"/>
    <n v="66583"/>
    <n v="68780.239000000001"/>
    <n v="70981.206648000007"/>
    <n v="0"/>
    <n v="0"/>
    <n v="0"/>
    <n v="0"/>
    <n v="66583"/>
    <n v="0"/>
  </r>
  <r>
    <n v="12264"/>
    <n v="231683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331"/>
    <n v="231777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380"/>
    <n v="231806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383"/>
    <n v="231808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404"/>
    <n v="231751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2284"/>
    <n v="224316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4558"/>
    <n v="0"/>
    <n v="0"/>
    <n v="34558"/>
    <n v="0"/>
    <n v="34558"/>
    <n v="35698.413999999997"/>
    <n v="36840.763247999996"/>
    <n v="0"/>
    <n v="0"/>
    <n v="0"/>
    <n v="0"/>
    <n v="34558"/>
    <n v="0"/>
  </r>
  <r>
    <n v="10708"/>
    <n v="201017"/>
    <n v="24"/>
    <m/>
    <m/>
    <s v="24 | _144_LIM333_MACHINERY &amp; EQUIPMENT"/>
    <s v="_144_LIM333_MACHINERY &amp; EQUIPMENT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3500"/>
    <n v="0"/>
    <n v="0"/>
    <n v="33500"/>
    <n v="0"/>
    <n v="33500"/>
    <n v="34605.5"/>
    <n v="35712.876000000004"/>
    <n v="0"/>
    <n v="0"/>
    <n v="544.27"/>
    <n v="1088.54"/>
    <n v="32955.730000000003"/>
    <n v="1.62"/>
  </r>
  <r>
    <n v="10993"/>
    <n v="20887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2000000000000000000000000"/>
    <x v="17"/>
    <x v="3"/>
    <n v="4143"/>
    <n v="0"/>
    <n v="0"/>
    <n v="4143"/>
    <n v="-4143"/>
    <n v="0"/>
    <n v="0"/>
    <n v="0"/>
    <n v="0"/>
    <n v="0"/>
    <n v="1957.8"/>
    <n v="3915.6"/>
    <n v="2185.1999999999998"/>
    <n v="47.26"/>
  </r>
  <r>
    <n v="10993"/>
    <n v="22382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3000000000000000000000"/>
    <x v="21"/>
    <x v="3"/>
    <n v="156000"/>
    <n v="0"/>
    <n v="0"/>
    <n v="156000"/>
    <n v="-156000"/>
    <n v="0"/>
    <n v="0"/>
    <n v="0"/>
    <n v="0"/>
    <n v="0"/>
    <n v="71000"/>
    <n v="142000"/>
    <n v="85000"/>
    <n v="45.51"/>
  </r>
  <r>
    <n v="10993"/>
    <n v="20847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2234114"/>
    <n v="0"/>
    <n v="0"/>
    <n v="2234114"/>
    <n v="-2234114"/>
    <n v="0"/>
    <n v="0"/>
    <n v="0"/>
    <n v="0"/>
    <n v="0"/>
    <n v="1069388.52"/>
    <n v="2138777.04"/>
    <n v="1164725.48"/>
    <n v="47.87"/>
  </r>
  <r>
    <n v="12410"/>
    <n v="231732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</r>
  <r>
    <n v="10732"/>
    <n v="203373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5000"/>
    <n v="0"/>
    <n v="0"/>
    <n v="65000"/>
    <n v="0"/>
    <n v="65000"/>
    <n v="67145"/>
    <n v="69293.64"/>
    <n v="0"/>
    <n v="0"/>
    <n v="21681.79"/>
    <n v="43363.58"/>
    <n v="43318.21"/>
    <n v="33.36"/>
  </r>
  <r>
    <n v="11110"/>
    <n v="225000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65000"/>
    <n v="0"/>
    <n v="0"/>
    <n v="65000"/>
    <n v="0"/>
    <n v="65000"/>
    <n v="67145"/>
    <n v="69293.64"/>
    <n v="0"/>
    <n v="0"/>
    <n v="57742.5"/>
    <n v="115485"/>
    <n v="7257.5"/>
    <n v="88.83"/>
  </r>
  <r>
    <n v="10993"/>
    <n v="20848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1000000000000000000000"/>
    <x v="20"/>
    <x v="3"/>
    <n v="894881"/>
    <n v="0"/>
    <n v="0"/>
    <n v="894881"/>
    <n v="-894881"/>
    <n v="0"/>
    <n v="0"/>
    <n v="0"/>
    <n v="0"/>
    <n v="0"/>
    <n v="428053.38"/>
    <n v="856106.76"/>
    <n v="466827.62"/>
    <n v="47.83"/>
  </r>
  <r>
    <n v="11183"/>
    <n v="202804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64029"/>
    <n v="0"/>
    <n v="0"/>
    <n v="64029"/>
    <n v="0"/>
    <n v="64029"/>
    <n v="66141.956999999995"/>
    <n v="68258.499624000004"/>
    <n v="0"/>
    <n v="0"/>
    <n v="20285.259999999998"/>
    <n v="40570.519999999997"/>
    <n v="43743.74"/>
    <n v="31.68"/>
  </r>
  <r>
    <n v="10993"/>
    <n v="20845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1769273"/>
    <n v="0"/>
    <n v="0"/>
    <n v="1769273"/>
    <n v="-1769273"/>
    <n v="0"/>
    <n v="0"/>
    <n v="0"/>
    <n v="0"/>
    <n v="0"/>
    <n v="1280461.6200000001"/>
    <n v="2560923.2400000002"/>
    <n v="488811.38"/>
    <n v="72.37"/>
  </r>
  <r>
    <n v="10993"/>
    <n v="208424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3000000000000000000000000"/>
    <x v="16"/>
    <x v="3"/>
    <n v="1047205"/>
    <n v="0"/>
    <n v="0"/>
    <n v="1047205"/>
    <n v="-1047205"/>
    <n v="0"/>
    <n v="0"/>
    <n v="0"/>
    <n v="0"/>
    <n v="0"/>
    <n v="649852.69999999995"/>
    <n v="1299705.3999999999"/>
    <n v="397352.3"/>
    <n v="62.06"/>
  </r>
  <r>
    <n v="11105"/>
    <n v="225989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3723"/>
    <n v="0"/>
    <n v="0"/>
    <n v="63723"/>
    <n v="0"/>
    <n v="63723"/>
    <n v="65825.858999999997"/>
    <n v="67932.286487999998"/>
    <n v="0"/>
    <n v="0"/>
    <n v="37597.25"/>
    <n v="75194.5"/>
    <n v="26125.75"/>
    <n v="59"/>
  </r>
  <r>
    <n v="12671"/>
    <n v="225560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33002000000000000000000000000000"/>
    <x v="3"/>
    <x v="2"/>
    <n v="69335"/>
    <n v="-6100"/>
    <n v="0"/>
    <n v="63235"/>
    <n v="0"/>
    <n v="63235"/>
    <n v="65321.754999999997"/>
    <n v="67412.051160000003"/>
    <n v="0"/>
    <n v="0"/>
    <n v="16262"/>
    <n v="32524"/>
    <n v="46973"/>
    <n v="25.72"/>
  </r>
  <r>
    <n v="11010"/>
    <n v="200485"/>
    <n v="326"/>
    <s v="004/078/1341"/>
    <s v="/078/1341"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2184"/>
    <n v="0"/>
    <n v="0"/>
    <n v="62184"/>
    <n v="32811.228446648092"/>
    <n v="94995.228446648092"/>
    <n v="98130.070985387472"/>
    <n v="101270.23325691988"/>
    <n v="0"/>
    <n v="0"/>
    <n v="60936"/>
    <n v="121872"/>
    <n v="1248"/>
    <n v="97.99"/>
  </r>
  <r>
    <n v="10993"/>
    <n v="208431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12572457"/>
    <n v="0"/>
    <n v="0"/>
    <n v="12572457"/>
    <n v="-12572457"/>
    <n v="0"/>
    <n v="0"/>
    <n v="0"/>
    <n v="0"/>
    <n v="0"/>
    <n v="5914895.6600000001"/>
    <n v="11829791.32"/>
    <n v="6657561.3399999999"/>
    <n v="47.05"/>
  </r>
  <r>
    <n v="10993"/>
    <n v="20883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3000000000000000000000000"/>
    <x v="13"/>
    <x v="3"/>
    <n v="214878"/>
    <n v="0"/>
    <n v="0"/>
    <n v="214878"/>
    <n v="-214878"/>
    <n v="0"/>
    <n v="0"/>
    <n v="0"/>
    <n v="0"/>
    <n v="0"/>
    <n v="104955.6"/>
    <n v="209911.2"/>
    <n v="109922.4"/>
    <n v="48.84"/>
  </r>
  <r>
    <n v="11162"/>
    <n v="208905"/>
    <n v="478"/>
    <m/>
    <m/>
    <s v="478 | _183_Distribution Network Repair"/>
    <s v="_183_Distribution Network Repair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3003000000000000000"/>
    <s v="Operational:Maintenance:Infrastructure:Corrective Maintenance:Planned:Electrical Infrastructure:HV Switching Station:Electricity Bulk Meter"/>
    <s v="FD001001001008001000000000000000000000"/>
    <s v="Fund:Operational:Revenue:General Revenue:Service Charges:Electricity"/>
    <s v="IE007003000000000000000000000000000000"/>
    <x v="0"/>
    <x v="0"/>
    <n v="33000"/>
    <n v="0"/>
    <n v="0"/>
    <n v="33000"/>
    <n v="0"/>
    <n v="33000"/>
    <n v="34089"/>
    <n v="35179.847999999998"/>
    <n v="0"/>
    <n v="0"/>
    <n v="8779.7999999999993"/>
    <n v="17559.599999999999"/>
    <n v="24220.2"/>
    <n v="26.61"/>
  </r>
  <r>
    <n v="10993"/>
    <n v="208454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5000000000000000000"/>
    <x v="19"/>
    <x v="3"/>
    <n v="27504"/>
    <n v="0"/>
    <n v="0"/>
    <n v="27504"/>
    <n v="-27504"/>
    <n v="0"/>
    <n v="0"/>
    <n v="0"/>
    <n v="0"/>
    <n v="0"/>
    <n v="34816.14"/>
    <n v="69632.28"/>
    <n v="-7312.14"/>
    <n v="126.59"/>
  </r>
  <r>
    <n v="10993"/>
    <n v="208438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1105952"/>
    <n v="0"/>
    <n v="0"/>
    <n v="1105952"/>
    <n v="-1105952"/>
    <n v="0"/>
    <n v="0"/>
    <n v="0"/>
    <n v="0"/>
    <n v="0"/>
    <n v="486901.2"/>
    <n v="973802.4"/>
    <n v="619050.80000000005"/>
    <n v="44.03"/>
  </r>
  <r>
    <n v="10993"/>
    <n v="208839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6000000000000000000000000"/>
    <x v="11"/>
    <x v="3"/>
    <n v="61404"/>
    <n v="0"/>
    <n v="0"/>
    <n v="61404"/>
    <n v="-61404"/>
    <n v="0"/>
    <n v="0"/>
    <n v="0"/>
    <n v="0"/>
    <n v="0"/>
    <n v="27630.720000000001"/>
    <n v="55261.440000000002"/>
    <n v="33773.279999999999"/>
    <n v="45"/>
  </r>
  <r>
    <n v="10993"/>
    <n v="208468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1039690"/>
    <n v="0"/>
    <n v="0"/>
    <n v="1039690"/>
    <n v="-1039690"/>
    <n v="0"/>
    <n v="0"/>
    <n v="0"/>
    <n v="0"/>
    <n v="0"/>
    <n v="332198.12"/>
    <n v="664396.24"/>
    <n v="707491.88"/>
    <n v="31.95"/>
  </r>
  <r>
    <n v="10993"/>
    <n v="232807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3000000000000000000"/>
    <x v="24"/>
    <x v="3"/>
    <n v="43571"/>
    <n v="0"/>
    <n v="0"/>
    <n v="43571"/>
    <n v="-43571"/>
    <n v="0"/>
    <n v="0"/>
    <n v="0"/>
    <n v="0"/>
    <n v="0"/>
    <n v="0"/>
    <n v="0"/>
    <n v="43571"/>
    <n v="0"/>
  </r>
  <r>
    <n v="10929"/>
    <n v="203797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7000000000000000000000000000000"/>
    <x v="41"/>
    <x v="2"/>
    <n v="61667"/>
    <n v="0"/>
    <n v="0"/>
    <n v="61667"/>
    <n v="0"/>
    <n v="61667"/>
    <n v="63702.010999999991"/>
    <n v="65740.475351999994"/>
    <n v="0"/>
    <n v="0"/>
    <n v="29308.94"/>
    <n v="58617.88"/>
    <n v="32358.06"/>
    <n v="47.53"/>
  </r>
  <r>
    <n v="11000"/>
    <n v="203233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02290"/>
    <n v="0"/>
    <n v="0"/>
    <n v="102290"/>
    <n v="-102290"/>
    <n v="0"/>
    <n v="0"/>
    <n v="0"/>
    <n v="0"/>
    <n v="0"/>
    <n v="58207.63"/>
    <n v="116415.26"/>
    <n v="44082.37"/>
    <n v="56.9"/>
  </r>
  <r>
    <n v="11000"/>
    <n v="232155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1000"/>
    <n v="203282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20947"/>
    <n v="0"/>
    <n v="0"/>
    <n v="220947"/>
    <n v="-220947"/>
    <n v="0"/>
    <n v="0"/>
    <n v="0"/>
    <n v="0"/>
    <n v="0"/>
    <n v="108418.92"/>
    <n v="216837.84"/>
    <n v="112528.08"/>
    <n v="49.07"/>
  </r>
  <r>
    <n v="11000"/>
    <n v="20324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82695"/>
    <n v="0"/>
    <n v="0"/>
    <n v="82695"/>
    <n v="-82695"/>
    <n v="0"/>
    <n v="0"/>
    <n v="0"/>
    <n v="0"/>
    <n v="0"/>
    <n v="38642.400000000001"/>
    <n v="77284.800000000003"/>
    <n v="44052.6"/>
    <n v="46.73"/>
  </r>
  <r>
    <n v="11000"/>
    <n v="226397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4434"/>
    <n v="0"/>
    <n v="0"/>
    <n v="94434"/>
    <n v="-94434"/>
    <n v="0"/>
    <n v="0"/>
    <n v="0"/>
    <n v="0"/>
    <n v="0"/>
    <n v="35162.720000000001"/>
    <n v="70325.440000000002"/>
    <n v="59271.28"/>
    <n v="37.24"/>
  </r>
  <r>
    <n v="11000"/>
    <n v="224026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1005007000000000000000000"/>
    <x v="59"/>
    <x v="3"/>
    <n v="249934"/>
    <n v="0"/>
    <n v="0"/>
    <n v="249934"/>
    <n v="-249934"/>
    <n v="0"/>
    <n v="0"/>
    <n v="0"/>
    <n v="0"/>
    <n v="0"/>
    <n v="97326.399999999994"/>
    <n v="194652.79999999999"/>
    <n v="152607.6"/>
    <n v="38.94"/>
  </r>
  <r>
    <n v="10987"/>
    <n v="199247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1005"/>
    <n v="0"/>
    <n v="0"/>
    <n v="61005"/>
    <n v="0"/>
    <n v="61005"/>
    <n v="63018.164999999994"/>
    <n v="65034.746279999992"/>
    <n v="0"/>
    <n v="0"/>
    <n v="58021.68"/>
    <n v="116043.36"/>
    <n v="2983.32"/>
    <n v="95.11"/>
  </r>
  <r>
    <n v="11000"/>
    <n v="20327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4550"/>
    <n v="0"/>
    <n v="0"/>
    <n v="24550"/>
    <n v="-24550"/>
    <n v="0"/>
    <n v="0"/>
    <n v="0"/>
    <n v="0"/>
    <n v="0"/>
    <n v="12046.56"/>
    <n v="24093.119999999999"/>
    <n v="12503.44"/>
    <n v="49.07"/>
  </r>
  <r>
    <n v="11000"/>
    <n v="232808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2003000000000000000000000"/>
    <x v="63"/>
    <x v="3"/>
    <n v="119380"/>
    <n v="0"/>
    <n v="0"/>
    <n v="119380"/>
    <n v="-119380"/>
    <n v="0"/>
    <n v="0"/>
    <n v="0"/>
    <n v="0"/>
    <n v="0"/>
    <n v="45800.65"/>
    <n v="91601.3"/>
    <n v="73579.350000000006"/>
    <n v="38.369999999999997"/>
  </r>
  <r>
    <n v="11000"/>
    <n v="22384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4000"/>
    <n v="28000"/>
    <n v="10000"/>
    <n v="58.33"/>
  </r>
  <r>
    <n v="11000"/>
    <n v="224038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6001001000000000000000000000"/>
    <x v="60"/>
    <x v="3"/>
    <n v="1176885"/>
    <n v="0"/>
    <n v="0"/>
    <n v="1176885"/>
    <n v="-1176885"/>
    <n v="0"/>
    <n v="0"/>
    <n v="0"/>
    <n v="0"/>
    <n v="0"/>
    <n v="527825.01"/>
    <n v="1055650.02"/>
    <n v="649059.99"/>
    <n v="44.85"/>
  </r>
  <r>
    <n v="11000"/>
    <n v="22403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1000"/>
    <n v="224019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2302.56"/>
    <n v="4605.12"/>
    <n v="2245.44"/>
    <n v="50.63"/>
  </r>
  <r>
    <n v="11010"/>
    <n v="200535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61000"/>
    <n v="0"/>
    <n v="0"/>
    <n v="61000"/>
    <n v="0"/>
    <n v="61000"/>
    <n v="63012.999999999993"/>
    <n v="65029.415999999997"/>
    <n v="0"/>
    <n v="0"/>
    <n v="14869.56"/>
    <n v="29739.119999999999"/>
    <n v="46130.44"/>
    <n v="24.38"/>
  </r>
  <r>
    <n v="11000"/>
    <n v="232809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1000"/>
    <n v="223913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227484"/>
    <n v="0"/>
    <n v="0"/>
    <n v="1227484"/>
    <n v="-1227484"/>
    <n v="0"/>
    <n v="0"/>
    <n v="0"/>
    <n v="0"/>
    <n v="0"/>
    <n v="702167.38"/>
    <n v="1404334.76"/>
    <n v="525316.62"/>
    <n v="57.2"/>
  </r>
  <r>
    <n v="11000"/>
    <n v="20265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77932"/>
    <n v="0"/>
    <n v="0"/>
    <n v="177932"/>
    <n v="-177932"/>
    <n v="0"/>
    <n v="0"/>
    <n v="0"/>
    <n v="0"/>
    <n v="0"/>
    <n v="87311.46"/>
    <n v="174622.92"/>
    <n v="90620.54"/>
    <n v="49.07"/>
  </r>
  <r>
    <n v="11000"/>
    <n v="22346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6002004000000000000000000000"/>
    <x v="58"/>
    <x v="3"/>
    <n v="2274"/>
    <n v="0"/>
    <n v="0"/>
    <n v="2274"/>
    <n v="-2274"/>
    <n v="0"/>
    <n v="0"/>
    <n v="0"/>
    <n v="0"/>
    <n v="0"/>
    <n v="885.6"/>
    <n v="1771.2"/>
    <n v="1388.4"/>
    <n v="38.94"/>
  </r>
  <r>
    <n v="10932"/>
    <n v="205356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0000"/>
    <n v="0"/>
    <n v="0"/>
    <n v="60000"/>
    <n v="0"/>
    <n v="60000"/>
    <n v="61979.999999999993"/>
    <n v="63963.359999999993"/>
    <n v="0"/>
    <n v="0"/>
    <n v="54118.73"/>
    <n v="108237.46"/>
    <n v="5881.27"/>
    <n v="90.2"/>
  </r>
  <r>
    <n v="11000"/>
    <n v="203216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225.9"/>
    <n v="451.8"/>
    <n v="81.099999999999994"/>
    <n v="73.58"/>
  </r>
  <r>
    <n v="11100"/>
    <n v="225007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23003000000000000000000000000000"/>
    <x v="43"/>
    <x v="2"/>
    <n v="60000"/>
    <n v="0"/>
    <n v="0"/>
    <n v="60000"/>
    <n v="0"/>
    <n v="60000"/>
    <n v="61979.999999999993"/>
    <n v="63963.359999999993"/>
    <n v="0"/>
    <n v="0"/>
    <n v="22008.7"/>
    <n v="44017.4"/>
    <n v="37991.300000000003"/>
    <n v="36.68"/>
  </r>
  <r>
    <n v="12334"/>
    <n v="224278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1725"/>
    <n v="0"/>
    <n v="0"/>
    <n v="31725"/>
    <n v="0"/>
    <n v="31725"/>
    <n v="32771.924999999996"/>
    <n v="33820.626599999996"/>
    <n v="0"/>
    <n v="12760"/>
    <n v="0"/>
    <n v="0"/>
    <n v="18965"/>
    <n v="0"/>
  </r>
  <r>
    <n v="12627"/>
    <n v="224084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31473"/>
    <n v="0"/>
    <n v="0"/>
    <n v="31473"/>
    <n v="0"/>
    <n v="31473"/>
    <n v="32511.608999999997"/>
    <n v="33551.980488000001"/>
    <n v="0"/>
    <n v="0"/>
    <n v="0"/>
    <n v="0"/>
    <n v="31473"/>
    <n v="0"/>
  </r>
  <r>
    <n v="11006"/>
    <n v="223813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2000"/>
    <n v="0"/>
    <n v="0"/>
    <n v="42000"/>
    <n v="-42000"/>
    <n v="0"/>
    <n v="0"/>
    <n v="0"/>
    <n v="0"/>
    <n v="0"/>
    <n v="18000"/>
    <n v="36000"/>
    <n v="24000"/>
    <n v="42.86"/>
  </r>
  <r>
    <n v="11006"/>
    <n v="206768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360643"/>
    <n v="0"/>
    <n v="0"/>
    <n v="360643"/>
    <n v="-360643"/>
    <n v="0"/>
    <n v="0"/>
    <n v="0"/>
    <n v="0"/>
    <n v="0"/>
    <n v="51526.01"/>
    <n v="103052.02"/>
    <n v="309116.99"/>
    <n v="14.29"/>
  </r>
  <r>
    <n v="11214"/>
    <n v="226043"/>
    <n v="530"/>
    <m/>
    <m/>
    <s v="530 | _057_10002_LIM333_Chief Whip"/>
    <s v="_057_10002_LIM333_Chief Whip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2001006000000000000000000000000"/>
    <x v="83"/>
    <x v="7"/>
    <n v="587164"/>
    <n v="0"/>
    <n v="0"/>
    <n v="587164"/>
    <n v="41101.479999999981"/>
    <n v="628265.48"/>
    <n v="648998.24083999998"/>
    <n v="669766.18454687996"/>
    <n v="0"/>
    <n v="0"/>
    <n v="230803.45"/>
    <n v="461606.9"/>
    <n v="356360.55"/>
    <n v="39.31"/>
  </r>
  <r>
    <n v="11006"/>
    <n v="206774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51560"/>
    <n v="0"/>
    <n v="0"/>
    <n v="51560"/>
    <n v="-51560"/>
    <n v="0"/>
    <n v="0"/>
    <n v="0"/>
    <n v="0"/>
    <n v="0"/>
    <n v="25340.06"/>
    <n v="50680.12"/>
    <n v="26219.94"/>
    <n v="49.15"/>
  </r>
  <r>
    <n v="11214"/>
    <n v="226044"/>
    <n v="530"/>
    <m/>
    <m/>
    <s v="530 | _057_10002_LIM333_Chief Whip"/>
    <s v="_057_10002_LIM333_Chief Whip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2001007000000000000000000000000"/>
    <x v="84"/>
    <x v="7"/>
    <n v="45792"/>
    <n v="0"/>
    <n v="0"/>
    <n v="45792"/>
    <n v="3205.4400000000023"/>
    <n v="48997.440000000002"/>
    <n v="50614.355519999997"/>
    <n v="52234.014896640001"/>
    <n v="0"/>
    <n v="0"/>
    <n v="19585"/>
    <n v="39170"/>
    <n v="26207"/>
    <n v="42.77"/>
  </r>
  <r>
    <n v="11006"/>
    <n v="206795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687258"/>
    <n v="0"/>
    <n v="0"/>
    <n v="687258"/>
    <n v="-687258"/>
    <n v="0"/>
    <n v="0"/>
    <n v="0"/>
    <n v="0"/>
    <n v="0"/>
    <n v="332404.74"/>
    <n v="664809.48"/>
    <n v="354853.26"/>
    <n v="48.37"/>
  </r>
  <r>
    <n v="11214"/>
    <n v="226045"/>
    <n v="530"/>
    <m/>
    <m/>
    <s v="530 | _057_10002_LIM333_Chief Whip"/>
    <s v="_057_10002_LIM333_Chief Whip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2001010000000000000000000000000"/>
    <x v="85"/>
    <x v="7"/>
    <n v="195721"/>
    <n v="0"/>
    <n v="0"/>
    <n v="195721"/>
    <n v="13700.470000000001"/>
    <n v="209421.47"/>
    <n v="216332.37850999998"/>
    <n v="223255.01462231998"/>
    <n v="0"/>
    <n v="0"/>
    <n v="76934.5"/>
    <n v="153869"/>
    <n v="118786.5"/>
    <n v="39.31"/>
  </r>
  <r>
    <n v="11006"/>
    <n v="20680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327716"/>
    <n v="0"/>
    <n v="0"/>
    <n v="4327716"/>
    <n v="-4327716"/>
    <n v="0"/>
    <n v="0"/>
    <n v="0"/>
    <n v="0"/>
    <n v="0"/>
    <n v="2214215.41"/>
    <n v="4428430.82"/>
    <n v="2113500.59"/>
    <n v="51.16"/>
  </r>
  <r>
    <n v="11006"/>
    <n v="226047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5001006000000000000000000000000"/>
    <x v="86"/>
    <x v="7"/>
    <n v="4555407"/>
    <n v="0"/>
    <n v="0"/>
    <n v="4555407"/>
    <n v="318878.49000000022"/>
    <n v="4874285.49"/>
    <n v="5035136.9111700002"/>
    <n v="5196261.2923274403"/>
    <n v="0"/>
    <n v="0"/>
    <n v="923213.8"/>
    <n v="1846427.6"/>
    <n v="3632193.2"/>
    <n v="20.27"/>
  </r>
  <r>
    <n v="11006"/>
    <n v="206809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20951"/>
    <n v="0"/>
    <n v="0"/>
    <n v="220951"/>
    <n v="-220951"/>
    <n v="0"/>
    <n v="0"/>
    <n v="0"/>
    <n v="0"/>
    <n v="0"/>
    <n v="103248"/>
    <n v="206496"/>
    <n v="117703"/>
    <n v="46.73"/>
  </r>
  <r>
    <n v="11006"/>
    <n v="226048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5001007000000000000000000000000"/>
    <x v="87"/>
    <x v="7"/>
    <n v="457920"/>
    <n v="0"/>
    <n v="0"/>
    <n v="457920"/>
    <n v="32054.400000000023"/>
    <n v="489974.4"/>
    <n v="506143.5552"/>
    <n v="522340.14896640001"/>
    <n v="0"/>
    <n v="0"/>
    <n v="78340"/>
    <n v="156680"/>
    <n v="379580"/>
    <n v="17.11"/>
  </r>
  <r>
    <n v="11006"/>
    <n v="206743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4801"/>
    <n v="0"/>
    <n v="0"/>
    <n v="14801"/>
    <n v="-14801"/>
    <n v="0"/>
    <n v="0"/>
    <n v="0"/>
    <n v="0"/>
    <n v="0"/>
    <n v="7651.5"/>
    <n v="15303"/>
    <n v="7149.5"/>
    <n v="51.7"/>
  </r>
  <r>
    <n v="11006"/>
    <n v="226049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5001010000000000000000000000000"/>
    <x v="88"/>
    <x v="7"/>
    <n v="1518469"/>
    <n v="0"/>
    <n v="0"/>
    <n v="1518469"/>
    <n v="106292.83000000007"/>
    <n v="1624761.83"/>
    <n v="1678378.9703899999"/>
    <n v="1732087.09744248"/>
    <n v="0"/>
    <n v="0"/>
    <n v="307738"/>
    <n v="615476"/>
    <n v="1210731"/>
    <n v="20.27"/>
  </r>
  <r>
    <n v="12375"/>
    <n v="231801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5"/>
    <n v="0"/>
    <n v="0"/>
    <n v="59895"/>
    <n v="0"/>
    <n v="59895"/>
    <n v="61871.534999999996"/>
    <n v="63851.424119999996"/>
    <n v="0"/>
    <n v="0"/>
    <n v="0"/>
    <n v="0"/>
    <n v="59895"/>
    <n v="0"/>
  </r>
  <r>
    <n v="11006"/>
    <n v="226051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3001006000000000000000000000000"/>
    <x v="89"/>
    <x v="7"/>
    <n v="782534"/>
    <n v="0"/>
    <n v="0"/>
    <n v="782534"/>
    <n v="54777.380000000005"/>
    <n v="837311.38"/>
    <n v="864942.65553999995"/>
    <n v="892620.82051728002"/>
    <n v="0"/>
    <n v="0"/>
    <n v="1964388.42"/>
    <n v="3928776.84"/>
    <n v="-1181854.42"/>
    <n v="251.03"/>
  </r>
  <r>
    <n v="11006"/>
    <n v="206759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82576"/>
    <n v="0"/>
    <n v="0"/>
    <n v="682576"/>
    <n v="-682576"/>
    <n v="0"/>
    <n v="0"/>
    <n v="0"/>
    <n v="0"/>
    <n v="0"/>
    <n v="31229.919999999998"/>
    <n v="62459.839999999997"/>
    <n v="651346.07999999996"/>
    <n v="4.58"/>
  </r>
  <r>
    <n v="11006"/>
    <n v="20678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767"/>
    <n v="0"/>
    <n v="0"/>
    <n v="767"/>
    <n v="-767"/>
    <n v="0"/>
    <n v="0"/>
    <n v="0"/>
    <n v="0"/>
    <n v="0"/>
    <n v="451.8"/>
    <n v="903.6"/>
    <n v="315.2"/>
    <n v="58.9"/>
  </r>
  <r>
    <n v="11006"/>
    <n v="22605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3001007000000000000000000000000"/>
    <x v="90"/>
    <x v="7"/>
    <n v="45792"/>
    <n v="0"/>
    <n v="0"/>
    <n v="45792"/>
    <n v="3205.4400000000023"/>
    <n v="48997.440000000002"/>
    <n v="50614.355519999997"/>
    <n v="52234.014896640001"/>
    <n v="0"/>
    <n v="0"/>
    <n v="291045.55"/>
    <n v="582091.1"/>
    <n v="-245253.55"/>
    <n v="635.58000000000004"/>
  </r>
  <r>
    <n v="11006"/>
    <n v="206751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5439"/>
    <n v="0"/>
    <n v="0"/>
    <n v="25439"/>
    <n v="-25439"/>
    <n v="0"/>
    <n v="0"/>
    <n v="0"/>
    <n v="0"/>
    <n v="0"/>
    <n v="7697.54"/>
    <n v="15395.08"/>
    <n v="17741.46"/>
    <n v="30.26"/>
  </r>
  <r>
    <n v="11006"/>
    <n v="226054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3001003000000000000000000000000"/>
    <x v="91"/>
    <x v="7"/>
    <n v="260845"/>
    <n v="0"/>
    <n v="0"/>
    <n v="260845"/>
    <n v="18259.150000000023"/>
    <n v="279104.15000000002"/>
    <n v="288314.58695000003"/>
    <n v="297540.65373240004"/>
    <n v="0"/>
    <n v="0"/>
    <n v="658826.01"/>
    <n v="1317652.02"/>
    <n v="-397981.01"/>
    <n v="252.57"/>
  </r>
  <r>
    <n v="11006"/>
    <n v="206767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824261"/>
    <n v="0"/>
    <n v="0"/>
    <n v="824261"/>
    <n v="-824261"/>
    <n v="0"/>
    <n v="0"/>
    <n v="0"/>
    <n v="0"/>
    <n v="0"/>
    <n v="400750.94"/>
    <n v="801501.88"/>
    <n v="423510.06"/>
    <n v="48.62"/>
  </r>
  <r>
    <n v="11006"/>
    <n v="226055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7001006000000000000000000000000"/>
    <x v="92"/>
    <x v="7"/>
    <n v="3495910"/>
    <n v="0"/>
    <n v="0"/>
    <n v="3495910"/>
    <n v="244713.70000000019"/>
    <n v="3740623.7"/>
    <n v="3864064.2821"/>
    <n v="3987714.3391272002"/>
    <n v="0"/>
    <n v="0"/>
    <n v="1593313.38"/>
    <n v="3186626.76"/>
    <n v="1902596.62"/>
    <n v="45.58"/>
  </r>
  <r>
    <n v="12318"/>
    <n v="231769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</r>
  <r>
    <n v="11006"/>
    <n v="226056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7001007000000000000000000000000"/>
    <x v="93"/>
    <x v="7"/>
    <n v="503712"/>
    <n v="0"/>
    <n v="0"/>
    <n v="503712"/>
    <n v="35259.840000000084"/>
    <n v="538971.84000000008"/>
    <n v="556757.91072000004"/>
    <n v="574574.16386304004"/>
    <n v="0"/>
    <n v="0"/>
    <n v="235020"/>
    <n v="470040"/>
    <n v="268692"/>
    <n v="46.66"/>
  </r>
  <r>
    <n v="11006"/>
    <n v="226057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7001010000000000000000000000000"/>
    <x v="94"/>
    <x v="7"/>
    <n v="1165303"/>
    <n v="0"/>
    <n v="0"/>
    <n v="1165303"/>
    <n v="81571.209999999963"/>
    <n v="1246874.21"/>
    <n v="1288021.0589299998"/>
    <n v="1329237.73281576"/>
    <n v="0"/>
    <n v="0"/>
    <n v="532703.30000000005"/>
    <n v="1065406.6000000001"/>
    <n v="632599.69999999995"/>
    <n v="45.71"/>
  </r>
  <r>
    <n v="12319"/>
    <n v="231770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</r>
  <r>
    <n v="12370"/>
    <n v="231796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</r>
  <r>
    <n v="12372"/>
    <n v="231798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</r>
  <r>
    <n v="11009"/>
    <n v="223985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39785"/>
    <n v="0"/>
    <n v="0"/>
    <n v="139785"/>
    <n v="-139785"/>
    <n v="0"/>
    <n v="0"/>
    <n v="0"/>
    <n v="0"/>
    <n v="0"/>
    <n v="72349.5"/>
    <n v="144699"/>
    <n v="67435.5"/>
    <n v="51.76"/>
  </r>
  <r>
    <n v="11058"/>
    <n v="204949"/>
    <n v="374"/>
    <s v="123/053/1027"/>
    <s v="/053/1027"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9498"/>
    <n v="0"/>
    <n v="0"/>
    <n v="59498"/>
    <n v="72757.395342759439"/>
    <n v="132255.39534275944"/>
    <n v="136619.82338907049"/>
    <n v="140991.65773752076"/>
    <n v="0"/>
    <n v="0"/>
    <n v="46958.879999999997"/>
    <n v="93917.759999999995"/>
    <n v="12539.12"/>
    <n v="78.930000000000007"/>
  </r>
  <r>
    <n v="11009"/>
    <n v="224014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2302.56"/>
    <n v="4605.12"/>
    <n v="2245.44"/>
    <n v="50.63"/>
  </r>
  <r>
    <n v="11009"/>
    <n v="223845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8000"/>
    <n v="0"/>
    <n v="0"/>
    <n v="18000"/>
    <n v="-18000"/>
    <n v="0"/>
    <n v="0"/>
    <n v="0"/>
    <n v="0"/>
    <n v="0"/>
    <n v="9000"/>
    <n v="18000"/>
    <n v="9000"/>
    <n v="50"/>
  </r>
  <r>
    <n v="11009"/>
    <n v="223920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337846"/>
    <n v="0"/>
    <n v="0"/>
    <n v="1337846"/>
    <n v="-1337846"/>
    <n v="0"/>
    <n v="0"/>
    <n v="0"/>
    <n v="0"/>
    <n v="0"/>
    <n v="715454.2"/>
    <n v="1430908.4"/>
    <n v="622391.80000000005"/>
    <n v="53.48"/>
  </r>
  <r>
    <n v="11009"/>
    <n v="223956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163.15"/>
    <n v="326.3"/>
    <n v="143.85"/>
    <n v="53.14"/>
  </r>
  <r>
    <n v="11009"/>
    <n v="223941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11487"/>
    <n v="0"/>
    <n v="0"/>
    <n v="111487"/>
    <n v="-111487"/>
    <n v="0"/>
    <n v="0"/>
    <n v="0"/>
    <n v="0"/>
    <n v="0"/>
    <n v="109413.7"/>
    <n v="218827.4"/>
    <n v="2073.3000000000002"/>
    <n v="98.14"/>
  </r>
  <r>
    <n v="11009"/>
    <n v="223965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6757"/>
    <n v="0"/>
    <n v="0"/>
    <n v="26757"/>
    <n v="-26757"/>
    <n v="0"/>
    <n v="0"/>
    <n v="0"/>
    <n v="0"/>
    <n v="0"/>
    <n v="14309.12"/>
    <n v="28618.240000000002"/>
    <n v="12447.88"/>
    <n v="53.48"/>
  </r>
  <r>
    <n v="11009"/>
    <n v="223886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5038"/>
    <n v="0"/>
    <n v="0"/>
    <n v="105038"/>
    <n v="-105038"/>
    <n v="0"/>
    <n v="0"/>
    <n v="0"/>
    <n v="0"/>
    <n v="0"/>
    <n v="23887.52"/>
    <n v="47775.040000000001"/>
    <n v="81150.48"/>
    <n v="22.74"/>
  </r>
  <r>
    <n v="11009"/>
    <n v="223992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61443"/>
    <n v="0"/>
    <n v="0"/>
    <n v="261443"/>
    <n v="-261443"/>
    <n v="0"/>
    <n v="0"/>
    <n v="0"/>
    <n v="0"/>
    <n v="0"/>
    <n v="128290.08"/>
    <n v="256580.16"/>
    <n v="133152.92000000001"/>
    <n v="49.07"/>
  </r>
  <r>
    <n v="11009"/>
    <n v="223804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05523"/>
    <n v="0"/>
    <n v="0"/>
    <n v="205523"/>
    <n v="-205523"/>
    <n v="0"/>
    <n v="0"/>
    <n v="0"/>
    <n v="0"/>
    <n v="0"/>
    <n v="100850.16"/>
    <n v="201700.32"/>
    <n v="104672.84"/>
    <n v="49.07"/>
  </r>
  <r>
    <n v="10848"/>
    <n v="207184"/>
    <n v="164"/>
    <s v="056/053/1027"/>
    <s v="/053/1027"/>
    <s v="164 | _056_10002_LIM333_Employee Related Cost Municipal Staff"/>
    <s v="_056_10002_LIM333_Employee Related Cost Municipal Staff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8888"/>
    <n v="0"/>
    <n v="0"/>
    <n v="58888"/>
    <n v="113791.30906942268"/>
    <n v="172679.30906942268"/>
    <n v="178377.72626871362"/>
    <n v="184085.81350931246"/>
    <n v="0"/>
    <n v="0"/>
    <n v="46477.440000000002"/>
    <n v="92954.880000000005"/>
    <n v="12410.56"/>
    <n v="78.930000000000007"/>
  </r>
  <r>
    <n v="10867"/>
    <n v="202337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8738"/>
    <n v="0"/>
    <n v="0"/>
    <n v="58738"/>
    <n v="0"/>
    <n v="58738"/>
    <n v="60676.353999999992"/>
    <n v="62617.99732799999"/>
    <n v="0"/>
    <n v="0"/>
    <n v="28762.29"/>
    <n v="57524.58"/>
    <n v="29975.71"/>
    <n v="48.97"/>
  </r>
  <r>
    <n v="10983"/>
    <n v="202698"/>
    <n v="299"/>
    <s v="014/053/1027"/>
    <s v="/053/1027"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8710"/>
    <n v="0"/>
    <n v="0"/>
    <n v="58710"/>
    <n v="-4096.4416363245036"/>
    <n v="54613.558363675496"/>
    <n v="56415.805789676786"/>
    <n v="58221.111574946444"/>
    <n v="0"/>
    <n v="0"/>
    <n v="46336.95"/>
    <n v="92673.9"/>
    <n v="12373.05"/>
    <n v="78.930000000000007"/>
  </r>
  <r>
    <n v="11183"/>
    <n v="202771"/>
    <n v="499"/>
    <s v="115/053/1027"/>
    <s v="/053/1027"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7735"/>
    <n v="0"/>
    <n v="0"/>
    <n v="57735"/>
    <n v="-52821.58709793476"/>
    <n v="4913.4129020652399"/>
    <n v="5075.5555278333923"/>
    <n v="5237.9733047240607"/>
    <n v="0"/>
    <n v="0"/>
    <n v="45567.43"/>
    <n v="91134.86"/>
    <n v="12167.57"/>
    <n v="78.930000000000007"/>
  </r>
  <r>
    <n v="10929"/>
    <n v="203858"/>
    <n v="245"/>
    <s v="016/053/1027"/>
    <s v="/053/1027"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62000000000000000000000000000000"/>
    <x v="52"/>
    <x v="2"/>
    <n v="57157"/>
    <n v="0"/>
    <n v="0"/>
    <n v="57157"/>
    <n v="8537.9061450914305"/>
    <n v="65694.906145091431"/>
    <n v="67862.838047879442"/>
    <n v="70034.448865411585"/>
    <n v="0"/>
    <n v="0"/>
    <n v="45111.24"/>
    <n v="90222.48"/>
    <n v="12045.76"/>
    <n v="78.930000000000007"/>
  </r>
  <r>
    <n v="12419"/>
    <n v="231726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7070"/>
    <n v="0"/>
    <n v="0"/>
    <n v="57070"/>
    <n v="0"/>
    <n v="57070"/>
    <n v="58953.31"/>
    <n v="60839.815920000001"/>
    <n v="0"/>
    <n v="0"/>
    <n v="0"/>
    <n v="0"/>
    <n v="57070"/>
    <n v="0"/>
  </r>
  <r>
    <n v="11509"/>
    <n v="226363"/>
    <n v="2306"/>
    <m/>
    <m/>
    <s v="2306 | 039_Printing- publications and books"/>
    <s v="039_Printing, publications and book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1394"/>
    <n v="0"/>
    <n v="0"/>
    <n v="31394"/>
    <n v="0"/>
    <n v="31394"/>
    <n v="32430.001999999997"/>
    <n v="33467.762063999995"/>
    <n v="0"/>
    <n v="0"/>
    <n v="20980.35"/>
    <n v="41960.7"/>
    <n v="10413.65"/>
    <n v="66.83"/>
  </r>
  <r>
    <n v="11123"/>
    <n v="210722"/>
    <n v="439"/>
    <s v="037/078/1341"/>
    <s v="/078/1341"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56285"/>
    <n v="0"/>
    <n v="0"/>
    <n v="56285"/>
    <n v="22027.504391892784"/>
    <n v="78312.504391892784"/>
    <n v="80896.817036825247"/>
    <n v="83485.515182003655"/>
    <n v="0"/>
    <n v="0"/>
    <n v="55155"/>
    <n v="110310"/>
    <n v="1130"/>
    <n v="97.99"/>
  </r>
  <r>
    <n v="12671"/>
    <n v="223509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40000000000000000000000000000"/>
    <x v="95"/>
    <x v="6"/>
    <n v="2582471"/>
    <n v="0"/>
    <n v="0"/>
    <n v="2582471"/>
    <n v="0"/>
    <n v="2582471"/>
    <n v="2667692.5429999996"/>
    <n v="2753058.7043759995"/>
    <n v="0"/>
    <n v="0"/>
    <n v="391304.34"/>
    <n v="782608.68"/>
    <n v="2191166.66"/>
    <n v="15.15"/>
  </r>
  <r>
    <n v="11363"/>
    <n v="226398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5266"/>
    <n v="0"/>
    <n v="0"/>
    <n v="55266"/>
    <n v="0"/>
    <n v="55266"/>
    <n v="57089.777999999998"/>
    <n v="58916.650895999999"/>
    <n v="0"/>
    <n v="0"/>
    <n v="120831.61"/>
    <n v="241663.22"/>
    <n v="-65565.61"/>
    <n v="218.64"/>
  </r>
  <r>
    <n v="10760"/>
    <n v="206909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5000"/>
    <n v="0"/>
    <n v="55000"/>
    <n v="0"/>
    <n v="55000"/>
    <n v="56814.999999999993"/>
    <n v="58633.079999999994"/>
    <n v="0"/>
    <n v="0"/>
    <n v="42213.83"/>
    <n v="84427.66"/>
    <n v="12786.17"/>
    <n v="76.75"/>
  </r>
  <r>
    <n v="12623"/>
    <n v="231697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7"/>
    <n v="0"/>
    <n v="0"/>
    <n v="54937"/>
    <n v="0"/>
    <n v="54937"/>
    <n v="56749.920999999995"/>
    <n v="58565.918471999998"/>
    <n v="0"/>
    <n v="0"/>
    <n v="0"/>
    <n v="0"/>
    <n v="54937"/>
    <n v="0"/>
  </r>
  <r>
    <n v="12603"/>
    <n v="231715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604"/>
    <n v="231713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622"/>
    <n v="231696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624"/>
    <n v="231698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625"/>
    <n v="231699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793"/>
    <n v="235123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2982.62"/>
    <n v="0"/>
    <n v="0"/>
    <n v="51953.38"/>
    <n v="0"/>
  </r>
  <r>
    <n v="12794"/>
    <n v="235124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2795"/>
    <n v="235122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2869.57"/>
    <n v="5739.14"/>
    <n v="52066.43"/>
    <n v="5.22"/>
  </r>
  <r>
    <n v="11528"/>
    <n v="226361"/>
    <n v="2325"/>
    <m/>
    <m/>
    <s v="2325 | 144_Printing- publications and books"/>
    <s v="144_Printing, publications and book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5469"/>
    <n v="15000"/>
    <n v="0"/>
    <n v="30469"/>
    <n v="0"/>
    <n v="30469"/>
    <n v="31474.476999999999"/>
    <n v="32481.660263999998"/>
    <n v="0"/>
    <n v="0"/>
    <n v="16397.060000000001"/>
    <n v="32794.120000000003"/>
    <n v="14071.94"/>
    <n v="53.82"/>
  </r>
  <r>
    <n v="11514"/>
    <n v="226360"/>
    <n v="2311"/>
    <m/>
    <m/>
    <s v="2311 | 057_Printing- publications and books"/>
    <s v="057_Printing, publications and books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398"/>
    <n v="0"/>
    <n v="0"/>
    <n v="30398"/>
    <n v="0"/>
    <n v="30398"/>
    <n v="31401.133999999998"/>
    <n v="32405.970288"/>
    <n v="0"/>
    <n v="0"/>
    <n v="10302.030000000001"/>
    <n v="20604.060000000001"/>
    <n v="20095.97"/>
    <n v="33.89"/>
  </r>
  <r>
    <n v="11013"/>
    <n v="223544"/>
    <n v="329"/>
    <m/>
    <m/>
    <s v="329 | _123_30000_LIM333_Municipal Running Costs_DEPRECIATION_2018"/>
    <s v="_123_30000_LIM333_Municipal Running Costs_DEPRECIATION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43212"/>
    <n v="0"/>
    <n v="0"/>
    <n v="43212"/>
    <n v="0"/>
    <n v="43212"/>
    <n v="44637.995999999999"/>
    <n v="46066.411871999997"/>
    <n v="0"/>
    <n v="0"/>
    <n v="0"/>
    <n v="0"/>
    <n v="43212"/>
    <n v="0"/>
  </r>
  <r>
    <n v="10884"/>
    <n v="205868"/>
    <n v="200"/>
    <m/>
    <m/>
    <s v="200 | _034_LIM333_NON-COUNCIL-OWNED ASSETS - CONTRACTORS"/>
    <s v="_034_LIM333_NON-COUNCIL-OWNED ASSETS - CONTRACTOR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3000000000000000"/>
    <s v="Operational:Maintenance:Infrastructure:Corrective Maintenance:Planned:Electrical Infrastructure:LV Networks:Municipal Service Connections"/>
    <s v="FD001001001002000000000000000000000000"/>
    <s v="Fund:Operational:Revenue:General Revenue:Equitable Share"/>
    <s v="IE007003000000000000000000000000000000"/>
    <x v="0"/>
    <x v="0"/>
    <n v="30000"/>
    <n v="0"/>
    <n v="0"/>
    <n v="30000"/>
    <n v="0"/>
    <n v="30000"/>
    <n v="30989.999999999996"/>
    <n v="31981.679999999997"/>
    <n v="0"/>
    <n v="0"/>
    <n v="0"/>
    <n v="0"/>
    <n v="30000"/>
    <n v="0"/>
  </r>
  <r>
    <n v="11123"/>
    <n v="224923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0"/>
    <n v="0"/>
    <n v="0"/>
    <n v="30000"/>
    <n v="0"/>
    <n v="30000"/>
    <n v="30989.999999999996"/>
    <n v="31981.679999999997"/>
    <n v="0"/>
    <n v="0"/>
    <n v="2906"/>
    <n v="5812"/>
    <n v="27094"/>
    <n v="9.69"/>
  </r>
  <r>
    <n v="12796"/>
    <n v="235121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</r>
  <r>
    <n v="11493"/>
    <n v="226332"/>
    <n v="2290"/>
    <m/>
    <m/>
    <s v="2290 | 006_Printing- publications and books"/>
    <s v="006_Printing, publications and book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0"/>
    <n v="0"/>
    <n v="0"/>
    <n v="30000"/>
    <n v="0"/>
    <n v="30000"/>
    <n v="30989.999999999996"/>
    <n v="31981.679999999997"/>
    <n v="0"/>
    <n v="0"/>
    <n v="18622.900000000001"/>
    <n v="37245.800000000003"/>
    <n v="11377.1"/>
    <n v="62.08"/>
  </r>
  <r>
    <n v="10988"/>
    <n v="204901"/>
    <n v="304"/>
    <m/>
    <m/>
    <s v="304 | _105_LIM333_MACHINERY &amp; EQUIPMENT"/>
    <s v="_105_LIM333_MACHINERY &amp; EQUIPMENT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9953"/>
    <n v="0"/>
    <n v="0"/>
    <n v="29953"/>
    <n v="0"/>
    <n v="29953"/>
    <n v="30941.448999999997"/>
    <n v="31931.575367999998"/>
    <n v="0"/>
    <n v="0"/>
    <n v="0"/>
    <n v="0"/>
    <n v="29953"/>
    <n v="0"/>
  </r>
  <r>
    <n v="12367"/>
    <n v="231794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476"/>
    <n v="0"/>
    <n v="0"/>
    <n v="54476"/>
    <n v="0"/>
    <n v="54476"/>
    <n v="56273.707999999999"/>
    <n v="58074.466655999997"/>
    <n v="0"/>
    <n v="0"/>
    <n v="0"/>
    <n v="0"/>
    <n v="54476"/>
    <n v="0"/>
  </r>
  <r>
    <n v="11203"/>
    <n v="225002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52000"/>
    <n v="0"/>
    <n v="54000"/>
    <n v="0"/>
    <n v="54000"/>
    <n v="55781.999999999993"/>
    <n v="57567.023999999998"/>
    <n v="0"/>
    <n v="0"/>
    <n v="27000"/>
    <n v="54000"/>
    <n v="27000"/>
    <n v="50"/>
  </r>
  <r>
    <n v="10779"/>
    <n v="209438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7002001000000000000000000000000"/>
    <x v="8"/>
    <x v="2"/>
    <n v="3877"/>
    <n v="50000"/>
    <n v="0"/>
    <n v="53877"/>
    <n v="0"/>
    <n v="53877"/>
    <n v="55654.940999999999"/>
    <n v="57435.899111999999"/>
    <n v="0"/>
    <n v="0"/>
    <n v="0"/>
    <n v="0"/>
    <n v="53877"/>
    <n v="0"/>
  </r>
  <r>
    <n v="12271"/>
    <n v="231677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</r>
  <r>
    <n v="12412"/>
    <n v="231729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</r>
  <r>
    <n v="12417"/>
    <n v="231736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</r>
  <r>
    <n v="12418"/>
    <n v="231725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</r>
  <r>
    <n v="10807"/>
    <n v="206311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51534"/>
    <n v="0"/>
    <n v="0"/>
    <n v="51534"/>
    <n v="0"/>
    <n v="51534"/>
    <n v="53234.621999999996"/>
    <n v="54938.129903999994"/>
    <n v="0"/>
    <n v="0"/>
    <n v="7589.7"/>
    <n v="15179.4"/>
    <n v="43944.3"/>
    <n v="14.73"/>
  </r>
  <r>
    <n v="11145"/>
    <n v="202140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51500"/>
    <n v="0"/>
    <n v="0"/>
    <n v="51500"/>
    <n v="0"/>
    <n v="51500"/>
    <n v="53199.499999999993"/>
    <n v="54901.883999999991"/>
    <n v="0"/>
    <n v="24347.5"/>
    <n v="0"/>
    <n v="0"/>
    <n v="27152.5"/>
    <n v="0"/>
  </r>
  <r>
    <n v="10983"/>
    <n v="202676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0837"/>
    <n v="0"/>
    <n v="0"/>
    <n v="50837"/>
    <n v="0"/>
    <n v="50837"/>
    <n v="52514.620999999999"/>
    <n v="54195.088872"/>
    <n v="0"/>
    <n v="0"/>
    <n v="25108.09"/>
    <n v="50216.18"/>
    <n v="25728.91"/>
    <n v="49.39"/>
  </r>
  <r>
    <n v="11031"/>
    <n v="208486"/>
    <n v="347"/>
    <m/>
    <m/>
    <s v="347 | _183_30000_LIM333_Municipal Running Costs_INTEREST EXPENSE _ EXTERNAL BORROWINGS_2018"/>
    <s v="_183_30000_LIM333_Municipal Running Costs_INTEREST EXPENSE _ EXTERNAL BORROWING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3001000000000000000000000000"/>
    <x v="44"/>
    <x v="4"/>
    <n v="1208529"/>
    <n v="0"/>
    <n v="0"/>
    <n v="1208529"/>
    <n v="-566018.93060000008"/>
    <n v="642510.06939999992"/>
    <n v="663712.90169019985"/>
    <n v="684951.71454428625"/>
    <n v="0"/>
    <n v="2075495.59"/>
    <n v="778520.02"/>
    <n v="1557040.04"/>
    <n v="-1645486.61"/>
    <n v="64.42"/>
  </r>
  <r>
    <n v="11035"/>
    <n v="223448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2000000000000000000000000000"/>
    <x v="56"/>
    <x v="1"/>
    <n v="357693"/>
    <n v="0"/>
    <n v="0"/>
    <n v="357693"/>
    <n v="0"/>
    <n v="357693"/>
    <n v="369496.86899999995"/>
    <n v="381320.76880799996"/>
    <n v="0"/>
    <n v="0"/>
    <n v="108640.41"/>
    <n v="217280.82"/>
    <n v="249052.59"/>
    <n v="30.37"/>
  </r>
  <r>
    <n v="11035"/>
    <n v="223438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7736"/>
    <n v="0"/>
    <n v="0"/>
    <n v="27736"/>
    <n v="0"/>
    <n v="27736"/>
    <n v="28651.287999999997"/>
    <n v="29568.129215999998"/>
    <n v="0"/>
    <n v="0"/>
    <n v="0"/>
    <n v="0"/>
    <n v="27736"/>
    <n v="0"/>
  </r>
  <r>
    <n v="11035"/>
    <n v="223478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1000000000000000000000000000"/>
    <x v="67"/>
    <x v="1"/>
    <n v="21706"/>
    <n v="0"/>
    <n v="0"/>
    <n v="21706"/>
    <n v="0"/>
    <n v="21706"/>
    <n v="22422.297999999999"/>
    <n v="23139.811536000001"/>
    <n v="0"/>
    <n v="0"/>
    <n v="0"/>
    <n v="0"/>
    <n v="21706"/>
    <n v="0"/>
  </r>
  <r>
    <n v="11035"/>
    <n v="207600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7744"/>
    <n v="0"/>
    <n v="0"/>
    <n v="7744"/>
    <n v="0"/>
    <n v="7744"/>
    <n v="7999.5519999999997"/>
    <n v="8255.5376639999995"/>
    <n v="0"/>
    <n v="0"/>
    <n v="0"/>
    <n v="0"/>
    <n v="7744"/>
    <n v="0"/>
  </r>
  <r>
    <n v="12587"/>
    <n v="22482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8727"/>
    <n v="0"/>
    <n v="0"/>
    <n v="28727"/>
    <n v="0"/>
    <n v="28727"/>
    <n v="29674.990999999998"/>
    <n v="30624.590711999997"/>
    <n v="0"/>
    <n v="0"/>
    <n v="0"/>
    <n v="0"/>
    <n v="28727"/>
    <n v="0"/>
  </r>
  <r>
    <n v="12396"/>
    <n v="224347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8200"/>
    <n v="0"/>
    <n v="0"/>
    <n v="28200"/>
    <n v="0"/>
    <n v="28200"/>
    <n v="29130.6"/>
    <n v="30062.779200000001"/>
    <n v="0"/>
    <n v="0"/>
    <n v="0"/>
    <n v="0"/>
    <n v="28200"/>
    <n v="0"/>
  </r>
  <r>
    <n v="10847"/>
    <n v="203634"/>
    <n v="163"/>
    <s v="015/053/1027"/>
    <s v="/053/1027"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0643"/>
    <n v="0"/>
    <n v="0"/>
    <n v="50643"/>
    <n v="23963.826471145454"/>
    <n v="74606.826471145454"/>
    <n v="77068.851744693253"/>
    <n v="79535.05500052344"/>
    <n v="0"/>
    <n v="0"/>
    <n v="39970.06"/>
    <n v="79940.12"/>
    <n v="10672.94"/>
    <n v="78.930000000000007"/>
  </r>
  <r>
    <n v="10847"/>
    <n v="203484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0490"/>
    <n v="0"/>
    <n v="0"/>
    <n v="50490"/>
    <n v="0"/>
    <n v="50490"/>
    <n v="52156.17"/>
    <n v="53825.167439999997"/>
    <n v="0"/>
    <n v="0"/>
    <n v="42412.62"/>
    <n v="84825.24"/>
    <n v="8077.38"/>
    <n v="84"/>
  </r>
  <r>
    <n v="10867"/>
    <n v="202365"/>
    <n v="183"/>
    <s v="036/053/1027"/>
    <s v="/053/1027"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0375"/>
    <n v="0"/>
    <n v="0"/>
    <n v="50375"/>
    <n v="6671.6442853343979"/>
    <n v="57046.644285334398"/>
    <n v="58929.183546750428"/>
    <n v="60814.917420246442"/>
    <n v="0"/>
    <n v="0"/>
    <n v="39758.54"/>
    <n v="79517.08"/>
    <n v="10616.46"/>
    <n v="78.930000000000007"/>
  </r>
  <r>
    <n v="12278"/>
    <n v="224309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14281.3"/>
    <n v="28562.6"/>
    <n v="13013.7"/>
    <n v="52.32"/>
  </r>
  <r>
    <n v="11008"/>
    <n v="224973"/>
    <n v="324"/>
    <m/>
    <m/>
    <s v="324 | _183_30000_LIM333_Municipal Running Costs_GENERAL EXPENSES _ OTHER_2018"/>
    <s v="_183_30000_LIM333_Municipal Running Costs_GENERAL EXPENSES _ OTHER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8000000000000000000000000000"/>
    <x v="96"/>
    <x v="2"/>
    <n v="50000"/>
    <n v="0"/>
    <n v="0"/>
    <n v="50000"/>
    <n v="0"/>
    <n v="50000"/>
    <n v="51649.999999999993"/>
    <n v="53302.799999999996"/>
    <n v="0"/>
    <n v="0"/>
    <n v="47944.95"/>
    <n v="95889.9"/>
    <n v="2055.0500000000002"/>
    <n v="95.89"/>
  </r>
  <r>
    <n v="11134"/>
    <n v="225991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0"/>
    <n v="0"/>
    <n v="50000"/>
    <n v="0"/>
    <n v="50000"/>
    <n v="51649.999999999993"/>
    <n v="53302.799999999996"/>
    <n v="0"/>
    <n v="0"/>
    <n v="43128.19"/>
    <n v="86256.38"/>
    <n v="6871.81"/>
    <n v="86.26"/>
  </r>
  <r>
    <n v="12279"/>
    <n v="224306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2280"/>
    <n v="224305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1220"/>
    <n v="206557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0"/>
    <n v="0"/>
    <n v="50000"/>
    <n v="0"/>
    <n v="50000"/>
    <n v="51649.999999999993"/>
    <n v="53302.799999999996"/>
    <n v="0"/>
    <n v="0"/>
    <n v="20259.560000000001"/>
    <n v="40519.120000000003"/>
    <n v="29740.44"/>
    <n v="40.520000000000003"/>
  </r>
  <r>
    <n v="11058"/>
    <n v="204933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916876"/>
    <n v="0"/>
    <n v="0"/>
    <n v="1916876"/>
    <n v="-1916876"/>
    <n v="0"/>
    <n v="0"/>
    <n v="0"/>
    <n v="0"/>
    <n v="0"/>
    <n v="906559.44"/>
    <n v="1813118.88"/>
    <n v="1010316.56"/>
    <n v="47.29"/>
  </r>
  <r>
    <n v="11058"/>
    <n v="204958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928222"/>
    <n v="0"/>
    <n v="0"/>
    <n v="928222"/>
    <n v="-928222"/>
    <n v="0"/>
    <n v="0"/>
    <n v="0"/>
    <n v="0"/>
    <n v="0"/>
    <n v="375127.2"/>
    <n v="750254.4"/>
    <n v="553094.80000000005"/>
    <n v="40.409999999999997"/>
  </r>
  <r>
    <n v="11058"/>
    <n v="205030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608"/>
    <n v="0"/>
    <n v="0"/>
    <n v="2608"/>
    <n v="-2608"/>
    <n v="0"/>
    <n v="0"/>
    <n v="0"/>
    <n v="0"/>
    <n v="0"/>
    <n v="1430.7"/>
    <n v="2861.4"/>
    <n v="1177.3"/>
    <n v="54.86"/>
  </r>
  <r>
    <n v="11058"/>
    <n v="205065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9994075"/>
    <n v="0"/>
    <n v="0"/>
    <n v="9994075"/>
    <n v="-9994075"/>
    <n v="0"/>
    <n v="0"/>
    <n v="0"/>
    <n v="0"/>
    <n v="0"/>
    <n v="4714917.8099999996"/>
    <n v="9429835.6199999992"/>
    <n v="5279157.1900000004"/>
    <n v="47.18"/>
  </r>
  <r>
    <n v="11058"/>
    <n v="231339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6000000000000000000000"/>
    <x v="97"/>
    <x v="3"/>
    <n v="190457"/>
    <n v="0"/>
    <n v="0"/>
    <n v="190457"/>
    <n v="-190457"/>
    <n v="0"/>
    <n v="0"/>
    <n v="0"/>
    <n v="0"/>
    <n v="0"/>
    <n v="87683.22"/>
    <n v="175366.44"/>
    <n v="102773.78"/>
    <n v="46.04"/>
  </r>
  <r>
    <n v="11058"/>
    <n v="223812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54000"/>
    <n v="0"/>
    <n v="0"/>
    <n v="54000"/>
    <n v="-54000"/>
    <n v="0"/>
    <n v="0"/>
    <n v="0"/>
    <n v="0"/>
    <n v="0"/>
    <n v="27000"/>
    <n v="54000"/>
    <n v="27000"/>
    <n v="50"/>
  </r>
  <r>
    <n v="11058"/>
    <n v="205041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7504"/>
    <n v="0"/>
    <n v="0"/>
    <n v="27504"/>
    <n v="-27504"/>
    <n v="0"/>
    <n v="0"/>
    <n v="0"/>
    <n v="0"/>
    <n v="0"/>
    <n v="43835.98"/>
    <n v="87671.96"/>
    <n v="-16331.98"/>
    <n v="159.38"/>
  </r>
  <r>
    <n v="11058"/>
    <n v="205038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99882"/>
    <n v="0"/>
    <n v="0"/>
    <n v="199882"/>
    <n v="-199882"/>
    <n v="0"/>
    <n v="0"/>
    <n v="0"/>
    <n v="0"/>
    <n v="0"/>
    <n v="94298.42"/>
    <n v="188596.84"/>
    <n v="105583.58"/>
    <n v="47.18"/>
  </r>
  <r>
    <n v="11058"/>
    <n v="232810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0"/>
    <n v="0"/>
    <n v="14524"/>
    <n v="0"/>
  </r>
  <r>
    <n v="11058"/>
    <n v="205040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832840"/>
    <n v="0"/>
    <n v="0"/>
    <n v="832840"/>
    <n v="-832840"/>
    <n v="0"/>
    <n v="0"/>
    <n v="0"/>
    <n v="0"/>
    <n v="0"/>
    <n v="316335.5"/>
    <n v="632671"/>
    <n v="516504.5"/>
    <n v="37.979999999999997"/>
  </r>
  <r>
    <n v="11266"/>
    <n v="206130"/>
    <n v="583"/>
    <m/>
    <m/>
    <s v="583 | Subsistence and Travel Expenses_Revenue"/>
    <s v="Subsistence and Travel Expenses_Revenue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4000000000000000000000000"/>
    <x v="98"/>
    <x v="2"/>
    <n v="50000"/>
    <n v="0"/>
    <n v="0"/>
    <n v="50000"/>
    <n v="0"/>
    <n v="50000"/>
    <n v="51649.999999999993"/>
    <n v="53302.799999999996"/>
    <n v="0"/>
    <n v="0"/>
    <n v="0"/>
    <n v="0"/>
    <n v="50000"/>
    <n v="0"/>
  </r>
  <r>
    <n v="11058"/>
    <n v="204965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4"/>
    <n v="0"/>
    <n v="0"/>
    <n v="45484"/>
    <n v="-45484"/>
    <n v="0"/>
    <n v="0"/>
    <n v="0"/>
    <n v="0"/>
    <n v="0"/>
    <n v="20191.68"/>
    <n v="40383.360000000001"/>
    <n v="25292.32"/>
    <n v="44.39"/>
  </r>
  <r>
    <n v="11058"/>
    <n v="205022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44608"/>
    <n v="0"/>
    <n v="0"/>
    <n v="944608"/>
    <n v="-944608"/>
    <n v="0"/>
    <n v="0"/>
    <n v="0"/>
    <n v="0"/>
    <n v="0"/>
    <n v="335784.68"/>
    <n v="671569.36"/>
    <n v="608823.31999999995"/>
    <n v="35.549999999999997"/>
  </r>
  <r>
    <n v="10969"/>
    <n v="200217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9314"/>
    <n v="0"/>
    <n v="0"/>
    <n v="49314"/>
    <n v="0"/>
    <n v="49314"/>
    <n v="50941.361999999994"/>
    <n v="52571.485583999995"/>
    <n v="0"/>
    <n v="0"/>
    <n v="20121.64"/>
    <n v="40243.279999999999"/>
    <n v="29192.36"/>
    <n v="40.799999999999997"/>
  </r>
  <r>
    <n v="11083"/>
    <n v="223500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3002001016000000000000000000000000"/>
    <x v="76"/>
    <x v="6"/>
    <n v="2450000"/>
    <n v="0"/>
    <n v="0"/>
    <n v="2440000"/>
    <n v="560000"/>
    <n v="3000000"/>
    <n v="3098999.9999999995"/>
    <n v="3198167.9999999995"/>
    <n v="0"/>
    <n v="0"/>
    <n v="1980000"/>
    <n v="3960000"/>
    <n v="460000"/>
    <n v="81.150000000000006"/>
  </r>
  <r>
    <n v="11100"/>
    <n v="225929"/>
    <n v="416"/>
    <s v="195/078/1341"/>
    <s v="/078/1341"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42000000000000000000000000000000"/>
    <x v="35"/>
    <x v="2"/>
    <n v="43295"/>
    <n v="5000"/>
    <n v="0"/>
    <n v="48295"/>
    <n v="24014.140958333985"/>
    <n v="72309.140958333985"/>
    <n v="74695.342609959"/>
    <n v="77085.593573477687"/>
    <n v="0"/>
    <n v="0"/>
    <n v="43712.959999999999"/>
    <n v="87425.919999999998"/>
    <n v="4582.04"/>
    <n v="90.51"/>
  </r>
  <r>
    <n v="12281"/>
    <n v="224304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1063"/>
    <n v="223441"/>
    <n v="379"/>
    <m/>
    <m/>
    <s v="379 | _105_30000_LIM333_Municipal Running Costs_DEPRECIATION_2018"/>
    <s v="_105_30000_LIM333_Municipal Running Costs_DEPRECIATION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4002019024002000000000000000000000"/>
    <x v="99"/>
    <x v="1"/>
    <n v="7546059"/>
    <n v="0"/>
    <n v="0"/>
    <n v="7546059"/>
    <n v="0"/>
    <n v="7546059"/>
    <n v="7795078.9469999997"/>
    <n v="8044521.4733039998"/>
    <n v="0"/>
    <n v="0"/>
    <n v="3671748.97"/>
    <n v="7343497.9400000004"/>
    <n v="3874310.03"/>
    <n v="48.66"/>
  </r>
  <r>
    <n v="12282"/>
    <n v="224303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1066"/>
    <n v="223554"/>
    <n v="382"/>
    <m/>
    <m/>
    <s v="382 | _173_30000_LIM333_Municipal Running Costs_DEPRECIATION_2018"/>
    <s v="_173_30000_LIM333_Municipal Running Costs_DEPRECIATION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11000000000000000000000000000"/>
    <x v="67"/>
    <x v="1"/>
    <n v="1845691"/>
    <n v="0"/>
    <n v="0"/>
    <n v="1845691"/>
    <n v="0"/>
    <n v="1845691"/>
    <n v="1906598.8029999998"/>
    <n v="1967609.9646959999"/>
    <n v="0"/>
    <n v="0"/>
    <n v="814731.52"/>
    <n v="1629463.04"/>
    <n v="1030959.48"/>
    <n v="44.14"/>
  </r>
  <r>
    <n v="11067"/>
    <n v="223429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10000000000000000000000"/>
    <x v="100"/>
    <x v="1"/>
    <n v="1615321"/>
    <n v="0"/>
    <n v="0"/>
    <n v="1615321"/>
    <n v="0"/>
    <n v="1615321"/>
    <n v="1668626.5929999999"/>
    <n v="1722022.6439759999"/>
    <n v="0"/>
    <n v="0"/>
    <n v="0"/>
    <n v="0"/>
    <n v="1615321"/>
    <n v="0"/>
  </r>
  <r>
    <n v="11067"/>
    <n v="223434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3886"/>
    <n v="0"/>
    <n v="0"/>
    <n v="23886"/>
    <n v="0"/>
    <n v="23886"/>
    <n v="24674.237999999998"/>
    <n v="25463.813615999999"/>
    <n v="0"/>
    <n v="0"/>
    <n v="28519.35"/>
    <n v="57038.7"/>
    <n v="-4633.3500000000004"/>
    <n v="119.4"/>
  </r>
  <r>
    <n v="11067"/>
    <n v="223559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20001011000000000000000000000"/>
    <x v="101"/>
    <x v="1"/>
    <n v="451727"/>
    <n v="0"/>
    <n v="0"/>
    <n v="451727"/>
    <n v="0"/>
    <n v="451727"/>
    <n v="466633.99099999998"/>
    <n v="481566.278712"/>
    <n v="0"/>
    <n v="0"/>
    <n v="0"/>
    <n v="0"/>
    <n v="451727"/>
    <n v="0"/>
  </r>
  <r>
    <n v="11067"/>
    <n v="223561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01000000000000000000000"/>
    <x v="38"/>
    <x v="1"/>
    <n v="1923"/>
    <n v="0"/>
    <n v="0"/>
    <n v="1923"/>
    <n v="0"/>
    <n v="1923"/>
    <n v="1986.4589999999998"/>
    <n v="2050.0256879999997"/>
    <n v="0"/>
    <n v="0"/>
    <n v="0"/>
    <n v="0"/>
    <n v="1923"/>
    <n v="0"/>
  </r>
  <r>
    <n v="11067"/>
    <n v="223445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2000000000000000000000000000"/>
    <x v="56"/>
    <x v="1"/>
    <n v="50105"/>
    <n v="0"/>
    <n v="0"/>
    <n v="50105"/>
    <n v="0"/>
    <n v="50105"/>
    <n v="51758.464999999997"/>
    <n v="53414.73588"/>
    <n v="0"/>
    <n v="0"/>
    <n v="0"/>
    <n v="0"/>
    <n v="50105"/>
    <n v="0"/>
  </r>
  <r>
    <n v="11067"/>
    <n v="223426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20001003000000000000000000000"/>
    <x v="102"/>
    <x v="1"/>
    <n v="236620"/>
    <n v="0"/>
    <n v="0"/>
    <n v="236620"/>
    <n v="0"/>
    <n v="236620"/>
    <n v="244428.46"/>
    <n v="252250.17071999999"/>
    <n v="0"/>
    <n v="0"/>
    <n v="0"/>
    <n v="0"/>
    <n v="236620"/>
    <n v="0"/>
  </r>
  <r>
    <n v="11067"/>
    <n v="223427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11000000000000000000000"/>
    <x v="101"/>
    <x v="1"/>
    <n v="1060058"/>
    <n v="0"/>
    <n v="0"/>
    <n v="1060058"/>
    <n v="0"/>
    <n v="1060058"/>
    <n v="1095039.9139999999"/>
    <n v="1130081.1912479999"/>
    <n v="0"/>
    <n v="0"/>
    <n v="538867.18000000005"/>
    <n v="1077734.3600000001"/>
    <n v="521190.82"/>
    <n v="50.83"/>
  </r>
  <r>
    <n v="11110"/>
    <n v="225993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8000"/>
    <n v="0"/>
    <n v="0"/>
    <n v="48000"/>
    <n v="0"/>
    <n v="48000"/>
    <n v="49583.999999999993"/>
    <n v="51170.687999999995"/>
    <n v="0"/>
    <n v="0"/>
    <n v="39239.120000000003"/>
    <n v="78478.240000000005"/>
    <n v="8760.8799999999992"/>
    <n v="81.75"/>
  </r>
  <r>
    <n v="11081"/>
    <n v="207010"/>
    <n v="397"/>
    <m/>
    <m/>
    <s v="397 | _057_70000_LIM333_Operational  Typical Work Streams Capacity Building Training and Development Capacity Building Councillors_GENERAL EXPENSES _ OTHER_2018"/>
    <s v="_057_70000_LIM333_Operational  Typical Work Streams Capacity Building Training and Development Capacity Building Councillor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02000000000000000000000000000"/>
    <s v="Operational:Typical Work Streams:Capacity Building Training and Development:Capacity Building Councillors"/>
    <s v="FD001001001002000000000000000000000000"/>
    <s v="Fund:Operational:Revenue:General Revenue:Equitable Share"/>
    <s v="IE010037002001000000000000000000000000"/>
    <x v="8"/>
    <x v="2"/>
    <n v="47000"/>
    <n v="0"/>
    <n v="0"/>
    <n v="47000"/>
    <n v="0"/>
    <n v="47000"/>
    <n v="48550.999999999993"/>
    <n v="50104.631999999991"/>
    <n v="0"/>
    <n v="0"/>
    <n v="0"/>
    <n v="0"/>
    <n v="47000"/>
    <n v="0"/>
  </r>
  <r>
    <n v="12350"/>
    <n v="231788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6095"/>
    <n v="0"/>
    <n v="0"/>
    <n v="46095"/>
    <n v="0"/>
    <n v="46095"/>
    <n v="47616.134999999995"/>
    <n v="49139.851319999994"/>
    <n v="0"/>
    <n v="0"/>
    <n v="0"/>
    <n v="0"/>
    <n v="46095"/>
    <n v="0"/>
  </r>
  <r>
    <n v="11011"/>
    <n v="200548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5000"/>
    <n v="30000"/>
    <n v="0"/>
    <n v="45000"/>
    <n v="0"/>
    <n v="45000"/>
    <n v="46484.999999999993"/>
    <n v="47972.52"/>
    <n v="0"/>
    <n v="0"/>
    <n v="17510.689999999999"/>
    <n v="35021.379999999997"/>
    <n v="27489.31"/>
    <n v="38.909999999999997"/>
  </r>
  <r>
    <n v="11083"/>
    <n v="226001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7001002000000000000000000000000"/>
    <x v="37"/>
    <x v="2"/>
    <n v="45000"/>
    <n v="0"/>
    <n v="0"/>
    <n v="45000"/>
    <n v="0"/>
    <n v="45000"/>
    <n v="46484.999999999993"/>
    <n v="47972.52"/>
    <n v="0"/>
    <n v="0"/>
    <n v="23598.79"/>
    <n v="47197.58"/>
    <n v="21401.21"/>
    <n v="52.44"/>
  </r>
  <r>
    <n v="11203"/>
    <n v="225992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5000"/>
    <n v="0"/>
    <n v="0"/>
    <n v="45000"/>
    <n v="0"/>
    <n v="45000"/>
    <n v="46484.999999999993"/>
    <n v="47972.52"/>
    <n v="0"/>
    <n v="0"/>
    <n v="0"/>
    <n v="0"/>
    <n v="45000"/>
    <n v="0"/>
  </r>
  <r>
    <n v="10842"/>
    <n v="209122"/>
    <n v="158"/>
    <s v="003/078/1341"/>
    <s v="/078/1341"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44968"/>
    <n v="0"/>
    <n v="0"/>
    <n v="44968"/>
    <n v="74725.630566939901"/>
    <n v="119693.6305669399"/>
    <n v="123643.52037564891"/>
    <n v="127600.11302766968"/>
    <n v="0"/>
    <n v="0"/>
    <n v="44066"/>
    <n v="88132"/>
    <n v="902"/>
    <n v="97.99"/>
  </r>
  <r>
    <n v="12376"/>
    <n v="231802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4920"/>
    <n v="0"/>
    <n v="0"/>
    <n v="44920"/>
    <n v="0"/>
    <n v="44920"/>
    <n v="46402.359999999993"/>
    <n v="47887.235519999995"/>
    <n v="0"/>
    <n v="0"/>
    <n v="0"/>
    <n v="0"/>
    <n v="44920"/>
    <n v="0"/>
  </r>
  <r>
    <n v="12283"/>
    <n v="224317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2608"/>
    <n v="224098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2797"/>
    <n v="235100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</r>
  <r>
    <n v="11074"/>
    <n v="226059"/>
    <n v="390"/>
    <m/>
    <m/>
    <s v="390 | _057_10002_LIM333_Speaker"/>
    <s v="_057_10002_LIM333_Speaker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1001006000000000000000000000000"/>
    <x v="103"/>
    <x v="7"/>
    <n v="626026"/>
    <n v="0"/>
    <n v="0"/>
    <n v="626026"/>
    <n v="43821.820000000065"/>
    <n v="669847.82000000007"/>
    <n v="691952.79806000006"/>
    <n v="714095.28759792005"/>
    <n v="0"/>
    <n v="0"/>
    <n v="246079.4"/>
    <n v="492158.8"/>
    <n v="379946.6"/>
    <n v="39.31"/>
  </r>
  <r>
    <n v="11074"/>
    <n v="226060"/>
    <n v="390"/>
    <m/>
    <m/>
    <s v="390 | _057_10002_LIM333_Speaker"/>
    <s v="_057_10002_LIM333_Speaker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1001007000000000000000000000000"/>
    <x v="104"/>
    <x v="7"/>
    <n v="45792"/>
    <n v="0"/>
    <n v="0"/>
    <n v="45792"/>
    <n v="3205.4400000000023"/>
    <n v="48997.440000000002"/>
    <n v="50614.355519999997"/>
    <n v="52234.014896640001"/>
    <n v="0"/>
    <n v="0"/>
    <n v="19585"/>
    <n v="39170"/>
    <n v="26207"/>
    <n v="42.77"/>
  </r>
  <r>
    <n v="11074"/>
    <n v="226061"/>
    <n v="390"/>
    <m/>
    <m/>
    <s v="390 | _057_10002_LIM333_Speaker"/>
    <s v="_057_10002_LIM333_Speaker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1001010000000000000000000000000"/>
    <x v="105"/>
    <x v="7"/>
    <n v="208675"/>
    <n v="0"/>
    <n v="0"/>
    <n v="208675"/>
    <n v="14607.25"/>
    <n v="223282.25"/>
    <n v="230650.56425"/>
    <n v="238031.38230600001"/>
    <n v="0"/>
    <n v="0"/>
    <n v="82026.45"/>
    <n v="164052.9"/>
    <n v="126648.55"/>
    <n v="39.31"/>
  </r>
  <r>
    <n v="11208"/>
    <n v="206655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4736"/>
    <n v="0"/>
    <n v="0"/>
    <n v="44736"/>
    <n v="0"/>
    <n v="44736"/>
    <n v="46212.287999999993"/>
    <n v="47691.081215999991"/>
    <n v="0"/>
    <n v="0"/>
    <n v="32326.09"/>
    <n v="64652.18"/>
    <n v="12409.91"/>
    <n v="72.260000000000005"/>
  </r>
  <r>
    <n v="10811"/>
    <n v="20179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8000000000000000000000000000000"/>
    <x v="53"/>
    <x v="2"/>
    <n v="44301"/>
    <n v="0"/>
    <n v="0"/>
    <n v="44301"/>
    <n v="0"/>
    <n v="44301"/>
    <n v="45762.932999999997"/>
    <n v="47227.346855999996"/>
    <n v="0"/>
    <n v="0"/>
    <n v="0"/>
    <n v="0"/>
    <n v="44301"/>
    <n v="0"/>
  </r>
  <r>
    <n v="12391"/>
    <n v="224352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115"/>
    <n v="0"/>
    <n v="0"/>
    <n v="27115"/>
    <n v="0"/>
    <n v="27115"/>
    <n v="28009.794999999998"/>
    <n v="28906.10844"/>
    <n v="0"/>
    <n v="0"/>
    <n v="0"/>
    <n v="0"/>
    <n v="27115"/>
    <n v="0"/>
  </r>
  <r>
    <n v="11102"/>
    <n v="205315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4092"/>
    <n v="0"/>
    <n v="0"/>
    <n v="44092"/>
    <n v="0"/>
    <n v="44092"/>
    <n v="45547.035999999993"/>
    <n v="47004.541151999991"/>
    <n v="0"/>
    <n v="0"/>
    <n v="27041.15"/>
    <n v="54082.3"/>
    <n v="17050.849999999999"/>
    <n v="61.33"/>
  </r>
  <r>
    <n v="11102"/>
    <n v="205330"/>
    <n v="418"/>
    <s v="033/053/1027"/>
    <s v="/053/1027"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43787"/>
    <n v="0"/>
    <n v="0"/>
    <n v="43787"/>
    <n v="23371.095606164774"/>
    <n v="67158.095606164774"/>
    <n v="69374.312761168199"/>
    <n v="71594.290769525585"/>
    <n v="0"/>
    <n v="0"/>
    <n v="34558.949999999997"/>
    <n v="69117.899999999994"/>
    <n v="9228.0499999999993"/>
    <n v="78.930000000000007"/>
  </r>
  <r>
    <n v="11119"/>
    <n v="206550"/>
    <n v="435"/>
    <s v="039/078/1341"/>
    <s v="/078/1341"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43766"/>
    <n v="0"/>
    <n v="0"/>
    <n v="43766"/>
    <n v="51171.511626823471"/>
    <n v="94937.511626823471"/>
    <n v="98070.449510508639"/>
    <n v="101208.70389484492"/>
    <n v="0"/>
    <n v="0"/>
    <n v="42888"/>
    <n v="85776"/>
    <n v="878"/>
    <n v="97.99"/>
  </r>
  <r>
    <n v="10969"/>
    <n v="200224"/>
    <n v="285"/>
    <s v="004/053/1027"/>
    <s v="/053/1027"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43529"/>
    <n v="0"/>
    <n v="0"/>
    <n v="43529"/>
    <n v="22967.65991265366"/>
    <n v="66496.65991265366"/>
    <n v="68691.049689771229"/>
    <n v="70889.16327984391"/>
    <n v="0"/>
    <n v="0"/>
    <n v="34355.32"/>
    <n v="68710.64"/>
    <n v="9173.68"/>
    <n v="78.930000000000007"/>
  </r>
  <r>
    <n v="12247"/>
    <n v="225835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2840"/>
    <n v="0"/>
    <n v="0"/>
    <n v="42840"/>
    <n v="0"/>
    <n v="42840"/>
    <n v="44253.719999999994"/>
    <n v="45669.839039999992"/>
    <n v="0"/>
    <n v="0"/>
    <n v="0"/>
    <n v="0"/>
    <n v="42840"/>
    <n v="0"/>
  </r>
  <r>
    <n v="12272"/>
    <n v="231678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2803"/>
    <n v="0"/>
    <n v="0"/>
    <n v="42803"/>
    <n v="0"/>
    <n v="42803"/>
    <n v="44215.498999999996"/>
    <n v="45630.394968000001"/>
    <n v="0"/>
    <n v="0"/>
    <n v="0"/>
    <n v="0"/>
    <n v="42803"/>
    <n v="0"/>
  </r>
  <r>
    <n v="12273"/>
    <n v="231679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2803"/>
    <n v="0"/>
    <n v="0"/>
    <n v="42803"/>
    <n v="0"/>
    <n v="42803"/>
    <n v="44215.498999999996"/>
    <n v="45630.394968000001"/>
    <n v="0"/>
    <n v="0"/>
    <n v="0"/>
    <n v="0"/>
    <n v="42803"/>
    <n v="0"/>
  </r>
  <r>
    <n v="12274"/>
    <n v="231680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2803"/>
    <n v="0"/>
    <n v="0"/>
    <n v="42803"/>
    <n v="0"/>
    <n v="42803"/>
    <n v="44215.498999999996"/>
    <n v="45630.394968000001"/>
    <n v="0"/>
    <n v="0"/>
    <n v="0"/>
    <n v="0"/>
    <n v="42803"/>
    <n v="0"/>
  </r>
  <r>
    <n v="11204"/>
    <n v="223505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40000000000000000000000000000"/>
    <x v="95"/>
    <x v="6"/>
    <n v="1981765"/>
    <n v="-360000"/>
    <n v="0"/>
    <n v="1571765"/>
    <n v="0"/>
    <n v="1571765"/>
    <n v="1623633.2449999999"/>
    <n v="1675589.50884"/>
    <n v="0"/>
    <n v="0"/>
    <n v="336200"/>
    <n v="672400"/>
    <n v="1235565"/>
    <n v="21.39"/>
  </r>
  <r>
    <n v="10766"/>
    <n v="204732"/>
    <n v="82"/>
    <s v="038/078/1341"/>
    <s v="/078/1341"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42677"/>
    <n v="0"/>
    <n v="0"/>
    <n v="42677"/>
    <n v="29168.898396176199"/>
    <n v="71845.898396176199"/>
    <n v="74216.813043250004"/>
    <n v="76591.751060634007"/>
    <n v="0"/>
    <n v="0"/>
    <n v="41820"/>
    <n v="83640"/>
    <n v="857"/>
    <n v="97.99"/>
  </r>
  <r>
    <n v="10776"/>
    <n v="200068"/>
    <n v="92"/>
    <m/>
    <m/>
    <s v="92 | 134_LIM333_NON-CAPITAL TOOLS &amp; EQUIPMENT"/>
    <s v="134_LIM333_NON-CAPITAL TOOLS &amp; EQUIPMENT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3000000000000000000000000000000"/>
    <x v="0"/>
    <x v="0"/>
    <n v="27108"/>
    <n v="0"/>
    <n v="0"/>
    <n v="27108"/>
    <n v="0"/>
    <n v="27108"/>
    <n v="28002.563999999998"/>
    <n v="28898.646047999999"/>
    <n v="0"/>
    <n v="0"/>
    <n v="910.5"/>
    <n v="1821"/>
    <n v="26197.5"/>
    <n v="3.36"/>
  </r>
  <r>
    <n v="12362"/>
    <n v="224538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1096"/>
    <n v="225957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2288"/>
    <n v="20000"/>
    <n v="0"/>
    <n v="42288"/>
    <n v="0"/>
    <n v="42288"/>
    <n v="43683.503999999994"/>
    <n v="45081.376127999996"/>
    <n v="0"/>
    <n v="0"/>
    <n v="34847.82"/>
    <n v="69695.64"/>
    <n v="7440.18"/>
    <n v="82.41"/>
  </r>
  <r>
    <n v="11119"/>
    <n v="225990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30000"/>
    <n v="12000"/>
    <n v="0"/>
    <n v="42000"/>
    <n v="0"/>
    <n v="42000"/>
    <n v="43386"/>
    <n v="44774.351999999999"/>
    <n v="0"/>
    <n v="0"/>
    <n v="34991.94"/>
    <n v="69983.88"/>
    <n v="7008.06"/>
    <n v="83.31"/>
  </r>
  <r>
    <n v="11527"/>
    <n v="225912"/>
    <n v="2324"/>
    <m/>
    <m/>
    <s v="2324 | 143_Printing- publications and books"/>
    <s v="143_Printing, publications and books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1635"/>
    <n v="0"/>
    <n v="0"/>
    <n v="41635"/>
    <n v="0"/>
    <n v="41635"/>
    <n v="43008.954999999994"/>
    <n v="44385.241559999995"/>
    <n v="0"/>
    <n v="4511.3"/>
    <n v="16982.169999999998"/>
    <n v="33964.339999999997"/>
    <n v="20141.53"/>
    <n v="40.79"/>
  </r>
  <r>
    <n v="11117"/>
    <n v="225987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0500"/>
    <n v="0"/>
    <n v="0"/>
    <n v="40500"/>
    <n v="0"/>
    <n v="40500"/>
    <n v="41836.5"/>
    <n v="43175.268000000004"/>
    <n v="0"/>
    <n v="0"/>
    <n v="8608.91"/>
    <n v="17217.82"/>
    <n v="31891.09"/>
    <n v="21.26"/>
  </r>
  <r>
    <n v="10954"/>
    <n v="201527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7001002000000000000000000000000"/>
    <x v="37"/>
    <x v="2"/>
    <n v="40000"/>
    <n v="0"/>
    <n v="0"/>
    <n v="40000"/>
    <n v="0"/>
    <n v="40000"/>
    <n v="41320"/>
    <n v="42642.239999999998"/>
    <n v="0"/>
    <n v="0"/>
    <n v="18544.740000000002"/>
    <n v="37089.480000000003"/>
    <n v="21455.26"/>
    <n v="46.36"/>
  </r>
  <r>
    <n v="11090"/>
    <n v="205643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40000"/>
    <n v="0"/>
    <n v="0"/>
    <n v="40000"/>
    <n v="0"/>
    <n v="40000"/>
    <n v="41320"/>
    <n v="42642.239999999998"/>
    <n v="0"/>
    <n v="0"/>
    <n v="19276.400000000001"/>
    <n v="38552.800000000003"/>
    <n v="20723.599999999999"/>
    <n v="48.19"/>
  </r>
  <r>
    <n v="11182"/>
    <n v="199541"/>
    <n v="498"/>
    <m/>
    <m/>
    <s v="498 | _003_70000_LIM333_Operational  Typical Work Streams Communication and Public Participation Newsletters_GENERAL EXPENSES _ OTHER_2018"/>
    <s v="_003_70000_LIM333_Operational  Typical Work Streams Communication and Public Participation Newsletter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6005000000000000000000000000000"/>
    <s v="Operational:Typical Work Streams:Communication and Public Participation:Newsletters"/>
    <s v="FD001001001002000000000000000000000000"/>
    <s v="Fund:Operational:Revenue:General Revenue:Equitable Share"/>
    <s v="IE010002006000000000000000000000000000"/>
    <x v="36"/>
    <x v="2"/>
    <n v="40000"/>
    <n v="0"/>
    <n v="0"/>
    <n v="40000"/>
    <n v="0"/>
    <n v="40000"/>
    <n v="41320"/>
    <n v="42642.239999999998"/>
    <n v="0"/>
    <n v="0"/>
    <n v="1736.5"/>
    <n v="3473"/>
    <n v="38263.5"/>
    <n v="4.34"/>
  </r>
  <r>
    <n v="11504"/>
    <n v="225888"/>
    <n v="2301"/>
    <m/>
    <m/>
    <s v="2301 | 034_Printing- publications and books"/>
    <s v="034_Printing, publications and book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0000"/>
    <n v="0"/>
    <n v="0"/>
    <n v="40000"/>
    <n v="0"/>
    <n v="40000"/>
    <n v="41320"/>
    <n v="42642.239999999998"/>
    <n v="0"/>
    <n v="1078.6099999999999"/>
    <n v="1706.08"/>
    <n v="3412.16"/>
    <n v="37215.31"/>
    <n v="4.2699999999999996"/>
  </r>
  <r>
    <n v="11110"/>
    <n v="225945"/>
    <n v="426"/>
    <s v="005/078/1341"/>
    <s v="/078/1341"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9791"/>
    <n v="0"/>
    <n v="0"/>
    <n v="39791"/>
    <n v="40748.32748784509"/>
    <n v="80539.32748784509"/>
    <n v="83197.125294943966"/>
    <n v="85859.433304382168"/>
    <n v="0"/>
    <n v="0"/>
    <n v="38992.629999999997"/>
    <n v="77985.259999999995"/>
    <n v="798.37"/>
    <n v="97.99"/>
  </r>
  <r>
    <n v="11510"/>
    <n v="225926"/>
    <n v="2307"/>
    <m/>
    <m/>
    <s v="2307 | 052_Printing- publications and books"/>
    <s v="052_Printing, publications and book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9709"/>
    <n v="0"/>
    <n v="0"/>
    <n v="39709"/>
    <n v="0"/>
    <n v="39709"/>
    <n v="41019.396999999997"/>
    <n v="42332.017703999998"/>
    <n v="0"/>
    <n v="0"/>
    <n v="957.96"/>
    <n v="1915.92"/>
    <n v="38751.040000000001"/>
    <n v="2.41"/>
  </r>
  <r>
    <n v="10733"/>
    <n v="210629"/>
    <n v="49"/>
    <s v="037/053/1027"/>
    <s v="/053/1027"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39400"/>
    <n v="0"/>
    <n v="0"/>
    <n v="39400"/>
    <n v="15418.753074324952"/>
    <n v="54818.753074324952"/>
    <n v="56627.77192577767"/>
    <n v="58439.860627402559"/>
    <n v="0"/>
    <n v="0"/>
    <n v="31096.5"/>
    <n v="62193"/>
    <n v="8303.5"/>
    <n v="78.930000000000007"/>
  </r>
  <r>
    <n v="12363"/>
    <n v="224539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2609"/>
    <n v="224802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2248"/>
    <n v="231673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9100"/>
    <n v="0"/>
    <n v="0"/>
    <n v="39100"/>
    <n v="0"/>
    <n v="39100"/>
    <n v="40390.299999999996"/>
    <n v="41682.789599999996"/>
    <n v="0"/>
    <n v="0"/>
    <n v="0"/>
    <n v="0"/>
    <n v="39100"/>
    <n v="0"/>
  </r>
  <r>
    <n v="12610"/>
    <n v="224801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1533"/>
    <n v="225890"/>
    <n v="2330"/>
    <m/>
    <m/>
    <s v="2330 | 195_Printing- publications and books"/>
    <s v="195_Printing, publications and books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41000000000000000000000000000000"/>
    <x v="32"/>
    <x v="2"/>
    <n v="38749"/>
    <n v="0"/>
    <n v="0"/>
    <n v="38749"/>
    <n v="0"/>
    <n v="38749"/>
    <n v="40027.716999999997"/>
    <n v="41308.603943999995"/>
    <n v="0"/>
    <n v="0"/>
    <n v="18160.68"/>
    <n v="36321.360000000001"/>
    <n v="20588.32"/>
    <n v="46.87"/>
  </r>
  <r>
    <n v="12391"/>
    <n v="225736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8256"/>
    <n v="0"/>
    <n v="0"/>
    <n v="38256"/>
    <n v="0"/>
    <n v="38256"/>
    <n v="39518.447999999997"/>
    <n v="40783.038335999998"/>
    <n v="0"/>
    <n v="0"/>
    <n v="36797.83"/>
    <n v="73595.66"/>
    <n v="1458.17"/>
    <n v="96.19"/>
  </r>
  <r>
    <n v="10698"/>
    <n v="205244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38225"/>
    <n v="0"/>
    <n v="0"/>
    <n v="38225"/>
    <n v="0"/>
    <n v="38225"/>
    <n v="39486.424999999996"/>
    <n v="40749.990599999997"/>
    <n v="0"/>
    <n v="0"/>
    <n v="5077.3900000000003"/>
    <n v="10154.780000000001"/>
    <n v="33147.61"/>
    <n v="13.28"/>
  </r>
  <r>
    <n v="10807"/>
    <n v="232170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40000"/>
    <n v="-2000"/>
    <n v="0"/>
    <n v="38000"/>
    <n v="0"/>
    <n v="38000"/>
    <n v="39254"/>
    <n v="40510.128000000004"/>
    <n v="0"/>
    <n v="0"/>
    <n v="12320"/>
    <n v="24640"/>
    <n v="25680"/>
    <n v="32.42"/>
  </r>
  <r>
    <n v="12042"/>
    <n v="225973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7280"/>
    <n v="0"/>
    <n v="0"/>
    <n v="37280"/>
    <n v="0"/>
    <n v="37280"/>
    <n v="38510.239999999998"/>
    <n v="39742.56768"/>
    <n v="0"/>
    <n v="0"/>
    <n v="16184.3"/>
    <n v="32368.6"/>
    <n v="21095.7"/>
    <n v="43.41"/>
  </r>
  <r>
    <n v="11184"/>
    <n v="200771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5231"/>
    <n v="0"/>
    <n v="0"/>
    <n v="35231"/>
    <n v="0"/>
    <n v="35231"/>
    <n v="36393.623"/>
    <n v="37558.218935999997"/>
    <n v="0"/>
    <n v="0"/>
    <n v="75338.490000000005"/>
    <n v="150676.98000000001"/>
    <n v="-40107.49"/>
    <n v="213.84"/>
  </r>
  <r>
    <n v="10760"/>
    <n v="206935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5111"/>
    <n v="30000"/>
    <n v="0"/>
    <n v="35111"/>
    <n v="0"/>
    <n v="35111"/>
    <n v="36269.663"/>
    <n v="37430.292216000002"/>
    <n v="0"/>
    <n v="0"/>
    <n v="21660"/>
    <n v="43320"/>
    <n v="13451"/>
    <n v="61.69"/>
  </r>
  <r>
    <n v="12387"/>
    <n v="224356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38"/>
    <n v="0"/>
    <n v="0"/>
    <n v="26438"/>
    <n v="0"/>
    <n v="26438"/>
    <n v="27310.453999999998"/>
    <n v="28184.388527999999"/>
    <n v="0"/>
    <n v="0"/>
    <n v="0"/>
    <n v="0"/>
    <n v="26438"/>
    <n v="0"/>
  </r>
  <r>
    <n v="10865"/>
    <n v="209328"/>
    <n v="181"/>
    <m/>
    <m/>
    <s v="181 | _115_70000_LIM333_Operational  Typical Work Streams Environmental Pollution Control_GENERAL EXPENSES _ OTHER_2018"/>
    <s v="_115_70000_LIM333_Operational  Typical Work Streams Environmental Pollution Control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5005000000000000000000000000000"/>
    <s v="Operational:Typical Work Streams:Environmental:Pollution Control"/>
    <s v="FD001001001002000000000000000000000000"/>
    <s v="Fund:Operational:Revenue:General Revenue:Equitable Share"/>
    <s v="IE010068000000000000000000000000000000"/>
    <x v="33"/>
    <x v="2"/>
    <n v="34789"/>
    <n v="0"/>
    <n v="0"/>
    <n v="34789"/>
    <n v="0"/>
    <n v="34789"/>
    <n v="35937.036999999997"/>
    <n v="37087.022183999994"/>
    <n v="0"/>
    <n v="0"/>
    <n v="27512.54"/>
    <n v="55025.08"/>
    <n v="7276.46"/>
    <n v="79.08"/>
  </r>
  <r>
    <n v="11207"/>
    <n v="201642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36342"/>
    <n v="-2405"/>
    <n v="0"/>
    <n v="33937"/>
    <n v="0"/>
    <n v="33937"/>
    <n v="35056.920999999995"/>
    <n v="36178.742471999998"/>
    <n v="0"/>
    <n v="0"/>
    <n v="0"/>
    <n v="0"/>
    <n v="33937"/>
    <n v="0"/>
  </r>
  <r>
    <n v="11511"/>
    <n v="225883"/>
    <n v="2308"/>
    <m/>
    <m/>
    <s v="2308 | 053_Printing- publications and books"/>
    <s v="053_Printing, publications and books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3570"/>
    <n v="0"/>
    <n v="0"/>
    <n v="33570"/>
    <n v="0"/>
    <n v="33570"/>
    <n v="34677.81"/>
    <n v="35787.499920000002"/>
    <n v="0"/>
    <n v="0"/>
    <n v="139.13"/>
    <n v="278.26"/>
    <n v="33430.870000000003"/>
    <n v="0.41"/>
  </r>
  <r>
    <n v="12251"/>
    <n v="231676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3514"/>
    <n v="0"/>
    <n v="0"/>
    <n v="33514"/>
    <n v="0"/>
    <n v="33514"/>
    <n v="34619.962"/>
    <n v="35727.800783999999"/>
    <n v="0"/>
    <n v="0"/>
    <n v="0"/>
    <n v="0"/>
    <n v="33514"/>
    <n v="0"/>
  </r>
  <r>
    <n v="10761"/>
    <n v="206171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3278"/>
    <n v="0"/>
    <n v="0"/>
    <n v="33278"/>
    <n v="0"/>
    <n v="33278"/>
    <n v="34376.173999999999"/>
    <n v="35476.211567999999"/>
    <n v="0"/>
    <n v="0"/>
    <n v="70282.539999999994"/>
    <n v="140565.07999999999"/>
    <n v="-37004.54"/>
    <n v="211.2"/>
  </r>
  <r>
    <n v="10987"/>
    <n v="209113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3014"/>
    <n v="20000"/>
    <n v="0"/>
    <n v="33014"/>
    <n v="0"/>
    <n v="33014"/>
    <n v="34103.462"/>
    <n v="35194.772784000001"/>
    <n v="0"/>
    <n v="0"/>
    <n v="22934.78"/>
    <n v="45869.56"/>
    <n v="10079.219999999999"/>
    <n v="69.47"/>
  </r>
  <r>
    <n v="11101"/>
    <n v="201746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32136"/>
    <n v="0"/>
    <n v="0"/>
    <n v="232136"/>
    <n v="-232136"/>
    <n v="0"/>
    <n v="0"/>
    <n v="0"/>
    <n v="0"/>
    <n v="0"/>
    <n v="0"/>
    <n v="0"/>
    <n v="232136"/>
    <n v="0"/>
  </r>
  <r>
    <n v="11101"/>
    <n v="201594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213987"/>
    <n v="0"/>
    <n v="0"/>
    <n v="213987"/>
    <n v="-213987"/>
    <n v="0"/>
    <n v="0"/>
    <n v="0"/>
    <n v="0"/>
    <n v="0"/>
    <n v="39983.120000000003"/>
    <n v="79966.240000000005"/>
    <n v="174003.88"/>
    <n v="18.68"/>
  </r>
  <r>
    <n v="11101"/>
    <n v="201901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501414"/>
    <n v="0"/>
    <n v="0"/>
    <n v="501414"/>
    <n v="-501414"/>
    <n v="0"/>
    <n v="0"/>
    <n v="0"/>
    <n v="0"/>
    <n v="0"/>
    <n v="188229.3"/>
    <n v="376458.6"/>
    <n v="313184.7"/>
    <n v="37.54"/>
  </r>
  <r>
    <n v="11101"/>
    <n v="201538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3829"/>
    <n v="0"/>
    <n v="0"/>
    <n v="403829"/>
    <n v="-403829"/>
    <n v="0"/>
    <n v="0"/>
    <n v="0"/>
    <n v="0"/>
    <n v="0"/>
    <n v="198159.12"/>
    <n v="396318.24"/>
    <n v="205669.88"/>
    <n v="49.07"/>
  </r>
  <r>
    <n v="12259"/>
    <n v="231691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61"/>
    <n v="0"/>
    <n v="0"/>
    <n v="32961"/>
    <n v="0"/>
    <n v="32961"/>
    <n v="34048.712999999996"/>
    <n v="35138.271816"/>
    <n v="0"/>
    <n v="0"/>
    <n v="0"/>
    <n v="0"/>
    <n v="32961"/>
    <n v="0"/>
  </r>
  <r>
    <n v="11101"/>
    <n v="201893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10596"/>
    <n v="0"/>
    <n v="0"/>
    <n v="210596"/>
    <n v="-210596"/>
    <n v="0"/>
    <n v="0"/>
    <n v="0"/>
    <n v="0"/>
    <n v="0"/>
    <n v="69493.8"/>
    <n v="138987.6"/>
    <n v="141102.20000000001"/>
    <n v="33"/>
  </r>
  <r>
    <n v="11101"/>
    <n v="223862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5800"/>
    <n v="0"/>
    <n v="0"/>
    <n v="25800"/>
    <n v="-25800"/>
    <n v="0"/>
    <n v="0"/>
    <n v="0"/>
    <n v="0"/>
    <n v="0"/>
    <n v="2150"/>
    <n v="4300"/>
    <n v="23650"/>
    <n v="8.33"/>
  </r>
  <r>
    <n v="11101"/>
    <n v="201815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2785634"/>
    <n v="0"/>
    <n v="0"/>
    <n v="2785634"/>
    <n v="-2785634"/>
    <n v="0"/>
    <n v="0"/>
    <n v="0"/>
    <n v="0"/>
    <n v="0"/>
    <n v="1045718.1"/>
    <n v="2091436.2"/>
    <n v="1739915.9"/>
    <n v="37.54"/>
  </r>
  <r>
    <n v="11101"/>
    <n v="201839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55713"/>
    <n v="0"/>
    <n v="0"/>
    <n v="55713"/>
    <n v="-55713"/>
    <n v="0"/>
    <n v="0"/>
    <n v="0"/>
    <n v="0"/>
    <n v="0"/>
    <n v="20914.38"/>
    <n v="41828.76"/>
    <n v="34798.620000000003"/>
    <n v="37.54"/>
  </r>
  <r>
    <n v="11101"/>
    <n v="201911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9097"/>
    <n v="0"/>
    <n v="0"/>
    <n v="9097"/>
    <n v="-9097"/>
    <n v="0"/>
    <n v="0"/>
    <n v="0"/>
    <n v="0"/>
    <n v="0"/>
    <n v="3188.16"/>
    <n v="6376.32"/>
    <n v="5908.84"/>
    <n v="35.049999999999997"/>
  </r>
  <r>
    <n v="12260"/>
    <n v="231681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61"/>
    <n v="0"/>
    <n v="0"/>
    <n v="32961"/>
    <n v="0"/>
    <n v="32961"/>
    <n v="34048.712999999996"/>
    <n v="35138.271816"/>
    <n v="0"/>
    <n v="0"/>
    <n v="0"/>
    <n v="0"/>
    <n v="32961"/>
    <n v="0"/>
  </r>
  <r>
    <n v="11101"/>
    <n v="201831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60"/>
    <n v="0"/>
    <n v="0"/>
    <n v="460"/>
    <n v="-460"/>
    <n v="0"/>
    <n v="0"/>
    <n v="0"/>
    <n v="0"/>
    <n v="0"/>
    <n v="225.9"/>
    <n v="451.8"/>
    <n v="234.1"/>
    <n v="49.11"/>
  </r>
  <r>
    <n v="11101"/>
    <n v="223818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15000"/>
    <n v="30000"/>
    <n v="15000"/>
    <n v="50"/>
  </r>
  <r>
    <n v="11102"/>
    <n v="205276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4206"/>
    <n v="0"/>
    <n v="0"/>
    <n v="24206"/>
    <n v="-24206"/>
    <n v="0"/>
    <n v="0"/>
    <n v="0"/>
    <n v="0"/>
    <n v="0"/>
    <n v="6955.66"/>
    <n v="13911.32"/>
    <n v="17250.34"/>
    <n v="28.74"/>
  </r>
  <r>
    <n v="12261"/>
    <n v="231682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61"/>
    <n v="0"/>
    <n v="0"/>
    <n v="32961"/>
    <n v="0"/>
    <n v="32961"/>
    <n v="34048.712999999996"/>
    <n v="35138.271816"/>
    <n v="0"/>
    <n v="0"/>
    <n v="0"/>
    <n v="0"/>
    <n v="32961"/>
    <n v="0"/>
  </r>
  <r>
    <n v="11102"/>
    <n v="220491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64220"/>
    <n v="0"/>
    <n v="0"/>
    <n v="264220"/>
    <n v="-264220"/>
    <n v="0"/>
    <n v="0"/>
    <n v="0"/>
    <n v="0"/>
    <n v="0"/>
    <n v="270066.78999999998"/>
    <n v="540133.57999999996"/>
    <n v="-5846.79"/>
    <n v="102.21"/>
  </r>
  <r>
    <n v="11102"/>
    <n v="205337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11884"/>
    <n v="0"/>
    <n v="0"/>
    <n v="211884"/>
    <n v="-211884"/>
    <n v="0"/>
    <n v="0"/>
    <n v="0"/>
    <n v="0"/>
    <n v="0"/>
    <n v="198159.12"/>
    <n v="396318.24"/>
    <n v="13724.88"/>
    <n v="93.52"/>
  </r>
  <r>
    <n v="11102"/>
    <n v="205293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66641"/>
    <n v="0"/>
    <n v="0"/>
    <n v="466641"/>
    <n v="-466641"/>
    <n v="0"/>
    <n v="0"/>
    <n v="0"/>
    <n v="0"/>
    <n v="0"/>
    <n v="88740.82"/>
    <n v="177481.64"/>
    <n v="377900.18"/>
    <n v="19.02"/>
  </r>
  <r>
    <n v="11102"/>
    <n v="205291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913971"/>
    <n v="0"/>
    <n v="0"/>
    <n v="913971"/>
    <n v="-913971"/>
    <n v="0"/>
    <n v="0"/>
    <n v="0"/>
    <n v="0"/>
    <n v="0"/>
    <n v="385662.48"/>
    <n v="771324.96"/>
    <n v="528308.52"/>
    <n v="42.2"/>
  </r>
  <r>
    <n v="12311"/>
    <n v="231763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42"/>
    <n v="0"/>
    <n v="0"/>
    <n v="32942"/>
    <n v="0"/>
    <n v="32942"/>
    <n v="34029.085999999996"/>
    <n v="35118.016751999996"/>
    <n v="0"/>
    <n v="0"/>
    <n v="0"/>
    <n v="0"/>
    <n v="32942"/>
    <n v="0"/>
  </r>
  <r>
    <n v="11102"/>
    <n v="232811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1102"/>
    <n v="205322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95255"/>
    <n v="0"/>
    <n v="0"/>
    <n v="95255"/>
    <n v="-95255"/>
    <n v="0"/>
    <n v="0"/>
    <n v="0"/>
    <n v="0"/>
    <n v="0"/>
    <n v="39761.4"/>
    <n v="79522.8"/>
    <n v="55493.599999999999"/>
    <n v="41.74"/>
  </r>
  <r>
    <n v="11102"/>
    <n v="205300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52269"/>
    <n v="0"/>
    <n v="0"/>
    <n v="452269"/>
    <n v="-452269"/>
    <n v="0"/>
    <n v="0"/>
    <n v="0"/>
    <n v="0"/>
    <n v="0"/>
    <n v="183224.7"/>
    <n v="366449.4"/>
    <n v="269044.3"/>
    <n v="40.51"/>
  </r>
  <r>
    <n v="11102"/>
    <n v="205283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921"/>
    <n v="0"/>
    <n v="0"/>
    <n v="921"/>
    <n v="-921"/>
    <n v="0"/>
    <n v="0"/>
    <n v="0"/>
    <n v="0"/>
    <n v="0"/>
    <n v="451.8"/>
    <n v="903.6"/>
    <n v="469.2"/>
    <n v="49.06"/>
  </r>
  <r>
    <n v="11102"/>
    <n v="205307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5599687"/>
    <n v="0"/>
    <n v="0"/>
    <n v="5599687"/>
    <n v="-5599687"/>
    <n v="0"/>
    <n v="0"/>
    <n v="0"/>
    <n v="0"/>
    <n v="0"/>
    <n v="2024062.43"/>
    <n v="4048124.86"/>
    <n v="3575624.57"/>
    <n v="36.15"/>
  </r>
  <r>
    <n v="11102"/>
    <n v="205314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409345"/>
    <n v="0"/>
    <n v="0"/>
    <n v="409345"/>
    <n v="-409345"/>
    <n v="0"/>
    <n v="0"/>
    <n v="0"/>
    <n v="0"/>
    <n v="0"/>
    <n v="52421.440000000002"/>
    <n v="104842.88"/>
    <n v="356923.56"/>
    <n v="12.81"/>
  </r>
  <r>
    <n v="11102"/>
    <n v="223832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2000"/>
    <n v="0"/>
    <n v="0"/>
    <n v="42000"/>
    <n v="-42000"/>
    <n v="0"/>
    <n v="0"/>
    <n v="0"/>
    <n v="0"/>
    <n v="0"/>
    <n v="27000"/>
    <n v="54000"/>
    <n v="15000"/>
    <n v="64.290000000000006"/>
  </r>
  <r>
    <n v="12616"/>
    <n v="231692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42"/>
    <n v="0"/>
    <n v="0"/>
    <n v="32942"/>
    <n v="0"/>
    <n v="32942"/>
    <n v="34029.085999999996"/>
    <n v="35118.016751999996"/>
    <n v="0"/>
    <n v="0"/>
    <n v="0"/>
    <n v="0"/>
    <n v="32942"/>
    <n v="0"/>
  </r>
  <r>
    <n v="11105"/>
    <n v="203737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2060"/>
    <n v="0"/>
    <n v="0"/>
    <n v="32060"/>
    <n v="0"/>
    <n v="32060"/>
    <n v="33117.979999999996"/>
    <n v="34177.755359999996"/>
    <n v="0"/>
    <n v="0"/>
    <n v="0"/>
    <n v="0"/>
    <n v="32060"/>
    <n v="0"/>
  </r>
  <r>
    <n v="12312"/>
    <n v="231764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1773"/>
    <n v="0"/>
    <n v="0"/>
    <n v="31773"/>
    <n v="0"/>
    <n v="31773"/>
    <n v="32821.508999999998"/>
    <n v="33871.797288000002"/>
    <n v="0"/>
    <n v="0"/>
    <n v="0"/>
    <n v="0"/>
    <n v="31773"/>
    <n v="0"/>
  </r>
  <r>
    <n v="10987"/>
    <n v="199242"/>
    <n v="303"/>
    <s v="002/078/1341"/>
    <s v="/078/1341"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1681"/>
    <n v="0"/>
    <n v="0"/>
    <n v="31681"/>
    <n v="9487.2356429279025"/>
    <n v="41168.235642927903"/>
    <n v="42526.787419144523"/>
    <n v="43887.644616557147"/>
    <n v="0"/>
    <n v="0"/>
    <n v="31045"/>
    <n v="62090"/>
    <n v="636"/>
    <n v="97.99"/>
  </r>
  <r>
    <n v="11128"/>
    <n v="199467"/>
    <n v="444"/>
    <s v="003/053/1027"/>
    <s v="/053/1027"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31478"/>
    <n v="0"/>
    <n v="0"/>
    <n v="31478"/>
    <n v="52307.541396857952"/>
    <n v="83785.541396857952"/>
    <n v="86550.464262954265"/>
    <n v="89320.079119368806"/>
    <n v="0"/>
    <n v="0"/>
    <n v="24844.06"/>
    <n v="49688.12"/>
    <n v="6633.94"/>
    <n v="78.930000000000007"/>
  </r>
  <r>
    <n v="10813"/>
    <n v="209138"/>
    <n v="129"/>
    <s v="007/078/1341"/>
    <s v="/078/1341"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6468"/>
    <n v="5000"/>
    <n v="0"/>
    <n v="31468"/>
    <n v="2614.6507717201603"/>
    <n v="34082.65077172016"/>
    <n v="35207.37824718692"/>
    <n v="36334.014351096899"/>
    <n v="0"/>
    <n v="0"/>
    <n v="28606.560000000001"/>
    <n v="57213.120000000003"/>
    <n v="2861.44"/>
    <n v="90.91"/>
  </r>
  <r>
    <n v="10824"/>
    <n v="203370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5000"/>
    <n v="16000"/>
    <n v="0"/>
    <n v="31000"/>
    <n v="0"/>
    <n v="31000"/>
    <n v="32022.999999999996"/>
    <n v="33047.735999999997"/>
    <n v="0"/>
    <n v="0"/>
    <n v="27130.44"/>
    <n v="54260.88"/>
    <n v="3869.56"/>
    <n v="87.52"/>
  </r>
  <r>
    <n v="11208"/>
    <n v="206617"/>
    <n v="524"/>
    <s v="039/053/1027"/>
    <s v="/053/1027"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30636"/>
    <n v="0"/>
    <n v="0"/>
    <n v="30636"/>
    <n v="35820.258138776437"/>
    <n v="66456.258138776437"/>
    <n v="68649.314657356052"/>
    <n v="70846.092726391449"/>
    <n v="0"/>
    <n v="0"/>
    <n v="24179.51"/>
    <n v="48359.02"/>
    <n v="6456.49"/>
    <n v="78.930000000000007"/>
  </r>
  <r>
    <n v="11000"/>
    <n v="226037"/>
    <n v="316"/>
    <m/>
    <s v="/053/1027"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62000000000000000000000000000000"/>
    <x v="52"/>
    <x v="2"/>
    <n v="30306"/>
    <n v="0"/>
    <n v="0"/>
    <n v="30306"/>
    <n v="-30306"/>
    <n v="0"/>
    <n v="0"/>
    <n v="0"/>
    <n v="0"/>
    <n v="0"/>
    <n v="23919.05"/>
    <n v="47838.1"/>
    <n v="6386.95"/>
    <n v="78.930000000000007"/>
  </r>
  <r>
    <n v="12390"/>
    <n v="224353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38"/>
    <n v="0"/>
    <n v="0"/>
    <n v="26438"/>
    <n v="0"/>
    <n v="26438"/>
    <n v="27310.453999999998"/>
    <n v="28184.388527999999"/>
    <n v="0"/>
    <n v="0"/>
    <n v="0"/>
    <n v="0"/>
    <n v="26438"/>
    <n v="0"/>
  </r>
  <r>
    <n v="12388"/>
    <n v="224355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37"/>
    <n v="0"/>
    <n v="0"/>
    <n v="26437"/>
    <n v="0"/>
    <n v="26437"/>
    <n v="27309.420999999998"/>
    <n v="28183.322472"/>
    <n v="0"/>
    <n v="0"/>
    <n v="0"/>
    <n v="0"/>
    <n v="26437"/>
    <n v="0"/>
  </r>
  <r>
    <n v="11109"/>
    <n v="199497"/>
    <n v="425"/>
    <m/>
    <m/>
    <s v="425 | _003_30000_LIM333_Municipal Running Costs_DEPRECIATION_2018"/>
    <s v="_003_30000_LIM333_Municipal Running Costs_DEPRECIATION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2000000000000000000000000000"/>
    <x v="1"/>
    <x v="1"/>
    <n v="550"/>
    <n v="0"/>
    <n v="0"/>
    <n v="550"/>
    <n v="0"/>
    <n v="550"/>
    <n v="568.15"/>
    <n v="586.33079999999995"/>
    <n v="0"/>
    <n v="0"/>
    <n v="0"/>
    <n v="0"/>
    <n v="550"/>
    <n v="0"/>
  </r>
  <r>
    <n v="12250"/>
    <n v="231675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0246"/>
    <n v="0"/>
    <n v="0"/>
    <n v="30246"/>
    <n v="0"/>
    <n v="30246"/>
    <n v="31244.117999999999"/>
    <n v="32243.929776000001"/>
    <n v="0"/>
    <n v="0"/>
    <n v="0"/>
    <n v="0"/>
    <n v="30246"/>
    <n v="0"/>
  </r>
  <r>
    <n v="10986"/>
    <n v="209315"/>
    <n v="302"/>
    <s v="062/078/1341"/>
    <s v="/078/1341"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0035"/>
    <n v="0"/>
    <n v="0"/>
    <n v="30035"/>
    <n v="9369.7733729964166"/>
    <n v="39404.773372996417"/>
    <n v="40705.130894305294"/>
    <n v="42007.695082923063"/>
    <n v="0"/>
    <n v="0"/>
    <n v="29432"/>
    <n v="58864"/>
    <n v="603"/>
    <n v="97.99"/>
  </r>
  <r>
    <n v="10901"/>
    <n v="205973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0000"/>
    <n v="0"/>
    <n v="0"/>
    <n v="30000"/>
    <n v="0"/>
    <n v="30000"/>
    <n v="30989.999999999996"/>
    <n v="31981.679999999997"/>
    <n v="0"/>
    <n v="0"/>
    <n v="15391.3"/>
    <n v="30782.6"/>
    <n v="14608.7"/>
    <n v="51.3"/>
  </r>
  <r>
    <n v="10904"/>
    <n v="225995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30000"/>
    <n v="0"/>
    <n v="0"/>
    <n v="30000"/>
    <n v="0"/>
    <n v="30000"/>
    <n v="30989.999999999996"/>
    <n v="31981.679999999997"/>
    <n v="0"/>
    <n v="0"/>
    <n v="15818.55"/>
    <n v="31637.1"/>
    <n v="14181.45"/>
    <n v="52.73"/>
  </r>
  <r>
    <n v="10993"/>
    <n v="208846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8000000000000000000000000000000"/>
    <x v="53"/>
    <x v="2"/>
    <n v="30000"/>
    <n v="0"/>
    <n v="0"/>
    <n v="30000"/>
    <n v="0"/>
    <n v="30000"/>
    <n v="30989.999999999996"/>
    <n v="31981.679999999997"/>
    <n v="0"/>
    <n v="0"/>
    <n v="0"/>
    <n v="0"/>
    <n v="30000"/>
    <n v="0"/>
  </r>
  <r>
    <n v="11083"/>
    <n v="203900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02006000000000000000000000000000"/>
    <x v="36"/>
    <x v="2"/>
    <n v="30000"/>
    <n v="0"/>
    <n v="0"/>
    <n v="30000"/>
    <n v="0"/>
    <n v="30000"/>
    <n v="30989.999999999996"/>
    <n v="31981.679999999997"/>
    <n v="0"/>
    <n v="0"/>
    <n v="0"/>
    <n v="0"/>
    <n v="30000"/>
    <n v="0"/>
  </r>
  <r>
    <n v="11110"/>
    <n v="224955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0000"/>
    <n v="0"/>
    <n v="0"/>
    <n v="30000"/>
    <n v="0"/>
    <n v="30000"/>
    <n v="30989.999999999996"/>
    <n v="31981.679999999997"/>
    <n v="0"/>
    <n v="0"/>
    <n v="4203.68"/>
    <n v="8407.36"/>
    <n v="25796.32"/>
    <n v="14.01"/>
  </r>
  <r>
    <n v="11207"/>
    <n v="201667"/>
    <n v="523"/>
    <s v="135/078/1341"/>
    <s v="/078/1341"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9993"/>
    <n v="0"/>
    <n v="0"/>
    <n v="29993"/>
    <n v="12128.851545347985"/>
    <n v="42121.851545347985"/>
    <n v="43511.872646344462"/>
    <n v="44904.252571027486"/>
    <n v="0"/>
    <n v="0"/>
    <n v="29391"/>
    <n v="58782"/>
    <n v="602"/>
    <n v="97.99"/>
  </r>
  <r>
    <n v="10918"/>
    <n v="203309"/>
    <n v="234"/>
    <m/>
    <m/>
    <s v="234 | _105_LIM333_COUNCIL-OWNED BUILDINGS"/>
    <s v="_105_LIM333_COUNCIL-OWNED BUILDING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25000"/>
    <n v="0"/>
    <n v="0"/>
    <n v="25000"/>
    <n v="0"/>
    <n v="25000"/>
    <n v="25824.999999999996"/>
    <n v="26651.399999999998"/>
    <n v="13233.12"/>
    <n v="0"/>
    <n v="0"/>
    <n v="0"/>
    <n v="11766.88"/>
    <n v="0"/>
  </r>
  <r>
    <n v="11207"/>
    <n v="224933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4228"/>
    <n v="0"/>
    <n v="0"/>
    <n v="24228"/>
    <n v="0"/>
    <n v="24228"/>
    <n v="25027.523999999998"/>
    <n v="25828.404767999997"/>
    <n v="0"/>
    <n v="0"/>
    <n v="0"/>
    <n v="0"/>
    <n v="24228"/>
    <n v="0"/>
  </r>
  <r>
    <n v="11115"/>
    <n v="207445"/>
    <n v="431"/>
    <m/>
    <m/>
    <s v="431 | _053_30000_LIM333_Municipal Running Costs_DEPRECIATION_2018"/>
    <s v="_053_30000_LIM333_Municipal Running Costs_DEPRECIATION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3199"/>
    <n v="0"/>
    <n v="0"/>
    <n v="3199"/>
    <n v="0"/>
    <n v="3199"/>
    <n v="3304.5669999999996"/>
    <n v="3410.3131439999997"/>
    <n v="0"/>
    <n v="0"/>
    <n v="0"/>
    <n v="0"/>
    <n v="3199"/>
    <n v="0"/>
  </r>
  <r>
    <n v="12254"/>
    <n v="224265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4034"/>
    <n v="0"/>
    <n v="0"/>
    <n v="24034"/>
    <n v="0"/>
    <n v="24034"/>
    <n v="24827.121999999999"/>
    <n v="25621.589904"/>
    <n v="0"/>
    <n v="0"/>
    <n v="0"/>
    <n v="0"/>
    <n v="24034"/>
    <n v="0"/>
  </r>
  <r>
    <n v="10781"/>
    <n v="206440"/>
    <n v="97"/>
    <s v="038/053/1027"/>
    <s v="/053/1027"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9874"/>
    <n v="0"/>
    <n v="0"/>
    <n v="29874"/>
    <n v="20418.128877323332"/>
    <n v="50292.128877323332"/>
    <n v="51951.769130274995"/>
    <n v="53614.225742443799"/>
    <n v="0"/>
    <n v="0"/>
    <n v="23578.1"/>
    <n v="47156.2"/>
    <n v="6295.9"/>
    <n v="78.930000000000007"/>
  </r>
  <r>
    <n v="11145"/>
    <n v="209363"/>
    <n v="461"/>
    <s v="140/078/1341"/>
    <s v="/078/1341"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9121"/>
    <n v="0"/>
    <n v="0"/>
    <n v="29121"/>
    <n v="20072.651082797507"/>
    <n v="49193.651082797507"/>
    <n v="50817.041568529821"/>
    <n v="52443.186898722779"/>
    <n v="0"/>
    <n v="0"/>
    <n v="28537"/>
    <n v="57074"/>
    <n v="584"/>
    <n v="97.99"/>
  </r>
  <r>
    <n v="12420"/>
    <n v="231727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8535"/>
    <n v="0"/>
    <n v="0"/>
    <n v="28535"/>
    <n v="0"/>
    <n v="28535"/>
    <n v="29476.654999999999"/>
    <n v="30419.90796"/>
    <n v="0"/>
    <n v="0"/>
    <n v="0"/>
    <n v="0"/>
    <n v="28535"/>
    <n v="0"/>
  </r>
  <r>
    <n v="12421"/>
    <n v="231728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8535"/>
    <n v="0"/>
    <n v="0"/>
    <n v="28535"/>
    <n v="0"/>
    <n v="28535"/>
    <n v="29476.654999999999"/>
    <n v="30419.90796"/>
    <n v="0"/>
    <n v="0"/>
    <n v="0"/>
    <n v="0"/>
    <n v="28535"/>
    <n v="0"/>
  </r>
  <r>
    <n v="11025"/>
    <n v="231585"/>
    <n v="341"/>
    <m/>
    <m/>
    <s v="341 | _123_70000_LIM333_Operational  Typical Work Streams Community Development Library Programmes_GENERAL EXPENSES _ OTHER_2018"/>
    <s v="_123_70000_LIM333_Operational  Typical Work Streams Community Development Library Programme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14000000000000000000000000000"/>
    <s v="Operational:Typical Work Streams:Community Development:Library Programmes"/>
    <s v="FD001001001002000000000000000000000000"/>
    <s v="Fund:Operational:Revenue:General Revenue:Equitable Share"/>
    <s v="IE010035000000000000000000000000000000"/>
    <x v="2"/>
    <x v="2"/>
    <n v="13000"/>
    <n v="15000"/>
    <n v="0"/>
    <n v="28000"/>
    <n v="0"/>
    <n v="28000"/>
    <n v="28923.999999999996"/>
    <n v="29849.567999999996"/>
    <n v="0"/>
    <n v="0"/>
    <n v="22446"/>
    <n v="44892"/>
    <n v="5554"/>
    <n v="80.16"/>
  </r>
  <r>
    <n v="11634"/>
    <n v="220492"/>
    <n v="2426"/>
    <m/>
    <m/>
    <s v="2426 | _007_30000_LIM333_Municipal Running Costs_GENERAL EXPENSES _ CONSULTATION_2018"/>
    <s v="_007_30000_LIM333_Municipal Running Costs_GENERAL EXPENSES _ CONSULTATION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83000"/>
    <n v="-55000"/>
    <n v="0"/>
    <n v="28000"/>
    <n v="0"/>
    <n v="28000"/>
    <n v="28923.999999999996"/>
    <n v="29849.567999999996"/>
    <n v="0"/>
    <n v="0"/>
    <n v="5700"/>
    <n v="11400"/>
    <n v="22300"/>
    <n v="20.36"/>
  </r>
  <r>
    <n v="10719"/>
    <n v="226038"/>
    <n v="35"/>
    <s v="005/053/1027"/>
    <s v="/053/1027"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7854"/>
    <n v="0"/>
    <n v="0"/>
    <n v="27854"/>
    <n v="28523.52924149156"/>
    <n v="56377.52924149156"/>
    <n v="58237.987706460779"/>
    <n v="60101.603313067528"/>
    <n v="0"/>
    <n v="0"/>
    <n v="21983.81"/>
    <n v="43967.62"/>
    <n v="5870.19"/>
    <n v="78.930000000000007"/>
  </r>
  <r>
    <n v="11123"/>
    <n v="210711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27792"/>
    <n v="0"/>
    <n v="0"/>
    <n v="27792"/>
    <n v="0"/>
    <n v="27792"/>
    <n v="28709.135999999999"/>
    <n v="29627.828352"/>
    <n v="0"/>
    <n v="0"/>
    <n v="0"/>
    <n v="0"/>
    <n v="27792"/>
    <n v="0"/>
  </r>
  <r>
    <n v="11189"/>
    <n v="225966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6734"/>
    <n v="0"/>
    <n v="0"/>
    <n v="26734"/>
    <n v="0"/>
    <n v="26734"/>
    <n v="27616.221999999998"/>
    <n v="28499.941103999998"/>
    <n v="0"/>
    <n v="0"/>
    <n v="17613.41"/>
    <n v="35226.82"/>
    <n v="9120.59"/>
    <n v="65.88"/>
  </r>
  <r>
    <n v="11513"/>
    <n v="225911"/>
    <n v="2310"/>
    <m/>
    <m/>
    <s v="2310 | 056_Printing- publications and books"/>
    <s v="056_Printing, publications and books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9133"/>
    <n v="-23000"/>
    <n v="0"/>
    <n v="26133"/>
    <n v="0"/>
    <n v="26133"/>
    <n v="26995.388999999999"/>
    <n v="27859.241448000001"/>
    <n v="0"/>
    <n v="7200"/>
    <n v="2710.91"/>
    <n v="5421.82"/>
    <n v="16222.09"/>
    <n v="10.37"/>
  </r>
  <r>
    <n v="12273"/>
    <n v="225196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274"/>
    <n v="225192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1011"/>
    <n v="22490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"/>
    <n v="20000"/>
    <n v="0"/>
    <n v="23000"/>
    <n v="527000"/>
    <n v="550000"/>
    <n v="568150"/>
    <n v="586330.80000000005"/>
    <n v="0"/>
    <n v="0"/>
    <n v="0"/>
    <n v="0"/>
    <n v="23000"/>
    <n v="0"/>
  </r>
  <r>
    <n v="11122"/>
    <n v="223621"/>
    <n v="438"/>
    <m/>
    <m/>
    <s v="438 | _037_30000_LIM333_Municipal Running Costs_DEPRECIATION_2018"/>
    <s v="_037_30000_LIM333_Municipal Running Costs_DEPRECIATION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2000000000000000000000000000"/>
    <x v="56"/>
    <x v="1"/>
    <n v="4522139"/>
    <n v="0"/>
    <n v="0"/>
    <n v="4522139"/>
    <n v="0"/>
    <n v="4522139"/>
    <n v="4671369.5869999994"/>
    <n v="4820853.4137839992"/>
    <n v="0"/>
    <n v="0"/>
    <n v="206385.48"/>
    <n v="412770.96"/>
    <n v="4315753.5199999996"/>
    <n v="4.5599999999999996"/>
  </r>
  <r>
    <n v="12310"/>
    <n v="225181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311"/>
    <n v="225185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328"/>
    <n v="225172"/>
    <n v="6551"/>
    <m/>
    <m/>
    <s v="6551 | Fleet project_M/BENZ  -057_CJF 828 L"/>
    <s v="Fleet project_M/BENZ  -057_CJF 8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384"/>
    <n v="224359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2913"/>
    <n v="0"/>
    <n v="0"/>
    <n v="22913"/>
    <n v="0"/>
    <n v="22913"/>
    <n v="23669.128999999997"/>
    <n v="24426.541127999997"/>
    <n v="0"/>
    <n v="0"/>
    <n v="0"/>
    <n v="0"/>
    <n v="22913"/>
    <n v="0"/>
  </r>
  <r>
    <n v="12600"/>
    <n v="225094"/>
    <n v="8616"/>
    <m/>
    <m/>
    <s v="8616 | FYR 284 L_VOLKSWAGEN"/>
    <s v="FYR 284 L_VOLKSWAGE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601"/>
    <n v="225095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616"/>
    <n v="225078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</r>
  <r>
    <n v="12043"/>
    <n v="225930"/>
    <n v="6240"/>
    <s v="040/078/1341"/>
    <s v="/078/1341"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5530"/>
    <n v="0"/>
    <n v="0"/>
    <n v="25530"/>
    <n v="30049.257380623574"/>
    <n v="55579.257380623574"/>
    <n v="57413.372874184148"/>
    <n v="59250.600806158043"/>
    <n v="0"/>
    <n v="0"/>
    <n v="25018"/>
    <n v="50036"/>
    <n v="512"/>
    <n v="97.99"/>
  </r>
  <r>
    <n v="10932"/>
    <n v="205363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7088"/>
    <n v="18000"/>
    <n v="0"/>
    <n v="25088"/>
    <n v="0"/>
    <n v="25088"/>
    <n v="25915.903999999999"/>
    <n v="26745.212928000001"/>
    <n v="0"/>
    <n v="0"/>
    <n v="20278.259999999998"/>
    <n v="40556.519999999997"/>
    <n v="4809.74"/>
    <n v="80.83"/>
  </r>
  <r>
    <n v="11145"/>
    <n v="202144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25000"/>
    <n v="0"/>
    <n v="0"/>
    <n v="25000"/>
    <n v="0"/>
    <n v="25000"/>
    <n v="25824.999999999996"/>
    <n v="26651.399999999998"/>
    <n v="0"/>
    <n v="0"/>
    <n v="5508.18"/>
    <n v="11016.36"/>
    <n v="19491.82"/>
    <n v="22.03"/>
  </r>
  <r>
    <n v="11505"/>
    <n v="225907"/>
    <n v="2302"/>
    <m/>
    <m/>
    <s v="2302 | 035_Printing- publications and books"/>
    <s v="035_Printing, publications and books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5000"/>
    <n v="0"/>
    <n v="0"/>
    <n v="25000"/>
    <n v="0"/>
    <n v="25000"/>
    <n v="25824.999999999996"/>
    <n v="26651.399999999998"/>
    <n v="0"/>
    <n v="0"/>
    <n v="1399.8"/>
    <n v="2799.6"/>
    <n v="23600.2"/>
    <n v="5.6"/>
  </r>
  <r>
    <n v="12315"/>
    <n v="231766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4969"/>
    <n v="0"/>
    <n v="0"/>
    <n v="24969"/>
    <n v="0"/>
    <n v="24969"/>
    <n v="25792.976999999999"/>
    <n v="26618.352264000001"/>
    <n v="0"/>
    <n v="0"/>
    <n v="0"/>
    <n v="0"/>
    <n v="24969"/>
    <n v="0"/>
  </r>
  <r>
    <n v="12369"/>
    <n v="231795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3957"/>
    <n v="0"/>
    <n v="0"/>
    <n v="23957"/>
    <n v="0"/>
    <n v="23957"/>
    <n v="24747.580999999998"/>
    <n v="25539.503591999997"/>
    <n v="0"/>
    <n v="0"/>
    <n v="0"/>
    <n v="0"/>
    <n v="23957"/>
    <n v="0"/>
  </r>
  <r>
    <n v="12371"/>
    <n v="231797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3957"/>
    <n v="0"/>
    <n v="0"/>
    <n v="23957"/>
    <n v="0"/>
    <n v="23957"/>
    <n v="24747.580999999998"/>
    <n v="25539.503591999997"/>
    <n v="0"/>
    <n v="0"/>
    <n v="0"/>
    <n v="0"/>
    <n v="23957"/>
    <n v="0"/>
  </r>
  <r>
    <n v="10954"/>
    <n v="201517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68000000000000000000000000000000"/>
    <x v="33"/>
    <x v="2"/>
    <n v="23822"/>
    <n v="0"/>
    <n v="0"/>
    <n v="23822"/>
    <n v="0"/>
    <n v="23822"/>
    <n v="24608.125999999997"/>
    <n v="25395.586031999996"/>
    <n v="0"/>
    <n v="0"/>
    <n v="435"/>
    <n v="870"/>
    <n v="23387"/>
    <n v="1.83"/>
  </r>
  <r>
    <n v="12385"/>
    <n v="224357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1150"/>
    <n v="0"/>
    <n v="0"/>
    <n v="21150"/>
    <n v="0"/>
    <n v="21150"/>
    <n v="21847.949999999997"/>
    <n v="22547.084399999996"/>
    <n v="0"/>
    <n v="0"/>
    <n v="0"/>
    <n v="0"/>
    <n v="21150"/>
    <n v="0"/>
  </r>
  <r>
    <n v="11128"/>
    <n v="199316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534"/>
    <n v="0"/>
    <n v="0"/>
    <n v="1534"/>
    <n v="-1534"/>
    <n v="0"/>
    <n v="0"/>
    <n v="0"/>
    <n v="0"/>
    <n v="0"/>
    <n v="727.9"/>
    <n v="1455.8"/>
    <n v="806.1"/>
    <n v="47.45"/>
  </r>
  <r>
    <n v="11128"/>
    <n v="223833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66000"/>
    <n v="0"/>
    <n v="0"/>
    <n v="66000"/>
    <n v="-66000"/>
    <n v="0"/>
    <n v="0"/>
    <n v="0"/>
    <n v="0"/>
    <n v="0"/>
    <n v="49000"/>
    <n v="98000"/>
    <n v="17000"/>
    <n v="74.239999999999995"/>
  </r>
  <r>
    <n v="11128"/>
    <n v="199488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9429"/>
    <n v="0"/>
    <n v="0"/>
    <n v="29429"/>
    <n v="-29429"/>
    <n v="0"/>
    <n v="0"/>
    <n v="0"/>
    <n v="0"/>
    <n v="0"/>
    <n v="13369.68"/>
    <n v="26739.360000000001"/>
    <n v="16059.32"/>
    <n v="45.43"/>
  </r>
  <r>
    <n v="11128"/>
    <n v="199309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37108"/>
    <n v="0"/>
    <n v="0"/>
    <n v="637108"/>
    <n v="-637108"/>
    <n v="0"/>
    <n v="0"/>
    <n v="0"/>
    <n v="0"/>
    <n v="0"/>
    <n v="361166.92"/>
    <n v="722333.84"/>
    <n v="275941.08"/>
    <n v="56.69"/>
  </r>
  <r>
    <n v="11128"/>
    <n v="210594"/>
    <n v="444"/>
    <m/>
    <m/>
    <s v="444 | _003_10002_LIM333_Employee Related Cost Municipal Staff"/>
    <s v="_003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194020"/>
    <n v="0"/>
    <n v="0"/>
    <n v="194020"/>
    <n v="-194020"/>
    <n v="0"/>
    <n v="0"/>
    <n v="0"/>
    <n v="0"/>
    <n v="0"/>
    <n v="144978.95000000001"/>
    <n v="289957.90000000002"/>
    <n v="49041.05"/>
    <n v="74.72"/>
  </r>
  <r>
    <n v="12244"/>
    <n v="225144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28"/>
    <n v="199453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08055"/>
    <n v="0"/>
    <n v="0"/>
    <n v="108055"/>
    <n v="-108055"/>
    <n v="0"/>
    <n v="0"/>
    <n v="0"/>
    <n v="0"/>
    <n v="0"/>
    <n v="141727"/>
    <n v="283454"/>
    <n v="-33672"/>
    <n v="131.16"/>
  </r>
  <r>
    <n v="11128"/>
    <n v="199495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827187"/>
    <n v="0"/>
    <n v="0"/>
    <n v="827187"/>
    <n v="-827187"/>
    <n v="0"/>
    <n v="0"/>
    <n v="0"/>
    <n v="0"/>
    <n v="0"/>
    <n v="396214.8"/>
    <n v="792429.6"/>
    <n v="430972.2"/>
    <n v="47.9"/>
  </r>
  <r>
    <n v="11128"/>
    <n v="232812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58094"/>
    <n v="0"/>
    <n v="0"/>
    <n v="58094"/>
    <n v="-58094"/>
    <n v="0"/>
    <n v="0"/>
    <n v="0"/>
    <n v="0"/>
    <n v="0"/>
    <n v="32766.44"/>
    <n v="65532.88"/>
    <n v="25327.56"/>
    <n v="56.4"/>
  </r>
  <r>
    <n v="11128"/>
    <n v="199474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6920534"/>
    <n v="0"/>
    <n v="0"/>
    <n v="6920534"/>
    <n v="-6920534"/>
    <n v="0"/>
    <n v="0"/>
    <n v="0"/>
    <n v="0"/>
    <n v="0"/>
    <n v="3094645.3"/>
    <n v="6189290.5999999996"/>
    <n v="3825888.7"/>
    <n v="44.72"/>
  </r>
  <r>
    <n v="11128"/>
    <n v="199496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576711"/>
    <n v="0"/>
    <n v="0"/>
    <n v="576711"/>
    <n v="-576711"/>
    <n v="0"/>
    <n v="0"/>
    <n v="0"/>
    <n v="0"/>
    <n v="0"/>
    <n v="254827.27"/>
    <n v="509654.54"/>
    <n v="321883.73"/>
    <n v="44.19"/>
  </r>
  <r>
    <n v="11128"/>
    <n v="199481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08400"/>
    <n v="0"/>
    <n v="0"/>
    <n v="108400"/>
    <n v="-108400"/>
    <n v="0"/>
    <n v="0"/>
    <n v="0"/>
    <n v="0"/>
    <n v="0"/>
    <n v="47523.16"/>
    <n v="95046.32"/>
    <n v="60876.84"/>
    <n v="43.84"/>
  </r>
  <r>
    <n v="11128"/>
    <n v="199446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42488"/>
    <n v="0"/>
    <n v="0"/>
    <n v="442488"/>
    <n v="-442488"/>
    <n v="0"/>
    <n v="0"/>
    <n v="0"/>
    <n v="0"/>
    <n v="0"/>
    <n v="170222.4"/>
    <n v="340444.8"/>
    <n v="272265.59999999998"/>
    <n v="38.47"/>
  </r>
  <r>
    <n v="11128"/>
    <n v="199460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071385"/>
    <n v="0"/>
    <n v="0"/>
    <n v="1071385"/>
    <n v="-1071385"/>
    <n v="0"/>
    <n v="0"/>
    <n v="0"/>
    <n v="0"/>
    <n v="0"/>
    <n v="505737.36"/>
    <n v="1011474.72"/>
    <n v="565647.64"/>
    <n v="47.2"/>
  </r>
  <r>
    <n v="12322"/>
    <n v="224288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0610"/>
    <n v="0"/>
    <n v="0"/>
    <n v="20610"/>
    <n v="0"/>
    <n v="20610"/>
    <n v="21290.129999999997"/>
    <n v="21971.414159999997"/>
    <n v="0"/>
    <n v="0"/>
    <n v="0"/>
    <n v="0"/>
    <n v="20610"/>
    <n v="0"/>
  </r>
  <r>
    <n v="12245"/>
    <n v="225158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726"/>
    <n v="224901"/>
    <n v="42"/>
    <m/>
    <m/>
    <s v="42 | _036_LIM333_CONSUMABLE DOMESTIC ITEMS"/>
    <s v="_036_LIM333_CONSUMABLE DOMESTIC ITEM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0000"/>
    <n v="0"/>
    <n v="0"/>
    <n v="20000"/>
    <n v="0"/>
    <n v="20000"/>
    <n v="20660"/>
    <n v="21321.119999999999"/>
    <n v="0"/>
    <n v="0"/>
    <n v="16227.02"/>
    <n v="32454.04"/>
    <n v="3772.98"/>
    <n v="81.14"/>
  </r>
  <r>
    <n v="12246"/>
    <n v="225157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47"/>
    <n v="225156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48"/>
    <n v="225155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49"/>
    <n v="225154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6358"/>
    <n v="0"/>
    <n v="0"/>
    <n v="0"/>
    <n v="17042"/>
    <n v="0"/>
  </r>
  <r>
    <n v="12250"/>
    <n v="225153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2"/>
    <n v="225151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3"/>
    <n v="225150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4"/>
    <n v="225149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32"/>
    <n v="206734"/>
    <n v="448"/>
    <m/>
    <m/>
    <s v="448 | _057_30000_LIM333_Municipal Running Costs_GRANTS _ SUBSIDIES PAID_UNCONDITIONAL_2018"/>
    <s v="_057_30000_LIM333_Municipal Running Costs_GRANTS _ SUBSIDIES PAID_UNCONDITIONAL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6003010000000000000000000"/>
    <x v="79"/>
    <x v="5"/>
    <n v="750000"/>
    <n v="0"/>
    <n v="0"/>
    <n v="750000"/>
    <n v="0"/>
    <n v="750000"/>
    <n v="774749.99999999988"/>
    <n v="799541.99999999988"/>
    <n v="0"/>
    <n v="0"/>
    <n v="0"/>
    <n v="0"/>
    <n v="750000"/>
    <n v="0"/>
  </r>
  <r>
    <n v="11132"/>
    <n v="226116"/>
    <n v="448"/>
    <m/>
    <m/>
    <s v="448 | _057_30000_LIM333_Municipal Running Costs_GRANTS _ SUBSIDIES PAID_UNCONDITIONAL_2018"/>
    <s v="_057_30000_LIM333_Municipal Running Costs_GRANTS _ SUBSIDIES PAID_UNCONDITIONAL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1002005005005000000000000000000"/>
    <x v="107"/>
    <x v="5"/>
    <n v="150000"/>
    <n v="0"/>
    <n v="0"/>
    <n v="150000"/>
    <n v="0"/>
    <n v="150000"/>
    <n v="154950"/>
    <n v="159908.4"/>
    <n v="0"/>
    <n v="0"/>
    <n v="0"/>
    <n v="0"/>
    <n v="150000"/>
    <n v="0"/>
  </r>
  <r>
    <n v="10795"/>
    <n v="204696"/>
    <n v="111"/>
    <m/>
    <m/>
    <s v="111 | _063_LIM333_NON-CAPITAL TOOLS &amp; EQUIPMENT"/>
    <s v="_063_LIM333_NON-CAPITAL TOOLS &amp; EQUIPMEN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000"/>
    <n v="0"/>
    <n v="0"/>
    <n v="20000"/>
    <n v="0"/>
    <n v="20000"/>
    <n v="20660"/>
    <n v="21321.119999999999"/>
    <n v="0"/>
    <n v="0"/>
    <n v="1590.72"/>
    <n v="3181.44"/>
    <n v="18409.28"/>
    <n v="7.95"/>
  </r>
  <r>
    <n v="12256"/>
    <n v="225147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7"/>
    <n v="225146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8"/>
    <n v="225145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9"/>
    <n v="225143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60"/>
    <n v="225195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61"/>
    <n v="225142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901"/>
    <n v="224893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0000"/>
    <n v="0"/>
    <n v="0"/>
    <n v="20000"/>
    <n v="0"/>
    <n v="20000"/>
    <n v="20660"/>
    <n v="21321.119999999999"/>
    <n v="0"/>
    <n v="0"/>
    <n v="2259.96"/>
    <n v="4519.92"/>
    <n v="17740.04"/>
    <n v="11.3"/>
  </r>
  <r>
    <n v="11116"/>
    <n v="224487"/>
    <n v="432"/>
    <m/>
    <m/>
    <s v="432 | 103_LIM333_MACHINERY &amp; EQUIPMENT"/>
    <s v="103_LIM333_MACHINERY &amp; EQUIPMENT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9020"/>
    <n v="0"/>
    <n v="0"/>
    <n v="19020"/>
    <n v="0"/>
    <n v="19020"/>
    <n v="19647.66"/>
    <n v="20276.385119999999"/>
    <n v="0"/>
    <n v="0"/>
    <n v="0"/>
    <n v="0"/>
    <n v="19020"/>
    <n v="0"/>
  </r>
  <r>
    <n v="12264"/>
    <n v="225139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2"/>
    <n v="224267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</r>
  <r>
    <n v="12253"/>
    <n v="224266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</r>
  <r>
    <n v="11141"/>
    <n v="20243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86226"/>
    <n v="0"/>
    <n v="0"/>
    <n v="186226"/>
    <n v="-186226"/>
    <n v="0"/>
    <n v="0"/>
    <n v="0"/>
    <n v="0"/>
    <n v="0"/>
    <n v="262442.45"/>
    <n v="524884.9"/>
    <n v="-76216.45"/>
    <n v="140.93"/>
  </r>
  <r>
    <n v="11141"/>
    <n v="22382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47000"/>
    <n v="94000"/>
    <n v="-23000"/>
    <n v="195.83"/>
  </r>
  <r>
    <n v="11141"/>
    <n v="224024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1005007000000000000000000"/>
    <x v="59"/>
    <x v="3"/>
    <n v="208278"/>
    <n v="0"/>
    <n v="0"/>
    <n v="208278"/>
    <n v="-208278"/>
    <n v="0"/>
    <n v="0"/>
    <n v="0"/>
    <n v="0"/>
    <n v="0"/>
    <n v="81105.3"/>
    <n v="162210.6"/>
    <n v="127172.7"/>
    <n v="38.94"/>
  </r>
  <r>
    <n v="11141"/>
    <n v="202417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44694"/>
    <n v="0"/>
    <n v="0"/>
    <n v="44694"/>
    <n v="-44694"/>
    <n v="0"/>
    <n v="0"/>
    <n v="0"/>
    <n v="0"/>
    <n v="0"/>
    <n v="45437.43"/>
    <n v="90874.86"/>
    <n v="-743.43"/>
    <n v="101.66"/>
  </r>
  <r>
    <n v="12271"/>
    <n v="225194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2880"/>
    <n v="5760"/>
    <n v="20520"/>
    <n v="12.31"/>
  </r>
  <r>
    <n v="11141"/>
    <n v="224037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1001000000000000000000000"/>
    <x v="60"/>
    <x v="3"/>
    <n v="1189327"/>
    <n v="0"/>
    <n v="0"/>
    <n v="1189327"/>
    <n v="-1189327"/>
    <n v="0"/>
    <n v="0"/>
    <n v="0"/>
    <n v="0"/>
    <n v="0"/>
    <n v="676430.57"/>
    <n v="1352861.14"/>
    <n v="512896.43"/>
    <n v="56.88"/>
  </r>
  <r>
    <n v="11141"/>
    <n v="224031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1141"/>
    <n v="20250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402248"/>
    <n v="0"/>
    <n v="0"/>
    <n v="402248"/>
    <n v="-402248"/>
    <n v="0"/>
    <n v="0"/>
    <n v="0"/>
    <n v="0"/>
    <n v="0"/>
    <n v="408937.12"/>
    <n v="817874.24"/>
    <n v="-6689.12"/>
    <n v="101.66"/>
  </r>
  <r>
    <n v="11141"/>
    <n v="202518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48080"/>
    <n v="0"/>
    <n v="0"/>
    <n v="248080"/>
    <n v="-248080"/>
    <n v="0"/>
    <n v="0"/>
    <n v="0"/>
    <n v="0"/>
    <n v="0"/>
    <n v="152517.29999999999"/>
    <n v="305034.59999999998"/>
    <n v="95562.7"/>
    <n v="61.48"/>
  </r>
  <r>
    <n v="11141"/>
    <n v="224004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9097"/>
    <n v="0"/>
    <n v="0"/>
    <n v="9097"/>
    <n v="-9097"/>
    <n v="0"/>
    <n v="0"/>
    <n v="0"/>
    <n v="0"/>
    <n v="0"/>
    <n v="7616.16"/>
    <n v="15232.32"/>
    <n v="1480.84"/>
    <n v="83.72"/>
  </r>
  <r>
    <n v="11141"/>
    <n v="224042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2003000000000000000000000"/>
    <x v="63"/>
    <x v="3"/>
    <n v="149225"/>
    <n v="0"/>
    <n v="0"/>
    <n v="149225"/>
    <n v="-149225"/>
    <n v="0"/>
    <n v="0"/>
    <n v="0"/>
    <n v="0"/>
    <n v="0"/>
    <n v="57250.8"/>
    <n v="114501.6"/>
    <n v="91974.2"/>
    <n v="38.369999999999997"/>
  </r>
  <r>
    <n v="11141"/>
    <n v="23215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</r>
  <r>
    <n v="11141"/>
    <n v="22393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2234708"/>
    <n v="0"/>
    <n v="0"/>
    <n v="2234708"/>
    <n v="-2234708"/>
    <n v="0"/>
    <n v="0"/>
    <n v="0"/>
    <n v="0"/>
    <n v="0"/>
    <n v="2227878.37"/>
    <n v="4455756.74"/>
    <n v="6829.63"/>
    <n v="99.69"/>
  </r>
  <r>
    <n v="11141"/>
    <n v="232813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24574.83"/>
    <n v="49149.66"/>
    <n v="4472.17"/>
    <n v="84.6"/>
  </r>
  <r>
    <n v="11141"/>
    <n v="22639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70455"/>
    <n v="0"/>
    <n v="0"/>
    <n v="170455"/>
    <n v="-170455"/>
    <n v="0"/>
    <n v="0"/>
    <n v="0"/>
    <n v="0"/>
    <n v="0"/>
    <n v="269252.67"/>
    <n v="538505.34"/>
    <n v="-98797.67"/>
    <n v="157.96"/>
  </r>
  <r>
    <n v="11141"/>
    <n v="223461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2004000000000000000000000"/>
    <x v="58"/>
    <x v="3"/>
    <n v="2274"/>
    <n v="0"/>
    <n v="0"/>
    <n v="2274"/>
    <n v="-2274"/>
    <n v="0"/>
    <n v="0"/>
    <n v="0"/>
    <n v="0"/>
    <n v="0"/>
    <n v="898.15"/>
    <n v="1796.3"/>
    <n v="1375.85"/>
    <n v="39.5"/>
  </r>
  <r>
    <n v="11141"/>
    <n v="202473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614"/>
    <n v="0"/>
    <n v="0"/>
    <n v="614"/>
    <n v="-614"/>
    <n v="0"/>
    <n v="0"/>
    <n v="0"/>
    <n v="0"/>
    <n v="0"/>
    <n v="552.20000000000005"/>
    <n v="1104.4000000000001"/>
    <n v="61.8"/>
    <n v="89.93"/>
  </r>
  <r>
    <n v="11141"/>
    <n v="22381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77932"/>
    <n v="0"/>
    <n v="0"/>
    <n v="177932"/>
    <n v="-177932"/>
    <n v="0"/>
    <n v="0"/>
    <n v="0"/>
    <n v="0"/>
    <n v="0"/>
    <n v="380539.68"/>
    <n v="761079.36"/>
    <n v="-202607.68"/>
    <n v="213.87"/>
  </r>
  <r>
    <n v="12272"/>
    <n v="225197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4"/>
    <n v="224349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</r>
  <r>
    <n v="12278"/>
    <n v="225201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79"/>
    <n v="225193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0"/>
    <n v="225191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1"/>
    <n v="225190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2"/>
    <n v="225189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3"/>
    <n v="225188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84"/>
    <n v="225202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3"/>
    <n v="225183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7"/>
    <n v="225179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8"/>
    <n v="225178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5"/>
    <n v="224348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</r>
  <r>
    <n v="11151"/>
    <n v="223566"/>
    <n v="467"/>
    <m/>
    <m/>
    <s v="467 | _135_30000_LIM333_Municipal Running Costs_DEPRECIATION_2018"/>
    <s v="_135_30000_LIM333_Municipal Running Costs_DEPRECIATION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6001000000000000000000000000"/>
    <x v="108"/>
    <x v="1"/>
    <n v="250104"/>
    <n v="0"/>
    <n v="0"/>
    <n v="250104"/>
    <n v="0"/>
    <n v="250104"/>
    <n v="258357.43199999997"/>
    <n v="266624.86982399999"/>
    <n v="0"/>
    <n v="0"/>
    <n v="131170.45000000001"/>
    <n v="262340.90000000002"/>
    <n v="118933.55"/>
    <n v="52.45"/>
  </r>
  <r>
    <n v="11151"/>
    <n v="231636"/>
    <n v="467"/>
    <m/>
    <m/>
    <s v="467 | _135_30000_LIM333_Municipal Running Costs_DEPRECIATION_2018"/>
    <s v="_135_30000_LIM333_Municipal Running Costs_DEPRECIATION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6004000000000000000000000000"/>
    <x v="109"/>
    <x v="1"/>
    <n v="1872606"/>
    <n v="0"/>
    <n v="0"/>
    <n v="1872606"/>
    <n v="0"/>
    <n v="1872606"/>
    <n v="1934401.9979999999"/>
    <n v="1996302.8619359999"/>
    <n v="0"/>
    <n v="0"/>
    <n v="752134.24"/>
    <n v="1504268.48"/>
    <n v="1120471.76"/>
    <n v="40.17"/>
  </r>
  <r>
    <n v="11152"/>
    <n v="20036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71555"/>
    <n v="0"/>
    <n v="0"/>
    <n v="271555"/>
    <n v="-271555"/>
    <n v="0"/>
    <n v="0"/>
    <n v="0"/>
    <n v="0"/>
    <n v="0"/>
    <n v="133418.34"/>
    <n v="266836.68"/>
    <n v="138136.66"/>
    <n v="49.13"/>
  </r>
  <r>
    <n v="11152"/>
    <n v="201159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295848"/>
    <n v="0"/>
    <n v="0"/>
    <n v="1295848"/>
    <n v="-1295848"/>
    <n v="0"/>
    <n v="0"/>
    <n v="0"/>
    <n v="0"/>
    <n v="0"/>
    <n v="627947.4"/>
    <n v="1255894.8"/>
    <n v="667900.6"/>
    <n v="48.46"/>
  </r>
  <r>
    <n v="11152"/>
    <n v="232814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0"/>
    <n v="0"/>
    <n v="14524"/>
    <n v="0"/>
  </r>
  <r>
    <n v="11152"/>
    <n v="200386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884838"/>
    <n v="0"/>
    <n v="0"/>
    <n v="2884838"/>
    <n v="-2884838"/>
    <n v="0"/>
    <n v="0"/>
    <n v="0"/>
    <n v="0"/>
    <n v="0"/>
    <n v="1378601.96"/>
    <n v="2757203.92"/>
    <n v="1506236.04"/>
    <n v="47.79"/>
  </r>
  <r>
    <n v="11152"/>
    <n v="200379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989"/>
    <n v="0"/>
    <n v="0"/>
    <n v="3989"/>
    <n v="-3989"/>
    <n v="0"/>
    <n v="0"/>
    <n v="0"/>
    <n v="0"/>
    <n v="0"/>
    <n v="1907.6"/>
    <n v="3815.2"/>
    <n v="2081.4"/>
    <n v="47.82"/>
  </r>
  <r>
    <n v="11152"/>
    <n v="200407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15144826"/>
    <n v="-13214"/>
    <n v="0"/>
    <n v="15131612"/>
    <n v="-15131612"/>
    <n v="0"/>
    <n v="0"/>
    <n v="0"/>
    <n v="0"/>
    <n v="0"/>
    <n v="6804954.4900000002"/>
    <n v="13609908.98"/>
    <n v="8326657.5099999998"/>
    <n v="44.97"/>
  </r>
  <r>
    <n v="12319"/>
    <n v="225177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52"/>
    <n v="20039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160135"/>
    <n v="0"/>
    <n v="0"/>
    <n v="1160135"/>
    <n v="-1160135"/>
    <n v="0"/>
    <n v="0"/>
    <n v="0"/>
    <n v="0"/>
    <n v="0"/>
    <n v="862537.21"/>
    <n v="1725074.42"/>
    <n v="297597.78999999998"/>
    <n v="74.349999999999994"/>
  </r>
  <r>
    <n v="11152"/>
    <n v="200355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4041"/>
    <n v="0"/>
    <n v="0"/>
    <n v="404041"/>
    <n v="-404041"/>
    <n v="0"/>
    <n v="0"/>
    <n v="0"/>
    <n v="0"/>
    <n v="0"/>
    <n v="176969.72"/>
    <n v="353939.44"/>
    <n v="227071.28"/>
    <n v="43.8"/>
  </r>
  <r>
    <n v="11152"/>
    <n v="200400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316111"/>
    <n v="0"/>
    <n v="0"/>
    <n v="1316111"/>
    <n v="-1316111"/>
    <n v="0"/>
    <n v="0"/>
    <n v="0"/>
    <n v="0"/>
    <n v="0"/>
    <n v="1136575.52"/>
    <n v="2273151.04"/>
    <n v="179535.48"/>
    <n v="86.36"/>
  </r>
  <r>
    <n v="11152"/>
    <n v="200356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262069"/>
    <n v="0"/>
    <n v="0"/>
    <n v="1262069"/>
    <n v="-1262069"/>
    <n v="0"/>
    <n v="0"/>
    <n v="0"/>
    <n v="0"/>
    <n v="0"/>
    <n v="785977.99"/>
    <n v="1571955.98"/>
    <n v="476091.01"/>
    <n v="62.28"/>
  </r>
  <r>
    <n v="12320"/>
    <n v="225176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52"/>
    <n v="200370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59130"/>
    <n v="0"/>
    <n v="0"/>
    <n v="59130"/>
    <n v="-59130"/>
    <n v="0"/>
    <n v="0"/>
    <n v="0"/>
    <n v="0"/>
    <n v="0"/>
    <n v="27042.240000000002"/>
    <n v="54084.480000000003"/>
    <n v="32087.759999999998"/>
    <n v="45.73"/>
  </r>
  <r>
    <n v="11152"/>
    <n v="235991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9008000000000000000000"/>
    <x v="34"/>
    <x v="3"/>
    <n v="0"/>
    <n v="13214"/>
    <n v="0"/>
    <n v="13214"/>
    <n v="-13214"/>
    <n v="0"/>
    <n v="0"/>
    <n v="0"/>
    <n v="0"/>
    <n v="0"/>
    <n v="990.96"/>
    <n v="1981.92"/>
    <n v="12223.04"/>
    <n v="7.5"/>
  </r>
  <r>
    <n v="11152"/>
    <n v="200271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55008"/>
    <n v="0"/>
    <n v="0"/>
    <n v="55008"/>
    <n v="-55008"/>
    <n v="0"/>
    <n v="0"/>
    <n v="0"/>
    <n v="0"/>
    <n v="0"/>
    <n v="38925.379999999997"/>
    <n v="77850.759999999995"/>
    <n v="16082.62"/>
    <n v="70.760000000000005"/>
  </r>
  <r>
    <n v="11152"/>
    <n v="22385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3000000000000000000000"/>
    <x v="21"/>
    <x v="3"/>
    <n v="30000"/>
    <n v="0"/>
    <n v="0"/>
    <n v="30000"/>
    <n v="-30000"/>
    <n v="0"/>
    <n v="0"/>
    <n v="0"/>
    <n v="0"/>
    <n v="0"/>
    <n v="9000"/>
    <n v="18000"/>
    <n v="21000"/>
    <n v="30"/>
  </r>
  <r>
    <n v="11153"/>
    <n v="205567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68612"/>
    <n v="0"/>
    <n v="0"/>
    <n v="68612"/>
    <n v="-68612"/>
    <n v="0"/>
    <n v="0"/>
    <n v="0"/>
    <n v="0"/>
    <n v="0"/>
    <n v="30912.93"/>
    <n v="61825.86"/>
    <n v="37699.07"/>
    <n v="45.05"/>
  </r>
  <r>
    <n v="11153"/>
    <n v="205589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93770"/>
    <n v="0"/>
    <n v="0"/>
    <n v="493770"/>
    <n v="-493770"/>
    <n v="0"/>
    <n v="0"/>
    <n v="0"/>
    <n v="0"/>
    <n v="0"/>
    <n v="319115.94"/>
    <n v="638231.88"/>
    <n v="174654.06"/>
    <n v="64.63"/>
  </r>
  <r>
    <n v="11153"/>
    <n v="205612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286084"/>
    <n v="0"/>
    <n v="0"/>
    <n v="3286084"/>
    <n v="-3286084"/>
    <n v="0"/>
    <n v="0"/>
    <n v="0"/>
    <n v="0"/>
    <n v="0"/>
    <n v="1564220.58"/>
    <n v="3128441.16"/>
    <n v="1721863.42"/>
    <n v="47.6"/>
  </r>
  <r>
    <n v="11153"/>
    <n v="205552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689886"/>
    <n v="0"/>
    <n v="0"/>
    <n v="1689886"/>
    <n v="-1689886"/>
    <n v="0"/>
    <n v="0"/>
    <n v="0"/>
    <n v="0"/>
    <n v="0"/>
    <n v="545568.55000000005"/>
    <n v="1091137.1000000001"/>
    <n v="1144317.45"/>
    <n v="32.28"/>
  </r>
  <r>
    <n v="11153"/>
    <n v="205590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421966"/>
    <n v="0"/>
    <n v="0"/>
    <n v="1421966"/>
    <n v="-1421966"/>
    <n v="0"/>
    <n v="0"/>
    <n v="0"/>
    <n v="0"/>
    <n v="0"/>
    <n v="509897.1"/>
    <n v="1019794.2"/>
    <n v="912068.9"/>
    <n v="35.86"/>
  </r>
  <r>
    <n v="11153"/>
    <n v="20557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93081"/>
    <n v="0"/>
    <n v="0"/>
    <n v="393081"/>
    <n v="-393081"/>
    <n v="0"/>
    <n v="0"/>
    <n v="0"/>
    <n v="0"/>
    <n v="0"/>
    <n v="307115.75"/>
    <n v="614231.5"/>
    <n v="85965.25"/>
    <n v="78.13"/>
  </r>
  <r>
    <n v="11153"/>
    <n v="20554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17063587"/>
    <n v="0"/>
    <n v="0"/>
    <n v="17063587"/>
    <n v="-17063587"/>
    <n v="0"/>
    <n v="0"/>
    <n v="0"/>
    <n v="0"/>
    <n v="0"/>
    <n v="8147579.3099999996"/>
    <n v="16295158.619999999"/>
    <n v="8916007.6899999995"/>
    <n v="47.75"/>
  </r>
  <r>
    <n v="11153"/>
    <n v="205554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6746"/>
    <n v="0"/>
    <n v="0"/>
    <n v="26746"/>
    <n v="-26746"/>
    <n v="0"/>
    <n v="0"/>
    <n v="0"/>
    <n v="0"/>
    <n v="0"/>
    <n v="15212.99"/>
    <n v="30425.98"/>
    <n v="11533.01"/>
    <n v="56.88"/>
  </r>
  <r>
    <n v="12321"/>
    <n v="225175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53"/>
    <n v="205582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450"/>
    <n v="0"/>
    <n v="0"/>
    <n v="4450"/>
    <n v="-4450"/>
    <n v="0"/>
    <n v="0"/>
    <n v="0"/>
    <n v="0"/>
    <n v="0"/>
    <n v="2183.6999999999998"/>
    <n v="4367.3999999999996"/>
    <n v="2266.3000000000002"/>
    <n v="49.07"/>
  </r>
  <r>
    <n v="11153"/>
    <n v="205561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09400"/>
    <n v="0"/>
    <n v="0"/>
    <n v="309400"/>
    <n v="-309400"/>
    <n v="0"/>
    <n v="0"/>
    <n v="0"/>
    <n v="0"/>
    <n v="0"/>
    <n v="148100.26999999999"/>
    <n v="296200.53999999998"/>
    <n v="161299.73000000001"/>
    <n v="47.87"/>
  </r>
  <r>
    <n v="11153"/>
    <n v="205604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467485"/>
    <n v="0"/>
    <n v="0"/>
    <n v="1467485"/>
    <n v="-1467485"/>
    <n v="0"/>
    <n v="0"/>
    <n v="0"/>
    <n v="0"/>
    <n v="0"/>
    <n v="638019.9"/>
    <n v="1276039.8"/>
    <n v="829465.1"/>
    <n v="43.48"/>
  </r>
  <r>
    <n v="11153"/>
    <n v="223910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35466"/>
    <n v="0"/>
    <n v="0"/>
    <n v="35466"/>
    <n v="-35466"/>
    <n v="0"/>
    <n v="0"/>
    <n v="0"/>
    <n v="0"/>
    <n v="0"/>
    <n v="2955.5"/>
    <n v="5911"/>
    <n v="32510.5"/>
    <n v="8.33"/>
  </r>
  <r>
    <n v="11153"/>
    <n v="223823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90000"/>
    <n v="0"/>
    <n v="0"/>
    <n v="90000"/>
    <n v="-90000"/>
    <n v="0"/>
    <n v="0"/>
    <n v="0"/>
    <n v="0"/>
    <n v="0"/>
    <n v="54000"/>
    <n v="108000"/>
    <n v="36000"/>
    <n v="60"/>
  </r>
  <r>
    <n v="12322"/>
    <n v="225174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53"/>
    <n v="23281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72618"/>
    <n v="0"/>
    <n v="0"/>
    <n v="72618"/>
    <n v="-72618"/>
    <n v="0"/>
    <n v="0"/>
    <n v="0"/>
    <n v="0"/>
    <n v="0"/>
    <n v="38617.589999999997"/>
    <n v="77235.179999999993"/>
    <n v="34000.410000000003"/>
    <n v="53.18"/>
  </r>
  <r>
    <n v="11062"/>
    <n v="224748"/>
    <n v="378"/>
    <m/>
    <m/>
    <s v="378 | 103_LIM333_NON-CAPITAL TOOLS &amp; EQUIPMENT"/>
    <s v="103_LIM333_NON-CAPITAL TOOLS &amp; EQUIPMENT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7662"/>
    <n v="0"/>
    <n v="0"/>
    <n v="17662"/>
    <n v="0"/>
    <n v="17662"/>
    <n v="18244.845999999998"/>
    <n v="18828.681071999999"/>
    <n v="0"/>
    <n v="0"/>
    <n v="0"/>
    <n v="0"/>
    <n v="17662"/>
    <n v="0"/>
  </r>
  <r>
    <n v="11157"/>
    <n v="223537"/>
    <n v="473"/>
    <m/>
    <m/>
    <s v="473 | _103_30000_LIM333_Municipal Running Costs_DEPRECIATION_2018"/>
    <s v="_103_30000_LIM333_Municipal Running Costs_DEPRECIATION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39186"/>
    <n v="0"/>
    <n v="0"/>
    <n v="39186"/>
    <n v="0"/>
    <n v="39186"/>
    <n v="40479.137999999999"/>
    <n v="41774.470416000004"/>
    <n v="0"/>
    <n v="0"/>
    <n v="53386.25"/>
    <n v="106772.5"/>
    <n v="-14200.25"/>
    <n v="136.24"/>
  </r>
  <r>
    <n v="11160"/>
    <n v="205875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65774"/>
    <n v="0"/>
    <n v="0"/>
    <n v="665774"/>
    <n v="-665774"/>
    <n v="0"/>
    <n v="0"/>
    <n v="0"/>
    <n v="0"/>
    <n v="0"/>
    <n v="154346.47"/>
    <n v="308692.94"/>
    <n v="511427.53"/>
    <n v="23.18"/>
  </r>
  <r>
    <n v="11160"/>
    <n v="205897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9565"/>
    <n v="0"/>
    <n v="0"/>
    <n v="29565"/>
    <n v="-29565"/>
    <n v="0"/>
    <n v="0"/>
    <n v="0"/>
    <n v="0"/>
    <n v="0"/>
    <n v="13228.54"/>
    <n v="26457.08"/>
    <n v="16336.46"/>
    <n v="44.74"/>
  </r>
  <r>
    <n v="11160"/>
    <n v="205903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89678"/>
    <n v="0"/>
    <n v="0"/>
    <n v="1589678"/>
    <n v="-1589678"/>
    <n v="0"/>
    <n v="0"/>
    <n v="0"/>
    <n v="0"/>
    <n v="0"/>
    <n v="689223.12"/>
    <n v="1378446.24"/>
    <n v="900454.88"/>
    <n v="43.36"/>
  </r>
  <r>
    <n v="11160"/>
    <n v="205917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66239"/>
    <n v="0"/>
    <n v="0"/>
    <n v="966239"/>
    <n v="-966239"/>
    <n v="0"/>
    <n v="0"/>
    <n v="0"/>
    <n v="0"/>
    <n v="0"/>
    <n v="227513.19"/>
    <n v="455026.38"/>
    <n v="738725.81"/>
    <n v="23.55"/>
  </r>
  <r>
    <n v="11160"/>
    <n v="205909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989292"/>
    <n v="0"/>
    <n v="0"/>
    <n v="7989292"/>
    <n v="-7989292"/>
    <n v="0"/>
    <n v="0"/>
    <n v="0"/>
    <n v="0"/>
    <n v="0"/>
    <n v="3559299.6"/>
    <n v="7118599.2000000002"/>
    <n v="4429992.4000000004"/>
    <n v="44.55"/>
  </r>
  <r>
    <n v="11160"/>
    <n v="205947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655031"/>
    <n v="0"/>
    <n v="0"/>
    <n v="655031"/>
    <n v="-655031"/>
    <n v="0"/>
    <n v="0"/>
    <n v="0"/>
    <n v="0"/>
    <n v="0"/>
    <n v="246747.3"/>
    <n v="493494.6"/>
    <n v="408283.7"/>
    <n v="37.67"/>
  </r>
  <r>
    <n v="12323"/>
    <n v="225173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60"/>
    <n v="205926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783420"/>
    <n v="0"/>
    <n v="0"/>
    <n v="783420"/>
    <n v="-783420"/>
    <n v="0"/>
    <n v="0"/>
    <n v="0"/>
    <n v="0"/>
    <n v="0"/>
    <n v="537591.05000000005"/>
    <n v="1075182.1000000001"/>
    <n v="245828.95"/>
    <n v="68.62"/>
  </r>
  <r>
    <n v="11160"/>
    <n v="223814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2000"/>
    <n v="0"/>
    <n v="0"/>
    <n v="42000"/>
    <n v="-42000"/>
    <n v="0"/>
    <n v="0"/>
    <n v="0"/>
    <n v="0"/>
    <n v="0"/>
    <n v="21000"/>
    <n v="42000"/>
    <n v="21000"/>
    <n v="50"/>
  </r>
  <r>
    <n v="11160"/>
    <n v="205933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59786"/>
    <n v="0"/>
    <n v="0"/>
    <n v="159786"/>
    <n v="-159786"/>
    <n v="0"/>
    <n v="0"/>
    <n v="0"/>
    <n v="0"/>
    <n v="0"/>
    <n v="68314.559999999998"/>
    <n v="136629.12"/>
    <n v="91471.44"/>
    <n v="42.75"/>
  </r>
  <r>
    <n v="11160"/>
    <n v="205940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841"/>
    <n v="0"/>
    <n v="0"/>
    <n v="1841"/>
    <n v="-1841"/>
    <n v="0"/>
    <n v="0"/>
    <n v="0"/>
    <n v="0"/>
    <n v="0"/>
    <n v="828.3"/>
    <n v="1656.6"/>
    <n v="1012.7"/>
    <n v="44.99"/>
  </r>
  <r>
    <n v="11160"/>
    <n v="205881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3829"/>
    <n v="0"/>
    <n v="0"/>
    <n v="403829"/>
    <n v="-403829"/>
    <n v="0"/>
    <n v="0"/>
    <n v="0"/>
    <n v="0"/>
    <n v="0"/>
    <n v="198159.12"/>
    <n v="396318.24"/>
    <n v="205669.88"/>
    <n v="49.07"/>
  </r>
  <r>
    <n v="12331"/>
    <n v="225165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60"/>
    <n v="232816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72618"/>
    <n v="0"/>
    <n v="0"/>
    <n v="72618"/>
    <n v="-72618"/>
    <n v="0"/>
    <n v="0"/>
    <n v="0"/>
    <n v="0"/>
    <n v="0"/>
    <n v="60318.9"/>
    <n v="120637.8"/>
    <n v="12299.1"/>
    <n v="83.06"/>
  </r>
  <r>
    <n v="12332"/>
    <n v="224280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2337"/>
    <n v="224382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1167"/>
    <n v="201062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6000000000000000000000000"/>
    <x v="11"/>
    <x v="3"/>
    <n v="84146"/>
    <n v="0"/>
    <n v="0"/>
    <n v="84146"/>
    <n v="-84146"/>
    <n v="0"/>
    <n v="0"/>
    <n v="0"/>
    <n v="0"/>
    <n v="0"/>
    <n v="40206.239999999998"/>
    <n v="80412.479999999996"/>
    <n v="43939.76"/>
    <n v="47.78"/>
  </r>
  <r>
    <n v="11167"/>
    <n v="201176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3000000000000000000000000"/>
    <x v="13"/>
    <x v="3"/>
    <n v="156954"/>
    <n v="0"/>
    <n v="0"/>
    <n v="156954"/>
    <n v="-156954"/>
    <n v="0"/>
    <n v="0"/>
    <n v="0"/>
    <n v="0"/>
    <n v="0"/>
    <n v="79367.42"/>
    <n v="158734.84"/>
    <n v="77586.58"/>
    <n v="50.57"/>
  </r>
  <r>
    <n v="11167"/>
    <n v="201167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762568"/>
    <n v="0"/>
    <n v="0"/>
    <n v="762568"/>
    <n v="-762568"/>
    <n v="0"/>
    <n v="0"/>
    <n v="0"/>
    <n v="0"/>
    <n v="0"/>
    <n v="237384.02"/>
    <n v="474768.04"/>
    <n v="525183.98"/>
    <n v="31.13"/>
  </r>
  <r>
    <n v="11167"/>
    <n v="201207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1767371"/>
    <n v="0"/>
    <n v="0"/>
    <n v="1767371"/>
    <n v="-1767371"/>
    <n v="0"/>
    <n v="0"/>
    <n v="0"/>
    <n v="0"/>
    <n v="0"/>
    <n v="1345274.24"/>
    <n v="2690548.48"/>
    <n v="422096.76"/>
    <n v="76.12"/>
  </r>
  <r>
    <n v="12332"/>
    <n v="225164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67"/>
    <n v="201141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5000000000000000000000000"/>
    <x v="18"/>
    <x v="3"/>
    <n v="1620348"/>
    <n v="0"/>
    <n v="0"/>
    <n v="1620348"/>
    <n v="-1620348"/>
    <n v="0"/>
    <n v="0"/>
    <n v="0"/>
    <n v="0"/>
    <n v="0"/>
    <n v="815564.54"/>
    <n v="1631129.08"/>
    <n v="804783.46"/>
    <n v="50.33"/>
  </r>
  <r>
    <n v="11167"/>
    <n v="200981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847631"/>
    <n v="-3511"/>
    <n v="0"/>
    <n v="7844120"/>
    <n v="-7844120"/>
    <n v="0"/>
    <n v="0"/>
    <n v="0"/>
    <n v="0"/>
    <n v="0"/>
    <n v="3955898.41"/>
    <n v="7911796.8200000003"/>
    <n v="3888221.59"/>
    <n v="50.43"/>
  </r>
  <r>
    <n v="11167"/>
    <n v="201040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3000000000000000000000000"/>
    <x v="16"/>
    <x v="3"/>
    <n v="653969"/>
    <n v="0"/>
    <n v="0"/>
    <n v="653969"/>
    <n v="-653969"/>
    <n v="0"/>
    <n v="0"/>
    <n v="0"/>
    <n v="0"/>
    <n v="0"/>
    <n v="137244.25"/>
    <n v="274488.5"/>
    <n v="516724.75"/>
    <n v="20.99"/>
  </r>
  <r>
    <n v="11167"/>
    <n v="201194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2000000000000000000000000"/>
    <x v="17"/>
    <x v="3"/>
    <n v="5677"/>
    <n v="0"/>
    <n v="0"/>
    <n v="5677"/>
    <n v="-5677"/>
    <n v="0"/>
    <n v="0"/>
    <n v="0"/>
    <n v="0"/>
    <n v="0"/>
    <n v="2848.85"/>
    <n v="5697.7"/>
    <n v="2828.15"/>
    <n v="50.18"/>
  </r>
  <r>
    <n v="11167"/>
    <n v="201074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4000000000000000000000000"/>
    <x v="10"/>
    <x v="3"/>
    <n v="679870"/>
    <n v="0"/>
    <n v="0"/>
    <n v="679870"/>
    <n v="-679870"/>
    <n v="0"/>
    <n v="0"/>
    <n v="0"/>
    <n v="0"/>
    <n v="0"/>
    <n v="336974.4"/>
    <n v="673948.8"/>
    <n v="342895.6"/>
    <n v="49.56"/>
  </r>
  <r>
    <n v="11167"/>
    <n v="236155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0"/>
    <n v="3511"/>
    <n v="0"/>
    <n v="3511"/>
    <n v="-3511"/>
    <n v="0"/>
    <n v="0"/>
    <n v="0"/>
    <n v="0"/>
    <n v="0"/>
    <n v="3510.69"/>
    <n v="7021.38"/>
    <n v="0.31"/>
    <n v="99.99"/>
  </r>
  <r>
    <n v="12338"/>
    <n v="224381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1170"/>
    <n v="200630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344706"/>
    <n v="0"/>
    <n v="0"/>
    <n v="344706"/>
    <n v="-344706"/>
    <n v="0"/>
    <n v="0"/>
    <n v="0"/>
    <n v="0"/>
    <n v="0"/>
    <n v="171088.34"/>
    <n v="342176.68"/>
    <n v="173617.66"/>
    <n v="49.63"/>
  </r>
  <r>
    <n v="12333"/>
    <n v="225163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70"/>
    <n v="200612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7892"/>
    <n v="0"/>
    <n v="0"/>
    <n v="37892"/>
    <n v="-37892"/>
    <n v="0"/>
    <n v="0"/>
    <n v="0"/>
    <n v="0"/>
    <n v="0"/>
    <n v="18748.71"/>
    <n v="37497.42"/>
    <n v="19143.29"/>
    <n v="49.48"/>
  </r>
  <r>
    <n v="11170"/>
    <n v="200623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57882"/>
    <n v="0"/>
    <n v="0"/>
    <n v="157882"/>
    <n v="-157882"/>
    <n v="0"/>
    <n v="0"/>
    <n v="0"/>
    <n v="0"/>
    <n v="0"/>
    <n v="49973.51"/>
    <n v="99947.02"/>
    <n v="107908.49"/>
    <n v="31.65"/>
  </r>
  <r>
    <n v="11170"/>
    <n v="200347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60"/>
    <n v="0"/>
    <n v="0"/>
    <n v="460"/>
    <n v="-460"/>
    <n v="0"/>
    <n v="0"/>
    <n v="0"/>
    <n v="0"/>
    <n v="0"/>
    <n v="225.9"/>
    <n v="451.8"/>
    <n v="234.1"/>
    <n v="49.11"/>
  </r>
  <r>
    <n v="11170"/>
    <n v="200618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6823"/>
    <n v="0"/>
    <n v="0"/>
    <n v="6823"/>
    <n v="-6823"/>
    <n v="0"/>
    <n v="0"/>
    <n v="0"/>
    <n v="0"/>
    <n v="0"/>
    <n v="3188.16"/>
    <n v="6376.32"/>
    <n v="3634.84"/>
    <n v="46.73"/>
  </r>
  <r>
    <n v="11170"/>
    <n v="200637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92366"/>
    <n v="0"/>
    <n v="0"/>
    <n v="392366"/>
    <n v="-392366"/>
    <n v="0"/>
    <n v="0"/>
    <n v="0"/>
    <n v="0"/>
    <n v="0"/>
    <n v="193931.55"/>
    <n v="387863.1"/>
    <n v="198434.45"/>
    <n v="49.43"/>
  </r>
  <r>
    <n v="11170"/>
    <n v="200658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11343"/>
    <n v="0"/>
    <n v="0"/>
    <n v="211343"/>
    <n v="-211343"/>
    <n v="0"/>
    <n v="0"/>
    <n v="0"/>
    <n v="0"/>
    <n v="0"/>
    <n v="86460.9"/>
    <n v="172921.8"/>
    <n v="124882.1"/>
    <n v="40.909999999999997"/>
  </r>
  <r>
    <n v="11170"/>
    <n v="223844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2000"/>
    <n v="24000"/>
    <n v="12000"/>
    <n v="50"/>
  </r>
  <r>
    <n v="11170"/>
    <n v="200650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894581"/>
    <n v="0"/>
    <n v="0"/>
    <n v="1894581"/>
    <n v="-1894581"/>
    <n v="0"/>
    <n v="0"/>
    <n v="0"/>
    <n v="0"/>
    <n v="0"/>
    <n v="937435.08"/>
    <n v="1874870.16"/>
    <n v="957145.92"/>
    <n v="49.48"/>
  </r>
  <r>
    <n v="11170"/>
    <n v="200644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52067"/>
    <n v="0"/>
    <n v="0"/>
    <n v="152067"/>
    <n v="-152067"/>
    <n v="0"/>
    <n v="0"/>
    <n v="0"/>
    <n v="0"/>
    <n v="0"/>
    <n v="76432.02"/>
    <n v="152864.04"/>
    <n v="75634.98"/>
    <n v="50.26"/>
  </r>
  <r>
    <n v="11170"/>
    <n v="232817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4680.92"/>
    <n v="9361.84"/>
    <n v="9843.08"/>
    <n v="32.229999999999997"/>
  </r>
  <r>
    <n v="12334"/>
    <n v="225162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39"/>
    <n v="224380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2340"/>
    <n v="224385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</r>
  <r>
    <n v="12341"/>
    <n v="224384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2974.45"/>
    <n v="5948.9"/>
    <n v="14650.55"/>
    <n v="16.88"/>
  </r>
  <r>
    <n v="10820"/>
    <n v="224781"/>
    <n v="136"/>
    <m/>
    <m/>
    <s v="136 | _005_LIM333_NON-CAPITAL TOOLS &amp; EQUIPMENT"/>
    <s v="_005_LIM333_NON-CAPITAL TOOLS &amp; EQUIPMENT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7000"/>
    <n v="0"/>
    <n v="0"/>
    <n v="17000"/>
    <n v="0"/>
    <n v="17000"/>
    <n v="17561"/>
    <n v="18122.952000000001"/>
    <n v="0"/>
    <n v="0"/>
    <n v="0"/>
    <n v="0"/>
    <n v="17000"/>
    <n v="0"/>
  </r>
  <r>
    <n v="12336"/>
    <n v="225160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3525"/>
    <n v="7050"/>
    <n v="19875"/>
    <n v="15.06"/>
  </r>
  <r>
    <n v="11179"/>
    <n v="223502"/>
    <n v="495"/>
    <m/>
    <m/>
    <s v="495 | _015_30000_LIM333_Municipal Running Costs_CONTRACTED SERVICES_2018"/>
    <s v="_015_30000_LIM333_Municipal Running Costs_CONTRACTED SERVIC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2010000000000000000000000000"/>
    <x v="110"/>
    <x v="6"/>
    <n v="1533601"/>
    <n v="0"/>
    <n v="0"/>
    <n v="1533601"/>
    <n v="153360.10000000009"/>
    <n v="1686961.1"/>
    <n v="1742630.8163000001"/>
    <n v="1798395.0024216"/>
    <n v="0"/>
    <n v="0"/>
    <n v="530220.56000000006"/>
    <n v="1060441.1200000001"/>
    <n v="1003380.44"/>
    <n v="34.57"/>
  </r>
  <r>
    <n v="11180"/>
    <n v="207225"/>
    <n v="496"/>
    <m/>
    <m/>
    <s v="496 | _036_30000_LIM333_Municipal Running Costs_DEPRECIATION_2018"/>
    <s v="_036_30000_LIM333_Municipal Running Costs_DEPRECIATION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7115"/>
    <n v="0"/>
    <n v="0"/>
    <n v="7115"/>
    <n v="0"/>
    <n v="7115"/>
    <n v="7349.7949999999992"/>
    <n v="7584.9884399999992"/>
    <n v="0"/>
    <n v="0"/>
    <n v="0"/>
    <n v="0"/>
    <n v="7115"/>
    <n v="0"/>
  </r>
  <r>
    <n v="12337"/>
    <n v="225265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38"/>
    <n v="225264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3"/>
    <n v="202821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50033"/>
    <n v="0"/>
    <n v="0"/>
    <n v="50033"/>
    <n v="-50033"/>
    <n v="0"/>
    <n v="0"/>
    <n v="0"/>
    <n v="0"/>
    <n v="0"/>
    <n v="10656.12"/>
    <n v="21312.240000000002"/>
    <n v="39376.879999999997"/>
    <n v="21.3"/>
  </r>
  <r>
    <n v="11183"/>
    <n v="202827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018534"/>
    <n v="0"/>
    <n v="0"/>
    <n v="1018534"/>
    <n v="-1018534"/>
    <n v="0"/>
    <n v="0"/>
    <n v="0"/>
    <n v="0"/>
    <n v="0"/>
    <n v="183254.48"/>
    <n v="366508.96"/>
    <n v="835279.52"/>
    <n v="17.989999999999998"/>
  </r>
  <r>
    <n v="11183"/>
    <n v="202850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89630"/>
    <n v="0"/>
    <n v="0"/>
    <n v="89630"/>
    <n v="-89630"/>
    <n v="0"/>
    <n v="0"/>
    <n v="0"/>
    <n v="0"/>
    <n v="0"/>
    <n v="16606.66"/>
    <n v="33213.32"/>
    <n v="73023.34"/>
    <n v="18.53"/>
  </r>
  <r>
    <n v="11183"/>
    <n v="202842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376"/>
    <n v="0"/>
    <n v="0"/>
    <n v="3376"/>
    <n v="-3376"/>
    <n v="0"/>
    <n v="0"/>
    <n v="0"/>
    <n v="0"/>
    <n v="0"/>
    <n v="627.5"/>
    <n v="1255"/>
    <n v="2748.5"/>
    <n v="18.59"/>
  </r>
  <r>
    <n v="12339"/>
    <n v="225263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3"/>
    <n v="202812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503379"/>
    <n v="0"/>
    <n v="0"/>
    <n v="503379"/>
    <n v="-503379"/>
    <n v="0"/>
    <n v="0"/>
    <n v="0"/>
    <n v="0"/>
    <n v="0"/>
    <n v="169557.09"/>
    <n v="339114.18"/>
    <n v="333821.90999999997"/>
    <n v="33.68"/>
  </r>
  <r>
    <n v="11183"/>
    <n v="202793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94004"/>
    <n v="0"/>
    <n v="0"/>
    <n v="994004"/>
    <n v="-994004"/>
    <n v="0"/>
    <n v="0"/>
    <n v="0"/>
    <n v="0"/>
    <n v="0"/>
    <n v="382492.98"/>
    <n v="764985.96"/>
    <n v="611511.02"/>
    <n v="38.479999999999997"/>
  </r>
  <r>
    <n v="11183"/>
    <n v="202711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33328"/>
    <n v="0"/>
    <n v="0"/>
    <n v="333328"/>
    <n v="-333328"/>
    <n v="0"/>
    <n v="0"/>
    <n v="0"/>
    <n v="0"/>
    <n v="0"/>
    <n v="90779"/>
    <n v="181558"/>
    <n v="242549"/>
    <n v="27.23"/>
  </r>
  <r>
    <n v="12340"/>
    <n v="225262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3"/>
    <n v="202779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64200"/>
    <n v="0"/>
    <n v="0"/>
    <n v="64200"/>
    <n v="-64200"/>
    <n v="0"/>
    <n v="0"/>
    <n v="0"/>
    <n v="0"/>
    <n v="0"/>
    <n v="10000"/>
    <n v="20000"/>
    <n v="54200"/>
    <n v="15.58"/>
  </r>
  <r>
    <n v="11183"/>
    <n v="202725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823735"/>
    <n v="0"/>
    <n v="0"/>
    <n v="823735"/>
    <n v="-823735"/>
    <n v="0"/>
    <n v="0"/>
    <n v="0"/>
    <n v="0"/>
    <n v="0"/>
    <n v="145900.79999999999"/>
    <n v="291801.59999999998"/>
    <n v="677834.2"/>
    <n v="17.71"/>
  </r>
  <r>
    <n v="11183"/>
    <n v="202786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6040543"/>
    <n v="0"/>
    <n v="0"/>
    <n v="6040543"/>
    <n v="-6040543"/>
    <n v="0"/>
    <n v="0"/>
    <n v="0"/>
    <n v="0"/>
    <n v="0"/>
    <n v="718102.64"/>
    <n v="1436205.28"/>
    <n v="5322440.3600000003"/>
    <n v="11.89"/>
  </r>
  <r>
    <n v="11183"/>
    <n v="223827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3670.23"/>
    <n v="7340.46"/>
    <n v="26329.77"/>
    <n v="12.23"/>
  </r>
  <r>
    <n v="11183"/>
    <n v="232818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180.92"/>
    <n v="14361.84"/>
    <n v="7343.08"/>
    <n v="49.44"/>
  </r>
  <r>
    <n v="11184"/>
    <n v="200793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061199"/>
    <n v="0"/>
    <n v="0"/>
    <n v="1061199"/>
    <n v="-1061199"/>
    <n v="0"/>
    <n v="0"/>
    <n v="0"/>
    <n v="0"/>
    <n v="0"/>
    <n v="421623.5"/>
    <n v="843247"/>
    <n v="639575.5"/>
    <n v="39.729999999999997"/>
  </r>
  <r>
    <n v="11184"/>
    <n v="223817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68000"/>
    <n v="0"/>
    <n v="0"/>
    <n v="168000"/>
    <n v="-168000"/>
    <n v="0"/>
    <n v="0"/>
    <n v="0"/>
    <n v="0"/>
    <n v="0"/>
    <n v="91000"/>
    <n v="182000"/>
    <n v="77000"/>
    <n v="54.17"/>
  </r>
  <r>
    <n v="11184"/>
    <n v="200721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015859"/>
    <n v="0"/>
    <n v="0"/>
    <n v="2015859"/>
    <n v="-2015859"/>
    <n v="0"/>
    <n v="0"/>
    <n v="0"/>
    <n v="0"/>
    <n v="0"/>
    <n v="910135.06"/>
    <n v="1820270.12"/>
    <n v="1105723.94"/>
    <n v="45.15"/>
  </r>
  <r>
    <n v="11184"/>
    <n v="232819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14042.76"/>
    <n v="28085.52"/>
    <n v="29528.240000000002"/>
    <n v="32.229999999999997"/>
  </r>
  <r>
    <n v="11184"/>
    <n v="200727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94623"/>
    <n v="0"/>
    <n v="0"/>
    <n v="194623"/>
    <n v="-194623"/>
    <n v="0"/>
    <n v="0"/>
    <n v="0"/>
    <n v="0"/>
    <n v="0"/>
    <n v="83490.92"/>
    <n v="166981.84"/>
    <n v="111132.08"/>
    <n v="42.9"/>
  </r>
  <r>
    <n v="11184"/>
    <n v="200735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3210"/>
    <n v="0"/>
    <n v="0"/>
    <n v="43210"/>
    <n v="-43210"/>
    <n v="0"/>
    <n v="0"/>
    <n v="0"/>
    <n v="0"/>
    <n v="0"/>
    <n v="18066.240000000002"/>
    <n v="36132.480000000003"/>
    <n v="25143.759999999998"/>
    <n v="41.81"/>
  </r>
  <r>
    <n v="11184"/>
    <n v="200741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9870751"/>
    <n v="0"/>
    <n v="0"/>
    <n v="9870751"/>
    <n v="-9870751"/>
    <n v="0"/>
    <n v="0"/>
    <n v="0"/>
    <n v="0"/>
    <n v="0"/>
    <n v="4656660.72"/>
    <n v="9313321.4399999995"/>
    <n v="5214090.28"/>
    <n v="47.18"/>
  </r>
  <r>
    <n v="11184"/>
    <n v="200769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608"/>
    <n v="0"/>
    <n v="0"/>
    <n v="2608"/>
    <n v="-2608"/>
    <n v="0"/>
    <n v="0"/>
    <n v="0"/>
    <n v="0"/>
    <n v="0"/>
    <n v="1280.0999999999999"/>
    <n v="2560.1999999999998"/>
    <n v="1327.9"/>
    <n v="49.08"/>
  </r>
  <r>
    <n v="11184"/>
    <n v="200756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892797"/>
    <n v="0"/>
    <n v="0"/>
    <n v="892797"/>
    <n v="-892797"/>
    <n v="0"/>
    <n v="0"/>
    <n v="0"/>
    <n v="0"/>
    <n v="0"/>
    <n v="637501.18999999994"/>
    <n v="1275002.3799999999"/>
    <n v="255295.81"/>
    <n v="71.400000000000006"/>
  </r>
  <r>
    <n v="12341"/>
    <n v="225267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4"/>
    <n v="231576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235744"/>
    <n v="0"/>
    <n v="0"/>
    <n v="235744"/>
    <n v="-235744"/>
    <n v="0"/>
    <n v="0"/>
    <n v="0"/>
    <n v="0"/>
    <n v="0"/>
    <n v="99359.95"/>
    <n v="198719.9"/>
    <n v="136384.04999999999"/>
    <n v="42.15"/>
  </r>
  <r>
    <n v="11184"/>
    <n v="200778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414622"/>
    <n v="0"/>
    <n v="0"/>
    <n v="2414622"/>
    <n v="-2414622"/>
    <n v="0"/>
    <n v="0"/>
    <n v="0"/>
    <n v="0"/>
    <n v="0"/>
    <n v="1150624.83"/>
    <n v="2301249.66"/>
    <n v="1263997.17"/>
    <n v="47.65"/>
  </r>
  <r>
    <n v="11184"/>
    <n v="200333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822563"/>
    <n v="0"/>
    <n v="0"/>
    <n v="822563"/>
    <n v="-822563"/>
    <n v="0"/>
    <n v="0"/>
    <n v="0"/>
    <n v="0"/>
    <n v="0"/>
    <n v="269619.24"/>
    <n v="539238.48"/>
    <n v="552943.76"/>
    <n v="32.78"/>
  </r>
  <r>
    <n v="11184"/>
    <n v="200160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62900"/>
    <n v="0"/>
    <n v="0"/>
    <n v="1062900"/>
    <n v="-1062900"/>
    <n v="0"/>
    <n v="0"/>
    <n v="0"/>
    <n v="0"/>
    <n v="0"/>
    <n v="609955.62"/>
    <n v="1219911.24"/>
    <n v="452944.38"/>
    <n v="57.39"/>
  </r>
  <r>
    <n v="10849"/>
    <n v="200321"/>
    <n v="165"/>
    <m/>
    <m/>
    <s v="165 | _143_LIM333_COUNCIL-OWNED LAND"/>
    <s v="_143_LIM333_COUNCIL-OWNED LAND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16666"/>
    <n v="0"/>
    <n v="0"/>
    <n v="16666"/>
    <n v="0"/>
    <n v="16666"/>
    <n v="17215.977999999999"/>
    <n v="17766.889296000001"/>
    <n v="0"/>
    <n v="0"/>
    <n v="0"/>
    <n v="0"/>
    <n v="16666"/>
    <n v="0"/>
  </r>
  <r>
    <n v="11526"/>
    <n v="226364"/>
    <n v="2323"/>
    <m/>
    <m/>
    <s v="2323 | 135_Printing- publications and books"/>
    <s v="135_Printing, publications and book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6470"/>
    <n v="0"/>
    <n v="0"/>
    <n v="16470"/>
    <n v="0"/>
    <n v="16470"/>
    <n v="17013.509999999998"/>
    <n v="17557.942319999998"/>
    <n v="0"/>
    <n v="0"/>
    <n v="0"/>
    <n v="0"/>
    <n v="16470"/>
    <n v="0"/>
  </r>
  <r>
    <n v="12362"/>
    <n v="225270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63"/>
    <n v="225269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89"/>
    <n v="223887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81361"/>
    <n v="0"/>
    <n v="0"/>
    <n v="81361"/>
    <n v="-81361"/>
    <n v="0"/>
    <n v="0"/>
    <n v="0"/>
    <n v="0"/>
    <n v="0"/>
    <n v="22336.16"/>
    <n v="44672.32"/>
    <n v="59024.84"/>
    <n v="27.45"/>
  </r>
  <r>
    <n v="11189"/>
    <n v="223847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4000"/>
    <n v="28000"/>
    <n v="10000"/>
    <n v="58.33"/>
  </r>
  <r>
    <n v="11189"/>
    <n v="223966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1701"/>
    <n v="0"/>
    <n v="0"/>
    <n v="21701"/>
    <n v="-21701"/>
    <n v="0"/>
    <n v="0"/>
    <n v="0"/>
    <n v="0"/>
    <n v="0"/>
    <n v="10648.92"/>
    <n v="21297.84"/>
    <n v="11052.08"/>
    <n v="49.07"/>
  </r>
  <r>
    <n v="11189"/>
    <n v="224013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2302.56"/>
    <n v="4605.12"/>
    <n v="2245.44"/>
    <n v="50.63"/>
  </r>
  <r>
    <n v="11189"/>
    <n v="223919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085070"/>
    <n v="-18000"/>
    <n v="0"/>
    <n v="1067070"/>
    <n v="-1067070"/>
    <n v="0"/>
    <n v="0"/>
    <n v="0"/>
    <n v="0"/>
    <n v="0"/>
    <n v="649603.54"/>
    <n v="1299207.08"/>
    <n v="417466.46"/>
    <n v="60.88"/>
  </r>
  <r>
    <n v="11189"/>
    <n v="224051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1000000000000000000000"/>
    <x v="111"/>
    <x v="3"/>
    <n v="1421319"/>
    <n v="0"/>
    <n v="0"/>
    <n v="1421319"/>
    <n v="-1421319"/>
    <n v="0"/>
    <n v="0"/>
    <n v="0"/>
    <n v="0"/>
    <n v="0"/>
    <n v="621498.98"/>
    <n v="1242997.96"/>
    <n v="799820.02"/>
    <n v="43.73"/>
  </r>
  <r>
    <n v="11189"/>
    <n v="224048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5007000000000000000000"/>
    <x v="112"/>
    <x v="3"/>
    <n v="295320"/>
    <n v="0"/>
    <n v="0"/>
    <n v="295320"/>
    <n v="-295320"/>
    <n v="0"/>
    <n v="0"/>
    <n v="0"/>
    <n v="0"/>
    <n v="0"/>
    <n v="115000"/>
    <n v="230000"/>
    <n v="180320"/>
    <n v="38.94"/>
  </r>
  <r>
    <n v="11189"/>
    <n v="232152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2009000000000000000000000"/>
    <x v="113"/>
    <x v="3"/>
    <n v="153"/>
    <n v="0"/>
    <n v="0"/>
    <n v="153"/>
    <n v="-153"/>
    <n v="0"/>
    <n v="0"/>
    <n v="0"/>
    <n v="0"/>
    <n v="0"/>
    <n v="12.55"/>
    <n v="25.1"/>
    <n v="140.44999999999999"/>
    <n v="8.1999999999999993"/>
  </r>
  <r>
    <n v="11189"/>
    <n v="223955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213.35"/>
    <n v="426.7"/>
    <n v="93.65"/>
    <n v="69.5"/>
  </r>
  <r>
    <n v="11189"/>
    <n v="223942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90423"/>
    <n v="0"/>
    <n v="0"/>
    <n v="90423"/>
    <n v="-90423"/>
    <n v="0"/>
    <n v="0"/>
    <n v="0"/>
    <n v="0"/>
    <n v="0"/>
    <n v="88740.82"/>
    <n v="177481.64"/>
    <n v="1682.18"/>
    <n v="98.14"/>
  </r>
  <r>
    <n v="11189"/>
    <n v="224050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5001000000000000000000"/>
    <x v="114"/>
    <x v="3"/>
    <n v="24000"/>
    <n v="0"/>
    <n v="0"/>
    <n v="24000"/>
    <n v="-24000"/>
    <n v="0"/>
    <n v="0"/>
    <n v="0"/>
    <n v="0"/>
    <n v="0"/>
    <n v="10000"/>
    <n v="20000"/>
    <n v="14000"/>
    <n v="41.67"/>
  </r>
  <r>
    <n v="11189"/>
    <n v="232820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</r>
  <r>
    <n v="11189"/>
    <n v="224052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2003000000000000000000000"/>
    <x v="115"/>
    <x v="3"/>
    <n v="165591"/>
    <n v="0"/>
    <n v="0"/>
    <n v="165591"/>
    <n v="-165591"/>
    <n v="0"/>
    <n v="0"/>
    <n v="0"/>
    <n v="0"/>
    <n v="0"/>
    <n v="63529.4"/>
    <n v="127058.8"/>
    <n v="102061.6"/>
    <n v="38.369999999999997"/>
  </r>
  <r>
    <n v="11189"/>
    <n v="231621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2004000000000000000000000"/>
    <x v="116"/>
    <x v="3"/>
    <n v="2274"/>
    <n v="0"/>
    <n v="0"/>
    <n v="2274"/>
    <n v="-2274"/>
    <n v="0"/>
    <n v="0"/>
    <n v="0"/>
    <n v="0"/>
    <n v="0"/>
    <n v="885.6"/>
    <n v="1771.2"/>
    <n v="1388.4"/>
    <n v="38.94"/>
  </r>
  <r>
    <n v="11189"/>
    <n v="223984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39785"/>
    <n v="0"/>
    <n v="0"/>
    <n v="139785"/>
    <n v="-139785"/>
    <n v="0"/>
    <n v="0"/>
    <n v="0"/>
    <n v="0"/>
    <n v="0"/>
    <n v="66977.7"/>
    <n v="133955.4"/>
    <n v="72807.3"/>
    <n v="47.91"/>
  </r>
  <r>
    <n v="11189"/>
    <n v="235865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0"/>
    <n v="18000"/>
    <n v="0"/>
    <n v="18000"/>
    <n v="-18000"/>
    <n v="0"/>
    <n v="0"/>
    <n v="0"/>
    <n v="0"/>
    <n v="0"/>
    <n v="17038.240000000002"/>
    <n v="34076.480000000003"/>
    <n v="961.76"/>
    <n v="94.66"/>
  </r>
  <r>
    <n v="11189"/>
    <n v="226310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3000000000000000000000"/>
    <x v="117"/>
    <x v="3"/>
    <n v="239767"/>
    <n v="0"/>
    <n v="0"/>
    <n v="239767"/>
    <n v="-239767"/>
    <n v="0"/>
    <n v="0"/>
    <n v="0"/>
    <n v="0"/>
    <n v="0"/>
    <n v="252710.29"/>
    <n v="505420.58"/>
    <n v="-12943.29"/>
    <n v="105.4"/>
  </r>
  <r>
    <n v="11189"/>
    <n v="223993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18085"/>
    <n v="0"/>
    <n v="0"/>
    <n v="218085"/>
    <n v="-218085"/>
    <n v="0"/>
    <n v="0"/>
    <n v="0"/>
    <n v="0"/>
    <n v="0"/>
    <n v="107014.62"/>
    <n v="214029.24"/>
    <n v="111070.38"/>
    <n v="49.07"/>
  </r>
  <r>
    <n v="11192"/>
    <n v="208914"/>
    <n v="508"/>
    <m/>
    <m/>
    <s v="508 | _173_30000_LIM333_Municipal Running Costs_INTEREST EXPENSE _ EXTERNAL BORROWINGS_2018"/>
    <s v="_173_30000_LIM333_Municipal Running Costs_INTEREST EXPENSE _ EXTERNAL BORROWING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3001000000000000000000000000"/>
    <x v="44"/>
    <x v="4"/>
    <n v="4696611"/>
    <n v="0"/>
    <n v="0"/>
    <n v="4696611"/>
    <n v="-1522426.3750000005"/>
    <n v="3174184.6249999995"/>
    <n v="3278932.7176249991"/>
    <n v="3383858.5645889994"/>
    <n v="0"/>
    <n v="4856315.1399999997"/>
    <n v="2552537.16"/>
    <n v="5105074.32"/>
    <n v="-2712241.3"/>
    <n v="54.35"/>
  </r>
  <r>
    <n v="12323"/>
    <n v="224285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6172"/>
    <n v="0"/>
    <n v="0"/>
    <n v="16172"/>
    <n v="0"/>
    <n v="16172"/>
    <n v="16705.675999999999"/>
    <n v="17240.257632000001"/>
    <n v="0"/>
    <n v="0"/>
    <n v="0"/>
    <n v="0"/>
    <n v="16172"/>
    <n v="0"/>
  </r>
  <r>
    <n v="12374"/>
    <n v="224369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6013"/>
    <n v="0"/>
    <n v="0"/>
    <n v="16013"/>
    <n v="0"/>
    <n v="16013"/>
    <n v="16541.429"/>
    <n v="17070.754728"/>
    <n v="0"/>
    <n v="0"/>
    <n v="0"/>
    <n v="0"/>
    <n v="16013"/>
    <n v="0"/>
  </r>
  <r>
    <n v="12369"/>
    <n v="225258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202"/>
    <n v="208675"/>
    <n v="518"/>
    <m/>
    <m/>
    <s v="518 | 183_LIM333_NON-CAPITAL TOOLS &amp; EQUIPMENT"/>
    <s v="183_LIM333_NON-CAPITAL TOOLS &amp; EQUIPMENT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15955"/>
    <n v="0"/>
    <n v="0"/>
    <n v="15955"/>
    <n v="0"/>
    <n v="15955"/>
    <n v="16481.514999999999"/>
    <n v="17008.923480000001"/>
    <n v="0"/>
    <n v="1109.56"/>
    <n v="5848.67"/>
    <n v="11697.34"/>
    <n v="8996.77"/>
    <n v="36.659999999999997"/>
  </r>
  <r>
    <n v="12320"/>
    <n v="224290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5855"/>
    <n v="0"/>
    <n v="0"/>
    <n v="15855"/>
    <n v="0"/>
    <n v="15855"/>
    <n v="16378.214999999998"/>
    <n v="16902.317879999999"/>
    <n v="0"/>
    <n v="0"/>
    <n v="0"/>
    <n v="0"/>
    <n v="15855"/>
    <n v="0"/>
  </r>
  <r>
    <n v="11198"/>
    <n v="207011"/>
    <n v="514"/>
    <m/>
    <m/>
    <s v="514 | _039_30000_LIM333_Municipal Running Costs_DEPRECIATION_2018"/>
    <s v="_039_30000_LIM333_Municipal Running Costs_DEPRECIATION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22865"/>
    <n v="0"/>
    <n v="0"/>
    <n v="22865"/>
    <n v="0"/>
    <n v="22865"/>
    <n v="23619.544999999998"/>
    <n v="24375.370439999999"/>
    <n v="0"/>
    <n v="0"/>
    <n v="0"/>
    <n v="0"/>
    <n v="22865"/>
    <n v="0"/>
  </r>
  <r>
    <n v="12370"/>
    <n v="225257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3"/>
    <n v="224297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1002000000000000000000000000000"/>
    <x v="42"/>
    <x v="0"/>
    <n v="15854"/>
    <n v="0"/>
    <n v="0"/>
    <n v="15854"/>
    <n v="0"/>
    <n v="15854"/>
    <n v="16377.181999999999"/>
    <n v="16901.251823999999"/>
    <n v="0"/>
    <n v="0"/>
    <n v="0"/>
    <n v="0"/>
    <n v="15854"/>
    <n v="0"/>
  </r>
  <r>
    <n v="12371"/>
    <n v="225256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2"/>
    <n v="225255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3"/>
    <n v="225254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4"/>
    <n v="225253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5"/>
    <n v="225252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6"/>
    <n v="225251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7"/>
    <n v="225250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7"/>
    <n v="224293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5854"/>
    <n v="0"/>
    <n v="0"/>
    <n v="15854"/>
    <n v="0"/>
    <n v="15854"/>
    <n v="16377.181999999999"/>
    <n v="16901.251823999999"/>
    <n v="0"/>
    <n v="0"/>
    <n v="0"/>
    <n v="0"/>
    <n v="15854"/>
    <n v="0"/>
  </r>
  <r>
    <n v="12373"/>
    <n v="224370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5854"/>
    <n v="0"/>
    <n v="0"/>
    <n v="15854"/>
    <n v="0"/>
    <n v="15854"/>
    <n v="16377.181999999999"/>
    <n v="16901.251823999999"/>
    <n v="0"/>
    <n v="0"/>
    <n v="1189.3499999999999"/>
    <n v="2378.6999999999998"/>
    <n v="14664.65"/>
    <n v="7.5"/>
  </r>
  <r>
    <n v="12378"/>
    <n v="225249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9"/>
    <n v="225248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0"/>
    <n v="225247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2124"/>
    <n v="4248"/>
    <n v="21276"/>
    <n v="9.08"/>
  </r>
  <r>
    <n v="11204"/>
    <n v="224055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6002003001000000000000000000000000"/>
    <x v="44"/>
    <x v="4"/>
    <n v="1233382"/>
    <n v="950"/>
    <n v="0"/>
    <n v="1234332"/>
    <n v="-1234332"/>
    <n v="0"/>
    <n v="0"/>
    <n v="0"/>
    <n v="0"/>
    <n v="251902.6"/>
    <n v="1234322.75"/>
    <n v="2468645.5"/>
    <n v="-251893.35"/>
    <n v="100"/>
  </r>
  <r>
    <n v="12383"/>
    <n v="225244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044"/>
    <n v="223504"/>
    <n v="6241"/>
    <m/>
    <m/>
    <s v="6241 | _054_Medical Surveillance"/>
    <s v="_054_Medical Surveillance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13000000000000000000000000000"/>
    <x v="118"/>
    <x v="6"/>
    <n v="1500000"/>
    <n v="0"/>
    <n v="0"/>
    <n v="1500000"/>
    <n v="0"/>
    <n v="1500000"/>
    <n v="1549499.9999999998"/>
    <n v="1599083.9999999998"/>
    <n v="0"/>
    <n v="0"/>
    <n v="0"/>
    <n v="0"/>
    <n v="1500000"/>
    <n v="0"/>
  </r>
  <r>
    <n v="12384"/>
    <n v="225243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5"/>
    <n v="225242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926"/>
    <n v="199649"/>
    <n v="242"/>
    <m/>
    <m/>
    <s v="242 | _003_LIM333_NON-CAPITAL TOOLS &amp; EQUIPMENT"/>
    <s v="_003_LIM333_NON-CAPITAL TOOLS &amp; EQUIPMENT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5549"/>
    <n v="0"/>
    <n v="0"/>
    <n v="15549"/>
    <n v="0"/>
    <n v="15549"/>
    <n v="16062.116999999998"/>
    <n v="16576.104744"/>
    <n v="0"/>
    <n v="0"/>
    <n v="173.91"/>
    <n v="347.82"/>
    <n v="15375.09"/>
    <n v="1.1200000000000001"/>
  </r>
  <r>
    <n v="12386"/>
    <n v="225241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7"/>
    <n v="225239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8"/>
    <n v="225240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904"/>
    <n v="224894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5000"/>
    <n v="0"/>
    <n v="0"/>
    <n v="15000"/>
    <n v="0"/>
    <n v="15000"/>
    <n v="15494.999999999998"/>
    <n v="15990.839999999998"/>
    <n v="0"/>
    <n v="0"/>
    <n v="0"/>
    <n v="0"/>
    <n v="15000"/>
    <n v="0"/>
  </r>
  <r>
    <n v="12389"/>
    <n v="225238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0"/>
    <n v="225237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1"/>
    <n v="225236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2"/>
    <n v="225235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068"/>
    <n v="235483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0"/>
    <n v="15000"/>
    <n v="0"/>
    <n v="15000"/>
    <n v="0"/>
    <n v="15000"/>
    <n v="15494.999999999998"/>
    <n v="15990.839999999998"/>
    <n v="0"/>
    <n v="0"/>
    <n v="0"/>
    <n v="0"/>
    <n v="15000"/>
    <n v="0"/>
  </r>
  <r>
    <n v="12393"/>
    <n v="225234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208"/>
    <n v="206589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5165213"/>
    <n v="0"/>
    <n v="0"/>
    <n v="5165213"/>
    <n v="-5165213"/>
    <n v="0"/>
    <n v="0"/>
    <n v="0"/>
    <n v="0"/>
    <n v="0"/>
    <n v="2430418.5699999998"/>
    <n v="4860837.1399999997"/>
    <n v="2734794.43"/>
    <n v="47.05"/>
  </r>
  <r>
    <n v="12394"/>
    <n v="225233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6004"/>
    <n v="12008"/>
    <n v="17396"/>
    <n v="25.66"/>
  </r>
  <r>
    <n v="11208"/>
    <n v="206611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82772"/>
    <n v="0"/>
    <n v="0"/>
    <n v="382772"/>
    <n v="-382772"/>
    <n v="0"/>
    <n v="0"/>
    <n v="0"/>
    <n v="0"/>
    <n v="0"/>
    <n v="130998.21"/>
    <n v="261996.42"/>
    <n v="251773.79"/>
    <n v="34.22"/>
  </r>
  <r>
    <n v="11208"/>
    <n v="206596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228"/>
    <n v="0"/>
    <n v="0"/>
    <n v="1228"/>
    <n v="-1228"/>
    <n v="0"/>
    <n v="0"/>
    <n v="0"/>
    <n v="0"/>
    <n v="0"/>
    <n v="527.1"/>
    <n v="1054.2"/>
    <n v="700.9"/>
    <n v="42.92"/>
  </r>
  <r>
    <n v="11208"/>
    <n v="206604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00649"/>
    <n v="0"/>
    <n v="0"/>
    <n v="400649"/>
    <n v="-400649"/>
    <n v="0"/>
    <n v="0"/>
    <n v="0"/>
    <n v="0"/>
    <n v="0"/>
    <n v="164728.20000000001"/>
    <n v="329456.40000000002"/>
    <n v="235920.8"/>
    <n v="41.12"/>
  </r>
  <r>
    <n v="11208"/>
    <n v="206632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989613"/>
    <n v="0"/>
    <n v="0"/>
    <n v="989613"/>
    <n v="-989613"/>
    <n v="0"/>
    <n v="0"/>
    <n v="0"/>
    <n v="0"/>
    <n v="0"/>
    <n v="435110.33"/>
    <n v="870220.66"/>
    <n v="554502.67000000004"/>
    <n v="43.97"/>
  </r>
  <r>
    <n v="11208"/>
    <n v="223850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21000"/>
    <n v="42000"/>
    <n v="9000"/>
    <n v="70"/>
  </r>
  <r>
    <n v="11208"/>
    <n v="206646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11884"/>
    <n v="0"/>
    <n v="0"/>
    <n v="211884"/>
    <n v="-211884"/>
    <n v="0"/>
    <n v="0"/>
    <n v="0"/>
    <n v="0"/>
    <n v="0"/>
    <n v="103971.66"/>
    <n v="207943.32"/>
    <n v="107912.34"/>
    <n v="49.07"/>
  </r>
  <r>
    <n v="11208"/>
    <n v="206623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0091"/>
    <n v="0"/>
    <n v="0"/>
    <n v="20091"/>
    <n v="-20091"/>
    <n v="0"/>
    <n v="0"/>
    <n v="0"/>
    <n v="0"/>
    <n v="0"/>
    <n v="10464.209999999999"/>
    <n v="20928.419999999998"/>
    <n v="9626.7900000000009"/>
    <n v="52.08"/>
  </r>
  <r>
    <n v="11208"/>
    <n v="206647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30434"/>
    <n v="0"/>
    <n v="0"/>
    <n v="430434"/>
    <n v="-430434"/>
    <n v="0"/>
    <n v="0"/>
    <n v="0"/>
    <n v="0"/>
    <n v="0"/>
    <n v="358682.28"/>
    <n v="717364.56"/>
    <n v="71751.72"/>
    <n v="83.33"/>
  </r>
  <r>
    <n v="11208"/>
    <n v="206639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18893"/>
    <n v="0"/>
    <n v="0"/>
    <n v="118893"/>
    <n v="-118893"/>
    <n v="0"/>
    <n v="0"/>
    <n v="0"/>
    <n v="0"/>
    <n v="0"/>
    <n v="159162.32"/>
    <n v="318324.64"/>
    <n v="-40269.32"/>
    <n v="133.87"/>
  </r>
  <r>
    <n v="11208"/>
    <n v="232821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14042.76"/>
    <n v="28085.52"/>
    <n v="15004.24"/>
    <n v="48.34"/>
  </r>
  <r>
    <n v="11208"/>
    <n v="206654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99452"/>
    <n v="0"/>
    <n v="0"/>
    <n v="99452"/>
    <n v="-99452"/>
    <n v="0"/>
    <n v="0"/>
    <n v="0"/>
    <n v="0"/>
    <n v="0"/>
    <n v="43149.41"/>
    <n v="86298.82"/>
    <n v="56302.59"/>
    <n v="43.39"/>
  </r>
  <r>
    <n v="12395"/>
    <n v="225232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125"/>
    <n v="201108"/>
    <n v="441"/>
    <m/>
    <m/>
    <s v="441 | _143_LIM333_NON-CAPITAL TOOLS &amp; EQUIPMENT"/>
    <s v="_143_LIM333_NON-CAPITAL TOOLS &amp; EQUIPMENT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666"/>
    <n v="0"/>
    <n v="0"/>
    <n v="14666"/>
    <n v="0"/>
    <n v="14666"/>
    <n v="15149.977999999999"/>
    <n v="15634.777296"/>
    <n v="0"/>
    <n v="0"/>
    <n v="1049.45"/>
    <n v="2098.9"/>
    <n v="13616.55"/>
    <n v="7.16"/>
  </r>
  <r>
    <n v="11006"/>
    <n v="226063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6001006000000000000000000000000"/>
    <x v="119"/>
    <x v="7"/>
    <n v="11143947"/>
    <n v="0"/>
    <n v="0"/>
    <n v="11143947"/>
    <n v="780076.29000000097"/>
    <n v="11924023.290000001"/>
    <n v="12317516.058569999"/>
    <n v="12711676.57244424"/>
    <n v="0"/>
    <n v="0"/>
    <n v="5004909.1900000004"/>
    <n v="10009818.380000001"/>
    <n v="6139037.8099999996"/>
    <n v="44.91"/>
  </r>
  <r>
    <n v="11006"/>
    <n v="226064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6001007000000000000000000000000"/>
    <x v="120"/>
    <x v="7"/>
    <n v="2060640"/>
    <n v="0"/>
    <n v="0"/>
    <n v="2060640"/>
    <n v="144244.80000000028"/>
    <n v="2204884.8000000003"/>
    <n v="2277645.9983999999"/>
    <n v="2350530.6703487998"/>
    <n v="0"/>
    <n v="0"/>
    <n v="975333"/>
    <n v="1950666"/>
    <n v="1085307"/>
    <n v="47.33"/>
  </r>
  <r>
    <n v="11006"/>
    <n v="226065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6001010000000000000000000000000"/>
    <x v="121"/>
    <x v="7"/>
    <n v="3714647"/>
    <n v="0"/>
    <n v="0"/>
    <n v="3714647"/>
    <n v="260025.29000000004"/>
    <n v="3974672.29"/>
    <n v="4105836.4755699998"/>
    <n v="4237223.2427882403"/>
    <n v="0"/>
    <n v="0"/>
    <n v="1672351.73"/>
    <n v="3344703.46"/>
    <n v="2042295.27"/>
    <n v="45.02"/>
  </r>
  <r>
    <n v="12321"/>
    <n v="224289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</r>
  <r>
    <n v="12377"/>
    <n v="224366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</r>
  <r>
    <n v="12378"/>
    <n v="224365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</r>
  <r>
    <n v="12379"/>
    <n v="224364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</r>
  <r>
    <n v="12386"/>
    <n v="224358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100"/>
    <n v="0"/>
    <n v="0"/>
    <n v="14100"/>
    <n v="0"/>
    <n v="14100"/>
    <n v="14565.3"/>
    <n v="15031.3896"/>
    <n v="0"/>
    <n v="0"/>
    <n v="0"/>
    <n v="0"/>
    <n v="14100"/>
    <n v="0"/>
  </r>
  <r>
    <n v="12646"/>
    <n v="232140"/>
    <n v="8702"/>
    <m/>
    <m/>
    <s v="8702 | _054_Qualitative Baseline Risk Assessment"/>
    <s v="_054_Qualitative Baseline Risk Assessment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10000000000000000000000000"/>
    <x v="122"/>
    <x v="6"/>
    <n v="1500000"/>
    <n v="0"/>
    <n v="0"/>
    <n v="1500000"/>
    <n v="0"/>
    <n v="1500000"/>
    <n v="1549499.9999999998"/>
    <n v="1599083.9999999998"/>
    <n v="0"/>
    <n v="0"/>
    <n v="0"/>
    <n v="0"/>
    <n v="1500000"/>
    <n v="0"/>
  </r>
  <r>
    <n v="12396"/>
    <n v="225231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7"/>
    <n v="225230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8"/>
    <n v="225229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9"/>
    <n v="225228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00"/>
    <n v="225227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9"/>
    <n v="224354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100"/>
    <n v="0"/>
    <n v="0"/>
    <n v="14100"/>
    <n v="0"/>
    <n v="14100"/>
    <n v="14565.3"/>
    <n v="15031.3896"/>
    <n v="0"/>
    <n v="0"/>
    <n v="0"/>
    <n v="0"/>
    <n v="14100"/>
    <n v="0"/>
  </r>
  <r>
    <n v="10860"/>
    <n v="207804"/>
    <n v="176"/>
    <m/>
    <m/>
    <s v="176 | _053_LIM333_NON-CAPITAL TOOLS &amp; EQUIPMENT"/>
    <s v="_053_LIM333_NON-CAPITAL TOOLS &amp; EQUIPMENT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080"/>
    <n v="0"/>
    <n v="0"/>
    <n v="14080"/>
    <n v="0"/>
    <n v="14080"/>
    <n v="14544.64"/>
    <n v="15010.06848"/>
    <n v="0"/>
    <n v="0"/>
    <n v="60.87"/>
    <n v="121.74"/>
    <n v="14019.13"/>
    <n v="0.43"/>
  </r>
  <r>
    <n v="11225"/>
    <n v="223479"/>
    <n v="541"/>
    <m/>
    <m/>
    <s v="541 | _032_30000_LIM333_Municipal Running Costs_DEPRECIATION_2018"/>
    <s v="_032_30000_LIM333_Municipal Running Costs_DEPRECIATION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1000000000000000000000000000"/>
    <x v="67"/>
    <x v="1"/>
    <n v="99369"/>
    <n v="0"/>
    <n v="0"/>
    <n v="99369"/>
    <n v="0"/>
    <n v="99369"/>
    <n v="102648.177"/>
    <n v="105932.918664"/>
    <n v="0"/>
    <n v="0"/>
    <n v="13891.25"/>
    <n v="27782.5"/>
    <n v="85477.75"/>
    <n v="13.98"/>
  </r>
  <r>
    <n v="11225"/>
    <n v="223539"/>
    <n v="541"/>
    <m/>
    <m/>
    <s v="541 | _032_30000_LIM333_Municipal Running Costs_DEPRECIATION_2018"/>
    <s v="_032_30000_LIM333_Municipal Running Costs_DEPRECIATION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888834"/>
    <n v="0"/>
    <n v="0"/>
    <n v="888834"/>
    <n v="0"/>
    <n v="888834"/>
    <n v="918165.52199999988"/>
    <n v="947546.81870399986"/>
    <n v="0"/>
    <n v="0"/>
    <n v="59454.3"/>
    <n v="118908.6"/>
    <n v="829379.7"/>
    <n v="6.69"/>
  </r>
  <r>
    <n v="11225"/>
    <n v="223436"/>
    <n v="541"/>
    <m/>
    <m/>
    <s v="541 | _032_30000_LIM333_Municipal Running Costs_DEPRECIATION_2018"/>
    <s v="_032_30000_LIM333_Municipal Running Costs_DEPRECIATION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217015"/>
    <n v="0"/>
    <n v="0"/>
    <n v="2217015"/>
    <n v="0"/>
    <n v="2217015"/>
    <n v="2290176.4949999996"/>
    <n v="2363462.1428399999"/>
    <n v="0"/>
    <n v="0"/>
    <n v="87407"/>
    <n v="174814"/>
    <n v="2129608"/>
    <n v="3.94"/>
  </r>
  <r>
    <n v="11263"/>
    <n v="206111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68350"/>
    <n v="0"/>
    <n v="0"/>
    <n v="368350"/>
    <n v="-368350"/>
    <n v="0"/>
    <n v="0"/>
    <n v="0"/>
    <n v="0"/>
    <n v="0"/>
    <n v="199024.31"/>
    <n v="398048.62"/>
    <n v="169325.69"/>
    <n v="54.03"/>
  </r>
  <r>
    <n v="12402"/>
    <n v="225225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04"/>
    <n v="225223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263"/>
    <n v="206122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913284"/>
    <n v="0"/>
    <n v="0"/>
    <n v="913284"/>
    <n v="-913284"/>
    <n v="0"/>
    <n v="0"/>
    <n v="0"/>
    <n v="0"/>
    <n v="0"/>
    <n v="358939.8"/>
    <n v="717879.6"/>
    <n v="554344.19999999995"/>
    <n v="39.299999999999997"/>
  </r>
  <r>
    <n v="11263"/>
    <n v="206112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03899"/>
    <n v="0"/>
    <n v="0"/>
    <n v="603899"/>
    <n v="-603899"/>
    <n v="0"/>
    <n v="0"/>
    <n v="0"/>
    <n v="0"/>
    <n v="0"/>
    <n v="303261.53999999998"/>
    <n v="606523.07999999996"/>
    <n v="300637.46000000002"/>
    <n v="50.22"/>
  </r>
  <r>
    <n v="11263"/>
    <n v="235864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0"/>
    <n v="25746"/>
    <n v="0"/>
    <n v="25746"/>
    <n v="-25746"/>
    <n v="0"/>
    <n v="0"/>
    <n v="0"/>
    <n v="0"/>
    <n v="0"/>
    <n v="16383.22"/>
    <n v="32766.44"/>
    <n v="9362.7800000000007"/>
    <n v="63.63"/>
  </r>
  <r>
    <n v="11263"/>
    <n v="206110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246782"/>
    <n v="-25746"/>
    <n v="0"/>
    <n v="7221036"/>
    <n v="-7221036"/>
    <n v="0"/>
    <n v="0"/>
    <n v="0"/>
    <n v="0"/>
    <n v="0"/>
    <n v="3363118.64"/>
    <n v="6726237.2800000003"/>
    <n v="3857917.36"/>
    <n v="46.57"/>
  </r>
  <r>
    <n v="11263"/>
    <n v="206123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21238"/>
    <n v="0"/>
    <n v="0"/>
    <n v="1521238"/>
    <n v="-1521238"/>
    <n v="0"/>
    <n v="0"/>
    <n v="0"/>
    <n v="0"/>
    <n v="0"/>
    <n v="706664.5"/>
    <n v="1413329"/>
    <n v="814573.5"/>
    <n v="46.45"/>
  </r>
  <r>
    <n v="11263"/>
    <n v="206113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79112"/>
    <n v="0"/>
    <n v="0"/>
    <n v="1079112"/>
    <n v="-1079112"/>
    <n v="0"/>
    <n v="0"/>
    <n v="0"/>
    <n v="0"/>
    <n v="0"/>
    <n v="188365"/>
    <n v="376730"/>
    <n v="890747"/>
    <n v="17.46"/>
  </r>
  <r>
    <n v="11263"/>
    <n v="206115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540996"/>
    <n v="0"/>
    <n v="0"/>
    <n v="1540996"/>
    <n v="-1540996"/>
    <n v="0"/>
    <n v="0"/>
    <n v="0"/>
    <n v="0"/>
    <n v="0"/>
    <n v="724518.48"/>
    <n v="1449036.96"/>
    <n v="816477.52"/>
    <n v="47.02"/>
  </r>
  <r>
    <n v="11263"/>
    <n v="206128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34113"/>
    <n v="0"/>
    <n v="0"/>
    <n v="34113"/>
    <n v="-34113"/>
    <n v="0"/>
    <n v="0"/>
    <n v="0"/>
    <n v="0"/>
    <n v="0"/>
    <n v="14100.96"/>
    <n v="28201.919999999998"/>
    <n v="20012.04"/>
    <n v="41.34"/>
  </r>
  <r>
    <n v="11263"/>
    <n v="206124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44936"/>
    <n v="0"/>
    <n v="0"/>
    <n v="144936"/>
    <n v="-144936"/>
    <n v="0"/>
    <n v="0"/>
    <n v="0"/>
    <n v="0"/>
    <n v="0"/>
    <n v="66697.179999999993"/>
    <n v="133394.35999999999"/>
    <n v="78238.820000000007"/>
    <n v="46.02"/>
  </r>
  <r>
    <n v="11263"/>
    <n v="223846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50000"/>
    <n v="0"/>
    <n v="0"/>
    <n v="150000"/>
    <n v="-150000"/>
    <n v="0"/>
    <n v="0"/>
    <n v="0"/>
    <n v="0"/>
    <n v="0"/>
    <n v="75000"/>
    <n v="150000"/>
    <n v="75000"/>
    <n v="50"/>
  </r>
  <r>
    <n v="11263"/>
    <n v="206126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302"/>
    <n v="0"/>
    <n v="0"/>
    <n v="2302"/>
    <n v="-2302"/>
    <n v="0"/>
    <n v="0"/>
    <n v="0"/>
    <n v="0"/>
    <n v="0"/>
    <n v="978.9"/>
    <n v="1957.8"/>
    <n v="1323.1"/>
    <n v="42.52"/>
  </r>
  <r>
    <n v="12405"/>
    <n v="225222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0"/>
    <n v="225217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2"/>
    <n v="225215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3340"/>
    <n v="6680"/>
    <n v="20060"/>
    <n v="14.27"/>
  </r>
  <r>
    <n v="12413"/>
    <n v="225211"/>
    <n v="6618"/>
    <m/>
    <m/>
    <s v="6618 | Fleet project_TIPPER TRUCK TATA 1518LPK [063]_CNG 464 L"/>
    <s v="Fleet project_TIPPER TRUCK TATA 1518LPK [063]_CNG 4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829"/>
    <n v="223511"/>
    <n v="145"/>
    <m/>
    <m/>
    <s v="145 | _133_70000_LIM333_Operational  Typical Work Streams Expanded Public Works Programme_CONTRACTED SERVICES_2018"/>
    <s v="_133_70000_LIM333_Operational  Typical Work Streams Expanded Public Works Programme_CONTRACTED SERVICE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6001000000000000000000000000000"/>
    <s v="Operational:Typical Work Streams:Expanded Public Works Programme:Project"/>
    <s v="FD001001001008003000000000000000000000"/>
    <s v="Fund:Operational:Revenue:General Revenue:Service Charges:Waste"/>
    <s v="IE003001022000000000000000000000000000"/>
    <x v="123"/>
    <x v="6"/>
    <n v="1000000"/>
    <n v="0"/>
    <n v="0"/>
    <n v="1000000"/>
    <n v="100000"/>
    <n v="1100000"/>
    <n v="1136300"/>
    <n v="1172661.6000000001"/>
    <n v="0"/>
    <n v="0"/>
    <n v="0"/>
    <n v="0"/>
    <n v="1000000"/>
    <n v="0"/>
  </r>
  <r>
    <n v="11222"/>
    <n v="203974"/>
    <n v="538"/>
    <m/>
    <m/>
    <s v="538 | _016_LIM333_COUNCIL-OWNED LAND"/>
    <s v="_016_LIM333_COUNCIL-OWNED LAND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9001002000000000000000000"/>
    <s v="Fund:Operational:Revenue:General Revenue:Taxes:Property Rates:Levies"/>
    <s v="IE007003000000000000000000000000000000"/>
    <x v="0"/>
    <x v="0"/>
    <n v="14000"/>
    <n v="0"/>
    <n v="0"/>
    <n v="14000"/>
    <n v="0"/>
    <n v="14000"/>
    <n v="14461.999999999998"/>
    <n v="14924.783999999998"/>
    <n v="0"/>
    <n v="0"/>
    <n v="0"/>
    <n v="0"/>
    <n v="14000"/>
    <n v="0"/>
  </r>
  <r>
    <n v="11361"/>
    <n v="223836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02000"/>
    <n v="0"/>
    <n v="0"/>
    <n v="102000"/>
    <n v="-102000"/>
    <n v="0"/>
    <n v="0"/>
    <n v="0"/>
    <n v="0"/>
    <n v="0"/>
    <n v="55000"/>
    <n v="110000"/>
    <n v="47000"/>
    <n v="53.92"/>
  </r>
  <r>
    <n v="11361"/>
    <n v="212326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535689"/>
    <n v="0"/>
    <n v="0"/>
    <n v="535689"/>
    <n v="-535689"/>
    <n v="0"/>
    <n v="0"/>
    <n v="0"/>
    <n v="0"/>
    <n v="0"/>
    <n v="578230.15"/>
    <n v="1156460.3"/>
    <n v="-42541.15"/>
    <n v="107.94"/>
  </r>
  <r>
    <n v="12414"/>
    <n v="225210"/>
    <n v="6619"/>
    <m/>
    <m/>
    <s v="6619 | Fleet project_TIPPER TRUCK TATA 1518LPK [063]_CNG 468 L"/>
    <s v="Fleet project_TIPPER TRUCK TATA 1518LPK [063]_CNG 4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2746"/>
    <n v="5492"/>
    <n v="20654"/>
    <n v="11.74"/>
  </r>
  <r>
    <n v="11361"/>
    <n v="212328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588464"/>
    <n v="0"/>
    <n v="0"/>
    <n v="1588464"/>
    <n v="-1588464"/>
    <n v="0"/>
    <n v="0"/>
    <n v="0"/>
    <n v="0"/>
    <n v="0"/>
    <n v="607218.67000000004"/>
    <n v="1214437.3400000001"/>
    <n v="981245.33"/>
    <n v="38.229999999999997"/>
  </r>
  <r>
    <n v="11361"/>
    <n v="232822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5003000000000000000000"/>
    <x v="24"/>
    <x v="3"/>
    <n v="14524"/>
    <n v="0"/>
    <n v="0"/>
    <n v="14524"/>
    <n v="-14524"/>
    <n v="0"/>
    <n v="0"/>
    <n v="0"/>
    <n v="0"/>
    <n v="0"/>
    <n v="14042.76"/>
    <n v="28085.52"/>
    <n v="481.24"/>
    <n v="96.69"/>
  </r>
  <r>
    <n v="11361"/>
    <n v="212333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25905"/>
    <n v="0"/>
    <n v="0"/>
    <n v="325905"/>
    <n v="-325905"/>
    <n v="0"/>
    <n v="0"/>
    <n v="0"/>
    <n v="0"/>
    <n v="0"/>
    <n v="152293.07"/>
    <n v="304586.14"/>
    <n v="173611.93"/>
    <n v="46.73"/>
  </r>
  <r>
    <n v="11361"/>
    <n v="212332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6905"/>
    <n v="0"/>
    <n v="0"/>
    <n v="6905"/>
    <n v="-6905"/>
    <n v="0"/>
    <n v="0"/>
    <n v="0"/>
    <n v="0"/>
    <n v="0"/>
    <n v="3689.7"/>
    <n v="7379.4"/>
    <n v="3215.3"/>
    <n v="53.44"/>
  </r>
  <r>
    <n v="11361"/>
    <n v="212329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226957"/>
    <n v="0"/>
    <n v="0"/>
    <n v="1226957"/>
    <n v="-1226957"/>
    <n v="0"/>
    <n v="0"/>
    <n v="0"/>
    <n v="0"/>
    <n v="0"/>
    <n v="1107493.1299999999"/>
    <n v="2214986.2599999998"/>
    <n v="119463.87"/>
    <n v="90.26"/>
  </r>
  <r>
    <n v="11361"/>
    <n v="212334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395383"/>
    <n v="0"/>
    <n v="0"/>
    <n v="1395383"/>
    <n v="-1395383"/>
    <n v="0"/>
    <n v="0"/>
    <n v="0"/>
    <n v="0"/>
    <n v="0"/>
    <n v="518571.95"/>
    <n v="1037143.9"/>
    <n v="876811.05"/>
    <n v="37.159999999999997"/>
  </r>
  <r>
    <n v="11361"/>
    <n v="212335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216444"/>
    <n v="0"/>
    <n v="0"/>
    <n v="3216444"/>
    <n v="-3216444"/>
    <n v="0"/>
    <n v="0"/>
    <n v="0"/>
    <n v="0"/>
    <n v="0"/>
    <n v="1534436.71"/>
    <n v="3068873.42"/>
    <n v="1682007.29"/>
    <n v="47.71"/>
  </r>
  <r>
    <n v="11361"/>
    <n v="212336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11474"/>
    <n v="0"/>
    <n v="0"/>
    <n v="111474"/>
    <n v="-111474"/>
    <n v="0"/>
    <n v="0"/>
    <n v="0"/>
    <n v="0"/>
    <n v="0"/>
    <n v="62673.84"/>
    <n v="125347.68"/>
    <n v="48800.160000000003"/>
    <n v="56.22"/>
  </r>
  <r>
    <n v="11361"/>
    <n v="212330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16960547"/>
    <n v="2878319"/>
    <n v="0"/>
    <n v="19838866"/>
    <n v="-19838866"/>
    <n v="0"/>
    <n v="0"/>
    <n v="0"/>
    <n v="0"/>
    <n v="0"/>
    <n v="7819115.2699999996"/>
    <n v="15638230.539999999"/>
    <n v="9141431.7300000004"/>
    <n v="46.1"/>
  </r>
  <r>
    <n v="11361"/>
    <n v="212331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413379"/>
    <n v="0"/>
    <n v="0"/>
    <n v="1413379"/>
    <n v="-1413379"/>
    <n v="0"/>
    <n v="0"/>
    <n v="0"/>
    <n v="0"/>
    <n v="0"/>
    <n v="913289.72"/>
    <n v="1826579.44"/>
    <n v="500089.28"/>
    <n v="64.62"/>
  </r>
  <r>
    <n v="11362"/>
    <n v="220509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47874"/>
    <n v="0"/>
    <n v="0"/>
    <n v="147874"/>
    <n v="-147874"/>
    <n v="0"/>
    <n v="0"/>
    <n v="0"/>
    <n v="0"/>
    <n v="0"/>
    <n v="20274.28"/>
    <n v="40548.559999999998"/>
    <n v="127599.72"/>
    <n v="13.71"/>
  </r>
  <r>
    <n v="11362"/>
    <n v="220507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16142"/>
    <n v="-42980"/>
    <n v="0"/>
    <n v="573162"/>
    <n v="-573162"/>
    <n v="0"/>
    <n v="0"/>
    <n v="0"/>
    <n v="0"/>
    <n v="0"/>
    <n v="94766.53"/>
    <n v="189533.06"/>
    <n v="478395.47"/>
    <n v="16.53"/>
  </r>
  <r>
    <n v="11362"/>
    <n v="220508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455"/>
    <n v="0"/>
    <n v="0"/>
    <n v="2455"/>
    <n v="-2455"/>
    <n v="0"/>
    <n v="0"/>
    <n v="0"/>
    <n v="0"/>
    <n v="0"/>
    <n v="326.3"/>
    <n v="652.6"/>
    <n v="2128.6999999999998"/>
    <n v="13.29"/>
  </r>
  <r>
    <n v="11362"/>
    <n v="220501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183081"/>
    <n v="0"/>
    <n v="0"/>
    <n v="1183081"/>
    <n v="-1183081"/>
    <n v="0"/>
    <n v="0"/>
    <n v="0"/>
    <n v="0"/>
    <n v="0"/>
    <n v="161750.44"/>
    <n v="323500.88"/>
    <n v="1021330.56"/>
    <n v="13.67"/>
  </r>
  <r>
    <n v="11362"/>
    <n v="220510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645050"/>
    <n v="0"/>
    <n v="0"/>
    <n v="645050"/>
    <n v="-645050"/>
    <n v="0"/>
    <n v="0"/>
    <n v="0"/>
    <n v="0"/>
    <n v="0"/>
    <n v="82793.600000000006"/>
    <n v="165587.20000000001"/>
    <n v="562256.4"/>
    <n v="12.84"/>
  </r>
  <r>
    <n v="11362"/>
    <n v="232823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0"/>
    <n v="0"/>
    <n v="29047"/>
    <n v="0"/>
  </r>
  <r>
    <n v="11362"/>
    <n v="220511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60481"/>
    <n v="-113467"/>
    <n v="0"/>
    <n v="1447014"/>
    <n v="-1447014"/>
    <n v="0"/>
    <n v="0"/>
    <n v="0"/>
    <n v="0"/>
    <n v="0"/>
    <n v="212199.67999999999"/>
    <n v="424399.35999999999"/>
    <n v="1234814.32"/>
    <n v="14.66"/>
  </r>
  <r>
    <n v="11362"/>
    <n v="220502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7504"/>
    <n v="0"/>
    <n v="0"/>
    <n v="27504"/>
    <n v="-27504"/>
    <n v="0"/>
    <n v="0"/>
    <n v="0"/>
    <n v="0"/>
    <n v="0"/>
    <n v="4680.92"/>
    <n v="9361.84"/>
    <n v="22823.08"/>
    <n v="17.02"/>
  </r>
  <r>
    <n v="11362"/>
    <n v="220512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36388"/>
    <n v="-2274"/>
    <n v="0"/>
    <n v="34114"/>
    <n v="-34114"/>
    <n v="0"/>
    <n v="0"/>
    <n v="0"/>
    <n v="0"/>
    <n v="0"/>
    <n v="4605.12"/>
    <n v="9210.24"/>
    <n v="29508.880000000001"/>
    <n v="13.5"/>
  </r>
  <r>
    <n v="11362"/>
    <n v="220503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08480"/>
    <n v="0"/>
    <n v="0"/>
    <n v="608480"/>
    <n v="-608480"/>
    <n v="0"/>
    <n v="0"/>
    <n v="0"/>
    <n v="0"/>
    <n v="0"/>
    <n v="94253.1"/>
    <n v="188506.2"/>
    <n v="514226.9"/>
    <n v="15.49"/>
  </r>
  <r>
    <n v="11362"/>
    <n v="223819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84000"/>
    <n v="0"/>
    <n v="0"/>
    <n v="84000"/>
    <n v="-84000"/>
    <n v="0"/>
    <n v="0"/>
    <n v="0"/>
    <n v="0"/>
    <n v="0"/>
    <n v="12000"/>
    <n v="24000"/>
    <n v="72000"/>
    <n v="14.29"/>
  </r>
  <r>
    <n v="11362"/>
    <n v="220504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40795"/>
    <n v="-22096"/>
    <n v="0"/>
    <n v="318699"/>
    <n v="-318699"/>
    <n v="0"/>
    <n v="0"/>
    <n v="0"/>
    <n v="0"/>
    <n v="0"/>
    <n v="76096.22"/>
    <n v="152192.44"/>
    <n v="242602.78"/>
    <n v="23.88"/>
  </r>
  <r>
    <n v="12415"/>
    <n v="225209"/>
    <n v="6620"/>
    <m/>
    <m/>
    <s v="6620 | Fleet project_TIPPER TRUCK TATA 1518LPK [063]_CNG 476 L"/>
    <s v="Fleet project_TIPPER TRUCK TATA 1518LPK [063]_CNG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6"/>
    <n v="225208"/>
    <n v="6621"/>
    <m/>
    <m/>
    <s v="6621 | Fleet project_TIPPER TRUCK TATA 1518LPK [063]_CNG 480 L"/>
    <s v="Fleet project_TIPPER TRUCK TATA 1518LPK [063]_CNG 48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5270"/>
    <n v="10540"/>
    <n v="18130"/>
    <n v="22.52"/>
  </r>
  <r>
    <n v="11362"/>
    <n v="232149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7393700"/>
    <n v="-3394075"/>
    <n v="0"/>
    <n v="3999625"/>
    <n v="-3999625"/>
    <n v="0"/>
    <n v="0"/>
    <n v="0"/>
    <n v="0"/>
    <n v="0"/>
    <n v="1010167.9"/>
    <n v="2020335.8"/>
    <n v="2989457.1"/>
    <n v="25.26"/>
  </r>
  <r>
    <n v="11363"/>
    <n v="220513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9667410"/>
    <n v="0"/>
    <n v="0"/>
    <n v="19667410"/>
    <n v="-19667410"/>
    <n v="0"/>
    <n v="0"/>
    <n v="0"/>
    <n v="0"/>
    <n v="0"/>
    <n v="9035890.3499999996"/>
    <n v="18071780.699999999"/>
    <n v="10631519.65"/>
    <n v="45.94"/>
  </r>
  <r>
    <n v="12417"/>
    <n v="225207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1824"/>
    <n v="3648"/>
    <n v="21576"/>
    <n v="7.79"/>
  </r>
  <r>
    <n v="11363"/>
    <n v="212320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638951"/>
    <n v="0"/>
    <n v="0"/>
    <n v="1638951"/>
    <n v="-1638951"/>
    <n v="0"/>
    <n v="0"/>
    <n v="0"/>
    <n v="0"/>
    <n v="0"/>
    <n v="567615.18999999994"/>
    <n v="1135230.3799999999"/>
    <n v="1071335.81"/>
    <n v="34.630000000000003"/>
  </r>
  <r>
    <n v="11363"/>
    <n v="212314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920744"/>
    <n v="0"/>
    <n v="0"/>
    <n v="920744"/>
    <n v="-920744"/>
    <n v="0"/>
    <n v="0"/>
    <n v="0"/>
    <n v="0"/>
    <n v="0"/>
    <n v="445933.4"/>
    <n v="891866.8"/>
    <n v="474810.6"/>
    <n v="48.43"/>
  </r>
  <r>
    <n v="11363"/>
    <n v="232824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0"/>
    <n v="0"/>
    <n v="43571"/>
    <n v="0"/>
  </r>
  <r>
    <n v="12418"/>
    <n v="225206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363"/>
    <n v="212321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0741"/>
    <n v="0"/>
    <n v="0"/>
    <n v="10741"/>
    <n v="-10741"/>
    <n v="0"/>
    <n v="0"/>
    <n v="0"/>
    <n v="0"/>
    <n v="0"/>
    <n v="5572.2"/>
    <n v="11144.4"/>
    <n v="5168.8"/>
    <n v="51.88"/>
  </r>
  <r>
    <n v="11363"/>
    <n v="212315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55008"/>
    <n v="0"/>
    <n v="0"/>
    <n v="55008"/>
    <n v="-55008"/>
    <n v="0"/>
    <n v="0"/>
    <n v="0"/>
    <n v="0"/>
    <n v="0"/>
    <n v="46276.14"/>
    <n v="92552.28"/>
    <n v="8731.86"/>
    <n v="84.13"/>
  </r>
  <r>
    <n v="11363"/>
    <n v="212316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899782"/>
    <n v="0"/>
    <n v="0"/>
    <n v="1899782"/>
    <n v="-1899782"/>
    <n v="0"/>
    <n v="0"/>
    <n v="0"/>
    <n v="0"/>
    <n v="0"/>
    <n v="770651.34"/>
    <n v="1541302.68"/>
    <n v="1129130.6599999999"/>
    <n v="40.57"/>
  </r>
  <r>
    <n v="11363"/>
    <n v="212317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846748"/>
    <n v="0"/>
    <n v="0"/>
    <n v="846748"/>
    <n v="-846748"/>
    <n v="0"/>
    <n v="0"/>
    <n v="0"/>
    <n v="0"/>
    <n v="0"/>
    <n v="748222.55"/>
    <n v="1496445.1"/>
    <n v="98525.45"/>
    <n v="88.36"/>
  </r>
  <r>
    <n v="11363"/>
    <n v="212322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84560"/>
    <n v="0"/>
    <n v="0"/>
    <n v="384560"/>
    <n v="-384560"/>
    <n v="0"/>
    <n v="0"/>
    <n v="0"/>
    <n v="0"/>
    <n v="0"/>
    <n v="177849.34"/>
    <n v="355698.68"/>
    <n v="206710.66"/>
    <n v="46.25"/>
  </r>
  <r>
    <n v="11363"/>
    <n v="212324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951109"/>
    <n v="0"/>
    <n v="0"/>
    <n v="3951109"/>
    <n v="-3951109"/>
    <n v="0"/>
    <n v="0"/>
    <n v="0"/>
    <n v="0"/>
    <n v="0"/>
    <n v="1840566.63"/>
    <n v="3681133.26"/>
    <n v="2110542.37"/>
    <n v="46.58"/>
  </r>
  <r>
    <n v="11363"/>
    <n v="212325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75115"/>
    <n v="0"/>
    <n v="0"/>
    <n v="175115"/>
    <n v="-175115"/>
    <n v="0"/>
    <n v="0"/>
    <n v="0"/>
    <n v="0"/>
    <n v="0"/>
    <n v="78641.279999999999"/>
    <n v="157282.56"/>
    <n v="96473.72"/>
    <n v="44.91"/>
  </r>
  <r>
    <n v="11363"/>
    <n v="212323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112988"/>
    <n v="0"/>
    <n v="0"/>
    <n v="2112988"/>
    <n v="-2112988"/>
    <n v="0"/>
    <n v="0"/>
    <n v="0"/>
    <n v="0"/>
    <n v="0"/>
    <n v="784760.7"/>
    <n v="1569521.4"/>
    <n v="1328227.3"/>
    <n v="37.14"/>
  </r>
  <r>
    <n v="11363"/>
    <n v="223837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8000"/>
    <n v="0"/>
    <n v="0"/>
    <n v="48000"/>
    <n v="-48000"/>
    <n v="0"/>
    <n v="0"/>
    <n v="0"/>
    <n v="0"/>
    <n v="0"/>
    <n v="15000"/>
    <n v="30000"/>
    <n v="33000"/>
    <n v="31.25"/>
  </r>
  <r>
    <n v="11368"/>
    <n v="220514"/>
    <n v="618"/>
    <m/>
    <m/>
    <s v="618 | 1280GRANT - SPEAKER SPECIAL ACCOUNT"/>
    <s v="1280GRANT - SPEAKER SPECIAL ACCOUNT"/>
    <n v="0"/>
    <s v="Operational Expenditure"/>
    <s v="Initiated"/>
    <n v="10"/>
    <n v="106"/>
    <s v="10007 / Office of the Municipal Manage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13000000000000000000000000000"/>
    <s v="Operational:Typical Work Streams:Community Development:Burials"/>
    <s v="FD001001001002000000000000000000000000"/>
    <s v="Fund:Operational:Revenue:General Revenue:Equitable Share"/>
    <s v="IE011002002006003010000000000000000000"/>
    <x v="79"/>
    <x v="5"/>
    <n v="250000"/>
    <n v="0"/>
    <n v="0"/>
    <n v="250000"/>
    <n v="0"/>
    <n v="250000"/>
    <n v="258249.99999999997"/>
    <n v="266514"/>
    <n v="0"/>
    <n v="0"/>
    <n v="0"/>
    <n v="0"/>
    <n v="250000"/>
    <n v="0"/>
  </r>
  <r>
    <n v="11371"/>
    <n v="212404"/>
    <n v="1271"/>
    <m/>
    <m/>
    <s v="1271 | GTEDA_Employee related costs"/>
    <s v="GTEDA_Employee related costs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2000000000000000000"/>
    <x v="124"/>
    <x v="3"/>
    <n v="1794000"/>
    <n v="0"/>
    <n v="0"/>
    <n v="1794000"/>
    <n v="-1794000"/>
    <n v="0"/>
    <n v="0"/>
    <n v="0"/>
    <n v="0"/>
    <n v="0"/>
    <n v="2525090.77"/>
    <n v="5050181.54"/>
    <n v="-731090.77"/>
    <n v="140.75"/>
  </r>
  <r>
    <n v="11488"/>
    <n v="226117"/>
    <n v="1349"/>
    <m/>
    <m/>
    <s v="1349 | 076GRANTS &amp; SUBSIDIES PAID"/>
    <s v="076GRANTS &amp; SUBSIDIES PAID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1003049000000000000000000"/>
    <s v="Fund:Operational:Transfers and Subsidies:Monetary Allocations:Departmental Agencies and Accounts:National Departmental Agencies:Education, Training and Development Practices SETA"/>
    <s v="IE011002002001003048000000000000000000"/>
    <x v="125"/>
    <x v="5"/>
    <n v="600000"/>
    <n v="0"/>
    <n v="0"/>
    <n v="600000"/>
    <n v="0"/>
    <n v="600000"/>
    <n v="619800"/>
    <n v="639633.6"/>
    <n v="0"/>
    <n v="20856.55"/>
    <n v="341510.96"/>
    <n v="683021.92"/>
    <n v="237632.49"/>
    <n v="56.92"/>
  </r>
  <r>
    <n v="12419"/>
    <n v="225205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6"/>
    <n v="224263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3960"/>
    <n v="0"/>
    <n v="0"/>
    <n v="13960"/>
    <n v="0"/>
    <n v="13960"/>
    <n v="14420.679999999998"/>
    <n v="14882.141759999999"/>
    <n v="0"/>
    <n v="0"/>
    <n v="0"/>
    <n v="0"/>
    <n v="13960"/>
    <n v="0"/>
  </r>
  <r>
    <n v="12420"/>
    <n v="225204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0957"/>
    <n v="205003"/>
    <n v="273"/>
    <m/>
    <m/>
    <s v="273 | _123_LIM333_FURNITURE &amp; OFFICE EQUIPMENT"/>
    <s v="_123_LIM333_FURNITURE &amp; OFFICE EQUIPMENT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3000"/>
    <n v="0"/>
    <n v="0"/>
    <n v="13000"/>
    <n v="0"/>
    <n v="13000"/>
    <n v="13428.999999999998"/>
    <n v="13858.727999999999"/>
    <n v="0"/>
    <n v="0"/>
    <n v="0"/>
    <n v="0"/>
    <n v="13000"/>
    <n v="0"/>
  </r>
  <r>
    <n v="12421"/>
    <n v="225213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587"/>
    <n v="22509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47"/>
    <n v="224681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2960"/>
    <n v="0"/>
    <n v="0"/>
    <n v="12960"/>
    <n v="0"/>
    <n v="12960"/>
    <n v="13387.679999999998"/>
    <n v="13816.085759999998"/>
    <n v="0"/>
    <n v="0"/>
    <n v="0"/>
    <n v="0"/>
    <n v="12960"/>
    <n v="0"/>
  </r>
  <r>
    <n v="12417"/>
    <n v="224603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2960"/>
    <n v="0"/>
    <n v="0"/>
    <n v="12960"/>
    <n v="0"/>
    <n v="12960"/>
    <n v="13387.679999999998"/>
    <n v="13816.085759999998"/>
    <n v="0"/>
    <n v="0"/>
    <n v="0"/>
    <n v="0"/>
    <n v="12960"/>
    <n v="0"/>
  </r>
  <r>
    <n v="12603"/>
    <n v="225097"/>
    <n v="8619"/>
    <m/>
    <m/>
    <s v="8619 | FZP 278 L_LAND CRUIZER"/>
    <s v="FZP 278 L_LAND CRUIZ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8"/>
    <n v="224604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2960"/>
    <n v="0"/>
    <n v="0"/>
    <n v="12960"/>
    <n v="0"/>
    <n v="12960"/>
    <n v="13387.679999999998"/>
    <n v="13816.085759999998"/>
    <n v="0"/>
    <n v="0"/>
    <n v="0"/>
    <n v="0"/>
    <n v="12960"/>
    <n v="0"/>
  </r>
  <r>
    <n v="12604"/>
    <n v="225098"/>
    <n v="8620"/>
    <m/>
    <m/>
    <s v="8620 | FZP 282 L_LAND CRUIZER"/>
    <s v="FZP 282 L_LAND CRUIZ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608"/>
    <n v="225099"/>
    <n v="8624"/>
    <m/>
    <m/>
    <s v="8624 | HDH 837 L_UD TRUCK"/>
    <s v="HDH 837 L_UD TRUCK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1071"/>
    <n v="199766"/>
    <n v="387"/>
    <m/>
    <m/>
    <s v="387 | 135_LIM333_NON-CAPITAL TOOLS &amp; EQUIPMENT"/>
    <s v="135_LIM333_NON-CAPITAL TOOLS &amp; EQUIPMENT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2750"/>
    <n v="0"/>
    <n v="0"/>
    <n v="12750"/>
    <n v="0"/>
    <n v="12750"/>
    <n v="13170.749999999998"/>
    <n v="13592.213999999998"/>
    <n v="0"/>
    <n v="0"/>
    <n v="1304.4000000000001"/>
    <n v="2608.8000000000002"/>
    <n v="11445.6"/>
    <n v="10.23"/>
  </r>
  <r>
    <n v="12609"/>
    <n v="225100"/>
    <n v="8625"/>
    <m/>
    <m/>
    <s v="8625 | HDP 506 L_GRADER"/>
    <s v="HDP 506 L_GRAD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600"/>
    <n v="224091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2000"/>
    <n v="0"/>
    <n v="0"/>
    <n v="12000"/>
    <n v="0"/>
    <n v="12000"/>
    <n v="12395.999999999998"/>
    <n v="12792.671999999999"/>
    <n v="0"/>
    <n v="0"/>
    <n v="0"/>
    <n v="0"/>
    <n v="12000"/>
    <n v="0"/>
  </r>
  <r>
    <n v="12601"/>
    <n v="224092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2000"/>
    <n v="0"/>
    <n v="0"/>
    <n v="12000"/>
    <n v="0"/>
    <n v="12000"/>
    <n v="12395.999999999998"/>
    <n v="12792.671999999999"/>
    <n v="0"/>
    <n v="0"/>
    <n v="0"/>
    <n v="0"/>
    <n v="12000"/>
    <n v="0"/>
  </r>
  <r>
    <n v="12610"/>
    <n v="225101"/>
    <n v="8626"/>
    <m/>
    <m/>
    <s v="8626 | HDP 509 L_GRADER"/>
    <s v="HDP 509 L_GRAD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57"/>
    <n v="224262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750"/>
    <n v="0"/>
    <n v="0"/>
    <n v="11750"/>
    <n v="0"/>
    <n v="11750"/>
    <n v="12137.749999999998"/>
    <n v="12526.157999999998"/>
    <n v="0"/>
    <n v="0"/>
    <n v="0"/>
    <n v="0"/>
    <n v="11750"/>
    <n v="0"/>
  </r>
  <r>
    <n v="12611"/>
    <n v="225079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622"/>
    <n v="225081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31"/>
    <n v="224281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4"/>
    <n v="0"/>
    <n v="0"/>
    <n v="11634"/>
    <n v="0"/>
    <n v="11634"/>
    <n v="12017.921999999999"/>
    <n v="12402.495503999999"/>
    <n v="0"/>
    <n v="0"/>
    <n v="0"/>
    <n v="0"/>
    <n v="11634"/>
    <n v="0"/>
  </r>
  <r>
    <n v="12623"/>
    <n v="225082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264"/>
    <n v="224314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624"/>
    <n v="225083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0"/>
    <n v="224363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625"/>
    <n v="225084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83"/>
    <n v="224360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627"/>
    <n v="225086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3580"/>
    <n v="0"/>
    <n v="0"/>
    <n v="0"/>
    <n v="19820"/>
    <n v="0"/>
  </r>
  <r>
    <n v="12404"/>
    <n v="224339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643"/>
    <n v="22508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410"/>
    <n v="224333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</r>
  <r>
    <n v="12405"/>
    <n v="224588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864"/>
    <n v="10000"/>
    <n v="0"/>
    <n v="10864"/>
    <n v="0"/>
    <n v="10864"/>
    <n v="11222.511999999999"/>
    <n v="11581.632383999999"/>
    <n v="0"/>
    <n v="0"/>
    <n v="1732.61"/>
    <n v="3465.22"/>
    <n v="9131.39"/>
    <n v="15.95"/>
  </r>
  <r>
    <n v="12673"/>
    <n v="235112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91"/>
    <n v="224574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0"/>
    <n v="0"/>
    <n v="0"/>
    <n v="10800"/>
    <n v="0"/>
    <n v="10800"/>
    <n v="11156.4"/>
    <n v="11513.4048"/>
    <n v="0"/>
    <n v="0"/>
    <n v="0"/>
    <n v="0"/>
    <n v="10800"/>
    <n v="0"/>
  </r>
  <r>
    <n v="12793"/>
    <n v="235111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9"/>
    <n v="224291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70"/>
    <n v="0"/>
    <n v="0"/>
    <n v="10570"/>
    <n v="0"/>
    <n v="10570"/>
    <n v="10918.81"/>
    <n v="11268.21192"/>
    <n v="0"/>
    <n v="0"/>
    <n v="0"/>
    <n v="0"/>
    <n v="10570"/>
    <n v="0"/>
  </r>
  <r>
    <n v="12794"/>
    <n v="235114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2"/>
    <n v="224371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70"/>
    <n v="0"/>
    <n v="0"/>
    <n v="10570"/>
    <n v="0"/>
    <n v="10570"/>
    <n v="10918.81"/>
    <n v="11268.21192"/>
    <n v="0"/>
    <n v="0"/>
    <n v="0"/>
    <n v="0"/>
    <n v="10570"/>
    <n v="0"/>
  </r>
  <r>
    <n v="12795"/>
    <n v="235110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796"/>
    <n v="235113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18"/>
    <n v="224292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69"/>
    <n v="0"/>
    <n v="0"/>
    <n v="10569"/>
    <n v="0"/>
    <n v="10569"/>
    <n v="10917.777"/>
    <n v="11267.145864"/>
    <n v="0"/>
    <n v="0"/>
    <n v="0"/>
    <n v="0"/>
    <n v="10569"/>
    <n v="0"/>
  </r>
  <r>
    <n v="12797"/>
    <n v="235115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</r>
  <r>
    <n v="12370"/>
    <n v="224373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69"/>
    <n v="0"/>
    <n v="0"/>
    <n v="10569"/>
    <n v="0"/>
    <n v="10569"/>
    <n v="10917.777"/>
    <n v="11267.145864"/>
    <n v="0"/>
    <n v="0"/>
    <n v="0"/>
    <n v="0"/>
    <n v="10569"/>
    <n v="0"/>
  </r>
  <r>
    <n v="10719"/>
    <n v="225968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2826"/>
    <n v="0"/>
    <n v="0"/>
    <n v="22826"/>
    <n v="0"/>
    <n v="22826"/>
    <n v="23579.257999999998"/>
    <n v="24333.794255999997"/>
    <n v="0"/>
    <n v="0"/>
    <n v="22696.91"/>
    <n v="45393.82"/>
    <n v="129.09"/>
    <n v="99.43"/>
  </r>
  <r>
    <n v="12375"/>
    <n v="224368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69"/>
    <n v="0"/>
    <n v="0"/>
    <n v="10569"/>
    <n v="0"/>
    <n v="10569"/>
    <n v="10917.777"/>
    <n v="11267.145864"/>
    <n v="0"/>
    <n v="0"/>
    <n v="0"/>
    <n v="0"/>
    <n v="10569"/>
    <n v="0"/>
  </r>
  <r>
    <n v="11096"/>
    <n v="225933"/>
    <n v="412"/>
    <s v="032/078/1341"/>
    <s v="/078/1341"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2734"/>
    <n v="0"/>
    <n v="0"/>
    <n v="22734"/>
    <n v="13260.655437006812"/>
    <n v="35994.655437006812"/>
    <n v="37182.47906642803"/>
    <n v="38372.318396553725"/>
    <n v="0"/>
    <n v="0"/>
    <n v="22278"/>
    <n v="44556"/>
    <n v="456"/>
    <n v="97.99"/>
  </r>
  <r>
    <n v="11138"/>
    <n v="224928"/>
    <n v="454"/>
    <m/>
    <m/>
    <s v="454 | _143_LIM333_CONSUMABLE DOMESTIC ITEMS"/>
    <s v="_143_LIM333_CONSUMABLE DOMESTIC ITEMS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417"/>
    <n v="0"/>
    <n v="0"/>
    <n v="10417"/>
    <n v="0"/>
    <n v="10417"/>
    <n v="10760.760999999999"/>
    <n v="11105.105351999999"/>
    <n v="0"/>
    <n v="0"/>
    <n v="9600.1200000000008"/>
    <n v="19200.240000000002"/>
    <n v="816.88"/>
    <n v="92.16"/>
  </r>
  <r>
    <n v="11514"/>
    <n v="225880"/>
    <n v="2311"/>
    <m/>
    <m/>
    <s v="2311 | 057_Printing- publications and books"/>
    <s v="057_Printing, publications and books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2598"/>
    <n v="0"/>
    <n v="0"/>
    <n v="22598"/>
    <n v="0"/>
    <n v="22598"/>
    <n v="23343.733999999997"/>
    <n v="24090.733487999998"/>
    <n v="0"/>
    <n v="0"/>
    <n v="0"/>
    <n v="0"/>
    <n v="22598"/>
    <n v="0"/>
  </r>
  <r>
    <n v="12389"/>
    <n v="224572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6000"/>
    <n v="0"/>
    <n v="10320"/>
    <n v="0"/>
    <n v="10320"/>
    <n v="10660.56"/>
    <n v="11001.697920000001"/>
    <n v="0"/>
    <n v="0"/>
    <n v="0"/>
    <n v="0"/>
    <n v="10320"/>
    <n v="0"/>
  </r>
  <r>
    <n v="11046"/>
    <n v="202911"/>
    <n v="362"/>
    <m/>
    <m/>
    <s v="362 | _112_30000_LIM333_Municipal Running Costs_GENERAL EXPENSES _ OTHER_2018"/>
    <s v="_112_30000_LIM333_Municipal Running Costs_GENERAL EXPENSES _ OTHER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7002001000000000000000000000000"/>
    <x v="8"/>
    <x v="2"/>
    <n v="2454"/>
    <n v="20000"/>
    <n v="0"/>
    <n v="22454"/>
    <n v="0"/>
    <n v="22454"/>
    <n v="23194.982"/>
    <n v="23937.221423999999"/>
    <n v="0"/>
    <n v="0"/>
    <n v="15500"/>
    <n v="31000"/>
    <n v="6954"/>
    <n v="69.03"/>
  </r>
  <r>
    <n v="11012"/>
    <n v="224960"/>
    <n v="328"/>
    <m/>
    <m/>
    <s v="328 | 103_LIM333_CONSUMABLE DOMESTIC ITEMS"/>
    <s v="103_LIM333_CONSUMABLE DOMESTIC ITEM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317"/>
    <n v="0"/>
    <n v="0"/>
    <n v="10317"/>
    <n v="0"/>
    <n v="10317"/>
    <n v="10657.460999999999"/>
    <n v="10998.499752"/>
    <n v="0"/>
    <n v="0"/>
    <n v="0"/>
    <n v="0"/>
    <n v="10317"/>
    <n v="0"/>
  </r>
  <r>
    <n v="11523"/>
    <n v="225886"/>
    <n v="2320"/>
    <m/>
    <m/>
    <s v="2320 | 123_Printing- publications and books"/>
    <s v="123_Printing, publications and books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2408"/>
    <n v="0"/>
    <n v="0"/>
    <n v="22408"/>
    <n v="0"/>
    <n v="22408"/>
    <n v="23147.464"/>
    <n v="23888.182848"/>
    <n v="0"/>
    <n v="5280"/>
    <n v="1577.16"/>
    <n v="3154.32"/>
    <n v="15550.84"/>
    <n v="7.04"/>
  </r>
  <r>
    <n v="12248"/>
    <n v="224682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258"/>
    <n v="231690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2194"/>
    <n v="0"/>
    <n v="0"/>
    <n v="22194"/>
    <n v="0"/>
    <n v="22194"/>
    <n v="22926.401999999998"/>
    <n v="23660.046864"/>
    <n v="0"/>
    <n v="0"/>
    <n v="0"/>
    <n v="0"/>
    <n v="22194"/>
    <n v="0"/>
  </r>
  <r>
    <n v="12249"/>
    <n v="224683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1189"/>
    <n v="199175"/>
    <n v="505"/>
    <s v="002/053/1027"/>
    <s v="/053/1027"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2176"/>
    <n v="0"/>
    <n v="0"/>
    <n v="22176"/>
    <n v="6641.7649500495354"/>
    <n v="28817.764950049535"/>
    <n v="29768.751193401167"/>
    <n v="30721.351231590004"/>
    <n v="0"/>
    <n v="0"/>
    <n v="17502.439999999999"/>
    <n v="35004.879999999997"/>
    <n v="4673.5600000000004"/>
    <n v="78.930000000000007"/>
  </r>
  <r>
    <n v="12392"/>
    <n v="224575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402"/>
    <n v="231750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1974"/>
    <n v="0"/>
    <n v="0"/>
    <n v="21974"/>
    <n v="0"/>
    <n v="21974"/>
    <n v="22699.142"/>
    <n v="23425.514544000001"/>
    <n v="0"/>
    <n v="0"/>
    <n v="0"/>
    <n v="0"/>
    <n v="21974"/>
    <n v="0"/>
  </r>
  <r>
    <n v="12393"/>
    <n v="224576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394"/>
    <n v="224577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405"/>
    <n v="231752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1974"/>
    <n v="0"/>
    <n v="0"/>
    <n v="21974"/>
    <n v="0"/>
    <n v="21974"/>
    <n v="22699.142"/>
    <n v="23425.514544000001"/>
    <n v="0"/>
    <n v="0"/>
    <n v="0"/>
    <n v="0"/>
    <n v="21974"/>
    <n v="0"/>
  </r>
  <r>
    <n v="12395"/>
    <n v="224578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1101"/>
    <n v="201912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1917"/>
    <n v="0"/>
    <n v="0"/>
    <n v="21917"/>
    <n v="0"/>
    <n v="21917"/>
    <n v="22640.260999999999"/>
    <n v="23364.749351999999"/>
    <n v="0"/>
    <n v="0"/>
    <n v="12670.73"/>
    <n v="25341.46"/>
    <n v="9246.27"/>
    <n v="57.81"/>
  </r>
  <r>
    <n v="11531"/>
    <n v="225915"/>
    <n v="2328"/>
    <m/>
    <m/>
    <s v="2328 | 173_Printing- publications and books"/>
    <s v="173_Printing, publications and book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1000000000000000000000000000000"/>
    <x v="32"/>
    <x v="2"/>
    <n v="21835"/>
    <n v="0"/>
    <n v="0"/>
    <n v="21835"/>
    <n v="0"/>
    <n v="21835"/>
    <n v="22555.554999999997"/>
    <n v="23277.332759999998"/>
    <n v="0"/>
    <n v="0"/>
    <n v="0"/>
    <n v="0"/>
    <n v="21835"/>
    <n v="0"/>
  </r>
  <r>
    <n v="12396"/>
    <n v="224579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6930.44"/>
    <n v="13860.88"/>
    <n v="3329.56"/>
    <n v="67.55"/>
  </r>
  <r>
    <n v="11362"/>
    <n v="231583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1815"/>
    <n v="0"/>
    <n v="0"/>
    <n v="21815"/>
    <n v="0"/>
    <n v="21815"/>
    <n v="22534.894999999997"/>
    <n v="23256.011639999997"/>
    <n v="0"/>
    <n v="0"/>
    <n v="14520.01"/>
    <n v="29040.02"/>
    <n v="7294.99"/>
    <n v="66.56"/>
  </r>
  <r>
    <n v="12397"/>
    <n v="224580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1000"/>
    <n v="209295"/>
    <n v="316"/>
    <s v="062/053/1027"/>
    <s v="/053/1027"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1024"/>
    <n v="0"/>
    <n v="0"/>
    <n v="21024"/>
    <n v="6559.3413610974894"/>
    <n v="27583.341361097489"/>
    <n v="28493.591626013706"/>
    <n v="29405.386558046146"/>
    <n v="0"/>
    <n v="0"/>
    <n v="16593.22"/>
    <n v="33186.44"/>
    <n v="4430.78"/>
    <n v="78.930000000000007"/>
  </r>
  <r>
    <n v="12398"/>
    <n v="224581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2399"/>
    <n v="224582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3465.22"/>
    <n v="6930.44"/>
    <n v="6794.78"/>
    <n v="33.770000000000003"/>
  </r>
  <r>
    <n v="10962"/>
    <n v="200808"/>
    <n v="278"/>
    <s v="135/053/1027"/>
    <s v="/053/1027"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0995"/>
    <n v="0"/>
    <n v="0"/>
    <n v="20995"/>
    <n v="8490.2960817435851"/>
    <n v="29485.296081743585"/>
    <n v="30458.310852441122"/>
    <n v="31432.976799719239"/>
    <n v="0"/>
    <n v="0"/>
    <n v="16570.330000000002"/>
    <n v="33140.660000000003"/>
    <n v="4424.67"/>
    <n v="78.930000000000007"/>
  </r>
  <r>
    <n v="10749"/>
    <n v="209268"/>
    <n v="65"/>
    <s v="012/078/1341"/>
    <s v="/078/1341"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0735"/>
    <n v="0"/>
    <n v="0"/>
    <n v="20735"/>
    <n v="58611.466007165116"/>
    <n v="79346.466007165116"/>
    <n v="81964.899385401557"/>
    <n v="84587.776165734409"/>
    <n v="0"/>
    <n v="0"/>
    <n v="20319"/>
    <n v="40638"/>
    <n v="416"/>
    <n v="97.99"/>
  </r>
  <r>
    <n v="12400"/>
    <n v="224583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</r>
  <r>
    <n v="11117"/>
    <n v="225941"/>
    <n v="433"/>
    <s v="058/078/1341"/>
    <s v="/078/1341"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0658"/>
    <n v="0"/>
    <n v="0"/>
    <n v="20658"/>
    <n v="11141.310186286071"/>
    <n v="31799.310186286071"/>
    <n v="32848.687422433512"/>
    <n v="33899.845419951387"/>
    <n v="0"/>
    <n v="0"/>
    <n v="20243"/>
    <n v="40486"/>
    <n v="415"/>
    <n v="97.99"/>
  </r>
  <r>
    <n v="11531"/>
    <n v="226324"/>
    <n v="2328"/>
    <m/>
    <m/>
    <s v="2328 | 173_Printing- publications and books"/>
    <s v="173_Printing, publications and book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10252"/>
    <n v="0"/>
    <n v="0"/>
    <n v="10252"/>
    <n v="0"/>
    <n v="10252"/>
    <n v="10590.315999999999"/>
    <n v="10929.206112"/>
    <n v="0"/>
    <n v="0"/>
    <n v="8501.5"/>
    <n v="17003"/>
    <n v="1750.5"/>
    <n v="82.93"/>
  </r>
  <r>
    <n v="12419"/>
    <n v="224321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071"/>
    <n v="0"/>
    <n v="0"/>
    <n v="10071"/>
    <n v="0"/>
    <n v="10071"/>
    <n v="10403.342999999999"/>
    <n v="10736.249975999999"/>
    <n v="0"/>
    <n v="0"/>
    <n v="0"/>
    <n v="0"/>
    <n v="10071"/>
    <n v="0"/>
  </r>
  <r>
    <n v="12643"/>
    <n v="22558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0624"/>
    <n v="0"/>
    <n v="0"/>
    <n v="20624"/>
    <n v="0"/>
    <n v="20624"/>
    <n v="21304.591999999997"/>
    <n v="21986.338943999999"/>
    <n v="0"/>
    <n v="0"/>
    <n v="20531.830000000002"/>
    <n v="41063.660000000003"/>
    <n v="92.17"/>
    <n v="99.55"/>
  </r>
  <r>
    <n v="10866"/>
    <n v="201328"/>
    <n v="182"/>
    <s v="140/053/1027"/>
    <s v="/053/1027"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0384"/>
    <n v="0"/>
    <n v="0"/>
    <n v="20384"/>
    <n v="14051.555757958253"/>
    <n v="34435.555757958253"/>
    <n v="35571.929097970875"/>
    <n v="36710.230829105945"/>
    <n v="0"/>
    <n v="0"/>
    <n v="16088.1"/>
    <n v="32176.2"/>
    <n v="4295.8999999999996"/>
    <n v="78.930000000000007"/>
  </r>
  <r>
    <n v="10842"/>
    <n v="224886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0000"/>
    <n v="0"/>
    <n v="0"/>
    <n v="10000"/>
    <n v="0"/>
    <n v="10000"/>
    <n v="10330"/>
    <n v="10660.56"/>
    <n v="0"/>
    <n v="0"/>
    <n v="5235"/>
    <n v="10470"/>
    <n v="4765"/>
    <n v="52.35"/>
  </r>
  <r>
    <n v="10760"/>
    <n v="206953"/>
    <n v="76"/>
    <s v="052/078/1341"/>
    <s v="/078/1341"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8022"/>
    <n v="2000"/>
    <n v="0"/>
    <n v="20022"/>
    <n v="7662.0113035392205"/>
    <n v="27684.011303539221"/>
    <n v="28597.583676556013"/>
    <n v="29512.706354205806"/>
    <n v="0"/>
    <n v="0"/>
    <n v="18060"/>
    <n v="36120"/>
    <n v="1962"/>
    <n v="90.2"/>
  </r>
  <r>
    <n v="11047"/>
    <n v="204633"/>
    <n v="363"/>
    <m/>
    <m/>
    <s v="363 | _123_LIM333_NON-CAPITAL TOOLS &amp; EQUIPMENT"/>
    <s v="_123_LIM333_NON-CAPITAL TOOLS &amp; EQUIPMENT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0000"/>
    <n v="0"/>
    <n v="0"/>
    <n v="10000"/>
    <n v="0"/>
    <n v="10000"/>
    <n v="10330"/>
    <n v="10660.56"/>
    <n v="0"/>
    <n v="0"/>
    <n v="0"/>
    <n v="0"/>
    <n v="10000"/>
    <n v="0"/>
  </r>
  <r>
    <n v="10699"/>
    <n v="205634"/>
    <n v="15"/>
    <m/>
    <m/>
    <s v="15 | _034_30000_LIM333_Municipal Running Costs_GENERAL EXPENSES _ OTHER_1_2018"/>
    <s v="_034_30000_LIM333_Municipal Running Costs_GENERAL EXPENSES _ OTHER_1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0000"/>
    <n v="0"/>
    <n v="0"/>
    <n v="20000"/>
    <n v="0"/>
    <n v="20000"/>
    <n v="20660"/>
    <n v="21321.119999999999"/>
    <n v="0"/>
    <n v="0"/>
    <n v="6476024.29"/>
    <n v="12952048.58"/>
    <n v="-6456024.29"/>
    <n v="32380.12"/>
  </r>
  <r>
    <n v="11217"/>
    <n v="199953"/>
    <n v="533"/>
    <m/>
    <m/>
    <s v="533 | 134_LIM333_REFUSE BINS"/>
    <s v="134_LIM333_REFUSE BIN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4004003000000000000000"/>
    <s v="Operational:Maintenance:Infrastructure:Corrective Maintenance:Planned:Solid Waste Disposal:Waste Drop-off Points:External Facilities"/>
    <s v="FD001001001008003000000000000000000000"/>
    <s v="Fund:Operational:Revenue:General Revenue:Service Charges:Waste"/>
    <s v="IE007003000000000000000000000000000000"/>
    <x v="0"/>
    <x v="0"/>
    <n v="9900"/>
    <n v="0"/>
    <n v="0"/>
    <n v="9900"/>
    <n v="0"/>
    <n v="9900"/>
    <n v="10226.699999999999"/>
    <n v="10553.954399999999"/>
    <n v="0"/>
    <n v="0"/>
    <n v="0"/>
    <n v="0"/>
    <n v="9900"/>
    <n v="0"/>
  </r>
  <r>
    <n v="10986"/>
    <n v="204408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0000"/>
    <n v="0"/>
    <n v="0"/>
    <n v="20000"/>
    <n v="0"/>
    <n v="20000"/>
    <n v="20660"/>
    <n v="21321.119999999999"/>
    <n v="0"/>
    <n v="0"/>
    <n v="15500"/>
    <n v="31000"/>
    <n v="4500"/>
    <n v="77.5"/>
  </r>
  <r>
    <n v="10950"/>
    <n v="202986"/>
    <n v="266"/>
    <m/>
    <m/>
    <s v="266 | _112_LIM333_FURNITURE &amp; OFFICE EQUIPMENT"/>
    <s v="_112_LIM333_FURNITURE &amp; OFFICE EQUIPMENT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3000000000000000000000"/>
    <s v="Fund:Operational:Revenue:General Revenue:Service Charges:Waste"/>
    <s v="IE007003000000000000000000000000000000"/>
    <x v="0"/>
    <x v="0"/>
    <n v="9778"/>
    <n v="0"/>
    <n v="0"/>
    <n v="9778"/>
    <n v="0"/>
    <n v="9778"/>
    <n v="10100.673999999999"/>
    <n v="10423.895568"/>
    <n v="0"/>
    <n v="0"/>
    <n v="0"/>
    <n v="0"/>
    <n v="9778"/>
    <n v="0"/>
  </r>
  <r>
    <n v="11090"/>
    <n v="205642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20000"/>
    <n v="0"/>
    <n v="0"/>
    <n v="20000"/>
    <n v="0"/>
    <n v="20000"/>
    <n v="20660"/>
    <n v="21321.119999999999"/>
    <n v="0"/>
    <n v="0"/>
    <n v="0"/>
    <n v="0"/>
    <n v="20000"/>
    <n v="0"/>
  </r>
  <r>
    <n v="12604"/>
    <n v="224096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1181"/>
    <n v="203883"/>
    <n v="497"/>
    <m/>
    <m/>
    <s v="497 | _016_30000_LIM333_Municipal Running Costs_GENERAL EXPENSES _ OTHER_2_2018"/>
    <s v="_016_30000_LIM333_Municipal Running Costs_GENERAL EXPENSES _ OTHER_2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5000000000000000000000000000000"/>
    <x v="2"/>
    <x v="2"/>
    <n v="20000"/>
    <n v="0"/>
    <n v="0"/>
    <n v="20000"/>
    <n v="0"/>
    <n v="20000"/>
    <n v="20660"/>
    <n v="21321.119999999999"/>
    <n v="0"/>
    <n v="0"/>
    <n v="0"/>
    <n v="0"/>
    <n v="20000"/>
    <n v="0"/>
  </r>
  <r>
    <n v="12624"/>
    <n v="224080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1560"/>
    <n v="226102"/>
    <n v="1350"/>
    <m/>
    <m/>
    <s v="1350 | FMG_033_30000_LIM333_Municipal Running Costs_GRANTS _ SUBSIDIES PAID_2018"/>
    <s v="FMG_033_30000_LIM333_Municipal Running Costs_GRANTS _ SUBSIDIES PAID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18000000000000000000000"/>
    <s v="Fund:Operational:Transfers and Subsidies:Monetary Allocations:National Government:Local Government Financial Management Grant"/>
    <s v="IE011001002004003010000000000000000000"/>
    <x v="126"/>
    <x v="5"/>
    <n v="2000000"/>
    <n v="0"/>
    <n v="0"/>
    <n v="2000000"/>
    <n v="100000"/>
    <n v="2100000"/>
    <n v="2200000"/>
    <n v="2300000"/>
    <n v="0"/>
    <n v="0"/>
    <n v="499601.51"/>
    <n v="999203.02"/>
    <n v="1500398.49"/>
    <n v="24.98"/>
  </r>
  <r>
    <n v="11561"/>
    <n v="223485"/>
    <n v="1351"/>
    <m/>
    <m/>
    <s v="1351 | EPWP_133_70000_LIM333_Operational  Typical Work Streams Expanded Public Works Programme_GRANTS _ SUBSIDIES PAID_2018"/>
    <s v="EPWP_133_70000_LIM333_Operational  Typical Work Streams Expanded Public Works Programme_GRANTS _ SUBSIDIES PAID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11000000000000000000000"/>
    <s v="Fund:Operational:Transfers and Subsidies:Monetary Allocations:National Government:Expanded Public Works Programme Integrated Grant"/>
    <s v="IE011002002004003004004001000000000000"/>
    <x v="127"/>
    <x v="5"/>
    <n v="4811000"/>
    <n v="0"/>
    <n v="0"/>
    <n v="4811000"/>
    <n v="400000"/>
    <n v="5211000"/>
    <n v="0"/>
    <n v="0"/>
    <n v="0"/>
    <n v="0"/>
    <n v="5564050.2000000002"/>
    <n v="11128100.4"/>
    <n v="-753050.2"/>
    <n v="115.65"/>
  </r>
  <r>
    <n v="12625"/>
    <n v="224082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1493"/>
    <n v="225925"/>
    <n v="2290"/>
    <m/>
    <m/>
    <s v="2290 | 006_Printing- publications and books"/>
    <s v="006_Printing, publications and books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0000"/>
    <n v="0"/>
    <n v="0"/>
    <n v="20000"/>
    <n v="0"/>
    <n v="20000"/>
    <n v="20660"/>
    <n v="21321.119999999999"/>
    <n v="0"/>
    <n v="0"/>
    <n v="173.91"/>
    <n v="347.82"/>
    <n v="19826.09"/>
    <n v="0.87"/>
  </r>
  <r>
    <n v="11582"/>
    <n v="223904"/>
    <n v="2379"/>
    <m/>
    <m/>
    <s v="2379 | _162_10001_LIM333_Employee Related Cost Senior Management &amp; municipal staff_EMPLOYEE RELATED COSTS _ SOCIAL CONTRIBUTIONS_2018_Standby allowance"/>
    <s v="_162_10001_LIM333_Employee Related Cost Senior Management &amp; municipal staff_EMPLOYEE RELATED COSTS _ SOCIAL CONTRIBUTIONS_2018_Standby allowance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08000000000000000000"/>
    <x v="34"/>
    <x v="3"/>
    <n v="13561"/>
    <n v="0"/>
    <n v="0"/>
    <n v="13561"/>
    <n v="-13561"/>
    <n v="0"/>
    <n v="0"/>
    <n v="0"/>
    <n v="0"/>
    <n v="0"/>
    <n v="6954.15"/>
    <n v="13908.3"/>
    <n v="6606.85"/>
    <n v="51.28"/>
  </r>
  <r>
    <n v="11584"/>
    <n v="231597"/>
    <n v="1367"/>
    <m/>
    <m/>
    <s v="1367 | 183_SALARIES &amp; WAGES - STANDBY ALLOWANCE"/>
    <s v="183_SALARIES &amp; WAGES - STANDBY ALLOWANCE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08000000000000000000"/>
    <x v="34"/>
    <x v="3"/>
    <n v="211753"/>
    <n v="0"/>
    <n v="0"/>
    <n v="211753"/>
    <n v="-211753"/>
    <n v="0"/>
    <n v="0"/>
    <n v="0"/>
    <n v="0"/>
    <n v="0"/>
    <n v="80407"/>
    <n v="160814"/>
    <n v="131346"/>
    <n v="37.97"/>
  </r>
  <r>
    <n v="12794"/>
    <n v="235102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2796"/>
    <n v="235103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</r>
  <r>
    <n v="12603"/>
    <n v="224095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</r>
  <r>
    <n v="10907"/>
    <n v="200293"/>
    <n v="223"/>
    <m/>
    <m/>
    <s v="223 | _004_30000_LIM333_Municipal Running Costs_CONTRACTED SERVICES_2018"/>
    <s v="_004_30000_LIM333_Municipal Running Costs_CONTRACTED SERVIC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12000000000000000000000000000"/>
    <x v="128"/>
    <x v="6"/>
    <n v="500000"/>
    <n v="0"/>
    <n v="0"/>
    <n v="500000"/>
    <n v="50000"/>
    <n v="550000"/>
    <n v="568150"/>
    <n v="586330.80000000005"/>
    <n v="0"/>
    <n v="0"/>
    <n v="0"/>
    <n v="0"/>
    <n v="500000"/>
    <n v="0"/>
  </r>
  <r>
    <n v="12622"/>
    <n v="224078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</r>
  <r>
    <n v="12623"/>
    <n v="224079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8500"/>
    <n v="17000"/>
    <n v="1194"/>
    <n v="87.68"/>
  </r>
  <r>
    <n v="12793"/>
    <n v="235101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</r>
  <r>
    <n v="12795"/>
    <n v="235099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</r>
  <r>
    <n v="12367"/>
    <n v="224379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13"/>
    <n v="0"/>
    <n v="0"/>
    <n v="9613"/>
    <n v="0"/>
    <n v="9613"/>
    <n v="9930.2289999999994"/>
    <n v="10247.996327999999"/>
    <n v="0"/>
    <n v="0"/>
    <n v="0"/>
    <n v="0"/>
    <n v="9613"/>
    <n v="0"/>
  </r>
  <r>
    <n v="11165"/>
    <n v="201479"/>
    <n v="481"/>
    <m/>
    <m/>
    <s v="481 | _133_LIM333_NON-COUNCIL-OWNED ASSETS - CONTRACTORS"/>
    <s v="_133_LIM333_NON-COUNCIL-OWNED ASSETS - CONTRACTOR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9000000000000000000"/>
    <s v="Operational:Maintenance:Infrastructure:Corrective Maintenance:Planned:Electrical Infrastructure:Capital Spares"/>
    <s v="FD001001001008003000000000000000000000"/>
    <s v="Fund:Operational:Revenue:General Revenue:Service Charges:Waste"/>
    <s v="IE007003000000000000000000000000000000"/>
    <x v="0"/>
    <x v="0"/>
    <n v="9500"/>
    <n v="0"/>
    <n v="0"/>
    <n v="9500"/>
    <n v="0"/>
    <n v="9500"/>
    <n v="9813.5"/>
    <n v="10127.532000000001"/>
    <n v="0"/>
    <n v="0"/>
    <n v="0"/>
    <n v="0"/>
    <n v="9500"/>
    <n v="0"/>
  </r>
  <r>
    <n v="11498"/>
    <n v="226366"/>
    <n v="2295"/>
    <m/>
    <m/>
    <s v="2295 | 016_Printing- publications and books"/>
    <s v="016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3000"/>
    <n v="1500"/>
    <n v="0"/>
    <n v="9500"/>
    <n v="0"/>
    <n v="9500"/>
    <n v="9813.5"/>
    <n v="10127.532000000001"/>
    <n v="0"/>
    <n v="0"/>
    <n v="2994.94"/>
    <n v="5989.88"/>
    <n v="6505.06"/>
    <n v="31.53"/>
  </r>
  <r>
    <n v="12249"/>
    <n v="231674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550"/>
    <n v="0"/>
    <n v="0"/>
    <n v="19550"/>
    <n v="0"/>
    <n v="19550"/>
    <n v="20195.149999999998"/>
    <n v="20841.394799999998"/>
    <n v="0"/>
    <n v="0"/>
    <n v="0"/>
    <n v="0"/>
    <n v="19550"/>
    <n v="0"/>
  </r>
  <r>
    <n v="12281"/>
    <n v="225791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500"/>
    <n v="0"/>
    <n v="19181"/>
    <n v="0"/>
    <n v="19181"/>
    <n v="19813.972999999998"/>
    <n v="20448.020135999999"/>
    <n v="0"/>
    <n v="0"/>
    <n v="18595.3"/>
    <n v="37190.6"/>
    <n v="585.70000000000005"/>
    <n v="96.95"/>
  </r>
  <r>
    <n v="10993"/>
    <n v="208421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7002001000000000000000000000000"/>
    <x v="8"/>
    <x v="2"/>
    <n v="4152"/>
    <n v="15000"/>
    <n v="0"/>
    <n v="19152"/>
    <n v="0"/>
    <n v="19152"/>
    <n v="19784.016"/>
    <n v="20417.104512000002"/>
    <n v="0"/>
    <n v="0"/>
    <n v="13695.66"/>
    <n v="27391.32"/>
    <n v="5456.34"/>
    <n v="71.510000000000005"/>
  </r>
  <r>
    <n v="12271"/>
    <n v="224311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0"/>
    <n v="0"/>
    <n v="9399"/>
    <n v="0"/>
  </r>
  <r>
    <n v="12412"/>
    <n v="224328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8158"/>
    <n v="16316"/>
    <n v="1241"/>
    <n v="86.8"/>
  </r>
  <r>
    <n v="12417"/>
    <n v="224323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0"/>
    <n v="0"/>
    <n v="9399"/>
    <n v="0"/>
  </r>
  <r>
    <n v="11781"/>
    <n v="231421"/>
    <n v="3580"/>
    <m/>
    <m/>
    <s v="3580 | Community Facilities Depreciation"/>
    <s v="Community Facilities Depreciation"/>
    <n v="0"/>
    <s v="Operational Expenditure"/>
    <s v="Initiated"/>
    <n v="6"/>
    <n v="71"/>
    <s v="6005002 / Sports, Art and Culture:Community Services"/>
    <s v="FX001001005000000000000000000000000000"/>
    <s v="Function:Community and Social Services:Core Function:Community Halls and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2003000000000000000000000000"/>
    <s v="Fund:Operational:Revenue:Commercial Services:City Parks, Reserves and Gardens"/>
    <s v="IE004002019023013000000000000000000000"/>
    <x v="129"/>
    <x v="1"/>
    <n v="35595"/>
    <n v="0"/>
    <n v="0"/>
    <n v="35595"/>
    <n v="0"/>
    <n v="35595"/>
    <n v="36769.634999999995"/>
    <n v="37946.263319999998"/>
    <n v="0"/>
    <n v="0"/>
    <n v="3578.84"/>
    <n v="7157.68"/>
    <n v="32016.16"/>
    <n v="10.050000000000001"/>
  </r>
  <r>
    <n v="11781"/>
    <n v="231289"/>
    <n v="3580"/>
    <m/>
    <m/>
    <s v="3580 | Community Facilities Depreciation"/>
    <s v="Community Facilities Depreciation"/>
    <n v="0"/>
    <s v="Operational Expenditure"/>
    <s v="Initiated"/>
    <n v="6"/>
    <n v="71"/>
    <s v="6005002 / Sports, Art and Culture:Community Services"/>
    <s v="FX001001005000000000000000000000000000"/>
    <s v="Function:Community and Social Services:Core Function:Community Halls and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2013000000000000000000000000"/>
    <s v="Fund:Operational:Revenue:Commercial Services:Zoo's and Museums"/>
    <s v="IE004002019023007000000000000000000000"/>
    <x v="130"/>
    <x v="1"/>
    <n v="3938"/>
    <n v="0"/>
    <n v="0"/>
    <n v="3938"/>
    <n v="0"/>
    <n v="3938"/>
    <n v="4067.9539999999997"/>
    <n v="4198.1285280000002"/>
    <n v="0"/>
    <n v="0"/>
    <n v="947.86"/>
    <n v="1895.72"/>
    <n v="2990.14"/>
    <n v="24.07"/>
  </r>
  <r>
    <n v="12019"/>
    <n v="226118"/>
    <n v="4842"/>
    <m/>
    <m/>
    <s v="4842 | 014_70000_LIM333_Operational  Typical Work Streams Agricultural  Marketing_GTEDA"/>
    <s v="014_70000_LIM333_Operational  Typical Work Streams Agricultural  Marketing_GTEDA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9000000000000000000000000000000"/>
    <s v="Operational:Typical Work Streams:Development Agency Establishment"/>
    <s v="FD001002002011000000000000000000000000"/>
    <s v="Fund:Operational:Transfers and Subsidies:Monetary Allocations:Parent Municipality"/>
    <s v="IE011002002010000000000000000000000000"/>
    <x v="131"/>
    <x v="5"/>
    <n v="13592048"/>
    <n v="0"/>
    <n v="0"/>
    <n v="13092048"/>
    <n v="-13092048"/>
    <n v="0"/>
    <n v="0"/>
    <n v="0"/>
    <n v="0"/>
    <n v="0"/>
    <n v="1035592.27"/>
    <n v="2071184.54"/>
    <n v="12056455.73"/>
    <n v="7.91"/>
  </r>
  <r>
    <n v="12042"/>
    <n v="223938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91245"/>
    <n v="0"/>
    <n v="0"/>
    <n v="291245"/>
    <n v="-291245"/>
    <n v="0"/>
    <n v="0"/>
    <n v="0"/>
    <n v="0"/>
    <n v="0"/>
    <n v="54750.13"/>
    <n v="109500.26"/>
    <n v="236494.87"/>
    <n v="18.8"/>
  </r>
  <r>
    <n v="12042"/>
    <n v="223806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05440"/>
    <n v="0"/>
    <n v="0"/>
    <n v="205440"/>
    <n v="-205440"/>
    <n v="0"/>
    <n v="0"/>
    <n v="0"/>
    <n v="0"/>
    <n v="0"/>
    <n v="110743"/>
    <n v="221486"/>
    <n v="94697"/>
    <n v="53.91"/>
  </r>
  <r>
    <n v="12042"/>
    <n v="224018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9097"/>
    <n v="0"/>
    <n v="0"/>
    <n v="9097"/>
    <n v="-9097"/>
    <n v="0"/>
    <n v="0"/>
    <n v="0"/>
    <n v="0"/>
    <n v="0"/>
    <n v="3188.16"/>
    <n v="6376.32"/>
    <n v="5908.84"/>
    <n v="35.049999999999997"/>
  </r>
  <r>
    <n v="11264"/>
    <n v="206129"/>
    <n v="581"/>
    <m/>
    <m/>
    <s v="581 | CONFERENCE &amp; CONVENTION COST - DOMESTIC - Supply Chain Management"/>
    <s v="CONFERENCE &amp; CONVENTION COST - DOMESTIC - Supply Chain Management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8024"/>
    <n v="11000"/>
    <n v="0"/>
    <n v="19024"/>
    <n v="0"/>
    <n v="19024"/>
    <n v="19651.791999999998"/>
    <n v="20280.649343999998"/>
    <n v="0"/>
    <n v="0"/>
    <n v="16347.83"/>
    <n v="32695.66"/>
    <n v="2676.17"/>
    <n v="85.93"/>
  </r>
  <r>
    <n v="12042"/>
    <n v="223988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71151"/>
    <n v="0"/>
    <n v="0"/>
    <n v="171151"/>
    <n v="-171151"/>
    <n v="0"/>
    <n v="0"/>
    <n v="0"/>
    <n v="0"/>
    <n v="0"/>
    <n v="46029.599999999999"/>
    <n v="92059.199999999997"/>
    <n v="125121.4"/>
    <n v="26.89"/>
  </r>
  <r>
    <n v="12042"/>
    <n v="223831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8000"/>
    <n v="0"/>
    <n v="0"/>
    <n v="18000"/>
    <n v="-18000"/>
    <n v="0"/>
    <n v="0"/>
    <n v="0"/>
    <n v="0"/>
    <n v="0"/>
    <n v="14000"/>
    <n v="28000"/>
    <n v="4000"/>
    <n v="77.78"/>
  </r>
  <r>
    <n v="12042"/>
    <n v="223989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448303"/>
    <n v="0"/>
    <n v="0"/>
    <n v="448303"/>
    <n v="-448303"/>
    <n v="0"/>
    <n v="0"/>
    <n v="0"/>
    <n v="0"/>
    <n v="0"/>
    <n v="172040.28"/>
    <n v="344080.56"/>
    <n v="276262.71999999997"/>
    <n v="38.380000000000003"/>
  </r>
  <r>
    <n v="12042"/>
    <n v="223960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225.9"/>
    <n v="451.8"/>
    <n v="81.099999999999994"/>
    <n v="73.58"/>
  </r>
  <r>
    <n v="12042"/>
    <n v="223914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587551"/>
    <n v="0"/>
    <n v="0"/>
    <n v="3587551"/>
    <n v="-3587551"/>
    <n v="0"/>
    <n v="0"/>
    <n v="0"/>
    <n v="0"/>
    <n v="0"/>
    <n v="1236312.93"/>
    <n v="2472625.86"/>
    <n v="2351238.0699999998"/>
    <n v="34.46"/>
  </r>
  <r>
    <n v="12042"/>
    <n v="223890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250073"/>
    <n v="0"/>
    <n v="0"/>
    <n v="250073"/>
    <n v="-250073"/>
    <n v="0"/>
    <n v="0"/>
    <n v="0"/>
    <n v="0"/>
    <n v="0"/>
    <n v="26788.16"/>
    <n v="53576.32"/>
    <n v="223284.84"/>
    <n v="10.71"/>
  </r>
  <r>
    <n v="12042"/>
    <n v="223961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8108"/>
    <n v="0"/>
    <n v="0"/>
    <n v="38108"/>
    <n v="-38108"/>
    <n v="0"/>
    <n v="0"/>
    <n v="0"/>
    <n v="0"/>
    <n v="0"/>
    <n v="13646.64"/>
    <n v="27293.279999999999"/>
    <n v="24461.360000000001"/>
    <n v="35.81"/>
  </r>
  <r>
    <n v="12042"/>
    <n v="223892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54242"/>
    <n v="0"/>
    <n v="0"/>
    <n v="54242"/>
    <n v="-54242"/>
    <n v="0"/>
    <n v="0"/>
    <n v="0"/>
    <n v="0"/>
    <n v="0"/>
    <n v="211041.95"/>
    <n v="422083.9"/>
    <n v="-156799.95000000001"/>
    <n v="389.07"/>
  </r>
  <r>
    <n v="12280"/>
    <n v="225790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2"/>
    <n v="0"/>
    <n v="0"/>
    <n v="18682"/>
    <n v="0"/>
    <n v="18682"/>
    <n v="19298.505999999998"/>
    <n v="19916.058191999997"/>
    <n v="0"/>
    <n v="0"/>
    <n v="18204"/>
    <n v="36408"/>
    <n v="478"/>
    <n v="97.44"/>
  </r>
  <r>
    <n v="12282"/>
    <n v="225792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2"/>
    <n v="0"/>
    <n v="0"/>
    <n v="18682"/>
    <n v="0"/>
    <n v="18682"/>
    <n v="19298.505999999998"/>
    <n v="19916.058191999997"/>
    <n v="0"/>
    <n v="0"/>
    <n v="0"/>
    <n v="0"/>
    <n v="18682"/>
    <n v="0"/>
  </r>
  <r>
    <n v="12278"/>
    <n v="225772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10586.97"/>
    <n v="21173.94"/>
    <n v="8094.03"/>
    <n v="56.67"/>
  </r>
  <r>
    <n v="12279"/>
    <n v="225785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18595.3"/>
    <n v="37190.6"/>
    <n v="85.7"/>
    <n v="99.54"/>
  </r>
  <r>
    <n v="12418"/>
    <n v="224322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0"/>
    <n v="0"/>
    <n v="9399"/>
    <n v="0"/>
  </r>
  <r>
    <n v="11010"/>
    <n v="223498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03000000000000000000000000"/>
    <x v="132"/>
    <x v="6"/>
    <n v="480818"/>
    <n v="0"/>
    <n v="0"/>
    <n v="480818"/>
    <n v="0"/>
    <n v="480818"/>
    <n v="496684.99399999995"/>
    <n v="512578.91380799998"/>
    <n v="24196"/>
    <n v="0"/>
    <n v="394956.66"/>
    <n v="789913.32"/>
    <n v="61665.34"/>
    <n v="82.14"/>
  </r>
  <r>
    <n v="12283"/>
    <n v="225793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</r>
  <r>
    <n v="12608"/>
    <n v="225585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</r>
  <r>
    <n v="12673"/>
    <n v="225558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</r>
  <r>
    <n v="12797"/>
    <n v="235116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</r>
  <r>
    <n v="12049"/>
    <n v="231430"/>
    <n v="6246"/>
    <m/>
    <m/>
    <s v="6246 | 012_PERFORMANCE INCENTIVE SCHEMES"/>
    <s v="012_PERFORMANCE INCENTIVE SCHEMES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3000000000000000000000"/>
    <x v="133"/>
    <x v="3"/>
    <n v="200793"/>
    <n v="0"/>
    <n v="0"/>
    <n v="200793"/>
    <n v="-200793"/>
    <n v="0"/>
    <n v="0"/>
    <n v="0"/>
    <n v="0"/>
    <n v="0"/>
    <n v="123326.72"/>
    <n v="246653.44"/>
    <n v="77466.28"/>
    <n v="61.42"/>
  </r>
  <r>
    <n v="12050"/>
    <n v="231431"/>
    <n v="6247"/>
    <m/>
    <m/>
    <s v="6247 | 052_PERFORMANCE INCENTIVE SCHEMES"/>
    <s v="052_PERFORMANCE INCENTIVE SCHEME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3000000000000000000000"/>
    <x v="133"/>
    <x v="3"/>
    <n v="171966"/>
    <n v="0"/>
    <n v="0"/>
    <n v="171966"/>
    <n v="-171966"/>
    <n v="0"/>
    <n v="0"/>
    <n v="0"/>
    <n v="0"/>
    <n v="0"/>
    <n v="0"/>
    <n v="0"/>
    <n v="171966"/>
    <n v="0"/>
  </r>
  <r>
    <n v="12051"/>
    <n v="231432"/>
    <n v="6248"/>
    <m/>
    <m/>
    <s v="6248 | 062_PERFORMANCE INCENTIVE SCHEMES"/>
    <s v="062_PERFORMANCE INCENTIVE SCHEMES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3000000000000000000000"/>
    <x v="133"/>
    <x v="3"/>
    <n v="198513"/>
    <n v="0"/>
    <n v="0"/>
    <n v="198513"/>
    <n v="-198513"/>
    <n v="0"/>
    <n v="0"/>
    <n v="0"/>
    <n v="0"/>
    <n v="0"/>
    <n v="0"/>
    <n v="0"/>
    <n v="198513"/>
    <n v="0"/>
  </r>
  <r>
    <n v="11515"/>
    <n v="226325"/>
    <n v="2312"/>
    <m/>
    <m/>
    <s v="2312 | 058_Printing- publications and books"/>
    <s v="058_Printing, publications and books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9144"/>
    <n v="0"/>
    <n v="0"/>
    <n v="9144"/>
    <n v="0"/>
    <n v="9144"/>
    <n v="9445.7519999999986"/>
    <n v="9748.0160639999995"/>
    <n v="0"/>
    <n v="0"/>
    <n v="9028.65"/>
    <n v="18057.3"/>
    <n v="115.35"/>
    <n v="98.74"/>
  </r>
  <r>
    <n v="12055"/>
    <n v="231433"/>
    <n v="6252"/>
    <m/>
    <m/>
    <s v="6252 | 140_PERFORMANCE INCENTIVE SCHEMES"/>
    <s v="140_PERFORMANCE INCENTIVE SCHEMES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1003001003000000000000000000000"/>
    <x v="133"/>
    <x v="3"/>
    <n v="205443"/>
    <n v="0"/>
    <n v="0"/>
    <n v="205443"/>
    <n v="-205443"/>
    <n v="0"/>
    <n v="0"/>
    <n v="0"/>
    <n v="0"/>
    <n v="0"/>
    <n v="183706.43"/>
    <n v="367412.86"/>
    <n v="21736.57"/>
    <n v="89.42"/>
  </r>
  <r>
    <n v="12056"/>
    <n v="231434"/>
    <n v="6253"/>
    <m/>
    <m/>
    <s v="6253 | 162_PERFORMANCE INCENTIVE SCHEMES"/>
    <s v="162_PERFORMANCE INCENTIVE SCHEME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3000000000000000000000"/>
    <x v="133"/>
    <x v="3"/>
    <n v="189393"/>
    <n v="0"/>
    <n v="0"/>
    <n v="189393"/>
    <n v="-189393"/>
    <n v="0"/>
    <n v="0"/>
    <n v="0"/>
    <n v="0"/>
    <n v="0"/>
    <n v="0"/>
    <n v="0"/>
    <n v="189393"/>
    <n v="0"/>
  </r>
  <r>
    <n v="12074"/>
    <n v="226109"/>
    <n v="6271"/>
    <m/>
    <m/>
    <s v="6271 | EDSM Expense Grant"/>
    <s v="EDSM Expense Grant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10000000000000000000000"/>
    <s v="Fund:Operational:Transfers and Subsidies:Monetary Allocations:National Government:Energy Efficiency and Demand Side Management Grant"/>
    <s v="IE011001002004003010000000000000000000"/>
    <x v="126"/>
    <x v="5"/>
    <n v="0"/>
    <n v="0"/>
    <n v="0"/>
    <n v="0"/>
    <n v="0"/>
    <n v="0"/>
    <n v="0"/>
    <n v="0"/>
    <n v="0"/>
    <n v="0"/>
    <n v="0"/>
    <n v="0"/>
    <n v="0"/>
    <n v="0"/>
  </r>
  <r>
    <n v="10707"/>
    <n v="224765"/>
    <n v="23"/>
    <m/>
    <m/>
    <s v="23 | _023_LIM333_CONSUMABLE DOMESTIC ITEMS"/>
    <s v="_023_LIM333_CONSUMABLE DOMESTIC ITEM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9000"/>
    <n v="0"/>
    <n v="0"/>
    <n v="9000"/>
    <n v="0"/>
    <n v="9000"/>
    <n v="9297"/>
    <n v="9594.5040000000008"/>
    <n v="0"/>
    <n v="0"/>
    <n v="0"/>
    <n v="0"/>
    <n v="9000"/>
    <n v="0"/>
  </r>
  <r>
    <n v="11491"/>
    <n v="226341"/>
    <n v="2288"/>
    <m/>
    <m/>
    <s v="2288 | 004_Printing- publications and books"/>
    <s v="004_Printing, publications and books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8839"/>
    <n v="0"/>
    <n v="0"/>
    <n v="8839"/>
    <n v="0"/>
    <n v="8839"/>
    <n v="9130.6869999999999"/>
    <n v="9422.8689840000006"/>
    <n v="0"/>
    <n v="0"/>
    <n v="0"/>
    <n v="0"/>
    <n v="8839"/>
    <n v="0"/>
  </r>
  <r>
    <n v="11518"/>
    <n v="226358"/>
    <n v="2315"/>
    <m/>
    <m/>
    <s v="2315 | 103_Printing- publications and books"/>
    <s v="103_Printing, publications and book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8579"/>
    <n v="0"/>
    <n v="0"/>
    <n v="8579"/>
    <n v="0"/>
    <n v="8579"/>
    <n v="8862.107"/>
    <n v="9145.6944239999993"/>
    <n v="0"/>
    <n v="0"/>
    <n v="5894.5"/>
    <n v="11789"/>
    <n v="2684.5"/>
    <n v="68.709999999999994"/>
  </r>
  <r>
    <n v="11101"/>
    <n v="201823"/>
    <n v="417"/>
    <s v="007/053/1027"/>
    <s v="/053/1027"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8528"/>
    <n v="0"/>
    <n v="0"/>
    <n v="18528"/>
    <n v="5329.8555402041093"/>
    <n v="23857.855540204109"/>
    <n v="24645.164773030843"/>
    <n v="25433.81004576783"/>
    <n v="0"/>
    <n v="0"/>
    <n v="14623.25"/>
    <n v="29246.5"/>
    <n v="3904.75"/>
    <n v="78.930000000000007"/>
  </r>
  <r>
    <n v="12418"/>
    <n v="231929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16640"/>
    <n v="336000"/>
    <n v="0"/>
    <n v="452640"/>
    <n v="0"/>
    <n v="452640"/>
    <n v="467577.11999999994"/>
    <n v="482539.58783999993"/>
    <n v="0"/>
    <n v="219037.17"/>
    <n v="167997.06"/>
    <n v="335994.12"/>
    <n v="65605.77"/>
    <n v="37.11"/>
  </r>
  <r>
    <n v="10872"/>
    <n v="225975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8451"/>
    <n v="0"/>
    <n v="0"/>
    <n v="18451"/>
    <n v="0"/>
    <n v="18451"/>
    <n v="19059.882999999998"/>
    <n v="19669.799255999998"/>
    <n v="0"/>
    <n v="0"/>
    <n v="11937.31"/>
    <n v="23874.62"/>
    <n v="6513.69"/>
    <n v="64.7"/>
  </r>
  <r>
    <n v="12671"/>
    <n v="231831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391869"/>
    <n v="-111000"/>
    <n v="0"/>
    <n v="280869"/>
    <n v="0"/>
    <n v="280869"/>
    <n v="290137.67699999997"/>
    <n v="299422.08266399999"/>
    <n v="0"/>
    <n v="622.6"/>
    <n v="69936.960000000006"/>
    <n v="139873.92000000001"/>
    <n v="210309.44"/>
    <n v="24.9"/>
  </r>
  <r>
    <n v="10691"/>
    <n v="224483"/>
    <n v="7"/>
    <m/>
    <m/>
    <s v="7 | _063_LIM333_MACHINERY &amp; EQUIPMENT"/>
    <s v="_063_LIM333_MACHINERY &amp; EQUIPMEN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8549"/>
    <n v="0"/>
    <n v="0"/>
    <n v="8549"/>
    <n v="0"/>
    <n v="8549"/>
    <n v="8831.1170000000002"/>
    <n v="9113.7127440000004"/>
    <n v="0"/>
    <n v="0"/>
    <n v="0"/>
    <n v="0"/>
    <n v="8549"/>
    <n v="0"/>
  </r>
  <r>
    <n v="10978"/>
    <n v="202931"/>
    <n v="294"/>
    <m/>
    <m/>
    <s v="294 | _115_70000_LIM333_Operational  Typical Work Streams Health and Welfare Food Sample Testing_GENERAL EXPENSES _ OTHER_2018"/>
    <s v="_115_70000_LIM333_Operational  Typical Work Streams Health and Welfare Food Sample Testing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9005000000000000000000000000000"/>
    <s v="Operational:Typical Work Streams:Health and Welfare:Food Sample Testing"/>
    <s v="FD001001001002000000000000000000000000"/>
    <s v="Fund:Operational:Revenue:General Revenue:Equitable Share"/>
    <s v="IE010068000000000000000000000000000000"/>
    <x v="33"/>
    <x v="2"/>
    <n v="23321"/>
    <n v="-5000"/>
    <n v="0"/>
    <n v="18321"/>
    <n v="0"/>
    <n v="18321"/>
    <n v="18925.592999999997"/>
    <n v="19531.211975999999"/>
    <n v="0"/>
    <n v="0"/>
    <n v="0"/>
    <n v="0"/>
    <n v="18321"/>
    <n v="0"/>
  </r>
  <r>
    <n v="11005"/>
    <n v="224905"/>
    <n v="321"/>
    <m/>
    <m/>
    <s v="321 | 113_LIM333_CONSUMABLE DOMESTIC ITEMS"/>
    <s v="113_LIM333_CONSUMABLE DOMESTIC ITEMS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541"/>
    <n v="0"/>
    <n v="0"/>
    <n v="8541"/>
    <n v="0"/>
    <n v="8541"/>
    <n v="8822.8529999999992"/>
    <n v="9105.1842959999994"/>
    <n v="0"/>
    <n v="0"/>
    <n v="0"/>
    <n v="0"/>
    <n v="8541"/>
    <n v="0"/>
  </r>
  <r>
    <n v="12255"/>
    <n v="231687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8251"/>
    <n v="0"/>
    <n v="0"/>
    <n v="18251"/>
    <n v="0"/>
    <n v="18251"/>
    <n v="18853.282999999999"/>
    <n v="19456.588056000001"/>
    <n v="0"/>
    <n v="0"/>
    <n v="0"/>
    <n v="0"/>
    <n v="18251"/>
    <n v="0"/>
  </r>
  <r>
    <n v="11108"/>
    <n v="206268"/>
    <n v="424"/>
    <m/>
    <m/>
    <s v="424 | _056_LIM333_NON-CAPITAL TOOLS &amp; EQUIPMENT"/>
    <s v="_056_LIM333_NON-CAPITAL TOOLS &amp; EQUIPMENT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8292"/>
    <n v="0"/>
    <n v="0"/>
    <n v="8292"/>
    <n v="0"/>
    <n v="8292"/>
    <n v="8565.6359999999986"/>
    <n v="8839.7363519999981"/>
    <n v="0"/>
    <n v="0"/>
    <n v="704.75"/>
    <n v="1409.5"/>
    <n v="7587.25"/>
    <n v="8.5"/>
  </r>
  <r>
    <n v="12042"/>
    <n v="226036"/>
    <n v="6239"/>
    <s v="040/053/1027"/>
    <s v="/053/1027"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7871"/>
    <n v="0"/>
    <n v="0"/>
    <n v="17871"/>
    <n v="21034.480166436508"/>
    <n v="38905.480166436508"/>
    <n v="40189.361011928908"/>
    <n v="41475.420564310632"/>
    <n v="0"/>
    <n v="0"/>
    <n v="14104.71"/>
    <n v="28209.42"/>
    <n v="3766.29"/>
    <n v="78.930000000000007"/>
  </r>
  <r>
    <n v="12363"/>
    <n v="231854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6000"/>
    <n v="0"/>
    <n v="227000"/>
    <n v="0"/>
    <n v="227000"/>
    <n v="234490.99999999997"/>
    <n v="241994.71199999997"/>
    <n v="0"/>
    <n v="0"/>
    <n v="198738.15"/>
    <n v="397476.3"/>
    <n v="28261.85"/>
    <n v="87.55"/>
  </r>
  <r>
    <n v="12283"/>
    <n v="231889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157000"/>
    <n v="0"/>
    <n v="215320"/>
    <n v="0"/>
    <n v="215320"/>
    <n v="222425.55999999997"/>
    <n v="229543.17791999999"/>
    <n v="3200"/>
    <n v="0"/>
    <n v="254832.7"/>
    <n v="509665.4"/>
    <n v="-42712.7"/>
    <n v="118.35"/>
  </r>
  <r>
    <n v="11131"/>
    <n v="211415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7141"/>
    <n v="0"/>
    <n v="0"/>
    <n v="17141"/>
    <n v="0"/>
    <n v="17141"/>
    <n v="17706.652999999998"/>
    <n v="18273.265895999997"/>
    <n v="0"/>
    <n v="0"/>
    <n v="0"/>
    <n v="0"/>
    <n v="17141"/>
    <n v="0"/>
  </r>
  <r>
    <n v="10993"/>
    <n v="20886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2000000000000000000000000"/>
    <x v="37"/>
    <x v="2"/>
    <n v="17000"/>
    <n v="0"/>
    <n v="0"/>
    <n v="17000"/>
    <n v="0"/>
    <n v="17000"/>
    <n v="17561"/>
    <n v="18122.952000000001"/>
    <n v="0"/>
    <n v="0"/>
    <n v="2967.2"/>
    <n v="5934.4"/>
    <n v="14032.8"/>
    <n v="17.45"/>
  </r>
  <r>
    <n v="11131"/>
    <n v="209327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6834"/>
    <n v="0"/>
    <n v="0"/>
    <n v="16834"/>
    <n v="0"/>
    <n v="16834"/>
    <n v="17389.521999999997"/>
    <n v="17945.986703999999"/>
    <n v="0"/>
    <n v="0"/>
    <n v="0"/>
    <n v="0"/>
    <n v="16834"/>
    <n v="0"/>
  </r>
  <r>
    <n v="12350"/>
    <n v="224392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8135"/>
    <n v="0"/>
    <n v="0"/>
    <n v="8135"/>
    <n v="0"/>
    <n v="8135"/>
    <n v="8403.4549999999999"/>
    <n v="8672.3655600000002"/>
    <n v="0"/>
    <n v="0"/>
    <n v="7800.69"/>
    <n v="15601.38"/>
    <n v="334.31"/>
    <n v="95.89"/>
  </r>
  <r>
    <n v="11520"/>
    <n v="226373"/>
    <n v="2317"/>
    <m/>
    <m/>
    <s v="2317 | 112_Printing- publications and books"/>
    <s v="112_Printing, publications and books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7998"/>
    <n v="0"/>
    <n v="0"/>
    <n v="7998"/>
    <n v="0"/>
    <n v="7998"/>
    <n v="8261.9339999999993"/>
    <n v="8526.3158879999992"/>
    <n v="0"/>
    <n v="0"/>
    <n v="2387.1999999999998"/>
    <n v="4774.3999999999996"/>
    <n v="5610.8"/>
    <n v="29.85"/>
  </r>
  <r>
    <n v="11203"/>
    <n v="226023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6794"/>
    <n v="0"/>
    <n v="0"/>
    <n v="16794"/>
    <n v="0"/>
    <n v="16794"/>
    <n v="17348.201999999997"/>
    <n v="17903.344463999998"/>
    <n v="0"/>
    <n v="0"/>
    <n v="0"/>
    <n v="0"/>
    <n v="16794"/>
    <n v="0"/>
  </r>
  <r>
    <n v="12587"/>
    <n v="23195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58545"/>
    <n v="-55000"/>
    <n v="0"/>
    <n v="203545"/>
    <n v="0"/>
    <n v="203545"/>
    <n v="210261.98499999999"/>
    <n v="216990.36851999999"/>
    <n v="0"/>
    <n v="0"/>
    <n v="8180.32"/>
    <n v="16360.64"/>
    <n v="195364.68"/>
    <n v="4.0199999999999996"/>
  </r>
  <r>
    <n v="12376"/>
    <n v="224367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927"/>
    <n v="0"/>
    <n v="0"/>
    <n v="7927"/>
    <n v="0"/>
    <n v="7927"/>
    <n v="8188.5909999999994"/>
    <n v="8450.6259119999995"/>
    <n v="0"/>
    <n v="0"/>
    <n v="0"/>
    <n v="0"/>
    <n v="7927"/>
    <n v="0"/>
  </r>
  <r>
    <n v="10733"/>
    <n v="210623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6441"/>
    <n v="0"/>
    <n v="0"/>
    <n v="16441"/>
    <n v="0"/>
    <n v="16441"/>
    <n v="16983.553"/>
    <n v="17527.026696000001"/>
    <n v="0"/>
    <n v="0"/>
    <n v="36239.69"/>
    <n v="72479.38"/>
    <n v="-19798.689999999999"/>
    <n v="220.42"/>
  </r>
  <r>
    <n v="11587"/>
    <n v="231474"/>
    <n v="2380"/>
    <m/>
    <m/>
    <s v="2380 | 037_Repairs and maintenance_Machinery and Equipment"/>
    <s v="037_Repairs and maintenance_Machinery and Equipment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7616"/>
    <n v="0"/>
    <n v="0"/>
    <n v="7616"/>
    <n v="0"/>
    <n v="7616"/>
    <n v="7867.3279999999995"/>
    <n v="8119.082496"/>
    <n v="0"/>
    <n v="0"/>
    <n v="0"/>
    <n v="0"/>
    <n v="7616"/>
    <n v="0"/>
  </r>
  <r>
    <n v="11141"/>
    <n v="20248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6181"/>
    <n v="0"/>
    <n v="0"/>
    <n v="16181"/>
    <n v="0"/>
    <n v="16181"/>
    <n v="16714.972999999998"/>
    <n v="17249.852135999998"/>
    <n v="0"/>
    <n v="0"/>
    <n v="39566.35"/>
    <n v="79132.7"/>
    <n v="-23385.35"/>
    <n v="244.52"/>
  </r>
  <r>
    <n v="11506"/>
    <n v="225887"/>
    <n v="2303"/>
    <m/>
    <m/>
    <s v="2303 | 036_Printing- publications and books"/>
    <s v="036_Printing, publications and book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6083"/>
    <n v="0"/>
    <n v="0"/>
    <n v="16083"/>
    <n v="0"/>
    <n v="16083"/>
    <n v="16613.738999999998"/>
    <n v="17145.378647999998"/>
    <n v="0"/>
    <n v="0"/>
    <n v="0"/>
    <n v="0"/>
    <n v="16083"/>
    <n v="0"/>
  </r>
  <r>
    <n v="10930"/>
    <n v="224895"/>
    <n v="246"/>
    <m/>
    <m/>
    <s v="246 | _016_LIM333_CONSUMABLE DOMESTIC ITEMS"/>
    <s v="_016_LIM333_CONSUMABLE DOMESTIC ITEM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2579"/>
    <n v="0"/>
    <n v="0"/>
    <n v="7579"/>
    <n v="0"/>
    <n v="7579"/>
    <n v="7829.1069999999991"/>
    <n v="8079.6384239999988"/>
    <n v="0"/>
    <n v="0"/>
    <n v="2271.2199999999998"/>
    <n v="4542.4399999999996"/>
    <n v="5307.78"/>
    <n v="29.97"/>
  </r>
  <r>
    <n v="12244"/>
    <n v="224693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3466.66"/>
    <n v="6933.32"/>
    <n v="4093.34"/>
    <n v="45.86"/>
  </r>
  <r>
    <n v="10786"/>
    <n v="226035"/>
    <n v="102"/>
    <s v="032/053/1027"/>
    <s v="/053/1027"/>
    <s v="102 | _032_10002_LIM333_Employee Related Cost Municipal Staff"/>
    <s v="_032_10002_LIM333_Employee Related Cost Municipal Staff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5914"/>
    <n v="0"/>
    <n v="0"/>
    <n v="15914"/>
    <n v="9282.2588059047666"/>
    <n v="25196.258805904767"/>
    <n v="26027.735346499623"/>
    <n v="26860.622877587612"/>
    <n v="0"/>
    <n v="0"/>
    <n v="12560.15"/>
    <n v="25120.3"/>
    <n v="3353.85"/>
    <n v="78.930000000000007"/>
  </r>
  <r>
    <n v="11083"/>
    <n v="225005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23003000000000000000000000000000"/>
    <x v="43"/>
    <x v="2"/>
    <n v="15750"/>
    <n v="0"/>
    <n v="0"/>
    <n v="15750"/>
    <n v="0"/>
    <n v="15750"/>
    <n v="16269.749999999998"/>
    <n v="16790.381999999998"/>
    <n v="0"/>
    <n v="0"/>
    <n v="0"/>
    <n v="0"/>
    <n v="15750"/>
    <n v="0"/>
  </r>
  <r>
    <n v="12417"/>
    <n v="231918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16640"/>
    <n v="40000"/>
    <n v="0"/>
    <n v="156640"/>
    <n v="0"/>
    <n v="156640"/>
    <n v="161809.12"/>
    <n v="166987.01183999999"/>
    <n v="0"/>
    <n v="0"/>
    <n v="303813.65000000002"/>
    <n v="607627.30000000005"/>
    <n v="-147173.65"/>
    <n v="193.96"/>
  </r>
  <r>
    <n v="12247"/>
    <n v="231989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16640"/>
    <n v="35000"/>
    <n v="0"/>
    <n v="152640"/>
    <n v="0"/>
    <n v="152640"/>
    <n v="157677.12"/>
    <n v="162722.78784"/>
    <n v="10093.5"/>
    <n v="0"/>
    <n v="141607.47"/>
    <n v="283214.94"/>
    <n v="939.03"/>
    <n v="92.77"/>
  </r>
  <r>
    <n v="11152"/>
    <n v="20114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5627"/>
    <n v="0"/>
    <n v="0"/>
    <n v="15627"/>
    <n v="0"/>
    <n v="15627"/>
    <n v="16142.690999999999"/>
    <n v="16659.257111999999"/>
    <n v="0"/>
    <n v="0"/>
    <n v="101458.92"/>
    <n v="202917.84"/>
    <n v="-85831.92"/>
    <n v="649.25"/>
  </r>
  <r>
    <n v="11528"/>
    <n v="225881"/>
    <n v="2325"/>
    <m/>
    <m/>
    <s v="2325 | 144_Printing- publications and books"/>
    <s v="144_Printing, publications and book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0313"/>
    <n v="-15000"/>
    <n v="0"/>
    <n v="15313"/>
    <n v="0"/>
    <n v="15313"/>
    <n v="15818.328999999998"/>
    <n v="16324.515527999998"/>
    <n v="0"/>
    <n v="0"/>
    <n v="4568.83"/>
    <n v="9137.66"/>
    <n v="10744.17"/>
    <n v="29.84"/>
  </r>
  <r>
    <n v="10732"/>
    <n v="203387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5000"/>
    <n v="0"/>
    <n v="0"/>
    <n v="15000"/>
    <n v="0"/>
    <n v="15000"/>
    <n v="15494.999999999998"/>
    <n v="15990.839999999998"/>
    <n v="0"/>
    <n v="0"/>
    <n v="0"/>
    <n v="0"/>
    <n v="15000"/>
    <n v="0"/>
  </r>
  <r>
    <n v="12245"/>
    <n v="224679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0"/>
    <n v="0"/>
    <n v="7560"/>
    <n v="0"/>
  </r>
  <r>
    <n v="12246"/>
    <n v="224680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0"/>
    <n v="0"/>
    <n v="7560"/>
    <n v="0"/>
  </r>
  <r>
    <n v="12388"/>
    <n v="224570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130.44"/>
    <n v="260.88"/>
    <n v="7429.56"/>
    <n v="1.73"/>
  </r>
  <r>
    <n v="12396"/>
    <n v="231909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55000"/>
    <n v="0"/>
    <n v="147340"/>
    <n v="0"/>
    <n v="147340"/>
    <n v="152202.22"/>
    <n v="157072.69104000001"/>
    <n v="0"/>
    <n v="0"/>
    <n v="133319.35999999999"/>
    <n v="266638.71999999997"/>
    <n v="14020.64"/>
    <n v="90.48"/>
  </r>
  <r>
    <n v="12272"/>
    <n v="224310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554"/>
    <n v="0"/>
    <n v="0"/>
    <n v="7554"/>
    <n v="0"/>
    <n v="7554"/>
    <n v="7803.2819999999992"/>
    <n v="8052.9870239999991"/>
    <n v="0"/>
    <n v="0"/>
    <n v="0"/>
    <n v="0"/>
    <n v="7554"/>
    <n v="0"/>
  </r>
  <r>
    <n v="11090"/>
    <n v="205651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5000"/>
    <n v="0"/>
    <n v="0"/>
    <n v="15000"/>
    <n v="0"/>
    <n v="15000"/>
    <n v="15494.999999999998"/>
    <n v="15990.839999999998"/>
    <n v="0"/>
    <n v="0"/>
    <n v="6521.74"/>
    <n v="13043.48"/>
    <n v="8478.26"/>
    <n v="43.48"/>
  </r>
  <r>
    <n v="11090"/>
    <n v="205660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3000000000000000000000000000000"/>
    <x v="134"/>
    <x v="2"/>
    <n v="15000"/>
    <n v="0"/>
    <n v="0"/>
    <n v="15000"/>
    <n v="0"/>
    <n v="15000"/>
    <n v="15494.999999999998"/>
    <n v="15990.839999999998"/>
    <n v="0"/>
    <n v="0"/>
    <n v="0"/>
    <n v="0"/>
    <n v="15000"/>
    <n v="0"/>
  </r>
  <r>
    <n v="12316"/>
    <n v="231767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74"/>
    <n v="0"/>
    <n v="0"/>
    <n v="14974"/>
    <n v="0"/>
    <n v="14974"/>
    <n v="15468.141999999998"/>
    <n v="15963.122543999998"/>
    <n v="0"/>
    <n v="0"/>
    <n v="0"/>
    <n v="0"/>
    <n v="14974"/>
    <n v="0"/>
  </r>
  <r>
    <n v="12643"/>
    <n v="231993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80000"/>
    <n v="0"/>
    <n v="138320"/>
    <n v="0"/>
    <n v="138320"/>
    <n v="142884.56"/>
    <n v="147456.86592000001"/>
    <n v="0"/>
    <n v="17470.099999999999"/>
    <n v="159001.26"/>
    <n v="318002.52"/>
    <n v="-38151.360000000001"/>
    <n v="114.95"/>
  </r>
  <r>
    <n v="11141"/>
    <n v="202487"/>
    <n v="457"/>
    <s v="012/053/1027"/>
    <s v="/053/1027"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515"/>
    <n v="0"/>
    <n v="0"/>
    <n v="14515"/>
    <n v="41027.526205015572"/>
    <n v="55542.526205015572"/>
    <n v="57375.429569781081"/>
    <n v="59211.443316014076"/>
    <n v="0"/>
    <n v="0"/>
    <n v="11455.98"/>
    <n v="22911.96"/>
    <n v="3059.02"/>
    <n v="78.930000000000007"/>
  </r>
  <r>
    <n v="11530"/>
    <n v="225874"/>
    <n v="2327"/>
    <m/>
    <m/>
    <s v="2327 | 162_Printing- publications and books"/>
    <s v="162_Printing, publications and book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1000000000000000000000000000000"/>
    <x v="32"/>
    <x v="2"/>
    <n v="4506"/>
    <n v="10000"/>
    <n v="0"/>
    <n v="14506"/>
    <n v="0"/>
    <n v="14506"/>
    <n v="14984.697999999999"/>
    <n v="15464.208336"/>
    <n v="0"/>
    <n v="0"/>
    <n v="2300"/>
    <n v="4600"/>
    <n v="12206"/>
    <n v="15.86"/>
  </r>
  <r>
    <n v="11137"/>
    <n v="207823"/>
    <n v="453"/>
    <m/>
    <m/>
    <s v="453 | _053_70000_LIM333_Operational  Typical Work Streams Capacity Building Training and Development Workshops"/>
    <s v="_053_70000_LIM333_Operational  Typical Work Streams Capacity Building Training and Development Workshops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10000000000000000000000000000"/>
    <s v="Operational:Typical Work Streams:Capacity Building Training and Development:Workshops, Seminars and Subject Matter Training"/>
    <s v="FD001001001002000000000000000000000000"/>
    <s v="Fund:Operational:Revenue:General Revenue:Equitable Share"/>
    <s v="IE010037002001000000000000000000000000"/>
    <x v="8"/>
    <x v="2"/>
    <n v="14470"/>
    <n v="0"/>
    <n v="0"/>
    <n v="14470"/>
    <n v="0"/>
    <n v="14470"/>
    <n v="14947.509999999998"/>
    <n v="15425.830319999999"/>
    <n v="0"/>
    <n v="0"/>
    <n v="0"/>
    <n v="0"/>
    <n v="14470"/>
    <n v="0"/>
  </r>
  <r>
    <n v="12273"/>
    <n v="224308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553"/>
    <n v="0"/>
    <n v="0"/>
    <n v="7553"/>
    <n v="0"/>
    <n v="7553"/>
    <n v="7802.2489999999998"/>
    <n v="8051.9209680000004"/>
    <n v="0"/>
    <n v="0"/>
    <n v="0"/>
    <n v="0"/>
    <n v="7553"/>
    <n v="0"/>
  </r>
  <r>
    <n v="12274"/>
    <n v="224307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553"/>
    <n v="0"/>
    <n v="0"/>
    <n v="7553"/>
    <n v="0"/>
    <n v="7553"/>
    <n v="7802.2489999999998"/>
    <n v="8051.9209680000004"/>
    <n v="0"/>
    <n v="0"/>
    <n v="2452.4499999999998"/>
    <n v="4904.8999999999996"/>
    <n v="5100.55"/>
    <n v="32.47"/>
  </r>
  <r>
    <n v="11204"/>
    <n v="203189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14468"/>
    <n v="0"/>
    <n v="0"/>
    <n v="14468"/>
    <n v="0"/>
    <n v="14468"/>
    <n v="14945.444"/>
    <n v="15423.698208"/>
    <n v="0"/>
    <n v="0"/>
    <n v="785"/>
    <n v="1570"/>
    <n v="13683"/>
    <n v="5.43"/>
  </r>
  <r>
    <n v="11009"/>
    <n v="226039"/>
    <n v="325"/>
    <s v="058/053/1027"/>
    <s v="/053/1027"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461"/>
    <n v="0"/>
    <n v="0"/>
    <n v="14461"/>
    <n v="7798.5171304002506"/>
    <n v="22259.517130400251"/>
    <n v="22994.081195703457"/>
    <n v="23729.89179396597"/>
    <n v="0"/>
    <n v="0"/>
    <n v="11413.36"/>
    <n v="22826.720000000001"/>
    <n v="3047.64"/>
    <n v="78.930000000000007"/>
  </r>
  <r>
    <n v="10778"/>
    <n v="224872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6920"/>
    <n v="0"/>
    <n v="0"/>
    <n v="6920"/>
    <n v="0"/>
    <n v="6920"/>
    <n v="7148.36"/>
    <n v="7377.1075199999996"/>
    <n v="0"/>
    <n v="0"/>
    <n v="0"/>
    <n v="0"/>
    <n v="6920"/>
    <n v="0"/>
  </r>
  <r>
    <n v="12248"/>
    <n v="224271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900"/>
    <n v="0"/>
    <n v="0"/>
    <n v="6900"/>
    <n v="0"/>
    <n v="6900"/>
    <n v="7127.7"/>
    <n v="7355.7864"/>
    <n v="0"/>
    <n v="0"/>
    <n v="2487.6"/>
    <n v="4975.2"/>
    <n v="4412.3999999999996"/>
    <n v="36.049999999999997"/>
  </r>
  <r>
    <n v="10793"/>
    <n v="204928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2000000000000000000000000000"/>
    <x v="57"/>
    <x v="2"/>
    <n v="14316"/>
    <n v="0"/>
    <n v="0"/>
    <n v="14316"/>
    <n v="0"/>
    <n v="14316"/>
    <n v="14788.427999999998"/>
    <n v="15261.657695999998"/>
    <n v="0"/>
    <n v="3430"/>
    <n v="4465.21"/>
    <n v="8930.42"/>
    <n v="6420.79"/>
    <n v="31.19"/>
  </r>
  <r>
    <n v="12362"/>
    <n v="231855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10500"/>
    <n v="0"/>
    <n v="132500"/>
    <n v="0"/>
    <n v="132500"/>
    <n v="136872.5"/>
    <n v="141252.42000000001"/>
    <n v="826.09"/>
    <n v="0"/>
    <n v="2000"/>
    <n v="4000"/>
    <n v="129673.91"/>
    <n v="1.51"/>
  </r>
  <r>
    <n v="10774"/>
    <n v="200425"/>
    <n v="90"/>
    <m/>
    <m/>
    <s v="90 | _144_30000_LIM333_Municipal Running Costs_CONTRACTED SERVICES_2018"/>
    <s v="_144_30000_LIM333_Municipal Running Costs_CONTRACTED SERVICE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31000000000000000000000000000"/>
    <x v="136"/>
    <x v="6"/>
    <n v="195796"/>
    <n v="-70000"/>
    <n v="0"/>
    <n v="125796"/>
    <n v="12579.600000000006"/>
    <n v="138375.6"/>
    <n v="142941.99479999999"/>
    <n v="147516.1386336"/>
    <n v="0"/>
    <n v="0"/>
    <n v="22249.56"/>
    <n v="44499.12"/>
    <n v="103546.44"/>
    <n v="17.690000000000001"/>
  </r>
  <r>
    <n v="12248"/>
    <n v="225836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3910"/>
    <n v="400"/>
    <n v="0"/>
    <n v="14310"/>
    <n v="0"/>
    <n v="14310"/>
    <n v="14782.23"/>
    <n v="15255.26136"/>
    <n v="0"/>
    <n v="0"/>
    <n v="13608"/>
    <n v="27216"/>
    <n v="702"/>
    <n v="95.09"/>
  </r>
  <r>
    <n v="11009"/>
    <n v="225967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4040"/>
    <n v="0"/>
    <n v="0"/>
    <n v="14040"/>
    <n v="0"/>
    <n v="14040"/>
    <n v="14503.32"/>
    <n v="14967.426240000001"/>
    <n v="0"/>
    <n v="0"/>
    <n v="9628.7199999999993"/>
    <n v="19257.439999999999"/>
    <n v="4411.28"/>
    <n v="68.58"/>
  </r>
  <r>
    <n v="12385"/>
    <n v="224568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2500"/>
    <n v="0"/>
    <n v="6820"/>
    <n v="0"/>
    <n v="6820"/>
    <n v="7045.0599999999995"/>
    <n v="7270.5019199999997"/>
    <n v="0"/>
    <n v="0"/>
    <n v="3466.66"/>
    <n v="6933.32"/>
    <n v="3353.34"/>
    <n v="50.83"/>
  </r>
  <r>
    <n v="11530"/>
    <n v="226365"/>
    <n v="2327"/>
    <m/>
    <m/>
    <s v="2327 | 162_Printing- publications and books"/>
    <s v="162_Printing, publications and book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6759"/>
    <n v="0"/>
    <n v="0"/>
    <n v="6759"/>
    <n v="0"/>
    <n v="6759"/>
    <n v="6982.0469999999996"/>
    <n v="7205.4725039999994"/>
    <n v="0"/>
    <n v="0"/>
    <n v="2273.3000000000002"/>
    <n v="4546.6000000000004"/>
    <n v="4485.7"/>
    <n v="33.630000000000003"/>
  </r>
  <r>
    <n v="11170"/>
    <n v="200341"/>
    <n v="486"/>
    <s v="153/053/1027"/>
    <s v="/053/1027"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018"/>
    <n v="0"/>
    <n v="0"/>
    <n v="14018"/>
    <n v="10354.202622839501"/>
    <n v="24372.202622839501"/>
    <n v="25176.485309393203"/>
    <n v="25982.132839293787"/>
    <n v="0"/>
    <n v="0"/>
    <n v="11063.73"/>
    <n v="22127.46"/>
    <n v="2954.27"/>
    <n v="78.930000000000007"/>
  </r>
  <r>
    <n v="10754"/>
    <n v="224972"/>
    <n v="70"/>
    <m/>
    <m/>
    <s v="70 | _173_30000_LIM333_Municipal Running Costs_GENERAL EXPENSES _ OTHER_2018"/>
    <s v="_173_30000_LIM333_Municipal Running Costs_GENERAL EXPENSES _ OTHER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8000000000000000000000000000"/>
    <x v="96"/>
    <x v="2"/>
    <n v="14000"/>
    <n v="0"/>
    <n v="0"/>
    <n v="14000"/>
    <n v="0"/>
    <n v="14000"/>
    <n v="14461.999999999998"/>
    <n v="14924.783999999998"/>
    <n v="0"/>
    <n v="0"/>
    <n v="5217.3599999999997"/>
    <n v="10434.719999999999"/>
    <n v="8782.64"/>
    <n v="37.270000000000003"/>
  </r>
  <r>
    <n v="10846"/>
    <n v="209320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4000"/>
    <n v="0"/>
    <n v="0"/>
    <n v="14000"/>
    <n v="0"/>
    <n v="14000"/>
    <n v="14461.999999999998"/>
    <n v="14924.783999999998"/>
    <n v="0"/>
    <n v="0"/>
    <n v="11224.44"/>
    <n v="22448.880000000001"/>
    <n v="2775.56"/>
    <n v="80.17"/>
  </r>
  <r>
    <n v="10826"/>
    <n v="203672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3872"/>
    <n v="0"/>
    <n v="0"/>
    <n v="13872"/>
    <n v="0"/>
    <n v="13872"/>
    <n v="14329.775999999998"/>
    <n v="14788.328831999999"/>
    <n v="0"/>
    <n v="0"/>
    <n v="9415.74"/>
    <n v="18831.48"/>
    <n v="4456.26"/>
    <n v="67.88"/>
  </r>
  <r>
    <n v="11516"/>
    <n v="226340"/>
    <n v="2313"/>
    <m/>
    <m/>
    <s v="2313 | 062_Printing- publications and books"/>
    <s v="062_Printing, publications and books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512"/>
    <n v="0"/>
    <n v="0"/>
    <n v="6512"/>
    <n v="0"/>
    <n v="6512"/>
    <n v="6726.8959999999997"/>
    <n v="6942.1566720000001"/>
    <n v="0"/>
    <n v="0"/>
    <n v="0"/>
    <n v="0"/>
    <n v="6512"/>
    <n v="0"/>
  </r>
  <r>
    <n v="12278"/>
    <n v="224616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3465.94"/>
    <n v="6931.88"/>
    <n v="3014.06"/>
    <n v="53.49"/>
  </r>
  <r>
    <n v="12610"/>
    <n v="231949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25000"/>
    <n v="0"/>
    <n v="118000"/>
    <n v="0"/>
    <n v="118000"/>
    <n v="121893.99999999999"/>
    <n v="125794.60799999999"/>
    <n v="500"/>
    <n v="3210"/>
    <n v="30058.6"/>
    <n v="60117.2"/>
    <n v="84231.4"/>
    <n v="25.47"/>
  </r>
  <r>
    <n v="10904"/>
    <n v="206377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3798"/>
    <n v="0"/>
    <n v="0"/>
    <n v="13798"/>
    <n v="0"/>
    <n v="13798"/>
    <n v="14253.333999999999"/>
    <n v="14709.440687999999"/>
    <n v="0"/>
    <n v="0"/>
    <n v="9022.2199999999993"/>
    <n v="18044.439999999999"/>
    <n v="4775.78"/>
    <n v="65.39"/>
  </r>
  <r>
    <n v="12620"/>
    <n v="231695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733"/>
    <n v="0"/>
    <n v="0"/>
    <n v="13733"/>
    <n v="0"/>
    <n v="13733"/>
    <n v="14186.188999999998"/>
    <n v="14640.147047999999"/>
    <n v="0"/>
    <n v="0"/>
    <n v="0"/>
    <n v="0"/>
    <n v="13733"/>
    <n v="0"/>
  </r>
  <r>
    <n v="12279"/>
    <n v="224631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1509"/>
    <n v="225879"/>
    <n v="2306"/>
    <m/>
    <m/>
    <s v="2306 | 039_Printing- publications and books"/>
    <s v="039_Printing, publications and book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3596"/>
    <n v="0"/>
    <n v="0"/>
    <n v="13596"/>
    <n v="0"/>
    <n v="13596"/>
    <n v="14044.668"/>
    <n v="14494.097376"/>
    <n v="0"/>
    <n v="1738.5"/>
    <n v="5178.8599999999997"/>
    <n v="10357.719999999999"/>
    <n v="6678.64"/>
    <n v="38.090000000000003"/>
  </r>
  <r>
    <n v="12280"/>
    <n v="224636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2281"/>
    <n v="231898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59000"/>
    <n v="0"/>
    <n v="117320"/>
    <n v="0"/>
    <n v="117320"/>
    <n v="121191.56"/>
    <n v="125069.68992"/>
    <n v="0"/>
    <n v="0"/>
    <n v="155739.29999999999"/>
    <n v="311478.59999999998"/>
    <n v="-38419.300000000003"/>
    <n v="132.75"/>
  </r>
  <r>
    <n v="12305"/>
    <n v="231761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317"/>
    <n v="0"/>
    <n v="0"/>
    <n v="13317"/>
    <n v="0"/>
    <n v="13317"/>
    <n v="13756.460999999999"/>
    <n v="14196.667751999999"/>
    <n v="0"/>
    <n v="0"/>
    <n v="0"/>
    <n v="0"/>
    <n v="13317"/>
    <n v="0"/>
  </r>
  <r>
    <n v="12281"/>
    <n v="224637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3660.88"/>
    <n v="7321.76"/>
    <n v="2819.12"/>
    <n v="56.5"/>
  </r>
  <r>
    <n v="12627"/>
    <n v="231954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3460"/>
    <n v="49000"/>
    <n v="0"/>
    <n v="102460"/>
    <n v="0"/>
    <n v="102460"/>
    <n v="105841.18"/>
    <n v="109228.09775999999"/>
    <n v="852.17"/>
    <n v="54885.73"/>
    <n v="79557.13"/>
    <n v="159114.26"/>
    <n v="-32835.03"/>
    <n v="77.650000000000006"/>
  </r>
  <r>
    <n v="12306"/>
    <n v="231760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316"/>
    <n v="0"/>
    <n v="0"/>
    <n v="13316"/>
    <n v="0"/>
    <n v="13316"/>
    <n v="13755.427999999998"/>
    <n v="14195.601695999998"/>
    <n v="0"/>
    <n v="0"/>
    <n v="0"/>
    <n v="0"/>
    <n v="13316"/>
    <n v="0"/>
  </r>
  <r>
    <n v="12282"/>
    <n v="224638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1170"/>
    <n v="225969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3158"/>
    <n v="0"/>
    <n v="0"/>
    <n v="13158"/>
    <n v="0"/>
    <n v="13158"/>
    <n v="13592.213999999998"/>
    <n v="14027.164847999999"/>
    <n v="0"/>
    <n v="0"/>
    <n v="12617.12"/>
    <n v="25234.240000000002"/>
    <n v="540.88"/>
    <n v="95.89"/>
  </r>
  <r>
    <n v="10766"/>
    <n v="203614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3000"/>
    <n v="0"/>
    <n v="0"/>
    <n v="13000"/>
    <n v="0"/>
    <n v="13000"/>
    <n v="13428.999999999998"/>
    <n v="13858.727999999999"/>
    <n v="0"/>
    <n v="0"/>
    <n v="0"/>
    <n v="0"/>
    <n v="13000"/>
    <n v="0"/>
  </r>
  <r>
    <n v="11590"/>
    <n v="223393"/>
    <n v="2383"/>
    <m/>
    <m/>
    <s v="2383 | 037_COUNCIL-OWNED VEHICLES - MATERIALS_Repair and maintenance"/>
    <s v="037_COUNCIL-OWNED VEHICLES - MATERIALS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1008000000000000000000000000000"/>
    <x v="50"/>
    <x v="6"/>
    <n v="100000"/>
    <n v="0"/>
    <n v="0"/>
    <n v="100000"/>
    <n v="0"/>
    <n v="100000"/>
    <n v="103299.99999999999"/>
    <n v="106605.59999999999"/>
    <n v="0"/>
    <n v="0"/>
    <n v="1225332.27"/>
    <n v="2450664.54"/>
    <n v="-1125332.27"/>
    <n v="1225.33"/>
  </r>
  <r>
    <n v="10987"/>
    <n v="199249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13000"/>
    <n v="0"/>
    <n v="0"/>
    <n v="13000"/>
    <n v="0"/>
    <n v="13000"/>
    <n v="13428.999999999998"/>
    <n v="13858.727999999999"/>
    <n v="0"/>
    <n v="0"/>
    <n v="2797"/>
    <n v="5594"/>
    <n v="10203"/>
    <n v="21.52"/>
  </r>
  <r>
    <n v="11146"/>
    <n v="207816"/>
    <n v="462"/>
    <s v="052/053/1027"/>
    <s v="/053/1027"/>
    <s v="462 | _052_10002_LIM333_Employee Related Cost Municipal Staff"/>
    <s v="_052_10002_LIM333_Employee Related Cost Municipal Staff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2615"/>
    <n v="0"/>
    <n v="0"/>
    <n v="12615"/>
    <n v="6763.8079124774558"/>
    <n v="19378.807912477456"/>
    <n v="20018.308573589209"/>
    <n v="20658.894447944065"/>
    <n v="0"/>
    <n v="0"/>
    <n v="9956.41"/>
    <n v="19912.82"/>
    <n v="2658.59"/>
    <n v="78.930000000000007"/>
  </r>
  <r>
    <n v="12283"/>
    <n v="224639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247.08"/>
    <n v="494.16"/>
    <n v="6232.92"/>
    <n v="3.81"/>
  </r>
  <r>
    <n v="12284"/>
    <n v="224614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0866"/>
    <n v="201321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2506"/>
    <n v="0"/>
    <n v="0"/>
    <n v="12506"/>
    <n v="0"/>
    <n v="12506"/>
    <n v="12918.697999999999"/>
    <n v="13332.096335999999"/>
    <n v="0"/>
    <n v="0"/>
    <n v="21731.439999999999"/>
    <n v="43462.879999999997"/>
    <n v="-9225.44"/>
    <n v="173.77"/>
  </r>
  <r>
    <n v="12394"/>
    <n v="225739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52"/>
    <n v="0"/>
    <n v="0"/>
    <n v="12452"/>
    <n v="0"/>
    <n v="12452"/>
    <n v="12862.915999999999"/>
    <n v="13274.529311999999"/>
    <n v="0"/>
    <n v="0"/>
    <n v="0"/>
    <n v="0"/>
    <n v="12452"/>
    <n v="0"/>
  </r>
  <r>
    <n v="12608"/>
    <n v="224803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2643"/>
    <n v="224822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0824"/>
    <n v="203378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2000"/>
    <n v="0"/>
    <n v="0"/>
    <n v="12000"/>
    <n v="0"/>
    <n v="12000"/>
    <n v="12395.999999999998"/>
    <n v="12792.671999999999"/>
    <n v="0"/>
    <n v="0"/>
    <n v="0"/>
    <n v="0"/>
    <n v="12000"/>
    <n v="0"/>
  </r>
  <r>
    <n v="12391"/>
    <n v="231914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0"/>
    <n v="0"/>
    <n v="0"/>
    <n v="97200"/>
    <n v="0"/>
    <n v="97200"/>
    <n v="100407.59999999999"/>
    <n v="103620.64319999999"/>
    <n v="5023"/>
    <n v="0"/>
    <n v="0"/>
    <n v="0"/>
    <n v="92177"/>
    <n v="0"/>
  </r>
  <r>
    <n v="12673"/>
    <n v="235106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0954"/>
    <n v="201586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5008000000000000000000000000000"/>
    <x v="96"/>
    <x v="2"/>
    <n v="12000"/>
    <n v="0"/>
    <n v="0"/>
    <n v="12000"/>
    <n v="0"/>
    <n v="12000"/>
    <n v="12395.999999999998"/>
    <n v="12792.671999999999"/>
    <n v="0"/>
    <n v="0"/>
    <n v="4800"/>
    <n v="9600"/>
    <n v="7200"/>
    <n v="40"/>
  </r>
  <r>
    <n v="11517"/>
    <n v="225905"/>
    <n v="2314"/>
    <m/>
    <m/>
    <s v="2314 | 063_Printing- publications and books"/>
    <s v="063_Printing, publications and book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982"/>
    <n v="10000"/>
    <n v="0"/>
    <n v="11982"/>
    <n v="0"/>
    <n v="11982"/>
    <n v="12377.405999999999"/>
    <n v="12773.482991999999"/>
    <n v="0"/>
    <n v="0"/>
    <n v="0"/>
    <n v="0"/>
    <n v="11982"/>
    <n v="0"/>
  </r>
  <r>
    <n v="12609"/>
    <n v="231948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48000"/>
    <n v="0"/>
    <n v="95000"/>
    <n v="0"/>
    <n v="95000"/>
    <n v="98134.999999999985"/>
    <n v="101275.31999999999"/>
    <n v="2608.2600000000002"/>
    <n v="0"/>
    <n v="22034.240000000002"/>
    <n v="44068.480000000003"/>
    <n v="70357.5"/>
    <n v="23.19"/>
  </r>
  <r>
    <n v="12265"/>
    <n v="225777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424"/>
    <n v="0"/>
    <n v="0"/>
    <n v="11424"/>
    <n v="0"/>
    <n v="11424"/>
    <n v="11800.991999999998"/>
    <n v="12178.623743999999"/>
    <n v="0"/>
    <n v="0"/>
    <n v="0"/>
    <n v="0"/>
    <n v="11424"/>
    <n v="0"/>
  </r>
  <r>
    <n v="12797"/>
    <n v="235109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</r>
  <r>
    <n v="10811"/>
    <n v="235756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7000000000000000000000000000000"/>
    <x v="41"/>
    <x v="2"/>
    <n v="0"/>
    <n v="11405"/>
    <n v="0"/>
    <n v="11405"/>
    <n v="0"/>
    <n v="11405"/>
    <n v="11781.365"/>
    <n v="12158.36868"/>
    <n v="0"/>
    <n v="0"/>
    <n v="59126.53"/>
    <n v="118253.06"/>
    <n v="-47721.53"/>
    <n v="518.42999999999995"/>
  </r>
  <r>
    <n v="12627"/>
    <n v="225591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500"/>
    <n v="0"/>
    <n v="11131"/>
    <n v="0"/>
    <n v="11131"/>
    <n v="11498.322999999999"/>
    <n v="11866.269335999999"/>
    <n v="0"/>
    <n v="0"/>
    <n v="10392"/>
    <n v="20784"/>
    <n v="739"/>
    <n v="93.36"/>
  </r>
  <r>
    <n v="12284"/>
    <n v="225770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400"/>
    <n v="0"/>
    <n v="11031"/>
    <n v="0"/>
    <n v="11031"/>
    <n v="11395.022999999999"/>
    <n v="11759.663736"/>
    <n v="0"/>
    <n v="0"/>
    <n v="10783.3"/>
    <n v="21566.6"/>
    <n v="247.7"/>
    <n v="97.75"/>
  </r>
  <r>
    <n v="10961"/>
    <n v="224899"/>
    <n v="277"/>
    <m/>
    <m/>
    <s v="277 | 134_LIM333_CONSUMABLE DOMESTIC ITEMS"/>
    <s v="134_LIM333_CONSUMABLE DOMESTIC ITEM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3000000000000000000000"/>
    <s v="Fund:Operational:Revenue:General Revenue:Service Charges:Waste"/>
    <s v="IE007003000000000000000000000000000000"/>
    <x v="0"/>
    <x v="0"/>
    <n v="6408"/>
    <n v="0"/>
    <n v="0"/>
    <n v="6408"/>
    <n v="0"/>
    <n v="6408"/>
    <n v="6619.463999999999"/>
    <n v="6831.2868479999988"/>
    <n v="0"/>
    <n v="0"/>
    <n v="0"/>
    <n v="0"/>
    <n v="6408"/>
    <n v="0"/>
  </r>
  <r>
    <n v="12251"/>
    <n v="224685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2248"/>
    <n v="231988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391.3"/>
    <n v="27546.32"/>
    <n v="55092.639999999999"/>
    <n v="64402.38"/>
    <n v="29.83"/>
  </r>
  <r>
    <n v="12393"/>
    <n v="225738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400"/>
    <n v="0"/>
    <n v="11031"/>
    <n v="0"/>
    <n v="11031"/>
    <n v="11395.022999999999"/>
    <n v="11759.663736"/>
    <n v="0"/>
    <n v="0"/>
    <n v="10392"/>
    <n v="20784"/>
    <n v="639"/>
    <n v="94.21"/>
  </r>
  <r>
    <n v="12312"/>
    <n v="224650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2395"/>
    <n v="225740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400"/>
    <n v="0"/>
    <n v="11031"/>
    <n v="0"/>
    <n v="11031"/>
    <n v="11395.022999999999"/>
    <n v="11759.663736"/>
    <n v="0"/>
    <n v="0"/>
    <n v="10739.83"/>
    <n v="21479.66"/>
    <n v="291.17"/>
    <n v="97.36"/>
  </r>
  <r>
    <n v="12249"/>
    <n v="231987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15263.33"/>
    <n v="74734.87"/>
    <n v="149469.74"/>
    <n v="2341.8000000000002"/>
    <n v="80.930000000000007"/>
  </r>
  <r>
    <n v="11526"/>
    <n v="225873"/>
    <n v="2323"/>
    <m/>
    <m/>
    <s v="2323 | 135_Printing- publications and books"/>
    <s v="135_Printing, publications and book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0980"/>
    <n v="0"/>
    <n v="0"/>
    <n v="10980"/>
    <n v="0"/>
    <n v="10980"/>
    <n v="11342.339999999998"/>
    <n v="11705.294879999999"/>
    <n v="0"/>
    <n v="0"/>
    <n v="0"/>
    <n v="0"/>
    <n v="10980"/>
    <n v="0"/>
  </r>
  <r>
    <n v="12376"/>
    <n v="224559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0932"/>
    <n v="205339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3800"/>
    <n v="-23000"/>
    <n v="0"/>
    <n v="10800"/>
    <n v="0"/>
    <n v="10800"/>
    <n v="11156.4"/>
    <n v="11513.4048"/>
    <n v="0"/>
    <n v="0"/>
    <n v="0"/>
    <n v="0"/>
    <n v="10800"/>
    <n v="0"/>
  </r>
  <r>
    <n v="11497"/>
    <n v="225876"/>
    <n v="2294"/>
    <m/>
    <m/>
    <s v="2294 | 015_Printing- publications and books"/>
    <s v="015_Printing, publications and books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5560"/>
    <n v="2650"/>
    <n v="0"/>
    <n v="10770"/>
    <n v="0"/>
    <n v="10770"/>
    <n v="11125.41"/>
    <n v="11481.423119999999"/>
    <n v="0"/>
    <n v="0"/>
    <n v="7136.01"/>
    <n v="14272.02"/>
    <n v="3633.99"/>
    <n v="66.260000000000005"/>
  </r>
  <r>
    <n v="12404"/>
    <n v="224587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2413"/>
    <n v="225760"/>
    <n v="6618"/>
    <m/>
    <m/>
    <s v="6618 | Fleet project_TIPPER TRUCK TATA 1518LPK [063]_CNG 464 L"/>
    <s v="Fleet project_TIPPER TRUCK TATA 1518LPK [063]_CNG 4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400"/>
    <n v="0"/>
    <n v="10735"/>
    <n v="0"/>
    <n v="10735"/>
    <n v="11089.254999999999"/>
    <n v="11444.11116"/>
    <n v="0"/>
    <n v="347.83"/>
    <n v="10104"/>
    <n v="20208"/>
    <n v="283.17"/>
    <n v="94.12"/>
  </r>
  <r>
    <n v="12410"/>
    <n v="224593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</r>
  <r>
    <n v="12392"/>
    <n v="231913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37384.080000000002"/>
    <n v="74768.160000000003"/>
    <n v="54955.92"/>
    <n v="40.49"/>
  </r>
  <r>
    <n v="11503"/>
    <n v="226323"/>
    <n v="2300"/>
    <m/>
    <m/>
    <s v="2300 | 033_Printing- publications and books"/>
    <s v="033_Printing, publications and book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194"/>
    <n v="0"/>
    <n v="0"/>
    <n v="6194"/>
    <n v="0"/>
    <n v="6194"/>
    <n v="6398.4019999999991"/>
    <n v="6603.1508639999993"/>
    <n v="0"/>
    <n v="0"/>
    <n v="6111.83"/>
    <n v="12223.66"/>
    <n v="82.17"/>
    <n v="98.67"/>
  </r>
  <r>
    <n v="10811"/>
    <n v="20188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7001002000000000000000000000000"/>
    <x v="37"/>
    <x v="2"/>
    <n v="10724"/>
    <n v="0"/>
    <n v="0"/>
    <n v="10724"/>
    <n v="0"/>
    <n v="10724"/>
    <n v="11077.892"/>
    <n v="11432.384544"/>
    <n v="0"/>
    <n v="0"/>
    <n v="0"/>
    <n v="0"/>
    <n v="10724"/>
    <n v="0"/>
  </r>
  <r>
    <n v="12392"/>
    <n v="225737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0"/>
    <n v="0"/>
    <n v="10631"/>
    <n v="0"/>
    <n v="10631"/>
    <n v="10981.822999999999"/>
    <n v="11333.241335999999"/>
    <n v="0"/>
    <n v="0"/>
    <n v="0"/>
    <n v="0"/>
    <n v="10631"/>
    <n v="0"/>
  </r>
  <r>
    <n v="10911"/>
    <n v="207173"/>
    <n v="227"/>
    <m/>
    <m/>
    <s v="227 | _062_LIM333_NON-CAPITAL TOOLS &amp; EQUIPMENT"/>
    <s v="_062_LIM333_NON-CAPITAL TOOLS &amp; EQUIPMENT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6183"/>
    <n v="0"/>
    <n v="0"/>
    <n v="6183"/>
    <n v="0"/>
    <n v="6183"/>
    <n v="6387.0389999999998"/>
    <n v="6591.4242480000003"/>
    <n v="0"/>
    <n v="0"/>
    <n v="0"/>
    <n v="0"/>
    <n v="6183"/>
    <n v="0"/>
  </r>
  <r>
    <n v="12394"/>
    <n v="231911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0"/>
    <n v="0"/>
    <n v="92340"/>
    <n v="0"/>
  </r>
  <r>
    <n v="10793"/>
    <n v="204910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5000000000000000000000000000"/>
    <x v="137"/>
    <x v="2"/>
    <n v="10480"/>
    <n v="0"/>
    <n v="0"/>
    <n v="10480"/>
    <n v="0"/>
    <n v="10480"/>
    <n v="10825.839999999998"/>
    <n v="11172.266879999999"/>
    <n v="0"/>
    <n v="0"/>
    <n v="0"/>
    <n v="0"/>
    <n v="10480"/>
    <n v="0"/>
  </r>
  <r>
    <n v="12395"/>
    <n v="231910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4504"/>
    <n v="9008"/>
    <n v="87836"/>
    <n v="4.88"/>
  </r>
  <r>
    <n v="12414"/>
    <n v="225761"/>
    <n v="6619"/>
    <m/>
    <m/>
    <s v="6619 | Fleet project_TIPPER TRUCK TATA 1518LPK [063]_CNG 468 L"/>
    <s v="Fleet project_TIPPER TRUCK TATA 1518LPK [063]_CNG 4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0"/>
    <n v="0"/>
    <n v="10335"/>
    <n v="0"/>
    <n v="10335"/>
    <n v="10676.054999999998"/>
    <n v="11017.688759999999"/>
    <n v="0"/>
    <n v="0"/>
    <n v="0"/>
    <n v="0"/>
    <n v="10335"/>
    <n v="0"/>
  </r>
  <r>
    <n v="12415"/>
    <n v="225762"/>
    <n v="6620"/>
    <m/>
    <m/>
    <s v="6620 | Fleet project_TIPPER TRUCK TATA 1518LPK [063]_CNG 476 L"/>
    <s v="Fleet project_TIPPER TRUCK TATA 1518LPK [063]_CNG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0"/>
    <n v="0"/>
    <n v="10335"/>
    <n v="0"/>
    <n v="10335"/>
    <n v="10676.054999999998"/>
    <n v="11017.688759999999"/>
    <n v="0"/>
    <n v="0"/>
    <n v="347.83"/>
    <n v="695.66"/>
    <n v="9987.17"/>
    <n v="3.37"/>
  </r>
  <r>
    <n v="10934"/>
    <n v="224897"/>
    <n v="250"/>
    <m/>
    <m/>
    <s v="250 | _024_LIM333_CONSUMABLE DOMESTIC ITEMS"/>
    <s v="_024_LIM333_CONSUMABLE DOMESTIC ITEM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6000"/>
    <n v="0"/>
    <n v="0"/>
    <n v="6000"/>
    <n v="0"/>
    <n v="6000"/>
    <n v="6197.9999999999991"/>
    <n v="6396.3359999999993"/>
    <n v="0"/>
    <n v="0"/>
    <n v="0"/>
    <n v="0"/>
    <n v="6000"/>
    <n v="0"/>
  </r>
  <r>
    <n v="11096"/>
    <n v="224917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000"/>
    <n v="0"/>
    <n v="0"/>
    <n v="6000"/>
    <n v="0"/>
    <n v="6000"/>
    <n v="6197.9999999999991"/>
    <n v="6396.3359999999993"/>
    <n v="0"/>
    <n v="0"/>
    <n v="0"/>
    <n v="0"/>
    <n v="6000"/>
    <n v="0"/>
  </r>
  <r>
    <n v="12416"/>
    <n v="225763"/>
    <n v="6621"/>
    <m/>
    <m/>
    <s v="6621 | Fleet project_TIPPER TRUCK TATA 1518LPK [063]_CNG 480 L"/>
    <s v="Fleet project_TIPPER TRUCK TATA 1518LPK [063]_CNG 48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0"/>
    <n v="0"/>
    <n v="10335"/>
    <n v="0"/>
    <n v="10335"/>
    <n v="10676.054999999998"/>
    <n v="11017.688759999999"/>
    <n v="0"/>
    <n v="0"/>
    <n v="0"/>
    <n v="0"/>
    <n v="10335"/>
    <n v="0"/>
  </r>
  <r>
    <n v="12397"/>
    <n v="231908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61214.7"/>
    <n v="122429.4"/>
    <n v="31125.3"/>
    <n v="66.290000000000006"/>
  </r>
  <r>
    <n v="12400"/>
    <n v="225745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800"/>
    <n v="0"/>
    <n v="10160"/>
    <n v="0"/>
    <n v="10160"/>
    <n v="10495.279999999999"/>
    <n v="10831.128959999998"/>
    <n v="0"/>
    <n v="0"/>
    <n v="9503.83"/>
    <n v="19007.66"/>
    <n v="656.17"/>
    <n v="93.54"/>
  </r>
  <r>
    <n v="12043"/>
    <n v="225985"/>
    <n v="6240"/>
    <m/>
    <m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0000"/>
    <n v="0"/>
    <n v="0"/>
    <n v="10000"/>
    <n v="0"/>
    <n v="10000"/>
    <n v="10330"/>
    <n v="10660.56"/>
    <n v="0"/>
    <n v="0"/>
    <n v="0"/>
    <n v="0"/>
    <n v="10000"/>
    <n v="0"/>
  </r>
  <r>
    <n v="12301"/>
    <n v="235595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0"/>
    <n v="0"/>
    <n v="0"/>
    <n v="10000"/>
    <n v="0"/>
    <n v="10000"/>
    <n v="10330"/>
    <n v="10660.56"/>
    <n v="0"/>
    <n v="0"/>
    <n v="1500"/>
    <n v="3000"/>
    <n v="8500"/>
    <n v="15"/>
  </r>
  <r>
    <n v="12627"/>
    <n v="224826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940"/>
    <n v="0"/>
    <n v="0"/>
    <n v="5940"/>
    <n v="0"/>
    <n v="5940"/>
    <n v="6136.0199999999995"/>
    <n v="6332.3726399999996"/>
    <n v="0"/>
    <n v="0"/>
    <n v="0"/>
    <n v="0"/>
    <n v="5940"/>
    <n v="0"/>
  </r>
  <r>
    <n v="12251"/>
    <n v="224268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914"/>
    <n v="0"/>
    <n v="0"/>
    <n v="5914"/>
    <n v="0"/>
    <n v="5914"/>
    <n v="6109.1619999999994"/>
    <n v="6304.6551839999993"/>
    <n v="0"/>
    <n v="0"/>
    <n v="0"/>
    <n v="0"/>
    <n v="5914"/>
    <n v="0"/>
  </r>
  <r>
    <n v="12241"/>
    <n v="231666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8"/>
    <n v="0"/>
    <n v="0"/>
    <n v="9988"/>
    <n v="0"/>
    <n v="9988"/>
    <n v="10317.603999999999"/>
    <n v="10647.767328"/>
    <n v="0"/>
    <n v="0"/>
    <n v="0"/>
    <n v="0"/>
    <n v="9988"/>
    <n v="0"/>
  </r>
  <r>
    <n v="12261"/>
    <n v="224258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7"/>
    <n v="0"/>
    <n v="0"/>
    <n v="5817"/>
    <n v="0"/>
    <n v="5817"/>
    <n v="6008.9609999999993"/>
    <n v="6201.2477519999993"/>
    <n v="0"/>
    <n v="0"/>
    <n v="0"/>
    <n v="0"/>
    <n v="5817"/>
    <n v="0"/>
  </r>
  <r>
    <n v="12398"/>
    <n v="231907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1650"/>
    <n v="15546.96"/>
    <n v="31093.919999999998"/>
    <n v="75143.039999999994"/>
    <n v="16.84"/>
  </r>
  <r>
    <n v="12399"/>
    <n v="225744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500"/>
    <n v="0"/>
    <n v="9860"/>
    <n v="0"/>
    <n v="9860"/>
    <n v="10185.379999999999"/>
    <n v="10511.312159999999"/>
    <n v="0"/>
    <n v="0"/>
    <n v="9547.2999999999993"/>
    <n v="19094.599999999999"/>
    <n v="312.7"/>
    <n v="96.83"/>
  </r>
  <r>
    <n v="12399"/>
    <n v="231906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950"/>
    <n v="1800"/>
    <n v="25148.38"/>
    <n v="50296.76"/>
    <n v="64441.62"/>
    <n v="27.23"/>
  </r>
  <r>
    <n v="12259"/>
    <n v="224260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6"/>
    <n v="0"/>
    <n v="0"/>
    <n v="5816"/>
    <n v="0"/>
    <n v="5816"/>
    <n v="6007.9279999999999"/>
    <n v="6200.1816959999996"/>
    <n v="0"/>
    <n v="0"/>
    <n v="0"/>
    <n v="0"/>
    <n v="5816"/>
    <n v="0"/>
  </r>
  <r>
    <n v="12249"/>
    <n v="225837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400"/>
    <n v="0"/>
    <n v="9760"/>
    <n v="0"/>
    <n v="9760"/>
    <n v="10082.08"/>
    <n v="10404.706560000001"/>
    <n v="0"/>
    <n v="0"/>
    <n v="9156"/>
    <n v="18312"/>
    <n v="604"/>
    <n v="93.81"/>
  </r>
  <r>
    <n v="12400"/>
    <n v="231905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2495.65"/>
    <n v="42480.02"/>
    <n v="84960.04"/>
    <n v="47364.33"/>
    <n v="46"/>
  </r>
  <r>
    <n v="12398"/>
    <n v="225743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400"/>
    <n v="0"/>
    <n v="9760"/>
    <n v="0"/>
    <n v="9760"/>
    <n v="10082.08"/>
    <n v="10404.706560000001"/>
    <n v="0"/>
    <n v="0"/>
    <n v="9503.83"/>
    <n v="19007.66"/>
    <n v="256.17"/>
    <n v="97.38"/>
  </r>
  <r>
    <n v="12260"/>
    <n v="224259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6"/>
    <n v="0"/>
    <n v="0"/>
    <n v="5816"/>
    <n v="0"/>
    <n v="5816"/>
    <n v="6007.9279999999999"/>
    <n v="6200.1816959999996"/>
    <n v="0"/>
    <n v="0"/>
    <n v="1394.4"/>
    <n v="2788.8"/>
    <n v="4421.6000000000004"/>
    <n v="23.98"/>
  </r>
  <r>
    <n v="11204"/>
    <n v="203182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0000000000000000000000000000000"/>
    <x v="138"/>
    <x v="2"/>
    <n v="9744"/>
    <n v="0"/>
    <n v="0"/>
    <n v="9744"/>
    <n v="0"/>
    <n v="9744"/>
    <n v="10065.552"/>
    <n v="10387.649664"/>
    <n v="0"/>
    <n v="0"/>
    <n v="0"/>
    <n v="0"/>
    <n v="9744"/>
    <n v="0"/>
  </r>
  <r>
    <n v="11117"/>
    <n v="225952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9611"/>
    <n v="0"/>
    <n v="0"/>
    <n v="9611"/>
    <n v="0"/>
    <n v="9611"/>
    <n v="9928.1629999999986"/>
    <n v="10245.864215999998"/>
    <n v="0"/>
    <n v="0"/>
    <n v="0"/>
    <n v="0"/>
    <n v="9611"/>
    <n v="0"/>
  </r>
  <r>
    <n v="12640"/>
    <n v="225592"/>
    <n v="8656"/>
    <m/>
    <m/>
    <s v="8656 | Test Station Trailer_FRK 231 L"/>
    <s v="Test Station Trailer_FRK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1"/>
    <n v="0"/>
    <n v="0"/>
    <n v="9361"/>
    <n v="0"/>
    <n v="9361"/>
    <n v="9669.9129999999986"/>
    <n v="9979.3502159999989"/>
    <n v="0"/>
    <n v="0"/>
    <n v="0"/>
    <n v="0"/>
    <n v="9361"/>
    <n v="0"/>
  </r>
  <r>
    <n v="12311"/>
    <n v="224299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3"/>
    <n v="0"/>
    <n v="0"/>
    <n v="5813"/>
    <n v="0"/>
    <n v="5813"/>
    <n v="6004.8289999999997"/>
    <n v="6196.9835279999998"/>
    <n v="0"/>
    <n v="0"/>
    <n v="0"/>
    <n v="0"/>
    <n v="5813"/>
    <n v="0"/>
  </r>
  <r>
    <n v="12616"/>
    <n v="224074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5813"/>
    <n v="0"/>
    <n v="0"/>
    <n v="5813"/>
    <n v="0"/>
    <n v="5813"/>
    <n v="6004.8289999999997"/>
    <n v="6196.9835279999998"/>
    <n v="0"/>
    <n v="0"/>
    <n v="0"/>
    <n v="0"/>
    <n v="5813"/>
    <n v="0"/>
  </r>
  <r>
    <n v="12278"/>
    <n v="231901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31000"/>
    <n v="0"/>
    <n v="89320"/>
    <n v="0"/>
    <n v="89320"/>
    <n v="92267.56"/>
    <n v="95220.121920000005"/>
    <n v="0"/>
    <n v="73479.740000000005"/>
    <n v="28808.51"/>
    <n v="57617.02"/>
    <n v="-12968.25"/>
    <n v="32.25"/>
  </r>
  <r>
    <n v="10856"/>
    <n v="224889"/>
    <n v="172"/>
    <m/>
    <m/>
    <s v="172 | _034_LIM333_CONSUMABLE DOMESTIC ITEMS"/>
    <s v="_034_LIM333_CONSUMABLE DOMESTIC ITEM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760"/>
    <n v="0"/>
    <n v="0"/>
    <n v="5760"/>
    <n v="0"/>
    <n v="5760"/>
    <n v="5950.08"/>
    <n v="6140.4825600000004"/>
    <n v="0"/>
    <n v="0"/>
    <n v="0"/>
    <n v="0"/>
    <n v="5760"/>
    <n v="0"/>
  </r>
  <r>
    <n v="12396"/>
    <n v="225741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0"/>
    <n v="0"/>
    <n v="9360"/>
    <n v="0"/>
    <n v="9360"/>
    <n v="9668.8799999999992"/>
    <n v="9978.2841599999992"/>
    <n v="0"/>
    <n v="0"/>
    <n v="9156"/>
    <n v="18312"/>
    <n v="204"/>
    <n v="97.82"/>
  </r>
  <r>
    <n v="12280"/>
    <n v="231899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30000"/>
    <n v="0"/>
    <n v="88320"/>
    <n v="0"/>
    <n v="88320"/>
    <n v="91234.559999999998"/>
    <n v="94154.065919999994"/>
    <n v="465.5"/>
    <n v="29571.3"/>
    <n v="79586.12"/>
    <n v="159172.24"/>
    <n v="-21302.92"/>
    <n v="90.11"/>
  </r>
  <r>
    <n v="11069"/>
    <n v="200706"/>
    <n v="385"/>
    <m/>
    <m/>
    <s v="385 | _143_LIM333_FURNITURE &amp; OFFICE EQUIPMENT"/>
    <s v="_143_LIM333_FURNITURE &amp; OFFICE EQUIPMENT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750"/>
    <n v="0"/>
    <n v="0"/>
    <n v="5750"/>
    <n v="0"/>
    <n v="5750"/>
    <n v="5939.7499999999991"/>
    <n v="6129.8219999999992"/>
    <n v="0"/>
    <n v="0"/>
    <n v="0"/>
    <n v="0"/>
    <n v="5750"/>
    <n v="0"/>
  </r>
  <r>
    <n v="12397"/>
    <n v="225742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8702"/>
    <n v="400"/>
    <n v="0"/>
    <n v="9102"/>
    <n v="0"/>
    <n v="9102"/>
    <n v="9402.366"/>
    <n v="9703.2417120000009"/>
    <n v="0"/>
    <n v="0"/>
    <n v="8899.2999999999993"/>
    <n v="17798.599999999999"/>
    <n v="202.7"/>
    <n v="97.77"/>
  </r>
  <r>
    <n v="11011"/>
    <n v="20054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9084"/>
    <n v="0"/>
    <n v="0"/>
    <n v="9084"/>
    <n v="0"/>
    <n v="9084"/>
    <n v="9383.771999999999"/>
    <n v="9684.0527039999997"/>
    <n v="0"/>
    <n v="1305"/>
    <n v="3452.5"/>
    <n v="6905"/>
    <n v="4326.5"/>
    <n v="38.01"/>
  </r>
  <r>
    <n v="11131"/>
    <n v="204531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8896"/>
    <n v="0"/>
    <n v="0"/>
    <n v="8896"/>
    <n v="0"/>
    <n v="8896"/>
    <n v="9189.5679999999993"/>
    <n v="9483.6341759999996"/>
    <n v="0"/>
    <n v="0"/>
    <n v="0"/>
    <n v="0"/>
    <n v="8896"/>
    <n v="0"/>
  </r>
  <r>
    <n v="12380"/>
    <n v="231838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0"/>
    <n v="67000"/>
    <n v="0"/>
    <n v="86440"/>
    <n v="0"/>
    <n v="86440"/>
    <n v="89292.51999999999"/>
    <n v="92149.880639999988"/>
    <n v="38466"/>
    <n v="6600"/>
    <n v="47590"/>
    <n v="95180"/>
    <n v="-6216"/>
    <n v="55.06"/>
  </r>
  <r>
    <n v="11124"/>
    <n v="200456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8554"/>
    <n v="0"/>
    <n v="0"/>
    <n v="8554"/>
    <n v="0"/>
    <n v="8554"/>
    <n v="8836.2819999999992"/>
    <n v="9119.0430239999987"/>
    <n v="0"/>
    <n v="0"/>
    <n v="0"/>
    <n v="0"/>
    <n v="8554"/>
    <n v="0"/>
  </r>
  <r>
    <n v="12273"/>
    <n v="224626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724"/>
    <n v="0"/>
    <n v="0"/>
    <n v="5724"/>
    <n v="0"/>
    <n v="5724"/>
    <n v="5912.8919999999998"/>
    <n v="6102.1045439999998"/>
    <n v="0"/>
    <n v="0"/>
    <n v="0"/>
    <n v="0"/>
    <n v="5724"/>
    <n v="0"/>
  </r>
  <r>
    <n v="11204"/>
    <n v="203116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9500"/>
    <n v="-950"/>
    <n v="0"/>
    <n v="8550"/>
    <n v="0"/>
    <n v="8550"/>
    <n v="8832.15"/>
    <n v="9114.7788"/>
    <n v="0"/>
    <n v="0"/>
    <n v="4600"/>
    <n v="9200"/>
    <n v="3950"/>
    <n v="53.8"/>
  </r>
  <r>
    <n v="12274"/>
    <n v="224634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724"/>
    <n v="0"/>
    <n v="0"/>
    <n v="5724"/>
    <n v="0"/>
    <n v="5724"/>
    <n v="5912.8919999999998"/>
    <n v="6102.1045439999998"/>
    <n v="0"/>
    <n v="0"/>
    <n v="0"/>
    <n v="0"/>
    <n v="5724"/>
    <n v="0"/>
  </r>
  <r>
    <n v="12361"/>
    <n v="231789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8322"/>
    <n v="0"/>
    <n v="0"/>
    <n v="8322"/>
    <n v="0"/>
    <n v="8322"/>
    <n v="8596.6260000000002"/>
    <n v="8871.7180320000007"/>
    <n v="0"/>
    <n v="0"/>
    <n v="0"/>
    <n v="0"/>
    <n v="8322"/>
    <n v="0"/>
  </r>
  <r>
    <n v="10824"/>
    <n v="203356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8161"/>
    <n v="0"/>
    <n v="0"/>
    <n v="8161"/>
    <n v="0"/>
    <n v="8161"/>
    <n v="8430.3130000000001"/>
    <n v="8700.0830160000005"/>
    <n v="0"/>
    <n v="0"/>
    <n v="0"/>
    <n v="0"/>
    <n v="8161"/>
    <n v="0"/>
  </r>
  <r>
    <n v="11058"/>
    <n v="225974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8122"/>
    <n v="0"/>
    <n v="0"/>
    <n v="8122"/>
    <n v="0"/>
    <n v="8122"/>
    <n v="8390.0259999999998"/>
    <n v="8658.5068320000009"/>
    <n v="0"/>
    <n v="0"/>
    <n v="55990.06"/>
    <n v="111980.12"/>
    <n v="-47868.06"/>
    <n v="689.36"/>
  </r>
  <r>
    <n v="12334"/>
    <n v="231866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46000"/>
    <n v="0"/>
    <n v="84880"/>
    <n v="0"/>
    <n v="84880"/>
    <n v="87681.04"/>
    <n v="90486.833279999992"/>
    <n v="0"/>
    <n v="0"/>
    <n v="80645.649999999994"/>
    <n v="161291.29999999999"/>
    <n v="4234.3500000000004"/>
    <n v="95.01"/>
  </r>
  <r>
    <n v="10985"/>
    <n v="224446"/>
    <n v="301"/>
    <m/>
    <m/>
    <s v="301 | _058_LIM333_NON-CAPITAL TOOLS &amp; EQUIPMENT"/>
    <s v="_058_LIM333_NON-CAPITAL TOOLS &amp; EQUIPMENT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713"/>
    <n v="0"/>
    <n v="0"/>
    <n v="5713"/>
    <n v="0"/>
    <n v="5713"/>
    <n v="5901.5289999999995"/>
    <n v="6090.3779279999999"/>
    <n v="0"/>
    <n v="0"/>
    <n v="0"/>
    <n v="0"/>
    <n v="5713"/>
    <n v="0"/>
  </r>
  <r>
    <n v="11500"/>
    <n v="226354"/>
    <n v="2297"/>
    <m/>
    <m/>
    <s v="2297 | 024_Printing- publications and books"/>
    <s v="024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5675"/>
    <n v="0"/>
    <n v="0"/>
    <n v="5675"/>
    <n v="0"/>
    <n v="5675"/>
    <n v="5862.2749999999996"/>
    <n v="6049.8678"/>
    <n v="0"/>
    <n v="0"/>
    <n v="0"/>
    <n v="0"/>
    <n v="5675"/>
    <n v="0"/>
  </r>
  <r>
    <n v="12312"/>
    <n v="224298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607"/>
    <n v="0"/>
    <n v="0"/>
    <n v="5607"/>
    <n v="0"/>
    <n v="5607"/>
    <n v="5792.0309999999999"/>
    <n v="5977.3759920000002"/>
    <n v="0"/>
    <n v="0"/>
    <n v="0"/>
    <n v="0"/>
    <n v="5607"/>
    <n v="0"/>
  </r>
  <r>
    <n v="12608"/>
    <n v="231947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25000"/>
    <n v="0"/>
    <n v="83320"/>
    <n v="0"/>
    <n v="83320"/>
    <n v="86069.56"/>
    <n v="88823.785919999995"/>
    <n v="1004.35"/>
    <n v="0"/>
    <n v="38053.910000000003"/>
    <n v="76107.820000000007"/>
    <n v="44261.74"/>
    <n v="45.67"/>
  </r>
  <r>
    <n v="11029"/>
    <n v="200872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800"/>
    <n v="7300"/>
    <n v="0"/>
    <n v="8100"/>
    <n v="0"/>
    <n v="8100"/>
    <n v="8367.2999999999993"/>
    <n v="8635.0535999999993"/>
    <n v="0"/>
    <n v="0"/>
    <n v="6965.13"/>
    <n v="13930.26"/>
    <n v="1134.8699999999999"/>
    <n v="85.99"/>
  </r>
  <r>
    <n v="12386"/>
    <n v="231833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43500"/>
    <n v="0"/>
    <n v="82380"/>
    <n v="0"/>
    <n v="82380"/>
    <n v="85098.54"/>
    <n v="87821.693279999992"/>
    <n v="0"/>
    <n v="0"/>
    <n v="69611.710000000006"/>
    <n v="139223.42000000001"/>
    <n v="12768.29"/>
    <n v="84.5"/>
  </r>
  <r>
    <n v="12252"/>
    <n v="224686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3465.22"/>
    <n v="6930.44"/>
    <n v="1934.78"/>
    <n v="64.17"/>
  </r>
  <r>
    <n v="10813"/>
    <n v="202223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8000"/>
    <n v="0"/>
    <n v="0"/>
    <n v="8000"/>
    <n v="0"/>
    <n v="8000"/>
    <n v="8264"/>
    <n v="8528.4480000000003"/>
    <n v="0"/>
    <n v="0"/>
    <n v="0"/>
    <n v="0"/>
    <n v="8000"/>
    <n v="0"/>
  </r>
  <r>
    <n v="12423"/>
    <n v="225940"/>
    <n v="8436"/>
    <m/>
    <s v="/078/1341"/>
    <s v="8436 | _041_10002_LIM333_Employee Related Cost Municipal Staff"/>
    <s v="_041_10002_LIM333_Employee Related Cost Municipal Staff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7813"/>
    <n v="0"/>
    <n v="0"/>
    <n v="7813"/>
    <n v="-7813"/>
    <n v="0"/>
    <n v="0"/>
    <n v="0"/>
    <n v="0"/>
    <n v="0"/>
    <n v="7656"/>
    <n v="15312"/>
    <n v="157"/>
    <n v="97.99"/>
  </r>
  <r>
    <n v="12253"/>
    <n v="224687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2390"/>
    <n v="231915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25000"/>
    <n v="0"/>
    <n v="80600"/>
    <n v="0"/>
    <n v="80600"/>
    <n v="83259.799999999988"/>
    <n v="85924.113599999997"/>
    <n v="4500"/>
    <n v="16021.74"/>
    <n v="40056.32"/>
    <n v="80112.639999999999"/>
    <n v="20021.939999999999"/>
    <n v="49.7"/>
  </r>
  <r>
    <n v="12244"/>
    <n v="231992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5000"/>
    <n v="0"/>
    <n v="80040"/>
    <n v="0"/>
    <n v="80040"/>
    <n v="82681.319999999992"/>
    <n v="85327.122239999997"/>
    <n v="1243.48"/>
    <n v="35004.370000000003"/>
    <n v="29429.91"/>
    <n v="58859.82"/>
    <n v="14362.24"/>
    <n v="36.770000000000003"/>
  </r>
  <r>
    <n v="10811"/>
    <n v="201810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7002001000000000000000000000000"/>
    <x v="8"/>
    <x v="2"/>
    <n v="7632"/>
    <n v="0"/>
    <n v="0"/>
    <n v="7632"/>
    <n v="0"/>
    <n v="7632"/>
    <n v="7883.8559999999998"/>
    <n v="8136.139392"/>
    <n v="0"/>
    <n v="0"/>
    <n v="0"/>
    <n v="0"/>
    <n v="7632"/>
    <n v="0"/>
  </r>
  <r>
    <n v="10749"/>
    <n v="202581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7225"/>
    <n v="0"/>
    <n v="0"/>
    <n v="7225"/>
    <n v="0"/>
    <n v="7225"/>
    <n v="7463.4249999999993"/>
    <n v="7702.2545999999993"/>
    <n v="0"/>
    <n v="0"/>
    <n v="0"/>
    <n v="0"/>
    <n v="7225"/>
    <n v="0"/>
  </r>
  <r>
    <n v="12254"/>
    <n v="224688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1489"/>
    <n v="225919"/>
    <n v="2286"/>
    <m/>
    <m/>
    <s v="2286 | 002_Printing- publications and books"/>
    <s v="002_Printing, publications and books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7200"/>
    <n v="0"/>
    <n v="0"/>
    <n v="7200"/>
    <n v="0"/>
    <n v="7200"/>
    <n v="7437.5999999999995"/>
    <n v="7675.6031999999996"/>
    <n v="0"/>
    <n v="0"/>
    <n v="0"/>
    <n v="0"/>
    <n v="7200"/>
    <n v="0"/>
  </r>
  <r>
    <n v="12327"/>
    <n v="224543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2371"/>
    <n v="231847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4000"/>
    <n v="0"/>
    <n v="78020"/>
    <n v="0"/>
    <n v="78020"/>
    <n v="80594.659999999989"/>
    <n v="83173.689119999995"/>
    <n v="0"/>
    <n v="0"/>
    <n v="68923.710000000006"/>
    <n v="137847.42000000001"/>
    <n v="9096.2900000000009"/>
    <n v="88.34"/>
  </r>
  <r>
    <n v="12332"/>
    <n v="224670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2390"/>
    <n v="224573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0754"/>
    <n v="208955"/>
    <n v="70"/>
    <m/>
    <m/>
    <s v="70 | _173_30000_LIM333_Municipal Running Costs_GENERAL EXPENSES _ OTHER_2018"/>
    <s v="_173_30000_LIM333_Municipal Running Costs_GENERAL EXPENSES _ OTHER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23003000000000000000000000000000"/>
    <x v="43"/>
    <x v="2"/>
    <n v="7000"/>
    <n v="0"/>
    <n v="0"/>
    <n v="7000"/>
    <n v="0"/>
    <n v="7000"/>
    <n v="7230.9999999999991"/>
    <n v="7462.3919999999989"/>
    <n v="0"/>
    <n v="0"/>
    <n v="753"/>
    <n v="1506"/>
    <n v="6247"/>
    <n v="10.76"/>
  </r>
  <r>
    <n v="11096"/>
    <n v="225010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7000"/>
    <n v="0"/>
    <n v="0"/>
    <n v="7000"/>
    <n v="0"/>
    <n v="7000"/>
    <n v="7230.9999999999991"/>
    <n v="7462.3919999999989"/>
    <n v="0"/>
    <n v="0"/>
    <n v="1495"/>
    <n v="2990"/>
    <n v="5505"/>
    <n v="21.36"/>
  </r>
  <r>
    <n v="12670"/>
    <n v="231656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658"/>
    <n v="0"/>
    <n v="0"/>
    <n v="6658"/>
    <n v="0"/>
    <n v="6658"/>
    <n v="6877.713999999999"/>
    <n v="7097.800847999999"/>
    <n v="0"/>
    <n v="0"/>
    <n v="0"/>
    <n v="0"/>
    <n v="6658"/>
    <n v="0"/>
  </r>
  <r>
    <n v="11029"/>
    <n v="200873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6800"/>
    <n v="-300"/>
    <n v="0"/>
    <n v="6500"/>
    <n v="0"/>
    <n v="6500"/>
    <n v="6714.4999999999991"/>
    <n v="6929.3639999999996"/>
    <n v="0"/>
    <n v="0"/>
    <n v="0"/>
    <n v="0"/>
    <n v="6500"/>
    <n v="0"/>
  </r>
  <r>
    <n v="12601"/>
    <n v="224810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</r>
  <r>
    <n v="12253"/>
    <n v="231972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10000"/>
    <n v="0"/>
    <n v="76600"/>
    <n v="0"/>
    <n v="76600"/>
    <n v="79127.799999999988"/>
    <n v="81659.889599999995"/>
    <n v="12380"/>
    <n v="0"/>
    <n v="56080.27"/>
    <n v="112160.54"/>
    <n v="8139.73"/>
    <n v="73.209999999999994"/>
  </r>
  <r>
    <n v="12250"/>
    <n v="224269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337"/>
    <n v="0"/>
    <n v="0"/>
    <n v="5337"/>
    <n v="0"/>
    <n v="5337"/>
    <n v="5513.1209999999992"/>
    <n v="5689.5408719999996"/>
    <n v="0"/>
    <n v="0"/>
    <n v="0"/>
    <n v="0"/>
    <n v="5337"/>
    <n v="0"/>
  </r>
  <r>
    <n v="10766"/>
    <n v="235759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0"/>
    <n v="6426"/>
    <n v="0"/>
    <n v="6426"/>
    <n v="0"/>
    <n v="6426"/>
    <n v="6638.0579999999991"/>
    <n v="6850.4758559999991"/>
    <n v="0"/>
    <n v="0"/>
    <n v="28299.89"/>
    <n v="56599.78"/>
    <n v="-21873.89"/>
    <n v="440.4"/>
  </r>
  <r>
    <n v="10954"/>
    <n v="201525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9000000000000000000000000000000"/>
    <x v="135"/>
    <x v="2"/>
    <n v="6195"/>
    <n v="0"/>
    <n v="0"/>
    <n v="6195"/>
    <n v="0"/>
    <n v="6195"/>
    <n v="6399.4349999999995"/>
    <n v="6604.2169199999998"/>
    <n v="0"/>
    <n v="0"/>
    <n v="985"/>
    <n v="1970"/>
    <n v="5210"/>
    <n v="15.9"/>
  </r>
  <r>
    <n v="12319"/>
    <n v="231876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40000"/>
    <n v="0"/>
    <n v="74020"/>
    <n v="0"/>
    <n v="74020"/>
    <n v="76462.659999999989"/>
    <n v="78909.465119999993"/>
    <n v="1218"/>
    <n v="0"/>
    <n v="68555.92"/>
    <n v="137111.84"/>
    <n v="4246.08"/>
    <n v="92.62"/>
  </r>
  <r>
    <n v="10842"/>
    <n v="199501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6139"/>
    <n v="0"/>
    <n v="0"/>
    <n v="6139"/>
    <n v="0"/>
    <n v="6139"/>
    <n v="6341.5869999999995"/>
    <n v="6544.5177839999997"/>
    <n v="0"/>
    <n v="0"/>
    <n v="0"/>
    <n v="0"/>
    <n v="6139"/>
    <n v="0"/>
  </r>
  <r>
    <n v="11083"/>
    <n v="203924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8000000000000000000000000000000"/>
    <x v="53"/>
    <x v="2"/>
    <n v="6122"/>
    <n v="0"/>
    <n v="0"/>
    <n v="6122"/>
    <n v="0"/>
    <n v="6122"/>
    <n v="6324.0259999999998"/>
    <n v="6526.394832"/>
    <n v="0"/>
    <n v="0"/>
    <n v="0"/>
    <n v="0"/>
    <n v="6122"/>
    <n v="0"/>
  </r>
  <r>
    <n v="11496"/>
    <n v="226328"/>
    <n v="2293"/>
    <m/>
    <m/>
    <s v="2293 | 014_Printing- publications and books"/>
    <s v="014_Printing, publications and books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250"/>
    <n v="0"/>
    <n v="0"/>
    <n v="5250"/>
    <n v="0"/>
    <n v="5250"/>
    <n v="5423.25"/>
    <n v="5596.7939999999999"/>
    <n v="0"/>
    <n v="0"/>
    <n v="4585.95"/>
    <n v="9171.9"/>
    <n v="664.05"/>
    <n v="87.35"/>
  </r>
  <r>
    <n v="11529"/>
    <n v="226347"/>
    <n v="2326"/>
    <m/>
    <m/>
    <s v="2326 | 153_Printing- publications and books"/>
    <s v="153_Printing, publications and books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191"/>
    <n v="0"/>
    <n v="0"/>
    <n v="5191"/>
    <n v="0"/>
    <n v="5191"/>
    <n v="5362.3029999999999"/>
    <n v="5533.8966959999998"/>
    <n v="0"/>
    <n v="0"/>
    <n v="0"/>
    <n v="0"/>
    <n v="5191"/>
    <n v="0"/>
  </r>
  <r>
    <n v="11515"/>
    <n v="225914"/>
    <n v="2312"/>
    <m/>
    <m/>
    <s v="2312 | 058_Printing- publications and books"/>
    <s v="058_Printing, publications and books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6096"/>
    <n v="0"/>
    <n v="0"/>
    <n v="6096"/>
    <n v="0"/>
    <n v="6096"/>
    <n v="6297.1679999999997"/>
    <n v="6498.6773759999996"/>
    <n v="0"/>
    <n v="0"/>
    <n v="0"/>
    <n v="0"/>
    <n v="6096"/>
    <n v="0"/>
  </r>
  <r>
    <n v="12423"/>
    <n v="225981"/>
    <n v="8436"/>
    <m/>
    <m/>
    <s v="8436 | _041_10002_LIM333_Employee Related Cost Municipal Staff"/>
    <s v="_041_10002_LIM333_Employee Related Cost Municipal Staff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938"/>
    <n v="0"/>
    <n v="0"/>
    <n v="5938"/>
    <n v="0"/>
    <n v="5938"/>
    <n v="6133.9539999999997"/>
    <n v="6330.2405280000003"/>
    <n v="0"/>
    <n v="0"/>
    <n v="0"/>
    <n v="0"/>
    <n v="5938"/>
    <n v="0"/>
  </r>
  <r>
    <n v="12323"/>
    <n v="231872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40000"/>
    <n v="0"/>
    <n v="74020"/>
    <n v="0"/>
    <n v="74020"/>
    <n v="76462.659999999989"/>
    <n v="78909.465119999993"/>
    <n v="0"/>
    <n v="0"/>
    <n v="0"/>
    <n v="0"/>
    <n v="74020"/>
    <n v="0"/>
  </r>
  <r>
    <n v="11497"/>
    <n v="226367"/>
    <n v="2294"/>
    <m/>
    <m/>
    <s v="2294 | 015_Printing- publications and books"/>
    <s v="015_Printing, publications and books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9340"/>
    <n v="-4150"/>
    <n v="0"/>
    <n v="5190"/>
    <n v="0"/>
    <n v="5190"/>
    <n v="5361.2699999999995"/>
    <n v="5532.8306399999992"/>
    <n v="0"/>
    <n v="0"/>
    <n v="3769.04"/>
    <n v="7538.08"/>
    <n v="1420.96"/>
    <n v="72.62"/>
  </r>
  <r>
    <n v="10948"/>
    <n v="208559"/>
    <n v="264"/>
    <m/>
    <m/>
    <s v="264 | 115_LIM333_NON-CAPITAL TOOLS &amp; EQUIPMENT"/>
    <s v="115_LIM333_NON-CAPITAL TOOLS &amp; EQUIPMENT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148"/>
    <n v="0"/>
    <n v="0"/>
    <n v="5148"/>
    <n v="0"/>
    <n v="5148"/>
    <n v="5317.884"/>
    <n v="5488.0562879999998"/>
    <n v="0"/>
    <n v="0"/>
    <n v="0"/>
    <n v="0"/>
    <n v="5148"/>
    <n v="0"/>
  </r>
  <r>
    <n v="11491"/>
    <n v="225902"/>
    <n v="2288"/>
    <m/>
    <m/>
    <s v="2288 | 004_Printing- publications and books"/>
    <s v="004_Printing, publications and books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5893"/>
    <n v="0"/>
    <n v="0"/>
    <n v="5893"/>
    <n v="0"/>
    <n v="5893"/>
    <n v="6087.4689999999991"/>
    <n v="6282.2680079999991"/>
    <n v="0"/>
    <n v="0"/>
    <n v="0"/>
    <n v="0"/>
    <n v="5893"/>
    <n v="0"/>
  </r>
  <r>
    <n v="10842"/>
    <n v="235758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0"/>
    <n v="5810"/>
    <n v="0"/>
    <n v="5810"/>
    <n v="0"/>
    <n v="5810"/>
    <n v="6001.73"/>
    <n v="6193.7853599999999"/>
    <n v="0"/>
    <n v="0"/>
    <n v="42894.43"/>
    <n v="85788.86"/>
    <n v="-37084.43"/>
    <n v="738.29"/>
  </r>
  <r>
    <n v="12282"/>
    <n v="231890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15000"/>
    <n v="0"/>
    <n v="73320"/>
    <n v="0"/>
    <n v="73320"/>
    <n v="75739.56"/>
    <n v="78163.225919999997"/>
    <n v="0"/>
    <n v="741"/>
    <n v="32620.02"/>
    <n v="65240.04"/>
    <n v="39958.980000000003"/>
    <n v="44.49"/>
  </r>
  <r>
    <n v="12643"/>
    <n v="23166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95"/>
    <n v="0"/>
    <n v="0"/>
    <n v="5595"/>
    <n v="0"/>
    <n v="5595"/>
    <n v="5779.6349999999993"/>
    <n v="5964.5833199999997"/>
    <n v="0"/>
    <n v="0"/>
    <n v="0"/>
    <n v="0"/>
    <n v="5595"/>
    <n v="0"/>
  </r>
  <r>
    <n v="10972"/>
    <n v="205828"/>
    <n v="288"/>
    <m/>
    <m/>
    <s v="288 | _034_LIM333_NON-CAPITAL TOOLS &amp; EQUIPMENT"/>
    <s v="_034_LIM333_NON-CAPITAL TOOLS &amp; EQUIPMEN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40"/>
    <n v="0"/>
    <n v="0"/>
    <n v="5040"/>
    <n v="0"/>
    <n v="5040"/>
    <n v="5206.32"/>
    <n v="5372.9222399999999"/>
    <n v="0"/>
    <n v="0"/>
    <n v="331.3"/>
    <n v="662.6"/>
    <n v="4708.7"/>
    <n v="6.57"/>
  </r>
  <r>
    <n v="11203"/>
    <n v="225489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5552"/>
    <n v="0"/>
    <n v="0"/>
    <n v="5552"/>
    <n v="0"/>
    <n v="5552"/>
    <n v="5735.2159999999994"/>
    <n v="5918.7429119999997"/>
    <n v="0"/>
    <n v="0"/>
    <n v="0"/>
    <n v="0"/>
    <n v="5552"/>
    <n v="0"/>
  </r>
  <r>
    <n v="12420"/>
    <n v="224330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036"/>
    <n v="0"/>
    <n v="0"/>
    <n v="5036"/>
    <n v="0"/>
    <n v="5036"/>
    <n v="5202.1879999999992"/>
    <n v="5368.6580159999994"/>
    <n v="0"/>
    <n v="0"/>
    <n v="0"/>
    <n v="0"/>
    <n v="5036"/>
    <n v="0"/>
  </r>
  <r>
    <n v="12356"/>
    <n v="231659"/>
    <n v="6488"/>
    <m/>
    <m/>
    <s v="6488 | Fleet project_BOMAG_BC2019 [063]"/>
    <s v="Fleet project_BOMAG_BC2019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</r>
  <r>
    <n v="12421"/>
    <n v="224329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036"/>
    <n v="0"/>
    <n v="0"/>
    <n v="5036"/>
    <n v="0"/>
    <n v="5036"/>
    <n v="5202.1879999999992"/>
    <n v="5368.6580159999994"/>
    <n v="0"/>
    <n v="0"/>
    <n v="0"/>
    <n v="0"/>
    <n v="5036"/>
    <n v="0"/>
  </r>
  <r>
    <n v="10876"/>
    <n v="201885"/>
    <n v="192"/>
    <m/>
    <m/>
    <s v="192 | _153_LIM333_Non-Capital Tools and Equipment"/>
    <s v="_153_LIM333_Non-Capital Tools and Equipment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0"/>
    <n v="0"/>
    <n v="0"/>
    <n v="5000"/>
    <n v="0"/>
    <n v="5000"/>
    <n v="5165"/>
    <n v="5330.28"/>
    <n v="0"/>
    <n v="0"/>
    <n v="0"/>
    <n v="0"/>
    <n v="5000"/>
    <n v="0"/>
  </r>
  <r>
    <n v="12357"/>
    <n v="231661"/>
    <n v="6489"/>
    <m/>
    <m/>
    <s v="6489 | Fleet project_BOMAG_BC2025 [063]"/>
    <s v="Fleet project_BOMAG_BC202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</r>
  <r>
    <n v="12358"/>
    <n v="231662"/>
    <n v="6490"/>
    <m/>
    <m/>
    <s v="6490 | Fleet project_BOMAG_BC3890 [063]"/>
    <s v="Fleet project_BOMAG_BC3890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</r>
  <r>
    <n v="12279"/>
    <n v="231900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10000"/>
    <n v="0"/>
    <n v="68320"/>
    <n v="0"/>
    <n v="68320"/>
    <n v="70574.559999999998"/>
    <n v="72832.945919999998"/>
    <n v="0"/>
    <n v="0"/>
    <n v="66270"/>
    <n v="132540"/>
    <n v="2050"/>
    <n v="97"/>
  </r>
  <r>
    <n v="12359"/>
    <n v="231663"/>
    <n v="6491"/>
    <m/>
    <m/>
    <s v="6491 | Fleet project_BOMAG_BC4085 [063]"/>
    <s v="Fleet project_BOMAG_BC408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</r>
  <r>
    <n v="12423"/>
    <n v="226030"/>
    <n v="8436"/>
    <m/>
    <s v="/053/1027"/>
    <s v="8436 | _041_10002_LIM333_Employee Related Cost Municipal Staff"/>
    <s v="_041_10002_LIM333_Employee Related Cost Municipal Staff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469"/>
    <n v="0"/>
    <n v="0"/>
    <n v="5469"/>
    <n v="-5469"/>
    <n v="0"/>
    <n v="0"/>
    <n v="0"/>
    <n v="0"/>
    <n v="0"/>
    <n v="4316.42"/>
    <n v="8632.84"/>
    <n v="1152.58"/>
    <n v="78.930000000000007"/>
  </r>
  <r>
    <n v="12245"/>
    <n v="231991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0"/>
    <n v="0"/>
    <n v="68040"/>
    <n v="0"/>
    <n v="68040"/>
    <n v="70285.319999999992"/>
    <n v="72534.450239999991"/>
    <n v="0"/>
    <n v="0"/>
    <n v="23074.78"/>
    <n v="46149.56"/>
    <n v="44965.22"/>
    <n v="33.909999999999997"/>
  </r>
  <r>
    <n v="10939"/>
    <n v="199294"/>
    <n v="255"/>
    <m/>
    <m/>
    <s v="255 | _002_LIM333_NON-CAPITAL TOOLS &amp; EQUIPMENT"/>
    <s v="_002_LIM333_NON-CAPITAL TOOLS &amp; EQUIPMENT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0"/>
    <n v="0"/>
    <n v="0"/>
    <n v="5000"/>
    <n v="0"/>
    <n v="5000"/>
    <n v="5165"/>
    <n v="5330.28"/>
    <n v="0"/>
    <n v="0"/>
    <n v="147.83000000000001"/>
    <n v="295.66000000000003"/>
    <n v="4852.17"/>
    <n v="2.96"/>
  </r>
  <r>
    <n v="12246"/>
    <n v="231990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0"/>
    <n v="0"/>
    <n v="68040"/>
    <n v="0"/>
    <n v="68040"/>
    <n v="70285.319999999992"/>
    <n v="72534.450239999991"/>
    <n v="0"/>
    <n v="286.95999999999998"/>
    <n v="42658.25"/>
    <n v="85316.5"/>
    <n v="25094.79"/>
    <n v="62.7"/>
  </r>
  <r>
    <n v="11492"/>
    <n v="235938"/>
    <n v="2289"/>
    <m/>
    <m/>
    <s v="2289 | 005_Printing- publications and books"/>
    <s v="005_Printing, publications and books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0"/>
    <n v="5000"/>
    <n v="0"/>
    <n v="5000"/>
    <n v="0"/>
    <n v="5000"/>
    <n v="5165"/>
    <n v="5330.28"/>
    <n v="0"/>
    <n v="0"/>
    <n v="0"/>
    <n v="0"/>
    <n v="5000"/>
    <n v="0"/>
  </r>
  <r>
    <n v="10842"/>
    <n v="199534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5427"/>
    <n v="0"/>
    <n v="0"/>
    <n v="5427"/>
    <n v="0"/>
    <n v="5427"/>
    <n v="5606.0909999999994"/>
    <n v="5785.4859119999992"/>
    <n v="0"/>
    <n v="0"/>
    <n v="0"/>
    <n v="0"/>
    <n v="5427"/>
    <n v="0"/>
  </r>
  <r>
    <n v="11495"/>
    <n v="224867"/>
    <n v="2292"/>
    <m/>
    <m/>
    <s v="2292 | 012_Printing- publications and books"/>
    <s v="012_Printing, publications and books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000"/>
    <n v="0"/>
    <n v="0"/>
    <n v="5000"/>
    <n v="0"/>
    <n v="5000"/>
    <n v="5165"/>
    <n v="5330.28"/>
    <n v="0"/>
    <n v="0"/>
    <n v="0"/>
    <n v="0"/>
    <n v="5000"/>
    <n v="0"/>
  </r>
  <r>
    <n v="11520"/>
    <n v="225917"/>
    <n v="2317"/>
    <m/>
    <m/>
    <s v="2317 | 112_Printing- publications and books"/>
    <s v="112_Printing, publications and books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1000000000000000000000000000000"/>
    <x v="32"/>
    <x v="2"/>
    <n v="5332"/>
    <n v="0"/>
    <n v="0"/>
    <n v="5332"/>
    <n v="0"/>
    <n v="5332"/>
    <n v="5507.9559999999992"/>
    <n v="5684.2105919999995"/>
    <n v="0"/>
    <n v="0"/>
    <n v="34.770000000000003"/>
    <n v="69.540000000000006"/>
    <n v="5297.23"/>
    <n v="0.65"/>
  </r>
  <r>
    <n v="12388"/>
    <n v="231917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0"/>
    <n v="0"/>
    <n v="68040"/>
    <n v="0"/>
    <n v="68040"/>
    <n v="70285.319999999992"/>
    <n v="72534.450239999991"/>
    <n v="0"/>
    <n v="0"/>
    <n v="56537.68"/>
    <n v="113075.36"/>
    <n v="11502.32"/>
    <n v="83.09"/>
  </r>
  <r>
    <n v="12043"/>
    <n v="231276"/>
    <n v="6240"/>
    <m/>
    <m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000"/>
    <n v="0"/>
    <n v="0"/>
    <n v="5000"/>
    <n v="0"/>
    <n v="5000"/>
    <n v="5165"/>
    <n v="5330.28"/>
    <n v="0"/>
    <n v="0"/>
    <n v="1695.66"/>
    <n v="3391.32"/>
    <n v="3304.34"/>
    <n v="33.909999999999997"/>
  </r>
  <r>
    <n v="12368"/>
    <n v="231664"/>
    <n v="6500"/>
    <m/>
    <m/>
    <s v="6500 | Fleet project_DLV 326 N_RAMSOMES"/>
    <s v="Fleet project_DLV 326 N_RAMSOMES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121"/>
    <n v="0"/>
    <n v="0"/>
    <n v="5121"/>
    <n v="0"/>
    <n v="5121"/>
    <n v="5289.9929999999995"/>
    <n v="5459.2727759999998"/>
    <n v="0"/>
    <n v="0"/>
    <n v="0"/>
    <n v="0"/>
    <n v="5121"/>
    <n v="0"/>
  </r>
  <r>
    <n v="12284"/>
    <n v="231891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0"/>
    <n v="0"/>
    <n v="66320"/>
    <n v="0"/>
    <n v="66320"/>
    <n v="68508.56"/>
    <n v="70700.833920000005"/>
    <n v="304.35000000000002"/>
    <n v="2846.95"/>
    <n v="22766.880000000001"/>
    <n v="45533.760000000002"/>
    <n v="40401.82"/>
    <n v="34.33"/>
  </r>
  <r>
    <n v="10760"/>
    <n v="206927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5000"/>
    <n v="0"/>
    <n v="0"/>
    <n v="5000"/>
    <n v="0"/>
    <n v="5000"/>
    <n v="5165"/>
    <n v="5330.28"/>
    <n v="0"/>
    <n v="0"/>
    <n v="3020"/>
    <n v="6040"/>
    <n v="1980"/>
    <n v="60.4"/>
  </r>
  <r>
    <n v="10693"/>
    <n v="204564"/>
    <n v="9"/>
    <m/>
    <m/>
    <s v="9 | _057_LIM333_NON-CAPITAL TOOLS &amp; EQUIPMENT"/>
    <s v="_057_LIM333_NON-CAPITAL TOOLS &amp; EQUIPMENT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4866"/>
    <n v="0"/>
    <n v="0"/>
    <n v="4866"/>
    <n v="0"/>
    <n v="4866"/>
    <n v="5026.5779999999995"/>
    <n v="5187.4284959999995"/>
    <n v="0"/>
    <n v="0"/>
    <n v="0"/>
    <n v="0"/>
    <n v="4866"/>
    <n v="0"/>
  </r>
  <r>
    <n v="12293"/>
    <n v="223493"/>
    <n v="6470"/>
    <m/>
    <m/>
    <s v="6470 | _183_30000_LIM333_Municipal Running Costs_BULK PURCHASES_2018_NERSA"/>
    <s v="_183_30000_LIM333_Municipal Running Costs_BULK PURCHASES_2018_NERSA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31000000000000000000000000000000"/>
    <s v="Operational:Typical Work Streams:NERSA:  Sales Expenses"/>
    <s v="FD001001001008001000000000000000000000"/>
    <s v="Fund:Operational:Revenue:General Revenue:Service Charges:Electricity"/>
    <s v="IE002001001000000000000000000000000000"/>
    <x v="139"/>
    <x v="8"/>
    <n v="207123636"/>
    <n v="0"/>
    <n v="0"/>
    <n v="207123636"/>
    <n v="29507432"/>
    <n v="236631068"/>
    <n v="244439893.24399999"/>
    <n v="252261969.82780799"/>
    <n v="0"/>
    <n v="0"/>
    <n v="2486446.77"/>
    <n v="4972893.54"/>
    <n v="204637189.22999999"/>
    <n v="1.2"/>
  </r>
  <r>
    <n v="12297"/>
    <n v="226274"/>
    <n v="6474"/>
    <m/>
    <m/>
    <s v="6474 | 135_LIM333_MACHINERY &amp; EQUIPMENT_NEW"/>
    <s v="135_LIM333_MACHINERY &amp; EQUIPMENT_NEW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6001000000000000000000000000"/>
    <x v="140"/>
    <x v="1"/>
    <n v="8806617"/>
    <n v="0"/>
    <n v="0"/>
    <n v="8806617"/>
    <n v="0"/>
    <n v="8806617"/>
    <n v="9097235.3609999996"/>
    <n v="9388346.8925519995"/>
    <n v="0"/>
    <n v="0"/>
    <n v="5015892.0199999996"/>
    <n v="10031784.039999999"/>
    <n v="3790724.98"/>
    <n v="56.96"/>
  </r>
  <r>
    <n v="12322"/>
    <n v="231873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32000"/>
    <n v="0"/>
    <n v="66020"/>
    <n v="0"/>
    <n v="66020"/>
    <n v="68198.659999999989"/>
    <n v="70381.01711999999"/>
    <n v="0"/>
    <n v="0"/>
    <n v="64229.88"/>
    <n v="128459.76"/>
    <n v="1790.12"/>
    <n v="97.29"/>
  </r>
  <r>
    <n v="11140"/>
    <n v="201779"/>
    <n v="456"/>
    <m/>
    <m/>
    <s v="456 | _133_LIM333_MACHINERY &amp; EQUIPMENT"/>
    <s v="_133_LIM333_MACHINERY &amp; EQUIP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3000000000000000000000000000000"/>
    <x v="0"/>
    <x v="0"/>
    <n v="4800"/>
    <n v="0"/>
    <n v="0"/>
    <n v="4800"/>
    <n v="0"/>
    <n v="4800"/>
    <n v="4958.3999999999996"/>
    <n v="5117.0688"/>
    <n v="0"/>
    <n v="0"/>
    <n v="0"/>
    <n v="0"/>
    <n v="4800"/>
    <n v="0"/>
  </r>
  <r>
    <n v="11117"/>
    <n v="224997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5000"/>
    <n v="0"/>
    <n v="0"/>
    <n v="5000"/>
    <n v="0"/>
    <n v="5000"/>
    <n v="5165"/>
    <n v="5330.28"/>
    <n v="0"/>
    <n v="0"/>
    <n v="813"/>
    <n v="1626"/>
    <n v="4187"/>
    <n v="16.260000000000002"/>
  </r>
  <r>
    <n v="11131"/>
    <n v="235588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0"/>
    <n v="5000"/>
    <n v="0"/>
    <n v="5000"/>
    <n v="0"/>
    <n v="5000"/>
    <n v="5165"/>
    <n v="5330.28"/>
    <n v="0"/>
    <n v="0"/>
    <n v="715"/>
    <n v="1430"/>
    <n v="4285"/>
    <n v="14.3"/>
  </r>
  <r>
    <n v="12316"/>
    <n v="231879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30000"/>
    <n v="0"/>
    <n v="64020"/>
    <n v="0"/>
    <n v="64020"/>
    <n v="66132.659999999989"/>
    <n v="68248.905119999996"/>
    <n v="0"/>
    <n v="0"/>
    <n v="72701.62"/>
    <n v="145403.24"/>
    <n v="-8681.6200000000008"/>
    <n v="113.56"/>
  </r>
  <r>
    <n v="11522"/>
    <n v="226330"/>
    <n v="2319"/>
    <m/>
    <m/>
    <s v="2319 | 115_Printing- publications and books"/>
    <s v="115_Printing, publications and books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677"/>
    <n v="0"/>
    <n v="0"/>
    <n v="4677"/>
    <n v="0"/>
    <n v="4677"/>
    <n v="4831.3409999999994"/>
    <n v="4985.9439119999997"/>
    <n v="0"/>
    <n v="0"/>
    <n v="1280.17"/>
    <n v="2560.34"/>
    <n v="3396.83"/>
    <n v="27.37"/>
  </r>
  <r>
    <n v="11492"/>
    <n v="225891"/>
    <n v="2289"/>
    <m/>
    <m/>
    <s v="2289 | 005_Printing- publications and books"/>
    <s v="005_Printing, publications and books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0000"/>
    <n v="-5000"/>
    <n v="0"/>
    <n v="5000"/>
    <n v="0"/>
    <n v="5000"/>
    <n v="5165"/>
    <n v="5330.28"/>
    <n v="0"/>
    <n v="0"/>
    <n v="0"/>
    <n v="0"/>
    <n v="5000"/>
    <n v="0"/>
  </r>
  <r>
    <n v="12264"/>
    <n v="231974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2014"/>
    <n v="0"/>
    <n v="0"/>
    <n v="62014"/>
    <n v="0"/>
    <n v="62014"/>
    <n v="64060.461999999992"/>
    <n v="66110.396783999997"/>
    <n v="0"/>
    <n v="0"/>
    <n v="34385"/>
    <n v="68770"/>
    <n v="27629"/>
    <n v="55.45"/>
  </r>
  <r>
    <n v="12047"/>
    <n v="226009"/>
    <n v="6244"/>
    <m/>
    <m/>
    <s v="6244 | _173_10001_LIM333_General Expense_Standby Meals Expenses"/>
    <s v="_173_10001_LIM333_General Expense_Standby Meals Expense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3000000000000000000000000"/>
    <x v="141"/>
    <x v="2"/>
    <n v="5000"/>
    <n v="0"/>
    <n v="0"/>
    <n v="5000"/>
    <n v="0"/>
    <n v="5000"/>
    <n v="5165"/>
    <n v="5330.28"/>
    <n v="0"/>
    <n v="0"/>
    <n v="0"/>
    <n v="0"/>
    <n v="5000"/>
    <n v="0"/>
  </r>
  <r>
    <n v="11502"/>
    <n v="226362"/>
    <n v="2299"/>
    <m/>
    <m/>
    <s v="2299 | 032_Printing- publications and books"/>
    <s v="032_Printing, publications and book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639"/>
    <n v="0"/>
    <n v="0"/>
    <n v="4639"/>
    <n v="0"/>
    <n v="4639"/>
    <n v="4792.0869999999995"/>
    <n v="4945.4337839999998"/>
    <n v="0"/>
    <n v="0"/>
    <n v="0"/>
    <n v="0"/>
    <n v="4639"/>
    <n v="0"/>
  </r>
  <r>
    <n v="12405"/>
    <n v="231902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7776"/>
    <n v="54000"/>
    <n v="0"/>
    <n v="61776"/>
    <n v="0"/>
    <n v="61776"/>
    <n v="63814.607999999993"/>
    <n v="65856.675455999997"/>
    <n v="702.61"/>
    <n v="0"/>
    <n v="72576.490000000005"/>
    <n v="145152.98000000001"/>
    <n v="-11503.1"/>
    <n v="117.48"/>
  </r>
  <r>
    <n v="11519"/>
    <n v="226336"/>
    <n v="2316"/>
    <m/>
    <m/>
    <s v="2316 | 105_Printing- publications and books"/>
    <s v="105_Printing, publications and book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636"/>
    <n v="0"/>
    <n v="0"/>
    <n v="4636"/>
    <n v="0"/>
    <n v="4636"/>
    <n v="4788.9879999999994"/>
    <n v="4942.2356159999999"/>
    <n v="0"/>
    <n v="0"/>
    <n v="2802.64"/>
    <n v="5605.28"/>
    <n v="1833.36"/>
    <n v="60.45"/>
  </r>
  <r>
    <n v="12269"/>
    <n v="236045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0"/>
    <n v="5000"/>
    <n v="0"/>
    <n v="5000"/>
    <n v="0"/>
    <n v="5000"/>
    <n v="5165"/>
    <n v="5330.28"/>
    <n v="0"/>
    <n v="0"/>
    <n v="1470"/>
    <n v="2940"/>
    <n v="3530"/>
    <n v="29.4"/>
  </r>
  <r>
    <n v="11083"/>
    <n v="203899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7002001000000000000000000000000"/>
    <x v="8"/>
    <x v="2"/>
    <n v="4979"/>
    <n v="0"/>
    <n v="0"/>
    <n v="4979"/>
    <n v="0"/>
    <n v="4979"/>
    <n v="5143.3069999999998"/>
    <n v="5307.8928239999996"/>
    <n v="0"/>
    <n v="0"/>
    <n v="0"/>
    <n v="0"/>
    <n v="4979"/>
    <n v="0"/>
  </r>
  <r>
    <n v="10778"/>
    <n v="208257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7002001000000000000000000000000"/>
    <x v="8"/>
    <x v="2"/>
    <n v="4909"/>
    <n v="0"/>
    <n v="0"/>
    <n v="4909"/>
    <n v="0"/>
    <n v="4909"/>
    <n v="5070.9969999999994"/>
    <n v="5233.2689039999996"/>
    <n v="0"/>
    <n v="0"/>
    <n v="0"/>
    <n v="0"/>
    <n v="4909"/>
    <n v="0"/>
  </r>
  <r>
    <n v="12315"/>
    <n v="224295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406"/>
    <n v="0"/>
    <n v="0"/>
    <n v="4406"/>
    <n v="0"/>
    <n v="4406"/>
    <n v="4551.3979999999992"/>
    <n v="4697.0427359999994"/>
    <n v="0"/>
    <n v="0"/>
    <n v="0"/>
    <n v="0"/>
    <n v="4406"/>
    <n v="0"/>
  </r>
  <r>
    <n v="12367"/>
    <n v="231850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"/>
    <n v="25000"/>
    <n v="0"/>
    <n v="60832"/>
    <n v="0"/>
    <n v="60832"/>
    <n v="62839.455999999998"/>
    <n v="64850.318592000003"/>
    <n v="0"/>
    <n v="0"/>
    <n v="24146.28"/>
    <n v="48292.56"/>
    <n v="36685.72"/>
    <n v="39.69"/>
  </r>
  <r>
    <n v="11090"/>
    <n v="205658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500"/>
    <n v="0"/>
    <n v="0"/>
    <n v="4500"/>
    <n v="0"/>
    <n v="4500"/>
    <n v="4648.5"/>
    <n v="4797.2520000000004"/>
    <n v="0"/>
    <n v="0"/>
    <n v="0"/>
    <n v="0"/>
    <n v="4500"/>
    <n v="0"/>
  </r>
  <r>
    <n v="12255"/>
    <n v="224689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1733.33"/>
    <n v="3466.66"/>
    <n v="2586.67"/>
    <n v="40.119999999999997"/>
  </r>
  <r>
    <n v="11029"/>
    <n v="200837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474"/>
    <n v="0"/>
    <n v="0"/>
    <n v="4474"/>
    <n v="0"/>
    <n v="4474"/>
    <n v="4621.6419999999998"/>
    <n v="4769.5345440000001"/>
    <n v="0"/>
    <n v="0"/>
    <n v="0"/>
    <n v="0"/>
    <n v="4474"/>
    <n v="0"/>
  </r>
  <r>
    <n v="10904"/>
    <n v="206393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460"/>
    <n v="0"/>
    <n v="0"/>
    <n v="4460"/>
    <n v="0"/>
    <n v="4460"/>
    <n v="4607.1799999999994"/>
    <n v="4754.6097599999994"/>
    <n v="0"/>
    <n v="0"/>
    <n v="0"/>
    <n v="0"/>
    <n v="4460"/>
    <n v="0"/>
  </r>
  <r>
    <n v="12265"/>
    <n v="224622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333"/>
    <n v="224671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0811"/>
    <n v="20184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9000000000000000000000000000000"/>
    <x v="135"/>
    <x v="2"/>
    <n v="4425"/>
    <n v="0"/>
    <n v="0"/>
    <n v="4425"/>
    <n v="0"/>
    <n v="4425"/>
    <n v="4571.0249999999996"/>
    <n v="4717.2977999999994"/>
    <n v="0"/>
    <n v="0"/>
    <n v="0"/>
    <n v="0"/>
    <n v="4425"/>
    <n v="0"/>
  </r>
  <r>
    <n v="10807"/>
    <n v="232169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20000000000000000000000000000"/>
    <x v="142"/>
    <x v="6"/>
    <n v="60000"/>
    <n v="0"/>
    <n v="0"/>
    <n v="60000"/>
    <n v="0"/>
    <n v="60000"/>
    <n v="61979.999999999993"/>
    <n v="63963.359999999993"/>
    <n v="0"/>
    <n v="1650"/>
    <n v="2956.52"/>
    <n v="5913.04"/>
    <n v="55393.48"/>
    <n v="4.93"/>
  </r>
  <r>
    <n v="12331"/>
    <n v="231869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0"/>
    <n v="30000"/>
    <n v="0"/>
    <n v="58440"/>
    <n v="0"/>
    <n v="58440"/>
    <n v="60368.52"/>
    <n v="62300.312639999996"/>
    <n v="10525"/>
    <n v="4913.04"/>
    <n v="40368.589999999997"/>
    <n v="80737.179999999993"/>
    <n v="2633.37"/>
    <n v="69.08"/>
  </r>
  <r>
    <n v="12334"/>
    <n v="224672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466.66"/>
    <n v="6933.32"/>
    <n v="853.34"/>
    <n v="80.25"/>
  </r>
  <r>
    <n v="11119"/>
    <n v="206539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390"/>
    <n v="0"/>
    <n v="0"/>
    <n v="4390"/>
    <n v="0"/>
    <n v="4390"/>
    <n v="4534.87"/>
    <n v="4679.9858400000003"/>
    <n v="0"/>
    <n v="0"/>
    <n v="0"/>
    <n v="0"/>
    <n v="4390"/>
    <n v="0"/>
  </r>
  <r>
    <n v="11516"/>
    <n v="225897"/>
    <n v="2313"/>
    <m/>
    <m/>
    <s v="2313 | 062_Printing- publications and books"/>
    <s v="062_Printing, publications and books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342"/>
    <n v="0"/>
    <n v="0"/>
    <n v="4342"/>
    <n v="0"/>
    <n v="4342"/>
    <n v="4485.2860000000001"/>
    <n v="4628.8151520000001"/>
    <n v="0"/>
    <n v="0"/>
    <n v="173.91"/>
    <n v="347.82"/>
    <n v="4168.09"/>
    <n v="4.01"/>
  </r>
  <r>
    <n v="12797"/>
    <n v="235098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4"/>
    <n v="0"/>
    <n v="0"/>
    <n v="58324"/>
    <n v="0"/>
    <n v="58324"/>
    <n v="60248.691999999995"/>
    <n v="62176.650143999999"/>
    <n v="0"/>
    <n v="0"/>
    <n v="0"/>
    <n v="0"/>
    <n v="58324"/>
    <n v="0"/>
  </r>
  <r>
    <n v="12336"/>
    <n v="224674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1000"/>
    <n v="202675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312"/>
    <n v="0"/>
    <n v="0"/>
    <n v="4312"/>
    <n v="0"/>
    <n v="4312"/>
    <n v="4454.2959999999994"/>
    <n v="4596.8334719999993"/>
    <n v="0"/>
    <n v="0"/>
    <n v="14872.85"/>
    <n v="29745.7"/>
    <n v="-10560.85"/>
    <n v="344.92"/>
  </r>
  <r>
    <n v="10807"/>
    <n v="20632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4216"/>
    <n v="0"/>
    <n v="0"/>
    <n v="4216"/>
    <n v="0"/>
    <n v="4216"/>
    <n v="4355.1279999999997"/>
    <n v="4494.4920959999999"/>
    <n v="0"/>
    <n v="0"/>
    <n v="0"/>
    <n v="0"/>
    <n v="4216"/>
    <n v="0"/>
  </r>
  <r>
    <n v="12337"/>
    <n v="224544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465.22"/>
    <n v="6930.44"/>
    <n v="854.78"/>
    <n v="80.209999999999994"/>
  </r>
  <r>
    <n v="12338"/>
    <n v="224545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673"/>
    <n v="231816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27000000000000000000000000000"/>
    <x v="77"/>
    <x v="6"/>
    <n v="58320"/>
    <n v="0"/>
    <n v="0"/>
    <n v="58320"/>
    <n v="0"/>
    <n v="58320"/>
    <n v="60244.56"/>
    <n v="62172.385920000001"/>
    <n v="0"/>
    <n v="4164"/>
    <n v="75330.06"/>
    <n v="150660.12"/>
    <n v="-21174.06"/>
    <n v="129.16999999999999"/>
  </r>
  <r>
    <n v="11503"/>
    <n v="225916"/>
    <n v="2300"/>
    <m/>
    <m/>
    <s v="2300 | 033_Printing- publications and books"/>
    <s v="033_Printing, publications and books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130"/>
    <n v="0"/>
    <n v="0"/>
    <n v="4130"/>
    <n v="0"/>
    <n v="4130"/>
    <n v="4266.29"/>
    <n v="4402.8112799999999"/>
    <n v="0"/>
    <n v="0"/>
    <n v="0"/>
    <n v="0"/>
    <n v="4130"/>
    <n v="0"/>
  </r>
  <r>
    <n v="12339"/>
    <n v="224546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251"/>
    <n v="231985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0"/>
    <n v="6017.39"/>
    <n v="12034.78"/>
    <n v="50358.61"/>
    <n v="10.67"/>
  </r>
  <r>
    <n v="10954"/>
    <n v="201495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3001000000000000000000000000000"/>
    <x v="7"/>
    <x v="2"/>
    <n v="4125"/>
    <n v="0"/>
    <n v="0"/>
    <n v="4125"/>
    <n v="0"/>
    <n v="4125"/>
    <n v="4261.125"/>
    <n v="4397.4809999999998"/>
    <n v="0"/>
    <n v="0"/>
    <n v="0"/>
    <n v="0"/>
    <n v="4125"/>
    <n v="0"/>
  </r>
  <r>
    <n v="10838"/>
    <n v="226024"/>
    <n v="154"/>
    <m/>
    <m/>
    <s v="154 | _024_30000_LIM333_Municipal Running Costs_GENERAL EXPENSES _ OTHER_2018"/>
    <s v="_024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8000000000000000000000000000000"/>
    <x v="53"/>
    <x v="2"/>
    <n v="4000"/>
    <n v="0"/>
    <n v="0"/>
    <n v="4000"/>
    <n v="0"/>
    <n v="4000"/>
    <n v="4132"/>
    <n v="4264.2240000000002"/>
    <n v="0"/>
    <n v="0"/>
    <n v="0"/>
    <n v="0"/>
    <n v="4000"/>
    <n v="0"/>
  </r>
  <r>
    <n v="11105"/>
    <n v="224998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4000"/>
    <n v="0"/>
    <n v="0"/>
    <n v="4000"/>
    <n v="0"/>
    <n v="4000"/>
    <n v="4132"/>
    <n v="4264.2240000000002"/>
    <n v="0"/>
    <n v="0"/>
    <n v="543.75"/>
    <n v="1087.5"/>
    <n v="3456.25"/>
    <n v="13.59"/>
  </r>
  <r>
    <n v="12340"/>
    <n v="224547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465.22"/>
    <n v="6930.44"/>
    <n v="854.78"/>
    <n v="80.209999999999994"/>
  </r>
  <r>
    <n v="10793"/>
    <n v="209198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3921"/>
    <n v="0"/>
    <n v="0"/>
    <n v="3921"/>
    <n v="0"/>
    <n v="3921"/>
    <n v="4050.3929999999996"/>
    <n v="4180.0055759999996"/>
    <n v="0"/>
    <n v="0"/>
    <n v="0"/>
    <n v="0"/>
    <n v="3921"/>
    <n v="0"/>
  </r>
  <r>
    <n v="12312"/>
    <n v="231882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6776.42"/>
    <n v="2121.3000000000002"/>
    <n v="1734.78"/>
    <n v="3469.56"/>
    <n v="45743.5"/>
    <n v="3.08"/>
  </r>
  <r>
    <n v="10846"/>
    <n v="209220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919"/>
    <n v="0"/>
    <n v="0"/>
    <n v="3919"/>
    <n v="0"/>
    <n v="3919"/>
    <n v="4048.3269999999998"/>
    <n v="4177.8734640000002"/>
    <n v="0"/>
    <n v="0"/>
    <n v="0"/>
    <n v="0"/>
    <n v="3919"/>
    <n v="0"/>
  </r>
  <r>
    <n v="11500"/>
    <n v="225893"/>
    <n v="2297"/>
    <m/>
    <m/>
    <s v="2297 | 024_Printing- publications and books"/>
    <s v="024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3783"/>
    <n v="0"/>
    <n v="0"/>
    <n v="3783"/>
    <n v="0"/>
    <n v="3783"/>
    <n v="3907.8389999999995"/>
    <n v="4032.8898479999998"/>
    <n v="0"/>
    <n v="0"/>
    <n v="0"/>
    <n v="0"/>
    <n v="3783"/>
    <n v="0"/>
  </r>
  <r>
    <n v="12341"/>
    <n v="224542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533.33"/>
    <n v="7066.66"/>
    <n v="786.67"/>
    <n v="81.790000000000006"/>
  </r>
  <r>
    <n v="12384"/>
    <n v="224567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376"/>
    <n v="231842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0"/>
    <n v="3352.18"/>
    <n v="6704.36"/>
    <n v="53023.82"/>
    <n v="5.95"/>
  </r>
  <r>
    <n v="12611"/>
    <n v="225599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722"/>
    <n v="0"/>
    <n v="0"/>
    <n v="3722"/>
    <n v="0"/>
    <n v="3722"/>
    <n v="3844.8259999999996"/>
    <n v="3967.8604319999995"/>
    <n v="0"/>
    <n v="0"/>
    <n v="0"/>
    <n v="0"/>
    <n v="3722"/>
    <n v="0"/>
  </r>
  <r>
    <n v="12386"/>
    <n v="224569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387"/>
    <n v="224571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2252"/>
    <n v="225840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06"/>
    <n v="400"/>
    <n v="0"/>
    <n v="3706"/>
    <n v="0"/>
    <n v="3706"/>
    <n v="3828.2979999999998"/>
    <n v="3950.8035359999999"/>
    <n v="0"/>
    <n v="0"/>
    <n v="3228"/>
    <n v="6456"/>
    <n v="478"/>
    <n v="87.1"/>
  </r>
  <r>
    <n v="11068"/>
    <n v="202900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669"/>
    <n v="0"/>
    <n v="0"/>
    <n v="3669"/>
    <n v="0"/>
    <n v="3669"/>
    <n v="3790.0769999999998"/>
    <n v="3911.3594639999997"/>
    <n v="0"/>
    <n v="0"/>
    <n v="0"/>
    <n v="0"/>
    <n v="3669"/>
    <n v="0"/>
  </r>
  <r>
    <n v="11494"/>
    <n v="225924"/>
    <n v="2291"/>
    <m/>
    <m/>
    <s v="2291 | 007_Printing- publications and books"/>
    <s v="007_Printing, publications and books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600"/>
    <n v="2000"/>
    <n v="0"/>
    <n v="3600"/>
    <n v="0"/>
    <n v="3600"/>
    <n v="3718.7999999999997"/>
    <n v="3837.8015999999998"/>
    <n v="0"/>
    <n v="0"/>
    <n v="2950"/>
    <n v="5900"/>
    <n v="650"/>
    <n v="81.94"/>
  </r>
  <r>
    <n v="12404"/>
    <n v="231903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21678.35"/>
    <n v="9034.7900000000009"/>
    <n v="18069.580000000002"/>
    <n v="25662.86"/>
    <n v="16.03"/>
  </r>
  <r>
    <n v="12419"/>
    <n v="224605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1495"/>
    <n v="225869"/>
    <n v="2292"/>
    <m/>
    <m/>
    <s v="2292 | 012_Printing- publications and books"/>
    <s v="012_Printing, publications and books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600"/>
    <n v="0"/>
    <n v="0"/>
    <n v="3600"/>
    <n v="0"/>
    <n v="3600"/>
    <n v="3718.7999999999997"/>
    <n v="3837.8015999999998"/>
    <n v="3014.4"/>
    <n v="0"/>
    <n v="0"/>
    <n v="0"/>
    <n v="585.6"/>
    <n v="0"/>
  </r>
  <r>
    <n v="10811"/>
    <n v="201834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9008000000000000000000000000000000"/>
    <x v="27"/>
    <x v="2"/>
    <n v="3598"/>
    <n v="0"/>
    <n v="0"/>
    <n v="3598"/>
    <n v="0"/>
    <n v="3598"/>
    <n v="3716.7339999999999"/>
    <n v="3835.669488"/>
    <n v="0"/>
    <n v="0"/>
    <n v="0"/>
    <n v="0"/>
    <n v="3598"/>
    <n v="0"/>
  </r>
  <r>
    <n v="12420"/>
    <n v="224606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1732.61"/>
    <n v="3465.22"/>
    <n v="2587.39"/>
    <n v="40.11"/>
  </r>
  <r>
    <n v="12410"/>
    <n v="231922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4521.74"/>
    <n v="1521.74"/>
    <n v="3043.48"/>
    <n v="50332.52"/>
    <n v="2.7"/>
  </r>
  <r>
    <n v="10954"/>
    <n v="201526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9008000000000000000000000000000000"/>
    <x v="27"/>
    <x v="2"/>
    <n v="3598"/>
    <n v="0"/>
    <n v="0"/>
    <n v="3598"/>
    <n v="0"/>
    <n v="3598"/>
    <n v="3716.7339999999999"/>
    <n v="3835.669488"/>
    <n v="0"/>
    <n v="0"/>
    <n v="0"/>
    <n v="0"/>
    <n v="3598"/>
    <n v="0"/>
  </r>
  <r>
    <n v="12421"/>
    <n v="224597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</r>
  <r>
    <n v="11119"/>
    <n v="224921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300"/>
    <n v="0"/>
    <n v="0"/>
    <n v="4300"/>
    <n v="0"/>
    <n v="4300"/>
    <n v="4441.8999999999996"/>
    <n v="4584.0407999999998"/>
    <n v="0"/>
    <n v="0"/>
    <n v="0"/>
    <n v="0"/>
    <n v="4300"/>
    <n v="0"/>
  </r>
  <r>
    <n v="10842"/>
    <n v="199503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549"/>
    <n v="0"/>
    <n v="0"/>
    <n v="3549"/>
    <n v="0"/>
    <n v="3549"/>
    <n v="3666.1169999999997"/>
    <n v="3783.4327439999997"/>
    <n v="0"/>
    <n v="0"/>
    <n v="0"/>
    <n v="0"/>
    <n v="3549"/>
    <n v="0"/>
  </r>
  <r>
    <n v="10846"/>
    <n v="209213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508"/>
    <n v="0"/>
    <n v="0"/>
    <n v="3508"/>
    <n v="0"/>
    <n v="3508"/>
    <n v="3623.7639999999997"/>
    <n v="3739.7244479999999"/>
    <n v="0"/>
    <n v="0"/>
    <n v="0"/>
    <n v="0"/>
    <n v="3508"/>
    <n v="0"/>
  </r>
  <r>
    <n v="10706"/>
    <n v="224890"/>
    <n v="22"/>
    <m/>
    <m/>
    <s v="22 | _133_LIM333_CONSUMABLE DOMESTIC ITEMS"/>
    <s v="_133_LIM333_CONSUMABLE DOMESTIC ITEM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3000000000000000000000"/>
    <s v="Fund:Operational:Revenue:General Revenue:Service Charges:Waste"/>
    <s v="IE007003000000000000000000000000000000"/>
    <x v="0"/>
    <x v="0"/>
    <n v="4267"/>
    <n v="0"/>
    <n v="0"/>
    <n v="4267"/>
    <n v="0"/>
    <n v="4267"/>
    <n v="4407.8109999999997"/>
    <n v="4548.860952"/>
    <n v="0"/>
    <n v="0"/>
    <n v="357"/>
    <n v="714"/>
    <n v="3910"/>
    <n v="8.3699999999999992"/>
  </r>
  <r>
    <n v="12384"/>
    <n v="231835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17000"/>
    <n v="0"/>
    <n v="55880"/>
    <n v="0"/>
    <n v="55880"/>
    <n v="57724.039999999994"/>
    <n v="59571.209279999995"/>
    <n v="1489.13"/>
    <n v="0"/>
    <n v="52992.78"/>
    <n v="105985.56"/>
    <n v="1398.09"/>
    <n v="94.83"/>
  </r>
  <r>
    <n v="10771"/>
    <n v="224870"/>
    <n v="87"/>
    <m/>
    <m/>
    <s v="87 | _140_LIM333_CONSUMABLE DOMESTIC ITEMS"/>
    <s v="_140_LIM333_CONSUMABLE DOMESTIC ITEMS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241"/>
    <n v="0"/>
    <n v="0"/>
    <n v="4241"/>
    <n v="0"/>
    <n v="4241"/>
    <n v="4380.9529999999995"/>
    <n v="4521.1434959999997"/>
    <n v="0"/>
    <n v="0"/>
    <n v="0"/>
    <n v="0"/>
    <n v="4241"/>
    <n v="0"/>
  </r>
  <r>
    <n v="11131"/>
    <n v="204491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507"/>
    <n v="0"/>
    <n v="0"/>
    <n v="3507"/>
    <n v="0"/>
    <n v="3507"/>
    <n v="3622.7309999999998"/>
    <n v="3738.6583919999998"/>
    <n v="0"/>
    <n v="0"/>
    <n v="0"/>
    <n v="0"/>
    <n v="3507"/>
    <n v="0"/>
  </r>
  <r>
    <n v="10936"/>
    <n v="209431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23003000000000000000000000000000"/>
    <x v="43"/>
    <x v="2"/>
    <n v="3500"/>
    <n v="0"/>
    <n v="0"/>
    <n v="3500"/>
    <n v="0"/>
    <n v="3500"/>
    <n v="3615.4999999999995"/>
    <n v="3731.1959999999995"/>
    <n v="0"/>
    <n v="0"/>
    <n v="1388"/>
    <n v="2776"/>
    <n v="2112"/>
    <n v="39.659999999999997"/>
  </r>
  <r>
    <n v="11496"/>
    <n v="225913"/>
    <n v="2293"/>
    <m/>
    <m/>
    <s v="2293 | 014_Printing- publications and books"/>
    <s v="014_Printing, publications and books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500"/>
    <n v="0"/>
    <n v="0"/>
    <n v="3500"/>
    <n v="0"/>
    <n v="3500"/>
    <n v="3615.4999999999995"/>
    <n v="3731.1959999999995"/>
    <n v="0"/>
    <n v="0"/>
    <n v="3057.53"/>
    <n v="6115.06"/>
    <n v="442.47"/>
    <n v="87.36"/>
  </r>
  <r>
    <n v="11529"/>
    <n v="225906"/>
    <n v="2326"/>
    <m/>
    <m/>
    <s v="2326 | 153_Printing- publications and books"/>
    <s v="153_Printing, publications and books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461"/>
    <n v="0"/>
    <n v="0"/>
    <n v="3461"/>
    <n v="0"/>
    <n v="3461"/>
    <n v="3575.2129999999997"/>
    <n v="3689.6198159999999"/>
    <n v="0"/>
    <n v="0"/>
    <n v="2919.65"/>
    <n v="5839.3"/>
    <n v="541.35"/>
    <n v="84.36"/>
  </r>
  <r>
    <n v="12330"/>
    <n v="231776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329"/>
    <n v="0"/>
    <n v="0"/>
    <n v="3329"/>
    <n v="0"/>
    <n v="3329"/>
    <n v="3438.8569999999995"/>
    <n v="3548.9004239999995"/>
    <n v="0"/>
    <n v="0"/>
    <n v="0"/>
    <n v="0"/>
    <n v="3329"/>
    <n v="0"/>
  </r>
  <r>
    <n v="12253"/>
    <n v="225841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06"/>
    <n v="0"/>
    <n v="0"/>
    <n v="3306"/>
    <n v="0"/>
    <n v="3306"/>
    <n v="3415.098"/>
    <n v="3524.381136"/>
    <n v="0"/>
    <n v="0"/>
    <n v="0"/>
    <n v="0"/>
    <n v="3306"/>
    <n v="0"/>
  </r>
  <r>
    <n v="11095"/>
    <n v="224916"/>
    <n v="411"/>
    <m/>
    <m/>
    <s v="411 | _144_LIM333_CONSUMABLE DOMESTIC ITEMS"/>
    <s v="_144_LIM333_CONSUMABLE DOMESTIC ITEM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241"/>
    <n v="0"/>
    <n v="0"/>
    <n v="4241"/>
    <n v="0"/>
    <n v="4241"/>
    <n v="4380.9529999999995"/>
    <n v="4521.1434959999997"/>
    <n v="0"/>
    <n v="0"/>
    <n v="0"/>
    <n v="0"/>
    <n v="4241"/>
    <n v="0"/>
  </r>
  <r>
    <n v="12371"/>
    <n v="224372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228"/>
    <n v="0"/>
    <n v="0"/>
    <n v="4228"/>
    <n v="0"/>
    <n v="4228"/>
    <n v="4367.5239999999994"/>
    <n v="4507.2847679999995"/>
    <n v="0"/>
    <n v="0"/>
    <n v="0"/>
    <n v="0"/>
    <n v="4228"/>
    <n v="0"/>
  </r>
  <r>
    <n v="12793"/>
    <n v="235095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30000"/>
    <n v="0"/>
    <n v="52500"/>
    <n v="0"/>
    <n v="52500"/>
    <n v="54232.499999999993"/>
    <n v="55967.939999999995"/>
    <n v="0"/>
    <n v="0"/>
    <n v="41436.43"/>
    <n v="82872.86"/>
    <n v="11063.57"/>
    <n v="78.930000000000007"/>
  </r>
  <r>
    <n v="12251"/>
    <n v="225152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300"/>
    <n v="0"/>
    <n v="0"/>
    <n v="3300"/>
    <n v="0"/>
    <n v="3300"/>
    <n v="3408.8999999999996"/>
    <n v="3517.9847999999997"/>
    <n v="0"/>
    <n v="0"/>
    <n v="0"/>
    <n v="0"/>
    <n v="3300"/>
    <n v="0"/>
  </r>
  <r>
    <n v="12393"/>
    <n v="231912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-40000"/>
    <n v="0"/>
    <n v="52340"/>
    <n v="0"/>
    <n v="52340"/>
    <n v="54067.219999999994"/>
    <n v="55797.371039999998"/>
    <n v="3800"/>
    <n v="1650"/>
    <n v="7172.8"/>
    <n v="14345.6"/>
    <n v="39717.199999999997"/>
    <n v="13.7"/>
  </r>
  <r>
    <n v="12312"/>
    <n v="225184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300"/>
    <n v="0"/>
    <n v="0"/>
    <n v="3300"/>
    <n v="0"/>
    <n v="3300"/>
    <n v="3408.8999999999996"/>
    <n v="3517.9847999999997"/>
    <n v="0"/>
    <n v="0"/>
    <n v="0"/>
    <n v="0"/>
    <n v="3300"/>
    <n v="0"/>
  </r>
  <r>
    <n v="12369"/>
    <n v="224374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227"/>
    <n v="0"/>
    <n v="0"/>
    <n v="4227"/>
    <n v="0"/>
    <n v="4227"/>
    <n v="4366.491"/>
    <n v="4506.2187119999999"/>
    <n v="0"/>
    <n v="0"/>
    <n v="0"/>
    <n v="0"/>
    <n v="4227"/>
    <n v="0"/>
  </r>
  <r>
    <n v="10921"/>
    <n v="206107"/>
    <n v="237"/>
    <m/>
    <m/>
    <s v="237 | _035_LIM333_NON-CAPITAL TOOLS &amp; EQUIPMENT"/>
    <s v="_035_LIM333_NON-CAPITAL TOOLS &amp; EQUIPMENT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4100"/>
    <n v="0"/>
    <n v="0"/>
    <n v="4100"/>
    <n v="0"/>
    <n v="4100"/>
    <n v="4235.2999999999993"/>
    <n v="4370.8295999999991"/>
    <n v="0"/>
    <n v="0"/>
    <n v="143.47999999999999"/>
    <n v="286.95999999999998"/>
    <n v="3956.52"/>
    <n v="3.5"/>
  </r>
  <r>
    <n v="12244"/>
    <n v="225847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0"/>
    <n v="0"/>
    <n v="3255"/>
    <n v="0"/>
    <n v="3255"/>
    <n v="3362.4149999999995"/>
    <n v="3470.0122799999995"/>
    <n v="0"/>
    <n v="0"/>
    <n v="2688"/>
    <n v="5376"/>
    <n v="567"/>
    <n v="82.58"/>
  </r>
  <r>
    <n v="10726"/>
    <n v="224104"/>
    <n v="42"/>
    <m/>
    <m/>
    <s v="42 | _036_LIM333_CONSUMABLE DOMESTIC ITEMS"/>
    <s v="_036_LIM333_CONSUMABLE DOMESTIC ITEM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1002000000000000000000000000000"/>
    <x v="42"/>
    <x v="0"/>
    <n v="4000"/>
    <n v="0"/>
    <n v="0"/>
    <n v="4000"/>
    <n v="0"/>
    <n v="4000"/>
    <n v="4132"/>
    <n v="4264.2240000000002"/>
    <n v="0"/>
    <n v="0"/>
    <n v="2044.5"/>
    <n v="4089"/>
    <n v="1955.5"/>
    <n v="51.11"/>
  </r>
  <r>
    <n v="12273"/>
    <n v="231982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1516"/>
    <n v="0"/>
    <n v="0"/>
    <n v="51516"/>
    <n v="0"/>
    <n v="51516"/>
    <n v="53216.027999999998"/>
    <n v="54918.940896"/>
    <n v="0"/>
    <n v="0"/>
    <n v="6289.13"/>
    <n v="12578.26"/>
    <n v="45226.87"/>
    <n v="12.21"/>
  </r>
  <r>
    <n v="10778"/>
    <n v="208194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3001000000000000000000000000000"/>
    <x v="7"/>
    <x v="2"/>
    <n v="3200"/>
    <n v="0"/>
    <n v="0"/>
    <n v="3200"/>
    <n v="0"/>
    <n v="3200"/>
    <n v="3305.6"/>
    <n v="3411.3791999999999"/>
    <n v="0"/>
    <n v="0"/>
    <n v="0"/>
    <n v="0"/>
    <n v="3200"/>
    <n v="0"/>
  </r>
  <r>
    <n v="11011"/>
    <n v="20053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195"/>
    <n v="0"/>
    <n v="0"/>
    <n v="3195"/>
    <n v="0"/>
    <n v="3195"/>
    <n v="3300.4349999999999"/>
    <n v="3406.0489200000002"/>
    <n v="0"/>
    <n v="0"/>
    <n v="0"/>
    <n v="0"/>
    <n v="3195"/>
    <n v="0"/>
  </r>
  <r>
    <n v="11014"/>
    <n v="224105"/>
    <n v="330"/>
    <m/>
    <m/>
    <s v="330 | _133_LIM333_NON-CAPITAL TOOLS &amp; EQUIPMENT"/>
    <s v="_133_LIM333_NON-CAPITAL TOOLS &amp; EQUIP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1002000000000000000000000000000"/>
    <x v="42"/>
    <x v="0"/>
    <n v="4000"/>
    <n v="0"/>
    <n v="0"/>
    <n v="4000"/>
    <n v="0"/>
    <n v="4000"/>
    <n v="4132"/>
    <n v="4264.2240000000002"/>
    <n v="0"/>
    <n v="0"/>
    <n v="0"/>
    <n v="0"/>
    <n v="4000"/>
    <n v="0"/>
  </r>
  <r>
    <n v="12245"/>
    <n v="225833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400"/>
    <n v="0"/>
    <n v="3155"/>
    <n v="0"/>
    <n v="3155"/>
    <n v="3259.1149999999998"/>
    <n v="3363.4066800000001"/>
    <n v="0"/>
    <n v="0"/>
    <n v="3079.3"/>
    <n v="6158.6"/>
    <n v="75.7"/>
    <n v="97.6"/>
  </r>
  <r>
    <n v="12246"/>
    <n v="225834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400"/>
    <n v="0"/>
    <n v="3155"/>
    <n v="0"/>
    <n v="3155"/>
    <n v="3259.1149999999998"/>
    <n v="3363.4066800000001"/>
    <n v="0"/>
    <n v="0"/>
    <n v="3051"/>
    <n v="6102"/>
    <n v="104"/>
    <n v="96.7"/>
  </r>
  <r>
    <n v="12274"/>
    <n v="231980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1516"/>
    <n v="0"/>
    <n v="0"/>
    <n v="51516"/>
    <n v="0"/>
    <n v="51516"/>
    <n v="53216.027999999998"/>
    <n v="54918.940896"/>
    <n v="0"/>
    <n v="0"/>
    <n v="2612.39"/>
    <n v="5224.78"/>
    <n v="48903.61"/>
    <n v="5.07"/>
  </r>
  <r>
    <n v="10782"/>
    <n v="224874"/>
    <n v="98"/>
    <m/>
    <m/>
    <s v="98 | _038_LIM333_CONSUMABLE DOMESTIC ITEMS"/>
    <s v="_038_LIM333_CONSUMABLE DOMESTIC ITEM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971"/>
    <n v="0"/>
    <n v="0"/>
    <n v="3971"/>
    <n v="0"/>
    <n v="3971"/>
    <n v="4102.0429999999997"/>
    <n v="4233.308376"/>
    <n v="0"/>
    <n v="0"/>
    <n v="0"/>
    <n v="0"/>
    <n v="3971"/>
    <n v="0"/>
  </r>
  <r>
    <n v="12258"/>
    <n v="224261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917"/>
    <n v="0"/>
    <n v="0"/>
    <n v="3917"/>
    <n v="0"/>
    <n v="3917"/>
    <n v="4046.2609999999995"/>
    <n v="4175.741352"/>
    <n v="0"/>
    <n v="0"/>
    <n v="0"/>
    <n v="0"/>
    <n v="3917"/>
    <n v="0"/>
  </r>
  <r>
    <n v="12254"/>
    <n v="225842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400"/>
    <n v="0"/>
    <n v="3155"/>
    <n v="0"/>
    <n v="3155"/>
    <n v="3259.1149999999998"/>
    <n v="3363.4066800000001"/>
    <n v="0"/>
    <n v="0"/>
    <n v="3035.83"/>
    <n v="6071.66"/>
    <n v="119.17"/>
    <n v="96.22"/>
  </r>
  <r>
    <n v="10793"/>
    <n v="209200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124"/>
    <n v="0"/>
    <n v="0"/>
    <n v="3124"/>
    <n v="0"/>
    <n v="3124"/>
    <n v="3227.0919999999996"/>
    <n v="3330.3589439999996"/>
    <n v="0"/>
    <n v="0"/>
    <n v="0"/>
    <n v="0"/>
    <n v="3124"/>
    <n v="0"/>
  </r>
  <r>
    <n v="12402"/>
    <n v="224341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878"/>
    <n v="0"/>
    <n v="0"/>
    <n v="3878"/>
    <n v="0"/>
    <n v="3878"/>
    <n v="4005.9739999999997"/>
    <n v="4134.1651679999995"/>
    <n v="0"/>
    <n v="0"/>
    <n v="0"/>
    <n v="0"/>
    <n v="3878"/>
    <n v="0"/>
  </r>
  <r>
    <n v="11522"/>
    <n v="225921"/>
    <n v="2319"/>
    <m/>
    <m/>
    <s v="2319 | 115_Printing- publications and books"/>
    <s v="115_Printing, publications and books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118"/>
    <n v="0"/>
    <n v="0"/>
    <n v="3118"/>
    <n v="0"/>
    <n v="3118"/>
    <n v="3220.8939999999998"/>
    <n v="3323.9626079999998"/>
    <n v="0"/>
    <n v="0"/>
    <n v="329.56"/>
    <n v="659.12"/>
    <n v="2788.44"/>
    <n v="10.57"/>
  </r>
  <r>
    <n v="10698"/>
    <n v="205242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093"/>
    <n v="0"/>
    <n v="0"/>
    <n v="3093"/>
    <n v="0"/>
    <n v="3093"/>
    <n v="3195.069"/>
    <n v="3297.3112080000001"/>
    <n v="0"/>
    <n v="0"/>
    <n v="0"/>
    <n v="0"/>
    <n v="3093"/>
    <n v="0"/>
  </r>
  <r>
    <n v="12405"/>
    <n v="224338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878"/>
    <n v="0"/>
    <n v="0"/>
    <n v="3878"/>
    <n v="0"/>
    <n v="3878"/>
    <n v="4005.9739999999997"/>
    <n v="4134.1651679999995"/>
    <n v="0"/>
    <n v="0"/>
    <n v="0"/>
    <n v="0"/>
    <n v="3878"/>
    <n v="0"/>
  </r>
  <r>
    <n v="12252"/>
    <n v="231973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7200"/>
    <n v="0"/>
    <n v="3143.47"/>
    <n v="6286.94"/>
    <n v="38256.53"/>
    <n v="6.47"/>
  </r>
  <r>
    <n v="11502"/>
    <n v="225878"/>
    <n v="2299"/>
    <m/>
    <m/>
    <s v="2299 | 032_Printing- publications and books"/>
    <s v="032_Printing, publications and book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093"/>
    <n v="0"/>
    <n v="0"/>
    <n v="3093"/>
    <n v="0"/>
    <n v="3093"/>
    <n v="3195.069"/>
    <n v="3297.3112080000001"/>
    <n v="0"/>
    <n v="0"/>
    <n v="0"/>
    <n v="0"/>
    <n v="3093"/>
    <n v="0"/>
  </r>
  <r>
    <n v="11519"/>
    <n v="225908"/>
    <n v="2316"/>
    <m/>
    <m/>
    <s v="2316 | 105_Printing- publications and books"/>
    <s v="105_Printing, publications and book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090"/>
    <n v="0"/>
    <n v="0"/>
    <n v="3090"/>
    <n v="0"/>
    <n v="3090"/>
    <n v="3191.97"/>
    <n v="3294.1130399999997"/>
    <n v="0"/>
    <n v="0"/>
    <n v="148.69999999999999"/>
    <n v="297.39999999999998"/>
    <n v="2941.3"/>
    <n v="4.8099999999999996"/>
  </r>
  <r>
    <n v="10845"/>
    <n v="209069"/>
    <n v="161"/>
    <m/>
    <m/>
    <s v="161 | _173_LIM333_COUNCIL-OWNED BUILDINGS"/>
    <s v="_173_LIM333_COUNCIL-OWNED BUILDING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8001000000000000000000000"/>
    <s v="Fund:Operational:Revenue:General Revenue:Service Charges:Electricity"/>
    <s v="IE007003000000000000000000000000000000"/>
    <x v="0"/>
    <x v="0"/>
    <n v="3869"/>
    <n v="0"/>
    <n v="0"/>
    <n v="3869"/>
    <n v="0"/>
    <n v="3869"/>
    <n v="3996.6769999999997"/>
    <n v="4124.5706639999999"/>
    <n v="0"/>
    <n v="0"/>
    <n v="0"/>
    <n v="0"/>
    <n v="3869"/>
    <n v="0"/>
  </r>
  <r>
    <n v="12250"/>
    <n v="224684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85"/>
    <n v="225730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900"/>
    <n v="0"/>
    <n v="3063"/>
    <n v="0"/>
    <n v="3063"/>
    <n v="3164.0789999999997"/>
    <n v="3265.3295279999998"/>
    <n v="0"/>
    <n v="0"/>
    <n v="2112"/>
    <n v="4224"/>
    <n v="951"/>
    <n v="68.95"/>
  </r>
  <r>
    <n v="12254"/>
    <n v="231971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2347.83"/>
    <n v="0"/>
    <n v="33550.01"/>
    <n v="67100.02"/>
    <n v="12702.16"/>
    <n v="69.03"/>
  </r>
  <r>
    <n v="11011"/>
    <n v="206243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1123"/>
    <n v="225613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2000000000000000000000000000"/>
    <x v="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6"/>
    <n v="224690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1204"/>
    <n v="224976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7"/>
    <n v="224691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27"/>
    <n v="231871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0"/>
    <n v="0"/>
    <n v="0"/>
    <n v="0"/>
    <n v="48600"/>
    <n v="0"/>
  </r>
  <r>
    <n v="12241"/>
    <n v="225159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5"/>
    <n v="225148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65"/>
    <n v="225199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05"/>
    <n v="225187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8"/>
    <n v="224692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06"/>
    <n v="225186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15"/>
    <n v="225180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59"/>
    <n v="224694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2.61"/>
    <n v="3465.22"/>
    <n v="2047.39"/>
    <n v="45.84"/>
  </r>
  <r>
    <n v="12332"/>
    <n v="231868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0"/>
    <n v="0"/>
    <n v="0"/>
    <n v="0"/>
    <n v="48600"/>
    <n v="0"/>
  </r>
  <r>
    <n v="12316"/>
    <n v="225171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27"/>
    <n v="225266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60"/>
    <n v="224627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261"/>
    <n v="224695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30"/>
    <n v="225167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601"/>
    <n v="231933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0"/>
    <n v="0"/>
    <n v="24754.38"/>
    <n v="49508.76"/>
    <n v="23845.62"/>
    <n v="50.93"/>
  </r>
  <r>
    <n v="12350"/>
    <n v="225271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272"/>
    <n v="224625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2311"/>
    <n v="224643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67"/>
    <n v="225260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68"/>
    <n v="225261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50"/>
    <n v="231857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8096"/>
    <n v="0"/>
    <n v="0"/>
    <n v="48096"/>
    <n v="0"/>
    <n v="48096"/>
    <n v="49683.167999999998"/>
    <n v="51273.029375999999"/>
    <n v="0"/>
    <n v="0"/>
    <n v="10263.15"/>
    <n v="20526.3"/>
    <n v="37832.85"/>
    <n v="21.34"/>
  </r>
  <r>
    <n v="12585"/>
    <n v="225089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05"/>
    <n v="231885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"/>
    <n v="0"/>
    <n v="0"/>
    <n v="45832"/>
    <n v="0"/>
    <n v="45832"/>
    <n v="47344.455999999998"/>
    <n v="48859.478591999999"/>
    <n v="0"/>
    <n v="0"/>
    <n v="2550"/>
    <n v="5100"/>
    <n v="43282"/>
    <n v="5.56"/>
  </r>
  <r>
    <n v="12313"/>
    <n v="224651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620"/>
    <n v="225080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645"/>
    <n v="225087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15"/>
    <n v="224654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670"/>
    <n v="225091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2340"/>
    <n v="225709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800"/>
    <n v="0"/>
    <n v="2963"/>
    <n v="0"/>
    <n v="2963"/>
    <n v="3060.7789999999995"/>
    <n v="3158.7239279999994"/>
    <n v="0"/>
    <n v="0"/>
    <n v="2459.83"/>
    <n v="4919.66"/>
    <n v="503.17"/>
    <n v="83.02"/>
  </r>
  <r>
    <n v="12316"/>
    <n v="224663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2.61"/>
    <n v="3465.22"/>
    <n v="2047.39"/>
    <n v="45.84"/>
  </r>
  <r>
    <n v="12317"/>
    <n v="224655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86"/>
    <n v="225731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700"/>
    <n v="0"/>
    <n v="2863"/>
    <n v="0"/>
    <n v="2863"/>
    <n v="2957.4789999999998"/>
    <n v="3052.118328"/>
    <n v="0"/>
    <n v="0"/>
    <n v="2851.13"/>
    <n v="5702.26"/>
    <n v="11.87"/>
    <n v="99.59"/>
  </r>
  <r>
    <n v="12258"/>
    <n v="231967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10000"/>
    <n v="0"/>
    <n v="44020"/>
    <n v="0"/>
    <n v="44020"/>
    <n v="45472.659999999996"/>
    <n v="46927.78512"/>
    <n v="0"/>
    <n v="0"/>
    <n v="22217.4"/>
    <n v="44434.8"/>
    <n v="21802.6"/>
    <n v="50.47"/>
  </r>
  <r>
    <n v="12339"/>
    <n v="225708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500"/>
    <n v="0"/>
    <n v="2663"/>
    <n v="0"/>
    <n v="2663"/>
    <n v="2750.8789999999999"/>
    <n v="2838.9071279999998"/>
    <n v="0"/>
    <n v="0"/>
    <n v="0"/>
    <n v="0"/>
    <n v="2663"/>
    <n v="0"/>
  </r>
  <r>
    <n v="10732"/>
    <n v="203399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2644"/>
    <n v="0"/>
    <n v="0"/>
    <n v="2644"/>
    <n v="0"/>
    <n v="2644"/>
    <n v="2731.252"/>
    <n v="2818.6520639999999"/>
    <n v="0"/>
    <n v="0"/>
    <n v="0"/>
    <n v="0"/>
    <n v="2644"/>
    <n v="0"/>
  </r>
  <r>
    <n v="12318"/>
    <n v="224656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2336"/>
    <n v="231865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5000"/>
    <n v="0"/>
    <n v="43880"/>
    <n v="0"/>
    <n v="43880"/>
    <n v="45328.039999999994"/>
    <n v="46778.537279999997"/>
    <n v="2420"/>
    <n v="0"/>
    <n v="33900"/>
    <n v="67800"/>
    <n v="7560"/>
    <n v="77.260000000000005"/>
  </r>
  <r>
    <n v="10838"/>
    <n v="224965"/>
    <n v="154"/>
    <m/>
    <m/>
    <s v="154 | _024_30000_LIM333_Municipal Running Costs_GENERAL EXPENSES _ OTHER_2018"/>
    <s v="_024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3000000000000000000000000000"/>
    <x v="106"/>
    <x v="2"/>
    <n v="2588"/>
    <n v="0"/>
    <n v="0"/>
    <n v="2588"/>
    <n v="0"/>
    <n v="2588"/>
    <n v="2673.404"/>
    <n v="2758.9529280000002"/>
    <n v="0"/>
    <n v="0"/>
    <n v="0"/>
    <n v="0"/>
    <n v="2588"/>
    <n v="0"/>
  </r>
  <r>
    <n v="12319"/>
    <n v="224657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2320"/>
    <n v="224658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1089"/>
    <n v="204394"/>
    <n v="405"/>
    <m/>
    <m/>
    <s v="405 | _113_30000_LIM333_Municipal Running Costs_GENERAL EXPENSES _ OTHER_2_2018"/>
    <s v="_113_30000_LIM333_Municipal Running Costs_GENERAL EXPENSES _ OTHER_2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579"/>
    <n v="0"/>
    <n v="0"/>
    <n v="2579"/>
    <n v="0"/>
    <n v="2579"/>
    <n v="2664.107"/>
    <n v="2749.358424"/>
    <n v="0"/>
    <n v="0"/>
    <n v="0"/>
    <n v="0"/>
    <n v="2579"/>
    <n v="0"/>
  </r>
  <r>
    <n v="12332"/>
    <n v="225824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4"/>
    <n v="400"/>
    <n v="0"/>
    <n v="2564"/>
    <n v="0"/>
    <n v="2564"/>
    <n v="2648.6119999999996"/>
    <n v="2733.3675839999996"/>
    <n v="0"/>
    <n v="347.83"/>
    <n v="2112"/>
    <n v="4224"/>
    <n v="104.17"/>
    <n v="82.37"/>
  </r>
  <r>
    <n v="12321"/>
    <n v="224659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33"/>
    <n v="225825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503.3000000000002"/>
    <n v="5006.6000000000004"/>
    <n v="59.7"/>
    <n v="97.67"/>
  </r>
  <r>
    <n v="12306"/>
    <n v="231886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0"/>
    <n v="0"/>
    <n v="39720"/>
    <n v="0"/>
    <n v="39720"/>
    <n v="41030.759999999995"/>
    <n v="42343.744319999998"/>
    <n v="0"/>
    <n v="0"/>
    <n v="0"/>
    <n v="0"/>
    <n v="39720"/>
    <n v="0"/>
  </r>
  <r>
    <n v="12334"/>
    <n v="225826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112"/>
    <n v="4224"/>
    <n v="451"/>
    <n v="82.4"/>
  </r>
  <r>
    <n v="12338"/>
    <n v="225707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503.3000000000002"/>
    <n v="5006.6000000000004"/>
    <n v="59.7"/>
    <n v="97.67"/>
  </r>
  <r>
    <n v="12600"/>
    <n v="231931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"/>
    <n v="15000"/>
    <n v="0"/>
    <n v="39300"/>
    <n v="0"/>
    <n v="39300"/>
    <n v="40596.899999999994"/>
    <n v="41896.000799999994"/>
    <n v="0"/>
    <n v="0"/>
    <n v="25162.82"/>
    <n v="50325.64"/>
    <n v="14137.18"/>
    <n v="64.03"/>
  </r>
  <r>
    <n v="12322"/>
    <n v="224660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23"/>
    <n v="224661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30.44"/>
    <n v="260.88"/>
    <n v="3649.56"/>
    <n v="3.45"/>
  </r>
  <r>
    <n v="12384"/>
    <n v="225729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112"/>
    <n v="4224"/>
    <n v="451"/>
    <n v="82.4"/>
  </r>
  <r>
    <n v="12387"/>
    <n v="225733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347.83"/>
    <n v="2112"/>
    <n v="4224"/>
    <n v="103.17"/>
    <n v="82.4"/>
  </r>
  <r>
    <n v="12402"/>
    <n v="231904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7776"/>
    <n v="31500"/>
    <n v="0"/>
    <n v="39276"/>
    <n v="0"/>
    <n v="39276"/>
    <n v="40572.108"/>
    <n v="41870.415456000002"/>
    <n v="0"/>
    <n v="0"/>
    <n v="19082.18"/>
    <n v="38164.36"/>
    <n v="20193.82"/>
    <n v="48.58"/>
  </r>
  <r>
    <n v="12388"/>
    <n v="225732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503.3000000000002"/>
    <n v="5006.6000000000004"/>
    <n v="59.7"/>
    <n v="97.67"/>
  </r>
  <r>
    <n v="12389"/>
    <n v="225734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391.3"/>
    <n v="2112"/>
    <n v="4224"/>
    <n v="59.7"/>
    <n v="82.4"/>
  </r>
  <r>
    <n v="12369"/>
    <n v="224552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70"/>
    <n v="224553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645"/>
    <n v="231667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2560"/>
    <n v="0"/>
    <n v="0"/>
    <n v="2560"/>
    <n v="0"/>
    <n v="2560"/>
    <n v="2644.4799999999996"/>
    <n v="2729.1033599999996"/>
    <n v="0"/>
    <n v="0"/>
    <n v="0"/>
    <n v="0"/>
    <n v="2560"/>
    <n v="0"/>
  </r>
  <r>
    <n v="10993"/>
    <n v="208453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3001000000000000000000000000000"/>
    <x v="7"/>
    <x v="2"/>
    <n v="2444"/>
    <n v="0"/>
    <n v="0"/>
    <n v="2444"/>
    <n v="0"/>
    <n v="2444"/>
    <n v="2524.6519999999996"/>
    <n v="2605.4408639999997"/>
    <n v="0"/>
    <n v="0"/>
    <n v="415"/>
    <n v="830"/>
    <n v="2029"/>
    <n v="16.98"/>
  </r>
  <r>
    <n v="12604"/>
    <n v="231945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10000"/>
    <n v="0"/>
    <n v="39160"/>
    <n v="0"/>
    <n v="39160"/>
    <n v="40452.28"/>
    <n v="41746.752959999998"/>
    <n v="0"/>
    <n v="0"/>
    <n v="32911.35"/>
    <n v="65822.7"/>
    <n v="6248.65"/>
    <n v="84.04"/>
  </r>
  <r>
    <n v="12371"/>
    <n v="224554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72"/>
    <n v="224555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1203"/>
    <n v="225949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427"/>
    <n v="0"/>
    <n v="0"/>
    <n v="2427"/>
    <n v="0"/>
    <n v="2427"/>
    <n v="2507.0909999999999"/>
    <n v="2587.317912"/>
    <n v="0"/>
    <n v="0"/>
    <n v="0"/>
    <n v="0"/>
    <n v="2427"/>
    <n v="0"/>
  </r>
  <r>
    <n v="12272"/>
    <n v="231983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5000"/>
    <n v="0"/>
    <n v="39020"/>
    <n v="0"/>
    <n v="39020"/>
    <n v="40307.659999999996"/>
    <n v="41597.505119999994"/>
    <n v="267.5"/>
    <n v="19719.5"/>
    <n v="11687.58"/>
    <n v="23375.16"/>
    <n v="7345.42"/>
    <n v="29.95"/>
  </r>
  <r>
    <n v="12373"/>
    <n v="224556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1207"/>
    <n v="235762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0"/>
    <n v="2405"/>
    <n v="0"/>
    <n v="2405"/>
    <n v="0"/>
    <n v="2405"/>
    <n v="2484.3649999999998"/>
    <n v="2563.8646799999997"/>
    <n v="0"/>
    <n v="0"/>
    <n v="15640.26"/>
    <n v="31280.52"/>
    <n v="-13235.26"/>
    <n v="650.32000000000005"/>
  </r>
  <r>
    <n v="11518"/>
    <n v="225889"/>
    <n v="2315"/>
    <m/>
    <m/>
    <s v="2315 | 103_Printing- publications and books"/>
    <s v="103_Printing, publications and book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386"/>
    <n v="0"/>
    <n v="0"/>
    <n v="2386"/>
    <n v="0"/>
    <n v="2386"/>
    <n v="2464.7379999999998"/>
    <n v="2543.6096159999997"/>
    <n v="0"/>
    <n v="1766.91"/>
    <n v="0"/>
    <n v="0"/>
    <n v="619.09"/>
    <n v="0"/>
  </r>
  <r>
    <n v="11110"/>
    <n v="224966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2344"/>
    <n v="0"/>
    <n v="0"/>
    <n v="2344"/>
    <n v="0"/>
    <n v="2344"/>
    <n v="2421.3519999999999"/>
    <n v="2498.8352639999998"/>
    <n v="0"/>
    <n v="0"/>
    <n v="0"/>
    <n v="0"/>
    <n v="2344"/>
    <n v="0"/>
  </r>
  <r>
    <n v="12374"/>
    <n v="224557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255"/>
    <n v="231970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22364.61"/>
    <n v="44729.22"/>
    <n v="16515.39"/>
    <n v="57.52"/>
  </r>
  <r>
    <n v="12390"/>
    <n v="225735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921"/>
    <n v="400"/>
    <n v="0"/>
    <n v="2321"/>
    <n v="0"/>
    <n v="2321"/>
    <n v="2397.5929999999998"/>
    <n v="2474.3159759999999"/>
    <n v="0"/>
    <n v="0"/>
    <n v="2219.83"/>
    <n v="4439.66"/>
    <n v="101.17"/>
    <n v="95.64"/>
  </r>
  <r>
    <n v="12375"/>
    <n v="224558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1123"/>
    <n v="210687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2320"/>
    <n v="0"/>
    <n v="0"/>
    <n v="2320"/>
    <n v="0"/>
    <n v="2320"/>
    <n v="2396.56"/>
    <n v="2473.2499200000002"/>
    <n v="0"/>
    <n v="0"/>
    <n v="0"/>
    <n v="0"/>
    <n v="2320"/>
    <n v="0"/>
  </r>
  <r>
    <n v="12377"/>
    <n v="224560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</r>
  <r>
    <n v="12336"/>
    <n v="225828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0"/>
    <n v="0"/>
    <n v="2163"/>
    <n v="0"/>
    <n v="2163"/>
    <n v="2234.3789999999999"/>
    <n v="2305.879128"/>
    <n v="0"/>
    <n v="0"/>
    <n v="0"/>
    <n v="0"/>
    <n v="2163"/>
    <n v="0"/>
  </r>
  <r>
    <n v="12378"/>
    <n v="224561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37"/>
    <n v="225706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0"/>
    <n v="0"/>
    <n v="2163"/>
    <n v="0"/>
    <n v="2163"/>
    <n v="2234.3789999999999"/>
    <n v="2305.879128"/>
    <n v="0"/>
    <n v="0"/>
    <n v="0"/>
    <n v="0"/>
    <n v="2163"/>
    <n v="0"/>
  </r>
  <r>
    <n v="12265"/>
    <n v="231822"/>
    <n v="6610"/>
    <m/>
    <m/>
    <s v="6610 | Fleet project_nissan ud 70_FHX 724 N [073]"/>
    <s v="Fleet project_nissan ud 70_FHX 724 N [07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0"/>
    <n v="0"/>
    <n v="38880"/>
    <n v="0"/>
  </r>
  <r>
    <n v="12379"/>
    <n v="224562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41"/>
    <n v="225704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0"/>
    <n v="0"/>
    <n v="2163"/>
    <n v="0"/>
    <n v="2163"/>
    <n v="2234.3789999999999"/>
    <n v="2305.879128"/>
    <n v="0"/>
    <n v="0"/>
    <n v="2112"/>
    <n v="4224"/>
    <n v="51"/>
    <n v="97.64"/>
  </r>
  <r>
    <n v="12611"/>
    <n v="224836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33"/>
    <n v="231867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330.43"/>
    <n v="5898.91"/>
    <n v="11797.82"/>
    <n v="32650.66"/>
    <n v="15.17"/>
  </r>
  <r>
    <n v="12310"/>
    <n v="231762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148"/>
    <n v="0"/>
    <n v="0"/>
    <n v="2148"/>
    <n v="0"/>
    <n v="2148"/>
    <n v="2218.884"/>
    <n v="2289.8882880000001"/>
    <n v="0"/>
    <n v="0"/>
    <n v="0"/>
    <n v="0"/>
    <n v="2148"/>
    <n v="0"/>
  </r>
  <r>
    <n v="12337"/>
    <n v="231864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4250.87"/>
    <n v="8501.74"/>
    <n v="34629.129999999997"/>
    <n v="10.93"/>
  </r>
  <r>
    <n v="12353"/>
    <n v="226273"/>
    <n v="6465"/>
    <m/>
    <m/>
    <s v="6465 | _063_30000_LIM333_Maintenance Gravel Roads_NEW"/>
    <s v="_063_30000_LIM333_Maintenance Gravel Roads_NEW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5004000000000000000000000000"/>
    <x v="143"/>
    <x v="1"/>
    <n v="30128"/>
    <n v="0"/>
    <n v="0"/>
    <n v="30128"/>
    <n v="0"/>
    <n v="30128"/>
    <n v="31122.223999999998"/>
    <n v="32118.135168000001"/>
    <n v="0"/>
    <n v="0"/>
    <n v="0"/>
    <n v="0"/>
    <n v="30128"/>
    <n v="0"/>
  </r>
  <r>
    <n v="12353"/>
    <n v="223443"/>
    <n v="6465"/>
    <m/>
    <m/>
    <s v="6465 | _063_30000_LIM333_Maintenance Gravel Roads_NEW"/>
    <s v="_063_30000_LIM333_Maintenance Gravel Roads_NEW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4002015001000000000000000000000000"/>
    <x v="144"/>
    <x v="1"/>
    <n v="44772422"/>
    <n v="0"/>
    <n v="0"/>
    <n v="44772422"/>
    <n v="0"/>
    <n v="44772422"/>
    <n v="46249911.925999999"/>
    <n v="47729909.107632004"/>
    <n v="0"/>
    <n v="0"/>
    <n v="25588982.629999999"/>
    <n v="51177965.259999998"/>
    <n v="19183439.370000001"/>
    <n v="57.15"/>
  </r>
  <r>
    <n v="12353"/>
    <n v="226270"/>
    <n v="6465"/>
    <m/>
    <m/>
    <s v="6465 | _063_30000_LIM333_Maintenance Gravel Roads_NEW"/>
    <s v="_063_30000_LIM333_Maintenance Gravel Roads_NEW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5002000000000000000000000000"/>
    <x v="145"/>
    <x v="1"/>
    <n v="641320"/>
    <n v="0"/>
    <n v="0"/>
    <n v="641320"/>
    <n v="0"/>
    <n v="641320"/>
    <n v="662483.55999999994"/>
    <n v="683683.03391999996"/>
    <n v="0"/>
    <n v="0"/>
    <n v="0"/>
    <n v="0"/>
    <n v="641320"/>
    <n v="0"/>
  </r>
  <r>
    <n v="12354"/>
    <n v="226276"/>
    <n v="6466"/>
    <m/>
    <m/>
    <s v="6466 | _123_LIM333_FURNITURE &amp; OFFICE EQUIPMENT_NEW"/>
    <s v="_123_LIM333_FURNITURE &amp; OFFICE EQUIPMENT_NEW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9023001000000000000000000000"/>
    <x v="146"/>
    <x v="1"/>
    <n v="1194971"/>
    <n v="0"/>
    <n v="0"/>
    <n v="1194971"/>
    <n v="0"/>
    <n v="1194971"/>
    <n v="1234405.0429999998"/>
    <n v="1273906.0043759998"/>
    <n v="0"/>
    <n v="0"/>
    <n v="918398.39"/>
    <n v="1836796.78"/>
    <n v="276572.61"/>
    <n v="76.86"/>
  </r>
  <r>
    <n v="12355"/>
    <n v="223492"/>
    <n v="6467"/>
    <m/>
    <m/>
    <s v="6467 | _173_30000_LIM333_Municipal Running Costs_BULK PURCHASES_2018_NERSA"/>
    <s v="_173_30000_LIM333_Municipal Running Costs_BULK PURCHASES_2018_NERSA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31000000000000000000000000000000"/>
    <s v="Operational:Typical Work Streams:NERSA:  Sales Expenses"/>
    <s v="FD001001001008001000000000000000000000"/>
    <s v="Fund:Operational:Revenue:General Revenue:Service Charges:Electricity"/>
    <s v="IE002001001000000000000000000000000000"/>
    <x v="139"/>
    <x v="8"/>
    <n v="556259244"/>
    <n v="0"/>
    <n v="0"/>
    <n v="556259244"/>
    <n v="50000000"/>
    <n v="606259244"/>
    <n v="626265799.05199993"/>
    <n v="646306304.62166393"/>
    <n v="0"/>
    <n v="0"/>
    <n v="332159328.62"/>
    <n v="664318657.24000001"/>
    <n v="224099915.38"/>
    <n v="59.71"/>
  </r>
  <r>
    <n v="12338"/>
    <n v="231863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18229.13"/>
    <n v="36458.26"/>
    <n v="20650.87"/>
    <n v="46.89"/>
  </r>
  <r>
    <n v="12616"/>
    <n v="224837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</r>
  <r>
    <n v="12301"/>
    <n v="225803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1500"/>
    <n v="0"/>
    <n v="2024"/>
    <n v="0"/>
    <n v="2024"/>
    <n v="2090.7919999999999"/>
    <n v="2157.6973440000002"/>
    <n v="0"/>
    <n v="0"/>
    <n v="1236"/>
    <n v="2472"/>
    <n v="788"/>
    <n v="61.07"/>
  </r>
  <r>
    <n v="10927"/>
    <n v="224493"/>
    <n v="243"/>
    <m/>
    <m/>
    <s v="243 | _025_LIM333_NON-CAPITAL TOOLS &amp; EQUIPMENT"/>
    <s v="_025_LIM333_NON-CAPITAL TOOLS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3726"/>
    <n v="0"/>
    <n v="0"/>
    <n v="3726"/>
    <n v="0"/>
    <n v="3726"/>
    <n v="3848.9579999999996"/>
    <n v="3972.1246559999995"/>
    <n v="0"/>
    <n v="0"/>
    <n v="113.03"/>
    <n v="226.06"/>
    <n v="3612.97"/>
    <n v="3.03"/>
  </r>
  <r>
    <n v="11199"/>
    <n v="226026"/>
    <n v="515"/>
    <m/>
    <m/>
    <s v="515 | _025_30000_LIM333_Municipal Running Costs_GENERAL EXPENSES _ OTHER_2018"/>
    <s v="_025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8000000000000000000000000000000"/>
    <x v="53"/>
    <x v="2"/>
    <n v="2010"/>
    <n v="0"/>
    <n v="0"/>
    <n v="2010"/>
    <n v="0"/>
    <n v="2010"/>
    <n v="2076.33"/>
    <n v="2142.7725599999999"/>
    <n v="0"/>
    <n v="0"/>
    <n v="0"/>
    <n v="0"/>
    <n v="2010"/>
    <n v="0"/>
  </r>
  <r>
    <n v="12339"/>
    <n v="231862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10316.61"/>
    <n v="20633.22"/>
    <n v="28563.39"/>
    <n v="26.53"/>
  </r>
  <r>
    <n v="11186"/>
    <n v="206996"/>
    <n v="502"/>
    <m/>
    <m/>
    <s v="502 | _036_LIM333_COUNCIL-OWNED LAND"/>
    <s v="_036_LIM333_COUNCIL-OWNED LAND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3507"/>
    <n v="0"/>
    <n v="0"/>
    <n v="3507"/>
    <n v="0"/>
    <n v="3507"/>
    <n v="3622.7309999999998"/>
    <n v="3738.6583919999998"/>
    <n v="0"/>
    <n v="0"/>
    <n v="0"/>
    <n v="0"/>
    <n v="3507"/>
    <n v="0"/>
  </r>
  <r>
    <n v="10828"/>
    <n v="207358"/>
    <n v="144"/>
    <m/>
    <m/>
    <s v="144 | _036_LIM333_NON-CAPITAL TOOLS &amp; EQUIPMENT"/>
    <s v="_036_LIM333_NON-CAPITAL TOOLS &amp; EQUIPMENT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500"/>
    <n v="0"/>
    <n v="0"/>
    <n v="3500"/>
    <n v="0"/>
    <n v="3500"/>
    <n v="3615.4999999999995"/>
    <n v="3731.1959999999995"/>
    <n v="0"/>
    <n v="0"/>
    <n v="2420"/>
    <n v="4840"/>
    <n v="1080"/>
    <n v="69.14"/>
  </r>
  <r>
    <n v="12340"/>
    <n v="231861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1800.79"/>
    <n v="7600"/>
    <n v="15200"/>
    <n v="29479.21"/>
    <n v="19.55"/>
  </r>
  <r>
    <n v="11204"/>
    <n v="203217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2009"/>
    <n v="0"/>
    <n v="0"/>
    <n v="2009"/>
    <n v="0"/>
    <n v="2009"/>
    <n v="2075.297"/>
    <n v="2141.7065040000002"/>
    <n v="0"/>
    <n v="0"/>
    <n v="0"/>
    <n v="0"/>
    <n v="2009"/>
    <n v="0"/>
  </r>
  <r>
    <n v="11021"/>
    <n v="202123"/>
    <n v="337"/>
    <m/>
    <m/>
    <s v="337 | _140_LIM333_MACHINERY &amp; EQUIPMENT"/>
    <s v="_140_LIM333_MACHINERY &amp; EQUIPMENT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500"/>
    <n v="0"/>
    <n v="0"/>
    <n v="3500"/>
    <n v="0"/>
    <n v="3500"/>
    <n v="3615.4999999999995"/>
    <n v="3731.1959999999995"/>
    <n v="0"/>
    <n v="0"/>
    <n v="0"/>
    <n v="0"/>
    <n v="3500"/>
    <n v="0"/>
  </r>
  <r>
    <n v="12249"/>
    <n v="224270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450"/>
    <n v="0"/>
    <n v="0"/>
    <n v="3450"/>
    <n v="0"/>
    <n v="3450"/>
    <n v="3563.85"/>
    <n v="3677.8932"/>
    <n v="0"/>
    <n v="0"/>
    <n v="0"/>
    <n v="0"/>
    <n v="3450"/>
    <n v="0"/>
  </r>
  <r>
    <n v="10698"/>
    <n v="205243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1044"/>
    <n v="2141"/>
    <n v="4282"/>
    <n v="-1185"/>
    <n v="107.05"/>
  </r>
  <r>
    <n v="12341"/>
    <n v="231860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4721.74"/>
    <n v="9304.35"/>
    <n v="18608.7"/>
    <n v="24853.91"/>
    <n v="23.93"/>
  </r>
  <r>
    <n v="12271"/>
    <n v="224630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2412"/>
    <n v="224595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749"/>
    <n v="202542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791.68"/>
    <n v="1583.36"/>
    <n v="1208.32"/>
    <n v="39.58"/>
  </r>
  <r>
    <n v="12603"/>
    <n v="224806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766"/>
    <n v="203468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2000"/>
    <n v="0"/>
    <n v="0"/>
    <n v="2000"/>
    <n v="0"/>
    <n v="2000"/>
    <n v="2066"/>
    <n v="2132.1120000000001"/>
    <n v="0"/>
    <n v="0"/>
    <n v="347.82"/>
    <n v="695.64"/>
    <n v="1652.18"/>
    <n v="17.39"/>
  </r>
  <r>
    <n v="12387"/>
    <n v="231832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18776.09"/>
    <n v="37552.18"/>
    <n v="20103.91"/>
    <n v="48.29"/>
  </r>
  <r>
    <n v="12604"/>
    <n v="224805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1732.61"/>
    <n v="3465.22"/>
    <n v="1507.39"/>
    <n v="53.48"/>
  </r>
  <r>
    <n v="12606"/>
    <n v="224807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766"/>
    <n v="204708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0779"/>
    <n v="236013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9000000000000000000000000000000"/>
    <x v="135"/>
    <x v="2"/>
    <n v="0"/>
    <n v="2000"/>
    <n v="0"/>
    <n v="2000"/>
    <n v="0"/>
    <n v="2000"/>
    <n v="2066"/>
    <n v="2132.1120000000001"/>
    <n v="0"/>
    <n v="0"/>
    <n v="568"/>
    <n v="1136"/>
    <n v="1432"/>
    <n v="28.4"/>
  </r>
  <r>
    <n v="12419"/>
    <n v="231928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5982.6"/>
    <n v="0"/>
    <n v="647"/>
    <n v="1294"/>
    <n v="32250.400000000001"/>
    <n v="1.66"/>
  </r>
  <r>
    <n v="12607"/>
    <n v="224804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807"/>
    <n v="206314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1033.2"/>
    <n v="2066.4"/>
    <n v="966.8"/>
    <n v="51.66"/>
  </r>
  <r>
    <n v="10813"/>
    <n v="202222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617"/>
    <n v="224835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824"/>
    <n v="225006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198.85"/>
    <n v="397.7"/>
    <n v="1801.15"/>
    <n v="9.94"/>
  </r>
  <r>
    <n v="10846"/>
    <n v="209221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420"/>
    <n v="231927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4503.47"/>
    <n v="10643.47"/>
    <n v="21286.94"/>
    <n v="23733.06"/>
    <n v="27.38"/>
  </r>
  <r>
    <n v="12637"/>
    <n v="224830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2641"/>
    <n v="224825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901"/>
    <n v="205965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0932"/>
    <n v="205340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421"/>
    <n v="231926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452.18"/>
    <n v="904.36"/>
    <n v="38427.82"/>
    <n v="1.1599999999999999"/>
  </r>
  <r>
    <n v="12642"/>
    <n v="224824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</r>
  <r>
    <n v="10954"/>
    <n v="201518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23003000000000000000000000000000"/>
    <x v="43"/>
    <x v="2"/>
    <n v="2000"/>
    <n v="0"/>
    <n v="0"/>
    <n v="2000"/>
    <n v="0"/>
    <n v="2000"/>
    <n v="2066"/>
    <n v="2132.1120000000001"/>
    <n v="0"/>
    <n v="0"/>
    <n v="1305"/>
    <n v="2610"/>
    <n v="695"/>
    <n v="65.25"/>
  </r>
  <r>
    <n v="10986"/>
    <n v="204401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976.11"/>
    <n v="1952.22"/>
    <n v="1023.89"/>
    <n v="48.81"/>
  </r>
  <r>
    <n v="12257"/>
    <n v="231968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8020"/>
    <n v="0"/>
    <n v="38020"/>
    <n v="39274.659999999996"/>
    <n v="40531.449119999997"/>
    <n v="9650"/>
    <n v="1069.57"/>
    <n v="32752.17"/>
    <n v="65504.34"/>
    <n v="-5451.74"/>
    <n v="86.14"/>
  </r>
  <r>
    <n v="11008"/>
    <n v="209074"/>
    <n v="324"/>
    <m/>
    <m/>
    <s v="324 | _183_30000_LIM333_Municipal Running Costs_GENERAL EXPENSES _ OTHER_2018"/>
    <s v="_183_30000_LIM333_Municipal Running Costs_GENERAL EXPENSES _ OTHER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010"/>
    <n v="200417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255"/>
    <n v="224264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221"/>
    <n v="0"/>
    <n v="0"/>
    <n v="3221"/>
    <n v="0"/>
    <n v="3221"/>
    <n v="3327.2929999999997"/>
    <n v="3433.7663759999996"/>
    <n v="0"/>
    <n v="0"/>
    <n v="0"/>
    <n v="0"/>
    <n v="3221"/>
    <n v="0"/>
  </r>
  <r>
    <n v="10696"/>
    <n v="200586"/>
    <n v="12"/>
    <m/>
    <m/>
    <s v="12 | _004_LIM333_NON-CAPITAL TOOLS &amp; EQUIPMENT"/>
    <s v="_004_LIM333_NON-CAPITAL TOOLS &amp; EQUIPMENT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1011"/>
    <n v="232171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4000000000000000000000000000000"/>
    <x v="147"/>
    <x v="2"/>
    <n v="2000"/>
    <n v="0"/>
    <n v="0"/>
    <n v="2000"/>
    <n v="0"/>
    <n v="2000"/>
    <n v="2066"/>
    <n v="2132.1120000000001"/>
    <n v="0"/>
    <n v="0"/>
    <n v="1211.17"/>
    <n v="2422.34"/>
    <n v="788.83"/>
    <n v="60.56"/>
  </r>
  <r>
    <n v="10808"/>
    <n v="207089"/>
    <n v="124"/>
    <m/>
    <m/>
    <s v="124 | _053_LIM333_FURNITURE &amp; OFFICE EQUIPMENT"/>
    <s v="_053_LIM333_FURNITURE &amp; OFFICE EQUIPMENT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1010"/>
    <n v="224906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2824.95"/>
    <n v="5649.9"/>
    <n v="175.05"/>
    <n v="94.17"/>
  </r>
  <r>
    <n v="12385"/>
    <n v="231834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-2500"/>
    <n v="0"/>
    <n v="36380"/>
    <n v="0"/>
    <n v="36380"/>
    <n v="37580.539999999994"/>
    <n v="38783.117279999991"/>
    <n v="0"/>
    <n v="5973.95"/>
    <n v="32036.58"/>
    <n v="64073.16"/>
    <n v="-1630.53"/>
    <n v="88.06"/>
  </r>
  <r>
    <n v="11011"/>
    <n v="200602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046"/>
    <n v="202904"/>
    <n v="362"/>
    <m/>
    <m/>
    <s v="362 | _112_30000_LIM333_Municipal Running Costs_GENERAL EXPENSES _ OTHER_2018"/>
    <s v="_112_30000_LIM333_Municipal Running Costs_GENERAL EXPENSES _ OTHER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23003000000000000000000000000000"/>
    <x v="43"/>
    <x v="2"/>
    <n v="2000"/>
    <n v="0"/>
    <n v="0"/>
    <n v="2000"/>
    <n v="0"/>
    <n v="2000"/>
    <n v="2066"/>
    <n v="2132.1120000000001"/>
    <n v="0"/>
    <n v="0"/>
    <n v="1400"/>
    <n v="2800"/>
    <n v="600"/>
    <n v="70"/>
  </r>
  <r>
    <n v="11068"/>
    <n v="202899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652.5"/>
    <n v="1305"/>
    <n v="1347.5"/>
    <n v="32.630000000000003"/>
  </r>
  <r>
    <n v="12260"/>
    <n v="231979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6020"/>
    <n v="0"/>
    <n v="36020"/>
    <n v="37208.659999999996"/>
    <n v="38399.337119999997"/>
    <n v="2400"/>
    <n v="26995.79"/>
    <n v="3225"/>
    <n v="6450"/>
    <n v="3399.21"/>
    <n v="8.9499999999999993"/>
  </r>
  <r>
    <n v="11524"/>
    <n v="226343"/>
    <n v="2321"/>
    <m/>
    <m/>
    <s v="2321 | 133_Printing- publications and books"/>
    <s v="133_Printing, publications and book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0"/>
    <n v="0"/>
    <n v="3000"/>
    <n v="0"/>
  </r>
  <r>
    <n v="11090"/>
    <n v="205644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589"/>
    <n v="231274"/>
    <n v="2382"/>
    <m/>
    <m/>
    <s v="2382 | 007_Maintenance_NON-CAPITAL TOOLS &amp; EQUIPMENT"/>
    <s v="007_Maintenance_NON-CAPITAL TOOLS &amp; EQUIPMENT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329.55"/>
    <n v="659.1"/>
    <n v="2670.45"/>
    <n v="10.99"/>
  </r>
  <r>
    <n v="11119"/>
    <n v="206524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123"/>
    <n v="210689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124"/>
    <n v="200427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217.5"/>
    <n v="572.85"/>
    <n v="1145.7"/>
    <n v="1209.6500000000001"/>
    <n v="28.64"/>
  </r>
  <r>
    <n v="11517"/>
    <n v="226342"/>
    <n v="2314"/>
    <m/>
    <m/>
    <s v="2314 | 063_Printing- publications and books"/>
    <s v="063_Printing, publications and book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972"/>
    <n v="0"/>
    <n v="0"/>
    <n v="2972"/>
    <n v="0"/>
    <n v="2972"/>
    <n v="3070.0759999999996"/>
    <n v="3168.3184319999996"/>
    <n v="0"/>
    <n v="0"/>
    <n v="0"/>
    <n v="0"/>
    <n v="2972"/>
    <n v="0"/>
  </r>
  <r>
    <n v="12250"/>
    <n v="231986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850"/>
    <n v="3700"/>
    <n v="32170"/>
    <n v="5.44"/>
  </r>
  <r>
    <n v="11501"/>
    <n v="226344"/>
    <n v="2298"/>
    <m/>
    <m/>
    <s v="2298 | 025_Printing- publications and books"/>
    <s v="025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2822"/>
    <n v="0"/>
    <n v="0"/>
    <n v="2822"/>
    <n v="0"/>
    <n v="2822"/>
    <n v="2915.1259999999997"/>
    <n v="3008.4100319999998"/>
    <n v="0"/>
    <n v="0"/>
    <n v="0"/>
    <n v="0"/>
    <n v="2822"/>
    <n v="0"/>
  </r>
  <r>
    <n v="11134"/>
    <n v="225003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256"/>
    <n v="231969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3255.26"/>
    <n v="26510.52"/>
    <n v="20764.740000000002"/>
    <n v="38.96"/>
  </r>
  <r>
    <n v="11148"/>
    <n v="225857"/>
    <n v="464"/>
    <m/>
    <m/>
    <s v="464 | _103_22605_LIM333_Operational  Maintenance Non-infrastructure Corrective Maintenance Planned Furniture and Office Equipment_REPAIRS AND MAINTENANCE_2018"/>
    <s v="_103_22605_LIM333_Operational  Maintenance Non-infrastructure Corrective Maintenance Planned Furniture and Office Equipment_REPAIRS AND MAINTENANCE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1204"/>
    <n v="203127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0700"/>
    <n v="224711"/>
    <n v="16"/>
    <m/>
    <m/>
    <s v="16 | _024_LIM333_NON-CAPITAL TOOLS &amp; EQUIPMENT"/>
    <s v="_024_LIM333_NON-CAPITAL TOOLS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2774"/>
    <n v="0"/>
    <n v="0"/>
    <n v="2774"/>
    <n v="0"/>
    <n v="2774"/>
    <n v="2865.5419999999999"/>
    <n v="2957.2393440000001"/>
    <n v="0"/>
    <n v="0"/>
    <n v="0"/>
    <n v="0"/>
    <n v="2774"/>
    <n v="0"/>
  </r>
  <r>
    <n v="11498"/>
    <n v="225872"/>
    <n v="2295"/>
    <m/>
    <m/>
    <s v="2295 | 016_Printing- publications and books"/>
    <s v="016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2000"/>
    <n v="0"/>
    <n v="0"/>
    <n v="2000"/>
    <n v="0"/>
    <n v="2000"/>
    <n v="2066"/>
    <n v="2132.1120000000001"/>
    <n v="0"/>
    <n v="0"/>
    <n v="173.91"/>
    <n v="347.82"/>
    <n v="1826.09"/>
    <n v="8.6999999999999993"/>
  </r>
  <r>
    <n v="12600"/>
    <n v="224811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"/>
    <n v="0"/>
    <n v="0"/>
    <n v="2700"/>
    <n v="0"/>
    <n v="2700"/>
    <n v="2789.1"/>
    <n v="2878.3512000000001"/>
    <n v="0"/>
    <n v="0"/>
    <n v="0"/>
    <n v="0"/>
    <n v="2700"/>
    <n v="0"/>
  </r>
  <r>
    <n v="11524"/>
    <n v="225904"/>
    <n v="2321"/>
    <m/>
    <m/>
    <s v="2321 | 133_Printing- publications and books"/>
    <s v="133_Printing, publications and book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1000000000000000000000000000000"/>
    <x v="32"/>
    <x v="2"/>
    <n v="2000"/>
    <n v="0"/>
    <n v="0"/>
    <n v="2000"/>
    <n v="0"/>
    <n v="2000"/>
    <n v="2066"/>
    <n v="2132.1120000000001"/>
    <n v="0"/>
    <n v="0"/>
    <n v="0"/>
    <n v="0"/>
    <n v="2000"/>
    <n v="0"/>
  </r>
  <r>
    <n v="12259"/>
    <n v="231966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5168.83"/>
    <n v="10337.66"/>
    <n v="28851.17"/>
    <n v="15.19"/>
  </r>
  <r>
    <n v="11124"/>
    <n v="200428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1987"/>
    <n v="0"/>
    <n v="0"/>
    <n v="1987"/>
    <n v="0"/>
    <n v="1987"/>
    <n v="2052.5709999999999"/>
    <n v="2118.2532719999999"/>
    <n v="0"/>
    <n v="0"/>
    <n v="0"/>
    <n v="0"/>
    <n v="1987"/>
    <n v="0"/>
  </r>
  <r>
    <n v="12640"/>
    <n v="224827"/>
    <n v="8656"/>
    <m/>
    <m/>
    <s v="8656 | Test Station Trailer_FRK 231 L"/>
    <s v="Test Station Trailer_FRK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"/>
    <n v="0"/>
    <n v="0"/>
    <n v="2700"/>
    <n v="0"/>
    <n v="2700"/>
    <n v="2789.1"/>
    <n v="2878.3512000000001"/>
    <n v="0"/>
    <n v="0"/>
    <n v="0"/>
    <n v="0"/>
    <n v="2700"/>
    <n v="0"/>
  </r>
  <r>
    <n v="11105"/>
    <n v="203756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923"/>
    <n v="0"/>
    <n v="0"/>
    <n v="1923"/>
    <n v="0"/>
    <n v="1923"/>
    <n v="1986.4589999999998"/>
    <n v="2050.0256879999997"/>
    <n v="0"/>
    <n v="0"/>
    <n v="0"/>
    <n v="0"/>
    <n v="1923"/>
    <n v="0"/>
  </r>
  <r>
    <n v="12316"/>
    <n v="224294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2"/>
    <n v="0"/>
    <n v="0"/>
    <n v="2642"/>
    <n v="0"/>
    <n v="2642"/>
    <n v="2729.1859999999997"/>
    <n v="2816.5199519999996"/>
    <n v="0"/>
    <n v="0"/>
    <n v="0"/>
    <n v="0"/>
    <n v="2642"/>
    <n v="0"/>
  </r>
  <r>
    <n v="12261"/>
    <n v="231978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8523.0400000000009"/>
    <n v="17046.080000000002"/>
    <n v="25496.959999999999"/>
    <n v="25.05"/>
  </r>
  <r>
    <n v="10893"/>
    <n v="204002"/>
    <n v="209"/>
    <m/>
    <m/>
    <s v="209 | _016_LIM333_NON-CAPITAL TOOLS &amp; EQUIPMENT"/>
    <s v="_016_LIM333_NON-CAPITAL TOOLS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1501"/>
    <n v="225903"/>
    <n v="2298"/>
    <m/>
    <m/>
    <s v="2298 | 025_Printing- publications and books"/>
    <s v="025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1881"/>
    <n v="0"/>
    <n v="0"/>
    <n v="1881"/>
    <n v="0"/>
    <n v="1881"/>
    <n v="1943.0729999999999"/>
    <n v="2005.2513359999998"/>
    <n v="0"/>
    <n v="0"/>
    <n v="0"/>
    <n v="0"/>
    <n v="1881"/>
    <n v="0"/>
  </r>
  <r>
    <n v="10932"/>
    <n v="205371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873"/>
    <n v="0"/>
    <n v="0"/>
    <n v="1873"/>
    <n v="0"/>
    <n v="1873"/>
    <n v="1934.8089999999997"/>
    <n v="1996.7228879999998"/>
    <n v="0"/>
    <n v="0"/>
    <n v="0"/>
    <n v="0"/>
    <n v="1873"/>
    <n v="0"/>
  </r>
  <r>
    <n v="11220"/>
    <n v="206582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863"/>
    <n v="0"/>
    <n v="0"/>
    <n v="1863"/>
    <n v="0"/>
    <n v="1863"/>
    <n v="1924.4789999999998"/>
    <n v="1986.0623279999998"/>
    <n v="0"/>
    <n v="0"/>
    <n v="0"/>
    <n v="0"/>
    <n v="1863"/>
    <n v="0"/>
  </r>
  <r>
    <n v="12793"/>
    <n v="235104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2327"/>
    <n v="231775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849"/>
    <n v="0"/>
    <n v="0"/>
    <n v="1849"/>
    <n v="0"/>
    <n v="1849"/>
    <n v="1910.0169999999998"/>
    <n v="1971.1375439999999"/>
    <n v="0"/>
    <n v="0"/>
    <n v="0"/>
    <n v="0"/>
    <n v="1849"/>
    <n v="0"/>
  </r>
  <r>
    <n v="12048"/>
    <n v="226010"/>
    <n v="6245"/>
    <m/>
    <m/>
    <s v="6245 | _183_10001_LIM333_General Expense_Standby Meals Expenses"/>
    <s v="_183_10001_LIM333_General Expense_Standby Meals Expense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3000000000000000000000000"/>
    <x v="141"/>
    <x v="2"/>
    <n v="1822"/>
    <n v="0"/>
    <n v="0"/>
    <n v="1822"/>
    <n v="0"/>
    <n v="1822"/>
    <n v="1882.1259999999997"/>
    <n v="1942.3540319999997"/>
    <n v="0"/>
    <n v="0"/>
    <n v="0"/>
    <n v="0"/>
    <n v="1822"/>
    <n v="0"/>
  </r>
  <r>
    <n v="12311"/>
    <n v="231883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1223.04"/>
    <n v="22446.080000000002"/>
    <n v="22796.959999999999"/>
    <n v="32.99"/>
  </r>
  <r>
    <n v="12794"/>
    <n v="235108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1131"/>
    <n v="204523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800"/>
    <n v="0"/>
    <n v="0"/>
    <n v="1800"/>
    <n v="0"/>
    <n v="1800"/>
    <n v="1859.3999999999999"/>
    <n v="1918.9007999999999"/>
    <n v="0"/>
    <n v="0"/>
    <n v="0"/>
    <n v="0"/>
    <n v="1800"/>
    <n v="0"/>
  </r>
  <r>
    <n v="12795"/>
    <n v="235105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2600"/>
    <n v="225578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77"/>
    <n v="600"/>
    <n v="0"/>
    <n v="1777"/>
    <n v="0"/>
    <n v="1777"/>
    <n v="1835.6409999999998"/>
    <n v="1894.3815119999999"/>
    <n v="0"/>
    <n v="0"/>
    <n v="1250"/>
    <n v="2500"/>
    <n v="527"/>
    <n v="70.34"/>
  </r>
  <r>
    <n v="12313"/>
    <n v="231881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0"/>
    <n v="0"/>
    <n v="34020"/>
    <n v="0"/>
  </r>
  <r>
    <n v="11096"/>
    <n v="224969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775"/>
    <n v="0"/>
    <n v="0"/>
    <n v="1775"/>
    <n v="0"/>
    <n v="1775"/>
    <n v="1833.5749999999998"/>
    <n v="1892.2493999999999"/>
    <n v="0"/>
    <n v="0"/>
    <n v="0"/>
    <n v="0"/>
    <n v="1775"/>
    <n v="0"/>
  </r>
  <r>
    <n v="12796"/>
    <n v="235107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</r>
  <r>
    <n v="11598"/>
    <n v="224477"/>
    <n v="2391"/>
    <m/>
    <m/>
    <s v="2391 | 37_COUNCIL-OWNED BUILDINGS_Repair and maintenance"/>
    <s v="37_COUNCIL-OWNED BUILDINGS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2431"/>
    <n v="0"/>
    <n v="0"/>
    <n v="2431"/>
    <n v="0"/>
    <n v="2431"/>
    <n v="2511.223"/>
    <n v="2591.582136"/>
    <n v="0"/>
    <n v="0"/>
    <n v="0"/>
    <n v="0"/>
    <n v="2431"/>
    <n v="0"/>
  </r>
  <r>
    <n v="11207"/>
    <n v="201656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1770"/>
    <n v="0"/>
    <n v="0"/>
    <n v="1770"/>
    <n v="0"/>
    <n v="1770"/>
    <n v="1828.4099999999999"/>
    <n v="1886.9191199999998"/>
    <n v="0"/>
    <n v="0"/>
    <n v="0"/>
    <n v="0"/>
    <n v="1770"/>
    <n v="0"/>
  </r>
  <r>
    <n v="12419"/>
    <n v="225766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500"/>
    <n v="0"/>
    <n v="1743"/>
    <n v="0"/>
    <n v="1743"/>
    <n v="1800.5189999999998"/>
    <n v="1858.1356079999998"/>
    <n v="0"/>
    <n v="0"/>
    <n v="1236"/>
    <n v="2472"/>
    <n v="507"/>
    <n v="70.91"/>
  </r>
  <r>
    <n v="12315"/>
    <n v="231880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0"/>
    <n v="0"/>
    <n v="34020"/>
    <n v="0"/>
  </r>
  <r>
    <n v="12620"/>
    <n v="224077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2423"/>
    <n v="0"/>
    <n v="0"/>
    <n v="2423"/>
    <n v="0"/>
    <n v="2423"/>
    <n v="2502.9589999999998"/>
    <n v="2583.053688"/>
    <n v="0"/>
    <n v="0"/>
    <n v="0"/>
    <n v="0"/>
    <n v="2423"/>
    <n v="0"/>
  </r>
  <r>
    <n v="11188"/>
    <n v="224794"/>
    <n v="504"/>
    <m/>
    <m/>
    <s v="504 | _032_LIM333_NON-CAPITAL TOOLS &amp; EQUIPMENT"/>
    <s v="_032_LIM333_NON-CAPITAL TOOLS &amp; EQUIPMEN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366"/>
    <n v="0"/>
    <n v="0"/>
    <n v="2366"/>
    <n v="0"/>
    <n v="2366"/>
    <n v="2444.078"/>
    <n v="2522.2884960000001"/>
    <n v="0"/>
    <n v="0"/>
    <n v="0"/>
    <n v="0"/>
    <n v="2366"/>
    <n v="0"/>
  </r>
  <r>
    <n v="12421"/>
    <n v="225758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500"/>
    <n v="0"/>
    <n v="1743"/>
    <n v="0"/>
    <n v="1743"/>
    <n v="1800.5189999999998"/>
    <n v="1858.1356079999998"/>
    <n v="0"/>
    <n v="0"/>
    <n v="1583.83"/>
    <n v="3167.66"/>
    <n v="159.16999999999999"/>
    <n v="90.87"/>
  </r>
  <r>
    <n v="12274"/>
    <n v="225788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98"/>
    <n v="500"/>
    <n v="0"/>
    <n v="1698"/>
    <n v="0"/>
    <n v="1698"/>
    <n v="1754.0339999999999"/>
    <n v="1810.163088"/>
    <n v="0"/>
    <n v="0"/>
    <n v="1236"/>
    <n v="2472"/>
    <n v="462"/>
    <n v="72.790000000000006"/>
  </r>
  <r>
    <n v="12272"/>
    <n v="225780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400"/>
    <n v="0"/>
    <n v="1643"/>
    <n v="0"/>
    <n v="1643"/>
    <n v="1697.2189999999998"/>
    <n v="1751.530008"/>
    <n v="0"/>
    <n v="0"/>
    <n v="1583.83"/>
    <n v="3167.66"/>
    <n v="59.17"/>
    <n v="96.4"/>
  </r>
  <r>
    <n v="12317"/>
    <n v="231878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1525.75"/>
    <n v="23051.5"/>
    <n v="22494.25"/>
    <n v="33.880000000000003"/>
  </r>
  <r>
    <n v="12305"/>
    <n v="224301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350"/>
    <n v="0"/>
    <n v="0"/>
    <n v="2350"/>
    <n v="0"/>
    <n v="2350"/>
    <n v="2427.5499999999997"/>
    <n v="2505.2315999999996"/>
    <n v="0"/>
    <n v="0"/>
    <n v="2214.9"/>
    <n v="4429.8"/>
    <n v="135.1"/>
    <n v="94.25"/>
  </r>
  <r>
    <n v="12306"/>
    <n v="224302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350"/>
    <n v="0"/>
    <n v="0"/>
    <n v="2350"/>
    <n v="0"/>
    <n v="2350"/>
    <n v="2427.5499999999997"/>
    <n v="2505.2315999999996"/>
    <n v="0"/>
    <n v="0"/>
    <n v="1800.9"/>
    <n v="3601.8"/>
    <n v="549.1"/>
    <n v="76.63"/>
  </r>
  <r>
    <n v="12420"/>
    <n v="225767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400"/>
    <n v="0"/>
    <n v="1643"/>
    <n v="0"/>
    <n v="1643"/>
    <n v="1697.2189999999998"/>
    <n v="1751.530008"/>
    <n v="0"/>
    <n v="0"/>
    <n v="1583.83"/>
    <n v="3167.66"/>
    <n v="59.17"/>
    <n v="96.4"/>
  </r>
  <r>
    <n v="10901"/>
    <n v="205964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1000000000000000000000000000"/>
    <x v="148"/>
    <x v="2"/>
    <n v="1606"/>
    <n v="0"/>
    <n v="0"/>
    <n v="1606"/>
    <n v="0"/>
    <n v="1606"/>
    <n v="1658.9979999999998"/>
    <n v="1712.0859359999999"/>
    <n v="0"/>
    <n v="0"/>
    <n v="0"/>
    <n v="0"/>
    <n v="1606"/>
    <n v="0"/>
  </r>
  <r>
    <n v="10811"/>
    <n v="20181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5003000000000000000000000000000"/>
    <x v="106"/>
    <x v="2"/>
    <n v="1571"/>
    <n v="0"/>
    <n v="0"/>
    <n v="1571"/>
    <n v="0"/>
    <n v="1571"/>
    <n v="1622.8429999999998"/>
    <n v="1674.7739759999999"/>
    <n v="0"/>
    <n v="0"/>
    <n v="0"/>
    <n v="0"/>
    <n v="1571"/>
    <n v="0"/>
  </r>
  <r>
    <n v="11532"/>
    <n v="225898"/>
    <n v="2329"/>
    <m/>
    <m/>
    <s v="2329 | 183_Printing- publications and books"/>
    <s v="183_Printing, publications and book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1000000000000000000000000000000"/>
    <x v="32"/>
    <x v="2"/>
    <n v="1520"/>
    <n v="0"/>
    <n v="0"/>
    <n v="1520"/>
    <n v="0"/>
    <n v="1520"/>
    <n v="1570.1599999999999"/>
    <n v="1620.4051199999999"/>
    <n v="0"/>
    <n v="0"/>
    <n v="0"/>
    <n v="0"/>
    <n v="1520"/>
    <n v="0"/>
  </r>
  <r>
    <n v="11525"/>
    <n v="225884"/>
    <n v="2322"/>
    <m/>
    <m/>
    <s v="2322 | 134_Printing- publications and books"/>
    <s v="134_Printing, publications and book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1000000000000000000000000000000"/>
    <x v="32"/>
    <x v="2"/>
    <n v="1513"/>
    <n v="0"/>
    <n v="0"/>
    <n v="1513"/>
    <n v="0"/>
    <n v="1513"/>
    <n v="1562.9289999999999"/>
    <n v="1612.942728"/>
    <n v="0"/>
    <n v="0"/>
    <n v="0"/>
    <n v="0"/>
    <n v="1513"/>
    <n v="0"/>
  </r>
  <r>
    <n v="10788"/>
    <n v="207038"/>
    <n v="104"/>
    <m/>
    <m/>
    <s v="104 | _053_LIM333_MACHINERY &amp; EQUIPMENT"/>
    <s v="_053_LIM333_MACHINERY &amp; EQUIPMENT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345"/>
    <n v="0"/>
    <n v="0"/>
    <n v="2345"/>
    <n v="0"/>
    <n v="2345"/>
    <n v="2422.3849999999998"/>
    <n v="2499.9013199999999"/>
    <n v="0"/>
    <n v="0"/>
    <n v="0"/>
    <n v="0"/>
    <n v="2345"/>
    <n v="0"/>
  </r>
  <r>
    <n v="12318"/>
    <n v="231877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1821.75"/>
    <n v="25882.62"/>
    <n v="51765.24"/>
    <n v="6315.63"/>
    <n v="76.08"/>
  </r>
  <r>
    <n v="10739"/>
    <n v="204363"/>
    <n v="55"/>
    <m/>
    <m/>
    <s v="55 | _105_LIM333_NON-COUNCIL-OWNED ASSETS - CONTRACTORS"/>
    <s v="_105_LIM333_NON-COUNCIL-OWNED ASSETS - CONTRACTOR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9000000000000000000"/>
    <s v="Operational:Maintenance:Infrastructure:Corrective Maintenance:Planned:Electrical Infrastructure:Capital Spares"/>
    <s v="FD001001001002000000000000000000000000"/>
    <s v="Fund:Operational:Revenue:General Revenue:Equitable Share"/>
    <s v="IE007003000000000000000000000000000000"/>
    <x v="0"/>
    <x v="0"/>
    <n v="2341"/>
    <n v="0"/>
    <n v="0"/>
    <n v="2341"/>
    <n v="0"/>
    <n v="2341"/>
    <n v="2418.2529999999997"/>
    <n v="2495.6370959999999"/>
    <n v="0"/>
    <n v="0"/>
    <n v="0"/>
    <n v="0"/>
    <n v="2341"/>
    <n v="0"/>
  </r>
  <r>
    <n v="11207"/>
    <n v="201635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0977"/>
    <n v="209535"/>
    <n v="293"/>
    <m/>
    <m/>
    <s v="293 | _162_LIM333_MACHINERY &amp; EQUIPMENT"/>
    <s v="_162_LIM333_MACHINERY &amp; EQUIPMENT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2322"/>
    <n v="0"/>
    <n v="0"/>
    <n v="2322"/>
    <n v="0"/>
    <n v="2322"/>
    <n v="2398.6259999999997"/>
    <n v="2475.382032"/>
    <n v="0"/>
    <n v="0"/>
    <n v="1739.11"/>
    <n v="3478.22"/>
    <n v="582.89"/>
    <n v="74.900000000000006"/>
  </r>
  <r>
    <n v="11011"/>
    <n v="200545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454"/>
    <n v="0"/>
    <n v="0"/>
    <n v="1454"/>
    <n v="0"/>
    <n v="1454"/>
    <n v="1501.982"/>
    <n v="1550.0454239999999"/>
    <n v="0"/>
    <n v="0"/>
    <n v="168.25"/>
    <n v="336.5"/>
    <n v="1285.75"/>
    <n v="11.57"/>
  </r>
  <r>
    <n v="10881"/>
    <n v="206021"/>
    <n v="197"/>
    <m/>
    <m/>
    <s v="197 | _035_LIM333_FURNITURE &amp; OFFICE EQUIPMENT"/>
    <s v="_035_LIM333_FURNITURE &amp; OFFICE EQUIPMENT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290"/>
    <n v="0"/>
    <n v="0"/>
    <n v="2290"/>
    <n v="0"/>
    <n v="2290"/>
    <n v="2365.5699999999997"/>
    <n v="2441.2682399999999"/>
    <n v="0"/>
    <n v="0"/>
    <n v="0"/>
    <n v="0"/>
    <n v="2290"/>
    <n v="0"/>
  </r>
  <r>
    <n v="12320"/>
    <n v="231875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530"/>
    <n v="3060"/>
    <n v="32490"/>
    <n v="4.5"/>
  </r>
  <r>
    <n v="11499"/>
    <n v="225920"/>
    <n v="2296"/>
    <m/>
    <m/>
    <s v="2296 | 023_Printing- publications and books"/>
    <s v="023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1417"/>
    <n v="0"/>
    <n v="0"/>
    <n v="1417"/>
    <n v="0"/>
    <n v="1417"/>
    <n v="1463.761"/>
    <n v="1510.6013519999999"/>
    <n v="0"/>
    <n v="0"/>
    <n v="0"/>
    <n v="0"/>
    <n v="1417"/>
    <n v="0"/>
  </r>
  <r>
    <n v="12349"/>
    <n v="231787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1386"/>
    <n v="0"/>
    <n v="0"/>
    <n v="1386"/>
    <n v="0"/>
    <n v="1386"/>
    <n v="1431.7379999999998"/>
    <n v="1477.5536159999999"/>
    <n v="0"/>
    <n v="0"/>
    <n v="0"/>
    <n v="0"/>
    <n v="1386"/>
    <n v="0"/>
  </r>
  <r>
    <n v="10827"/>
    <n v="205522"/>
    <n v="143"/>
    <m/>
    <m/>
    <s v="143 | _033_LIM333_NON-CAPITAL TOOLS &amp; EQUIPMENT"/>
    <s v="_033_LIM333_NON-CAPITAL TOOLS &amp; EQUIPMENT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284"/>
    <n v="0"/>
    <n v="0"/>
    <n v="2284"/>
    <n v="0"/>
    <n v="2284"/>
    <n v="2359.3719999999998"/>
    <n v="2434.8719040000001"/>
    <n v="0"/>
    <n v="0"/>
    <n v="173.91"/>
    <n v="347.82"/>
    <n v="2110.09"/>
    <n v="7.61"/>
  </r>
  <r>
    <n v="12321"/>
    <n v="231874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5365.24"/>
    <n v="30730.48"/>
    <n v="18654.759999999998"/>
    <n v="45.17"/>
  </r>
  <r>
    <n v="11011"/>
    <n v="206204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1355"/>
    <n v="0"/>
    <n v="0"/>
    <n v="1355"/>
    <n v="0"/>
    <n v="1355"/>
    <n v="1399.7149999999999"/>
    <n v="1444.5058799999999"/>
    <n v="0"/>
    <n v="0"/>
    <n v="0"/>
    <n v="0"/>
    <n v="1355"/>
    <n v="0"/>
  </r>
  <r>
    <n v="11532"/>
    <n v="226339"/>
    <n v="2329"/>
    <m/>
    <m/>
    <s v="2329 | 183_Printing- publications and books"/>
    <s v="183_Printing, publications and book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2281"/>
    <n v="0"/>
    <n v="0"/>
    <n v="2281"/>
    <n v="0"/>
    <n v="2281"/>
    <n v="2356.2729999999997"/>
    <n v="2431.6737359999997"/>
    <n v="0"/>
    <n v="0"/>
    <n v="157.9"/>
    <n v="315.8"/>
    <n v="2123.1"/>
    <n v="6.92"/>
  </r>
  <r>
    <n v="11048"/>
    <n v="209367"/>
    <n v="364"/>
    <m/>
    <m/>
    <s v="364 | _140_30000_LIM333_Municipal Running Costs_GENERAL EXPENSES _ OTHER_2018_1"/>
    <s v="_140_30000_LIM333_Municipal Running Costs_GENERAL EXPENSES _ OTHER_2018_1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1355"/>
    <n v="0"/>
    <n v="0"/>
    <n v="1355"/>
    <n v="0"/>
    <n v="1355"/>
    <n v="1399.7149999999999"/>
    <n v="1444.5058799999999"/>
    <n v="0"/>
    <n v="0"/>
    <n v="0"/>
    <n v="0"/>
    <n v="1355"/>
    <n v="0"/>
  </r>
  <r>
    <n v="10732"/>
    <n v="224990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1300"/>
    <n v="0"/>
    <n v="0"/>
    <n v="1300"/>
    <n v="0"/>
    <n v="1300"/>
    <n v="1342.8999999999999"/>
    <n v="1385.8727999999999"/>
    <n v="0"/>
    <n v="0"/>
    <n v="1170"/>
    <n v="2340"/>
    <n v="130"/>
    <n v="90"/>
  </r>
  <r>
    <n v="12369"/>
    <n v="231849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5035"/>
    <n v="30070"/>
    <n v="18985"/>
    <n v="44.19"/>
  </r>
  <r>
    <n v="11525"/>
    <n v="226349"/>
    <n v="2322"/>
    <m/>
    <m/>
    <s v="2322 | 134_Printing- publications and books"/>
    <s v="134_Printing, publications and book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2270"/>
    <n v="0"/>
    <n v="0"/>
    <n v="2270"/>
    <n v="0"/>
    <n v="2270"/>
    <n v="2344.91"/>
    <n v="2419.9471199999998"/>
    <n v="0"/>
    <n v="0"/>
    <n v="0"/>
    <n v="0"/>
    <n v="2270"/>
    <n v="0"/>
  </r>
  <r>
    <n v="10940"/>
    <n v="205739"/>
    <n v="256"/>
    <m/>
    <m/>
    <s v="256 | _034_LIM333_FURNITURE &amp; OFFICE EQUIPMENT"/>
    <s v="_034_LIM333_FURNITURE &amp; OFFICE EQUIPMEN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222"/>
    <n v="0"/>
    <n v="0"/>
    <n v="2222"/>
    <n v="0"/>
    <n v="2222"/>
    <n v="2295.326"/>
    <n v="2368.7764320000001"/>
    <n v="0"/>
    <n v="0"/>
    <n v="0"/>
    <n v="0"/>
    <n v="2222"/>
    <n v="0"/>
  </r>
  <r>
    <n v="12273"/>
    <n v="225781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98"/>
    <n v="100"/>
    <n v="0"/>
    <n v="1298"/>
    <n v="0"/>
    <n v="1298"/>
    <n v="1340.8339999999998"/>
    <n v="1383.7406879999999"/>
    <n v="0"/>
    <n v="0"/>
    <n v="1236"/>
    <n v="2472"/>
    <n v="62"/>
    <n v="95.22"/>
  </r>
  <r>
    <n v="11083"/>
    <n v="203892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3000000000000000000000000000"/>
    <x v="106"/>
    <x v="2"/>
    <n v="1290"/>
    <n v="0"/>
    <n v="0"/>
    <n v="1290"/>
    <n v="0"/>
    <n v="1290"/>
    <n v="1332.57"/>
    <n v="1375.2122400000001"/>
    <n v="0"/>
    <n v="0"/>
    <n v="0"/>
    <n v="0"/>
    <n v="1290"/>
    <n v="0"/>
  </r>
  <r>
    <n v="12370"/>
    <n v="231848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2400"/>
    <n v="7695.65"/>
    <n v="15391.3"/>
    <n v="23924.35"/>
    <n v="22.62"/>
  </r>
  <r>
    <n v="10760"/>
    <n v="206910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1278"/>
    <n v="0"/>
    <n v="0"/>
    <n v="1278"/>
    <n v="0"/>
    <n v="1278"/>
    <n v="1320.174"/>
    <n v="1362.419568"/>
    <n v="0"/>
    <n v="0"/>
    <n v="0"/>
    <n v="0"/>
    <n v="1278"/>
    <n v="0"/>
  </r>
  <r>
    <n v="10779"/>
    <n v="209448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3000000000000000000000000000"/>
    <x v="106"/>
    <x v="2"/>
    <n v="1263"/>
    <n v="0"/>
    <n v="0"/>
    <n v="1263"/>
    <n v="0"/>
    <n v="1263"/>
    <n v="1304.6789999999999"/>
    <n v="1346.4287279999999"/>
    <n v="0"/>
    <n v="0"/>
    <n v="0"/>
    <n v="0"/>
    <n v="1263"/>
    <n v="0"/>
  </r>
  <r>
    <n v="12331"/>
    <n v="224669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0"/>
    <n v="0"/>
    <n v="0"/>
    <n v="2160"/>
    <n v="0"/>
    <n v="2160"/>
    <n v="2231.2799999999997"/>
    <n v="2302.6809599999997"/>
    <n v="0"/>
    <n v="0"/>
    <n v="1733.33"/>
    <n v="3466.66"/>
    <n v="426.67"/>
    <n v="80.25"/>
  </r>
  <r>
    <n v="12310"/>
    <n v="225807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0"/>
    <n v="0"/>
    <n v="1243"/>
    <n v="0"/>
    <n v="1243"/>
    <n v="1284.019"/>
    <n v="1325.107608"/>
    <n v="0"/>
    <n v="0"/>
    <n v="1236"/>
    <n v="2472"/>
    <n v="7"/>
    <n v="99.44"/>
  </r>
  <r>
    <n v="12380"/>
    <n v="224563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0"/>
    <n v="0"/>
    <n v="0"/>
    <n v="2160"/>
    <n v="0"/>
    <n v="2160"/>
    <n v="2231.2799999999997"/>
    <n v="2302.6809599999997"/>
    <n v="0"/>
    <n v="0"/>
    <n v="0"/>
    <n v="0"/>
    <n v="2160"/>
    <n v="0"/>
  </r>
  <r>
    <n v="12372"/>
    <n v="231846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413.05"/>
    <n v="726.09"/>
    <n v="2443.48"/>
    <n v="4886.96"/>
    <n v="30437.38"/>
    <n v="7.18"/>
  </r>
  <r>
    <n v="12328"/>
    <n v="225816"/>
    <n v="6551"/>
    <m/>
    <m/>
    <s v="6551 | Fleet project_M/BENZ  -057_CJF 828 L"/>
    <s v="Fleet project_M/BENZ  -057_CJF 8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0"/>
    <n v="0"/>
    <n v="1243"/>
    <n v="0"/>
    <n v="1243"/>
    <n v="1284.019"/>
    <n v="1325.107608"/>
    <n v="0"/>
    <n v="0"/>
    <n v="0"/>
    <n v="0"/>
    <n v="1243"/>
    <n v="0"/>
  </r>
  <r>
    <n v="12383"/>
    <n v="224566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0"/>
    <n v="0"/>
    <n v="0"/>
    <n v="2160"/>
    <n v="0"/>
    <n v="2160"/>
    <n v="2231.2799999999997"/>
    <n v="2302.6809599999997"/>
    <n v="0"/>
    <n v="0"/>
    <n v="0"/>
    <n v="0"/>
    <n v="2160"/>
    <n v="0"/>
  </r>
  <r>
    <n v="12601"/>
    <n v="225579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0"/>
    <n v="0"/>
    <n v="1243"/>
    <n v="0"/>
    <n v="1243"/>
    <n v="1284.019"/>
    <n v="1325.107608"/>
    <n v="0"/>
    <n v="0"/>
    <n v="0"/>
    <n v="0"/>
    <n v="1243"/>
    <n v="0"/>
  </r>
  <r>
    <n v="11499"/>
    <n v="226372"/>
    <n v="2296"/>
    <m/>
    <m/>
    <s v="2296 | 023_Printing- publications and books"/>
    <s v="023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2126"/>
    <n v="0"/>
    <n v="0"/>
    <n v="2126"/>
    <n v="0"/>
    <n v="2126"/>
    <n v="2196.1579999999999"/>
    <n v="2266.4350559999998"/>
    <n v="0"/>
    <n v="0"/>
    <n v="13.3"/>
    <n v="26.6"/>
    <n v="2112.6999999999998"/>
    <n v="0.63"/>
  </r>
  <r>
    <n v="10760"/>
    <n v="206912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183"/>
    <n v="0"/>
    <n v="0"/>
    <n v="1183"/>
    <n v="0"/>
    <n v="1183"/>
    <n v="1222.039"/>
    <n v="1261.1442480000001"/>
    <n v="0"/>
    <n v="0"/>
    <n v="0"/>
    <n v="0"/>
    <n v="1183"/>
    <n v="0"/>
  </r>
  <r>
    <n v="12373"/>
    <n v="231845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4814"/>
    <n v="9628"/>
    <n v="29206"/>
    <n v="14.15"/>
  </r>
  <r>
    <n v="11220"/>
    <n v="206566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183"/>
    <n v="0"/>
    <n v="0"/>
    <n v="1183"/>
    <n v="0"/>
    <n v="1183"/>
    <n v="1222.039"/>
    <n v="1261.1442480000001"/>
    <n v="0"/>
    <n v="0"/>
    <n v="0"/>
    <n v="0"/>
    <n v="1183"/>
    <n v="0"/>
  </r>
  <r>
    <n v="10825"/>
    <n v="224967"/>
    <n v="141"/>
    <m/>
    <m/>
    <s v="141 | _023_30000_LIM333_Municipal Running Costs_GENERAL EXPENSES _ OTHER_2018"/>
    <s v="_023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3000000000000000000000000000"/>
    <x v="106"/>
    <x v="2"/>
    <n v="1128"/>
    <n v="0"/>
    <n v="0"/>
    <n v="1128"/>
    <n v="0"/>
    <n v="1128"/>
    <n v="1165.2239999999999"/>
    <n v="1202.511168"/>
    <n v="0"/>
    <n v="0"/>
    <n v="0"/>
    <n v="0"/>
    <n v="1128"/>
    <n v="0"/>
  </r>
  <r>
    <n v="11050"/>
    <n v="206367"/>
    <n v="366"/>
    <m/>
    <m/>
    <s v="366 | _052_LIM333_NON-CAPITAL TOOLS &amp; EQUIPMENT"/>
    <s v="_052_LIM333_NON-CAPITAL TOOLS &amp; EQUIPMENT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54"/>
    <n v="0"/>
    <n v="0"/>
    <n v="2054"/>
    <n v="0"/>
    <n v="2054"/>
    <n v="2121.7819999999997"/>
    <n v="2189.6790239999996"/>
    <n v="0"/>
    <n v="0"/>
    <n v="1058.3"/>
    <n v="2116.6"/>
    <n v="995.7"/>
    <n v="51.52"/>
  </r>
  <r>
    <n v="11029"/>
    <n v="200845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103"/>
    <n v="0"/>
    <n v="0"/>
    <n v="1103"/>
    <n v="0"/>
    <n v="1103"/>
    <n v="1139.3989999999999"/>
    <n v="1175.8597679999998"/>
    <n v="0"/>
    <n v="0"/>
    <n v="0"/>
    <n v="0"/>
    <n v="1103"/>
    <n v="0"/>
  </r>
  <r>
    <n v="11194"/>
    <n v="207762"/>
    <n v="510"/>
    <m/>
    <m/>
    <s v="510 | _039_LIM333_NON-CAPITAL TOOLS &amp; EQUIPMENT"/>
    <s v="_039_LIM333_NON-CAPITAL TOOLS &amp; EQUIPMENT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00"/>
    <n v="0"/>
    <n v="0"/>
    <n v="2000"/>
    <n v="0"/>
    <n v="2000"/>
    <n v="2066"/>
    <n v="2132.1120000000001"/>
    <n v="0"/>
    <n v="0"/>
    <n v="0"/>
    <n v="0"/>
    <n v="2000"/>
    <n v="0"/>
  </r>
  <r>
    <n v="10937"/>
    <n v="203230"/>
    <n v="253"/>
    <m/>
    <m/>
    <s v="253 | _115_30000_LIM333_Municipal Running Costs_GENERAL EXPENSES _ OTHER_2_2018"/>
    <s v="_115_30000_LIM333_Municipal Running Costs_GENERAL EXPENSES _ OTHER_2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102"/>
    <n v="0"/>
    <n v="0"/>
    <n v="1102"/>
    <n v="0"/>
    <n v="1102"/>
    <n v="1138.366"/>
    <n v="1174.7937119999999"/>
    <n v="0"/>
    <n v="0"/>
    <n v="0"/>
    <n v="0"/>
    <n v="1102"/>
    <n v="0"/>
  </r>
  <r>
    <n v="11197"/>
    <n v="224517"/>
    <n v="513"/>
    <m/>
    <m/>
    <s v="513 | _006_LIM333_NON-CAPITAL TOOLS &amp; EQUIPMENT"/>
    <s v="_006_LIM333_NON-CAPITAL TOOLS &amp; EQUIPMEN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00"/>
    <n v="0"/>
    <n v="0"/>
    <n v="2000"/>
    <n v="0"/>
    <n v="2000"/>
    <n v="2066"/>
    <n v="2132.1120000000001"/>
    <n v="0"/>
    <n v="0"/>
    <n v="0"/>
    <n v="0"/>
    <n v="2000"/>
    <n v="0"/>
  </r>
  <r>
    <n v="10698"/>
    <n v="224971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203"/>
    <n v="226377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1002000000000000000000000000000"/>
    <x v="42"/>
    <x v="0"/>
    <n v="2000"/>
    <n v="0"/>
    <n v="0"/>
    <n v="2000"/>
    <n v="0"/>
    <n v="2000"/>
    <n v="2066"/>
    <n v="2132.1120000000001"/>
    <n v="0"/>
    <n v="0"/>
    <n v="498"/>
    <n v="996"/>
    <n v="1502"/>
    <n v="24.9"/>
  </r>
  <r>
    <n v="12374"/>
    <n v="231844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7175.400000000001"/>
    <n v="34350.800000000003"/>
    <n v="16844.599999999999"/>
    <n v="50.49"/>
  </r>
  <r>
    <n v="10732"/>
    <n v="203406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375"/>
    <n v="231843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5600"/>
    <n v="0"/>
    <n v="11807.92"/>
    <n v="23615.84"/>
    <n v="16612.080000000002"/>
    <n v="34.71"/>
  </r>
  <r>
    <n v="10760"/>
    <n v="206945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779"/>
    <n v="209463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85"/>
    <n v="206064"/>
    <n v="401"/>
    <m/>
    <m/>
    <s v="401 | _035_LIM333_MACHINERY &amp; EQUIPMENT"/>
    <s v="_035_LIM333_MACHINERY &amp; EQUIPMENT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910"/>
    <n v="0"/>
    <n v="0"/>
    <n v="1910"/>
    <n v="0"/>
    <n v="1910"/>
    <n v="1973.0299999999997"/>
    <n v="2036.1669599999998"/>
    <n v="0"/>
    <n v="0"/>
    <n v="0"/>
    <n v="0"/>
    <n v="1910"/>
    <n v="0"/>
  </r>
  <r>
    <n v="10793"/>
    <n v="205046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688"/>
    <n v="199611"/>
    <n v="4"/>
    <m/>
    <m/>
    <s v="4 | _003_LIM333_FURNITURE &amp; OFFICE EQUIPMENT"/>
    <s v="_003_LIM333_FURNITURE &amp; OFFICE EQUIPMENT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814"/>
    <n v="0"/>
    <n v="0"/>
    <n v="1814"/>
    <n v="0"/>
    <n v="1814"/>
    <n v="1873.8619999999999"/>
    <n v="1933.8255839999999"/>
    <n v="0"/>
    <n v="0"/>
    <n v="0"/>
    <n v="0"/>
    <n v="1814"/>
    <n v="0"/>
  </r>
  <r>
    <n v="10807"/>
    <n v="206336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241"/>
    <n v="224276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3"/>
    <n v="0"/>
    <n v="0"/>
    <n v="1763"/>
    <n v="0"/>
    <n v="1763"/>
    <n v="1821.1789999999999"/>
    <n v="1879.4567279999999"/>
    <n v="0"/>
    <n v="0"/>
    <n v="0"/>
    <n v="0"/>
    <n v="1763"/>
    <n v="0"/>
  </r>
  <r>
    <n v="10807"/>
    <n v="206322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000"/>
    <n v="0"/>
    <n v="0"/>
    <n v="1000"/>
    <n v="0"/>
    <n v="1000"/>
    <n v="1033"/>
    <n v="1066.056"/>
    <n v="0"/>
    <n v="0"/>
    <n v="0"/>
    <n v="0"/>
    <n v="1000"/>
    <n v="0"/>
  </r>
  <r>
    <n v="10878"/>
    <n v="208629"/>
    <n v="194"/>
    <m/>
    <m/>
    <s v="194 | 183_LIM333_MACHINERY &amp; EQUIPMENT"/>
    <s v="183_LIM333_MACHINERY &amp; EQUIPMENT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1737"/>
    <n v="0"/>
    <n v="0"/>
    <n v="1737"/>
    <n v="0"/>
    <n v="1737"/>
    <n v="1794.3209999999999"/>
    <n v="1851.739272"/>
    <n v="0"/>
    <n v="0"/>
    <n v="0"/>
    <n v="0"/>
    <n v="1737"/>
    <n v="0"/>
  </r>
  <r>
    <n v="10813"/>
    <n v="202252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377"/>
    <n v="231841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130.43"/>
    <n v="0"/>
    <n v="0"/>
    <n v="33889.57"/>
    <n v="0"/>
  </r>
  <r>
    <n v="10842"/>
    <n v="199511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790"/>
    <n v="200197"/>
    <n v="106"/>
    <m/>
    <m/>
    <s v="106 | 135_LIM333_MACHINERY &amp; EQUIPMENT"/>
    <s v="135_LIM333_MACHINERY &amp; EQUIPMENT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700"/>
    <n v="0"/>
    <n v="0"/>
    <n v="1700"/>
    <n v="0"/>
    <n v="1700"/>
    <n v="1756.1"/>
    <n v="1812.2952"/>
    <n v="0"/>
    <n v="0"/>
    <n v="0"/>
    <n v="0"/>
    <n v="1700"/>
    <n v="0"/>
  </r>
  <r>
    <n v="10901"/>
    <n v="205954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378"/>
    <n v="231840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7944.560000000001"/>
    <n v="35889.120000000003"/>
    <n v="16075.44"/>
    <n v="52.75"/>
  </r>
  <r>
    <n v="10904"/>
    <n v="206400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38"/>
    <n v="207512"/>
    <n v="354"/>
    <m/>
    <m/>
    <s v="354 | _036_LIM333_MACHINERY &amp; EQUIPMENT"/>
    <s v="_036_LIM333_MACHINERY &amp; EQUIPMENT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642"/>
    <n v="0"/>
    <n v="0"/>
    <n v="1642"/>
    <n v="0"/>
    <n v="1642"/>
    <n v="1696.1859999999999"/>
    <n v="1750.4639520000001"/>
    <n v="0"/>
    <n v="0"/>
    <n v="0"/>
    <n v="0"/>
    <n v="1642"/>
    <n v="0"/>
  </r>
  <r>
    <n v="10932"/>
    <n v="205370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6000"/>
    <n v="-5000"/>
    <n v="0"/>
    <n v="1000"/>
    <n v="0"/>
    <n v="1000"/>
    <n v="1033"/>
    <n v="1066.056"/>
    <n v="0"/>
    <n v="0"/>
    <n v="0"/>
    <n v="0"/>
    <n v="1000"/>
    <n v="0"/>
  </r>
  <r>
    <n v="10986"/>
    <n v="204471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987"/>
    <n v="199225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746"/>
    <n v="205783"/>
    <n v="62"/>
    <m/>
    <m/>
    <s v="62 | _034_LIM333_MACHINERY &amp; EQUIPMENT"/>
    <s v="_034_LIM333_MACHINERY &amp; EQUIPMEN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600"/>
    <n v="0"/>
    <n v="0"/>
    <n v="1600"/>
    <n v="0"/>
    <n v="1600"/>
    <n v="1652.8"/>
    <n v="1705.6895999999999"/>
    <n v="0"/>
    <n v="0"/>
    <n v="155.65"/>
    <n v="311.3"/>
    <n v="1444.35"/>
    <n v="9.73"/>
  </r>
  <r>
    <n v="10854"/>
    <n v="224888"/>
    <n v="170"/>
    <m/>
    <m/>
    <s v="170 | _004_LIM333_CONSUMABLE DOMESTIC ITEMS"/>
    <s v="_004_LIM333_CONSUMABLE DOMESTIC ITEMS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592"/>
    <n v="0"/>
    <n v="0"/>
    <n v="1592"/>
    <n v="0"/>
    <n v="1592"/>
    <n v="1644.5359999999998"/>
    <n v="1697.1611519999999"/>
    <n v="0"/>
    <n v="0"/>
    <n v="2224.84"/>
    <n v="4449.68"/>
    <n v="-632.84"/>
    <n v="139.75"/>
  </r>
  <r>
    <n v="12379"/>
    <n v="231839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2486.96"/>
    <n v="24973.919999999998"/>
    <n v="21533.040000000001"/>
    <n v="36.700000000000003"/>
  </r>
  <r>
    <n v="11176"/>
    <n v="224468"/>
    <n v="492"/>
    <m/>
    <m/>
    <s v="492 | _025_LIM333_MACHINERY &amp; EQUIPMENT"/>
    <s v="_025_LIM333_MACHINERY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1473"/>
    <n v="0"/>
    <n v="0"/>
    <n v="1473"/>
    <n v="0"/>
    <n v="1473"/>
    <n v="1521.6089999999999"/>
    <n v="1570.3004879999999"/>
    <n v="0"/>
    <n v="0"/>
    <n v="0"/>
    <n v="0"/>
    <n v="1473"/>
    <n v="0"/>
  </r>
  <r>
    <n v="11010"/>
    <n v="200416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11"/>
    <n v="231964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0"/>
    <n v="0"/>
    <n v="34020"/>
    <n v="0"/>
  </r>
  <r>
    <n v="12361"/>
    <n v="224388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69"/>
    <n v="0"/>
    <n v="0"/>
    <n v="1469"/>
    <n v="0"/>
    <n v="1469"/>
    <n v="1517.4769999999999"/>
    <n v="1566.0362639999998"/>
    <n v="0"/>
    <n v="0"/>
    <n v="905.92"/>
    <n v="1811.84"/>
    <n v="563.08000000000004"/>
    <n v="61.67"/>
  </r>
  <r>
    <n v="11029"/>
    <n v="231611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68"/>
    <n v="202938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83"/>
    <n v="203932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90"/>
    <n v="205667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096"/>
    <n v="224970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521"/>
    <n v="226368"/>
    <n v="2318"/>
    <m/>
    <m/>
    <s v="2318 | 113_Printing- publications and books"/>
    <s v="113_Printing, publications and books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460"/>
    <n v="0"/>
    <n v="0"/>
    <n v="1460"/>
    <n v="0"/>
    <n v="1460"/>
    <n v="1508.1799999999998"/>
    <n v="1556.4417599999999"/>
    <n v="0"/>
    <n v="0"/>
    <n v="0"/>
    <n v="0"/>
    <n v="1460"/>
    <n v="0"/>
  </r>
  <r>
    <n v="11177"/>
    <n v="207285"/>
    <n v="493"/>
    <m/>
    <m/>
    <s v="493 | _036_LIM333_FURNITURE &amp; OFFICE EQUIPMENT"/>
    <s v="_036_LIM333_FURNITURE &amp; OFFICE EQUIPMENT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455"/>
    <n v="0"/>
    <n v="0"/>
    <n v="1455"/>
    <n v="0"/>
    <n v="1455"/>
    <n v="1503.0149999999999"/>
    <n v="1551.1114799999998"/>
    <n v="0"/>
    <n v="0"/>
    <n v="0"/>
    <n v="0"/>
    <n v="1455"/>
    <n v="0"/>
  </r>
  <r>
    <n v="12616"/>
    <n v="231965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2339.88"/>
    <n v="24679.759999999998"/>
    <n v="21680.12"/>
    <n v="36.270000000000003"/>
  </r>
  <r>
    <n v="11100"/>
    <n v="224975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389"/>
    <n v="231916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-6000"/>
    <n v="0"/>
    <n v="32880"/>
    <n v="0"/>
    <n v="32880"/>
    <n v="33965.040000000001"/>
    <n v="35051.921280000002"/>
    <n v="8800"/>
    <n v="1047.3900000000001"/>
    <n v="9483.27"/>
    <n v="18966.54"/>
    <n v="13549.34"/>
    <n v="28.84"/>
  </r>
  <r>
    <n v="11105"/>
    <n v="231609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110"/>
    <n v="224979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70"/>
    <n v="224799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448"/>
    <n v="0"/>
    <n v="0"/>
    <n v="1448"/>
    <n v="0"/>
    <n v="1448"/>
    <n v="1495.7839999999999"/>
    <n v="1543.6490879999999"/>
    <n v="0"/>
    <n v="0"/>
    <n v="0"/>
    <n v="0"/>
    <n v="1448"/>
    <n v="0"/>
  </r>
  <r>
    <n v="11155"/>
    <n v="200250"/>
    <n v="471"/>
    <m/>
    <m/>
    <s v="471 | 115_LIM333_MACHINERY &amp; EQUIPMENT"/>
    <s v="115_LIM333_MACHINERY &amp; EQUIPMENT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27"/>
    <n v="0"/>
    <n v="0"/>
    <n v="1427"/>
    <n v="0"/>
    <n v="1427"/>
    <n v="1474.0909999999999"/>
    <n v="1521.2619119999999"/>
    <n v="0"/>
    <n v="0"/>
    <n v="0"/>
    <n v="0"/>
    <n v="1427"/>
    <n v="0"/>
  </r>
  <r>
    <n v="11117"/>
    <n v="224983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494"/>
    <n v="226333"/>
    <n v="2291"/>
    <m/>
    <m/>
    <s v="2291 | 007_Printing- publications and books"/>
    <s v="007_Printing, publications and books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400"/>
    <n v="-2000"/>
    <n v="0"/>
    <n v="1400"/>
    <n v="0"/>
    <n v="1400"/>
    <n v="1446.1999999999998"/>
    <n v="1492.4784"/>
    <n v="0"/>
    <n v="0"/>
    <n v="0"/>
    <n v="0"/>
    <n v="1400"/>
    <n v="0"/>
  </r>
  <r>
    <n v="11119"/>
    <n v="231610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868"/>
    <n v="224782"/>
    <n v="184"/>
    <m/>
    <m/>
    <s v="184 | _023_LIM333_FURNITURE &amp; OFFICE EQUIPMENT"/>
    <s v="_023_LIM333_FURNITURE &amp; OFFICE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1323"/>
    <n v="0"/>
    <n v="0"/>
    <n v="1323"/>
    <n v="0"/>
    <n v="1323"/>
    <n v="1366.6589999999999"/>
    <n v="1410.3920879999998"/>
    <n v="0"/>
    <n v="0"/>
    <n v="0"/>
    <n v="0"/>
    <n v="1323"/>
    <n v="0"/>
  </r>
  <r>
    <n v="12795"/>
    <n v="235094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10000"/>
    <n v="0"/>
    <n v="32500"/>
    <n v="0"/>
    <n v="32500"/>
    <n v="33572.5"/>
    <n v="34646.82"/>
    <n v="0"/>
    <n v="2869.58"/>
    <n v="14130.43"/>
    <n v="28260.86"/>
    <n v="15499.99"/>
    <n v="43.48"/>
  </r>
  <r>
    <n v="11123"/>
    <n v="210680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271"/>
    <n v="231984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13591.3"/>
    <n v="27182.6"/>
    <n v="15568.7"/>
    <n v="46.61"/>
  </r>
  <r>
    <n v="11124"/>
    <n v="200449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131"/>
    <n v="204584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1134"/>
    <n v="224982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0935"/>
    <n v="224736"/>
    <n v="251"/>
    <m/>
    <m/>
    <s v="251 | _024_LIM333_FURNITURE &amp; OFFICE EQUIPMENT"/>
    <s v="_024_LIM333_FURNITURE &amp; OFFICE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1323"/>
    <n v="0"/>
    <n v="0"/>
    <n v="1323"/>
    <n v="0"/>
    <n v="1323"/>
    <n v="1366.6589999999999"/>
    <n v="1410.3920879999998"/>
    <n v="0"/>
    <n v="0"/>
    <n v="0"/>
    <n v="0"/>
    <n v="1323"/>
    <n v="0"/>
  </r>
  <r>
    <n v="11507"/>
    <n v="226338"/>
    <n v="2304"/>
    <m/>
    <m/>
    <s v="2304 | 037_Printing- publications and books"/>
    <s v="037_Printing, publications and book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314"/>
    <n v="0"/>
    <n v="0"/>
    <n v="1314"/>
    <n v="0"/>
    <n v="1314"/>
    <n v="1357.3619999999999"/>
    <n v="1400.7975839999999"/>
    <n v="0"/>
    <n v="0"/>
    <n v="837.15"/>
    <n v="1674.3"/>
    <n v="476.85"/>
    <n v="63.71"/>
  </r>
  <r>
    <n v="11145"/>
    <n v="202133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1000"/>
    <n v="0"/>
    <n v="0"/>
    <n v="1000"/>
    <n v="0"/>
    <n v="1000"/>
    <n v="1033"/>
    <n v="1066.056"/>
    <n v="0"/>
    <n v="0"/>
    <n v="0"/>
    <n v="0"/>
    <n v="1000"/>
    <n v="0"/>
  </r>
  <r>
    <n v="11129"/>
    <n v="224723"/>
    <n v="445"/>
    <m/>
    <m/>
    <s v="445 | 103_LIM333_FURNITURE &amp; OFFICE EQUIPMENT"/>
    <s v="103_LIM333_FURNITURE &amp; OFFICE EQUIPMENT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250"/>
    <n v="0"/>
    <n v="0"/>
    <n v="1250"/>
    <n v="0"/>
    <n v="1250"/>
    <n v="1291.25"/>
    <n v="1332.57"/>
    <n v="0"/>
    <n v="0"/>
    <n v="0"/>
    <n v="0"/>
    <n v="1250"/>
    <n v="0"/>
  </r>
  <r>
    <n v="11145"/>
    <n v="202168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70"/>
    <n v="224101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75"/>
    <n v="0"/>
    <n v="0"/>
    <n v="1175"/>
    <n v="0"/>
    <n v="1175"/>
    <n v="1213.7749999999999"/>
    <n v="1252.6157999999998"/>
    <n v="0"/>
    <n v="0"/>
    <n v="0"/>
    <n v="0"/>
    <n v="1175"/>
    <n v="0"/>
  </r>
  <r>
    <n v="11203"/>
    <n v="224980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412"/>
    <n v="231925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1577"/>
    <n v="231607"/>
    <n v="2374"/>
    <m/>
    <m/>
    <s v="2374 | _012_30000_LIM333_Municipal Running Costs_GENERAL EXPENSES _ OTHER_2018_V1"/>
    <s v="_012_30000_LIM333_Municipal Running Costs_GENERAL EXPENSES _ OTHER_2018_V1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03"/>
    <n v="231944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16642.259999999998"/>
    <n v="33284.519999999997"/>
    <n v="12517.74"/>
    <n v="57.07"/>
  </r>
  <r>
    <n v="12306"/>
    <n v="224642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</r>
  <r>
    <n v="12043"/>
    <n v="224978"/>
    <n v="6240"/>
    <m/>
    <m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</r>
  <r>
    <n v="12622"/>
    <n v="224833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</r>
  <r>
    <n v="11521"/>
    <n v="225867"/>
    <n v="2318"/>
    <m/>
    <m/>
    <s v="2318 | 113_Printing- publications and books"/>
    <s v="113_Printing, publications and books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973"/>
    <n v="0"/>
    <n v="0"/>
    <n v="973"/>
    <n v="0"/>
    <n v="973"/>
    <n v="1005.1089999999999"/>
    <n v="1037.2724879999998"/>
    <n v="0"/>
    <n v="0"/>
    <n v="0"/>
    <n v="0"/>
    <n v="973"/>
    <n v="0"/>
  </r>
  <r>
    <n v="10760"/>
    <n v="206925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969"/>
    <n v="0"/>
    <n v="0"/>
    <n v="969"/>
    <n v="0"/>
    <n v="969"/>
    <n v="1000.977"/>
    <n v="1033.0082640000001"/>
    <n v="0"/>
    <n v="0"/>
    <n v="0"/>
    <n v="0"/>
    <n v="969"/>
    <n v="0"/>
  </r>
  <r>
    <n v="12623"/>
    <n v="224832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130.44"/>
    <n v="260.88"/>
    <n v="949.56"/>
    <n v="12.08"/>
  </r>
  <r>
    <n v="11119"/>
    <n v="206525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910"/>
    <n v="0"/>
    <n v="0"/>
    <n v="910"/>
    <n v="0"/>
    <n v="910"/>
    <n v="940.03"/>
    <n v="970.11095999999998"/>
    <n v="0"/>
    <n v="0"/>
    <n v="0"/>
    <n v="0"/>
    <n v="910"/>
    <n v="0"/>
  </r>
  <r>
    <n v="11068"/>
    <n v="202813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881"/>
    <n v="0"/>
    <n v="0"/>
    <n v="881"/>
    <n v="0"/>
    <n v="881"/>
    <n v="910.07299999999998"/>
    <n v="939.195336"/>
    <n v="0"/>
    <n v="0"/>
    <n v="0"/>
    <n v="0"/>
    <n v="881"/>
    <n v="0"/>
  </r>
  <r>
    <n v="12624"/>
    <n v="224831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</r>
  <r>
    <n v="12606"/>
    <n v="231942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1507"/>
    <n v="225899"/>
    <n v="2304"/>
    <m/>
    <m/>
    <s v="2304 | 037_Printing- publications and books"/>
    <s v="037_Printing, publications and book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876"/>
    <n v="0"/>
    <n v="0"/>
    <n v="876"/>
    <n v="0"/>
    <n v="876"/>
    <n v="904.9079999999999"/>
    <n v="933.86505599999987"/>
    <n v="0"/>
    <n v="0"/>
    <n v="0"/>
    <n v="0"/>
    <n v="876"/>
    <n v="0"/>
  </r>
  <r>
    <n v="11145"/>
    <n v="202143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3000000000000000000000000"/>
    <x v="141"/>
    <x v="2"/>
    <n v="871"/>
    <n v="0"/>
    <n v="0"/>
    <n v="871"/>
    <n v="0"/>
    <n v="871"/>
    <n v="899.74299999999994"/>
    <n v="928.53477599999997"/>
    <n v="0"/>
    <n v="0"/>
    <n v="0"/>
    <n v="0"/>
    <n v="871"/>
    <n v="0"/>
  </r>
  <r>
    <n v="12625"/>
    <n v="224829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</r>
  <r>
    <n v="10697"/>
    <n v="224418"/>
    <n v="13"/>
    <m/>
    <m/>
    <s v="13 | _062_LIM333_FURNITURE &amp; OFFICE EQUIPMENT"/>
    <s v="_062_LIM333_FURNITURE &amp; OFFICE EQUIPMENT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56"/>
    <n v="0"/>
    <n v="0"/>
    <n v="1056"/>
    <n v="0"/>
    <n v="1056"/>
    <n v="1090.848"/>
    <n v="1125.755136"/>
    <n v="0"/>
    <n v="0"/>
    <n v="0"/>
    <n v="0"/>
    <n v="1056"/>
    <n v="0"/>
  </r>
  <r>
    <n v="12045"/>
    <n v="226007"/>
    <n v="6242"/>
    <m/>
    <m/>
    <s v="6242 | _140_10001_LIM333_General Expense_Standby Meals Expenses"/>
    <s v="_140_10001_LIM333_General Expense_Standby Meals Expense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3000000000000000000000000"/>
    <x v="141"/>
    <x v="2"/>
    <n v="871"/>
    <n v="0"/>
    <n v="0"/>
    <n v="871"/>
    <n v="0"/>
    <n v="871"/>
    <n v="899.74299999999994"/>
    <n v="928.53477599999997"/>
    <n v="0"/>
    <n v="0"/>
    <n v="0"/>
    <n v="0"/>
    <n v="871"/>
    <n v="0"/>
  </r>
  <r>
    <n v="12607"/>
    <n v="231946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2046"/>
    <n v="226008"/>
    <n v="6243"/>
    <m/>
    <m/>
    <s v="6243 | _144_10001_LIM333_General Expense_Standby Meals Expenses"/>
    <s v="_144_10001_LIM333_General Expense_Standby Meals Expense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10057001003000000000000000000000000"/>
    <x v="141"/>
    <x v="2"/>
    <n v="871"/>
    <n v="0"/>
    <n v="0"/>
    <n v="871"/>
    <n v="0"/>
    <n v="871"/>
    <n v="899.74299999999994"/>
    <n v="928.53477599999997"/>
    <n v="0"/>
    <n v="0"/>
    <n v="0"/>
    <n v="0"/>
    <n v="871"/>
    <n v="0"/>
  </r>
  <r>
    <n v="10793"/>
    <n v="205025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0000000000000000000000000000000"/>
    <x v="138"/>
    <x v="2"/>
    <n v="863"/>
    <n v="0"/>
    <n v="0"/>
    <n v="863"/>
    <n v="0"/>
    <n v="863"/>
    <n v="891.47899999999993"/>
    <n v="920.00632799999994"/>
    <n v="0"/>
    <n v="0"/>
    <n v="0"/>
    <n v="0"/>
    <n v="863"/>
    <n v="0"/>
  </r>
  <r>
    <n v="12617"/>
    <n v="231963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0785"/>
    <n v="224875"/>
    <n v="101"/>
    <m/>
    <m/>
    <s v="101 | _035_LIM333_CONSUMABLE DOMESTIC ITEMS"/>
    <s v="_035_LIM333_CONSUMABLE DOMESTIC ITEMS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</r>
  <r>
    <n v="12268"/>
    <n v="225779"/>
    <n v="6613"/>
    <m/>
    <m/>
    <s v="6613 | Fleet project_POLE TRAILER_DKX 038 N [063]"/>
    <s v="Fleet project_POLE TRAILER_DKX 03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300"/>
    <n v="0"/>
    <n v="824"/>
    <n v="0"/>
    <n v="824"/>
    <n v="851.19199999999989"/>
    <n v="878.43014399999993"/>
    <n v="0"/>
    <n v="0"/>
    <n v="732"/>
    <n v="1464"/>
    <n v="92"/>
    <n v="88.83"/>
  </r>
  <r>
    <n v="10821"/>
    <n v="199377"/>
    <n v="137"/>
    <m/>
    <m/>
    <s v="137 | 115_LIM333_FURNITURE &amp; OFFICE EQUIPMENT"/>
    <s v="115_LIM333_FURNITURE &amp; OFFICE EQUIPMENT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</r>
  <r>
    <n v="12270"/>
    <n v="225784"/>
    <n v="6615"/>
    <m/>
    <m/>
    <s v="6615 | Fleet project_POLE TRAILER_DLV 291 N [063]"/>
    <s v="Fleet project_POLE TRAILER_DLV 29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300"/>
    <n v="0"/>
    <n v="824"/>
    <n v="0"/>
    <n v="824"/>
    <n v="851.19199999999989"/>
    <n v="878.43014399999993"/>
    <n v="0"/>
    <n v="0"/>
    <n v="732"/>
    <n v="1464"/>
    <n v="92"/>
    <n v="88.83"/>
  </r>
  <r>
    <n v="11220"/>
    <n v="206575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813"/>
    <n v="0"/>
    <n v="0"/>
    <n v="813"/>
    <n v="0"/>
    <n v="813"/>
    <n v="839.82899999999995"/>
    <n v="866.70352800000001"/>
    <n v="0"/>
    <n v="0"/>
    <n v="0"/>
    <n v="0"/>
    <n v="813"/>
    <n v="0"/>
  </r>
  <r>
    <n v="12637"/>
    <n v="231956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0933"/>
    <n v="203788"/>
    <n v="249"/>
    <m/>
    <m/>
    <s v="249 | _015_LIM333_NON-CAPITAL TOOLS &amp; EQUIPMENT"/>
    <s v="_015_LIM333_NON-CAPITAL TOOLS &amp; EQUIPMENT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325"/>
    <n v="650"/>
    <n v="675"/>
    <n v="32.5"/>
  </r>
  <r>
    <n v="11172"/>
    <n v="202886"/>
    <n v="488"/>
    <m/>
    <m/>
    <s v="488 | _063_LIM333_FURNITURE &amp; OFFICE EQUIPMENT"/>
    <s v="_063_LIM333_FURNITURE &amp; OFFICE EQUIPMEN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</r>
  <r>
    <n v="10901"/>
    <n v="205963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800"/>
    <n v="0"/>
    <n v="0"/>
    <n v="800"/>
    <n v="0"/>
    <n v="800"/>
    <n v="826.4"/>
    <n v="852.84479999999996"/>
    <n v="0"/>
    <n v="0"/>
    <n v="0"/>
    <n v="0"/>
    <n v="800"/>
    <n v="0"/>
  </r>
  <r>
    <n v="12250"/>
    <n v="225838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641"/>
    <n v="231953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2251"/>
    <n v="225839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1224"/>
    <n v="202276"/>
    <n v="540"/>
    <m/>
    <m/>
    <s v="540 | _007_LIM333_CONSUMABLE DOMESTIC ITEMS"/>
    <s v="_007_LIM333_CONSUMABLE DOMESTIC ITEMS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</r>
  <r>
    <n v="12643"/>
    <n v="22408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87"/>
    <n v="0"/>
    <n v="0"/>
    <n v="987"/>
    <n v="0"/>
    <n v="987"/>
    <n v="1019.5709999999999"/>
    <n v="1052.1972719999999"/>
    <n v="0"/>
    <n v="0"/>
    <n v="0"/>
    <n v="0"/>
    <n v="987"/>
    <n v="0"/>
  </r>
  <r>
    <n v="12255"/>
    <n v="225843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642"/>
    <n v="231952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</r>
  <r>
    <n v="12256"/>
    <n v="225844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57"/>
    <n v="225845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58"/>
    <n v="225846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56"/>
    <n v="224394"/>
    <n v="6488"/>
    <m/>
    <m/>
    <s v="6488 | Fleet project_BOMAG_BC2019 [063]"/>
    <s v="Fleet project_BOMAG_BC2019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</r>
  <r>
    <n v="12357"/>
    <n v="224389"/>
    <n v="6489"/>
    <m/>
    <m/>
    <s v="6489 | Fleet project_BOMAG_BC2025 [063]"/>
    <s v="Fleet project_BOMAG_BC202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</r>
  <r>
    <n v="12259"/>
    <n v="225848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60"/>
    <n v="225782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61"/>
    <n v="225849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64"/>
    <n v="225852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640"/>
    <n v="231955"/>
    <n v="8656"/>
    <m/>
    <m/>
    <s v="8656 | Test Station Trailer_FRK 231 L"/>
    <s v="Test Station Trailer_FRK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7000"/>
    <n v="0"/>
    <n v="0"/>
    <n v="27000"/>
    <n v="0"/>
    <n v="27000"/>
    <n v="27890.999999999996"/>
    <n v="28783.511999999999"/>
    <n v="0"/>
    <n v="0"/>
    <n v="0"/>
    <n v="0"/>
    <n v="27000"/>
    <n v="0"/>
  </r>
  <r>
    <n v="12311"/>
    <n v="225797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12"/>
    <n v="225804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313"/>
    <n v="225805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15"/>
    <n v="225808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622"/>
    <n v="231961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16000"/>
    <n v="0"/>
    <n v="25720"/>
    <n v="0"/>
    <n v="25720"/>
    <n v="26568.76"/>
    <n v="27418.960319999998"/>
    <n v="9365.2199999999993"/>
    <n v="8965.2199999999993"/>
    <n v="21000.02"/>
    <n v="42000.04"/>
    <n v="-13610.46"/>
    <n v="81.650000000000006"/>
  </r>
  <r>
    <n v="12794"/>
    <n v="235096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0"/>
    <n v="0"/>
    <n v="22500"/>
    <n v="0"/>
    <n v="22500"/>
    <n v="23242.499999999996"/>
    <n v="23986.26"/>
    <n v="0"/>
    <n v="0"/>
    <n v="0"/>
    <n v="0"/>
    <n v="22500"/>
    <n v="0"/>
  </r>
  <r>
    <n v="12316"/>
    <n v="225817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17"/>
    <n v="225809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18"/>
    <n v="225810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58"/>
    <n v="224390"/>
    <n v="6490"/>
    <m/>
    <m/>
    <s v="6490 | Fleet project_BOMAG_BC3890 [063]"/>
    <s v="Fleet project_BOMAG_BC3890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</r>
  <r>
    <n v="12359"/>
    <n v="224391"/>
    <n v="6491"/>
    <m/>
    <m/>
    <s v="6491 | Fleet project_BOMAG_BC4085 [063]"/>
    <s v="Fleet project_BOMAG_BC408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</r>
  <r>
    <n v="12319"/>
    <n v="225811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796"/>
    <n v="235097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0"/>
    <n v="0"/>
    <n v="22500"/>
    <n v="0"/>
    <n v="22500"/>
    <n v="23242.499999999996"/>
    <n v="23986.26"/>
    <n v="0"/>
    <n v="0"/>
    <n v="173.91"/>
    <n v="347.82"/>
    <n v="22326.09"/>
    <n v="0.77"/>
  </r>
  <r>
    <n v="10734"/>
    <n v="224922"/>
    <n v="50"/>
    <m/>
    <m/>
    <s v="50 | _057_LIM333_CONSUMABLE DOMESTIC ITEMS"/>
    <s v="_057_LIM333_CONSUMABLE DOMESTIC ITEMS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941"/>
    <n v="0"/>
    <n v="0"/>
    <n v="941"/>
    <n v="0"/>
    <n v="941"/>
    <n v="972.05299999999988"/>
    <n v="1003.158696"/>
    <n v="0"/>
    <n v="0"/>
    <n v="0"/>
    <n v="0"/>
    <n v="941"/>
    <n v="0"/>
  </r>
  <r>
    <n v="12368"/>
    <n v="224375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04"/>
    <n v="0"/>
    <n v="0"/>
    <n v="904"/>
    <n v="0"/>
    <n v="904"/>
    <n v="933.83199999999988"/>
    <n v="963.71462399999996"/>
    <n v="0"/>
    <n v="0"/>
    <n v="0"/>
    <n v="0"/>
    <n v="904"/>
    <n v="0"/>
  </r>
  <r>
    <n v="12320"/>
    <n v="225812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21"/>
    <n v="225813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83"/>
    <n v="231836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0"/>
    <n v="0"/>
    <n v="0"/>
    <n v="19440"/>
    <n v="0"/>
    <n v="19440"/>
    <n v="20081.519999999997"/>
    <n v="20724.128639999999"/>
    <n v="0"/>
    <n v="0"/>
    <n v="0"/>
    <n v="0"/>
    <n v="19440"/>
    <n v="0"/>
  </r>
  <r>
    <n v="12322"/>
    <n v="225814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23"/>
    <n v="225815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31"/>
    <n v="225823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50"/>
    <n v="224532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900"/>
    <n v="0"/>
    <n v="0"/>
    <n v="900"/>
    <n v="0"/>
    <n v="900"/>
    <n v="929.69999999999993"/>
    <n v="959.45039999999995"/>
    <n v="0"/>
    <n v="0"/>
    <n v="0"/>
    <n v="0"/>
    <n v="900"/>
    <n v="0"/>
  </r>
  <r>
    <n v="12288"/>
    <n v="224619"/>
    <n v="6644"/>
    <m/>
    <m/>
    <s v="6644 | Fleet project_WELDER TRAILER_DLF 729 N [103]"/>
    <s v="Fleet project_WELDER TRAILER_DLF 729 N [10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864"/>
    <n v="0"/>
    <n v="0"/>
    <n v="864"/>
    <n v="0"/>
    <n v="864"/>
    <n v="892.51199999999994"/>
    <n v="921.07238399999994"/>
    <n v="0"/>
    <n v="0"/>
    <n v="0"/>
    <n v="0"/>
    <n v="864"/>
    <n v="0"/>
  </r>
  <r>
    <n v="12369"/>
    <n v="225714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0"/>
    <n v="225715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402"/>
    <n v="224585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864"/>
    <n v="0"/>
    <n v="0"/>
    <n v="864"/>
    <n v="0"/>
    <n v="864"/>
    <n v="892.51199999999994"/>
    <n v="921.07238399999994"/>
    <n v="0"/>
    <n v="0"/>
    <n v="0"/>
    <n v="0"/>
    <n v="864"/>
    <n v="0"/>
  </r>
  <r>
    <n v="10857"/>
    <n v="201569"/>
    <n v="173"/>
    <m/>
    <m/>
    <s v="173 | _144_LIM333_TRAFFIC LIGHTS"/>
    <s v="_144_LIM333_TRAFFIC LIGHT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2000000000000000"/>
    <s v="Operational:Maintenance:Infrastructure:Corrective Maintenance:Planned:Electrical Infrastructure:LV Networks:Public Lighting"/>
    <s v="FD001001001002000000000000000000000000"/>
    <s v="Fund:Operational:Revenue:General Revenue:Equitable Share"/>
    <s v="IE007003000000000000000000000000000000"/>
    <x v="0"/>
    <x v="0"/>
    <n v="849"/>
    <n v="0"/>
    <n v="0"/>
    <n v="849"/>
    <n v="0"/>
    <n v="849"/>
    <n v="877.01699999999994"/>
    <n v="905.08154400000001"/>
    <n v="0"/>
    <n v="0"/>
    <n v="0"/>
    <n v="0"/>
    <n v="849"/>
    <n v="0"/>
  </r>
  <r>
    <n v="12371"/>
    <n v="225716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670"/>
    <n v="231830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3040"/>
    <n v="0"/>
    <n v="0"/>
    <n v="13040"/>
    <n v="0"/>
    <n v="13040"/>
    <n v="13470.32"/>
    <n v="13901.37024"/>
    <n v="0"/>
    <n v="0"/>
    <n v="0"/>
    <n v="0"/>
    <n v="13040"/>
    <n v="0"/>
  </r>
  <r>
    <n v="12372"/>
    <n v="225717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3"/>
    <n v="225718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0769"/>
    <n v="224869"/>
    <n v="85"/>
    <m/>
    <m/>
    <s v="85 | _032_LIM333_CONSUMABLE DOMESTIC ITEMS"/>
    <s v="_032_LIM333_CONSUMABLE DOMESTIC ITEM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29"/>
    <n v="0"/>
    <n v="0"/>
    <n v="829"/>
    <n v="0"/>
    <n v="829"/>
    <n v="856.35699999999997"/>
    <n v="883.76042399999994"/>
    <n v="0"/>
    <n v="0"/>
    <n v="0"/>
    <n v="0"/>
    <n v="829"/>
    <n v="0"/>
  </r>
  <r>
    <n v="12623"/>
    <n v="231960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2000"/>
    <n v="0"/>
    <n v="11720"/>
    <n v="0"/>
    <n v="11720"/>
    <n v="12106.759999999998"/>
    <n v="12494.176319999999"/>
    <n v="0"/>
    <n v="0"/>
    <n v="13873.91"/>
    <n v="27747.82"/>
    <n v="-2153.91"/>
    <n v="118.38"/>
  </r>
  <r>
    <n v="10858"/>
    <n v="207557"/>
    <n v="174"/>
    <m/>
    <m/>
    <s v="174 | _062_LIM333_MACHINERY &amp; EQUIPMENT"/>
    <s v="_062_LIM333_MACHINERY &amp; EQUIPMENT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822"/>
    <n v="0"/>
    <n v="0"/>
    <n v="822"/>
    <n v="0"/>
    <n v="822"/>
    <n v="849.12599999999998"/>
    <n v="876.29803200000003"/>
    <n v="0"/>
    <n v="0"/>
    <n v="0"/>
    <n v="0"/>
    <n v="822"/>
    <n v="0"/>
  </r>
  <r>
    <n v="12374"/>
    <n v="225719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5"/>
    <n v="225720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6"/>
    <n v="225721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7"/>
    <n v="225722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78"/>
    <n v="225723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0716"/>
    <n v="224730"/>
    <n v="32"/>
    <m/>
    <m/>
    <s v="32 | _005_LIM333_FURNITURE &amp; OFFICE EQUIPMENT"/>
    <s v="_005_LIM333_FURNITURE &amp; OFFICE EQUIPMENT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15"/>
    <n v="0"/>
    <n v="0"/>
    <n v="815"/>
    <n v="0"/>
    <n v="815"/>
    <n v="841.89499999999998"/>
    <n v="868.83564000000001"/>
    <n v="0"/>
    <n v="0"/>
    <n v="0"/>
    <n v="0"/>
    <n v="815"/>
    <n v="0"/>
  </r>
  <r>
    <n v="12624"/>
    <n v="231959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0"/>
    <n v="0"/>
    <n v="9720"/>
    <n v="0"/>
    <n v="9720"/>
    <n v="10040.759999999998"/>
    <n v="10362.064319999999"/>
    <n v="0"/>
    <n v="0"/>
    <n v="6256.53"/>
    <n v="12513.06"/>
    <n v="3463.47"/>
    <n v="64.37"/>
  </r>
  <r>
    <n v="12379"/>
    <n v="225724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80"/>
    <n v="225725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1064"/>
    <n v="224461"/>
    <n v="380"/>
    <m/>
    <m/>
    <s v="380 | _025_LIM333_FURNITURE &amp; OFFICE EQUIPMENT"/>
    <s v="_025_LIM333_FURNITURE &amp; OFFICE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815"/>
    <n v="0"/>
    <n v="0"/>
    <n v="815"/>
    <n v="0"/>
    <n v="815"/>
    <n v="841.89499999999998"/>
    <n v="868.83564000000001"/>
    <n v="0"/>
    <n v="0"/>
    <n v="0"/>
    <n v="0"/>
    <n v="815"/>
    <n v="0"/>
  </r>
  <r>
    <n v="12383"/>
    <n v="225728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402"/>
    <n v="225747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1196"/>
    <n v="199735"/>
    <n v="512"/>
    <m/>
    <m/>
    <s v="512 | 115_LIM333_COUNCIL-OWNED LAND"/>
    <s v="115_LIM333_COUNCIL-OWNED LAND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801"/>
    <n v="0"/>
    <n v="0"/>
    <n v="801"/>
    <n v="0"/>
    <n v="801"/>
    <n v="827.43299999999988"/>
    <n v="853.91085599999985"/>
    <n v="0"/>
    <n v="0"/>
    <n v="0"/>
    <n v="0"/>
    <n v="801"/>
    <n v="0"/>
  </r>
  <r>
    <n v="11150"/>
    <n v="200528"/>
    <n v="466"/>
    <m/>
    <m/>
    <s v="466 | _153_LIM333_MACHINERY &amp; EQUIPMENT"/>
    <s v="_153_LIM333_MACHINERY &amp; EQUIPMENT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799"/>
    <n v="0"/>
    <n v="0"/>
    <n v="799"/>
    <n v="0"/>
    <n v="799"/>
    <n v="825.36699999999996"/>
    <n v="851.77874399999996"/>
    <n v="0"/>
    <n v="0"/>
    <n v="0"/>
    <n v="0"/>
    <n v="799"/>
    <n v="0"/>
  </r>
  <r>
    <n v="12625"/>
    <n v="231958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0"/>
    <n v="0"/>
    <n v="9720"/>
    <n v="0"/>
    <n v="9720"/>
    <n v="10040.759999999998"/>
    <n v="10362.064319999999"/>
    <n v="0"/>
    <n v="0"/>
    <n v="9300"/>
    <n v="18600"/>
    <n v="420"/>
    <n v="95.68"/>
  </r>
  <r>
    <n v="12404"/>
    <n v="225749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0941"/>
    <n v="199912"/>
    <n v="257"/>
    <m/>
    <m/>
    <s v="257 | 135_LIM333_COUNCIL-OWNED BUILDINGS"/>
    <s v="135_LIM333_COUNCIL-OWNED BUILDING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699"/>
    <n v="0"/>
    <n v="0"/>
    <n v="699"/>
    <n v="0"/>
    <n v="699"/>
    <n v="722.06699999999989"/>
    <n v="745.17314399999987"/>
    <n v="0"/>
    <n v="0"/>
    <n v="0"/>
    <n v="0"/>
    <n v="699"/>
    <n v="0"/>
  </r>
  <r>
    <n v="12243"/>
    <n v="231996"/>
    <n v="6513"/>
    <m/>
    <m/>
    <s v="6513 | Fleet project_HERSOFAM_DMS 569 N [063]"/>
    <s v="Fleet project_HERSOFAM_DMS 56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5000"/>
    <n v="0"/>
    <n v="7916"/>
    <n v="0"/>
    <n v="7916"/>
    <n v="8177.2279999999992"/>
    <n v="8438.8992959999996"/>
    <n v="0"/>
    <n v="0"/>
    <n v="6098"/>
    <n v="12196"/>
    <n v="1818"/>
    <n v="77.03"/>
  </r>
  <r>
    <n v="12405"/>
    <n v="225750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05"/>
    <n v="224641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"/>
    <n v="0"/>
    <n v="0"/>
    <n v="648"/>
    <n v="0"/>
    <n v="648"/>
    <n v="669.3839999999999"/>
    <n v="690.80428799999993"/>
    <n v="0"/>
    <n v="0"/>
    <n v="0"/>
    <n v="0"/>
    <n v="648"/>
    <n v="0"/>
  </r>
  <r>
    <n v="12410"/>
    <n v="225755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88"/>
    <n v="231827"/>
    <n v="6644"/>
    <m/>
    <m/>
    <s v="6644 | Fleet project_WELDER TRAILER_DLF 729 N [103]"/>
    <s v="Fleet project_WELDER TRAILER_DLF 729 N [10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7776"/>
    <n v="0"/>
    <n v="0"/>
    <n v="7776"/>
    <n v="0"/>
    <n v="7776"/>
    <n v="8032.6079999999993"/>
    <n v="8289.6514559999996"/>
    <n v="0"/>
    <n v="0"/>
    <n v="0"/>
    <n v="0"/>
    <n v="7776"/>
    <n v="0"/>
  </r>
  <r>
    <n v="12367"/>
    <n v="224549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"/>
    <n v="0"/>
    <n v="0"/>
    <n v="648"/>
    <n v="0"/>
    <n v="648"/>
    <n v="669.3839999999999"/>
    <n v="690.80428799999993"/>
    <n v="0"/>
    <n v="0"/>
    <n v="0"/>
    <n v="0"/>
    <n v="648"/>
    <n v="0"/>
  </r>
  <r>
    <n v="12603"/>
    <n v="225583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368"/>
    <n v="224548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"/>
    <n v="0"/>
    <n v="0"/>
    <n v="648"/>
    <n v="0"/>
    <n v="648"/>
    <n v="669.3839999999999"/>
    <n v="690.80428799999993"/>
    <n v="0"/>
    <n v="0"/>
    <n v="0"/>
    <n v="0"/>
    <n v="648"/>
    <n v="0"/>
  </r>
  <r>
    <n v="12604"/>
    <n v="225584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368"/>
    <n v="231818"/>
    <n v="6500"/>
    <m/>
    <m/>
    <s v="6500 | Fleet project_DLV 326 N_RAMSOMES"/>
    <s v="Fleet project_DLV 326 N_RAMSOMES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5832"/>
    <n v="0"/>
    <n v="0"/>
    <n v="5832"/>
    <n v="0"/>
    <n v="5832"/>
    <n v="6024.4559999999992"/>
    <n v="6217.2385919999997"/>
    <n v="0"/>
    <n v="0"/>
    <n v="0"/>
    <n v="0"/>
    <n v="5832"/>
    <n v="0"/>
  </r>
  <r>
    <n v="12616"/>
    <n v="225600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414"/>
    <n v="235571"/>
    <n v="6619"/>
    <m/>
    <m/>
    <s v="6619 | Fleet project_TIPPER TRUCK TATA 1518LPK [063]_CNG 468 L"/>
    <s v="Fleet project_TIPPER TRUCK TATA 1518LPK [063]_CNG 4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0"/>
    <n v="5000"/>
    <n v="0"/>
    <n v="5000"/>
    <n v="0"/>
    <n v="5000"/>
    <n v="5165"/>
    <n v="5330.28"/>
    <n v="0"/>
    <n v="0"/>
    <n v="3054.36"/>
    <n v="6108.72"/>
    <n v="1945.64"/>
    <n v="61.09"/>
  </r>
  <r>
    <n v="12622"/>
    <n v="225597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264"/>
    <n v="224698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"/>
    <n v="0"/>
    <n v="0"/>
    <n v="626"/>
    <n v="0"/>
    <n v="626"/>
    <n v="646.6579999999999"/>
    <n v="667.35105599999997"/>
    <n v="0"/>
    <n v="0"/>
    <n v="0"/>
    <n v="0"/>
    <n v="626"/>
    <n v="0"/>
  </r>
  <r>
    <n v="12623"/>
    <n v="225596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1135"/>
    <n v="224927"/>
    <n v="451"/>
    <m/>
    <m/>
    <s v="451 | _033_LIM333_CONSUMABLE DOMESTIC ITEMS"/>
    <s v="_033_LIM333_CONSUMABLE DOMESTIC ITEMS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92"/>
    <n v="0"/>
    <n v="0"/>
    <n v="592"/>
    <n v="0"/>
    <n v="592"/>
    <n v="611.53599999999994"/>
    <n v="631.10515199999998"/>
    <n v="0"/>
    <n v="0"/>
    <n v="0"/>
    <n v="0"/>
    <n v="592"/>
    <n v="0"/>
  </r>
  <r>
    <n v="12624"/>
    <n v="225595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625"/>
    <n v="225594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</r>
  <r>
    <n v="12330"/>
    <n v="224282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7"/>
    <n v="0"/>
    <n v="0"/>
    <n v="587"/>
    <n v="0"/>
    <n v="587"/>
    <n v="606.37099999999998"/>
    <n v="625.77487199999996"/>
    <n v="0"/>
    <n v="0"/>
    <n v="0"/>
    <n v="0"/>
    <n v="587"/>
    <n v="0"/>
  </r>
  <r>
    <n v="12416"/>
    <n v="235570"/>
    <n v="6621"/>
    <m/>
    <m/>
    <s v="6621 | Fleet project_TIPPER TRUCK TATA 1518LPK [063]_CNG 480 L"/>
    <s v="Fleet project_TIPPER TRUCK TATA 1518LPK [063]_CNG 48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0"/>
    <n v="5000"/>
    <n v="0"/>
    <n v="5000"/>
    <n v="0"/>
    <n v="5000"/>
    <n v="5165"/>
    <n v="5330.28"/>
    <n v="0"/>
    <n v="0"/>
    <n v="1283.46"/>
    <n v="2566.92"/>
    <n v="3716.54"/>
    <n v="25.67"/>
  </r>
  <r>
    <n v="12793"/>
    <n v="235118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1092"/>
    <n v="206725"/>
    <n v="408"/>
    <m/>
    <m/>
    <s v="408 | _036_LIM333_NON-COUNCIL-OWNED ASSETS - CONTRACTORS"/>
    <s v="_036_LIM333_NON-COUNCIL-OWNED ASSETS - CONTRACTOR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2001008003000000000000000"/>
    <s v="Operational:Maintenance:Infrastructure:Preventative Maintenance:Condition Based:Electrical Infrastructure:LV Networks:Municipal Service Connections"/>
    <s v="FD001001001002000000000000000000000000"/>
    <s v="Fund:Operational:Revenue:General Revenue:Equitable Share"/>
    <s v="IE007003000000000000000000000000000000"/>
    <x v="0"/>
    <x v="0"/>
    <n v="549"/>
    <n v="0"/>
    <n v="0"/>
    <n v="549"/>
    <n v="0"/>
    <n v="549"/>
    <n v="567.11699999999996"/>
    <n v="585.26474399999995"/>
    <n v="0"/>
    <n v="0"/>
    <n v="0"/>
    <n v="0"/>
    <n v="549"/>
    <n v="0"/>
  </r>
  <r>
    <n v="12794"/>
    <n v="235117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795"/>
    <n v="235119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796"/>
    <n v="235120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</r>
  <r>
    <n v="12240"/>
    <n v="224677"/>
    <n v="6514"/>
    <m/>
    <m/>
    <s v="6514 | Fleet project_HERSOFAM_DNB 893 N"/>
    <s v="Fleet project_HERSOFAM_DNB 893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5"/>
    <n v="224635"/>
    <n v="6631"/>
    <m/>
    <m/>
    <s v="6631 | Fleet project_TRAILER_DLF 731 N"/>
    <s v="Fleet project_TRAILER_DLF 73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40"/>
    <n v="231997"/>
    <n v="6514"/>
    <m/>
    <m/>
    <s v="6514 | Fleet project_HERSOFAM_DNB 893 N"/>
    <s v="Fleet project_HERSOFAM_DNB 893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1010"/>
    <n v="200489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749"/>
    <n v="0"/>
    <n v="0"/>
    <n v="749"/>
    <n v="0"/>
    <n v="749"/>
    <n v="773.71699999999998"/>
    <n v="798.47594400000003"/>
    <n v="0"/>
    <n v="0"/>
    <n v="0"/>
    <n v="0"/>
    <n v="749"/>
    <n v="0"/>
  </r>
  <r>
    <n v="10813"/>
    <n v="202231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700"/>
    <n v="0"/>
    <n v="0"/>
    <n v="700"/>
    <n v="0"/>
    <n v="700"/>
    <n v="723.09999999999991"/>
    <n v="746.23919999999998"/>
    <n v="0"/>
    <n v="0"/>
    <n v="0"/>
    <n v="0"/>
    <n v="700"/>
    <n v="0"/>
  </r>
  <r>
    <n v="12277"/>
    <n v="224633"/>
    <n v="6633"/>
    <m/>
    <m/>
    <s v="6633 | Fleet project_TRAILER_DLG 098 N"/>
    <s v="Fleet project_TRAILER_DLG 098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85"/>
    <n v="224615"/>
    <n v="6641"/>
    <m/>
    <m/>
    <s v="6641 | Fleet project_VENTER ELITE_DLV 309 N"/>
    <s v="Fleet project_VENTER ELITE_DLV 309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5"/>
    <n v="231823"/>
    <n v="6631"/>
    <m/>
    <m/>
    <s v="6631 | Fleet project_TRAILER_DLF 731 N"/>
    <s v="Fleet project_TRAILER_DLF 731 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0811"/>
    <n v="201803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3001000000000000000000000000000"/>
    <x v="7"/>
    <x v="2"/>
    <n v="673"/>
    <n v="0"/>
    <n v="0"/>
    <n v="673"/>
    <n v="0"/>
    <n v="673"/>
    <n v="695.20899999999995"/>
    <n v="717.45568800000001"/>
    <n v="0"/>
    <n v="0"/>
    <n v="0"/>
    <n v="0"/>
    <n v="673"/>
    <n v="0"/>
  </r>
  <r>
    <n v="12286"/>
    <n v="224617"/>
    <n v="6642"/>
    <m/>
    <m/>
    <s v="6642 | Fleet project_VENTER TRAILER_DLV 304 N"/>
    <s v="Fleet project_VENTER TRAILER_DLV 304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7"/>
    <n v="231981"/>
    <n v="6633"/>
    <m/>
    <m/>
    <s v="6633 | Fleet project_TRAILER_DLG 098 N"/>
    <s v="Fleet project_TRAILER_DLG 098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01"/>
    <n v="224646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0954"/>
    <n v="201491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5003000000000000000000000000000"/>
    <x v="106"/>
    <x v="2"/>
    <n v="667"/>
    <n v="0"/>
    <n v="0"/>
    <n v="667"/>
    <n v="0"/>
    <n v="667"/>
    <n v="689.01099999999997"/>
    <n v="711.05935199999999"/>
    <n v="0"/>
    <n v="0"/>
    <n v="0"/>
    <n v="0"/>
    <n v="667"/>
    <n v="0"/>
  </r>
  <r>
    <n v="12285"/>
    <n v="231892"/>
    <n v="6641"/>
    <m/>
    <m/>
    <s v="6641 | Fleet project_VENTER ELITE_DLV 309 N"/>
    <s v="Fleet project_VENTER ELITE_DLV 309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288"/>
    <n v="231658"/>
    <n v="6644"/>
    <m/>
    <m/>
    <s v="6644 | Fleet project_WELDER TRAILER_DLF 729 N [103]"/>
    <s v="Fleet project_WELDER TRAILER_DLF 729 N [10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65"/>
    <n v="0"/>
    <n v="0"/>
    <n v="665"/>
    <n v="0"/>
    <n v="665"/>
    <n v="686.94499999999994"/>
    <n v="708.92723999999998"/>
    <n v="0"/>
    <n v="0"/>
    <n v="0"/>
    <n v="0"/>
    <n v="665"/>
    <n v="0"/>
  </r>
  <r>
    <n v="11100"/>
    <n v="224968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15003000000000000000000000000000"/>
    <x v="106"/>
    <x v="2"/>
    <n v="5600"/>
    <n v="-5000"/>
    <n v="0"/>
    <n v="600"/>
    <n v="0"/>
    <n v="600"/>
    <n v="619.79999999999995"/>
    <n v="639.6336"/>
    <n v="0"/>
    <n v="0"/>
    <n v="0"/>
    <n v="0"/>
    <n v="600"/>
    <n v="0"/>
  </r>
  <r>
    <n v="12302"/>
    <n v="224647"/>
    <n v="6502"/>
    <m/>
    <m/>
    <s v="6502 | Fleet project_DNR 343 N_HERSOFAM"/>
    <s v="Fleet project_DNR 343 N_HERSOFAM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303"/>
    <n v="224648"/>
    <n v="6503"/>
    <m/>
    <m/>
    <s v="6503 | Fleet project_DNR 343 N_WATERTANKER"/>
    <s v="Fleet project_DNR 343 N_WATERTANK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0749"/>
    <n v="202549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592"/>
    <n v="0"/>
    <n v="0"/>
    <n v="592"/>
    <n v="0"/>
    <n v="592"/>
    <n v="611.53599999999994"/>
    <n v="631.10515199999998"/>
    <n v="0"/>
    <n v="0"/>
    <n v="0"/>
    <n v="0"/>
    <n v="592"/>
    <n v="0"/>
  </r>
  <r>
    <n v="12304"/>
    <n v="224649"/>
    <n v="6504"/>
    <m/>
    <m/>
    <s v="6504 | Fleet project_DNR 351 N [144]_TRAILER"/>
    <s v="Fleet project_DNR 351 N [144]_TRAIL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1131"/>
    <n v="204492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581"/>
    <n v="0"/>
    <n v="0"/>
    <n v="581"/>
    <n v="0"/>
    <n v="581"/>
    <n v="600.173"/>
    <n v="619.37853600000005"/>
    <n v="0"/>
    <n v="0"/>
    <n v="0"/>
    <n v="0"/>
    <n v="581"/>
    <n v="0"/>
  </r>
  <r>
    <n v="10846"/>
    <n v="209237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559"/>
    <n v="0"/>
    <n v="0"/>
    <n v="559"/>
    <n v="0"/>
    <n v="559"/>
    <n v="577.447"/>
    <n v="595.92530399999998"/>
    <n v="0"/>
    <n v="0"/>
    <n v="0"/>
    <n v="0"/>
    <n v="559"/>
    <n v="0"/>
  </r>
  <r>
    <n v="12308"/>
    <n v="224644"/>
    <n v="6508"/>
    <m/>
    <m/>
    <s v="6508 | Fleet project_FLAT DECK - SPIDER_DXV 047 N"/>
    <s v="Fleet project_FLAT DECK - SPIDER_DXV 04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86"/>
    <n v="231893"/>
    <n v="6642"/>
    <m/>
    <m/>
    <s v="6642 | Fleet project_VENTER TRAILER_DLV 304 N"/>
    <s v="Fleet project_VENTER TRAILER_DLV 304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2600"/>
    <n v="0"/>
    <n v="0"/>
    <n v="2260"/>
    <n v="0"/>
  </r>
  <r>
    <n v="10779"/>
    <n v="225488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3001000000000000000000000000000"/>
    <x v="7"/>
    <x v="2"/>
    <n v="543"/>
    <n v="0"/>
    <n v="0"/>
    <n v="543"/>
    <n v="0"/>
    <n v="543"/>
    <n v="560.91899999999998"/>
    <n v="578.86840800000004"/>
    <n v="0"/>
    <n v="0"/>
    <n v="0"/>
    <n v="0"/>
    <n v="543"/>
    <n v="0"/>
  </r>
  <r>
    <n v="12240"/>
    <n v="225830"/>
    <n v="6514"/>
    <m/>
    <m/>
    <s v="6514 | Fleet project_HERSOFAM_DNB 893 N"/>
    <s v="Fleet project_HERSOFAM_DNB 893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301"/>
    <n v="231894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10"/>
    <n v="224653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43"/>
    <n v="225831"/>
    <n v="6513"/>
    <m/>
    <m/>
    <s v="6513 | Fleet project_HERSOFAM_DMS 569 N [063]"/>
    <s v="Fleet project_HERSOFAM_DMS 56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269"/>
    <n v="225783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330"/>
    <n v="224667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5"/>
    <n v="225789"/>
    <n v="6631"/>
    <m/>
    <m/>
    <s v="6631 | Fleet project_TRAILER_DLF 731 N"/>
    <s v="Fleet project_TRAILER_DLF 73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276"/>
    <n v="225787"/>
    <n v="6632"/>
    <m/>
    <m/>
    <s v="6632 | Fleet project_TRAILER_DLF 737 N [063]"/>
    <s v="Fleet project_TRAILER_DLF 737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645"/>
    <n v="224823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302"/>
    <n v="231895"/>
    <n v="6502"/>
    <m/>
    <m/>
    <s v="6502 | Fleet project_DNR 343 N_HERSOFAM"/>
    <s v="Fleet project_DNR 343 N_HERSOFAM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669"/>
    <n v="224800"/>
    <n v="8726"/>
    <m/>
    <m/>
    <s v="8726 | Fleet_project Venter TRAILER DJY496N"/>
    <s v="Fleet_project Venter TRAILER DJY496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</r>
  <r>
    <n v="12277"/>
    <n v="225786"/>
    <n v="6633"/>
    <m/>
    <m/>
    <s v="6633 | Fleet project_TRAILER_DLG 098 N"/>
    <s v="Fleet project_TRAILER_DLG 098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615"/>
    <n v="224060"/>
    <n v="8631"/>
    <m/>
    <m/>
    <s v="8631 | Interest on Finance Lease Fleet"/>
    <s v="Interest on Finance Lease Flee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5000000000000000000000000000"/>
    <x v="149"/>
    <x v="4"/>
    <n v="5000000"/>
    <n v="0"/>
    <n v="0"/>
    <n v="5000000"/>
    <n v="0"/>
    <n v="5000000"/>
    <n v="5165000"/>
    <n v="5330280"/>
    <n v="0"/>
    <n v="0"/>
    <n v="0"/>
    <n v="0"/>
    <n v="5000000"/>
    <n v="0"/>
  </r>
  <r>
    <n v="11512"/>
    <n v="226335"/>
    <n v="2309"/>
    <m/>
    <m/>
    <s v="2309 | 054_Printing- publications and books"/>
    <s v="054_Printing, publications and books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30"/>
    <n v="0"/>
    <n v="0"/>
    <n v="530"/>
    <n v="0"/>
    <n v="530"/>
    <n v="547.49"/>
    <n v="565.00968"/>
    <n v="0"/>
    <n v="0"/>
    <n v="0"/>
    <n v="0"/>
    <n v="530"/>
    <n v="0"/>
  </r>
  <r>
    <n v="12285"/>
    <n v="225771"/>
    <n v="6641"/>
    <m/>
    <m/>
    <s v="6641 | Fleet project_VENTER ELITE_DLV 309 N"/>
    <s v="Fleet project_VENTER ELITE_DLV 309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286"/>
    <n v="225773"/>
    <n v="6642"/>
    <m/>
    <m/>
    <s v="6642 | Fleet project_VENTER TRAILER_DLV 304 N"/>
    <s v="Fleet project_VENTER TRAILER_DLV 304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</r>
  <r>
    <n v="12287"/>
    <n v="225775"/>
    <n v="6643"/>
    <m/>
    <m/>
    <s v="6643 | Fleet project_VERMEER 620 BC_DNP 901 N [063]"/>
    <s v="Fleet project_VERMEER 620 BC_DNP 90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96"/>
    <n v="792"/>
    <n v="128"/>
    <n v="75.569999999999993"/>
  </r>
  <r>
    <n v="10758"/>
    <n v="201700"/>
    <n v="74"/>
    <m/>
    <m/>
    <s v="74 | _143_LIM333_MACHINERY &amp; EQUIPMENT"/>
    <s v="_143_LIM333_MACHINERY &amp; EQUIPMENT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"/>
    <n v="0"/>
    <n v="0"/>
    <n v="500"/>
    <n v="0"/>
    <n v="500"/>
    <n v="516.5"/>
    <n v="533.02800000000002"/>
    <n v="0"/>
    <n v="0"/>
    <n v="490.88"/>
    <n v="981.76"/>
    <n v="9.1199999999999992"/>
    <n v="98.18"/>
  </r>
  <r>
    <n v="12303"/>
    <n v="231896"/>
    <n v="6503"/>
    <m/>
    <m/>
    <s v="6503 | Fleet project_DNR 343 N_WATERTANKER"/>
    <s v="Fleet project_DNR 343 N_WATERTANK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04"/>
    <n v="231897"/>
    <n v="6504"/>
    <m/>
    <m/>
    <s v="6504 | Fleet project_DNR 351 N [144]_TRAILER"/>
    <s v="Fleet project_DNR 351 N [144]_TRAIL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0880"/>
    <n v="224891"/>
    <n v="196"/>
    <m/>
    <m/>
    <s v="196 | _039_LIM333_CONSUMABLE DOMESTIC ITEMS"/>
    <s v="_039_LIM333_CONSUMABLE DOMESTIC ITEM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00"/>
    <n v="0"/>
    <n v="0"/>
    <n v="500"/>
    <n v="0"/>
    <n v="500"/>
    <n v="516.5"/>
    <n v="533.02800000000002"/>
    <n v="0"/>
    <n v="0"/>
    <n v="0"/>
    <n v="0"/>
    <n v="500"/>
    <n v="0"/>
  </r>
  <r>
    <n v="12645"/>
    <n v="224087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2"/>
    <n v="0"/>
    <n v="0"/>
    <n v="452"/>
    <n v="0"/>
    <n v="452"/>
    <n v="466.91599999999994"/>
    <n v="481.85731199999998"/>
    <n v="0"/>
    <n v="0"/>
    <n v="0"/>
    <n v="0"/>
    <n v="452"/>
    <n v="0"/>
  </r>
  <r>
    <n v="12288"/>
    <n v="225774"/>
    <n v="6644"/>
    <m/>
    <m/>
    <s v="6644 | Fleet project_WELDER TRAILER_DLF 729 N [103]"/>
    <s v="Fleet project_WELDER TRAILER_DLF 729 N [10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302"/>
    <n v="225802"/>
    <n v="6502"/>
    <m/>
    <m/>
    <s v="6502 | Fleet project_DNR 343 N_HERSOFAM"/>
    <s v="Fleet project_DNR 343 N_HERSOFAM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</r>
  <r>
    <n v="12303"/>
    <n v="225801"/>
    <n v="6503"/>
    <m/>
    <m/>
    <s v="6503 | Fleet project_DNR 343 N_WATERTANKER"/>
    <s v="Fleet project_DNR 343 N_WATERTANK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</r>
  <r>
    <n v="10728"/>
    <n v="205414"/>
    <n v="44"/>
    <m/>
    <m/>
    <s v="44 | _033_LIM333_COUNCIL-OWNED BUILDINGS"/>
    <s v="_033_LIM333_COUNCIL-OWNED BUILDINGS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7"/>
    <n v="0"/>
    <n v="0"/>
    <n v="447"/>
    <n v="0"/>
    <n v="447"/>
    <n v="461.75099999999998"/>
    <n v="476.52703199999996"/>
    <n v="0"/>
    <n v="0"/>
    <n v="0"/>
    <n v="0"/>
    <n v="447"/>
    <n v="0"/>
  </r>
  <r>
    <n v="12308"/>
    <n v="231888"/>
    <n v="6508"/>
    <m/>
    <m/>
    <s v="6508 | Fleet project_FLAT DECK - SPIDER_DXV 047 N"/>
    <s v="Fleet project_FLAT DECK - SPIDER_DXV 04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1130.43"/>
    <n v="2260.86"/>
    <n v="3729.57"/>
    <n v="23.26"/>
  </r>
  <r>
    <n v="11106"/>
    <n v="207397"/>
    <n v="422"/>
    <m/>
    <m/>
    <s v="422 | _039_LIM333_COUNCIL-OWNED BUILDINGS"/>
    <s v="_039_LIM333_COUNCIL-OWNED BUILDING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7"/>
    <n v="0"/>
    <n v="0"/>
    <n v="447"/>
    <n v="0"/>
    <n v="447"/>
    <n v="461.75099999999998"/>
    <n v="476.52703199999996"/>
    <n v="0"/>
    <n v="0"/>
    <n v="0"/>
    <n v="0"/>
    <n v="447"/>
    <n v="0"/>
  </r>
  <r>
    <n v="12304"/>
    <n v="225800"/>
    <n v="6504"/>
    <m/>
    <m/>
    <s v="6504 | Fleet project_DNR 351 N [144]_TRAILER"/>
    <s v="Fleet project_DNR 351 N [144]_TRAIL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</r>
  <r>
    <n v="12307"/>
    <n v="225795"/>
    <n v="6507"/>
    <m/>
    <m/>
    <s v="6507 | Fleet project_FERGUSON TRAILER_DKN 793 N [063]"/>
    <s v="Fleet project_FERGUSON TRAILER_DKN 793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</r>
  <r>
    <n v="12308"/>
    <n v="225799"/>
    <n v="6508"/>
    <m/>
    <m/>
    <s v="6508 | Fleet project_FLAT DECK - SPIDER_DXV 047 N"/>
    <s v="Fleet project_FLAT DECK - SPIDER_DXV 04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516"/>
    <n v="1032"/>
    <n v="8"/>
    <n v="98.47"/>
  </r>
  <r>
    <n v="12310"/>
    <n v="231884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49"/>
    <n v="225703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1168"/>
    <n v="224453"/>
    <n v="484"/>
    <m/>
    <m/>
    <s v="484 | _032_LIM333_COUNCIL-OWNED BUILDINGS"/>
    <s v="_032_LIM333_COUNCIL-OWNED BUILDING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5"/>
    <n v="0"/>
    <n v="0"/>
    <n v="445"/>
    <n v="0"/>
    <n v="445"/>
    <n v="459.68499999999995"/>
    <n v="474.39491999999996"/>
    <n v="0"/>
    <n v="0"/>
    <n v="0"/>
    <n v="0"/>
    <n v="445"/>
    <n v="0"/>
  </r>
  <r>
    <n v="11173"/>
    <n v="199422"/>
    <n v="489"/>
    <m/>
    <m/>
    <s v="489 | 135_LIM333_FURNITURE &amp; OFFICE EQUIPMENT"/>
    <s v="135_LIM333_FURNITURE &amp; OFFICE EQUIPMENT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00"/>
    <n v="0"/>
    <n v="0"/>
    <n v="400"/>
    <n v="0"/>
    <n v="400"/>
    <n v="413.2"/>
    <n v="426.42239999999998"/>
    <n v="0"/>
    <n v="0"/>
    <n v="0"/>
    <n v="0"/>
    <n v="400"/>
    <n v="0"/>
  </r>
  <r>
    <n v="12330"/>
    <n v="231870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351"/>
    <n v="225697"/>
    <n v="6487"/>
    <m/>
    <m/>
    <s v="6487 | Fleet project_BOMAG TRAILER_DNB 899 N [063]"/>
    <s v="Fleet project_BOMAG TRAILER_DNB 89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2361"/>
    <n v="225700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1205"/>
    <n v="202632"/>
    <n v="521"/>
    <m/>
    <m/>
    <s v="521 | _012_LIM333_FURNITURE &amp; OFFICE EQUIPMENT"/>
    <s v="_012_LIM333_FURNITURE &amp; OFFICE EQUIPMENT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00"/>
    <n v="0"/>
    <n v="0"/>
    <n v="400"/>
    <n v="0"/>
    <n v="400"/>
    <n v="413.2"/>
    <n v="426.42239999999998"/>
    <n v="0"/>
    <n v="0"/>
    <n v="0"/>
    <n v="0"/>
    <n v="400"/>
    <n v="0"/>
  </r>
  <r>
    <n v="12588"/>
    <n v="225575"/>
    <n v="8604"/>
    <m/>
    <m/>
    <s v="8604 | BOMAG_DMY 716 L [063]"/>
    <s v="BOMAG_DMY 716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</r>
  <r>
    <n v="10723"/>
    <n v="201992"/>
    <n v="39"/>
    <m/>
    <m/>
    <s v="39 | _153_LIM333_FURNITURE &amp; OFFICE EQUIPMENT"/>
    <s v="_153_LIM333_FURNITURE &amp; OFFICE EQUIPMENT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92"/>
    <n v="0"/>
    <n v="0"/>
    <n v="392"/>
    <n v="0"/>
    <n v="392"/>
    <n v="404.93599999999998"/>
    <n v="417.89395200000001"/>
    <n v="0"/>
    <n v="0"/>
    <n v="0"/>
    <n v="0"/>
    <n v="392"/>
    <n v="0"/>
  </r>
  <r>
    <n v="12645"/>
    <n v="231994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0766"/>
    <n v="223395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4000000000000000000000000000000"/>
    <x v="147"/>
    <x v="2"/>
    <n v="500"/>
    <n v="0"/>
    <n v="0"/>
    <n v="500"/>
    <n v="0"/>
    <n v="500"/>
    <n v="516.5"/>
    <n v="533.02800000000002"/>
    <n v="0"/>
    <n v="0"/>
    <n v="0"/>
    <n v="0"/>
    <n v="500"/>
    <n v="0"/>
  </r>
  <r>
    <n v="10943"/>
    <n v="204462"/>
    <n v="259"/>
    <m/>
    <m/>
    <s v="259 | _063_LIM333_CONSUMABLE DOMESTIC ITEMS"/>
    <s v="_063_LIM333_CONSUMABLE DOMESTIC ITEM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500"/>
    <n v="0"/>
    <n v="0"/>
    <n v="500"/>
    <n v="0"/>
    <n v="500"/>
    <n v="516.5"/>
    <n v="533.02800000000002"/>
    <n v="0"/>
    <n v="0"/>
    <n v="0"/>
    <n v="0"/>
    <n v="500"/>
    <n v="0"/>
  </r>
  <r>
    <n v="12310"/>
    <n v="224300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79"/>
    <n v="0"/>
    <n v="0"/>
    <n v="379"/>
    <n v="0"/>
    <n v="379"/>
    <n v="391.50699999999995"/>
    <n v="404.03522399999997"/>
    <n v="0"/>
    <n v="0"/>
    <n v="0"/>
    <n v="0"/>
    <n v="379"/>
    <n v="0"/>
  </r>
  <r>
    <n v="12241"/>
    <n v="224678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35"/>
    <n v="0"/>
    <n v="0"/>
    <n v="335"/>
    <n v="0"/>
    <n v="335"/>
    <n v="346.05499999999995"/>
    <n v="357.12875999999994"/>
    <n v="0"/>
    <n v="0"/>
    <n v="0"/>
    <n v="0"/>
    <n v="335"/>
    <n v="0"/>
  </r>
  <r>
    <n v="12669"/>
    <n v="225562"/>
    <n v="8726"/>
    <m/>
    <m/>
    <s v="8726 | Fleet_project Venter TRAILER DJY496N"/>
    <s v="Fleet_project Venter TRAILER DJY496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68"/>
    <n v="0"/>
    <n v="0"/>
    <n v="468"/>
    <n v="0"/>
    <n v="468"/>
    <n v="483.44399999999996"/>
    <n v="498.91420799999997"/>
    <n v="0"/>
    <n v="0"/>
    <n v="324"/>
    <n v="648"/>
    <n v="144"/>
    <n v="69.23"/>
  </r>
  <r>
    <n v="12669"/>
    <n v="231825"/>
    <n v="8726"/>
    <m/>
    <m/>
    <s v="8726 | Fleet_project Venter TRAILER DJY496N"/>
    <s v="Fleet_project Venter TRAILER DJY496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</r>
  <r>
    <n v="12241"/>
    <n v="225829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36"/>
    <n v="0"/>
    <n v="0"/>
    <n v="436"/>
    <n v="0"/>
    <n v="436"/>
    <n v="450.38799999999998"/>
    <n v="464.80041599999998"/>
    <n v="0"/>
    <n v="0"/>
    <n v="276"/>
    <n v="552"/>
    <n v="160"/>
    <n v="63.3"/>
  </r>
  <r>
    <n v="12330"/>
    <n v="225821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36"/>
    <n v="0"/>
    <n v="0"/>
    <n v="436"/>
    <n v="0"/>
    <n v="436"/>
    <n v="450.38799999999998"/>
    <n v="464.80041599999998"/>
    <n v="0"/>
    <n v="0"/>
    <n v="276"/>
    <n v="552"/>
    <n v="160"/>
    <n v="63.3"/>
  </r>
  <r>
    <n v="12368"/>
    <n v="225710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36"/>
    <n v="0"/>
    <n v="0"/>
    <n v="436"/>
    <n v="0"/>
    <n v="436"/>
    <n v="450.38799999999998"/>
    <n v="464.80041599999998"/>
    <n v="0"/>
    <n v="0"/>
    <n v="0"/>
    <n v="0"/>
    <n v="436"/>
    <n v="0"/>
  </r>
  <r>
    <n v="12620"/>
    <n v="224834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35"/>
    <n v="0"/>
    <n v="0"/>
    <n v="335"/>
    <n v="0"/>
    <n v="335"/>
    <n v="346.05499999999995"/>
    <n v="357.12875999999994"/>
    <n v="0"/>
    <n v="0"/>
    <n v="0"/>
    <n v="0"/>
    <n v="335"/>
    <n v="0"/>
  </r>
  <r>
    <n v="12327"/>
    <n v="224287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26"/>
    <n v="0"/>
    <n v="0"/>
    <n v="326"/>
    <n v="0"/>
    <n v="326"/>
    <n v="336.75799999999998"/>
    <n v="347.53425599999997"/>
    <n v="0"/>
    <n v="0"/>
    <n v="0"/>
    <n v="0"/>
    <n v="326"/>
    <n v="0"/>
  </r>
  <r>
    <n v="11220"/>
    <n v="206567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427"/>
    <n v="0"/>
    <n v="0"/>
    <n v="427"/>
    <n v="0"/>
    <n v="427"/>
    <n v="441.09099999999995"/>
    <n v="455.20591199999996"/>
    <n v="0"/>
    <n v="0"/>
    <n v="0"/>
    <n v="0"/>
    <n v="427"/>
    <n v="0"/>
  </r>
  <r>
    <n v="12243"/>
    <n v="224676"/>
    <n v="6513"/>
    <m/>
    <m/>
    <s v="6513 | Fleet project_HERSOFAM_DMS 569 N [063]"/>
    <s v="Fleet project_HERSOFAM_DMS 56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287"/>
    <n v="224618"/>
    <n v="6643"/>
    <m/>
    <m/>
    <s v="6643 | Fleet project_VERMEER 620 BC_DNP 901 N [063]"/>
    <s v="Fleet project_VERMEER 620 BC_DNP 90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599"/>
    <n v="225577"/>
    <n v="8615"/>
    <m/>
    <m/>
    <s v="8615 | FLEXIAN TRAILER DNB886N_DMY 831 L"/>
    <s v="FLEXIAN TRAILER DNB886N_DMY 8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200"/>
    <n v="0"/>
    <n v="388"/>
    <n v="0"/>
    <n v="388"/>
    <n v="400.80399999999997"/>
    <n v="413.629728"/>
    <n v="0"/>
    <n v="0"/>
    <n v="324"/>
    <n v="648"/>
    <n v="64"/>
    <n v="83.51"/>
  </r>
  <r>
    <n v="10846"/>
    <n v="209223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387"/>
    <n v="0"/>
    <n v="0"/>
    <n v="387"/>
    <n v="0"/>
    <n v="387"/>
    <n v="399.77099999999996"/>
    <n v="412.56367199999994"/>
    <n v="0"/>
    <n v="0"/>
    <n v="0"/>
    <n v="0"/>
    <n v="387"/>
    <n v="0"/>
  </r>
  <r>
    <n v="12241"/>
    <n v="231995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013"/>
    <n v="0"/>
    <n v="0"/>
    <n v="3013"/>
    <n v="0"/>
    <n v="3013"/>
    <n v="3112.4289999999996"/>
    <n v="3212.0267279999998"/>
    <n v="0"/>
    <n v="0"/>
    <n v="0"/>
    <n v="0"/>
    <n v="3013"/>
    <n v="0"/>
  </r>
  <r>
    <n v="12349"/>
    <n v="224540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620"/>
    <n v="231962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013"/>
    <n v="0"/>
    <n v="0"/>
    <n v="3013"/>
    <n v="0"/>
    <n v="3013"/>
    <n v="3112.4289999999996"/>
    <n v="3212.0267279999998"/>
    <n v="0"/>
    <n v="0"/>
    <n v="0"/>
    <n v="0"/>
    <n v="3013"/>
    <n v="0"/>
  </r>
  <r>
    <n v="12351"/>
    <n v="224533"/>
    <n v="6487"/>
    <m/>
    <m/>
    <s v="6487 | Fleet project_BOMAG TRAILER_DNB 899 N [063]"/>
    <s v="Fleet project_BOMAG TRAILER_DNB 89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0850"/>
    <n v="22597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47000000000000000000000000000000"/>
    <x v="41"/>
    <x v="2"/>
    <n v="380"/>
    <n v="0"/>
    <n v="0"/>
    <n v="380"/>
    <n v="0"/>
    <n v="380"/>
    <n v="392.53999999999996"/>
    <n v="405.10127999999997"/>
    <n v="0"/>
    <n v="0"/>
    <n v="29647.88"/>
    <n v="59295.76"/>
    <n v="-29267.88"/>
    <n v="7802.07"/>
  </r>
  <r>
    <n v="10765"/>
    <n v="225853"/>
    <n v="81"/>
    <m/>
    <m/>
    <s v="81 | _058_30000_LIM333_Municipal Running Costs_GENERAL EXPENSES _ OTHER__1_2018"/>
    <s v="_058_30000_LIM333_Municipal Running Costs_GENERAL EXPENSES _ OTHER__1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376"/>
    <n v="0"/>
    <n v="0"/>
    <n v="376"/>
    <n v="0"/>
    <n v="376"/>
    <n v="388.40799999999996"/>
    <n v="400.83705599999996"/>
    <n v="0"/>
    <n v="0"/>
    <n v="0"/>
    <n v="0"/>
    <n v="376"/>
    <n v="0"/>
  </r>
  <r>
    <n v="12287"/>
    <n v="231829"/>
    <n v="6643"/>
    <m/>
    <m/>
    <s v="6643 | Fleet project_VERMEER 620 BC_DNP 901 N [063]"/>
    <s v="Fleet project_VERMEER 620 BC_DNP 901 N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2588"/>
    <n v="224814"/>
    <n v="8604"/>
    <m/>
    <m/>
    <s v="8604 | BOMAG_DMY 716 L [063]"/>
    <s v="BOMAG_DMY 716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349"/>
    <n v="231859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2599"/>
    <n v="224812"/>
    <n v="8615"/>
    <m/>
    <m/>
    <s v="8615 | FLEXIAN TRAILER DNB886N_DMY 831 L"/>
    <s v="FLEXIAN TRAILER DNB886N_DMY 8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</r>
  <r>
    <n v="12350"/>
    <n v="225696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58"/>
    <n v="100"/>
    <n v="0"/>
    <n v="358"/>
    <n v="0"/>
    <n v="358"/>
    <n v="369.81399999999996"/>
    <n v="381.64804799999996"/>
    <n v="0"/>
    <n v="0"/>
    <n v="276"/>
    <n v="552"/>
    <n v="82"/>
    <n v="77.09"/>
  </r>
  <r>
    <n v="10768"/>
    <n v="200016"/>
    <n v="84"/>
    <m/>
    <m/>
    <s v="84 | 113_LIM333_FURNITURE &amp; OFFICE EQUIPMENT"/>
    <s v="113_LIM333_FURNITURE &amp; OFFICE EQUIPMENT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04"/>
    <n v="0"/>
    <n v="0"/>
    <n v="304"/>
    <n v="0"/>
    <n v="304"/>
    <n v="314.03199999999998"/>
    <n v="324.08102400000001"/>
    <n v="0"/>
    <n v="0"/>
    <n v="0"/>
    <n v="0"/>
    <n v="304"/>
    <n v="0"/>
  </r>
  <r>
    <n v="12351"/>
    <n v="231858"/>
    <n v="6487"/>
    <m/>
    <m/>
    <s v="6487 | Fleet project_BOMAG TRAILER_DNB 899 N [063]"/>
    <s v="Fleet project_BOMAG TRAILER_DNB 89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0877"/>
    <n v="201631"/>
    <n v="193"/>
    <m/>
    <m/>
    <s v="193 | _144_LIM333_FURNITURE &amp; OFFICE EQUIPMENT"/>
    <s v="_144_LIM333_FURNITURE &amp; OFFICE EQUIPMENT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70"/>
    <n v="0"/>
    <n v="0"/>
    <n v="270"/>
    <n v="0"/>
    <n v="270"/>
    <n v="278.90999999999997"/>
    <n v="287.83511999999996"/>
    <n v="0"/>
    <n v="0"/>
    <n v="0"/>
    <n v="0"/>
    <n v="270"/>
    <n v="0"/>
  </r>
  <r>
    <n v="12367"/>
    <n v="225711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58"/>
    <n v="100"/>
    <n v="0"/>
    <n v="358"/>
    <n v="0"/>
    <n v="358"/>
    <n v="369.81399999999996"/>
    <n v="381.64804799999996"/>
    <n v="0"/>
    <n v="0"/>
    <n v="276"/>
    <n v="552"/>
    <n v="82"/>
    <n v="77.09"/>
  </r>
  <r>
    <n v="10916"/>
    <n v="204435"/>
    <n v="232"/>
    <m/>
    <m/>
    <s v="232 | _105_LIM333_DISTRIBUTION NETWORKS"/>
    <s v="_105_LIM333_DISTRIBUTION NETWORK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3003000000000000000"/>
    <s v="Operational:Maintenance:Infrastructure:Corrective Maintenance:Planned:Electrical Infrastructure:HV Switching Station:Electricity Bulk Meter"/>
    <s v="FD001001001002000000000000000000000000"/>
    <s v="Fund:Operational:Revenue:General Revenue:Equitable Share"/>
    <s v="IE007003000000000000000000000000000000"/>
    <x v="0"/>
    <x v="0"/>
    <n v="245"/>
    <n v="0"/>
    <n v="0"/>
    <n v="245"/>
    <n v="0"/>
    <n v="245"/>
    <n v="253.08499999999998"/>
    <n v="261.18371999999999"/>
    <n v="0"/>
    <n v="0"/>
    <n v="0"/>
    <n v="0"/>
    <n v="245"/>
    <n v="0"/>
  </r>
  <r>
    <n v="11512"/>
    <n v="225909"/>
    <n v="2309"/>
    <m/>
    <m/>
    <s v="2309 | 054_Printing- publications and books"/>
    <s v="054_Printing, publications and books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54"/>
    <n v="0"/>
    <n v="0"/>
    <n v="354"/>
    <n v="0"/>
    <n v="354"/>
    <n v="365.68199999999996"/>
    <n v="377.38382399999995"/>
    <n v="0"/>
    <n v="0"/>
    <n v="0"/>
    <n v="0"/>
    <n v="354"/>
    <n v="0"/>
  </r>
  <r>
    <n v="12609"/>
    <n v="225586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6"/>
    <n v="0"/>
    <n v="0"/>
    <n v="336"/>
    <n v="0"/>
    <n v="336"/>
    <n v="347.08799999999997"/>
    <n v="358.19481599999995"/>
    <n v="0"/>
    <n v="0"/>
    <n v="0"/>
    <n v="0"/>
    <n v="336"/>
    <n v="0"/>
  </r>
  <r>
    <n v="12349"/>
    <n v="224393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245"/>
    <n v="0"/>
    <n v="0"/>
    <n v="245"/>
    <n v="0"/>
    <n v="245"/>
    <n v="253.08499999999998"/>
    <n v="261.18371999999999"/>
    <n v="0"/>
    <n v="0"/>
    <n v="0"/>
    <n v="0"/>
    <n v="245"/>
    <n v="0"/>
  </r>
  <r>
    <n v="12610"/>
    <n v="225587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6"/>
    <n v="0"/>
    <n v="0"/>
    <n v="336"/>
    <n v="0"/>
    <n v="336"/>
    <n v="347.08799999999997"/>
    <n v="358.19481599999995"/>
    <n v="0"/>
    <n v="0"/>
    <n v="0"/>
    <n v="0"/>
    <n v="336"/>
    <n v="0"/>
  </r>
  <r>
    <n v="12356"/>
    <n v="224531"/>
    <n v="6488"/>
    <m/>
    <m/>
    <s v="6488 | Fleet project_BOMAG_BC2019 [063]"/>
    <s v="Fleet project_BOMAG_BC2019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588"/>
    <n v="231936"/>
    <n v="8604"/>
    <m/>
    <m/>
    <s v="8604 | BOMAG_DMY 716 L [063]"/>
    <s v="BOMAG_DMY 716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1123"/>
    <n v="210703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332"/>
    <n v="0"/>
    <n v="0"/>
    <n v="332"/>
    <n v="0"/>
    <n v="332"/>
    <n v="342.95599999999996"/>
    <n v="353.93059199999999"/>
    <n v="0"/>
    <n v="0"/>
    <n v="0"/>
    <n v="0"/>
    <n v="332"/>
    <n v="0"/>
  </r>
  <r>
    <n v="12599"/>
    <n v="231932"/>
    <n v="8615"/>
    <m/>
    <m/>
    <s v="8615 | FLEXIAN TRAILER DNB886N_DMY 831 L"/>
    <s v="FLEXIAN TRAILER DNB886N_DMY 8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</r>
  <r>
    <n v="10986"/>
    <n v="204448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01"/>
    <n v="0"/>
    <n v="0"/>
    <n v="301"/>
    <n v="0"/>
    <n v="301"/>
    <n v="310.93299999999999"/>
    <n v="320.882856"/>
    <n v="0"/>
    <n v="0"/>
    <n v="0"/>
    <n v="0"/>
    <n v="301"/>
    <n v="0"/>
  </r>
  <r>
    <n v="12357"/>
    <n v="224530"/>
    <n v="6489"/>
    <m/>
    <m/>
    <s v="6489 | Fleet project_BOMAG_BC2025 [063]"/>
    <s v="Fleet project_BOMAG_BC202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620"/>
    <n v="225598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89"/>
    <n v="0"/>
    <n v="0"/>
    <n v="289"/>
    <n v="0"/>
    <n v="289"/>
    <n v="298.53699999999998"/>
    <n v="308.09018399999997"/>
    <n v="0"/>
    <n v="0"/>
    <n v="0"/>
    <n v="0"/>
    <n v="289"/>
    <n v="0"/>
  </r>
  <r>
    <n v="12358"/>
    <n v="224537"/>
    <n v="6490"/>
    <m/>
    <m/>
    <s v="6490 | Fleet project_BOMAG_BC3890 [063]"/>
    <s v="Fleet project_BOMAG_BC3890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356"/>
    <n v="231826"/>
    <n v="6488"/>
    <m/>
    <m/>
    <s v="6488 | Fleet project_BOMAG_BC2019 [063]"/>
    <s v="Fleet project_BOMAG_BC2019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265.22000000000003"/>
    <n v="1352.17"/>
    <n v="0"/>
    <n v="0"/>
    <n v="326.61"/>
    <n v="0"/>
  </r>
  <r>
    <n v="12647"/>
    <n v="226099"/>
    <n v="8703"/>
    <m/>
    <m/>
    <s v="8703 | 5.6km Makhutswe to Burgersdorp 22kv line"/>
    <s v="5.6km Makhutswe to Burgersdorp 22kv line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0"/>
    <n v="0"/>
    <n v="0"/>
    <n v="0"/>
    <n v="0"/>
    <n v="0"/>
    <n v="0"/>
    <n v="0"/>
    <n v="0"/>
    <n v="0"/>
    <n v="0"/>
    <n v="0"/>
    <n v="0"/>
    <n v="0"/>
  </r>
  <r>
    <n v="12651"/>
    <n v="226090"/>
    <n v="8707"/>
    <m/>
    <m/>
    <s v="8707 | Electrification of Burgersdorp (Colbits)"/>
    <s v="Electrification of Burgersdorp (Colbits)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6167000"/>
    <n v="0"/>
    <n v="0"/>
    <n v="6167000"/>
    <n v="21974000"/>
    <n v="28141000"/>
    <n v="13407000"/>
    <n v="13832000"/>
    <n v="0"/>
    <n v="1271714.8500000001"/>
    <n v="4268287.3899999997"/>
    <n v="8536574.7799999993"/>
    <n v="626997.76000000001"/>
    <n v="69.209999999999994"/>
  </r>
  <r>
    <n v="12655"/>
    <n v="226094"/>
    <n v="8711"/>
    <m/>
    <m/>
    <s v="8711 | Electrification of Mavele phase 6"/>
    <s v="Electrification of Mavele phase 6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1799000"/>
    <n v="0"/>
    <n v="0"/>
    <n v="1799000"/>
    <n v="-1799000"/>
    <n v="0"/>
    <n v="0"/>
    <n v="0"/>
    <n v="0"/>
    <n v="117882.7"/>
    <n v="1096849.3"/>
    <n v="2193698.6"/>
    <n v="584268"/>
    <n v="60.97"/>
  </r>
  <r>
    <n v="12657"/>
    <n v="226096"/>
    <n v="8713"/>
    <m/>
    <m/>
    <s v="8713 | Electrification of Rwanda phase 1"/>
    <s v="Electrification of Rwanda phase 1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2570000"/>
    <n v="0"/>
    <n v="0"/>
    <n v="2570000"/>
    <n v="-2570000"/>
    <n v="0"/>
    <n v="0"/>
    <n v="0"/>
    <n v="0"/>
    <n v="716190.18"/>
    <n v="1326864.8999999999"/>
    <n v="2653729.7999999998"/>
    <n v="526944.92000000004"/>
    <n v="51.63"/>
  </r>
  <r>
    <n v="12661"/>
    <n v="232141"/>
    <n v="8717"/>
    <m/>
    <m/>
    <s v="8717 | Impairment"/>
    <s v="Impair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Z005007003000000000000000000000000000"/>
    <x v="150"/>
    <x v="9"/>
    <n v="24277507"/>
    <n v="0"/>
    <n v="0"/>
    <n v="24277507"/>
    <n v="0"/>
    <n v="24277507"/>
    <n v="25078664.730999999"/>
    <n v="25881182.002391998"/>
    <n v="0"/>
    <n v="0"/>
    <n v="0"/>
    <n v="0"/>
    <n v="24277507"/>
    <n v="0"/>
  </r>
  <r>
    <n v="12661"/>
    <n v="232142"/>
    <n v="8717"/>
    <m/>
    <m/>
    <s v="8717 | Impairment"/>
    <s v="Impairmen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Z006006002000000000000000000000000000"/>
    <x v="151"/>
    <x v="9"/>
    <n v="28818744"/>
    <n v="0"/>
    <n v="0"/>
    <n v="28818744"/>
    <n v="0"/>
    <n v="28818744"/>
    <n v="29769762.551999997"/>
    <n v="30722394.953663997"/>
    <n v="0"/>
    <n v="0"/>
    <n v="0"/>
    <n v="0"/>
    <n v="28818744"/>
    <n v="0"/>
  </r>
  <r>
    <n v="12661"/>
    <n v="232143"/>
    <n v="8717"/>
    <m/>
    <m/>
    <s v="8717 | Impairment"/>
    <s v="Impairment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Z005007001000000000000000000000000000"/>
    <x v="152"/>
    <x v="9"/>
    <n v="40161490"/>
    <n v="0"/>
    <n v="0"/>
    <n v="40161490"/>
    <n v="0"/>
    <n v="40161490"/>
    <n v="41486819.169999994"/>
    <n v="42814397.383439995"/>
    <n v="0"/>
    <n v="0"/>
    <n v="0"/>
    <n v="0"/>
    <n v="40161490"/>
    <n v="0"/>
  </r>
  <r>
    <n v="12661"/>
    <n v="232144"/>
    <n v="8717"/>
    <m/>
    <m/>
    <s v="8717 | Impairment"/>
    <s v="Impairment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Z005007002000000000000000000000000000"/>
    <x v="153"/>
    <x v="9"/>
    <n v="2019260"/>
    <n v="0"/>
    <n v="0"/>
    <n v="2019260"/>
    <n v="0"/>
    <n v="2019260"/>
    <n v="2085895.5799999998"/>
    <n v="2152644.23856"/>
    <n v="0"/>
    <n v="0"/>
    <n v="59581766.689999998"/>
    <n v="119163533.38"/>
    <n v="-57562506.689999998"/>
    <n v="2950.67"/>
  </r>
  <r>
    <n v="12305"/>
    <n v="225794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88"/>
    <n v="0"/>
    <n v="0"/>
    <n v="288"/>
    <n v="0"/>
    <n v="288"/>
    <n v="297.50399999999996"/>
    <n v="307.02412799999996"/>
    <n v="0"/>
    <n v="0"/>
    <n v="276"/>
    <n v="552"/>
    <n v="12"/>
    <n v="95.83"/>
  </r>
  <r>
    <n v="12359"/>
    <n v="224536"/>
    <n v="6491"/>
    <m/>
    <m/>
    <s v="6491 | Fleet project_BOMAG_BC4085 [063]"/>
    <s v="Fleet project_BOMAG_BC408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357"/>
    <n v="231821"/>
    <n v="6489"/>
    <m/>
    <m/>
    <s v="6489 | Fleet project_BOMAG_BC2025 [063]"/>
    <s v="Fleet project_BOMAG_BC202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0"/>
    <n v="1617.39"/>
    <n v="0"/>
    <n v="0"/>
    <n v="326.61"/>
    <n v="0"/>
  </r>
  <r>
    <n v="12361"/>
    <n v="224535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</r>
  <r>
    <n v="12306"/>
    <n v="225796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88"/>
    <n v="0"/>
    <n v="0"/>
    <n v="288"/>
    <n v="0"/>
    <n v="288"/>
    <n v="297.50399999999996"/>
    <n v="307.02412799999996"/>
    <n v="0"/>
    <n v="0"/>
    <n v="276"/>
    <n v="552"/>
    <n v="12"/>
    <n v="95.83"/>
  </r>
  <r>
    <n v="11014"/>
    <n v="202046"/>
    <n v="330"/>
    <m/>
    <m/>
    <s v="330 | _133_LIM333_NON-CAPITAL TOOLS &amp; EQUIPMENT"/>
    <s v="_133_LIM333_NON-CAPITAL TOOLS &amp; EQUIP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3000000000000000000000000000000"/>
    <x v="0"/>
    <x v="0"/>
    <n v="214"/>
    <n v="0"/>
    <n v="0"/>
    <n v="214"/>
    <n v="0"/>
    <n v="214"/>
    <n v="221.06199999999998"/>
    <n v="228.13598399999998"/>
    <n v="0"/>
    <n v="0"/>
    <n v="0"/>
    <n v="0"/>
    <n v="214"/>
    <n v="0"/>
  </r>
  <r>
    <n v="12327"/>
    <n v="225705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69"/>
    <n v="0"/>
    <n v="0"/>
    <n v="269"/>
    <n v="0"/>
    <n v="269"/>
    <n v="277.87699999999995"/>
    <n v="286.76906399999996"/>
    <n v="0"/>
    <n v="0"/>
    <n v="174"/>
    <n v="348"/>
    <n v="95"/>
    <n v="64.680000000000007"/>
  </r>
  <r>
    <n v="12358"/>
    <n v="231820"/>
    <n v="6490"/>
    <m/>
    <m/>
    <s v="6490 | Fleet project_BOMAG_BC3890 [063]"/>
    <s v="Fleet project_BOMAG_BC3890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0"/>
    <n v="0"/>
    <n v="0"/>
    <n v="0"/>
    <n v="1944"/>
    <n v="0"/>
  </r>
  <r>
    <n v="12670"/>
    <n v="225561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58"/>
    <n v="0"/>
    <n v="0"/>
    <n v="258"/>
    <n v="0"/>
    <n v="258"/>
    <n v="266.51399999999995"/>
    <n v="275.04244799999998"/>
    <n v="0"/>
    <n v="0"/>
    <n v="0"/>
    <n v="0"/>
    <n v="258"/>
    <n v="0"/>
  </r>
  <r>
    <n v="10731"/>
    <n v="224450"/>
    <n v="47"/>
    <m/>
    <m/>
    <s v="47 | _032_LIM333_MACHINERY &amp; EQUIPMENT"/>
    <s v="_032_LIM333_MACHINERY &amp; EQUIPMEN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93"/>
    <n v="0"/>
    <n v="0"/>
    <n v="193"/>
    <n v="0"/>
    <n v="193"/>
    <n v="199.36899999999997"/>
    <n v="205.74880799999997"/>
    <n v="0"/>
    <n v="0"/>
    <n v="0"/>
    <n v="0"/>
    <n v="193"/>
    <n v="0"/>
  </r>
  <r>
    <n v="12359"/>
    <n v="231819"/>
    <n v="6491"/>
    <m/>
    <m/>
    <s v="6491 | Fleet project_BOMAG_BC4085 [063]"/>
    <s v="Fleet project_BOMAG_BC408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0"/>
    <n v="0"/>
    <n v="0"/>
    <n v="0"/>
    <n v="1944"/>
    <n v="0"/>
  </r>
  <r>
    <n v="11011"/>
    <n v="20055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250"/>
    <n v="0"/>
    <n v="0"/>
    <n v="250"/>
    <n v="0"/>
    <n v="250"/>
    <n v="258.25"/>
    <n v="266.51400000000001"/>
    <n v="0"/>
    <n v="0"/>
    <n v="0"/>
    <n v="0"/>
    <n v="250"/>
    <n v="0"/>
  </r>
  <r>
    <n v="12268"/>
    <n v="224624"/>
    <n v="6613"/>
    <m/>
    <m/>
    <s v="6613 | Fleet project_POLE TRAILER_DKX 038 N [063]"/>
    <s v="Fleet project_POLE TRAILER_DKX 03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1145"/>
    <n v="202154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250"/>
    <n v="0"/>
    <n v="0"/>
    <n v="250"/>
    <n v="0"/>
    <n v="250"/>
    <n v="258.25"/>
    <n v="266.51400000000001"/>
    <n v="0"/>
    <n v="0"/>
    <n v="0"/>
    <n v="0"/>
    <n v="250"/>
    <n v="0"/>
  </r>
  <r>
    <n v="12271"/>
    <n v="225590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361"/>
    <n v="231856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"/>
    <n v="0"/>
    <n v="0"/>
    <n v="1944"/>
    <n v="0"/>
    <n v="1944"/>
    <n v="2008.1519999999998"/>
    <n v="2072.4128639999999"/>
    <n v="0"/>
    <n v="0"/>
    <n v="0"/>
    <n v="0"/>
    <n v="1944"/>
    <n v="0"/>
  </r>
  <r>
    <n v="12362"/>
    <n v="225698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174"/>
    <n v="348"/>
    <n v="14"/>
    <n v="92.55"/>
  </r>
  <r>
    <n v="12363"/>
    <n v="225699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268"/>
    <n v="231975"/>
    <n v="6613"/>
    <m/>
    <m/>
    <s v="6613 | Fleet project_POLE TRAILER_DKX 038 N [063]"/>
    <s v="Fleet project_POLE TRAILER_DKX 03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2412"/>
    <n v="225601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269"/>
    <n v="224628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2417"/>
    <n v="225764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270"/>
    <n v="224629"/>
    <n v="6615"/>
    <m/>
    <m/>
    <s v="6615 | Fleet project_POLE TRAILER_DLV 291 N [063]"/>
    <s v="Fleet project_POLE TRAILER_DLV 29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2418"/>
    <n v="225765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174"/>
    <n v="348"/>
    <n v="14"/>
    <n v="92.55"/>
  </r>
  <r>
    <n v="12276"/>
    <n v="224632"/>
    <n v="6632"/>
    <m/>
    <m/>
    <s v="6632 | Fleet project_TRAILER_DLF 737 N [063]"/>
    <s v="Fleet project_TRAILER_DLF 737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2269"/>
    <n v="231976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2585"/>
    <n v="225569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307"/>
    <n v="224640"/>
    <n v="6507"/>
    <m/>
    <m/>
    <s v="6507 | Fleet project_FERGUSON TRAILER_DKN 793 N [063]"/>
    <s v="Fleet project_FERGUSON TRAILER_DKN 793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</r>
  <r>
    <n v="12587"/>
    <n v="225568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605"/>
    <n v="225582"/>
    <n v="8621"/>
    <m/>
    <m/>
    <s v="8621 | GALLION DKX035N_DPR 373 L"/>
    <s v="GALLION DKX035N_DPR 37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</r>
  <r>
    <n v="12645"/>
    <n v="225589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174"/>
    <n v="348"/>
    <n v="14"/>
    <n v="92.55"/>
  </r>
  <r>
    <n v="12288"/>
    <n v="224318"/>
    <n v="6644"/>
    <m/>
    <m/>
    <s v="6644 | Fleet project_WELDER TRAILER_DLF 729 N [103]"/>
    <s v="Fleet project_WELDER TRAILER_DLF 729 N [10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117"/>
    <n v="0"/>
    <n v="0"/>
    <n v="117"/>
    <n v="0"/>
    <n v="117"/>
    <n v="120.86099999999999"/>
    <n v="124.72855199999999"/>
    <n v="0"/>
    <n v="0"/>
    <n v="0"/>
    <n v="0"/>
    <n v="117"/>
    <n v="0"/>
  </r>
  <r>
    <n v="12585"/>
    <n v="224821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"/>
    <n v="0"/>
    <n v="0"/>
    <n v="108"/>
    <n v="0"/>
    <n v="108"/>
    <n v="111.56399999999999"/>
    <n v="115.13404799999999"/>
    <n v="0"/>
    <n v="0"/>
    <n v="0"/>
    <n v="0"/>
    <n v="108"/>
    <n v="0"/>
  </r>
  <r>
    <n v="12270"/>
    <n v="231977"/>
    <n v="6615"/>
    <m/>
    <m/>
    <s v="6615 | Fleet project_POLE TRAILER_DLV 291 N [063]"/>
    <s v="Fleet project_POLE TRAILER_DLV 29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0842"/>
    <n v="199527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68"/>
    <n v="0"/>
    <n v="0"/>
    <n v="168"/>
    <n v="0"/>
    <n v="168"/>
    <n v="173.54399999999998"/>
    <n v="179.09740799999997"/>
    <n v="0"/>
    <n v="0"/>
    <n v="0"/>
    <n v="0"/>
    <n v="168"/>
    <n v="0"/>
  </r>
  <r>
    <n v="10842"/>
    <n v="199498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0000000000000000000000000000000"/>
    <x v="138"/>
    <x v="2"/>
    <n v="127"/>
    <n v="0"/>
    <n v="0"/>
    <n v="127"/>
    <n v="0"/>
    <n v="127"/>
    <n v="131.191"/>
    <n v="135.38911200000001"/>
    <n v="0"/>
    <n v="0"/>
    <n v="0"/>
    <n v="0"/>
    <n v="127"/>
    <n v="0"/>
  </r>
  <r>
    <n v="11215"/>
    <n v="206849"/>
    <n v="531"/>
    <m/>
    <m/>
    <s v="531 | _052_LIM333_FURNITURE &amp; OFFICE EQUIPMENT"/>
    <s v="_052_LIM333_FURNITURE &amp; OFFICE EQUIPMENT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69"/>
    <n v="0"/>
    <n v="0"/>
    <n v="69"/>
    <n v="0"/>
    <n v="69"/>
    <n v="71.277000000000001"/>
    <n v="73.557864000000009"/>
    <n v="0"/>
    <n v="0"/>
    <n v="0"/>
    <n v="0"/>
    <n v="69"/>
    <n v="0"/>
  </r>
  <r>
    <n v="11029"/>
    <n v="200844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25"/>
    <n v="0"/>
    <n v="0"/>
    <n v="125"/>
    <n v="0"/>
    <n v="125"/>
    <n v="129.125"/>
    <n v="133.25700000000001"/>
    <n v="0"/>
    <n v="0"/>
    <n v="0"/>
    <n v="0"/>
    <n v="125"/>
    <n v="0"/>
  </r>
  <r>
    <n v="11203"/>
    <n v="224964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10"/>
    <n v="0"/>
    <n v="0"/>
    <n v="110"/>
    <n v="0"/>
    <n v="110"/>
    <n v="113.63"/>
    <n v="117.26616"/>
    <n v="0"/>
    <n v="0"/>
    <n v="0"/>
    <n v="0"/>
    <n v="110"/>
    <n v="0"/>
  </r>
  <r>
    <n v="12276"/>
    <n v="231824"/>
    <n v="6632"/>
    <m/>
    <m/>
    <s v="6632 | Fleet project_TRAILER_DLF 737 N [063]"/>
    <s v="Fleet project_TRAILER_DLF 737 N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1036"/>
    <n v="207633"/>
    <n v="352"/>
    <m/>
    <m/>
    <s v="352 | _039_LIM333_FURNITURE &amp; OFFICE EQUIPMENT"/>
    <s v="_039_LIM333_FURNITURE &amp; OFFICE EQUIPMENT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4"/>
    <n v="0"/>
    <n v="0"/>
    <n v="24"/>
    <n v="0"/>
    <n v="24"/>
    <n v="24.791999999999998"/>
    <n v="25.585343999999999"/>
    <n v="0"/>
    <n v="0"/>
    <n v="0"/>
    <n v="0"/>
    <n v="24"/>
    <n v="0"/>
  </r>
  <r>
    <n v="12585"/>
    <n v="231705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85"/>
    <n v="0"/>
    <n v="0"/>
    <n v="85"/>
    <n v="0"/>
    <n v="85"/>
    <n v="87.804999999999993"/>
    <n v="90.61475999999999"/>
    <n v="0"/>
    <n v="0"/>
    <n v="0"/>
    <n v="0"/>
    <n v="85"/>
    <n v="0"/>
  </r>
  <r>
    <n v="11111"/>
    <n v="205450"/>
    <n v="427"/>
    <m/>
    <m/>
    <s v="427 | _033_LIM333_FURNITURE &amp; OFFICE EQUIPMENT"/>
    <s v="_033_LIM333_FURNITURE &amp; OFFICE EQUIPMENT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4"/>
    <n v="0"/>
    <n v="0"/>
    <n v="24"/>
    <n v="0"/>
    <n v="24"/>
    <n v="24.791999999999998"/>
    <n v="25.585343999999999"/>
    <n v="0"/>
    <n v="0"/>
    <n v="0"/>
    <n v="0"/>
    <n v="24"/>
    <n v="0"/>
  </r>
  <r>
    <n v="12585"/>
    <n v="224089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5"/>
    <n v="0"/>
    <n v="0"/>
    <n v="15"/>
    <n v="0"/>
    <n v="15"/>
    <n v="15.494999999999999"/>
    <n v="15.99084"/>
    <n v="0"/>
    <n v="0"/>
    <n v="0"/>
    <n v="0"/>
    <n v="15"/>
    <n v="0"/>
  </r>
  <r>
    <n v="10901"/>
    <n v="205966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50"/>
    <n v="0"/>
    <n v="0"/>
    <n v="50"/>
    <n v="0"/>
    <n v="50"/>
    <n v="51.65"/>
    <n v="53.302799999999998"/>
    <n v="0"/>
    <n v="0"/>
    <n v="0"/>
    <n v="0"/>
    <n v="50"/>
    <n v="0"/>
  </r>
  <r>
    <n v="12307"/>
    <n v="231887"/>
    <n v="6507"/>
    <m/>
    <m/>
    <s v="6507 | Fleet project_FERGUSON TRAILER_DKN 793 N [063]"/>
    <s v="Fleet project_FERGUSON TRAILER_DKN 793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</r>
  <r>
    <n v="10698"/>
    <n v="205149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48"/>
    <n v="0"/>
    <n v="0"/>
    <n v="48"/>
    <n v="0"/>
    <n v="48"/>
    <n v="49.583999999999996"/>
    <n v="51.170687999999998"/>
    <n v="0"/>
    <n v="0"/>
    <n v="0"/>
    <n v="0"/>
    <n v="48"/>
    <n v="0"/>
  </r>
  <r>
    <s v="NULL"/>
    <s v="NULL"/>
    <s v="NEW PROJECT"/>
    <m/>
    <m/>
    <s v="018_Printing- publications and books"/>
    <s v="018_Printing- publications and books"/>
    <n v="0"/>
    <s v="Operational Expenditure"/>
    <s v="Initiated"/>
    <m/>
    <m/>
    <m/>
    <m/>
    <m/>
    <m/>
    <m/>
    <m/>
    <m/>
    <m/>
    <m/>
    <m/>
    <m/>
    <s v="IE007003000000000000000000000000000000"/>
    <x v="0"/>
    <x v="0"/>
    <m/>
    <m/>
    <m/>
    <n v="0"/>
    <n v="8000"/>
    <n v="8000"/>
    <n v="8264"/>
    <n v="8528.4480000000003"/>
    <m/>
    <m/>
    <m/>
    <m/>
    <m/>
    <m/>
  </r>
  <r>
    <s v="NULL"/>
    <s v="NULL"/>
    <s v="NEW PROJECT"/>
    <m/>
    <m/>
    <s v="017_Printing- publications and books"/>
    <s v="017_Printing- publications and books"/>
    <n v="0"/>
    <s v="Operational Expenditure"/>
    <s v="Initiated"/>
    <m/>
    <m/>
    <m/>
    <m/>
    <m/>
    <m/>
    <m/>
    <m/>
    <m/>
    <m/>
    <m/>
    <m/>
    <m/>
    <s v="IE007003000000000000000000000000000000"/>
    <x v="0"/>
    <x v="0"/>
    <m/>
    <m/>
    <m/>
    <n v="0"/>
    <n v="20000"/>
    <n v="20000"/>
    <n v="20660"/>
    <n v="21321.119999999999"/>
    <m/>
    <m/>
    <m/>
    <m/>
    <m/>
    <m/>
  </r>
  <r>
    <n v="12585"/>
    <n v="231951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"/>
    <n v="0"/>
    <n v="0"/>
    <n v="972"/>
    <n v="0"/>
    <n v="972"/>
    <n v="1004.0759999999999"/>
    <n v="1036.2064319999999"/>
    <n v="0"/>
    <n v="0"/>
    <n v="0"/>
    <n v="0"/>
    <n v="972"/>
    <n v="0"/>
  </r>
  <r>
    <n v="10824"/>
    <n v="231329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6"/>
    <n v="0"/>
    <n v="0"/>
    <n v="36"/>
    <n v="0"/>
    <n v="36"/>
    <n v="37.187999999999995"/>
    <n v="38.378015999999995"/>
    <n v="0"/>
    <n v="0"/>
    <n v="0"/>
    <n v="0"/>
    <n v="36"/>
    <n v="0"/>
  </r>
  <r>
    <n v="10904"/>
    <n v="206378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11"/>
    <n v="0"/>
    <n v="0"/>
    <n v="11"/>
    <n v="0"/>
    <n v="11"/>
    <n v="11.363"/>
    <n v="11.726616"/>
    <n v="0"/>
    <n v="0"/>
    <n v="0"/>
    <n v="0"/>
    <n v="11"/>
    <n v="0"/>
  </r>
  <r>
    <n v="11105"/>
    <n v="203746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5000000000000000000000000000000"/>
    <x v="2"/>
    <x v="2"/>
    <n v="2563"/>
    <n v="0"/>
    <n v="0"/>
    <n v="3"/>
    <n v="0"/>
    <n v="3"/>
    <n v="3.0989999999999998"/>
    <n v="3.1981679999999999"/>
    <n v="0"/>
    <n v="0"/>
    <n v="0"/>
    <n v="0"/>
    <n v="3"/>
    <n v="0"/>
  </r>
  <r>
    <n v="10686"/>
    <n v="231450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8000000000000000000000000000"/>
    <x v="154"/>
    <x v="10"/>
    <n v="-41250448"/>
    <n v="0"/>
    <n v="0"/>
    <n v="-41250448"/>
    <n v="0"/>
    <n v="-41250448"/>
    <n v="-42611712.783999994"/>
    <n v="-43975287.593087994"/>
    <n v="0"/>
    <n v="0"/>
    <n v="-17055.62"/>
    <n v="-34111.24"/>
    <n v="-41233392.380000003"/>
    <n v="0.04"/>
  </r>
  <r>
    <n v="10686"/>
    <n v="223370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1000000000000000000000000000"/>
    <x v="155"/>
    <x v="10"/>
    <n v="-42005645"/>
    <n v="0"/>
    <n v="0"/>
    <n v="-42005645"/>
    <n v="-2000000"/>
    <n v="-44005645"/>
    <n v="-45457831.284999996"/>
    <n v="-46912481.886119999"/>
    <n v="0"/>
    <n v="0"/>
    <n v="-21769296.93"/>
    <n v="-43538593.859999999"/>
    <n v="-20236348.07"/>
    <n v="51.82"/>
  </r>
  <r>
    <n v="10686"/>
    <n v="231353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4000000000000000000000000000"/>
    <x v="156"/>
    <x v="10"/>
    <n v="-92358654"/>
    <n v="0"/>
    <n v="0"/>
    <n v="-92358654"/>
    <n v="-18282408"/>
    <n v="-110641062"/>
    <n v="-114292217.04599999"/>
    <n v="-117949567.99147199"/>
    <n v="0"/>
    <n v="0"/>
    <n v="-74891740.959999993"/>
    <n v="-149783481.91999999"/>
    <n v="-17466913.039999999"/>
    <n v="81.09"/>
  </r>
  <r>
    <n v="10686"/>
    <n v="226311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2000000000000000000000000000"/>
    <x v="157"/>
    <x v="10"/>
    <n v="-14494546"/>
    <n v="0"/>
    <n v="0"/>
    <n v="-14494546"/>
    <n v="0"/>
    <n v="-14494546"/>
    <n v="-14972866.017999999"/>
    <n v="-15451997.730575999"/>
    <n v="0"/>
    <n v="0"/>
    <n v="-7283166.04"/>
    <n v="-14566332.08"/>
    <n v="-7211379.96"/>
    <n v="50.25"/>
  </r>
  <r>
    <n v="10686"/>
    <n v="231599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5000000000000000000000000000"/>
    <x v="158"/>
    <x v="10"/>
    <n v="-12714787"/>
    <n v="0"/>
    <n v="0"/>
    <n v="-12714787"/>
    <n v="0"/>
    <n v="-12714787"/>
    <n v="-13134374.970999999"/>
    <n v="-13554674.970071999"/>
    <n v="0"/>
    <n v="0"/>
    <n v="-24400336.850000001"/>
    <n v="-48800673.700000003"/>
    <n v="11685549.85"/>
    <n v="191.91"/>
  </r>
  <r>
    <n v="10701"/>
    <n v="199502"/>
    <n v="17"/>
    <m/>
    <m/>
    <s v="17 | _143_60001_LIM333_Default Transactions_LICENSES _ PERMITS_2018"/>
    <s v="_143_60001_LIM333_Default Transactions_LICENSES _ PERMITS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38845"/>
    <n v="0"/>
    <n v="0"/>
    <n v="-138845"/>
    <n v="0"/>
    <n v="-138845"/>
    <n v="-143426.88499999998"/>
    <n v="-148016.54531999998"/>
    <n v="0"/>
    <n v="0"/>
    <n v="-13963.34"/>
    <n v="-27926.68"/>
    <n v="-124881.66"/>
    <n v="10.06"/>
  </r>
  <r>
    <n v="10701"/>
    <n v="199500"/>
    <n v="17"/>
    <m/>
    <m/>
    <s v="17 | _143_60001_LIM333_Default Transactions_LICENSES _ PERMITS_2018"/>
    <s v="_143_60001_LIM333_Default Transactions_LICENSES _ PERMITS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2004000000000000000000000000"/>
    <x v="160"/>
    <x v="11"/>
    <n v="-5000"/>
    <n v="0"/>
    <n v="0"/>
    <n v="-5000"/>
    <n v="0"/>
    <n v="-5000"/>
    <n v="-5165"/>
    <n v="-5330.28"/>
    <n v="0"/>
    <n v="0"/>
    <n v="-94"/>
    <n v="-188"/>
    <n v="-4906"/>
    <n v="1.88"/>
  </r>
  <r>
    <n v="10713"/>
    <n v="231523"/>
    <n v="29"/>
    <m/>
    <m/>
    <s v="29 | _133_60001_LIM333_Default Transactions_SERVICE CHARGES_1_2018"/>
    <s v="_133_60001_LIM333_Default Transactions_SERVICE CHARGES_1_2018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3000000000000000000000"/>
    <s v="Fund:Operational:Revenue:General Revenue:Service Charges:Waste"/>
    <s v="IR002006002002000000000000000000000000"/>
    <x v="161"/>
    <x v="12"/>
    <n v="-11000000"/>
    <n v="0"/>
    <n v="0"/>
    <n v="-11000000"/>
    <n v="0"/>
    <n v="-11000000"/>
    <n v="-11363000"/>
    <n v="-11726616"/>
    <n v="0"/>
    <n v="0"/>
    <n v="1888.2"/>
    <n v="3776.4"/>
    <n v="-10998111.800000001"/>
    <n v="0.02"/>
  </r>
  <r>
    <n v="10718"/>
    <n v="199301"/>
    <n v="34"/>
    <m/>
    <m/>
    <s v="34 | _105_60001_LIM333_Default Transactions_SERVICE CHARGES_2018"/>
    <s v="_105_60001_LIM333_Default Transactions_SERVICE CHARGES_2018"/>
    <n v="2"/>
    <s v="Revenue/Gains/Losses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9002000000000000000000000000"/>
    <x v="162"/>
    <x v="13"/>
    <n v="-20000"/>
    <n v="0"/>
    <n v="0"/>
    <n v="-20000"/>
    <n v="0"/>
    <n v="-20000"/>
    <n v="-20660"/>
    <n v="-21321.119999999999"/>
    <n v="0"/>
    <n v="0"/>
    <n v="-34.799999999999997"/>
    <n v="-69.599999999999994"/>
    <n v="-19965.2"/>
    <n v="0.17"/>
  </r>
  <r>
    <n v="10718"/>
    <n v="199302"/>
    <n v="34"/>
    <m/>
    <m/>
    <s v="34 | _105_60001_LIM333_Default Transactions_SERVICE CHARGES_2018"/>
    <s v="_105_60001_LIM333_Default Transactions_SERVICE CHARGES_2018"/>
    <n v="2"/>
    <s v="Revenue/Gains/Losses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04000000000000000000000000000"/>
    <x v="163"/>
    <x v="14"/>
    <n v="-350000"/>
    <n v="0"/>
    <n v="0"/>
    <n v="-350000"/>
    <n v="0"/>
    <n v="-350000"/>
    <n v="-361550"/>
    <n v="-373119.60000000003"/>
    <n v="0"/>
    <n v="0"/>
    <n v="-104816.48"/>
    <n v="-209632.96"/>
    <n v="-245183.52"/>
    <n v="29.95"/>
  </r>
  <r>
    <n v="10721"/>
    <n v="231491"/>
    <n v="37"/>
    <m/>
    <m/>
    <s v="37 | _143_60001_LIM333_Default Transactions_INCOME FROM AGENCY SERVICES_3_2018"/>
    <s v="_143_60001_LIM333_Default Transactions_INCOME FROM AGENCY SERVICES_3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7000000000000000000000000"/>
    <s v="Fund:Operational:Revenue:General Revenue:Agency Services"/>
    <s v="IR002001002001001000000000000000000000"/>
    <x v="164"/>
    <x v="15"/>
    <n v="-13471891"/>
    <n v="0"/>
    <n v="0"/>
    <n v="-13471891"/>
    <n v="0"/>
    <n v="-13471891"/>
    <n v="-13916463.402999999"/>
    <n v="-14361790.231896"/>
    <n v="0"/>
    <n v="0"/>
    <n v="-5799175.7800000003"/>
    <n v="-11598351.560000001"/>
    <n v="-7672715.2199999997"/>
    <n v="43.05"/>
  </r>
  <r>
    <n v="10740"/>
    <n v="231503"/>
    <n v="56"/>
    <m/>
    <m/>
    <s v="56 | _115_60001_LIM333_Default Transactions_OTHER REVENUE_2018"/>
    <s v="_115_60001_LIM333_Default Transactions_OTHER REVENUE_2018"/>
    <n v="2"/>
    <s v="Revenue/Gains/Losses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4000000000000000000000000000"/>
    <x v="165"/>
    <x v="13"/>
    <n v="-315000"/>
    <n v="0"/>
    <n v="0"/>
    <n v="-315000"/>
    <n v="-3000000"/>
    <n v="-3315000"/>
    <n v="-3424394.9999999995"/>
    <n v="-3533975.6399999997"/>
    <n v="0"/>
    <n v="0"/>
    <n v="-1358462.97"/>
    <n v="-2716925.94"/>
    <n v="1043462.97"/>
    <n v="431.26"/>
  </r>
  <r>
    <n v="10762"/>
    <n v="231512"/>
    <n v="78"/>
    <m/>
    <m/>
    <s v="78 | _123_60001_LIM333_Default Transactions_OTHER REVENUE_2018"/>
    <s v="_123_60001_LIM333_Default Transactions_OTHER REVENUE_2018"/>
    <n v="2"/>
    <s v="Revenue/Gains/Losses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25000000000000000000000000000"/>
    <x v="166"/>
    <x v="14"/>
    <n v="-5607"/>
    <n v="0"/>
    <n v="0"/>
    <n v="-5607"/>
    <n v="0"/>
    <n v="-5607"/>
    <n v="-5792.0309999999999"/>
    <n v="-5977.3759920000002"/>
    <n v="0"/>
    <n v="0"/>
    <n v="0"/>
    <n v="0"/>
    <n v="-5607"/>
    <n v="0"/>
  </r>
  <r>
    <n v="10794"/>
    <n v="231524"/>
    <n v="110"/>
    <m/>
    <m/>
    <s v="110 | _133_60001_LIM333_Default Transactions_SERVICE CHARGES_2_2018"/>
    <s v="_133_60001_LIM333_Default Transactions_SERVICE CHARGES_2_2018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3000000000000000000000"/>
    <s v="Fund:Operational:Revenue:General Revenue:Service Charges:Waste"/>
    <s v="IR002006002002000000000000000000000000"/>
    <x v="161"/>
    <x v="12"/>
    <n v="-35980000"/>
    <n v="0"/>
    <n v="0"/>
    <n v="-35980000"/>
    <n v="-2000000"/>
    <n v="-37980000"/>
    <n v="-39233340"/>
    <n v="-40488806.880000003"/>
    <n v="0"/>
    <n v="0"/>
    <n v="-17369676.780000001"/>
    <n v="-34739353.560000002"/>
    <n v="-18610323.219999999"/>
    <n v="48.28"/>
  </r>
  <r>
    <n v="10797"/>
    <n v="199188"/>
    <n v="113"/>
    <m/>
    <m/>
    <s v="113 | _033_60001_LIM333_Default Transactions_OTHER REVENUE_2018"/>
    <s v="_033_60001_LIM333_Default Transactions_OTHER REVENUE_2018"/>
    <n v="2"/>
    <s v="Revenue/Gains/Losses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12000000000000000000000000000"/>
    <x v="167"/>
    <x v="13"/>
    <n v="-500100"/>
    <n v="0"/>
    <n v="0"/>
    <n v="-500100"/>
    <n v="0"/>
    <n v="-500100"/>
    <n v="-516603.29999999993"/>
    <n v="-533134.60559999989"/>
    <n v="0"/>
    <n v="0"/>
    <n v="-264106.18"/>
    <n v="-528212.36"/>
    <n v="-235993.82"/>
    <n v="52.81"/>
  </r>
  <r>
    <n v="10798"/>
    <n v="199208"/>
    <n v="114"/>
    <m/>
    <m/>
    <s v="114 | _034_60001_LIM333_Default Transactions_LICENSES _ PERMITS_2018"/>
    <s v="_034_60001_LIM333_Default Transactions_LICENSES _ PERMIT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00000"/>
    <n v="0"/>
    <n v="0"/>
    <n v="-100000"/>
    <n v="-95000"/>
    <n v="-195000"/>
    <n v="-201434.99999999997"/>
    <n v="-207880.91999999998"/>
    <n v="0"/>
    <n v="0"/>
    <n v="-63742.37"/>
    <n v="-127484.74"/>
    <n v="-36257.629999999997"/>
    <n v="63.74"/>
  </r>
  <r>
    <n v="10810"/>
    <n v="231566"/>
    <n v="126"/>
    <m/>
    <m/>
    <s v="126 | _034_60001_LIM333_Default Transactions_OPERATING GRANTS _ SUBSIDIES_2018"/>
    <s v="_034_60001_LIM333_Default Transactions_OPERATING GRANTS _ SUBSIDIE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2000000000000000000000000"/>
    <s v="Fund:Operational:Revenue:General Revenue:Equitable Share"/>
    <s v="IR003005002002006002000000000000000000"/>
    <x v="168"/>
    <x v="16"/>
    <n v="-555351000"/>
    <n v="0"/>
    <n v="0"/>
    <n v="-555351000"/>
    <n v="5839000"/>
    <n v="-549512000"/>
    <n v="-549696000"/>
    <n v="-584233000"/>
    <n v="0"/>
    <n v="0"/>
    <n v="-416513000"/>
    <n v="-833026000"/>
    <n v="-138838000"/>
    <n v="75"/>
  </r>
  <r>
    <n v="10831"/>
    <n v="231518"/>
    <n v="147"/>
    <m/>
    <m/>
    <s v="147 | _183_60001_LIM333_Default Transactions_SERVICE CHARGES_2018"/>
    <s v="_183_60001_LIM333_Default Transactions_SERVICE CHARGES_2018"/>
    <n v="2"/>
    <s v="Revenue/Gains/Losses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8004003000000000000000000"/>
    <x v="169"/>
    <x v="17"/>
    <n v="-546719117"/>
    <n v="0"/>
    <n v="0"/>
    <n v="-546719117"/>
    <n v="-126941480"/>
    <n v="-673660597"/>
    <n v="-714080232.82000005"/>
    <n v="-728361837.47640002"/>
    <n v="0"/>
    <n v="0"/>
    <n v="-308551952.43000001"/>
    <n v="-617103904.86000001"/>
    <n v="-238167164.56999999"/>
    <n v="56.44"/>
  </r>
  <r>
    <n v="10852"/>
    <n v="199353"/>
    <n v="168"/>
    <m/>
    <m/>
    <s v="168 | _143_60001_LIM333_Default Transactions_INCOME FROM AGENCY SERVICES_1_2018"/>
    <s v="_143_60001_LIM333_Default Transactions_INCOME FROM AGENCY SERVICES_1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7000000000000000000000000"/>
    <s v="Fund:Operational:Revenue:General Revenue:Agency Services"/>
    <s v="IR002001002001001000000000000000000000"/>
    <x v="164"/>
    <x v="15"/>
    <n v="-3088000"/>
    <n v="0"/>
    <n v="0"/>
    <n v="-3088000"/>
    <n v="0"/>
    <n v="-3088000"/>
    <n v="-3189903.9999999995"/>
    <n v="-3291980.9279999998"/>
    <n v="0"/>
    <n v="0"/>
    <n v="0"/>
    <n v="0"/>
    <n v="-3088000"/>
    <n v="0"/>
  </r>
  <r>
    <n v="10853"/>
    <n v="199354"/>
    <n v="169"/>
    <m/>
    <m/>
    <s v="169 | _143_60001_LIM333_Default Transactions_INCOME FROM AGENCY SERVICES_2_2018"/>
    <s v="_143_60001_LIM333_Default Transactions_INCOME FROM AGENCY SERVICES_2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7000000000000000000000000"/>
    <s v="Fund:Operational:Revenue:General Revenue:Agency Services"/>
    <s v="IR002001002001001000000000000000000000"/>
    <x v="164"/>
    <x v="15"/>
    <n v="-104400"/>
    <n v="0"/>
    <n v="0"/>
    <n v="-104400"/>
    <n v="0"/>
    <n v="-104400"/>
    <n v="-107845.2"/>
    <n v="-111296.2464"/>
    <n v="0"/>
    <n v="0"/>
    <n v="0"/>
    <n v="0"/>
    <n v="-104400"/>
    <n v="0"/>
  </r>
  <r>
    <n v="10913"/>
    <n v="231505"/>
    <n v="229"/>
    <m/>
    <m/>
    <s v="229 | _034_60001_LIM333_Default Transactions_OTHER REVENUE_2018"/>
    <s v="_034_60001_LIM333_Default Transactions_OTHER REVENUE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5002000000000000000000000000"/>
    <x v="170"/>
    <x v="13"/>
    <n v="-1475000"/>
    <n v="0"/>
    <n v="0"/>
    <n v="-1475000"/>
    <n v="0"/>
    <n v="-1475000"/>
    <n v="-1523674.9999999998"/>
    <n v="-1572432.5999999999"/>
    <n v="0"/>
    <n v="0"/>
    <n v="-144805.43"/>
    <n v="-289610.86"/>
    <n v="-1330194.57"/>
    <n v="9.82"/>
  </r>
  <r>
    <n v="10913"/>
    <n v="199220"/>
    <n v="229"/>
    <m/>
    <m/>
    <s v="229 | _034_60001_LIM333_Default Transactions_OTHER REVENUE_2018"/>
    <s v="_034_60001_LIM333_Default Transactions_OTHER REVENUE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11002000000000000000000000000"/>
    <x v="171"/>
    <x v="13"/>
    <n v="-2000"/>
    <n v="0"/>
    <n v="0"/>
    <n v="-2000"/>
    <n v="0"/>
    <n v="-2000"/>
    <n v="-2066"/>
    <n v="-2132.1120000000001"/>
    <n v="0"/>
    <n v="0"/>
    <n v="0"/>
    <n v="0"/>
    <n v="-2000"/>
    <n v="0"/>
  </r>
  <r>
    <n v="10913"/>
    <n v="199235"/>
    <n v="229"/>
    <m/>
    <m/>
    <s v="229 | _034_60001_LIM333_Default Transactions_OTHER REVENUE_2018"/>
    <s v="_034_60001_LIM333_Default Transactions_OTHER REVENUE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36005000000000000000000000000"/>
    <x v="172"/>
    <x v="14"/>
    <n v="-50000"/>
    <n v="0"/>
    <n v="0"/>
    <n v="-50000"/>
    <n v="0"/>
    <n v="-50000"/>
    <n v="-51649.999999999993"/>
    <n v="-53302.799999999996"/>
    <n v="0"/>
    <n v="0"/>
    <n v="-5061.29"/>
    <n v="-10122.58"/>
    <n v="-44938.71"/>
    <n v="10.119999999999999"/>
  </r>
  <r>
    <n v="10924"/>
    <n v="209927"/>
    <n v="240"/>
    <m/>
    <m/>
    <s v="240 | _103_60001_LIM333_Default Transactions_RENT OF FACILITIES AND EQUIPMENT_2018"/>
    <s v="_103_60001_LIM333_Default Transactions_RENT OF FACILITIES AND EQUIPMENT_2018"/>
    <n v="2"/>
    <s v="Revenue/Gains/Losses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6000000000000000000000000"/>
    <s v="Fund:Operational:Revenue:General Revenue:Rental from Fixed Assets"/>
    <s v="IR002004001001001000000000000000000000"/>
    <x v="173"/>
    <x v="18"/>
    <n v="-1859000"/>
    <n v="0"/>
    <n v="0"/>
    <n v="-1859000"/>
    <n v="-408100"/>
    <n v="-2267100"/>
    <n v="-2341914.2999999998"/>
    <n v="-2416855.5575999999"/>
    <n v="0"/>
    <n v="0"/>
    <n v="-1073069.75"/>
    <n v="-2146139.5"/>
    <n v="-785930.25"/>
    <n v="57.72"/>
  </r>
  <r>
    <n v="10959"/>
    <n v="231470"/>
    <n v="275"/>
    <m/>
    <m/>
    <s v="275 | _034_60001_LIM333_Default Transactions_INTEREST EARNED _ OUTSTANDING DEBTORS_2018"/>
    <s v="_034_60001_LIM333_Default Transactions_INTEREST EARNED _ OUTSTANDING DEBTOR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2000000000000000"/>
    <s v="Fund:Operational:Revenue:General Revenue:Interest, Dividend and Rent on Land:Interest:Receivables:Waste Management"/>
    <s v="IR002002001001012000000000000000000000"/>
    <x v="174"/>
    <x v="19"/>
    <n v="-12459860"/>
    <n v="0"/>
    <n v="0"/>
    <n v="-12459860"/>
    <n v="-3000000"/>
    <n v="-15459860"/>
    <n v="-15970035.379999999"/>
    <n v="-16481076.512159999"/>
    <n v="0"/>
    <n v="0"/>
    <n v="-16529735.43"/>
    <n v="-33059470.859999999"/>
    <n v="4069875.43"/>
    <n v="132.66"/>
  </r>
  <r>
    <n v="10959"/>
    <n v="231493"/>
    <n v="275"/>
    <m/>
    <m/>
    <s v="275 | _034_60001_LIM333_Default Transactions_INTEREST EARNED _ OUTSTANDING DEBTORS_2018"/>
    <s v="_034_60001_LIM333_Default Transactions_INTEREST EARNED _ OUTSTANDING DEBTOR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8000000000000000"/>
    <s v="Fund:Operational:Revenue:General Revenue:Interest, Dividend and Rent on Land:Interest:Receivables:Service Charges"/>
    <s v="IR002002001001009000000000000000000000"/>
    <x v="175"/>
    <x v="19"/>
    <n v="-3029701"/>
    <n v="0"/>
    <n v="0"/>
    <n v="-3029701"/>
    <n v="-2000000"/>
    <n v="-5029701"/>
    <n v="-5195681.1329999994"/>
    <n v="-5361942.9292559996"/>
    <n v="0"/>
    <n v="0"/>
    <n v="2438525.39"/>
    <n v="4877050.78"/>
    <n v="-591175.61"/>
    <n v="80.489999999999995"/>
  </r>
  <r>
    <n v="10959"/>
    <n v="231511"/>
    <n v="275"/>
    <m/>
    <m/>
    <s v="275 | _034_60001_LIM333_Default Transactions_INTEREST EARNED _ OUTSTANDING DEBTORS_2018"/>
    <s v="_034_60001_LIM333_Default Transactions_INTEREST EARNED _ OUTSTANDING DEBTORS_2018"/>
    <n v="2"/>
    <s v="Revenue/Gains/Losses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5020000000000000000000000000000"/>
    <x v="176"/>
    <x v="14"/>
    <n v="-1"/>
    <n v="0"/>
    <n v="0"/>
    <n v="-1"/>
    <n v="0"/>
    <n v="-1"/>
    <n v="-1.0329999999999999"/>
    <n v="-1.0660559999999999"/>
    <n v="0"/>
    <n v="0"/>
    <n v="0"/>
    <n v="0"/>
    <n v="-1"/>
    <n v="0"/>
  </r>
  <r>
    <n v="10980"/>
    <n v="231563"/>
    <n v="296"/>
    <m/>
    <m/>
    <s v="296 | _173_60001_LIM333_Default Transactions_OPERATING GRANTS _ SUBSIDIES_2018"/>
    <s v="_173_60001_LIM333_Default Transactions_OPERATING GRANTS _ SUBSIDIES_2018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46000000000000000000000"/>
    <s v="Fund:Operational:Transfers and Subsidies:Monetary Allocations:National Government:Integrated National Electrification Programme Grant"/>
    <s v="IR003005002002005046000000000000000000"/>
    <x v="177"/>
    <x v="16"/>
    <n v="-10536000"/>
    <n v="0"/>
    <n v="0"/>
    <n v="-10536000"/>
    <n v="-17605000"/>
    <n v="-28141000"/>
    <n v="-13407000"/>
    <n v="-13832000"/>
    <n v="0"/>
    <n v="0"/>
    <n v="-8359789.9199999999"/>
    <n v="-16719579.84"/>
    <n v="-2176210.08"/>
    <n v="79.349999999999994"/>
  </r>
  <r>
    <n v="10990"/>
    <n v="231507"/>
    <n v="306"/>
    <m/>
    <m/>
    <s v="306 | _103_60001_LIM333_Default Transactions_OTHER REVENUE_2018"/>
    <s v="_103_60001_LIM333_Default Transactions_OTHER REVENUE_2018"/>
    <n v="2"/>
    <s v="Revenue/Gains/Losses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8004000000000000000000000000"/>
    <x v="178"/>
    <x v="13"/>
    <n v="-5000000"/>
    <n v="0"/>
    <n v="0"/>
    <n v="-5000000"/>
    <n v="0"/>
    <n v="-5000000"/>
    <n v="-5165000"/>
    <n v="-5330280"/>
    <n v="0"/>
    <n v="0"/>
    <n v="-350359.25"/>
    <n v="-700718.5"/>
    <n v="-4649640.75"/>
    <n v="7.01"/>
  </r>
  <r>
    <n v="11017"/>
    <n v="231561"/>
    <n v="333"/>
    <m/>
    <m/>
    <s v="333 | _133_60001_LIM333_Default Transactions_OPERATING GRANTS _ SUBSIDIES_2018"/>
    <s v="_133_60001_LIM333_Default Transactions_OPERATING GRANTS _ SUBSIDIES_2018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11000000000000000000000"/>
    <s v="Fund:Operational:Transfers and Subsidies:Monetary Allocations:National Government:Expanded Public Works Programme Integrated Grant"/>
    <s v="IR003005002002005002000000000000000000"/>
    <x v="179"/>
    <x v="16"/>
    <n v="-4811000"/>
    <n v="0"/>
    <n v="0"/>
    <n v="-4811000"/>
    <n v="-400000"/>
    <n v="-5211000"/>
    <n v="0"/>
    <n v="0"/>
    <n v="0"/>
    <n v="0"/>
    <n v="-4811000"/>
    <n v="-9622000"/>
    <n v="0"/>
    <n v="100"/>
  </r>
  <r>
    <n v="11018"/>
    <n v="209097"/>
    <n v="334"/>
    <m/>
    <m/>
    <s v="334 | _173_60001_LIM333_Default Transactions_SERVICE CHARGES_2018"/>
    <s v="_173_60001_LIM333_Default Transactions_SERVICE CHARGES_2018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2002002000000000000000000"/>
    <x v="180"/>
    <x v="17"/>
    <n v="-20000000"/>
    <n v="0"/>
    <n v="0"/>
    <n v="-20000000"/>
    <n v="0"/>
    <n v="-20000000"/>
    <n v="-21200000"/>
    <n v="-21624000"/>
    <n v="0"/>
    <n v="0"/>
    <n v="0"/>
    <n v="0"/>
    <n v="-20000000"/>
    <n v="0"/>
  </r>
  <r>
    <n v="11045"/>
    <n v="231492"/>
    <n v="361"/>
    <m/>
    <m/>
    <s v="361 | _033_60001_LIM333_Default Transactions_INTEREST EARNED _ EXTERNAL INVESTMENTS_2018"/>
    <s v="_033_60001_LIM333_Default Transactions_INTEREST EARNED _ EXTERNAL INVESTMENTS_2018"/>
    <n v="2"/>
    <s v="Revenue/Gains/Losses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1003000000000000000"/>
    <s v="Fund:Operational:Revenue:General Revenue:Interest, Dividend and Rent on Land:Interest:Current and Non-current Assets:Short-term investments and call accounts"/>
    <s v="IR002002001002003000000000000000000000"/>
    <x v="181"/>
    <x v="20"/>
    <n v="-31906502"/>
    <n v="0"/>
    <n v="0"/>
    <n v="-31906502"/>
    <n v="-5100000"/>
    <n v="-37006502"/>
    <n v="-38227716.566"/>
    <n v="-39451003.496112004"/>
    <n v="0"/>
    <n v="0"/>
    <n v="-15063585.68"/>
    <n v="-30127171.359999999"/>
    <n v="-16842916.32"/>
    <n v="47.21"/>
  </r>
  <r>
    <n v="11051"/>
    <n v="199250"/>
    <n v="367"/>
    <m/>
    <m/>
    <s v="367 | _057_60001_LIM333_Default Transactions_LICENSES _ PERMITS_2018"/>
    <s v="_057_60001_LIM333_Default Transactions_LICENSES _ PERMITS_2018"/>
    <n v="2"/>
    <s v="Revenue/Gains/Losses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7000"/>
    <n v="0"/>
    <n v="0"/>
    <n v="-7000"/>
    <n v="0"/>
    <n v="-7000"/>
    <n v="-7230.9999999999991"/>
    <n v="-7462.3919999999989"/>
    <n v="0"/>
    <n v="0"/>
    <n v="0"/>
    <n v="0"/>
    <n v="-7000"/>
    <n v="0"/>
  </r>
  <r>
    <n v="11098"/>
    <n v="231500"/>
    <n v="414"/>
    <m/>
    <m/>
    <s v="414 | _103_60001_LIM333_Default Transactions_LICENSES _ PERMITS_2018"/>
    <s v="_103_60001_LIM333_Default Transactions_LICENSES _ PERMITS_2018"/>
    <n v="2"/>
    <s v="Revenue/Gains/Losses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00000"/>
    <n v="0"/>
    <n v="0"/>
    <n v="-100000"/>
    <n v="0"/>
    <n v="-100000"/>
    <n v="-103299.99999999999"/>
    <n v="-106605.59999999999"/>
    <n v="0"/>
    <n v="0"/>
    <n v="-1834.85"/>
    <n v="-3669.7"/>
    <n v="-98165.15"/>
    <n v="1.83"/>
  </r>
  <r>
    <n v="11107"/>
    <n v="199504"/>
    <n v="423"/>
    <m/>
    <m/>
    <s v="423 | _144_60001_LIM333_Default Transactions_FINES_2018"/>
    <s v="_144_60001_LIM333_Default Transactions_FINES_2018"/>
    <n v="2"/>
    <s v="Revenue/Gains/Losses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3000000000000000000000000"/>
    <s v="Fund:Operational:Revenue:General Revenue:Fines, Penalties and Forfeits"/>
    <s v="IR003001001006001000000000000000000000"/>
    <x v="182"/>
    <x v="21"/>
    <n v="-1487000"/>
    <n v="0"/>
    <n v="0"/>
    <n v="-1487000"/>
    <n v="0"/>
    <n v="-1487000"/>
    <n v="-1536070.9999999998"/>
    <n v="-1585225.2719999999"/>
    <n v="0"/>
    <n v="0"/>
    <n v="-228454"/>
    <n v="-456908"/>
    <n v="-1258546"/>
    <n v="15.36"/>
  </r>
  <r>
    <n v="11114"/>
    <n v="209098"/>
    <n v="430"/>
    <m/>
    <m/>
    <s v="430 | _173_60001_LIM333_Default Transactions_SERVICE CHARGES_1_2018"/>
    <s v="_173_60001_LIM333_Default Transactions_SERVICE CHARGES_1_2018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2003000000000000000000000"/>
    <x v="183"/>
    <x v="17"/>
    <n v="-10500000"/>
    <n v="0"/>
    <n v="0"/>
    <n v="-10500000"/>
    <n v="0"/>
    <n v="-10500000"/>
    <n v="-11130000"/>
    <n v="-11352600"/>
    <n v="0"/>
    <n v="0"/>
    <n v="0"/>
    <n v="0"/>
    <n v="-10500000"/>
    <n v="0"/>
  </r>
  <r>
    <n v="11139"/>
    <n v="199317"/>
    <n v="455"/>
    <m/>
    <m/>
    <s v="455 | _123_60001_LIM333_Default Transactions_FINES_2018"/>
    <s v="_123_60001_LIM333_Default Transactions_FINES_2018"/>
    <n v="2"/>
    <s v="Revenue/Gains/Losses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3000000000000000000000000"/>
    <s v="Fund:Operational:Revenue:General Revenue:Fines, Penalties and Forfeits"/>
    <s v="IR003001001004000000000000000000000000"/>
    <x v="184"/>
    <x v="21"/>
    <n v="-3000"/>
    <n v="0"/>
    <n v="0"/>
    <n v="-3000"/>
    <n v="0"/>
    <n v="-3000"/>
    <n v="-3098.9999999999995"/>
    <n v="-3198.1679999999997"/>
    <n v="0"/>
    <n v="0"/>
    <n v="-18274"/>
    <n v="-36548"/>
    <n v="15274"/>
    <n v="609.13"/>
  </r>
  <r>
    <n v="11158"/>
    <n v="199342"/>
    <n v="474"/>
    <m/>
    <m/>
    <s v="474 | _123_60001_LIM333_Default Transactions_SERVICE CHARGES_2018"/>
    <s v="_123_60001_LIM333_Default Transactions_SERVICE CHARGES_2018"/>
    <n v="2"/>
    <s v="Revenue/Gains/Losses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19002000000000000000000000000"/>
    <x v="185"/>
    <x v="14"/>
    <n v="-40000"/>
    <n v="0"/>
    <n v="0"/>
    <n v="-40000"/>
    <n v="0"/>
    <n v="-40000"/>
    <n v="-41320"/>
    <n v="-42642.239999999998"/>
    <n v="0"/>
    <n v="0"/>
    <n v="-21539.14"/>
    <n v="-43078.28"/>
    <n v="-18460.86"/>
    <n v="53.85"/>
  </r>
  <r>
    <n v="11190"/>
    <n v="199167"/>
    <n v="506"/>
    <m/>
    <m/>
    <s v="506 | _015_60001_LIM333_Default Transactions_LICENSES _ PERMITS_2018"/>
    <s v="_015_60001_LIM333_Default Transactions_LICENSES _ PERMITS_2018"/>
    <n v="2"/>
    <s v="Revenue/Gains/Losses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55000"/>
    <n v="0"/>
    <n v="0"/>
    <n v="-155000"/>
    <n v="0"/>
    <n v="-155000"/>
    <n v="-160115"/>
    <n v="-165238.68"/>
    <n v="0"/>
    <n v="0"/>
    <n v="-5952.79"/>
    <n v="-11905.58"/>
    <n v="-149047.21"/>
    <n v="3.84"/>
  </r>
  <r>
    <n v="11200"/>
    <n v="231564"/>
    <n v="516"/>
    <m/>
    <m/>
    <s v="516 | _195_60001_LIM333_Default Transactions_OPERATING GRANTS _ SUBSIDIES_2018"/>
    <s v="_195_60001_LIM333_Default Transactions_OPERATING GRANTS _ SUBSIDIES_2018"/>
    <n v="2"/>
    <s v="Revenue/Gains/Losses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37000000000000000000000"/>
    <s v="Fund:Operational:Transfers and Subsidies:Monetary Allocations:National Government:Municipal Infrastructure Grant"/>
    <s v="IR003005002002005035000000000000000000"/>
    <x v="186"/>
    <x v="16"/>
    <n v="-6115400"/>
    <n v="0"/>
    <n v="0"/>
    <n v="-6115400"/>
    <n v="174550"/>
    <n v="-5940850"/>
    <n v="-6614950"/>
    <n v="-6829150"/>
    <n v="0"/>
    <n v="0"/>
    <n v="-85312.08"/>
    <n v="-170624.16"/>
    <n v="-6030087.9199999999"/>
    <n v="1.4"/>
  </r>
  <r>
    <n v="11201"/>
    <n v="231565"/>
    <n v="517"/>
    <m/>
    <m/>
    <s v="517 | _195_60001_LIM333_Default Transactions_Capital_ GRANTS _ SUBSIDIES_2018"/>
    <s v="_195_60001_LIM333_Default Transactions_Capital_ GRANTS _ SUBSIDIES_2018"/>
    <n v="2"/>
    <s v="Revenue/Gains/Losses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2002002005002000000000000000000000"/>
    <s v="Fund:Capital:Transfers and Subsidies:Monetary Allocations:National Government:Municipal Infrastructure Grant"/>
    <s v="IR003005001002005002000000000000000000"/>
    <x v="187"/>
    <x v="22"/>
    <n v="-116192600"/>
    <n v="0"/>
    <n v="0"/>
    <n v="-116192600"/>
    <n v="3316450"/>
    <n v="-112876150"/>
    <n v="-125684050"/>
    <n v="-129753850"/>
    <n v="0"/>
    <n v="0"/>
    <n v="-69732235.650000006"/>
    <n v="-139464471.30000001"/>
    <n v="-46460364.350000001"/>
    <n v="60.01"/>
  </r>
  <r>
    <n v="11209"/>
    <n v="231562"/>
    <n v="525"/>
    <m/>
    <m/>
    <s v="525 | _033_60001_LIM333_Default Transactions_OPERATING GRANTS _ SUBSIDIES_2018"/>
    <s v="_033_60001_LIM333_Default Transactions_OPERATING GRANTS _ SUBSIDIES_2018"/>
    <n v="2"/>
    <s v="Revenue/Gains/Losses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18000000000000000000000"/>
    <s v="Fund:Operational:Transfers and Subsidies:Monetary Allocations:National Government:Local Government Financial Management Grant"/>
    <s v="IR003005002002005004000000000000000000"/>
    <x v="188"/>
    <x v="16"/>
    <n v="-2000000"/>
    <n v="0"/>
    <n v="0"/>
    <n v="-2000000"/>
    <n v="-100000"/>
    <n v="-2100000"/>
    <n v="-2200000"/>
    <n v="-2300000"/>
    <n v="0"/>
    <n v="0"/>
    <n v="-522471.62"/>
    <n v="-1044943.24"/>
    <n v="-1477528.38"/>
    <n v="26.12"/>
  </r>
  <r>
    <n v="11454"/>
    <n v="220183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30000000000000000000000000000"/>
    <x v="189"/>
    <x v="14"/>
    <n v="-15100"/>
    <n v="0"/>
    <n v="0"/>
    <n v="-15100"/>
    <n v="0"/>
    <n v="-15100"/>
    <n v="-15598.3"/>
    <n v="-16097.445599999999"/>
    <n v="0"/>
    <n v="0"/>
    <n v="0"/>
    <n v="0"/>
    <n v="-15100"/>
    <n v="0"/>
  </r>
  <r>
    <n v="11454"/>
    <n v="220180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2001001002000000000000000000000"/>
    <x v="190"/>
    <x v="19"/>
    <n v="-41624076"/>
    <n v="0"/>
    <n v="0"/>
    <n v="-41624076"/>
    <n v="-5000000"/>
    <n v="-46624076"/>
    <n v="-48162670.507999994"/>
    <n v="-49703875.964255996"/>
    <n v="0"/>
    <n v="0"/>
    <n v="-22843988.379999999"/>
    <n v="-45687976.759999998"/>
    <n v="-18780087.620000001"/>
    <n v="54.88"/>
  </r>
  <r>
    <n v="11454"/>
    <n v="220186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5000000000000000"/>
    <s v="Fund:Operational:Revenue:General Revenue:Interest, Dividend and Rent on Land:Interest:Receivables:Property Rates"/>
    <s v="IR003006001001001000000000000000000000"/>
    <x v="191"/>
    <x v="23"/>
    <n v="-35890000"/>
    <n v="0"/>
    <n v="0"/>
    <n v="-35890000"/>
    <n v="-6000000"/>
    <n v="-41890000"/>
    <n v="-43272370"/>
    <n v="-44657085.840000004"/>
    <n v="0"/>
    <n v="0"/>
    <n v="-18975199.079999998"/>
    <n v="-37950398.159999996"/>
    <n v="-16914800.920000002"/>
    <n v="52.87"/>
  </r>
  <r>
    <n v="11454"/>
    <n v="220182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28000000000000000000000000000"/>
    <x v="192"/>
    <x v="14"/>
    <n v="-853523"/>
    <n v="0"/>
    <n v="0"/>
    <n v="-853523"/>
    <n v="0"/>
    <n v="-853523"/>
    <n v="-881689.25899999996"/>
    <n v="-909903.31528800004"/>
    <n v="0"/>
    <n v="0"/>
    <n v="-20491.95"/>
    <n v="-40983.9"/>
    <n v="-833031.05"/>
    <n v="2.4"/>
  </r>
  <r>
    <n v="11454"/>
    <n v="231501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1000000000000000000000000000"/>
    <x v="193"/>
    <x v="13"/>
    <n v="-14221154"/>
    <n v="0"/>
    <n v="0"/>
    <n v="-14221154"/>
    <n v="-16990000"/>
    <n v="-31211154"/>
    <n v="-32241122.081999999"/>
    <n v="-33272837.988623999"/>
    <n v="0"/>
    <n v="0"/>
    <n v="-14395952.6"/>
    <n v="-28791905.199999999"/>
    <n v="174798.6"/>
    <n v="101.23"/>
  </r>
  <r>
    <n v="11454"/>
    <n v="231516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10000000000000000000000000"/>
    <x v="194"/>
    <x v="17"/>
    <n v="-503454599"/>
    <n v="0"/>
    <n v="0"/>
    <n v="-503454599"/>
    <n v="-100000000"/>
    <n v="-603454599"/>
    <n v="-639661874.94000006"/>
    <n v="-652455112.4388001"/>
    <n v="0"/>
    <n v="0"/>
    <n v="-219637509.87"/>
    <n v="-439275019.74000001"/>
    <n v="-283817089.13"/>
    <n v="43.63"/>
  </r>
  <r>
    <n v="12075"/>
    <n v="231560"/>
    <n v="6272"/>
    <m/>
    <m/>
    <s v="6272 | EDSM Grant Income"/>
    <s v="EDSM Grant Income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10000000000000000000000"/>
    <s v="Fund:Operational:Transfers and Subsidies:Monetary Allocations:National Government:Energy Efficiency and Demand Side Management Grant"/>
    <s v="IR003005002002005001000000000000000000"/>
    <x v="195"/>
    <x v="16"/>
    <n v="0"/>
    <n v="0"/>
    <n v="0"/>
    <n v="0"/>
    <n v="0"/>
    <n v="0"/>
    <n v="0"/>
    <n v="0"/>
    <n v="0"/>
    <n v="0"/>
    <n v="0"/>
    <n v="0"/>
    <n v="0"/>
    <n v="0"/>
  </r>
  <r>
    <n v="12135"/>
    <n v="231559"/>
    <n v="6332"/>
    <m/>
    <m/>
    <s v="6332 | SETA Grant Income"/>
    <s v="SETA Grant Income"/>
    <n v="2"/>
    <s v="Revenue/Gains/Losses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1003049000000000000000000"/>
    <s v="Fund:Operational:Transfers and Subsidies:Monetary Allocations:Departmental Agencies and Accounts:National Departmental Agencies:Education, Training and Development Practices SETA"/>
    <s v="IR003005002002001003048000000000000000"/>
    <x v="196"/>
    <x v="16"/>
    <n v="-600000"/>
    <n v="0"/>
    <n v="0"/>
    <n v="-600000"/>
    <n v="-150000"/>
    <n v="-750000"/>
    <n v="-774749.99999999988"/>
    <n v="-799541.99999999988"/>
    <n v="0"/>
    <n v="0"/>
    <n v="-143175"/>
    <n v="-286350"/>
    <n v="-456825"/>
    <n v="23.86"/>
  </r>
  <r>
    <n v="12226"/>
    <n v="226387"/>
    <n v="6406"/>
    <m/>
    <m/>
    <s v="6406 | Free basic service revenue"/>
    <s v="Free basic service revenue"/>
    <n v="2"/>
    <s v="Revenue/Gains/Losses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8006000000000000000000000"/>
    <x v="197"/>
    <x v="17"/>
    <n v="-3900000"/>
    <n v="0"/>
    <n v="0"/>
    <n v="-3900000"/>
    <n v="0"/>
    <n v="-3900000"/>
    <n v="-4134000"/>
    <n v="-4216680"/>
    <n v="0"/>
    <n v="0"/>
    <n v="0"/>
    <n v="0"/>
    <n v="-3900000"/>
    <n v="0"/>
  </r>
  <r>
    <n v="12226"/>
    <n v="226392"/>
    <n v="6406"/>
    <m/>
    <m/>
    <s v="6406 | Free basic service revenue"/>
    <s v="Free basic service revenue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4000000000000000000000000000"/>
    <x v="156"/>
    <x v="10"/>
    <n v="-55524916"/>
    <n v="0"/>
    <n v="0"/>
    <n v="-55524916"/>
    <n v="0"/>
    <n v="-55524916"/>
    <n v="-57357238.227999993"/>
    <n v="-59192669.851295993"/>
    <n v="0"/>
    <n v="0"/>
    <n v="192.33"/>
    <n v="384.66"/>
    <n v="-55524723.670000002"/>
    <n v="0"/>
  </r>
  <r>
    <n v="12226"/>
    <n v="226388"/>
    <n v="6406"/>
    <m/>
    <m/>
    <s v="6406 | Free basic service revenue"/>
    <s v="Free basic service revenue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3000000000000000000000"/>
    <s v="Fund:Operational:Revenue:General Revenue:Service Charges:Waste"/>
    <s v="IR002006002007000000000000000000000000"/>
    <x v="198"/>
    <x v="12"/>
    <n v="-1383285"/>
    <n v="0"/>
    <n v="0"/>
    <n v="-1383285"/>
    <n v="0"/>
    <n v="-1383285"/>
    <n v="-1428933.4049999998"/>
    <n v="-1474659.2739599999"/>
    <n v="0"/>
    <n v="0"/>
    <n v="0"/>
    <n v="0"/>
    <n v="-1383285"/>
    <n v="0"/>
  </r>
  <r>
    <n v="12236"/>
    <n v="226386"/>
    <n v="6460"/>
    <m/>
    <m/>
    <s v="6460 | New Equitable Share_Free basic service electricity_2"/>
    <s v="New Equitable Share_Free basic service electricity_2"/>
    <n v="4"/>
    <s v="Free Basic Services/Revenue Foregon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7001000000000000000000000000000"/>
    <s v="Operational:Typical Work Streams:Cost of Free Basic Services:Electricity (50 kwh per household per month)"/>
    <s v="FD001001001002000000000000000000000000"/>
    <s v="Fund:Operational:Revenue:General Revenue:Equitable Share"/>
    <s v="IR002006001008006000000000000000000000"/>
    <x v="197"/>
    <x v="17"/>
    <n v="3900000"/>
    <n v="0"/>
    <n v="0"/>
    <n v="3900000"/>
    <n v="0"/>
    <n v="3900000"/>
    <n v="4134000"/>
    <n v="4216680"/>
    <n v="0"/>
    <n v="0"/>
    <n v="217126.59"/>
    <n v="434253.18"/>
    <n v="3682873.41"/>
    <n v="5.57"/>
  </r>
  <r>
    <n v="12237"/>
    <n v="226393"/>
    <n v="6461"/>
    <m/>
    <m/>
    <s v="6461 | New_Equitable Share_Operational  Typical Work Streams property rates"/>
    <s v="New_Equitable Share_Operational  Typical Work Streams property rates"/>
    <n v="4"/>
    <s v="Free Basic Services/Revenue Foregon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9002000000000000000000000000000"/>
    <s v="Operational:Typical Work Streams:Property Rates Rebate:Indigent Owners"/>
    <s v="FD001001001002000000000000000000000000"/>
    <s v="Fund:Operational:Revenue:General Revenue:Equitable Share"/>
    <s v="IR003008004000000000000000000000000000"/>
    <x v="156"/>
    <x v="10"/>
    <n v="55524916"/>
    <n v="0"/>
    <n v="0"/>
    <n v="55524916"/>
    <n v="0"/>
    <n v="55524916"/>
    <n v="57357238.227999993"/>
    <n v="59192669.851295993"/>
    <n v="0"/>
    <n v="0"/>
    <n v="27470414.469999999"/>
    <n v="54940828.939999998"/>
    <n v="28054501.530000001"/>
    <n v="49.47"/>
  </r>
  <r>
    <n v="12238"/>
    <n v="226389"/>
    <n v="6462"/>
    <m/>
    <m/>
    <s v="6462 | New_Equitable Share_Free basic service refuse_1"/>
    <s v="New_Equitable Share_Free basic service refuse_1"/>
    <n v="4"/>
    <s v="Free Basic Services/Revenue Foregon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7003000000000000000000000000000"/>
    <s v="Operational:Typical Work Streams:Cost of Free Basic Services:Waste Management (removed once a week)"/>
    <s v="FD001001001002000000000000000000000000"/>
    <s v="Fund:Operational:Revenue:General Revenue:Equitable Share"/>
    <s v="IR002006002007000000000000000000000000"/>
    <x v="198"/>
    <x v="12"/>
    <n v="1383285"/>
    <n v="0"/>
    <n v="0"/>
    <n v="1383285"/>
    <n v="0"/>
    <n v="1383285"/>
    <n v="1428933.4049999998"/>
    <n v="1474659.2739599999"/>
    <n v="0"/>
    <n v="0"/>
    <n v="1129477.76"/>
    <n v="2258955.52"/>
    <n v="253807.24"/>
    <n v="81.650000000000006"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37002001000000000000000000000000"/>
    <x v="8"/>
    <x v="2"/>
    <m/>
    <m/>
    <m/>
    <n v="0"/>
    <n v="2950000"/>
    <n v="2950000"/>
    <n v="3047349.9999999995"/>
    <n v="3144865.1999999997"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02003000000000000000000000000000"/>
    <x v="40"/>
    <x v="2"/>
    <n v="493531498"/>
    <m/>
    <n v="0"/>
    <n v="0"/>
    <n v="1200000"/>
    <n v="1200000"/>
    <n v="1239600"/>
    <n v="1279267.2"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23003000000000000000000000000000"/>
    <x v="43"/>
    <x v="2"/>
    <n v="0"/>
    <m/>
    <m/>
    <n v="0"/>
    <n v="2000"/>
    <n v="2000"/>
    <n v="2066"/>
    <n v="2132.1120000000001"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57001002000000000000000000000000"/>
    <x v="37"/>
    <x v="2"/>
    <m/>
    <m/>
    <m/>
    <n v="0"/>
    <n v="100000"/>
    <n v="100000"/>
    <n v="103299.99999999999"/>
    <n v="106605.59999999999"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15003000000000000000000000000000"/>
    <x v="106"/>
    <x v="2"/>
    <m/>
    <m/>
    <m/>
    <n v="0"/>
    <n v="3000"/>
    <n v="3000"/>
    <n v="3098.9999999999995"/>
    <n v="3198.1679999999997"/>
    <m/>
    <m/>
    <m/>
    <m/>
    <m/>
    <m/>
  </r>
  <r>
    <s v="NULL"/>
    <s v="NULL"/>
    <s v="NEW PROJECT"/>
    <s v="018/078/1341"/>
    <s v="/078/1341"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42000000000000000000000000000000"/>
    <x v="35"/>
    <x v="2"/>
    <m/>
    <m/>
    <m/>
    <n v="0"/>
    <n v="14662.818154446702"/>
    <n v="14662.818154446702"/>
    <n v="15146.691153543443"/>
    <n v="15631.385270456833"/>
    <m/>
    <m/>
    <m/>
    <m/>
    <m/>
    <m/>
  </r>
  <r>
    <s v="NULL"/>
    <s v="NULL"/>
    <s v="NEW PROJECT"/>
    <m/>
    <m/>
    <s v="018_Printing- publications and books"/>
    <s v="018_Printing- publications and books"/>
    <n v="0"/>
    <s v="Operational Expenditure"/>
    <s v="Initiated"/>
    <m/>
    <m/>
    <m/>
    <m/>
    <m/>
    <m/>
    <m/>
    <m/>
    <m/>
    <m/>
    <m/>
    <m/>
    <m/>
    <s v="IE010041000000000000000000000000000000"/>
    <x v="32"/>
    <x v="2"/>
    <m/>
    <m/>
    <m/>
    <n v="0"/>
    <n v="10000"/>
    <n v="10000"/>
    <n v="10330"/>
    <n v="10660.56"/>
    <m/>
    <m/>
    <m/>
    <m/>
    <m/>
    <m/>
  </r>
  <r>
    <n v="12235"/>
    <n v="226278"/>
    <n v="6459"/>
    <m/>
    <m/>
    <s v="6459 | 11 kV and 33 kV Auto reclosers per annum  X4 (La_Cotte x 2, California x 1,_Operational_1"/>
    <s v="11 kV and 33 kV Auto reclosers per annum  X4 (La_Cotte x 2, California x 1,_Operational_1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-1100000"/>
    <n v="0"/>
    <n v="0"/>
    <n v="-1100000"/>
    <n v="0"/>
    <n v="-1100000"/>
    <n v="-1136300"/>
    <n v="-1172661.6000000001"/>
    <n v="0"/>
    <n v="0"/>
    <n v="262540.17"/>
    <n v="525080.34"/>
    <n v="-837459.83"/>
    <n v="23.87"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37002001000000000000000000000000"/>
    <x v="8"/>
    <x v="2"/>
    <m/>
    <m/>
    <m/>
    <n v="0"/>
    <n v="200000"/>
    <n v="200000"/>
    <n v="206599.99999999997"/>
    <n v="213211.19999999998"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15008000000000000000000000000000"/>
    <x v="96"/>
    <x v="2"/>
    <m/>
    <m/>
    <m/>
    <n v="0"/>
    <n v="10000"/>
    <n v="10000"/>
    <n v="10330"/>
    <n v="10660.56"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23003000000000000000000000000000"/>
    <x v="43"/>
    <x v="2"/>
    <m/>
    <m/>
    <m/>
    <n v="0"/>
    <n v="2000"/>
    <n v="2000"/>
    <n v="2066"/>
    <n v="2132.1120000000001"/>
    <m/>
    <m/>
    <m/>
    <m/>
    <m/>
    <m/>
  </r>
  <r>
    <s v="NULL"/>
    <s v="NULL"/>
    <s v="NEW PROJECT"/>
    <s v="017/078/1341"/>
    <s v="/078/1341"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42000000000000000000000000000000"/>
    <x v="35"/>
    <x v="2"/>
    <m/>
    <m/>
    <m/>
    <n v="0"/>
    <n v="17872.701348000002"/>
    <n v="17872.701348000002"/>
    <n v="18462.500492484"/>
    <n v="19053.300508243487"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57001002000000000000000000000000"/>
    <x v="37"/>
    <x v="2"/>
    <m/>
    <m/>
    <m/>
    <n v="0"/>
    <n v="50000"/>
    <n v="50000"/>
    <n v="51649.999999999993"/>
    <n v="53302.799999999996"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15003000000000000000000000000000"/>
    <x v="106"/>
    <x v="2"/>
    <m/>
    <m/>
    <m/>
    <n v="0"/>
    <n v="2000"/>
    <n v="2000"/>
    <n v="2066"/>
    <n v="2132.1120000000001"/>
    <m/>
    <m/>
    <m/>
    <m/>
    <m/>
    <m/>
  </r>
  <r>
    <s v="NULL"/>
    <s v="NULL"/>
    <s v="NEW PROJECT"/>
    <m/>
    <m/>
    <s v="017_Printing- publications and books"/>
    <s v="017_Printing- publications and books"/>
    <n v="0"/>
    <s v="Operational Expenditure"/>
    <s v="Initiated"/>
    <m/>
    <m/>
    <m/>
    <m/>
    <m/>
    <m/>
    <m/>
    <m/>
    <m/>
    <m/>
    <m/>
    <m/>
    <m/>
    <s v="IE010041000000000000000000000000000000"/>
    <x v="32"/>
    <x v="2"/>
    <m/>
    <m/>
    <m/>
    <n v="0"/>
    <n v="20000"/>
    <n v="20000"/>
    <n v="20660"/>
    <n v="21321.119999999999"/>
    <m/>
    <m/>
    <m/>
    <m/>
    <m/>
    <m/>
  </r>
  <r>
    <n v="11638"/>
    <n v="223397"/>
    <n v="2441"/>
    <m/>
    <m/>
    <s v="2441 | OperationalEED-115_New Electricity Connections (Consumer Contribution)"/>
    <s v="OperationalEED-115_New Electricity Connections (Consumer Contribution)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-4000000"/>
    <n v="0"/>
    <n v="0"/>
    <n v="-4000000"/>
    <n v="0"/>
    <n v="-4000000"/>
    <n v="-4131999.9999999995"/>
    <n v="-4264224"/>
    <n v="0"/>
    <n v="196550"/>
    <n v="430568.12"/>
    <n v="861136.24"/>
    <n v="-3372881.88"/>
    <n v="10.76"/>
  </r>
  <r>
    <m/>
    <s v="NEW ITEM"/>
    <n v="500"/>
    <s v="144/053/1027"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m/>
    <m/>
    <m/>
    <m/>
    <m/>
    <m/>
    <m/>
    <m/>
    <m/>
    <s v="Fund:Operational:Revenue:General Revenue:Equitable Share"/>
    <s v="IE010062000000000000000000000000000000"/>
    <x v="52"/>
    <x v="2"/>
    <m/>
    <m/>
    <m/>
    <n v="0"/>
    <n v="186330.14983640244"/>
    <n v="186330.14983640244"/>
    <n v="192479.0447810037"/>
    <n v="198638.37421399582"/>
    <m/>
    <m/>
    <m/>
    <m/>
    <m/>
    <m/>
  </r>
  <r>
    <m/>
    <s v="NEW ITEM"/>
    <n v="166"/>
    <s v="195/053/1027"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m/>
    <m/>
    <m/>
    <m/>
    <m/>
    <m/>
    <m/>
    <m/>
    <m/>
    <s v="Fund:Operational:Transfers and Subsidies:Monetary Allocations:National Government:Municipal Infrastructure Grant"/>
    <s v="IE010062000000000000000000000000000000"/>
    <x v="52"/>
    <x v="2"/>
    <m/>
    <m/>
    <m/>
    <n v="0"/>
    <n v="50616.398670833791"/>
    <n v="50616.398670833791"/>
    <n v="52286.739826971301"/>
    <n v="53959.915501434385"/>
    <m/>
    <m/>
    <m/>
    <m/>
    <m/>
    <m/>
  </r>
  <r>
    <m/>
    <m/>
    <n v="1258"/>
    <s v="063/053/1027"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m/>
    <m/>
    <m/>
    <m/>
    <m/>
    <m/>
    <m/>
    <m/>
    <m/>
    <s v="Fund:Operational:Revenue:General Revenue:Equitable Share"/>
    <s v="IE010062000000000000000000000000000000"/>
    <x v="52"/>
    <x v="2"/>
    <m/>
    <m/>
    <m/>
    <n v="0"/>
    <n v="215082.915563688"/>
    <n v="215082.915563688"/>
    <n v="222180.65177728969"/>
    <n v="229290.43263416298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3000000000000000000000"/>
    <x v="21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1000000000000000000000"/>
    <x v="20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10047000000000000000000000000000000"/>
    <x v="41"/>
    <x v="2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9013000000000000000000"/>
    <x v="9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Taxes:Property Rates:Levies"/>
    <s v="IE005002001005005003000000000000000000"/>
    <x v="24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3000000000000000000000000"/>
    <x v="13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2000000000000000000000000"/>
    <x v="17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9012003000000000000000"/>
    <x v="23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4000000000000000000000000"/>
    <x v="10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5000000000000000000000000"/>
    <x v="18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6000000000000000000000000"/>
    <x v="11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Taxes:Property Rates:Levies"/>
    <s v="IE005002001001000000000000000000000000"/>
    <x v="14"/>
    <x v="3"/>
    <m/>
    <m/>
    <m/>
    <n v="0"/>
    <n v="0"/>
    <n v="0"/>
    <n v="0"/>
    <n v="0"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3000000000000000000000000"/>
    <x v="16"/>
    <x v="3"/>
    <m/>
    <m/>
    <m/>
    <n v="0"/>
    <n v="0"/>
    <n v="0"/>
    <n v="0"/>
    <n v="0"/>
    <m/>
    <m/>
    <m/>
    <m/>
    <m/>
    <m/>
  </r>
  <r>
    <m/>
    <m/>
    <s v="NEW PROJECT"/>
    <s v="017/053/1027"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10062000000000000000000000000000000"/>
    <x v="52"/>
    <x v="2"/>
    <m/>
    <m/>
    <m/>
    <n v="0"/>
    <n v="12510.890943600001"/>
    <n v="12510.890943600001"/>
    <n v="12923.750344738801"/>
    <n v="13337.310355770443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3000000000000000000000"/>
    <s v="Expenditure:Employee Related Cost:Municipal Staff:Salaries, Wages and Allowances:Allowances:Cellular and Telephone"/>
    <s v="Expenditure/Employee related costs"/>
    <m/>
    <m/>
    <m/>
    <m/>
    <m/>
    <s v="Fund:Operational:Revenue:General Revenue:Equitable Share"/>
    <s v="IE005002001005003000000000000000000000"/>
    <x v="21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1000000000000000000000"/>
    <s v="Expenditure:Employee Related Cost:Municipal Staff:Salaries, Wages and Allowances:Allowances:Accommodation, Travel and Incidental"/>
    <s v="Expenditure/Employee related costs"/>
    <m/>
    <m/>
    <m/>
    <m/>
    <m/>
    <s v="Fund:Operational:Revenue:General Revenue:Equitable Share"/>
    <s v="IE005002001005001000000000000000000000"/>
    <x v="20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10047000000000000000000000000000000"/>
    <s v="Expenditure:Operational Cost:Skills Development Fund Levy"/>
    <s v="Expenditure/Operational costs"/>
    <m/>
    <m/>
    <m/>
    <m/>
    <m/>
    <s v="Fund:Operational:Revenue:General Revenue:Equitable Share"/>
    <s v="IE010047000000000000000000000000000000"/>
    <x v="41"/>
    <x v="2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9013000000000000000000"/>
    <s v="Expenditure:Employee Related Cost:Municipal Staff:Salaries, Wages and Allowances:Allowances:Service Related Benefits:Leave Pay"/>
    <s v="Expenditure/Employee related costs"/>
    <m/>
    <m/>
    <m/>
    <m/>
    <m/>
    <s v="Fund:Operational:Revenue:General Revenue:Equitable Share"/>
    <s v="IE005002001005009013000000000000000000"/>
    <x v="9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Taxes:Property Rates:Levies"/>
    <s v="IE005002001005005003000000000000000000"/>
    <s v="Expenditure:Employee Related Cost:Municipal Staff:Salaries, Wages and Allowances:Allowances:Housing Benefits and Incidental:Housing Benefits"/>
    <s v="Expenditure/Employee related costs"/>
    <m/>
    <m/>
    <m/>
    <m/>
    <m/>
    <s v="Fund:Operational:Revenue:General Revenue:Taxes:Property Rates:Levies"/>
    <s v="IE005002001005005003000000000000000000"/>
    <x v="24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3000000000000000000000000"/>
    <s v="Expenditure:Employee Related Cost:Municipal Staff:Social Contributions:Group Life Insurance"/>
    <s v="Expenditure/Employee related costs"/>
    <m/>
    <m/>
    <m/>
    <m/>
    <m/>
    <s v="Fund:Operational:Revenue:General Revenue:Equitable Share"/>
    <s v="IE005002002003000000000000000000000000"/>
    <x v="13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2000000000000000000000000"/>
    <s v="Expenditure:Employee Related Cost:Municipal Staff:Social Contributions:Bargaining Council"/>
    <s v="Expenditure/Employee related costs"/>
    <m/>
    <m/>
    <m/>
    <m/>
    <m/>
    <s v="Fund:Operational:Revenue:General Revenue:Equitable Share"/>
    <s v="IE005002002002000000000000000000000000"/>
    <x v="17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9012003000000000000000"/>
    <s v="Expenditure:Employee Related Cost:Municipal Staff:Salaries, Wages and Allowances:Allowances:Service Related Benefits:Overtime:Structured"/>
    <s v="Expenditure/Employee related costs"/>
    <m/>
    <m/>
    <m/>
    <m/>
    <m/>
    <s v="Fund:Operational:Revenue:General Revenue:Equitable Share"/>
    <s v="IE005002001005009012003000000000000000"/>
    <x v="23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4000000000000000000000000"/>
    <s v="Expenditure:Employee Related Cost:Municipal Staff:Social Contributions:Medical"/>
    <s v="Expenditure/Employee related costs"/>
    <m/>
    <m/>
    <m/>
    <m/>
    <m/>
    <s v="Fund:Operational:Revenue:General Revenue:Equitable Share"/>
    <s v="IE005002002004000000000000000000000000"/>
    <x v="10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5000000000000000000000000"/>
    <s v="Expenditure:Employee Related Cost:Municipal Staff:Social Contributions:Pension"/>
    <s v="Expenditure/Employee related costs"/>
    <m/>
    <m/>
    <m/>
    <m/>
    <m/>
    <s v="Fund:Operational:Revenue:General Revenue:Equitable Share"/>
    <s v="IE005002002005000000000000000000000000"/>
    <x v="18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6000000000000000000000000"/>
    <s v="Expenditure:Employee Related Cost:Municipal Staff:Social Contributions:Unemployment Insurance"/>
    <s v="Expenditure/Employee related costs"/>
    <m/>
    <m/>
    <m/>
    <m/>
    <m/>
    <s v="Fund:Operational:Revenue:General Revenue:Equitable Share"/>
    <s v="IE005002002006000000000000000000000000"/>
    <x v="11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Taxes:Property Rates:Levies"/>
    <s v="IE005002001001000000000000000000000000"/>
    <s v="Expenditure:Employee Related Cost:Municipal Staff:Salaries, Wages and Allowances:Basic Salary and Wages"/>
    <s v="Expenditure/Employee related costs"/>
    <m/>
    <m/>
    <m/>
    <m/>
    <m/>
    <s v="Fund:Operational:Revenue:General Revenue:Taxes:Property Rates:Levies"/>
    <s v="IE005002001001000000000000000000000000"/>
    <x v="14"/>
    <x v="3"/>
    <m/>
    <m/>
    <m/>
    <n v="0"/>
    <n v="0"/>
    <n v="0"/>
    <n v="0"/>
    <n v="0"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3000000000000000000000000"/>
    <s v="Expenditure:Employee Related Cost:Municipal Staff:Salaries, Wages and Allowances:Bonuses"/>
    <s v="Expenditure/Employee related costs"/>
    <m/>
    <m/>
    <m/>
    <m/>
    <m/>
    <s v="Fund:Operational:Revenue:General Revenue:Equitable Share"/>
    <s v="IE005002001003000000000000000000000000"/>
    <x v="16"/>
    <x v="3"/>
    <m/>
    <m/>
    <m/>
    <n v="0"/>
    <n v="0"/>
    <n v="0"/>
    <n v="0"/>
    <n v="0"/>
    <m/>
    <m/>
    <m/>
    <m/>
    <m/>
    <m/>
  </r>
  <r>
    <m/>
    <m/>
    <s v="NEW PROJECT"/>
    <s v="018/053/1027"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10062000000000000000000000000000000"/>
    <s v="Expenditure:Operational Cost:Workmen's Compensation Fund"/>
    <s v="Expenditure/Operational costs"/>
    <m/>
    <m/>
    <m/>
    <m/>
    <m/>
    <s v="Fund:Operational:Revenue:General Revenue:Equitable Share"/>
    <s v="IE010062000000000000000000000000000000"/>
    <x v="52"/>
    <x v="2"/>
    <m/>
    <m/>
    <m/>
    <n v="0"/>
    <n v="10263.972708112691"/>
    <n v="10263.972708112691"/>
    <n v="10602.683807480409"/>
    <n v="10941.969689319783"/>
    <m/>
    <m/>
    <m/>
    <m/>
    <m/>
    <m/>
  </r>
  <r>
    <m/>
    <m/>
    <m/>
    <m/>
    <m/>
    <m/>
    <m/>
    <m/>
    <m/>
    <m/>
    <m/>
    <m/>
    <m/>
    <m/>
    <m/>
    <m/>
    <m/>
    <m/>
    <m/>
    <m/>
    <m/>
    <m/>
    <m/>
    <m/>
    <x v="199"/>
    <x v="24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34">
  <r>
    <n v="10898"/>
    <n v="224758"/>
    <n v="214"/>
    <m/>
    <m/>
    <s v="214 | _173_Distribution Network Repair"/>
    <s v="_173_Distribution Network Repair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3003000000000000000"/>
    <s v="Operational:Maintenance:Infrastructure:Corrective Maintenance:Planned:Electrical Infrastructure:HV Switching Station:Electricity Bulk Meter"/>
    <s v="FD001001001008001000000000000000000000"/>
    <s v="Fund:Operational:Revenue:General Revenue:Service Charges:Electricity"/>
    <s v="IE007003000000000000000000000000000000"/>
    <x v="0"/>
    <x v="0"/>
    <n v="28000000"/>
    <n v="-200000"/>
    <n v="0"/>
    <n v="27800000"/>
    <n v="14000000"/>
    <n v="41800000"/>
    <n v="43179400"/>
    <n v="44561140.800000004"/>
    <n v="376119.43"/>
    <n v="1702320"/>
    <n v="11784207.789999999"/>
    <n v="23568415.579999998"/>
    <n v="13937352.779999999"/>
    <n v="42.39"/>
    <m/>
  </r>
  <r>
    <n v="10689"/>
    <n v="224515"/>
    <n v="5"/>
    <m/>
    <m/>
    <s v="5 | _063_30000_LIM333_Maintenance Gravel Roads"/>
    <s v="_063_30000_LIM333_Maintenance Gravel Road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2001002000000000000000"/>
    <s v="Operational:Maintenance:Infrastructure:Corrective Maintenance:Planned:Roads Infrastructure:Roads:Pavements"/>
    <s v="FD001001001008001000000000000000000000"/>
    <s v="Fund:Operational:Revenue:General Revenue:Service Charges:Electricity"/>
    <s v="IE007003000000000000000000000000000000"/>
    <x v="0"/>
    <x v="0"/>
    <n v="20000000"/>
    <n v="0"/>
    <n v="0"/>
    <n v="20000000"/>
    <n v="5000000"/>
    <n v="25000000"/>
    <n v="25824999.999999996"/>
    <n v="26651399.999999996"/>
    <n v="0"/>
    <n v="3853672"/>
    <n v="8550500"/>
    <n v="17101000"/>
    <n v="7595828"/>
    <n v="42.75"/>
    <m/>
  </r>
  <r>
    <n v="10832"/>
    <n v="224774"/>
    <n v="148"/>
    <m/>
    <m/>
    <s v="148 | _063_30000_LIM333_Maintenance Tarred Roads"/>
    <s v="_063_30000_LIM333_Maintenance Tarred Road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2001002000000000000000"/>
    <s v="Operational:Maintenance:Infrastructure:Corrective Maintenance:Planned:Roads Infrastructure:Roads:Pavements"/>
    <s v="FD001001001002000000000000000000000000"/>
    <s v="Fund:Operational:Revenue:General Revenue:Equitable Share"/>
    <s v="IE007003000000000000000000000000000000"/>
    <x v="0"/>
    <x v="0"/>
    <n v="20000000"/>
    <n v="-30000"/>
    <n v="0"/>
    <n v="19970000"/>
    <n v="5000000"/>
    <n v="24970000"/>
    <n v="25794009.999999996"/>
    <n v="26619418.319999997"/>
    <n v="29610"/>
    <n v="96362.98"/>
    <n v="216679.26"/>
    <n v="433358.52"/>
    <n v="19627347.760000002"/>
    <n v="1.0900000000000001"/>
    <m/>
  </r>
  <r>
    <n v="10690"/>
    <n v="223534"/>
    <n v="6"/>
    <m/>
    <m/>
    <s v="6 | _153_30000_LIM333_Municipal Running Costs_DEPRECIATION_2018"/>
    <s v="_153_30000_LIM333_Municipal Running Costs_DEPRECIATION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60828"/>
    <n v="0"/>
    <n v="0"/>
    <n v="60828"/>
    <n v="0"/>
    <n v="60828"/>
    <n v="62835.323999999993"/>
    <n v="64846.054367999997"/>
    <n v="0"/>
    <n v="0"/>
    <n v="45271.040000000001"/>
    <n v="90542.080000000002"/>
    <n v="15556.96"/>
    <n v="74.42"/>
    <m/>
  </r>
  <r>
    <n v="11562"/>
    <n v="226345"/>
    <n v="1352"/>
    <m/>
    <m/>
    <s v="1352 | EPWP_133_70000_LIM333_Operational  Typical Work Streams Expanded Public Works Programme_CONTRACTED SERVICES_2018"/>
    <s v="EPWP_133_70000_LIM333_Operational  Typical Work Streams Expanded Public Works Programme_CONTRACTED SERVICE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10000000"/>
    <n v="0"/>
    <n v="0"/>
    <n v="10000000"/>
    <n v="2000000"/>
    <n v="12000000"/>
    <n v="12395999.999999998"/>
    <n v="12792671.999999998"/>
    <n v="0"/>
    <n v="0"/>
    <n v="420201.16"/>
    <n v="840402.32"/>
    <n v="9579798.8399999999"/>
    <n v="4.2"/>
    <m/>
  </r>
  <r>
    <n v="11638"/>
    <n v="224506"/>
    <n v="2441"/>
    <m/>
    <m/>
    <s v="2441 | OperationalEED-115_New Electricity Connections (Consumer Contribution)"/>
    <s v="OperationalEED-115_New Electricity Connections (Consumer Contribution)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4000000"/>
    <n v="0"/>
    <n v="0"/>
    <n v="4000000"/>
    <n v="0"/>
    <n v="4000000"/>
    <n v="4131999.9999999995"/>
    <n v="4264224"/>
    <n v="67753.919999999998"/>
    <n v="369204.64"/>
    <n v="958729.79"/>
    <n v="1917459.58"/>
    <n v="2604311.65"/>
    <n v="23.97"/>
    <m/>
  </r>
  <r>
    <n v="10694"/>
    <n v="223538"/>
    <n v="10"/>
    <m/>
    <m/>
    <s v="10 | _035_30000_LIM333_Municipal Running Costs_DEPRECIATION_2018"/>
    <s v="_035_30000_LIM333_Municipal Running Costs_DEPRECIATION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41396"/>
    <n v="0"/>
    <n v="0"/>
    <n v="41396"/>
    <n v="0"/>
    <n v="41396"/>
    <n v="42762.067999999999"/>
    <n v="44130.454175999999"/>
    <n v="0"/>
    <n v="0"/>
    <n v="0"/>
    <n v="0"/>
    <n v="41396"/>
    <n v="0"/>
    <m/>
  </r>
  <r>
    <n v="11216"/>
    <n v="208711"/>
    <n v="532"/>
    <m/>
    <m/>
    <s v="532 | 183_LIM333_STREETLIGHTS"/>
    <s v="183_LIM333_STREETLIGHT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2000000000000000"/>
    <s v="Operational:Maintenance:Infrastructure:Corrective Maintenance:Planned:Electrical Infrastructure:LV Networks:Public Lighting"/>
    <s v="FD001001001008001000000000000000000000"/>
    <s v="Fund:Operational:Revenue:General Revenue:Service Charges:Electricity"/>
    <s v="IE007003000000000000000000000000000000"/>
    <x v="0"/>
    <x v="0"/>
    <n v="2500000"/>
    <n v="0"/>
    <n v="0"/>
    <n v="2500000"/>
    <n v="0"/>
    <n v="2500000"/>
    <n v="2582500"/>
    <n v="2665140"/>
    <n v="1120"/>
    <n v="3266.86"/>
    <n v="758176.36"/>
    <n v="1516352.72"/>
    <n v="1737436.78"/>
    <n v="30.33"/>
    <m/>
  </r>
  <r>
    <n v="10874"/>
    <n v="224788"/>
    <n v="190"/>
    <m/>
    <m/>
    <s v="190 | _162_LIM333_DISTRIBUTION NETWORKS"/>
    <s v="_162_LIM333_DISTRIBUTION NETWORK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4000000000000000"/>
    <s v="Operational:Maintenance:Infrastructure:Corrective Maintenance:Planned:Electrical Infrastructure:LV Networks:Electricity Meters"/>
    <s v="FD001001001008001000000000000000000000"/>
    <s v="Fund:Operational:Revenue:General Revenue:Service Charges:Electricity"/>
    <s v="IE007003000000000000000000000000000000"/>
    <x v="0"/>
    <x v="0"/>
    <n v="2000000"/>
    <n v="0"/>
    <n v="0"/>
    <n v="2000000"/>
    <n v="0"/>
    <n v="2000000"/>
    <n v="2065999.9999999998"/>
    <n v="2132112"/>
    <n v="0"/>
    <n v="388500"/>
    <n v="1433625.3"/>
    <n v="2867250.6"/>
    <n v="177874.7"/>
    <n v="71.680000000000007"/>
    <m/>
  </r>
  <r>
    <n v="10805"/>
    <n v="224489"/>
    <n v="121"/>
    <m/>
    <m/>
    <s v="121 | 103_LIM333_COUNCIL-OWNED BUILDINGS"/>
    <s v="103_LIM333_COUNCIL-OWNED BUILDING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1001003001001002000000000000"/>
    <s v="Operational:Maintenance:Non-infrastructure:Preventative Maintenance:Interval Bas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2891976"/>
    <n v="-1000000"/>
    <n v="0"/>
    <n v="1891976"/>
    <n v="0"/>
    <n v="1891976"/>
    <n v="1954411.2079999999"/>
    <n v="2016952.366656"/>
    <n v="0"/>
    <n v="168246.83"/>
    <n v="176955.29"/>
    <n v="353910.58"/>
    <n v="1546773.88"/>
    <n v="9.35"/>
    <m/>
  </r>
  <r>
    <n v="10725"/>
    <n v="225860"/>
    <n v="41"/>
    <m/>
    <m/>
    <s v="41 | _058_30000_LIM333_Municipal Running Costs_GENERAL EXPENSES _ OTHER_2_2018"/>
    <s v="_058_30000_LIM333_Municipal Running Costs_GENERAL EXPENSES _ OTHER_2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5000000000000000000000000000000"/>
    <x v="2"/>
    <x v="2"/>
    <n v="25286624"/>
    <n v="0"/>
    <n v="0"/>
    <n v="25286624"/>
    <n v="0"/>
    <n v="25286624"/>
    <n v="26121082.591999996"/>
    <n v="26956957.234943997"/>
    <n v="0"/>
    <n v="0"/>
    <n v="19075603.370000001"/>
    <n v="38151206.740000002"/>
    <n v="6211020.6299999999"/>
    <n v="75.44"/>
    <m/>
  </r>
  <r>
    <n v="11624"/>
    <n v="225497"/>
    <n v="2416"/>
    <m/>
    <m/>
    <s v="2416 | Transport Expenditure non core"/>
    <s v="Transport Expenditure non core"/>
    <n v="0"/>
    <s v="Operational Expenditure"/>
    <s v="Initiated"/>
    <n v="6"/>
    <n v="61"/>
    <s v="6002001 / Licensing:Community Services"/>
    <s v="FX012002003000000000000000000000000000"/>
    <s v="Function:Road Transport:Non-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3002000000000000000000000000000"/>
    <x v="3"/>
    <x v="2"/>
    <n v="25939324"/>
    <n v="-683000"/>
    <n v="0"/>
    <n v="25256324"/>
    <n v="-25256324"/>
    <n v="0"/>
    <n v="0"/>
    <n v="0"/>
    <n v="0"/>
    <n v="0"/>
    <n v="0"/>
    <n v="0"/>
    <n v="25256324"/>
    <n v="0"/>
    <m/>
  </r>
  <r>
    <n v="11096"/>
    <n v="225864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5000000000000000000000000000000"/>
    <x v="2"/>
    <x v="2"/>
    <n v="18911697"/>
    <n v="-20000"/>
    <n v="0"/>
    <n v="18891697"/>
    <n v="0"/>
    <n v="18891697"/>
    <n v="19515123.000999998"/>
    <n v="20139606.937031999"/>
    <n v="0"/>
    <n v="0"/>
    <n v="9753166.3000000007"/>
    <n v="19506332.600000001"/>
    <n v="9138530.6999999993"/>
    <n v="51.63"/>
    <m/>
  </r>
  <r>
    <n v="10932"/>
    <n v="225320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9007000000000000000000000000000"/>
    <x v="4"/>
    <x v="2"/>
    <n v="13701059"/>
    <n v="0"/>
    <n v="0"/>
    <n v="13701059"/>
    <n v="33761372"/>
    <n v="47462431"/>
    <n v="49028691.222999997"/>
    <n v="50597609.342135996"/>
    <n v="0"/>
    <n v="0"/>
    <n v="7292365.3600000003"/>
    <n v="14584730.720000001"/>
    <n v="6408693.6399999997"/>
    <n v="53.22"/>
    <m/>
  </r>
  <r>
    <n v="10779"/>
    <n v="209446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5000000000000000000000000000000"/>
    <x v="2"/>
    <x v="2"/>
    <n v="9200000"/>
    <n v="-212000"/>
    <n v="0"/>
    <n v="8988000"/>
    <n v="0"/>
    <n v="8988000"/>
    <n v="9284604"/>
    <n v="9581711.3279999997"/>
    <n v="0"/>
    <n v="278570.25"/>
    <n v="1324724.25"/>
    <n v="2649448.5"/>
    <n v="7384705.5"/>
    <n v="14.74"/>
    <m/>
  </r>
  <r>
    <n v="11134"/>
    <n v="225962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3000000000000000000000000000000"/>
    <x v="5"/>
    <x v="2"/>
    <n v="8400000"/>
    <n v="0"/>
    <n v="0"/>
    <n v="8400000"/>
    <n v="0"/>
    <n v="8400000"/>
    <n v="8677200"/>
    <n v="8954870.4000000004"/>
    <n v="0"/>
    <n v="0"/>
    <n v="3979750"/>
    <n v="7959500"/>
    <n v="4420250"/>
    <n v="47.38"/>
    <m/>
  </r>
  <r>
    <n v="11096"/>
    <n v="226123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4000000000000000000000000000000"/>
    <x v="6"/>
    <x v="2"/>
    <n v="7880990"/>
    <n v="0"/>
    <n v="0"/>
    <n v="7880990"/>
    <n v="472859.40000000037"/>
    <n v="8353849.4000000004"/>
    <n v="8629526.4301999994"/>
    <n v="8905671.2759664003"/>
    <n v="0"/>
    <n v="0"/>
    <n v="6764629.1299999999"/>
    <n v="13529258.26"/>
    <n v="1116360.8700000001"/>
    <n v="85.83"/>
    <m/>
  </r>
  <r>
    <n v="10766"/>
    <n v="203520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6000000"/>
    <n v="-6426"/>
    <n v="0"/>
    <n v="5993574"/>
    <n v="0"/>
    <n v="5993574"/>
    <n v="6191361.9419999998"/>
    <n v="6389485.5241440004"/>
    <n v="0"/>
    <n v="2999"/>
    <n v="313459.76"/>
    <n v="626919.52"/>
    <n v="5677115.2400000002"/>
    <n v="5.23"/>
    <m/>
  </r>
  <r>
    <n v="10714"/>
    <n v="205266"/>
    <n v="30"/>
    <m/>
    <m/>
    <s v="30 | _053_70000_LIM333_Operational  Typical Work Streams Capacity Building Training and Development ABET and Life Long Learning Programme_GENERAL EXPENSES _ OTHER_2018"/>
    <s v="_053_70000_LIM333_Operational  Typical Work Streams Capacity Building Training and Development ABET and Life Long Learning Programme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01000000000000000000000000000"/>
    <s v="Operational:Typical Work Streams:Capacity Building Training and Development:ABET and Life Long Learning Programme"/>
    <s v="FD001001001002000000000000000000000000"/>
    <s v="Fund:Operational:Revenue:General Revenue:Equitable Share"/>
    <s v="IE010037002001000000000000000000000000"/>
    <x v="8"/>
    <x v="2"/>
    <n v="5407991"/>
    <n v="0"/>
    <n v="0"/>
    <n v="5407991"/>
    <n v="506273.86914194003"/>
    <n v="5914264.86914194"/>
    <n v="6109435.6098236237"/>
    <n v="6304937.5493379794"/>
    <n v="26000"/>
    <n v="1366750.33"/>
    <n v="4753589.18"/>
    <n v="9507178.3599999994"/>
    <n v="-738348.51"/>
    <n v="87.9"/>
    <m/>
  </r>
  <r>
    <n v="11099"/>
    <n v="208594"/>
    <n v="415"/>
    <m/>
    <m/>
    <s v="415 | 183_LIM333_COUNCIL-OWNED BUILDINGS"/>
    <s v="183_LIM333_COUNCIL-OWNED BUILDING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8001000000000000000000000"/>
    <s v="Fund:Operational:Revenue:General Revenue:Service Charges:Electricity"/>
    <s v="IE007003000000000000000000000000000000"/>
    <x v="0"/>
    <x v="0"/>
    <n v="1803697"/>
    <n v="0"/>
    <n v="0"/>
    <n v="1803697"/>
    <n v="0"/>
    <n v="1803697"/>
    <n v="1863219.0009999999"/>
    <n v="1922842.0090320001"/>
    <n v="0"/>
    <n v="1716.92"/>
    <n v="1684420.01"/>
    <n v="3368840.02"/>
    <n v="117560.07"/>
    <n v="93.39"/>
    <m/>
  </r>
  <r>
    <n v="11001"/>
    <n v="224719"/>
    <n v="317"/>
    <m/>
    <m/>
    <s v="317 | _063_LIM333_STORMWATER DRAINAGE &amp; BRIDGES"/>
    <s v="_063_LIM333_STORMWATER DRAINAGE &amp; BRIDGE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2003001003000000000000000"/>
    <s v="Operational:Maintenance:Infrastructure:Preventative Maintenance:Condition Based:Storm water Infrastructure:Drainage Collection:Drainage"/>
    <s v="FD001001001002000000000000000000000000"/>
    <s v="Fund:Operational:Revenue:General Revenue:Equitable Share"/>
    <s v="IE007003000000000000000000000000000000"/>
    <x v="0"/>
    <x v="0"/>
    <n v="1692390"/>
    <n v="0"/>
    <n v="0"/>
    <n v="1692390"/>
    <n v="0"/>
    <n v="1692390"/>
    <n v="1748238.8699999999"/>
    <n v="1804182.5138399999"/>
    <n v="0"/>
    <n v="0"/>
    <n v="12950"/>
    <n v="25900"/>
    <n v="1679440"/>
    <n v="0.77"/>
    <m/>
  </r>
  <r>
    <n v="12234"/>
    <n v="226378"/>
    <n v="6458"/>
    <m/>
    <m/>
    <s v="6458 | 11 kV and 33 kV Auto reclosers per annum  X4 (La_Cotte x 2, California x 1,_Operational"/>
    <s v="11 kV and 33 kV Auto reclosers per annum  X4 (La_Cotte x 2, California x 1,_Operational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1100000"/>
    <n v="0"/>
    <n v="0"/>
    <n v="1100000"/>
    <n v="0"/>
    <n v="1100000"/>
    <n v="1136300"/>
    <n v="1172661.6000000001"/>
    <n v="0"/>
    <n v="0"/>
    <n v="52475.88"/>
    <n v="104951.76"/>
    <n v="1047524.12"/>
    <n v="4.7699999999999996"/>
    <m/>
  </r>
  <r>
    <n v="11203"/>
    <n v="224930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1196"/>
    <n v="1000000"/>
    <n v="0"/>
    <n v="1051196"/>
    <n v="0"/>
    <n v="1051196"/>
    <n v="1085885.4679999999"/>
    <n v="1120633.8029759999"/>
    <n v="0"/>
    <n v="0"/>
    <n v="56695.91"/>
    <n v="113391.82"/>
    <n v="994500.09"/>
    <n v="5.39"/>
    <m/>
  </r>
  <r>
    <n v="11778"/>
    <n v="231411"/>
    <n v="3577"/>
    <m/>
    <m/>
    <s v="3577 | Repair and maintenance roads"/>
    <s v="Repair and maintenance road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000000"/>
    <n v="0"/>
    <n v="0"/>
    <n v="1000000"/>
    <n v="0"/>
    <n v="1000000"/>
    <n v="1032999.9999999999"/>
    <n v="1066056"/>
    <n v="0"/>
    <n v="0"/>
    <n v="0"/>
    <n v="0"/>
    <n v="1000000"/>
    <n v="0"/>
    <m/>
  </r>
  <r>
    <n v="11022"/>
    <n v="226355"/>
    <n v="338"/>
    <m/>
    <m/>
    <s v="338 | _153_LIM333_DISASTER RELIEF"/>
    <s v="_153_LIM333_DISASTER RELIEF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4003000000000000000000000000000"/>
    <s v="Operational:Typical Work Streams:Emergency and Disaster Management:Disaster Relief"/>
    <s v="FD001001001002000000000000000000000000"/>
    <s v="Fund:Operational:Revenue:General Revenue:Equitable Share"/>
    <s v="IE007003000000000000000000000000000000"/>
    <x v="0"/>
    <x v="0"/>
    <n v="418000"/>
    <n v="300000"/>
    <n v="0"/>
    <n v="918000"/>
    <n v="300000"/>
    <n v="1218000"/>
    <n v="1258194"/>
    <n v="1298456.2080000001"/>
    <n v="0"/>
    <n v="0"/>
    <n v="580999.07999999996"/>
    <n v="1161998.1599999999"/>
    <n v="337000.92"/>
    <n v="63.29"/>
    <m/>
  </r>
  <r>
    <n v="10710"/>
    <n v="206861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446077"/>
    <n v="0"/>
    <n v="0"/>
    <n v="1446077"/>
    <n v="548690101.10549307"/>
    <n v="550136178.10549307"/>
    <n v="568290671.98297429"/>
    <n v="586475973.48642945"/>
    <n v="0"/>
    <n v="0"/>
    <n v="467796.46"/>
    <n v="935592.92"/>
    <n v="978280.54"/>
    <n v="32.35"/>
    <m/>
  </r>
  <r>
    <n v="10710"/>
    <n v="208080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023823"/>
    <n v="0"/>
    <n v="0"/>
    <n v="1023823"/>
    <n v="-1023823"/>
    <n v="0"/>
    <n v="0"/>
    <n v="0"/>
    <n v="0"/>
    <n v="0"/>
    <n v="460635"/>
    <n v="921270"/>
    <n v="563188"/>
    <n v="44.99"/>
    <m/>
  </r>
  <r>
    <n v="10710"/>
    <n v="20690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62440"/>
    <n v="0"/>
    <n v="0"/>
    <n v="62440"/>
    <n v="-62440"/>
    <n v="0"/>
    <n v="0"/>
    <n v="0"/>
    <n v="0"/>
    <n v="0"/>
    <n v="29002.86"/>
    <n v="58005.72"/>
    <n v="33437.14"/>
    <n v="46.45"/>
    <m/>
  </r>
  <r>
    <n v="10901"/>
    <n v="224961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5001000000000000000000000000000"/>
    <x v="12"/>
    <x v="2"/>
    <n v="5040000"/>
    <n v="-30000"/>
    <n v="0"/>
    <n v="5010000"/>
    <n v="0"/>
    <n v="5010000"/>
    <n v="5175330"/>
    <n v="5340940.5600000005"/>
    <n v="0"/>
    <n v="0"/>
    <n v="1389471.15"/>
    <n v="2778942.3"/>
    <n v="3620528.85"/>
    <n v="27.73"/>
    <m/>
  </r>
  <r>
    <n v="10710"/>
    <n v="20686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23359"/>
    <n v="0"/>
    <n v="0"/>
    <n v="223359"/>
    <n v="-223359"/>
    <n v="0"/>
    <n v="0"/>
    <n v="0"/>
    <n v="0"/>
    <n v="0"/>
    <n v="113856.43"/>
    <n v="227712.86"/>
    <n v="109502.57"/>
    <n v="50.97"/>
    <m/>
  </r>
  <r>
    <n v="10710"/>
    <n v="20687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2981967"/>
    <n v="0"/>
    <n v="0"/>
    <n v="12981967"/>
    <n v="-12981967"/>
    <n v="0"/>
    <n v="0"/>
    <n v="0"/>
    <n v="0"/>
    <n v="0"/>
    <n v="6373803.2400000002"/>
    <n v="12747606.48"/>
    <n v="6608163.7599999998"/>
    <n v="49.1"/>
    <m/>
  </r>
  <r>
    <n v="10710"/>
    <n v="232793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3001004000000000000000000000"/>
    <x v="15"/>
    <x v="3"/>
    <n v="4435378"/>
    <n v="0"/>
    <n v="0"/>
    <n v="4435378"/>
    <n v="-4435378"/>
    <n v="0"/>
    <n v="0"/>
    <n v="0"/>
    <n v="0"/>
    <n v="0"/>
    <n v="0"/>
    <n v="0"/>
    <n v="4435378"/>
    <n v="0"/>
    <m/>
  </r>
  <r>
    <n v="10710"/>
    <n v="206887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081831"/>
    <n v="0"/>
    <n v="0"/>
    <n v="1081831"/>
    <n v="-1081831"/>
    <n v="0"/>
    <n v="0"/>
    <n v="0"/>
    <n v="0"/>
    <n v="0"/>
    <n v="433375.94"/>
    <n v="866751.88"/>
    <n v="648455.06000000006"/>
    <n v="40.06"/>
    <m/>
  </r>
  <r>
    <n v="10710"/>
    <n v="206854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69"/>
    <n v="0"/>
    <n v="0"/>
    <n v="3069"/>
    <n v="-3069"/>
    <n v="0"/>
    <n v="0"/>
    <n v="0"/>
    <n v="0"/>
    <n v="0"/>
    <n v="1719.35"/>
    <n v="3438.7"/>
    <n v="1349.65"/>
    <n v="56.02"/>
    <m/>
  </r>
  <r>
    <n v="10710"/>
    <n v="206894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195437"/>
    <n v="0"/>
    <n v="0"/>
    <n v="2195437"/>
    <n v="-2195437"/>
    <n v="0"/>
    <n v="0"/>
    <n v="0"/>
    <n v="0"/>
    <n v="0"/>
    <n v="1143868.8600000001"/>
    <n v="2287737.7200000002"/>
    <n v="1051568.1399999999"/>
    <n v="52.1"/>
    <m/>
  </r>
  <r>
    <n v="10710"/>
    <n v="206879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55008"/>
    <n v="0"/>
    <n v="0"/>
    <n v="55008"/>
    <n v="-55008"/>
    <n v="0"/>
    <n v="0"/>
    <n v="0"/>
    <n v="0"/>
    <n v="0"/>
    <n v="23113.84"/>
    <n v="46227.68"/>
    <n v="31894.16"/>
    <n v="42.02"/>
    <m/>
  </r>
  <r>
    <n v="10737"/>
    <n v="205620"/>
    <n v="53"/>
    <m/>
    <m/>
    <s v="53 | _034_30000_LIM333_Municipal Running Costs_COLLECTION COSTS_2018"/>
    <s v="_034_30000_LIM333_Municipal Running Costs_COLLECTION COSTS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10035000000000000000000000000000000"/>
    <x v="2"/>
    <x v="2"/>
    <n v="5000000"/>
    <n v="0"/>
    <n v="0"/>
    <n v="5000000"/>
    <n v="0"/>
    <n v="5000000"/>
    <n v="5165000"/>
    <n v="5330280"/>
    <n v="0"/>
    <n v="0"/>
    <n v="0"/>
    <n v="0"/>
    <n v="5000000"/>
    <n v="0"/>
    <m/>
  </r>
  <r>
    <n v="10710"/>
    <n v="206886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689856"/>
    <n v="0"/>
    <n v="0"/>
    <n v="689856"/>
    <n v="-689856"/>
    <n v="0"/>
    <n v="0"/>
    <n v="0"/>
    <n v="0"/>
    <n v="0"/>
    <n v="687528.42"/>
    <n v="1375056.84"/>
    <n v="2327.58"/>
    <n v="99.66"/>
    <m/>
  </r>
  <r>
    <n v="10710"/>
    <n v="223834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96000"/>
    <n v="0"/>
    <n v="0"/>
    <n v="96000"/>
    <n v="-96000"/>
    <n v="0"/>
    <n v="0"/>
    <n v="0"/>
    <n v="0"/>
    <n v="0"/>
    <n v="72000"/>
    <n v="144000"/>
    <n v="24000"/>
    <n v="75"/>
    <m/>
  </r>
  <r>
    <n v="10932"/>
    <n v="205354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9004000000000000000000000000000"/>
    <x v="22"/>
    <x v="2"/>
    <n v="4495000"/>
    <n v="0"/>
    <n v="0"/>
    <n v="4495000"/>
    <n v="0"/>
    <n v="4495000"/>
    <n v="4643335"/>
    <n v="4791921.72"/>
    <n v="0"/>
    <n v="0"/>
    <n v="861115.8"/>
    <n v="1722231.6"/>
    <n v="3633884.2"/>
    <n v="19.16"/>
    <m/>
  </r>
  <r>
    <n v="10710"/>
    <n v="231418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9359"/>
    <n v="0"/>
    <n v="0"/>
    <n v="29359"/>
    <n v="-29359"/>
    <n v="0"/>
    <n v="0"/>
    <n v="0"/>
    <n v="0"/>
    <n v="0"/>
    <n v="75488.62"/>
    <n v="150977.24"/>
    <n v="-46129.62"/>
    <n v="257.12"/>
    <m/>
  </r>
  <r>
    <n v="10710"/>
    <n v="232792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23113.84"/>
    <n v="46227.68"/>
    <n v="-8589.84"/>
    <n v="159.13999999999999"/>
    <m/>
  </r>
  <r>
    <n v="10932"/>
    <n v="205341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9005000000000000000000000000000"/>
    <x v="25"/>
    <x v="2"/>
    <n v="3000000"/>
    <n v="0"/>
    <n v="0"/>
    <n v="3000000"/>
    <n v="0"/>
    <n v="3000000"/>
    <n v="3098999.9999999995"/>
    <n v="3198167.9999999995"/>
    <n v="0"/>
    <n v="0"/>
    <n v="61259"/>
    <n v="122518"/>
    <n v="2938741"/>
    <n v="2.04"/>
    <m/>
  </r>
  <r>
    <n v="10936"/>
    <n v="20958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2002000000000000000000000000000"/>
    <x v="26"/>
    <x v="2"/>
    <n v="2500000"/>
    <n v="0"/>
    <n v="0"/>
    <n v="2500000"/>
    <n v="0"/>
    <n v="2500000"/>
    <n v="2582500"/>
    <n v="2665140"/>
    <n v="0"/>
    <n v="0"/>
    <n v="1369201.13"/>
    <n v="2738402.26"/>
    <n v="1130798.8700000001"/>
    <n v="54.77"/>
    <m/>
  </r>
  <r>
    <n v="10777"/>
    <n v="208518"/>
    <n v="93"/>
    <m/>
    <m/>
    <s v="93 | _183_Meters"/>
    <s v="_183_Meter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2004000000000000000"/>
    <s v="Operational:Maintenance:Infrastructure:Corrective Maintenance:Planned:Electrical Infrastructure:HV Substations:Electrical Bulk Meters"/>
    <s v="FD001001001008001000000000000000000000"/>
    <s v="Fund:Operational:Revenue:General Revenue:Service Charges:Electricity"/>
    <s v="IE007003000000000000000000000000000000"/>
    <x v="0"/>
    <x v="0"/>
    <n v="854085"/>
    <n v="0"/>
    <n v="0"/>
    <n v="854085"/>
    <n v="0"/>
    <n v="854085"/>
    <n v="882269.80499999993"/>
    <n v="910502.43875999993"/>
    <n v="0"/>
    <n v="0"/>
    <n v="87208"/>
    <n v="174416"/>
    <n v="766877"/>
    <n v="10.210000000000001"/>
    <m/>
  </r>
  <r>
    <n v="10719"/>
    <n v="223940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82730"/>
    <n v="0"/>
    <n v="0"/>
    <n v="282730"/>
    <n v="-282730"/>
    <n v="0"/>
    <n v="0"/>
    <n v="0"/>
    <n v="0"/>
    <n v="0"/>
    <n v="125583.28"/>
    <n v="251166.56"/>
    <n v="157146.72"/>
    <n v="44.42"/>
    <m/>
  </r>
  <r>
    <n v="10719"/>
    <n v="223957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767"/>
    <n v="0"/>
    <n v="0"/>
    <n v="767"/>
    <n v="-767"/>
    <n v="0"/>
    <n v="0"/>
    <n v="0"/>
    <n v="0"/>
    <n v="0"/>
    <n v="376.5"/>
    <n v="753"/>
    <n v="390.5"/>
    <n v="49.09"/>
    <m/>
  </r>
  <r>
    <n v="11134"/>
    <n v="225951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500000"/>
    <n v="0"/>
    <n v="0"/>
    <n v="2500000"/>
    <n v="0"/>
    <n v="2500000"/>
    <n v="2582500"/>
    <n v="2665140"/>
    <n v="0"/>
    <n v="0"/>
    <n v="826107.09"/>
    <n v="1652214.18"/>
    <n v="1673892.91"/>
    <n v="33.04"/>
    <m/>
  </r>
  <r>
    <n v="10719"/>
    <n v="223885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287836"/>
    <n v="0"/>
    <n v="0"/>
    <n v="287836"/>
    <n v="-287836"/>
    <n v="0"/>
    <n v="0"/>
    <n v="0"/>
    <n v="0"/>
    <n v="0"/>
    <n v="98622.64"/>
    <n v="197245.28"/>
    <n v="189213.36"/>
    <n v="34.26"/>
    <m/>
  </r>
  <r>
    <n v="10719"/>
    <n v="224015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1371"/>
    <n v="0"/>
    <n v="0"/>
    <n v="11371"/>
    <n v="-11371"/>
    <n v="0"/>
    <n v="0"/>
    <n v="0"/>
    <n v="0"/>
    <n v="0"/>
    <n v="6205.89"/>
    <n v="12411.78"/>
    <n v="5165.1099999999997"/>
    <n v="54.58"/>
    <m/>
  </r>
  <r>
    <n v="10719"/>
    <n v="223964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67855"/>
    <n v="0"/>
    <n v="0"/>
    <n v="67855"/>
    <n v="-67855"/>
    <n v="0"/>
    <n v="0"/>
    <n v="0"/>
    <n v="0"/>
    <n v="0"/>
    <n v="31694.54"/>
    <n v="63389.08"/>
    <n v="36160.46"/>
    <n v="46.71"/>
    <m/>
  </r>
  <r>
    <n v="10719"/>
    <n v="223843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2000"/>
    <n v="24000"/>
    <n v="12000"/>
    <n v="50"/>
    <m/>
  </r>
  <r>
    <n v="10719"/>
    <n v="223805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367361"/>
    <n v="0"/>
    <n v="0"/>
    <n v="367361"/>
    <n v="-367361"/>
    <n v="0"/>
    <n v="0"/>
    <n v="0"/>
    <n v="0"/>
    <n v="0"/>
    <n v="279243.17"/>
    <n v="558486.34"/>
    <n v="88117.83"/>
    <n v="76.010000000000005"/>
    <m/>
  </r>
  <r>
    <n v="10719"/>
    <n v="231416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97419"/>
    <n v="0"/>
    <n v="0"/>
    <n v="97419"/>
    <n v="-97419"/>
    <n v="0"/>
    <n v="0"/>
    <n v="0"/>
    <n v="0"/>
    <n v="0"/>
    <n v="70358.039999999994"/>
    <n v="140716.07999999999"/>
    <n v="27060.959999999999"/>
    <n v="72.22"/>
    <m/>
  </r>
  <r>
    <n v="10719"/>
    <n v="223991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688934"/>
    <n v="0"/>
    <n v="0"/>
    <n v="688934"/>
    <n v="-688934"/>
    <n v="0"/>
    <n v="0"/>
    <n v="0"/>
    <n v="0"/>
    <n v="0"/>
    <n v="324028.79999999999"/>
    <n v="648057.59999999998"/>
    <n v="364905.2"/>
    <n v="47.03"/>
    <m/>
  </r>
  <r>
    <n v="10719"/>
    <n v="223921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392754"/>
    <n v="0"/>
    <n v="0"/>
    <n v="3392754"/>
    <n v="-3392754"/>
    <n v="0"/>
    <n v="0"/>
    <n v="0"/>
    <n v="0"/>
    <n v="0"/>
    <n v="1673958.69"/>
    <n v="3347917.38"/>
    <n v="1718795.31"/>
    <n v="49.34"/>
    <m/>
  </r>
  <r>
    <n v="10766"/>
    <n v="204660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9008000000000000000000000000000000"/>
    <x v="27"/>
    <x v="2"/>
    <n v="2373272"/>
    <n v="-80000"/>
    <n v="0"/>
    <n v="2293272"/>
    <n v="1006728"/>
    <n v="3300000"/>
    <n v="3408899.9999999995"/>
    <n v="3517984.8"/>
    <n v="0"/>
    <n v="0"/>
    <n v="894902.28"/>
    <n v="1789804.56"/>
    <n v="1398369.72"/>
    <n v="39.020000000000003"/>
    <m/>
  </r>
  <r>
    <n v="10719"/>
    <n v="223986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315008"/>
    <n v="0"/>
    <n v="0"/>
    <n v="315008"/>
    <n v="-315008"/>
    <n v="0"/>
    <n v="0"/>
    <n v="0"/>
    <n v="0"/>
    <n v="0"/>
    <n v="146840.1"/>
    <n v="293680.2"/>
    <n v="168167.9"/>
    <n v="46.61"/>
    <m/>
  </r>
  <r>
    <n v="10719"/>
    <n v="232794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9361.84"/>
    <n v="18723.68"/>
    <n v="5162.16"/>
    <n v="64.459999999999994"/>
    <m/>
  </r>
  <r>
    <n v="10720"/>
    <n v="223541"/>
    <n v="36"/>
    <m/>
    <m/>
    <s v="36 | _016_30000_LIM333_Municipal Running Costs_DEPRECIATION_2018"/>
    <s v="_016_30000_LIM333_Municipal Running Costs_DEPRECIATION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4002003000000000000000000000000000"/>
    <x v="28"/>
    <x v="1"/>
    <n v="22466"/>
    <n v="0"/>
    <n v="0"/>
    <n v="22466"/>
    <n v="0"/>
    <n v="22466"/>
    <n v="23207.377999999997"/>
    <n v="23950.014095999999"/>
    <n v="0"/>
    <n v="0"/>
    <n v="40986.639999999999"/>
    <n v="81973.279999999999"/>
    <n v="-18520.64"/>
    <n v="182.44"/>
    <m/>
  </r>
  <r>
    <n v="10822"/>
    <n v="208947"/>
    <n v="138"/>
    <m/>
    <m/>
    <s v="138 | _173_LIM333_DISTRIBUTION NETWORK - CONTRACTORS"/>
    <s v="_173_LIM333_DISTRIBUTION NETWORK - CONTRACTOR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4000000000000000"/>
    <s v="Operational:Maintenance:Infrastructure:Corrective Maintenance:Planned:Electrical Infrastructure:LV Networks:Electricity Meters"/>
    <s v="FD001001001008001000000000000000000000"/>
    <s v="Fund:Operational:Revenue:General Revenue:Service Charges:Electricity"/>
    <s v="IE007003000000000000000000000000000000"/>
    <x v="0"/>
    <x v="0"/>
    <n v="829000"/>
    <n v="0"/>
    <n v="0"/>
    <n v="829000"/>
    <n v="0"/>
    <n v="829000"/>
    <n v="856356.99999999988"/>
    <n v="883760.42399999988"/>
    <n v="0"/>
    <n v="0"/>
    <n v="0"/>
    <n v="0"/>
    <n v="829000"/>
    <n v="0"/>
    <m/>
  </r>
  <r>
    <n v="10749"/>
    <n v="202541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000000"/>
    <n v="0"/>
    <n v="0"/>
    <n v="2000000"/>
    <n v="2200000"/>
    <n v="4200000"/>
    <n v="4338600"/>
    <n v="4477435.2"/>
    <n v="0"/>
    <n v="0"/>
    <n v="1828150"/>
    <n v="3656300"/>
    <n v="171850"/>
    <n v="91.41"/>
    <m/>
  </r>
  <r>
    <n v="11204"/>
    <n v="224931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68497"/>
    <n v="400000"/>
    <n v="0"/>
    <n v="668497"/>
    <n v="0"/>
    <n v="668497"/>
    <n v="690557.40099999995"/>
    <n v="712655.23783200001"/>
    <n v="0"/>
    <n v="0"/>
    <n v="266570.23999999999"/>
    <n v="533140.47999999998"/>
    <n v="401926.76"/>
    <n v="39.880000000000003"/>
    <m/>
  </r>
  <r>
    <n v="10993"/>
    <n v="224904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609000"/>
    <n v="0"/>
    <n v="0"/>
    <n v="609000"/>
    <n v="0"/>
    <n v="609000"/>
    <n v="629097"/>
    <n v="649228.10400000005"/>
    <n v="0"/>
    <n v="0"/>
    <n v="92429.04"/>
    <n v="184858.08"/>
    <n v="516570.96"/>
    <n v="15.18"/>
    <m/>
  </r>
  <r>
    <n v="11145"/>
    <n v="225953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900000"/>
    <n v="0"/>
    <n v="0"/>
    <n v="1900000"/>
    <n v="0"/>
    <n v="1900000"/>
    <n v="1962699.9999999998"/>
    <n v="2025506.4"/>
    <n v="0"/>
    <n v="0"/>
    <n v="0"/>
    <n v="0"/>
    <n v="1900000"/>
    <n v="0"/>
    <m/>
  </r>
  <r>
    <n v="10954"/>
    <n v="224898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614125"/>
    <n v="-35000"/>
    <n v="0"/>
    <n v="579125"/>
    <n v="0"/>
    <n v="579125"/>
    <n v="598236.125"/>
    <n v="617379.68099999998"/>
    <n v="0"/>
    <n v="0"/>
    <n v="40299"/>
    <n v="80598"/>
    <n v="538826"/>
    <n v="6.96"/>
    <m/>
  </r>
  <r>
    <n v="11142"/>
    <n v="224447"/>
    <n v="458"/>
    <m/>
    <m/>
    <s v="458 | _038_LIM333_COMPUTER EQUIPMENT &amp; SOFTWARE - CONTRACTORS"/>
    <s v="_038_LIM333_COMPUTER EQUIPMENT &amp; SOFTWARE - CONTRACTOR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4000000000000000000000"/>
    <s v="Operational:Maintenance:Non-infrastructure:Corrective Maintenance:Planned:Computer Equipment"/>
    <s v="FD001001001002000000000000000000000000"/>
    <s v="Fund:Operational:Revenue:General Revenue:Equitable Share"/>
    <s v="IE007003000000000000000000000000000000"/>
    <x v="0"/>
    <x v="0"/>
    <n v="545000"/>
    <n v="0"/>
    <n v="0"/>
    <n v="545000"/>
    <n v="0"/>
    <n v="545000"/>
    <n v="562985"/>
    <n v="581000.52"/>
    <n v="0"/>
    <n v="4280"/>
    <n v="58326.17"/>
    <n v="116652.34"/>
    <n v="482393.83"/>
    <n v="10.7"/>
    <m/>
  </r>
  <r>
    <n v="11110"/>
    <n v="225866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800000"/>
    <n v="0"/>
    <n v="0"/>
    <n v="1800000"/>
    <n v="0"/>
    <n v="1800000"/>
    <n v="1859399.9999999998"/>
    <n v="1918900.7999999998"/>
    <n v="0"/>
    <n v="0"/>
    <n v="720000"/>
    <n v="1440000"/>
    <n v="1080000"/>
    <n v="40"/>
    <m/>
  </r>
  <r>
    <n v="12671"/>
    <n v="226016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57001005001000000000000000000000"/>
    <x v="29"/>
    <x v="2"/>
    <n v="1654128"/>
    <n v="0"/>
    <n v="0"/>
    <n v="1654128"/>
    <n v="0"/>
    <n v="1654128"/>
    <n v="1708714.2239999999"/>
    <n v="1763393.079168"/>
    <n v="0"/>
    <n v="0"/>
    <n v="0"/>
    <n v="0"/>
    <n v="1654128"/>
    <n v="0"/>
    <m/>
  </r>
  <r>
    <n v="10727"/>
    <n v="202950"/>
    <n v="43"/>
    <m/>
    <m/>
    <s v="43 | _105_70000_LIM333_Operational  Typical Work Streams Functions and Events Recreational Functions_GENERAL EXPENSES _ OTHER_2018"/>
    <s v="_105_70000_LIM333_Operational  Typical Work Streams Functions and Events Recreational Function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7004000000000000000000000000000"/>
    <s v="Operational:Typical Work Streams:Functions and Events:Recreational Functions"/>
    <s v="FD001001001002000000000000000000000000"/>
    <s v="Fund:Operational:Revenue:General Revenue:Equitable Share"/>
    <s v="IE010018000000000000000000000000000000"/>
    <x v="30"/>
    <x v="2"/>
    <n v="1630000"/>
    <n v="0"/>
    <n v="0"/>
    <n v="1630000"/>
    <n v="0"/>
    <n v="1630000"/>
    <n v="1683789.9999999998"/>
    <n v="1737671.2799999998"/>
    <n v="0"/>
    <n v="0"/>
    <n v="97447.41"/>
    <n v="194894.82"/>
    <n v="1532552.59"/>
    <n v="5.98"/>
    <m/>
  </r>
  <r>
    <n v="10714"/>
    <n v="224962"/>
    <n v="30"/>
    <m/>
    <m/>
    <s v="30 | _053_70000_LIM333_Operational  Typical Work Streams Capacity Building Training and Development ABET and Life Long Learning Programme_GENERAL EXPENSES _ OTHER_2018"/>
    <s v="_053_70000_LIM333_Operational  Typical Work Streams Capacity Building Training and Development ABET and Life Long Learning Programme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01000000000000000000000000000"/>
    <s v="Operational:Typical Work Streams:Capacity Building Training and Development:ABET and Life Long Learning Programme"/>
    <s v="FD001001001002000000000000000000000000"/>
    <s v="Fund:Operational:Revenue:General Revenue:Equitable Share"/>
    <s v="IE010009000000000000000000000000000000"/>
    <x v="31"/>
    <x v="2"/>
    <n v="1600000"/>
    <n v="0"/>
    <n v="0"/>
    <n v="1600000"/>
    <n v="0"/>
    <n v="1600000"/>
    <n v="1652799.9999999998"/>
    <n v="1705689.5999999999"/>
    <n v="0"/>
    <n v="0"/>
    <n v="1447758.5"/>
    <n v="2895517"/>
    <n v="152241.5"/>
    <n v="90.48"/>
    <m/>
  </r>
  <r>
    <n v="11068"/>
    <n v="202810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900000"/>
    <n v="-115000"/>
    <n v="0"/>
    <n v="1285000"/>
    <n v="0"/>
    <n v="1285000"/>
    <n v="1327405"/>
    <n v="1369881.96"/>
    <n v="0"/>
    <n v="0"/>
    <n v="212454.2"/>
    <n v="424908.4"/>
    <n v="1072545.8"/>
    <n v="16.53"/>
    <m/>
  </r>
  <r>
    <n v="11508"/>
    <n v="225922"/>
    <n v="2305"/>
    <m/>
    <m/>
    <s v="2305 | 038_Printing- publications and books"/>
    <s v="038_Printing, publications and book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260000"/>
    <n v="0"/>
    <n v="0"/>
    <n v="1260000"/>
    <n v="0"/>
    <n v="1260000"/>
    <n v="1301580"/>
    <n v="1343230.56"/>
    <n v="0"/>
    <n v="0"/>
    <n v="681558.63"/>
    <n v="1363117.26"/>
    <n v="578441.37"/>
    <n v="54.09"/>
    <m/>
  </r>
  <r>
    <n v="10802"/>
    <n v="224877"/>
    <n v="118"/>
    <m/>
    <m/>
    <s v="118 | 135_LIM333_CONSUMABLE DOMESTIC ITEMS"/>
    <s v="135_LIM333_CONSUMABLE DOMESTIC ITEM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07327"/>
    <n v="0"/>
    <n v="0"/>
    <n v="507327"/>
    <n v="0"/>
    <n v="507327"/>
    <n v="524068.79099999997"/>
    <n v="540838.99231200002"/>
    <n v="0"/>
    <n v="0"/>
    <n v="253872.12"/>
    <n v="507744.24"/>
    <n v="253454.88"/>
    <n v="50.04"/>
    <m/>
  </r>
  <r>
    <n v="11110"/>
    <n v="225948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200000"/>
    <n v="0"/>
    <n v="0"/>
    <n v="1200000"/>
    <n v="300000"/>
    <n v="1500000"/>
    <n v="1549499.9999999998"/>
    <n v="1599083.9999999998"/>
    <n v="0"/>
    <n v="37739.49"/>
    <n v="228497"/>
    <n v="456994"/>
    <n v="933763.51"/>
    <n v="19.04"/>
    <m/>
  </r>
  <r>
    <n v="10733"/>
    <n v="211074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52726"/>
    <n v="0"/>
    <n v="0"/>
    <n v="352726"/>
    <n v="-352726"/>
    <n v="0"/>
    <n v="0"/>
    <n v="0"/>
    <n v="0"/>
    <n v="0"/>
    <n v="86308"/>
    <n v="172616"/>
    <n v="266418"/>
    <n v="24.47"/>
    <m/>
  </r>
  <r>
    <n v="10733"/>
    <n v="211066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34623"/>
    <n v="22096"/>
    <n v="0"/>
    <n v="256719"/>
    <n v="-256719"/>
    <n v="0"/>
    <n v="0"/>
    <n v="0"/>
    <n v="0"/>
    <n v="0"/>
    <n v="214950.92"/>
    <n v="429901.84"/>
    <n v="41768.080000000002"/>
    <n v="83.73"/>
    <m/>
  </r>
  <r>
    <n v="10733"/>
    <n v="211075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18600"/>
    <n v="0"/>
    <n v="0"/>
    <n v="18600"/>
    <n v="-18600"/>
    <n v="0"/>
    <n v="0"/>
    <n v="0"/>
    <n v="0"/>
    <n v="0"/>
    <n v="9650"/>
    <n v="19300"/>
    <n v="8950"/>
    <n v="51.88"/>
    <m/>
  </r>
  <r>
    <n v="10733"/>
    <n v="223816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8000"/>
    <n v="0"/>
    <n v="0"/>
    <n v="18000"/>
    <n v="-18000"/>
    <n v="0"/>
    <n v="0"/>
    <n v="0"/>
    <n v="0"/>
    <n v="0"/>
    <n v="0"/>
    <n v="0"/>
    <n v="18000"/>
    <n v="0"/>
    <m/>
  </r>
  <r>
    <n v="10733"/>
    <n v="210606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32733"/>
    <n v="0"/>
    <n v="0"/>
    <n v="432733"/>
    <n v="-432733"/>
    <n v="0"/>
    <n v="0"/>
    <n v="0"/>
    <n v="0"/>
    <n v="0"/>
    <n v="158861.9"/>
    <n v="317723.8"/>
    <n v="273871.09999999998"/>
    <n v="36.71"/>
    <m/>
  </r>
  <r>
    <n v="10733"/>
    <n v="211067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395285"/>
    <n v="42980"/>
    <n v="0"/>
    <n v="438265"/>
    <n v="-438265"/>
    <n v="0"/>
    <n v="0"/>
    <n v="0"/>
    <n v="0"/>
    <n v="0"/>
    <n v="52418.26"/>
    <n v="104836.52"/>
    <n v="385846.74"/>
    <n v="11.96"/>
    <m/>
  </r>
  <r>
    <n v="10733"/>
    <n v="210613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904218"/>
    <n v="113467"/>
    <n v="0"/>
    <n v="1017685"/>
    <n v="-1017685"/>
    <n v="0"/>
    <n v="0"/>
    <n v="0"/>
    <n v="0"/>
    <n v="0"/>
    <n v="360304.16"/>
    <n v="720608.32"/>
    <n v="657380.84"/>
    <n v="35.4"/>
    <m/>
  </r>
  <r>
    <n v="10733"/>
    <n v="210621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7291"/>
    <n v="2274"/>
    <n v="0"/>
    <n v="29565"/>
    <n v="-29565"/>
    <n v="0"/>
    <n v="0"/>
    <n v="0"/>
    <n v="0"/>
    <n v="0"/>
    <n v="24025.93"/>
    <n v="48051.86"/>
    <n v="5539.07"/>
    <n v="81.260000000000005"/>
    <m/>
  </r>
  <r>
    <n v="10698"/>
    <n v="225286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600000"/>
    <n v="400000"/>
    <n v="0"/>
    <n v="1000000"/>
    <n v="0"/>
    <n v="1000000"/>
    <n v="1032999.9999999999"/>
    <n v="1066056"/>
    <n v="0"/>
    <n v="0"/>
    <n v="192114.56"/>
    <n v="384229.12"/>
    <n v="807885.44"/>
    <n v="19.21"/>
    <m/>
  </r>
  <r>
    <n v="10733"/>
    <n v="236154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0"/>
    <n v="13300"/>
    <n v="0"/>
    <n v="13300"/>
    <n v="-13300"/>
    <n v="0"/>
    <n v="0"/>
    <n v="0"/>
    <n v="0"/>
    <n v="0"/>
    <n v="13299.75"/>
    <n v="26599.5"/>
    <n v="0.25"/>
    <n v="100"/>
    <m/>
  </r>
  <r>
    <n v="10733"/>
    <n v="211381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743421"/>
    <n v="502456"/>
    <n v="0"/>
    <n v="5245877"/>
    <n v="-5245877"/>
    <n v="0"/>
    <n v="0"/>
    <n v="0"/>
    <n v="0"/>
    <n v="0"/>
    <n v="1871793.63"/>
    <n v="3743587.26"/>
    <n v="3374083.37"/>
    <n v="35.68"/>
    <m/>
  </r>
  <r>
    <n v="11010"/>
    <n v="200468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996000"/>
    <n v="0"/>
    <n v="0"/>
    <n v="996000"/>
    <n v="0"/>
    <n v="996000"/>
    <n v="1028867.9999999999"/>
    <n v="1061791.7759999998"/>
    <n v="0"/>
    <n v="0"/>
    <n v="120955.21"/>
    <n v="241910.42"/>
    <n v="875044.79"/>
    <n v="12.14"/>
    <m/>
  </r>
  <r>
    <n v="10733"/>
    <n v="211082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98901"/>
    <n v="0"/>
    <n v="0"/>
    <n v="198901"/>
    <n v="-198901"/>
    <n v="0"/>
    <n v="0"/>
    <n v="0"/>
    <n v="0"/>
    <n v="0"/>
    <n v="0"/>
    <n v="0"/>
    <n v="198901"/>
    <n v="0"/>
    <m/>
  </r>
  <r>
    <n v="10733"/>
    <n v="211089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94868"/>
    <n v="0"/>
    <n v="0"/>
    <n v="94868"/>
    <n v="-94868"/>
    <n v="0"/>
    <n v="0"/>
    <n v="0"/>
    <n v="0"/>
    <n v="0"/>
    <n v="36535.980000000003"/>
    <n v="73071.960000000006"/>
    <n v="58332.02"/>
    <n v="38.51"/>
    <m/>
  </r>
  <r>
    <n v="10883"/>
    <n v="207436"/>
    <n v="199"/>
    <m/>
    <m/>
    <s v="199 | _054_LIM333_NON-CAPITAL TOOLS &amp; EQUIPMENT"/>
    <s v="_054_LIM333_NON-CAPITAL TOOLS &amp; EQUIPMENT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000"/>
    <n v="0"/>
    <n v="0"/>
    <n v="500000"/>
    <n v="0"/>
    <n v="500000"/>
    <n v="516499.99999999994"/>
    <n v="533028"/>
    <n v="0"/>
    <n v="0"/>
    <n v="0"/>
    <n v="0"/>
    <n v="500000"/>
    <n v="0"/>
    <m/>
  </r>
  <r>
    <n v="11124"/>
    <n v="206145"/>
    <n v="440"/>
    <s v="153/078/1341"/>
    <s v="/078/1341"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00000"/>
    <n v="350000"/>
    <n v="0"/>
    <n v="950000"/>
    <n v="0"/>
    <n v="950000"/>
    <n v="981349.99999999988"/>
    <n v="1012753.2"/>
    <n v="0"/>
    <n v="0"/>
    <n v="874450.64"/>
    <n v="1748901.28"/>
    <n v="75549.36"/>
    <n v="92.05"/>
    <m/>
  </r>
  <r>
    <n v="11049"/>
    <n v="224910"/>
    <n v="365"/>
    <m/>
    <m/>
    <s v="365 | _054_LIM333_CONSUMABLE DOMESTIC ITEMS"/>
    <s v="_054_LIM333_CONSUMABLE DOMESTIC ITEMS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00000"/>
    <n v="0"/>
    <n v="0"/>
    <n v="500000"/>
    <n v="0"/>
    <n v="500000"/>
    <n v="516499.99999999994"/>
    <n v="533028"/>
    <n v="0"/>
    <n v="0"/>
    <n v="128950"/>
    <n v="257900"/>
    <n v="371050"/>
    <n v="25.79"/>
    <m/>
  </r>
  <r>
    <n v="11119"/>
    <n v="206523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507326"/>
    <n v="260000"/>
    <n v="0"/>
    <n v="767326"/>
    <n v="0"/>
    <n v="767326"/>
    <n v="792647.75799999991"/>
    <n v="818012.48625599989"/>
    <n v="0"/>
    <n v="0"/>
    <n v="652012.12"/>
    <n v="1304024.24"/>
    <n v="115313.88"/>
    <n v="84.97"/>
    <m/>
  </r>
  <r>
    <n v="10744"/>
    <n v="201234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9013000000000000000000"/>
    <x v="9"/>
    <x v="3"/>
    <n v="1958446"/>
    <n v="0"/>
    <n v="0"/>
    <n v="1958446"/>
    <n v="-1958446"/>
    <n v="0"/>
    <n v="0"/>
    <n v="0"/>
    <n v="0"/>
    <n v="0"/>
    <n v="682942.84"/>
    <n v="1365885.68"/>
    <n v="1275503.1599999999"/>
    <n v="34.869999999999997"/>
    <m/>
  </r>
  <r>
    <n v="10744"/>
    <n v="201242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6000000000000000000000000"/>
    <x v="11"/>
    <x v="3"/>
    <n v="159195"/>
    <n v="0"/>
    <n v="0"/>
    <n v="159195"/>
    <n v="-159195"/>
    <n v="0"/>
    <n v="0"/>
    <n v="0"/>
    <n v="0"/>
    <n v="0"/>
    <n v="116841.14"/>
    <n v="233682.28"/>
    <n v="42353.86"/>
    <n v="73.39"/>
    <m/>
  </r>
  <r>
    <n v="10744"/>
    <n v="223842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3000000000000000000000"/>
    <x v="21"/>
    <x v="3"/>
    <n v="42000"/>
    <n v="0"/>
    <n v="0"/>
    <n v="42000"/>
    <n v="-42000"/>
    <n v="0"/>
    <n v="0"/>
    <n v="0"/>
    <n v="0"/>
    <n v="0"/>
    <n v="21000"/>
    <n v="42000"/>
    <n v="21000"/>
    <n v="50"/>
    <m/>
  </r>
  <r>
    <n v="10744"/>
    <n v="201220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2000000000000000000000000"/>
    <x v="17"/>
    <x v="3"/>
    <n v="9820"/>
    <n v="0"/>
    <n v="0"/>
    <n v="9820"/>
    <n v="-9820"/>
    <n v="0"/>
    <n v="0"/>
    <n v="0"/>
    <n v="0"/>
    <n v="0"/>
    <n v="4794.1000000000004"/>
    <n v="9588.2000000000007"/>
    <n v="5025.8999999999996"/>
    <n v="48.82"/>
    <m/>
  </r>
  <r>
    <n v="10793"/>
    <n v="204953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724165"/>
    <n v="0"/>
    <n v="0"/>
    <n v="724165"/>
    <n v="0"/>
    <n v="724165"/>
    <n v="748062.44499999995"/>
    <n v="772000.44323999994"/>
    <n v="0"/>
    <n v="0"/>
    <n v="451458.36"/>
    <n v="902916.72"/>
    <n v="272706.64"/>
    <n v="62.34"/>
    <m/>
  </r>
  <r>
    <n v="10744"/>
    <n v="201256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2493383"/>
    <n v="0"/>
    <n v="0"/>
    <n v="2493383"/>
    <n v="-2493383"/>
    <n v="0"/>
    <n v="0"/>
    <n v="0"/>
    <n v="0"/>
    <n v="0"/>
    <n v="2016349.84"/>
    <n v="4032699.68"/>
    <n v="477033.16"/>
    <n v="80.87"/>
    <m/>
  </r>
  <r>
    <n v="10744"/>
    <n v="201267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2305683"/>
    <n v="0"/>
    <n v="0"/>
    <n v="2305683"/>
    <n v="-2305683"/>
    <n v="0"/>
    <n v="0"/>
    <n v="0"/>
    <n v="0"/>
    <n v="0"/>
    <n v="865204.7"/>
    <n v="1730409.4"/>
    <n v="1440478.3"/>
    <n v="37.520000000000003"/>
    <m/>
  </r>
  <r>
    <n v="10744"/>
    <n v="201227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1000000000000000000000"/>
    <x v="20"/>
    <x v="3"/>
    <n v="547809"/>
    <n v="0"/>
    <n v="0"/>
    <n v="547809"/>
    <n v="-547809"/>
    <n v="0"/>
    <n v="0"/>
    <n v="0"/>
    <n v="0"/>
    <n v="0"/>
    <n v="245154.65"/>
    <n v="490309.3"/>
    <n v="302654.34999999998"/>
    <n v="44.75"/>
    <m/>
  </r>
  <r>
    <n v="10744"/>
    <n v="201283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3403636"/>
    <n v="0"/>
    <n v="0"/>
    <n v="3403636"/>
    <n v="-3403636"/>
    <n v="0"/>
    <n v="0"/>
    <n v="0"/>
    <n v="0"/>
    <n v="0"/>
    <n v="1525930.23"/>
    <n v="3051860.46"/>
    <n v="1877705.77"/>
    <n v="44.83"/>
    <m/>
  </r>
  <r>
    <n v="10744"/>
    <n v="201274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3000000000000000000000000"/>
    <x v="13"/>
    <x v="3"/>
    <n v="337656"/>
    <n v="0"/>
    <n v="0"/>
    <n v="337656"/>
    <n v="-337656"/>
    <n v="0"/>
    <n v="0"/>
    <n v="0"/>
    <n v="0"/>
    <n v="0"/>
    <n v="149381.47"/>
    <n v="298762.94"/>
    <n v="188274.53"/>
    <n v="44.24"/>
    <m/>
  </r>
  <r>
    <n v="10744"/>
    <n v="201288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17149758"/>
    <n v="0"/>
    <n v="0"/>
    <n v="17149758"/>
    <n v="-17149758"/>
    <n v="0"/>
    <n v="0"/>
    <n v="0"/>
    <n v="0"/>
    <n v="0"/>
    <n v="7951414.8099999996"/>
    <n v="15902829.619999999"/>
    <n v="9198343.1899999995"/>
    <n v="46.36"/>
    <m/>
  </r>
  <r>
    <n v="10744"/>
    <n v="201275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429147"/>
    <n v="0"/>
    <n v="0"/>
    <n v="1429147"/>
    <n v="-1429147"/>
    <n v="0"/>
    <n v="0"/>
    <n v="0"/>
    <n v="0"/>
    <n v="0"/>
    <n v="824107.4"/>
    <n v="1648214.8"/>
    <n v="605039.6"/>
    <n v="57.66"/>
    <m/>
  </r>
  <r>
    <n v="10698"/>
    <n v="226003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743415"/>
    <n v="-20000"/>
    <n v="0"/>
    <n v="723415"/>
    <n v="0"/>
    <n v="723415"/>
    <n v="747287.69499999995"/>
    <n v="771200.90123999992"/>
    <n v="0"/>
    <n v="0"/>
    <n v="398593.49"/>
    <n v="797186.98"/>
    <n v="324821.51"/>
    <n v="55.1"/>
    <m/>
  </r>
  <r>
    <n v="10744"/>
    <n v="232795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5005003000000000000000000"/>
    <x v="24"/>
    <x v="3"/>
    <n v="14524"/>
    <n v="0"/>
    <n v="0"/>
    <n v="14524"/>
    <n v="-14524"/>
    <n v="0"/>
    <n v="0"/>
    <n v="0"/>
    <n v="0"/>
    <n v="0"/>
    <n v="11702.3"/>
    <n v="23404.6"/>
    <n v="2821.7"/>
    <n v="80.569999999999993"/>
    <m/>
  </r>
  <r>
    <n v="11084"/>
    <n v="208756"/>
    <n v="400"/>
    <m/>
    <m/>
    <s v="400 | 183_LIM333_TRAFFIC LIGHTS"/>
    <s v="183_LIM333_TRAFFIC LIGHT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2000000000000000"/>
    <s v="Operational:Maintenance:Infrastructure:Corrective Maintenance:Planned:Electrical Infrastructure:LV Networks:Public Lighting"/>
    <s v="FD001001001008001000000000000000000000"/>
    <s v="Fund:Operational:Revenue:General Revenue:Service Charges:Electricity"/>
    <s v="IE007003000000000000000000000000000000"/>
    <x v="0"/>
    <x v="0"/>
    <n v="500000"/>
    <n v="0"/>
    <n v="0"/>
    <n v="500000"/>
    <n v="0"/>
    <n v="500000"/>
    <n v="516499.99999999994"/>
    <n v="533028"/>
    <n v="0"/>
    <n v="0"/>
    <n v="0"/>
    <n v="0"/>
    <n v="500000"/>
    <n v="0"/>
    <m/>
  </r>
  <r>
    <n v="10747"/>
    <n v="223563"/>
    <n v="63"/>
    <m/>
    <m/>
    <s v="63 | _012_30000_LIM333_Municipal Running Costs_DEPRECIATION_2018"/>
    <s v="_012_30000_LIM333_Municipal Running Costs_DEPRECIATION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01000000000000000000000"/>
    <x v="38"/>
    <x v="1"/>
    <n v="28569"/>
    <n v="0"/>
    <n v="0"/>
    <n v="28569"/>
    <n v="0"/>
    <n v="28569"/>
    <n v="29511.776999999998"/>
    <n v="30456.153864"/>
    <n v="0"/>
    <n v="0"/>
    <n v="13848.87"/>
    <n v="27697.74"/>
    <n v="14720.13"/>
    <n v="48.48"/>
    <m/>
  </r>
  <r>
    <n v="10748"/>
    <n v="223548"/>
    <n v="64"/>
    <m/>
    <m/>
    <s v="64 | _015_30000_LIM333_Municipal Running Costs_DEPRECIATION_2018"/>
    <s v="_015_30000_LIM333_Municipal Running Costs_DEPRECIATION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14415"/>
    <n v="0"/>
    <n v="0"/>
    <n v="14415"/>
    <n v="0"/>
    <n v="14415"/>
    <n v="14890.695"/>
    <n v="15367.19724"/>
    <n v="0"/>
    <n v="0"/>
    <n v="0"/>
    <n v="0"/>
    <n v="14415"/>
    <n v="0"/>
    <m/>
  </r>
  <r>
    <n v="10807"/>
    <n v="22530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792980"/>
    <n v="-175000"/>
    <n v="0"/>
    <n v="617980"/>
    <n v="0"/>
    <n v="617980"/>
    <n v="638373.34"/>
    <n v="658801.28688000003"/>
    <n v="0"/>
    <n v="0"/>
    <n v="0"/>
    <n v="0"/>
    <n v="617980"/>
    <n v="0"/>
    <m/>
  </r>
  <r>
    <n v="12671"/>
    <n v="231655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0950"/>
    <n v="0"/>
    <n v="0"/>
    <n v="530950"/>
    <n v="0"/>
    <n v="530950"/>
    <n v="548471.35"/>
    <n v="566022.43319999997"/>
    <n v="0"/>
    <n v="0"/>
    <n v="4113417.99"/>
    <n v="8226835.9800000004"/>
    <n v="-3582467.99"/>
    <n v="774.73"/>
    <m/>
  </r>
  <r>
    <n v="11068"/>
    <n v="202802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500000"/>
    <n v="0"/>
    <n v="0"/>
    <n v="500000"/>
    <n v="0"/>
    <n v="500000"/>
    <n v="516499.99999999994"/>
    <n v="533028"/>
    <n v="0"/>
    <n v="0"/>
    <n v="169250"/>
    <n v="338500"/>
    <n v="330750"/>
    <n v="33.85"/>
    <m/>
  </r>
  <r>
    <n v="12247"/>
    <n v="231672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99375"/>
    <n v="0"/>
    <n v="0"/>
    <n v="499375"/>
    <n v="0"/>
    <n v="499375"/>
    <n v="515854.37499999994"/>
    <n v="532361.71499999997"/>
    <n v="0"/>
    <n v="0"/>
    <n v="0"/>
    <n v="0"/>
    <n v="499375"/>
    <n v="0"/>
    <m/>
  </r>
  <r>
    <n v="12265"/>
    <n v="231660"/>
    <n v="6610"/>
    <m/>
    <m/>
    <s v="6610 | Fleet project_nissan ud 70_FHX 724 N [073]"/>
    <s v="Fleet project_nissan ud 70_FHX 724 N [07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99375"/>
    <n v="0"/>
    <n v="0"/>
    <n v="499375"/>
    <n v="0"/>
    <n v="499375"/>
    <n v="515854.37499999994"/>
    <n v="532361.71499999997"/>
    <n v="0"/>
    <n v="0"/>
    <n v="0"/>
    <n v="0"/>
    <n v="499375"/>
    <n v="0"/>
    <m/>
  </r>
  <r>
    <n v="12606"/>
    <n v="231717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479400"/>
    <n v="0"/>
    <n v="0"/>
    <n v="479400"/>
    <n v="0"/>
    <n v="479400"/>
    <n v="495220.19999999995"/>
    <n v="511067.24639999995"/>
    <n v="0"/>
    <n v="0"/>
    <n v="0"/>
    <n v="0"/>
    <n v="479400"/>
    <n v="0"/>
    <m/>
  </r>
  <r>
    <n v="12397"/>
    <n v="231746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66083"/>
    <n v="0"/>
    <n v="0"/>
    <n v="466083"/>
    <n v="0"/>
    <n v="466083"/>
    <n v="481463.73899999994"/>
    <n v="496870.57864799997"/>
    <n v="0"/>
    <n v="0"/>
    <n v="0"/>
    <n v="0"/>
    <n v="466083"/>
    <n v="0"/>
    <m/>
  </r>
  <r>
    <n v="10811"/>
    <n v="224880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387352"/>
    <n v="-11405"/>
    <n v="0"/>
    <n v="375947"/>
    <n v="124053"/>
    <n v="500000"/>
    <n v="516499.99999999994"/>
    <n v="533028"/>
    <n v="0"/>
    <n v="0"/>
    <n v="9863.17"/>
    <n v="19726.34"/>
    <n v="366083.83"/>
    <n v="2.62"/>
    <m/>
  </r>
  <r>
    <n v="11060"/>
    <n v="225025"/>
    <n v="376"/>
    <m/>
    <m/>
    <s v="376 | _037_70000_LIM333_Operational  Typical Work Streams Asset Protection Vehicle Management System_GENERAL EXPENSES _ OTHER_2018"/>
    <s v="_037_70000_LIM333_Operational  Typical Work Streams Asset Protection Vehicle Management System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3001000000000000000000000000000"/>
    <s v="Operational:Typical Work Streams:Asset Protection:Vehicle Management System"/>
    <s v="FD001001001002000000000000000000000000"/>
    <s v="Fund:Operational:Revenue:General Revenue:Equitable Share"/>
    <s v="IE010068000000000000000000000000000000"/>
    <x v="33"/>
    <x v="2"/>
    <n v="399000"/>
    <n v="0"/>
    <n v="0"/>
    <n v="399000"/>
    <n v="0"/>
    <n v="399000"/>
    <n v="412166.99999999994"/>
    <n v="425356.34399999992"/>
    <n v="0"/>
    <n v="0"/>
    <n v="0"/>
    <n v="0"/>
    <n v="399000"/>
    <n v="0"/>
    <m/>
  </r>
  <r>
    <n v="10793"/>
    <n v="205056"/>
    <n v="109"/>
    <s v="057/078/1341"/>
    <s v="/078/1341"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52441"/>
    <n v="0"/>
    <n v="0"/>
    <n v="352441"/>
    <e v="#REF!"/>
    <e v="#REF!"/>
    <e v="#REF!"/>
    <e v="#REF!"/>
    <n v="0"/>
    <n v="0"/>
    <n v="345368"/>
    <n v="690736"/>
    <n v="7073"/>
    <n v="97.99"/>
    <m/>
  </r>
  <r>
    <n v="11288"/>
    <n v="226351"/>
    <n v="605"/>
    <m/>
    <m/>
    <s v="605 | CONTRACTED SERVICES - EPWP"/>
    <s v="CONTRACTED SERVICES - EPWP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60000"/>
    <n v="0"/>
    <n v="0"/>
    <n v="360000"/>
    <n v="0"/>
    <n v="360000"/>
    <n v="371879.99999999994"/>
    <n v="383780.16"/>
    <n v="0"/>
    <n v="0"/>
    <n v="93828"/>
    <n v="187656"/>
    <n v="266172"/>
    <n v="26.06"/>
    <m/>
  </r>
  <r>
    <n v="11210"/>
    <n v="207679"/>
    <n v="526"/>
    <m/>
    <m/>
    <s v="526 | _054_LIM333_MACHINERY &amp; EQUIPMENT"/>
    <s v="_054_LIM333_MACHINERY &amp; EQUIPMENT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50000"/>
    <n v="0"/>
    <n v="0"/>
    <n v="350000"/>
    <n v="0"/>
    <n v="350000"/>
    <n v="361550"/>
    <n v="373119.60000000003"/>
    <n v="0"/>
    <n v="0"/>
    <n v="0"/>
    <n v="0"/>
    <n v="350000"/>
    <n v="0"/>
    <m/>
  </r>
  <r>
    <n v="12611"/>
    <n v="231693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3"/>
    <n v="0"/>
    <n v="0"/>
    <n v="349563"/>
    <n v="0"/>
    <n v="349563"/>
    <n v="361098.57899999997"/>
    <n v="372653.73352799995"/>
    <n v="0"/>
    <n v="0"/>
    <n v="0"/>
    <n v="0"/>
    <n v="349563"/>
    <n v="0"/>
    <m/>
  </r>
  <r>
    <n v="12244"/>
    <n v="231669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2"/>
    <n v="0"/>
    <n v="0"/>
    <n v="349562"/>
    <n v="0"/>
    <n v="349562"/>
    <n v="361097.54599999997"/>
    <n v="372652.667472"/>
    <n v="0"/>
    <n v="0"/>
    <n v="0"/>
    <n v="0"/>
    <n v="349562"/>
    <n v="0"/>
    <m/>
  </r>
  <r>
    <n v="12245"/>
    <n v="231670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2"/>
    <n v="0"/>
    <n v="0"/>
    <n v="349562"/>
    <n v="0"/>
    <n v="349562"/>
    <n v="361097.54599999997"/>
    <n v="372652.667472"/>
    <n v="0"/>
    <n v="0"/>
    <n v="0"/>
    <n v="0"/>
    <n v="349562"/>
    <n v="0"/>
    <m/>
  </r>
  <r>
    <n v="12246"/>
    <n v="231671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49562"/>
    <n v="0"/>
    <n v="0"/>
    <n v="349562"/>
    <n v="0"/>
    <n v="349562"/>
    <n v="361097.54599999997"/>
    <n v="372652.667472"/>
    <n v="0"/>
    <n v="0"/>
    <n v="0"/>
    <n v="0"/>
    <n v="349562"/>
    <n v="0"/>
    <m/>
  </r>
  <r>
    <n v="10842"/>
    <n v="199539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3000000000000000000000000000"/>
    <x v="40"/>
    <x v="2"/>
    <n v="350000"/>
    <n v="-3787"/>
    <n v="0"/>
    <n v="346213"/>
    <n v="100000"/>
    <n v="446213"/>
    <n v="460938.02899999998"/>
    <n v="475688.04592800001"/>
    <n v="0"/>
    <n v="52450"/>
    <n v="114990"/>
    <n v="229980"/>
    <n v="178773"/>
    <n v="33.21"/>
    <m/>
  </r>
  <r>
    <n v="10778"/>
    <n v="208277"/>
    <n v="94"/>
    <s v="173/078/1341"/>
    <s v="/078/1341"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2000000000000000000000000000000"/>
    <x v="35"/>
    <x v="2"/>
    <n v="337638"/>
    <n v="0"/>
    <n v="0"/>
    <n v="337638"/>
    <e v="#REF!"/>
    <e v="#REF!"/>
    <e v="#REF!"/>
    <e v="#REF!"/>
    <n v="0"/>
    <n v="0"/>
    <n v="330862"/>
    <n v="661724"/>
    <n v="6776"/>
    <n v="97.99"/>
    <m/>
  </r>
  <r>
    <n v="12392"/>
    <n v="231741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32916"/>
    <n v="0"/>
    <n v="0"/>
    <n v="332916"/>
    <n v="0"/>
    <n v="332916"/>
    <n v="343902.22799999994"/>
    <n v="354907.09929599997"/>
    <n v="0"/>
    <n v="0"/>
    <n v="0"/>
    <n v="0"/>
    <n v="332916"/>
    <n v="0"/>
    <m/>
  </r>
  <r>
    <n v="11006"/>
    <n v="20675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21668"/>
    <n v="0"/>
    <n v="0"/>
    <n v="321668"/>
    <n v="0"/>
    <n v="321668"/>
    <n v="332283.04399999999"/>
    <n v="342916.10140799999"/>
    <n v="0"/>
    <n v="0"/>
    <n v="157422.29"/>
    <n v="314844.58"/>
    <n v="164245.71"/>
    <n v="48.94"/>
    <m/>
  </r>
  <r>
    <n v="10761"/>
    <n v="206136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42017"/>
    <n v="0"/>
    <n v="0"/>
    <n v="42017"/>
    <n v="-42017"/>
    <n v="0"/>
    <n v="0"/>
    <n v="0"/>
    <n v="0"/>
    <n v="0"/>
    <n v="260823.76"/>
    <n v="521647.52"/>
    <n v="-218806.76"/>
    <n v="620.76"/>
    <m/>
  </r>
  <r>
    <n v="10761"/>
    <n v="206161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752389"/>
    <n v="0"/>
    <n v="0"/>
    <n v="752389"/>
    <n v="-752389"/>
    <n v="0"/>
    <n v="0"/>
    <n v="0"/>
    <n v="0"/>
    <n v="0"/>
    <n v="586105.5"/>
    <n v="1172211"/>
    <n v="166283.5"/>
    <n v="77.900000000000006"/>
    <m/>
  </r>
  <r>
    <n v="10761"/>
    <n v="206168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3829"/>
    <n v="0"/>
    <n v="0"/>
    <n v="403829"/>
    <n v="-403829"/>
    <n v="0"/>
    <n v="0"/>
    <n v="0"/>
    <n v="0"/>
    <n v="0"/>
    <n v="198159.12"/>
    <n v="396318.24"/>
    <n v="205669.88"/>
    <n v="49.07"/>
    <m/>
  </r>
  <r>
    <n v="10761"/>
    <n v="223822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90000"/>
    <n v="0"/>
    <n v="0"/>
    <n v="90000"/>
    <n v="-90000"/>
    <n v="0"/>
    <n v="0"/>
    <n v="0"/>
    <n v="0"/>
    <n v="0"/>
    <n v="49000"/>
    <n v="98000"/>
    <n v="41000"/>
    <n v="54.44"/>
    <m/>
  </r>
  <r>
    <n v="10761"/>
    <n v="206154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36388"/>
    <n v="0"/>
    <n v="0"/>
    <n v="36388"/>
    <n v="-36388"/>
    <n v="0"/>
    <n v="0"/>
    <n v="0"/>
    <n v="0"/>
    <n v="0"/>
    <n v="33889.5"/>
    <n v="67779"/>
    <n v="2498.5"/>
    <n v="93.13"/>
    <m/>
  </r>
  <r>
    <n v="10761"/>
    <n v="206178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33062"/>
    <n v="0"/>
    <n v="0"/>
    <n v="1033062"/>
    <n v="-1033062"/>
    <n v="0"/>
    <n v="0"/>
    <n v="0"/>
    <n v="0"/>
    <n v="0"/>
    <n v="508364.69"/>
    <n v="1016729.38"/>
    <n v="524697.31000000006"/>
    <n v="49.21"/>
    <m/>
  </r>
  <r>
    <n v="10761"/>
    <n v="206184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50780"/>
    <n v="0"/>
    <n v="0"/>
    <n v="1550780"/>
    <n v="-1550780"/>
    <n v="0"/>
    <n v="0"/>
    <n v="0"/>
    <n v="0"/>
    <n v="0"/>
    <n v="1074844.55"/>
    <n v="2149689.1"/>
    <n v="475935.45"/>
    <n v="69.31"/>
    <m/>
  </r>
  <r>
    <n v="10761"/>
    <n v="206192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51270"/>
    <n v="0"/>
    <n v="0"/>
    <n v="151270"/>
    <n v="-151270"/>
    <n v="0"/>
    <n v="0"/>
    <n v="0"/>
    <n v="0"/>
    <n v="0"/>
    <n v="105714.03"/>
    <n v="211428.06"/>
    <n v="45555.97"/>
    <n v="69.88"/>
    <m/>
  </r>
  <r>
    <n v="10761"/>
    <n v="206170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30291"/>
    <n v="0"/>
    <n v="0"/>
    <n v="630291"/>
    <n v="-630291"/>
    <n v="0"/>
    <n v="0"/>
    <n v="0"/>
    <n v="0"/>
    <n v="0"/>
    <n v="297553.34999999998"/>
    <n v="595106.69999999995"/>
    <n v="332737.65000000002"/>
    <n v="47.21"/>
    <m/>
  </r>
  <r>
    <n v="10761"/>
    <n v="206200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995"/>
    <n v="0"/>
    <n v="0"/>
    <n v="1995"/>
    <n v="-1995"/>
    <n v="0"/>
    <n v="0"/>
    <n v="0"/>
    <n v="0"/>
    <n v="0"/>
    <n v="2334.3000000000002"/>
    <n v="4668.6000000000004"/>
    <n v="-339.3"/>
    <n v="117.01"/>
    <m/>
  </r>
  <r>
    <n v="12362"/>
    <n v="231790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13892"/>
    <n v="0"/>
    <n v="0"/>
    <n v="313892"/>
    <n v="0"/>
    <n v="313892"/>
    <n v="324250.43599999999"/>
    <n v="334626.449952"/>
    <n v="0"/>
    <n v="0"/>
    <n v="0"/>
    <n v="0"/>
    <n v="313892"/>
    <n v="0"/>
    <m/>
  </r>
  <r>
    <n v="10761"/>
    <n v="206209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563497"/>
    <n v="0"/>
    <n v="0"/>
    <n v="7563497"/>
    <n v="-7563497"/>
    <n v="0"/>
    <n v="0"/>
    <n v="0"/>
    <n v="0"/>
    <n v="0"/>
    <n v="5309621.8099999996"/>
    <n v="10619243.619999999"/>
    <n v="2253875.19"/>
    <n v="70.2"/>
    <m/>
  </r>
  <r>
    <n v="10761"/>
    <n v="232796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72618"/>
    <n v="0"/>
    <n v="0"/>
    <n v="72618"/>
    <n v="-72618"/>
    <n v="0"/>
    <n v="0"/>
    <n v="0"/>
    <n v="0"/>
    <n v="0"/>
    <n v="53774.75"/>
    <n v="107549.5"/>
    <n v="18843.25"/>
    <n v="74.05"/>
    <m/>
  </r>
  <r>
    <n v="11595"/>
    <n v="226127"/>
    <n v="2388"/>
    <m/>
    <m/>
    <s v="2388 | 105_FUEL - VEHICLES_Repair and maintenance"/>
    <s v="105_FUEL - VEHICLES_Repair and maintenance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306330"/>
    <n v="0"/>
    <n v="0"/>
    <n v="306330"/>
    <n v="0"/>
    <n v="306330"/>
    <n v="316438.88999999996"/>
    <n v="326564.93447999994"/>
    <n v="0"/>
    <n v="0"/>
    <n v="62904.22"/>
    <n v="125808.44"/>
    <n v="243425.78"/>
    <n v="20.53"/>
    <m/>
  </r>
  <r>
    <n v="10764"/>
    <n v="223564"/>
    <n v="80"/>
    <m/>
    <m/>
    <s v="80 | _112_30000_LIM333_Municipal Running Costs_DEPRECIATION_2018"/>
    <s v="_112_30000_LIM333_Municipal Running Costs_DEPRECIATION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4002020001001000000000000000000000"/>
    <x v="38"/>
    <x v="1"/>
    <n v="1150513"/>
    <n v="0"/>
    <n v="0"/>
    <n v="1150513"/>
    <n v="0"/>
    <n v="1150513"/>
    <n v="1188479.929"/>
    <n v="1226511.286728"/>
    <n v="0"/>
    <n v="0"/>
    <n v="1040766.12"/>
    <n v="2081532.24"/>
    <n v="109746.88"/>
    <n v="90.46"/>
    <m/>
  </r>
  <r>
    <n v="12363"/>
    <n v="231791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13892"/>
    <n v="0"/>
    <n v="0"/>
    <n v="313892"/>
    <n v="0"/>
    <n v="313892"/>
    <n v="324250.43599999999"/>
    <n v="334626.449952"/>
    <n v="0"/>
    <n v="0"/>
    <n v="0"/>
    <n v="0"/>
    <n v="313892"/>
    <n v="0"/>
    <m/>
  </r>
  <r>
    <n v="12587"/>
    <n v="231706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313892"/>
    <n v="0"/>
    <n v="0"/>
    <n v="313892"/>
    <n v="0"/>
    <n v="313892"/>
    <n v="324250.43599999999"/>
    <n v="334626.449952"/>
    <n v="0"/>
    <n v="0"/>
    <n v="0"/>
    <n v="0"/>
    <n v="313892"/>
    <n v="0"/>
    <m/>
  </r>
  <r>
    <n v="10807"/>
    <n v="20630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210000"/>
    <n v="100000"/>
    <n v="0"/>
    <n v="310000"/>
    <n v="0"/>
    <n v="310000"/>
    <n v="320230"/>
    <n v="330477.36"/>
    <n v="1700"/>
    <n v="2956.52"/>
    <n v="230974.02"/>
    <n v="461948.04"/>
    <n v="74369.460000000006"/>
    <n v="74.510000000000005"/>
    <m/>
  </r>
  <r>
    <n v="10842"/>
    <n v="225011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302000"/>
    <n v="0"/>
    <n v="0"/>
    <n v="302000"/>
    <n v="148000"/>
    <n v="450000"/>
    <n v="464849.99999999994"/>
    <n v="479725.19999999995"/>
    <n v="0"/>
    <n v="16000"/>
    <n v="167632.45000000001"/>
    <n v="335264.90000000002"/>
    <n v="118367.55"/>
    <n v="55.51"/>
    <m/>
  </r>
  <r>
    <n v="10766"/>
    <n v="224058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3001000000000000000000000000"/>
    <x v="44"/>
    <x v="4"/>
    <n v="21448"/>
    <n v="0"/>
    <n v="0"/>
    <n v="21448"/>
    <n v="-3844.9844000000012"/>
    <n v="17603.015599999999"/>
    <n v="18183.915114799998"/>
    <n v="18765.800398473599"/>
    <n v="0"/>
    <n v="221971.64"/>
    <n v="11278.14"/>
    <n v="22556.28"/>
    <n v="-211801.78"/>
    <n v="52.58"/>
    <m/>
  </r>
  <r>
    <n v="11090"/>
    <n v="205678"/>
    <n v="406"/>
    <s v="034/078/1341"/>
    <s v="/078/1341"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00000"/>
    <n v="0"/>
    <n v="0"/>
    <n v="300000"/>
    <e v="#REF!"/>
    <e v="#REF!"/>
    <e v="#REF!"/>
    <e v="#REF!"/>
    <n v="0"/>
    <n v="0"/>
    <n v="298774.64"/>
    <n v="597549.28"/>
    <n v="1225.3599999999999"/>
    <n v="99.59"/>
    <m/>
  </r>
  <r>
    <n v="10954"/>
    <n v="209335"/>
    <n v="270"/>
    <s v="133/078/1341"/>
    <s v="/078/1341"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2000000000000000000000000000000"/>
    <x v="35"/>
    <x v="2"/>
    <n v="295619"/>
    <n v="0"/>
    <n v="0"/>
    <n v="295619"/>
    <e v="#REF!"/>
    <e v="#REF!"/>
    <e v="#REF!"/>
    <e v="#REF!"/>
    <n v="0"/>
    <n v="0"/>
    <n v="289686"/>
    <n v="579372"/>
    <n v="5933"/>
    <n v="97.99"/>
    <m/>
  </r>
  <r>
    <n v="10793"/>
    <n v="232158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7000000000000000000000000000000"/>
    <x v="45"/>
    <x v="2"/>
    <n v="288000"/>
    <n v="0"/>
    <n v="0"/>
    <n v="288000"/>
    <n v="0"/>
    <n v="288000"/>
    <n v="297504"/>
    <n v="307024.12800000003"/>
    <n v="0"/>
    <n v="0"/>
    <n v="149183.35999999999"/>
    <n v="298366.71999999997"/>
    <n v="138816.64000000001"/>
    <n v="51.8"/>
    <m/>
  </r>
  <r>
    <n v="11048"/>
    <n v="224999"/>
    <n v="364"/>
    <m/>
    <m/>
    <s v="364 | _140_30000_LIM333_Municipal Running Costs_GENERAL EXPENSES _ OTHER_2018_1"/>
    <s v="_140_30000_LIM333_Municipal Running Costs_GENERAL EXPENSES _ OTHER_2018_1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62584"/>
    <n v="0"/>
    <n v="0"/>
    <n v="262584"/>
    <n v="0"/>
    <n v="262584"/>
    <n v="271249.272"/>
    <n v="279929.24870400003"/>
    <n v="0"/>
    <n v="0"/>
    <n v="146450"/>
    <n v="292900"/>
    <n v="116134"/>
    <n v="55.77"/>
    <m/>
  </r>
  <r>
    <n v="10779"/>
    <n v="209456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2000000000000000000000000"/>
    <x v="37"/>
    <x v="2"/>
    <n v="160000"/>
    <n v="100000"/>
    <n v="0"/>
    <n v="260000"/>
    <n v="0"/>
    <n v="260000"/>
    <n v="268580"/>
    <n v="277174.56"/>
    <n v="0"/>
    <n v="0"/>
    <n v="208263.08"/>
    <n v="416526.16"/>
    <n v="51736.92"/>
    <n v="80.099999999999994"/>
    <m/>
  </r>
  <r>
    <n v="12607"/>
    <n v="231712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  <m/>
  </r>
  <r>
    <n v="12609"/>
    <n v="231710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  <m/>
  </r>
  <r>
    <n v="10767"/>
    <n v="205625"/>
    <n v="83"/>
    <m/>
    <m/>
    <s v="83 | _034_30000_LIM333_Municipal Running Costs_DEPRECIATION_2018"/>
    <s v="_034_30000_LIM333_Municipal Running Costs_DEPRECIATION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102620"/>
    <n v="0"/>
    <n v="0"/>
    <n v="102620"/>
    <n v="0"/>
    <n v="102620"/>
    <n v="106006.45999999999"/>
    <n v="109398.66671999999"/>
    <n v="0"/>
    <n v="0"/>
    <n v="0"/>
    <n v="0"/>
    <n v="102620"/>
    <n v="0"/>
    <m/>
  </r>
  <r>
    <n v="11193"/>
    <n v="202077"/>
    <n v="509"/>
    <m/>
    <m/>
    <s v="509 | _140_LIM333_NON-CAPITAL TOOLS &amp; EQUIPMENT_1"/>
    <s v="_140_LIM333_NON-CAPITAL TOOLS &amp; EQUIPMENT_1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76391"/>
    <n v="0"/>
    <n v="0"/>
    <n v="276391"/>
    <n v="0"/>
    <n v="276391"/>
    <n v="285511.90299999999"/>
    <n v="294648.28389600001"/>
    <n v="0"/>
    <n v="0"/>
    <n v="78258.25"/>
    <n v="156516.5"/>
    <n v="198132.75"/>
    <n v="28.31"/>
    <m/>
  </r>
  <r>
    <n v="12052"/>
    <n v="226334"/>
    <n v="6249"/>
    <m/>
    <m/>
    <s v="6249 | 105_Maintenance of Small Machines"/>
    <s v="105_Maintenance of Small Machine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410000"/>
    <n v="0"/>
    <n v="0"/>
    <n v="270000"/>
    <n v="0"/>
    <n v="270000"/>
    <n v="278910"/>
    <n v="287835.12"/>
    <n v="0"/>
    <n v="21985.56"/>
    <n v="31435.17"/>
    <n v="62870.34"/>
    <n v="216579.27"/>
    <n v="11.64"/>
    <m/>
  </r>
  <r>
    <n v="10770"/>
    <n v="226069"/>
    <n v="86"/>
    <m/>
    <m/>
    <s v="86 | _105_30000_LIM333_Municipal Running Costs_GRANTS _ SUBSIDIES PAID_UNCONDITIONAL_2018"/>
    <s v="_105_30000_LIM333_Municipal Running Costs_GRANTS _ SUBSIDIES PAID_UNCONDITIONAL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1002001002055000000000000000000"/>
    <x v="46"/>
    <x v="5"/>
    <n v="190000"/>
    <n v="0"/>
    <n v="0"/>
    <n v="190000"/>
    <n v="0"/>
    <n v="190000"/>
    <n v="196269.99999999997"/>
    <n v="202550.63999999998"/>
    <n v="0"/>
    <n v="0"/>
    <n v="94999.98"/>
    <n v="189999.96"/>
    <n v="95000.02"/>
    <n v="50"/>
    <m/>
  </r>
  <r>
    <n v="10770"/>
    <n v="203259"/>
    <n v="86"/>
    <m/>
    <m/>
    <s v="86 | _105_30000_LIM333_Municipal Running Costs_GRANTS _ SUBSIDIES PAID_UNCONDITIONAL_2018"/>
    <s v="_105_30000_LIM333_Municipal Running Costs_GRANTS _ SUBSIDIES PAID_UNCONDITIONAL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5016000000000000000000000"/>
    <x v="47"/>
    <x v="5"/>
    <n v="250000"/>
    <n v="0"/>
    <n v="0"/>
    <n v="250000"/>
    <n v="50000"/>
    <n v="300000"/>
    <n v="309900"/>
    <n v="319816.8"/>
    <n v="0"/>
    <n v="0"/>
    <n v="124999.98"/>
    <n v="249999.96"/>
    <n v="125000.02"/>
    <n v="50"/>
    <m/>
  </r>
  <r>
    <n v="10770"/>
    <n v="226119"/>
    <n v="86"/>
    <m/>
    <m/>
    <s v="86 | _105_30000_LIM333_Municipal Running Costs_GRANTS _ SUBSIDIES PAID_UNCONDITIONAL_2018"/>
    <s v="_105_30000_LIM333_Municipal Running Costs_GRANTS _ SUBSIDIES PAID_UNCONDITIONAL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5013000000000000000000000"/>
    <x v="48"/>
    <x v="5"/>
    <n v="45000"/>
    <n v="0"/>
    <n v="0"/>
    <n v="45000"/>
    <n v="0"/>
    <n v="45000"/>
    <n v="46484.999999999993"/>
    <n v="47972.52"/>
    <n v="0"/>
    <n v="0"/>
    <n v="0"/>
    <n v="0"/>
    <n v="45000"/>
    <n v="0"/>
    <m/>
  </r>
  <r>
    <n v="10903"/>
    <n v="224508"/>
    <n v="219"/>
    <m/>
    <m/>
    <s v="219 | 195_LIM333_NON-CAPITAL TOOLS &amp; EQUIPMENT"/>
    <s v="195_LIM333_NON-CAPITAL TOOLS &amp; EQUIPMENT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2002005037000000000000000000000"/>
    <s v="Fund:Operational:Transfers and Subsidies:Monetary Allocations:National Government:Municipal Infrastructure Grant"/>
    <s v="IE007003000000000000000000000000000000"/>
    <x v="0"/>
    <x v="0"/>
    <n v="234354"/>
    <n v="0"/>
    <n v="0"/>
    <n v="234354"/>
    <n v="0"/>
    <n v="234354"/>
    <n v="242087.68199999997"/>
    <n v="249834.48782399998"/>
    <n v="0"/>
    <n v="0"/>
    <n v="0"/>
    <n v="0"/>
    <n v="234354"/>
    <n v="0"/>
    <m/>
  </r>
  <r>
    <n v="11059"/>
    <n v="223515"/>
    <n v="375"/>
    <m/>
    <m/>
    <s v="375 | _140_30000_LIM333_Municipal Running Costs_CONTRACTED SERVICES_2018"/>
    <s v="_140_30000_LIM333_Municipal Running Costs_CONTRACTED SERVIC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3001027000000000000000000000000000"/>
    <x v="49"/>
    <x v="6"/>
    <n v="32038789"/>
    <n v="-40000"/>
    <n v="0"/>
    <n v="31998789"/>
    <n v="14799879"/>
    <n v="46798668"/>
    <n v="48343024.044"/>
    <n v="49890000.813408002"/>
    <n v="0"/>
    <n v="0"/>
    <n v="26284447.34"/>
    <n v="52568894.68"/>
    <n v="5714341.6600000001"/>
    <n v="82.14"/>
    <m/>
  </r>
  <r>
    <n v="10732"/>
    <n v="224911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06846"/>
    <n v="0"/>
    <n v="0"/>
    <n v="206846"/>
    <n v="199154"/>
    <n v="406000"/>
    <n v="419397.99999999994"/>
    <n v="432818.73599999998"/>
    <n v="0"/>
    <n v="0"/>
    <n v="134320.84"/>
    <n v="268641.68"/>
    <n v="72525.16"/>
    <n v="64.94"/>
    <m/>
  </r>
  <r>
    <n v="10772"/>
    <n v="202049"/>
    <n v="88"/>
    <m/>
    <m/>
    <s v="88 | _134_30000_LIM333_Municipal Running Costs_CONTRACTED SERVICES_2018"/>
    <s v="_134_30000_LIM333_Municipal Running Costs_CONTRACTED SERVICE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3001008000000000000000000000000000"/>
    <x v="50"/>
    <x v="6"/>
    <n v="20617315"/>
    <n v="0"/>
    <n v="0"/>
    <n v="20617315"/>
    <n v="2061731.5"/>
    <n v="22679046.5"/>
    <n v="23427455.034499999"/>
    <n v="24177133.595603999"/>
    <n v="0"/>
    <n v="0"/>
    <n v="14136578.35"/>
    <n v="28273156.699999999"/>
    <n v="6480736.6500000004"/>
    <n v="68.569999999999993"/>
    <m/>
  </r>
  <r>
    <n v="10900"/>
    <n v="224892"/>
    <n v="216"/>
    <m/>
    <m/>
    <s v="216 | _105_LIM333_CONSUMABLE DOMESTIC ITEMS"/>
    <s v="_105_LIM333_CONSUMABLE DOMESTIC ITEM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07842"/>
    <n v="-10000"/>
    <n v="0"/>
    <n v="197842"/>
    <n v="0"/>
    <n v="197842"/>
    <n v="204370.78599999999"/>
    <n v="210910.65115200001"/>
    <n v="0"/>
    <n v="0"/>
    <n v="113573.44"/>
    <n v="227146.88"/>
    <n v="84268.56"/>
    <n v="57.41"/>
    <m/>
  </r>
  <r>
    <n v="11527"/>
    <n v="226326"/>
    <n v="2324"/>
    <m/>
    <m/>
    <s v="2324 | 143_Printing- publications and books"/>
    <s v="143_Printing, publications and books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62453"/>
    <n v="0"/>
    <n v="0"/>
    <n v="162453"/>
    <n v="0"/>
    <n v="162453"/>
    <n v="167813.94899999999"/>
    <n v="173183.995368"/>
    <n v="0"/>
    <n v="0"/>
    <n v="126264.08"/>
    <n v="252528.16"/>
    <n v="36188.92"/>
    <n v="77.72"/>
    <m/>
  </r>
  <r>
    <n v="10778"/>
    <n v="208176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6000000000000000000000000"/>
    <x v="11"/>
    <x v="3"/>
    <n v="136453"/>
    <n v="0"/>
    <n v="0"/>
    <n v="136453"/>
    <n v="-136453"/>
    <n v="0"/>
    <n v="0"/>
    <n v="0"/>
    <n v="0"/>
    <n v="0"/>
    <n v="63054.720000000001"/>
    <n v="126109.44"/>
    <n v="73398.28"/>
    <n v="46.21"/>
    <m/>
  </r>
  <r>
    <n v="10778"/>
    <n v="208191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2490111"/>
    <n v="0"/>
    <n v="0"/>
    <n v="2490111"/>
    <n v="-2490111"/>
    <n v="0"/>
    <n v="0"/>
    <n v="0"/>
    <n v="0"/>
    <n v="0"/>
    <n v="2328568.96"/>
    <n v="4657137.92"/>
    <n v="161542.04"/>
    <n v="93.51"/>
    <m/>
  </r>
  <r>
    <n v="10778"/>
    <n v="223841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3000000000000000000000"/>
    <x v="21"/>
    <x v="3"/>
    <n v="216000"/>
    <n v="0"/>
    <n v="0"/>
    <n v="216000"/>
    <n v="-216000"/>
    <n v="0"/>
    <n v="0"/>
    <n v="0"/>
    <n v="0"/>
    <n v="0"/>
    <n v="104000"/>
    <n v="208000"/>
    <n v="112000"/>
    <n v="48.15"/>
    <m/>
  </r>
  <r>
    <n v="12610"/>
    <n v="231707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  <m/>
  </r>
  <r>
    <n v="12617"/>
    <n v="231694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  <m/>
  </r>
  <r>
    <n v="12637"/>
    <n v="231701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  <m/>
  </r>
  <r>
    <n v="10778"/>
    <n v="231577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08000000000000000000"/>
    <x v="34"/>
    <x v="3"/>
    <n v="353784"/>
    <n v="0"/>
    <n v="0"/>
    <n v="353784"/>
    <n v="-353784"/>
    <n v="0"/>
    <n v="0"/>
    <n v="0"/>
    <n v="0"/>
    <n v="0"/>
    <n v="116362.96"/>
    <n v="232725.92"/>
    <n v="237421.04"/>
    <n v="32.89"/>
    <m/>
  </r>
  <r>
    <n v="10778"/>
    <n v="208185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2000000000000000000000000"/>
    <x v="17"/>
    <x v="3"/>
    <n v="9206"/>
    <n v="0"/>
    <n v="0"/>
    <n v="9206"/>
    <n v="-9206"/>
    <n v="0"/>
    <n v="0"/>
    <n v="0"/>
    <n v="0"/>
    <n v="0"/>
    <n v="4467.8"/>
    <n v="8935.6"/>
    <n v="4738.2"/>
    <n v="48.53"/>
    <m/>
  </r>
  <r>
    <n v="10778"/>
    <n v="208243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5000000000000000000"/>
    <x v="19"/>
    <x v="3"/>
    <n v="27504"/>
    <n v="0"/>
    <n v="0"/>
    <n v="27504"/>
    <n v="-27504"/>
    <n v="0"/>
    <n v="0"/>
    <n v="0"/>
    <n v="0"/>
    <n v="0"/>
    <n v="29061.91"/>
    <n v="58123.82"/>
    <n v="-1557.91"/>
    <n v="105.66"/>
    <m/>
  </r>
  <r>
    <n v="10778"/>
    <n v="208264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1000000000000000000000"/>
    <x v="20"/>
    <x v="3"/>
    <n v="947530"/>
    <n v="0"/>
    <n v="0"/>
    <n v="947530"/>
    <n v="-947530"/>
    <n v="0"/>
    <n v="0"/>
    <n v="0"/>
    <n v="0"/>
    <n v="0"/>
    <n v="530189.01"/>
    <n v="1060378.02"/>
    <n v="417340.99"/>
    <n v="55.95"/>
    <m/>
  </r>
  <r>
    <n v="10778"/>
    <n v="232797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3000000000000000000"/>
    <x v="24"/>
    <x v="3"/>
    <n v="29047"/>
    <n v="0"/>
    <n v="0"/>
    <n v="29047"/>
    <n v="-29047"/>
    <n v="0"/>
    <n v="0"/>
    <n v="0"/>
    <n v="0"/>
    <n v="0"/>
    <n v="0"/>
    <n v="0"/>
    <n v="29047"/>
    <n v="0"/>
    <m/>
  </r>
  <r>
    <n v="10778"/>
    <n v="208202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4211900"/>
    <n v="0"/>
    <n v="0"/>
    <n v="4211900"/>
    <n v="-4211900"/>
    <n v="0"/>
    <n v="0"/>
    <n v="0"/>
    <n v="0"/>
    <n v="0"/>
    <n v="2080752.57"/>
    <n v="4161505.14"/>
    <n v="2131147.4300000002"/>
    <n v="49.4"/>
    <m/>
  </r>
  <r>
    <n v="12641"/>
    <n v="231703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  <m/>
  </r>
  <r>
    <n v="12642"/>
    <n v="231704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55000"/>
    <n v="0"/>
    <n v="0"/>
    <n v="255000"/>
    <n v="0"/>
    <n v="255000"/>
    <n v="263415"/>
    <n v="271844.28000000003"/>
    <n v="0"/>
    <n v="0"/>
    <n v="0"/>
    <n v="0"/>
    <n v="255000"/>
    <n v="0"/>
    <m/>
  </r>
  <r>
    <n v="10778"/>
    <n v="208222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2573857"/>
    <n v="0"/>
    <n v="0"/>
    <n v="2573857"/>
    <n v="-2573857"/>
    <n v="0"/>
    <n v="0"/>
    <n v="0"/>
    <n v="0"/>
    <n v="0"/>
    <n v="1195725.6000000001"/>
    <n v="2391451.2000000002"/>
    <n v="1378131.4"/>
    <n v="46.46"/>
    <m/>
  </r>
  <r>
    <n v="10778"/>
    <n v="208236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32512947"/>
    <n v="0"/>
    <n v="0"/>
    <n v="32512947"/>
    <n v="-32512947"/>
    <n v="0"/>
    <n v="0"/>
    <n v="0"/>
    <n v="0"/>
    <n v="0"/>
    <n v="10408962"/>
    <n v="20817924"/>
    <n v="22103985"/>
    <n v="32.01"/>
    <m/>
  </r>
  <r>
    <n v="11082"/>
    <n v="224913"/>
    <n v="398"/>
    <m/>
    <m/>
    <s v="398 | _173_LIM333_CONSUMABLE DOMESTIC ITEMS"/>
    <s v="_173_LIM333_CONSUMABLE DOMESTIC ITEM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1000000000000000000000"/>
    <s v="Fund:Operational:Revenue:General Revenue:Service Charges:Electricity"/>
    <s v="IE007003000000000000000000000000000000"/>
    <x v="0"/>
    <x v="0"/>
    <n v="40006"/>
    <n v="100000"/>
    <n v="0"/>
    <n v="140006"/>
    <n v="0"/>
    <n v="140006"/>
    <n v="144626.19799999997"/>
    <n v="149254.23633599997"/>
    <n v="0"/>
    <n v="0"/>
    <n v="40087.870000000003"/>
    <n v="80175.740000000005"/>
    <n v="99918.13"/>
    <n v="28.63"/>
    <m/>
  </r>
  <r>
    <n v="10807"/>
    <n v="20631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8000000000000000000000000000"/>
    <x v="51"/>
    <x v="2"/>
    <n v="250000"/>
    <n v="0"/>
    <n v="0"/>
    <n v="250000"/>
    <n v="0"/>
    <n v="250000"/>
    <n v="258249.99999999997"/>
    <n v="266514"/>
    <n v="0"/>
    <n v="1704"/>
    <n v="116461.09"/>
    <n v="232922.18"/>
    <n v="131834.91"/>
    <n v="46.58"/>
    <m/>
  </r>
  <r>
    <n v="10778"/>
    <n v="208229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3000000000000000000000000"/>
    <x v="13"/>
    <x v="3"/>
    <n v="402006"/>
    <n v="0"/>
    <n v="0"/>
    <n v="402006"/>
    <n v="-402006"/>
    <n v="0"/>
    <n v="0"/>
    <n v="0"/>
    <n v="0"/>
    <n v="0"/>
    <n v="204703.12"/>
    <n v="409406.24"/>
    <n v="197302.88"/>
    <n v="50.92"/>
    <m/>
  </r>
  <r>
    <n v="10778"/>
    <n v="208284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1997989"/>
    <n v="0"/>
    <n v="0"/>
    <n v="1997989"/>
    <n v="-1997989"/>
    <n v="0"/>
    <n v="0"/>
    <n v="0"/>
    <n v="0"/>
    <n v="0"/>
    <n v="832825.1"/>
    <n v="1665650.2"/>
    <n v="1165163.8999999999"/>
    <n v="41.68"/>
    <m/>
  </r>
  <r>
    <n v="10778"/>
    <n v="208265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3000000000000000000000000"/>
    <x v="16"/>
    <x v="3"/>
    <n v="1732732"/>
    <n v="0"/>
    <n v="0"/>
    <n v="1732732"/>
    <n v="-1732732"/>
    <n v="0"/>
    <n v="0"/>
    <n v="0"/>
    <n v="0"/>
    <n v="0"/>
    <n v="543275.36"/>
    <n v="1086550.72"/>
    <n v="1189456.6399999999"/>
    <n v="31.35"/>
    <m/>
  </r>
  <r>
    <n v="10999"/>
    <n v="207601"/>
    <n v="315"/>
    <m/>
    <m/>
    <s v="315 | _057_70000_LIM333_Operational  Typical Work Streams Community Development Disability _GENERAL EXPENSES _ OTHER_2018"/>
    <s v="_057_70000_LIM333_Operational  Typical Work Streams Community Development Disability 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04000000000000000000000000000"/>
    <s v="Operational:Typical Work Streams:Community Development:Disability"/>
    <s v="FD001001001002000000000000000000000000"/>
    <s v="Fund:Operational:Revenue:General Revenue:Equitable Share"/>
    <s v="IE010068000000000000000000000000000000"/>
    <x v="33"/>
    <x v="2"/>
    <n v="250000"/>
    <n v="0"/>
    <n v="0"/>
    <n v="250000"/>
    <n v="0"/>
    <n v="250000"/>
    <n v="258249.99999999997"/>
    <n v="266514"/>
    <n v="0"/>
    <n v="3841.83"/>
    <n v="225766.07"/>
    <n v="451532.14"/>
    <n v="20392.099999999999"/>
    <n v="90.31"/>
    <m/>
  </r>
  <r>
    <n v="11265"/>
    <n v="231473"/>
    <n v="582"/>
    <m/>
    <m/>
    <s v="582 | Rent-Office Building_Council Expenditure"/>
    <s v="Rent-Office Building_Council Expenditure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250000"/>
    <n v="0"/>
    <n v="0"/>
    <n v="250000"/>
    <n v="0"/>
    <n v="250000"/>
    <n v="258249.99999999997"/>
    <n v="266514"/>
    <n v="0"/>
    <n v="0"/>
    <n v="24229.81"/>
    <n v="48459.62"/>
    <n v="225770.19"/>
    <n v="9.69"/>
    <m/>
  </r>
  <r>
    <n v="12336"/>
    <n v="231781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49687"/>
    <n v="0"/>
    <n v="0"/>
    <n v="249687"/>
    <n v="0"/>
    <n v="249687"/>
    <n v="257926.67099999997"/>
    <n v="266180.32447200001"/>
    <n v="0"/>
    <n v="0"/>
    <n v="0"/>
    <n v="0"/>
    <n v="249687"/>
    <n v="0"/>
    <m/>
  </r>
  <r>
    <n v="11006"/>
    <n v="206787"/>
    <n v="322"/>
    <s v="057/053/1027"/>
    <s v="/053/1027"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46709"/>
    <n v="0"/>
    <n v="0"/>
    <n v="246709"/>
    <n v="-197418.9923623919"/>
    <n v="49290.007637608112"/>
    <n v="50916.577889649176"/>
    <n v="52545.908382117952"/>
    <n v="0"/>
    <n v="0"/>
    <n v="194715.42"/>
    <n v="389430.84"/>
    <n v="51993.58"/>
    <n v="78.930000000000007"/>
    <m/>
  </r>
  <r>
    <n v="10751"/>
    <n v="207093"/>
    <n v="67"/>
    <m/>
    <m/>
    <s v="67 | _054_70000_LIM333_Operational  Typical Work Streams AIDS/HIV"/>
    <s v="_054_70000_LIM333_Operational  Typical Work Streams AIDS/HIV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2001000000000000000000000000000"/>
    <s v="Operational:Typical Work Streams:AIDS/HIV, Tuberculosis and Cancer:Awareness and Information"/>
    <s v="FD001001001002000000000000000000000000"/>
    <s v="Fund:Operational:Revenue:General Revenue:Equitable Share"/>
    <s v="IE010009000000000000000000000000000000"/>
    <x v="31"/>
    <x v="2"/>
    <n v="241000"/>
    <n v="0"/>
    <n v="0"/>
    <n v="241000"/>
    <n v="0"/>
    <n v="241000"/>
    <n v="248952.99999999997"/>
    <n v="256919.49599999998"/>
    <n v="0"/>
    <n v="0"/>
    <n v="102609.84"/>
    <n v="205219.68"/>
    <n v="138390.16"/>
    <n v="42.58"/>
    <m/>
  </r>
  <r>
    <n v="10778"/>
    <n v="208298"/>
    <n v="94"/>
    <s v="173/053/1027"/>
    <s v="/053/1027"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2000000000000000000000000000000"/>
    <x v="52"/>
    <x v="2"/>
    <n v="236347"/>
    <n v="0"/>
    <n v="0"/>
    <n v="236347"/>
    <n v="34769.623057911464"/>
    <n v="271116.62305791146"/>
    <n v="280063.47161882254"/>
    <n v="289025.50271062489"/>
    <n v="0"/>
    <n v="0"/>
    <n v="186537.2"/>
    <n v="373074.4"/>
    <n v="49809.8"/>
    <n v="78.930000000000007"/>
    <m/>
  </r>
  <r>
    <n v="10732"/>
    <n v="207895"/>
    <n v="48"/>
    <s v="105/078/1341"/>
    <s v="/078/1341"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31206"/>
    <n v="0"/>
    <n v="0"/>
    <n v="231206"/>
    <e v="#REF!"/>
    <e v="#REF!"/>
    <e v="#REF!"/>
    <e v="#REF!"/>
    <n v="0"/>
    <n v="0"/>
    <n v="226566"/>
    <n v="453132"/>
    <n v="4640"/>
    <n v="97.99"/>
    <m/>
  </r>
  <r>
    <n v="10801"/>
    <n v="231281"/>
    <n v="117"/>
    <m/>
    <m/>
    <s v="117 | _057_70000_LIM333_Operational  Typical Work Streams Communication and Public Participation Mayoral/Executive Mayor Campaigns_GENERAL EXPENSES _ OTHER_2018"/>
    <s v="_057_70000_LIM333_Operational  Typical Work Streams Communication and Public Participation Mayoral/Executive Mayor Campaign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6004000000000000000000000000000"/>
    <s v="Operational:Typical Work Streams:Communication and Public Participation:Mayoral/Executive Mayor Campaigns"/>
    <s v="FD001001001002000000000000000000000000"/>
    <s v="Fund:Operational:Revenue:General Revenue:Equitable Share"/>
    <s v="IE010068000000000000000000000000000000"/>
    <x v="33"/>
    <x v="2"/>
    <n v="300000"/>
    <n v="-80000"/>
    <n v="0"/>
    <n v="220000"/>
    <n v="0"/>
    <n v="220000"/>
    <n v="227259.99999999997"/>
    <n v="234532.31999999998"/>
    <n v="0"/>
    <n v="1950"/>
    <n v="211097"/>
    <n v="422194"/>
    <n v="6953"/>
    <n v="95.95"/>
    <m/>
  </r>
  <r>
    <n v="10744"/>
    <n v="201248"/>
    <n v="60"/>
    <s v="133/053/1027"/>
    <s v="/053/1027"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62000000000000000000000000000000"/>
    <x v="52"/>
    <x v="2"/>
    <n v="206933"/>
    <n v="0"/>
    <n v="0"/>
    <n v="206933"/>
    <n v="31408.177428688068"/>
    <n v="238341.17742868807"/>
    <n v="246206.43628383474"/>
    <n v="254085.04224491745"/>
    <n v="0"/>
    <n v="0"/>
    <n v="163322.16"/>
    <n v="326644.32"/>
    <n v="43610.84"/>
    <n v="78.930000000000007"/>
    <m/>
  </r>
  <r>
    <n v="10780"/>
    <n v="223545"/>
    <n v="96"/>
    <m/>
    <m/>
    <s v="96 | _056_30000_LIM333_Municipal Running Costs_DEPRECIATION_2018"/>
    <s v="_056_30000_LIM333_Municipal Running Costs_DEPRECIATION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132937"/>
    <n v="0"/>
    <n v="0"/>
    <n v="132937"/>
    <n v="0"/>
    <n v="132937"/>
    <n v="137323.921"/>
    <n v="141718.28647200001"/>
    <n v="0"/>
    <n v="0"/>
    <n v="0"/>
    <n v="0"/>
    <n v="132937"/>
    <n v="0"/>
    <m/>
  </r>
  <r>
    <n v="10781"/>
    <n v="206416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5048"/>
    <n v="0"/>
    <n v="0"/>
    <n v="5048"/>
    <n v="-5048"/>
    <n v="0"/>
    <n v="0"/>
    <n v="0"/>
    <n v="0"/>
    <n v="0"/>
    <n v="48753.07"/>
    <n v="97506.14"/>
    <n v="-43705.07"/>
    <n v="965.79"/>
    <m/>
  </r>
  <r>
    <n v="10781"/>
    <n v="206426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3645"/>
    <n v="0"/>
    <n v="0"/>
    <n v="13645"/>
    <n v="-13645"/>
    <n v="0"/>
    <n v="0"/>
    <n v="0"/>
    <n v="0"/>
    <n v="0"/>
    <n v="6376.32"/>
    <n v="12752.64"/>
    <n v="7268.68"/>
    <n v="46.73"/>
    <m/>
  </r>
  <r>
    <n v="11204"/>
    <n v="207245"/>
    <n v="520"/>
    <s v="063/078/1341"/>
    <s v="/078/1341"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04705"/>
    <n v="0"/>
    <n v="0"/>
    <n v="204705"/>
    <e v="#REF!"/>
    <e v="#REF!"/>
    <e v="#REF!"/>
    <e v="#REF!"/>
    <n v="0"/>
    <n v="0"/>
    <n v="200597"/>
    <n v="401194"/>
    <n v="4108"/>
    <n v="97.99"/>
    <m/>
  </r>
  <r>
    <n v="10781"/>
    <n v="206448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762449"/>
    <n v="0"/>
    <n v="0"/>
    <n v="762449"/>
    <n v="-762449"/>
    <n v="0"/>
    <n v="0"/>
    <n v="0"/>
    <n v="0"/>
    <n v="0"/>
    <n v="374134.08"/>
    <n v="748268.16"/>
    <n v="388314.92"/>
    <n v="49.07"/>
    <m/>
  </r>
  <r>
    <n v="10781"/>
    <n v="223848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66000"/>
    <n v="0"/>
    <n v="0"/>
    <n v="66000"/>
    <n v="-66000"/>
    <n v="0"/>
    <n v="0"/>
    <n v="0"/>
    <n v="0"/>
    <n v="0"/>
    <n v="33000"/>
    <n v="66000"/>
    <n v="33000"/>
    <n v="50"/>
    <m/>
  </r>
  <r>
    <n v="10781"/>
    <n v="206433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876310"/>
    <n v="0"/>
    <n v="0"/>
    <n v="876310"/>
    <n v="-876310"/>
    <n v="0"/>
    <n v="0"/>
    <n v="0"/>
    <n v="0"/>
    <n v="0"/>
    <n v="418561.32"/>
    <n v="837122.64"/>
    <n v="457748.68"/>
    <n v="47.76"/>
    <m/>
  </r>
  <r>
    <n v="10781"/>
    <n v="206455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9013000000000000000000"/>
    <x v="9"/>
    <x v="3"/>
    <n v="539933"/>
    <n v="0"/>
    <n v="0"/>
    <n v="539933"/>
    <n v="-539933"/>
    <n v="0"/>
    <n v="0"/>
    <n v="0"/>
    <n v="0"/>
    <n v="0"/>
    <n v="375509.54"/>
    <n v="751019.08"/>
    <n v="164423.46"/>
    <n v="69.55"/>
    <m/>
  </r>
  <r>
    <n v="10781"/>
    <n v="206462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921"/>
    <n v="0"/>
    <n v="0"/>
    <n v="921"/>
    <n v="-921"/>
    <n v="0"/>
    <n v="0"/>
    <n v="0"/>
    <n v="0"/>
    <n v="0"/>
    <n v="451.8"/>
    <n v="903.6"/>
    <n v="469.2"/>
    <n v="49.06"/>
    <m/>
  </r>
  <r>
    <n v="10781"/>
    <n v="235755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0"/>
    <n v="6100"/>
    <n v="0"/>
    <n v="6100"/>
    <n v="-6100"/>
    <n v="0"/>
    <n v="0"/>
    <n v="0"/>
    <n v="0"/>
    <n v="0"/>
    <n v="35816.75"/>
    <n v="71633.5"/>
    <n v="-29716.75"/>
    <n v="587.16"/>
    <m/>
  </r>
  <r>
    <n v="10781"/>
    <n v="206469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76365"/>
    <n v="0"/>
    <n v="0"/>
    <n v="76365"/>
    <n v="-76365"/>
    <n v="0"/>
    <n v="0"/>
    <n v="0"/>
    <n v="0"/>
    <n v="0"/>
    <n v="37472.519999999997"/>
    <n v="74945.039999999994"/>
    <n v="38892.480000000003"/>
    <n v="49.07"/>
    <m/>
  </r>
  <r>
    <n v="10781"/>
    <n v="206463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318188"/>
    <n v="0"/>
    <n v="0"/>
    <n v="318188"/>
    <n v="-318188"/>
    <n v="0"/>
    <n v="0"/>
    <n v="0"/>
    <n v="0"/>
    <n v="0"/>
    <n v="58207.63"/>
    <n v="116415.26"/>
    <n v="259980.37"/>
    <n v="18.29"/>
    <m/>
  </r>
  <r>
    <n v="10781"/>
    <n v="206476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351218"/>
    <n v="0"/>
    <n v="0"/>
    <n v="351218"/>
    <n v="-351218"/>
    <n v="0"/>
    <n v="0"/>
    <n v="0"/>
    <n v="0"/>
    <n v="0"/>
    <n v="164120.4"/>
    <n v="328240.8"/>
    <n v="187097.60000000001"/>
    <n v="46.73"/>
    <m/>
  </r>
  <r>
    <n v="10781"/>
    <n v="206482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818259"/>
    <n v="-6100"/>
    <n v="0"/>
    <n v="3812159"/>
    <n v="-3812159"/>
    <n v="0"/>
    <n v="0"/>
    <n v="0"/>
    <n v="0"/>
    <n v="0"/>
    <n v="1873623.18"/>
    <n v="3747246.36"/>
    <n v="1938535.82"/>
    <n v="49.15"/>
    <m/>
  </r>
  <r>
    <n v="10781"/>
    <n v="232798"/>
    <n v="97"/>
    <m/>
    <m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22178.54"/>
    <n v="44357.08"/>
    <n v="21392.46"/>
    <n v="50.9"/>
    <m/>
  </r>
  <r>
    <n v="11597"/>
    <n v="224250"/>
    <n v="2390"/>
    <m/>
    <m/>
    <s v="2390 | 183_FUEL - VEHICLES"/>
    <s v="183_FUEL - VEHICLE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30712"/>
    <n v="0"/>
    <n v="0"/>
    <n v="130712"/>
    <n v="0"/>
    <n v="130712"/>
    <n v="135025.49599999998"/>
    <n v="139346.31187199999"/>
    <n v="0"/>
    <n v="0"/>
    <n v="11517.82"/>
    <n v="23035.64"/>
    <n v="119194.18"/>
    <n v="8.81"/>
    <m/>
  </r>
  <r>
    <n v="10992"/>
    <n v="209031"/>
    <n v="308"/>
    <m/>
    <m/>
    <s v="308 | _173_NON-CAPITAL TOOLS &amp; EQUIPMENT"/>
    <s v="_173_NON-CAPITAL TOOLS &amp; EQUIPMENT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25731"/>
    <n v="100000"/>
    <n v="0"/>
    <n v="125731"/>
    <n v="0"/>
    <n v="125731"/>
    <n v="129880.12299999999"/>
    <n v="134036.28693599999"/>
    <n v="2380.6"/>
    <n v="0"/>
    <n v="99331.4"/>
    <n v="198662.8"/>
    <n v="24019"/>
    <n v="79"/>
    <m/>
  </r>
  <r>
    <n v="10993"/>
    <n v="208864"/>
    <n v="309"/>
    <s v="183/078/1341"/>
    <s v="/078/1341"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2000000000000000000000000000000"/>
    <x v="35"/>
    <x v="2"/>
    <n v="202836"/>
    <n v="0"/>
    <n v="0"/>
    <n v="202836"/>
    <e v="#REF!"/>
    <e v="#REF!"/>
    <e v="#REF!"/>
    <e v="#REF!"/>
    <n v="0"/>
    <n v="0"/>
    <n v="198765"/>
    <n v="397530"/>
    <n v="4071"/>
    <n v="97.99"/>
    <m/>
  </r>
  <r>
    <n v="10806"/>
    <n v="207713"/>
    <n v="122"/>
    <m/>
    <m/>
    <s v="122 | _038_LIM333_NON-CAPITAL TOOLS &amp; EQUIPMENT"/>
    <s v="_038_LIM333_NON-CAPITAL TOOLS &amp; EQUIPMENT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25240"/>
    <n v="0"/>
    <n v="0"/>
    <n v="125240"/>
    <n v="0"/>
    <n v="125240"/>
    <n v="129372.91999999998"/>
    <n v="133512.85343999998"/>
    <n v="0"/>
    <n v="6958.72"/>
    <n v="43788.31"/>
    <n v="87576.62"/>
    <n v="74492.97"/>
    <n v="34.96"/>
    <m/>
  </r>
  <r>
    <n v="10975"/>
    <n v="224900"/>
    <n v="291"/>
    <m/>
    <m/>
    <s v="291 | 115_LIM333_CONSUMABLE DOMESTIC ITEMS"/>
    <s v="115_LIM333_CONSUMABLE DOMESTIC ITEMS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8574"/>
    <n v="0"/>
    <n v="0"/>
    <n v="108574"/>
    <n v="91426"/>
    <n v="200000"/>
    <n v="206599.99999999997"/>
    <n v="213211.19999999998"/>
    <n v="0"/>
    <n v="0"/>
    <n v="101779.06"/>
    <n v="203558.12"/>
    <n v="6794.94"/>
    <n v="93.74"/>
    <m/>
  </r>
  <r>
    <n v="11591"/>
    <n v="224514"/>
    <n v="2384"/>
    <m/>
    <m/>
    <s v="2384 | 037_COUNCIL-OWNED VEHICLES - COUNCIL-OWNED VEHICLE - GENERAL_Repair and maintenance"/>
    <s v="037_COUNCIL-OWNED VEHICLES - COUNCIL-OWNED VEHICLE - GENERAL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08922"/>
    <n v="-456000"/>
    <n v="0"/>
    <n v="102922"/>
    <n v="0"/>
    <n v="102922"/>
    <n v="106318.42599999999"/>
    <n v="109720.615632"/>
    <n v="0"/>
    <n v="0"/>
    <n v="167719.51"/>
    <n v="335439.02"/>
    <n v="-64797.51"/>
    <n v="162.96"/>
    <m/>
  </r>
  <r>
    <n v="11195"/>
    <n v="224996"/>
    <n v="511"/>
    <m/>
    <m/>
    <s v="511 | _006_70000_LIM333_Operational  Typical Work Streams Tourism Tourism Service Awareness Campaign_GENERAL EXPENSES _ OTHER_2018"/>
    <s v="_006_70000_LIM333_Operational  Typical Work Streams Tourism Tourism Service Awareness Campaign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46005000000000000000000000000000"/>
    <s v="Operational:Typical Work Streams:Tourism:Tourism Service Awareness Campaign"/>
    <s v="FD001001001002000000000000000000000000"/>
    <s v="Fund:Operational:Revenue:General Revenue:Equitable Share"/>
    <s v="IE010023003000000000000000000000000000"/>
    <x v="43"/>
    <x v="2"/>
    <n v="140000"/>
    <n v="60000"/>
    <n v="0"/>
    <n v="200000"/>
    <n v="0"/>
    <n v="200000"/>
    <n v="206599.99999999997"/>
    <n v="213211.19999999998"/>
    <n v="2300"/>
    <n v="7840"/>
    <n v="185995.33"/>
    <n v="371990.66"/>
    <n v="3864.67"/>
    <n v="93"/>
    <m/>
  </r>
  <r>
    <n v="12333"/>
    <n v="231779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  <m/>
  </r>
  <r>
    <n v="12393"/>
    <n v="231742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  <m/>
  </r>
  <r>
    <n v="12398"/>
    <n v="231747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  <m/>
  </r>
  <r>
    <n v="12399"/>
    <n v="231748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  <m/>
  </r>
  <r>
    <n v="12400"/>
    <n v="231749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9750"/>
    <n v="0"/>
    <n v="0"/>
    <n v="199750"/>
    <n v="0"/>
    <n v="199750"/>
    <n v="206341.74999999997"/>
    <n v="212944.68599999999"/>
    <n v="0"/>
    <n v="0"/>
    <n v="0"/>
    <n v="0"/>
    <n v="199750"/>
    <n v="0"/>
    <m/>
  </r>
  <r>
    <n v="12284"/>
    <n v="231757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5833"/>
    <n v="0"/>
    <n v="0"/>
    <n v="195833"/>
    <n v="0"/>
    <n v="195833"/>
    <n v="202295.48899999997"/>
    <n v="208768.94464799998"/>
    <n v="0"/>
    <n v="0"/>
    <n v="0"/>
    <n v="0"/>
    <n v="195833"/>
    <n v="0"/>
    <m/>
  </r>
  <r>
    <n v="12673"/>
    <n v="231654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1000000000000000000000000000000"/>
    <x v="39"/>
    <x v="2"/>
    <n v="195833"/>
    <n v="0"/>
    <n v="0"/>
    <n v="195833"/>
    <n v="0"/>
    <n v="195833"/>
    <n v="202295.48899999997"/>
    <n v="208768.94464799998"/>
    <n v="0"/>
    <n v="0"/>
    <n v="0"/>
    <n v="0"/>
    <n v="195833"/>
    <n v="0"/>
    <m/>
  </r>
  <r>
    <n v="10743"/>
    <n v="224952"/>
    <n v="59"/>
    <m/>
    <m/>
    <s v="59 | _014_70000_LIM333_Operational  Typical Work Streams Agricultural  Marketing_GENERAL EXPENSES _ OTHER_2018"/>
    <s v="_014_70000_LIM333_Operational  Typical Work Streams Agricultural  Marketing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1002000000000000000000000000000"/>
    <s v="Operational:Typical Work Streams:Agricultural:Marketing"/>
    <s v="FD001001001002000000000000000000000000"/>
    <s v="Fund:Operational:Revenue:General Revenue:Equitable Share"/>
    <s v="IE010002003000000000000000000000000000"/>
    <x v="40"/>
    <x v="2"/>
    <n v="192389"/>
    <n v="0"/>
    <n v="0"/>
    <n v="192389"/>
    <n v="0"/>
    <n v="192389"/>
    <n v="198737.83699999997"/>
    <n v="205097.44778399999"/>
    <n v="0"/>
    <n v="0"/>
    <n v="0"/>
    <n v="0"/>
    <n v="192389"/>
    <n v="0"/>
    <m/>
  </r>
  <r>
    <n v="11203"/>
    <n v="225944"/>
    <n v="519"/>
    <m/>
    <s v="/078/1341"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90851"/>
    <n v="0"/>
    <n v="0"/>
    <n v="190851"/>
    <n v="-190851"/>
    <n v="0"/>
    <n v="0"/>
    <n v="0"/>
    <n v="0"/>
    <n v="0"/>
    <n v="187021"/>
    <n v="374042"/>
    <n v="3830"/>
    <n v="97.99"/>
    <m/>
  </r>
  <r>
    <n v="11594"/>
    <n v="224114"/>
    <n v="2387"/>
    <m/>
    <m/>
    <s v="2387 | 063_FUEL - VEHICLES"/>
    <s v="063_FUEL - VEHICLE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8938"/>
    <n v="0"/>
    <n v="0"/>
    <n v="98938"/>
    <n v="0"/>
    <n v="98938"/>
    <n v="102202.954"/>
    <n v="105473.44852799999"/>
    <n v="0"/>
    <n v="0"/>
    <n v="23470.9"/>
    <n v="46941.8"/>
    <n v="75467.100000000006"/>
    <n v="23.72"/>
    <m/>
  </r>
  <r>
    <n v="10778"/>
    <n v="208266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7000000000000000000000000000000"/>
    <x v="41"/>
    <x v="2"/>
    <n v="188904"/>
    <n v="0"/>
    <n v="0"/>
    <n v="188904"/>
    <n v="0"/>
    <n v="188904"/>
    <n v="195137.83199999999"/>
    <n v="201382.24262400001"/>
    <n v="0"/>
    <n v="0"/>
    <n v="155952.38"/>
    <n v="311904.76"/>
    <n v="32951.620000000003"/>
    <n v="82.56"/>
    <m/>
  </r>
  <r>
    <n v="11153"/>
    <n v="20560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86270"/>
    <n v="0"/>
    <n v="0"/>
    <n v="186270"/>
    <n v="0"/>
    <n v="186270"/>
    <n v="192416.90999999997"/>
    <n v="198574.25111999997"/>
    <n v="0"/>
    <n v="0"/>
    <n v="100271.27"/>
    <n v="200542.54"/>
    <n v="85998.73"/>
    <n v="53.83"/>
    <m/>
  </r>
  <r>
    <n v="12671"/>
    <n v="224102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513"/>
    <n v="0"/>
    <n v="0"/>
    <n v="93513"/>
    <n v="0"/>
    <n v="93513"/>
    <n v="96598.928999999989"/>
    <n v="99690.094727999996"/>
    <n v="0"/>
    <n v="0"/>
    <n v="0"/>
    <n v="0"/>
    <n v="93513"/>
    <n v="0"/>
    <m/>
  </r>
  <r>
    <n v="10753"/>
    <n v="224504"/>
    <n v="69"/>
    <m/>
    <m/>
    <s v="69 | _144_LIM333_TRAFFIC &amp; ROAD SIGNS"/>
    <s v="_144_LIM333_TRAFFIC &amp; ROAD SIGN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93000"/>
    <n v="0"/>
    <n v="0"/>
    <n v="93000"/>
    <n v="0"/>
    <n v="93000"/>
    <n v="96068.999999999985"/>
    <n v="99143.207999999984"/>
    <n v="0"/>
    <n v="0"/>
    <n v="0"/>
    <n v="0"/>
    <n v="93000"/>
    <n v="0"/>
    <m/>
  </r>
  <r>
    <n v="11504"/>
    <n v="226359"/>
    <n v="2301"/>
    <m/>
    <m/>
    <s v="2301 | 034_Printing- publications and books"/>
    <s v="034_Printing, publications and book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90000"/>
    <n v="0"/>
    <n v="0"/>
    <n v="90000"/>
    <n v="0"/>
    <n v="90000"/>
    <n v="92969.999999999985"/>
    <n v="95945.04"/>
    <n v="0"/>
    <n v="0"/>
    <n v="18476.59"/>
    <n v="36953.18"/>
    <n v="71523.41"/>
    <n v="20.53"/>
    <m/>
  </r>
  <r>
    <n v="11029"/>
    <n v="206227"/>
    <n v="345"/>
    <s v="143/078/1341"/>
    <s v="/078/1341"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82313"/>
    <n v="0"/>
    <n v="0"/>
    <n v="182313"/>
    <e v="#REF!"/>
    <e v="#REF!"/>
    <e v="#REF!"/>
    <e v="#REF!"/>
    <n v="0"/>
    <n v="0"/>
    <n v="178654"/>
    <n v="357308"/>
    <n v="3659"/>
    <n v="97.99"/>
    <m/>
  </r>
  <r>
    <n v="11022"/>
    <n v="201055"/>
    <n v="338"/>
    <m/>
    <m/>
    <s v="338 | _153_LIM333_DISASTER RELIEF"/>
    <s v="_153_LIM333_DISASTER RELIEF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4003000000000000000000000000000"/>
    <s v="Operational:Typical Work Streams:Emergency and Disaster Management:Disaster Relief"/>
    <s v="FD001001001002000000000000000000000000"/>
    <s v="Fund:Operational:Revenue:General Revenue:Equitable Share"/>
    <s v="IE010035000000000000000000000000000000"/>
    <x v="2"/>
    <x v="2"/>
    <n v="1032000"/>
    <n v="-650000"/>
    <n v="0"/>
    <n v="182000"/>
    <n v="518000"/>
    <n v="700000"/>
    <n v="723100"/>
    <n v="746239.20000000007"/>
    <n v="0"/>
    <n v="0"/>
    <n v="19868"/>
    <n v="39736"/>
    <n v="162132"/>
    <n v="10.92"/>
    <m/>
  </r>
  <r>
    <n v="10779"/>
    <n v="208782"/>
    <n v="95"/>
    <s v="162/078/1341"/>
    <s v="/078/1341"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2000000000000000000000000000000"/>
    <x v="35"/>
    <x v="2"/>
    <n v="130447"/>
    <n v="50000"/>
    <n v="0"/>
    <n v="180447"/>
    <e v="#REF!"/>
    <e v="#REF!"/>
    <e v="#REF!"/>
    <e v="#REF!"/>
    <n v="0"/>
    <n v="0"/>
    <n v="152143.56"/>
    <n v="304287.12"/>
    <n v="28303.439999999999"/>
    <n v="84.31"/>
    <m/>
  </r>
  <r>
    <n v="11011"/>
    <n v="200555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200000"/>
    <n v="-20000"/>
    <n v="0"/>
    <n v="180000"/>
    <n v="0"/>
    <n v="180000"/>
    <n v="185939.99999999997"/>
    <n v="191890.08"/>
    <n v="0"/>
    <n v="7819.5"/>
    <n v="0"/>
    <n v="0"/>
    <n v="172180.5"/>
    <n v="0"/>
    <m/>
  </r>
  <r>
    <n v="12334"/>
    <n v="231780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79775"/>
    <n v="0"/>
    <n v="0"/>
    <n v="179775"/>
    <n v="0"/>
    <n v="179775"/>
    <n v="185707.57499999998"/>
    <n v="191650.21739999999"/>
    <n v="0"/>
    <n v="0"/>
    <n v="0"/>
    <n v="0"/>
    <n v="179775"/>
    <n v="0"/>
    <m/>
  </r>
  <r>
    <n v="12627"/>
    <n v="231702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78348"/>
    <n v="0"/>
    <n v="0"/>
    <n v="178348"/>
    <n v="0"/>
    <n v="178348"/>
    <n v="184233.484"/>
    <n v="190128.95548800001"/>
    <n v="0"/>
    <n v="0"/>
    <n v="0"/>
    <n v="0"/>
    <n v="178348"/>
    <n v="0"/>
    <m/>
  </r>
  <r>
    <n v="10807"/>
    <n v="232168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1004003012000000000000000000"/>
    <x v="54"/>
    <x v="5"/>
    <n v="100000"/>
    <n v="0"/>
    <n v="0"/>
    <n v="100000"/>
    <n v="0"/>
    <n v="100000"/>
    <n v="103299.99999999999"/>
    <n v="106605.59999999999"/>
    <n v="0"/>
    <n v="0"/>
    <n v="10000"/>
    <n v="20000"/>
    <n v="90000"/>
    <n v="10"/>
    <m/>
  </r>
  <r>
    <n v="10778"/>
    <n v="226000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2000000000000000000000000"/>
    <x v="37"/>
    <x v="2"/>
    <n v="190596"/>
    <n v="-15000"/>
    <n v="0"/>
    <n v="175596"/>
    <n v="0"/>
    <n v="175596"/>
    <n v="181390.66799999998"/>
    <n v="187195.16937599998"/>
    <n v="0"/>
    <n v="0"/>
    <n v="94958.27"/>
    <n v="189916.54"/>
    <n v="80637.73"/>
    <n v="54.08"/>
    <m/>
  </r>
  <r>
    <n v="10974"/>
    <n v="223514"/>
    <n v="290"/>
    <m/>
    <m/>
    <s v="290 | _133_30000_LIM333_Municipal Running Costs_CONTRACTED SERVICES_2018"/>
    <s v="_133_30000_LIM333_Municipal Running Costs_CONTRACTED SERVICE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24000000000000000000000000000"/>
    <x v="55"/>
    <x v="6"/>
    <n v="16739677"/>
    <n v="0"/>
    <n v="0"/>
    <n v="16739677"/>
    <n v="1673967.700000003"/>
    <n v="18413644.700000003"/>
    <n v="19021294.975100003"/>
    <n v="19629976.414303202"/>
    <n v="0"/>
    <n v="0"/>
    <n v="4090605.42"/>
    <n v="8181210.8399999999"/>
    <n v="12649071.58"/>
    <n v="24.44"/>
    <m/>
  </r>
  <r>
    <n v="11011"/>
    <n v="206235"/>
    <n v="327"/>
    <s v="144/078/1341"/>
    <s v="/078/1341"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70159"/>
    <n v="0"/>
    <n v="0"/>
    <n v="170159"/>
    <e v="#REF!"/>
    <e v="#REF!"/>
    <e v="#REF!"/>
    <e v="#REF!"/>
    <n v="0"/>
    <n v="0"/>
    <n v="166744"/>
    <n v="333488"/>
    <n v="3415"/>
    <n v="97.99"/>
    <m/>
  </r>
  <r>
    <n v="11096"/>
    <n v="226002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70000"/>
    <n v="0"/>
    <n v="0"/>
    <n v="170000"/>
    <n v="0"/>
    <n v="170000"/>
    <n v="175610"/>
    <n v="181229.52000000002"/>
    <n v="0"/>
    <n v="0"/>
    <n v="57563.91"/>
    <n v="115127.82"/>
    <n v="112436.09"/>
    <n v="33.86"/>
    <m/>
  </r>
  <r>
    <n v="11068"/>
    <n v="202822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8343"/>
    <n v="100000"/>
    <n v="0"/>
    <n v="168343"/>
    <n v="0"/>
    <n v="168343"/>
    <n v="173898.31899999999"/>
    <n v="179463.06520799999"/>
    <n v="0"/>
    <n v="0"/>
    <n v="134383.56"/>
    <n v="268767.12"/>
    <n v="33959.440000000002"/>
    <n v="79.83"/>
    <m/>
  </r>
  <r>
    <n v="12247"/>
    <n v="224272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88125"/>
    <n v="0"/>
    <n v="0"/>
    <n v="88125"/>
    <n v="0"/>
    <n v="88125"/>
    <n v="91033.125"/>
    <n v="93946.184999999998"/>
    <n v="0"/>
    <n v="0"/>
    <n v="7610.3"/>
    <n v="15220.6"/>
    <n v="80514.7"/>
    <n v="8.64"/>
    <m/>
  </r>
  <r>
    <n v="11363"/>
    <n v="231644"/>
    <n v="1260"/>
    <s v="105/053/1027"/>
    <s v="/053/1027"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61844"/>
    <n v="0"/>
    <n v="0"/>
    <n v="161844"/>
    <n v="123957.35400931019"/>
    <n v="285801.35400931019"/>
    <n v="295232.79869161738"/>
    <n v="304680.24824974913"/>
    <n v="0"/>
    <n v="0"/>
    <n v="127735.61"/>
    <n v="255471.22"/>
    <n v="34108.39"/>
    <n v="78.930000000000007"/>
    <m/>
  </r>
  <r>
    <n v="12396"/>
    <n v="231745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9800"/>
    <n v="0"/>
    <n v="0"/>
    <n v="159800"/>
    <n v="0"/>
    <n v="159800"/>
    <n v="165073.4"/>
    <n v="170355.7488"/>
    <n v="0"/>
    <n v="0"/>
    <n v="0"/>
    <n v="0"/>
    <n v="159800"/>
    <n v="0"/>
    <m/>
  </r>
  <r>
    <n v="12278"/>
    <n v="231753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0"/>
    <n v="0"/>
    <n v="154674"/>
    <n v="0"/>
    <m/>
  </r>
  <r>
    <n v="12280"/>
    <n v="231755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0"/>
    <n v="0"/>
    <n v="154674"/>
    <n v="0"/>
    <m/>
  </r>
  <r>
    <n v="12281"/>
    <n v="231756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3000"/>
    <n v="6000"/>
    <n v="151674"/>
    <n v="1.94"/>
    <m/>
  </r>
  <r>
    <n v="12797"/>
    <n v="235125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4"/>
    <n v="0"/>
    <n v="0"/>
    <n v="154674"/>
    <n v="0"/>
    <n v="154674"/>
    <n v="159778.242"/>
    <n v="164891.14574400001"/>
    <n v="0"/>
    <n v="0"/>
    <n v="0"/>
    <n v="0"/>
    <n v="154674"/>
    <n v="0"/>
    <m/>
  </r>
  <r>
    <n v="12279"/>
    <n v="231754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  <m/>
  </r>
  <r>
    <n v="12282"/>
    <n v="231758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  <m/>
  </r>
  <r>
    <n v="12283"/>
    <n v="231759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  <m/>
  </r>
  <r>
    <n v="12265"/>
    <n v="224315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88125"/>
    <n v="0"/>
    <n v="0"/>
    <n v="88125"/>
    <n v="0"/>
    <n v="88125"/>
    <n v="91033.125"/>
    <n v="93946.184999999998"/>
    <n v="0"/>
    <n v="0"/>
    <n v="0"/>
    <n v="0"/>
    <n v="88125"/>
    <n v="0"/>
    <m/>
  </r>
  <r>
    <n v="12608"/>
    <n v="231711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154673"/>
    <n v="0"/>
    <n v="0"/>
    <n v="154673"/>
    <n v="0"/>
    <n v="154673"/>
    <n v="159777.20899999997"/>
    <n v="164890.07968799997"/>
    <n v="0"/>
    <n v="0"/>
    <n v="0"/>
    <n v="0"/>
    <n v="154673"/>
    <n v="0"/>
    <m/>
  </r>
  <r>
    <n v="12391"/>
    <n v="231740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53654"/>
    <n v="0"/>
    <n v="0"/>
    <n v="153654"/>
    <n v="0"/>
    <n v="153654"/>
    <n v="158724.58199999999"/>
    <n v="163803.76862399999"/>
    <n v="0"/>
    <n v="0"/>
    <n v="0"/>
    <n v="0"/>
    <n v="153654"/>
    <n v="0"/>
    <m/>
  </r>
  <r>
    <n v="12387"/>
    <n v="231812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813"/>
    <n v="0"/>
    <n v="0"/>
    <n v="149813"/>
    <n v="0"/>
    <n v="149813"/>
    <n v="154756.829"/>
    <n v="159709.047528"/>
    <n v="0"/>
    <n v="0"/>
    <n v="0"/>
    <n v="0"/>
    <n v="149813"/>
    <n v="0"/>
    <m/>
  </r>
  <r>
    <n v="12388"/>
    <n v="231737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813"/>
    <n v="0"/>
    <n v="0"/>
    <n v="149813"/>
    <n v="0"/>
    <n v="149813"/>
    <n v="154756.829"/>
    <n v="159709.047528"/>
    <n v="0"/>
    <n v="0"/>
    <n v="0"/>
    <n v="0"/>
    <n v="149813"/>
    <n v="0"/>
    <m/>
  </r>
  <r>
    <n v="12390"/>
    <n v="231739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813"/>
    <n v="0"/>
    <n v="0"/>
    <n v="149813"/>
    <n v="0"/>
    <n v="149813"/>
    <n v="154756.829"/>
    <n v="159709.047528"/>
    <n v="0"/>
    <n v="0"/>
    <n v="0"/>
    <n v="0"/>
    <n v="149813"/>
    <n v="0"/>
    <m/>
  </r>
  <r>
    <n v="11015"/>
    <n v="203874"/>
    <n v="331"/>
    <m/>
    <m/>
    <s v="331 | _016_30000_LIM333_Municipal Running Costs_GENERAL EXPENSES _ OTHER_1_2018"/>
    <s v="_016_30000_LIM333_Municipal Running Costs_GENERAL EXPENSES _ OTHER_1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5000000000000000000000000000000"/>
    <x v="2"/>
    <x v="2"/>
    <n v="200000"/>
    <n v="-52000"/>
    <n v="0"/>
    <n v="148000"/>
    <n v="0"/>
    <n v="148000"/>
    <n v="152884"/>
    <n v="157776.288"/>
    <n v="0"/>
    <n v="0"/>
    <n v="0"/>
    <n v="0"/>
    <n v="148000"/>
    <n v="0"/>
    <m/>
  </r>
  <r>
    <n v="10842"/>
    <n v="199540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150000"/>
    <n v="-2023"/>
    <n v="0"/>
    <n v="147977"/>
    <n v="52023"/>
    <n v="200000"/>
    <n v="206599.99999999997"/>
    <n v="213211.19999999998"/>
    <n v="0"/>
    <n v="0"/>
    <n v="26700"/>
    <n v="53400"/>
    <n v="121277"/>
    <n v="18.04"/>
    <m/>
  </r>
  <r>
    <n v="10756"/>
    <n v="201954"/>
    <n v="72"/>
    <m/>
    <m/>
    <s v="72 | _140_LIM333_FURNITURE &amp; OFFICE EQUIPMENT"/>
    <s v="_140_LIM333_FURNITURE &amp; OFFICE EQUIPMENT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5770"/>
    <n v="0"/>
    <n v="0"/>
    <n v="85770"/>
    <n v="0"/>
    <n v="85770"/>
    <n v="88600.409999999989"/>
    <n v="91435.623119999989"/>
    <n v="0"/>
    <n v="0"/>
    <n v="0"/>
    <n v="0"/>
    <n v="85770"/>
    <n v="0"/>
    <m/>
  </r>
  <r>
    <n v="12606"/>
    <n v="224094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84600"/>
    <n v="0"/>
    <n v="0"/>
    <n v="84600"/>
    <n v="0"/>
    <n v="84600"/>
    <n v="87391.799999999988"/>
    <n v="90188.337599999984"/>
    <n v="0"/>
    <n v="0"/>
    <n v="16164"/>
    <n v="32328"/>
    <n v="68436"/>
    <n v="19.11"/>
    <m/>
  </r>
  <r>
    <n v="10973"/>
    <n v="201737"/>
    <n v="289"/>
    <m/>
    <m/>
    <s v="289 | _133_LIM333_COUNCIL-OWNED LAND"/>
    <s v="_133_LIM333_COUNCIL-OWNED LAND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8003000000000000000000000"/>
    <s v="Fund:Operational:Revenue:General Revenue:Service Charges:Waste"/>
    <s v="IE007003000000000000000000000000000000"/>
    <x v="0"/>
    <x v="0"/>
    <n v="82533"/>
    <n v="0"/>
    <n v="0"/>
    <n v="82533"/>
    <n v="0"/>
    <n v="82533"/>
    <n v="85256.588999999993"/>
    <n v="87984.799847999995"/>
    <n v="0"/>
    <n v="0"/>
    <n v="0"/>
    <n v="0"/>
    <n v="82533"/>
    <n v="0"/>
    <m/>
  </r>
  <r>
    <n v="12397"/>
    <n v="224346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82250"/>
    <n v="0"/>
    <n v="0"/>
    <n v="82250"/>
    <n v="0"/>
    <n v="82250"/>
    <n v="84964.25"/>
    <n v="87683.106"/>
    <n v="0"/>
    <n v="0"/>
    <n v="0"/>
    <n v="0"/>
    <n v="82250"/>
    <n v="0"/>
    <m/>
  </r>
  <r>
    <n v="10823"/>
    <n v="223795"/>
    <n v="139"/>
    <m/>
    <m/>
    <s v="139 | _162_30000_LIM333_Municipal Running Costs_DEPRECIATION_2018"/>
    <s v="_162_30000_LIM333_Municipal Running Costs_DEPRECIATION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12000000000000000000000000000"/>
    <x v="56"/>
    <x v="1"/>
    <n v="693591"/>
    <n v="0"/>
    <n v="0"/>
    <n v="693591"/>
    <n v="0"/>
    <n v="693591"/>
    <n v="716479.50299999991"/>
    <n v="739406.84709599998"/>
    <n v="0"/>
    <n v="0"/>
    <n v="373060.26"/>
    <n v="746120.52"/>
    <n v="320530.74"/>
    <n v="53.79"/>
    <m/>
  </r>
  <r>
    <n v="10823"/>
    <n v="223435"/>
    <n v="139"/>
    <m/>
    <m/>
    <s v="139 | _162_30000_LIM333_Municipal Running Costs_DEPRECIATION_2018"/>
    <s v="_162_30000_LIM333_Municipal Running Costs_DEPRECIATION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03000000000000000000000000000"/>
    <x v="28"/>
    <x v="1"/>
    <n v="143124"/>
    <n v="0"/>
    <n v="0"/>
    <n v="143124"/>
    <n v="0"/>
    <n v="143124"/>
    <n v="147847.09199999998"/>
    <n v="152578.19894399997"/>
    <n v="0"/>
    <n v="0"/>
    <n v="467559.59"/>
    <n v="935119.18"/>
    <n v="-324435.59000000003"/>
    <n v="326.68"/>
    <m/>
  </r>
  <r>
    <n v="11153"/>
    <n v="205597"/>
    <n v="469"/>
    <s v="034/053/1027"/>
    <s v="/053/1027"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7295"/>
    <n v="0"/>
    <n v="0"/>
    <n v="147295"/>
    <n v="79447.211880162329"/>
    <n v="226742.21188016233"/>
    <n v="234224.70487220766"/>
    <n v="241719.8954281183"/>
    <n v="0"/>
    <n v="0"/>
    <n v="116252.78"/>
    <n v="232505.56"/>
    <n v="31042.22"/>
    <n v="78.930000000000007"/>
    <m/>
  </r>
  <r>
    <n v="12671"/>
    <n v="225092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146871"/>
    <n v="0"/>
    <n v="0"/>
    <n v="146871"/>
    <n v="0"/>
    <n v="146871"/>
    <n v="151717.74299999999"/>
    <n v="156572.71077599999"/>
    <n v="0"/>
    <n v="0"/>
    <n v="0"/>
    <n v="0"/>
    <n v="146871"/>
    <n v="0"/>
    <m/>
  </r>
  <r>
    <n v="10766"/>
    <n v="204734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5840"/>
    <n v="80000"/>
    <n v="0"/>
    <n v="145840"/>
    <n v="0"/>
    <n v="145840"/>
    <n v="150652.72"/>
    <n v="155473.60704"/>
    <n v="0"/>
    <n v="0"/>
    <n v="64254.12"/>
    <n v="128508.24"/>
    <n v="81585.88"/>
    <n v="44.06"/>
    <m/>
  </r>
  <r>
    <n v="10807"/>
    <n v="209187"/>
    <n v="123"/>
    <s v="053/078/1341"/>
    <s v="/078/1341"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44456"/>
    <n v="0"/>
    <n v="0"/>
    <n v="144456"/>
    <e v="#REF!"/>
    <e v="#REF!"/>
    <e v="#REF!"/>
    <e v="#REF!"/>
    <n v="0"/>
    <n v="0"/>
    <n v="141957"/>
    <n v="283914"/>
    <n v="2499"/>
    <n v="98.27"/>
    <m/>
  </r>
  <r>
    <n v="11000"/>
    <n v="203202"/>
    <n v="316"/>
    <m/>
    <s v="/053/1027"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3294"/>
    <n v="0"/>
    <n v="0"/>
    <n v="143294"/>
    <n v="-143294"/>
    <n v="0"/>
    <n v="0"/>
    <n v="0"/>
    <n v="0"/>
    <n v="0"/>
    <n v="113094.99"/>
    <n v="226189.98"/>
    <n v="30199.01"/>
    <n v="78.930000000000007"/>
    <m/>
  </r>
  <r>
    <n v="10993"/>
    <n v="208445"/>
    <n v="309"/>
    <s v="183/053/1027"/>
    <s v="/053/1027"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2000000000000000000000000000000"/>
    <x v="52"/>
    <x v="2"/>
    <n v="141985"/>
    <n v="0"/>
    <n v="0"/>
    <n v="141985"/>
    <n v="19445.620281501615"/>
    <n v="161430.62028150161"/>
    <n v="166757.83075079115"/>
    <n v="172094.08133481647"/>
    <n v="0"/>
    <n v="0"/>
    <n v="112061.86"/>
    <n v="224123.72"/>
    <n v="29923.14"/>
    <n v="78.930000000000007"/>
    <m/>
  </r>
  <r>
    <n v="11029"/>
    <n v="225988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97166"/>
    <n v="-57000"/>
    <n v="0"/>
    <n v="140166"/>
    <n v="0"/>
    <n v="140166"/>
    <n v="144791.478"/>
    <n v="149424.80529600001"/>
    <n v="0"/>
    <n v="0"/>
    <n v="48300.41"/>
    <n v="96600.82"/>
    <n v="91865.59"/>
    <n v="34.46"/>
    <m/>
  </r>
  <r>
    <n v="10801"/>
    <n v="225013"/>
    <n v="117"/>
    <m/>
    <m/>
    <s v="117 | _057_70000_LIM333_Operational  Typical Work Streams Communication and Public Participation Mayoral/Executive Mayor Campaigns_GENERAL EXPENSES _ OTHER_2018"/>
    <s v="_057_70000_LIM333_Operational  Typical Work Streams Communication and Public Participation Mayoral/Executive Mayor Campaign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6004000000000000000000000000000"/>
    <s v="Operational:Typical Work Streams:Communication and Public Participation:Mayoral/Executive Mayor Campaigns"/>
    <s v="FD001001001002000000000000000000000000"/>
    <s v="Fund:Operational:Revenue:General Revenue:Equitable Share"/>
    <s v="IE010023002000000000000000000000000000"/>
    <x v="57"/>
    <x v="2"/>
    <n v="137000"/>
    <n v="0"/>
    <n v="0"/>
    <n v="137000"/>
    <n v="0"/>
    <n v="137000"/>
    <n v="141521"/>
    <n v="146049.67199999999"/>
    <n v="0"/>
    <n v="26004"/>
    <n v="29704.6"/>
    <n v="59409.2"/>
    <n v="81291.399999999994"/>
    <n v="21.68"/>
    <m/>
  </r>
  <r>
    <n v="10826"/>
    <n v="20366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150.6"/>
    <n v="301.2"/>
    <n v="156.4"/>
    <n v="49.06"/>
    <m/>
  </r>
  <r>
    <n v="12254"/>
    <n v="231686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6193"/>
    <n v="0"/>
    <n v="0"/>
    <n v="136193"/>
    <n v="0"/>
    <n v="136193"/>
    <n v="140687.36899999998"/>
    <n v="145189.36480799998"/>
    <n v="0"/>
    <n v="0"/>
    <n v="0"/>
    <n v="0"/>
    <n v="136193"/>
    <n v="0"/>
    <m/>
  </r>
  <r>
    <n v="10826"/>
    <n v="23157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2004000000000000000000000"/>
    <x v="58"/>
    <x v="3"/>
    <n v="2274"/>
    <n v="0"/>
    <n v="0"/>
    <n v="2274"/>
    <n v="-2274"/>
    <n v="0"/>
    <n v="0"/>
    <n v="0"/>
    <n v="0"/>
    <n v="0"/>
    <n v="885.6"/>
    <n v="1771.2"/>
    <n v="1388.4"/>
    <n v="38.94"/>
    <m/>
  </r>
  <r>
    <n v="10826"/>
    <n v="223917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184782"/>
    <n v="0"/>
    <n v="0"/>
    <n v="1184782"/>
    <n v="-1184782"/>
    <n v="0"/>
    <n v="0"/>
    <n v="0"/>
    <n v="0"/>
    <n v="0"/>
    <n v="358567.16"/>
    <n v="717134.32"/>
    <n v="826214.84"/>
    <n v="30.26"/>
    <m/>
  </r>
  <r>
    <n v="10826"/>
    <n v="224016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1239.8399999999999"/>
    <n v="2479.6799999999998"/>
    <n v="3308.16"/>
    <n v="27.26"/>
    <m/>
  </r>
  <r>
    <n v="10826"/>
    <n v="224027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1005007000000000000000000"/>
    <x v="59"/>
    <x v="3"/>
    <n v="177037"/>
    <n v="0"/>
    <n v="0"/>
    <n v="177037"/>
    <n v="-177037"/>
    <n v="0"/>
    <n v="0"/>
    <n v="0"/>
    <n v="0"/>
    <n v="0"/>
    <n v="68939.55"/>
    <n v="137879.1"/>
    <n v="108097.45"/>
    <n v="38.94"/>
    <m/>
  </r>
  <r>
    <n v="10826"/>
    <n v="22388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85576"/>
    <n v="0"/>
    <n v="0"/>
    <n v="85576"/>
    <n v="-85576"/>
    <n v="0"/>
    <n v="0"/>
    <n v="0"/>
    <n v="0"/>
    <n v="0"/>
    <n v="0"/>
    <n v="0"/>
    <n v="85576"/>
    <n v="0"/>
    <m/>
  </r>
  <r>
    <n v="10826"/>
    <n v="22384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2000"/>
    <n v="0"/>
    <n v="0"/>
    <n v="12000"/>
    <n v="-12000"/>
    <n v="0"/>
    <n v="0"/>
    <n v="0"/>
    <n v="0"/>
    <n v="0"/>
    <n v="8000"/>
    <n v="16000"/>
    <n v="4000"/>
    <n v="66.67"/>
    <m/>
  </r>
  <r>
    <n v="10826"/>
    <n v="22403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1001000000000000000000000"/>
    <x v="60"/>
    <x v="3"/>
    <n v="1018626"/>
    <n v="0"/>
    <n v="0"/>
    <n v="1018626"/>
    <n v="-1018626"/>
    <n v="0"/>
    <n v="0"/>
    <n v="0"/>
    <n v="0"/>
    <n v="0"/>
    <n v="550407.25"/>
    <n v="1100814.5"/>
    <n v="468218.75"/>
    <n v="54.03"/>
    <m/>
  </r>
  <r>
    <n v="10826"/>
    <n v="224028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  <m/>
  </r>
  <r>
    <n v="10826"/>
    <n v="23279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70811"/>
    <n v="0"/>
    <n v="0"/>
    <n v="70811"/>
    <n v="-70811"/>
    <n v="0"/>
    <n v="0"/>
    <n v="0"/>
    <n v="0"/>
    <n v="0"/>
    <n v="0"/>
    <n v="0"/>
    <n v="70811"/>
    <n v="0"/>
    <m/>
  </r>
  <r>
    <n v="10826"/>
    <n v="232157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  <m/>
  </r>
  <r>
    <n v="10826"/>
    <n v="224045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2003000000000000000000000"/>
    <x v="63"/>
    <x v="3"/>
    <n v="119795"/>
    <n v="0"/>
    <n v="0"/>
    <n v="119795"/>
    <n v="-119795"/>
    <n v="0"/>
    <n v="0"/>
    <n v="0"/>
    <n v="0"/>
    <n v="0"/>
    <n v="45959.7"/>
    <n v="91919.4"/>
    <n v="73835.3"/>
    <n v="38.369999999999997"/>
    <m/>
  </r>
  <r>
    <n v="10826"/>
    <n v="203679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3696"/>
    <n v="0"/>
    <n v="0"/>
    <n v="23696"/>
    <n v="-23696"/>
    <n v="0"/>
    <n v="0"/>
    <n v="0"/>
    <n v="0"/>
    <n v="0"/>
    <n v="5061.66"/>
    <n v="10123.32"/>
    <n v="18634.34"/>
    <n v="21.36"/>
    <m/>
  </r>
  <r>
    <n v="10826"/>
    <n v="203686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33891"/>
    <n v="0"/>
    <n v="0"/>
    <n v="233891"/>
    <n v="-233891"/>
    <n v="0"/>
    <n v="0"/>
    <n v="0"/>
    <n v="0"/>
    <n v="0"/>
    <n v="55677.96"/>
    <n v="111355.92"/>
    <n v="178213.04"/>
    <n v="23.81"/>
    <m/>
  </r>
  <r>
    <n v="10826"/>
    <n v="203693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98732"/>
    <n v="0"/>
    <n v="0"/>
    <n v="98732"/>
    <n v="-98732"/>
    <n v="0"/>
    <n v="0"/>
    <n v="0"/>
    <n v="0"/>
    <n v="0"/>
    <n v="0"/>
    <n v="0"/>
    <n v="98732"/>
    <n v="0"/>
    <m/>
  </r>
  <r>
    <n v="12671"/>
    <n v="224798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3000000000000000000000000000000"/>
    <x v="0"/>
    <x v="0"/>
    <n v="81646"/>
    <n v="0"/>
    <n v="0"/>
    <n v="81646"/>
    <n v="0"/>
    <n v="81646"/>
    <n v="84340.317999999999"/>
    <n v="87039.208176"/>
    <n v="0"/>
    <n v="0"/>
    <n v="0"/>
    <n v="0"/>
    <n v="81646"/>
    <n v="0"/>
    <m/>
  </r>
  <r>
    <n v="11508"/>
    <n v="226329"/>
    <n v="2305"/>
    <m/>
    <m/>
    <s v="2305 | 038_Printing- publications and books"/>
    <s v="038_Printing, publications and book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81000"/>
    <n v="0"/>
    <n v="0"/>
    <n v="81000"/>
    <n v="0"/>
    <n v="81000"/>
    <n v="83673"/>
    <n v="86350.536000000007"/>
    <n v="0"/>
    <n v="0"/>
    <n v="0"/>
    <n v="0"/>
    <n v="81000"/>
    <n v="0"/>
    <m/>
  </r>
  <r>
    <n v="10902"/>
    <n v="223499"/>
    <n v="218"/>
    <m/>
    <m/>
    <s v="218 | _034_30000_LIM333_Municipal Running Costs_CONTRACTED SERVICES_2018"/>
    <s v="_034_30000_LIM333_Municipal Running Costs_CONTRACTED SERVICES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05000000000000000000000000"/>
    <x v="64"/>
    <x v="6"/>
    <n v="8640000"/>
    <n v="0"/>
    <n v="0"/>
    <n v="8640000"/>
    <n v="864000"/>
    <n v="9504000"/>
    <n v="9817632"/>
    <n v="10131796.223999999"/>
    <n v="0"/>
    <n v="0"/>
    <n v="1650866.88"/>
    <n v="3301733.76"/>
    <n v="6989133.1200000001"/>
    <n v="19.11"/>
    <m/>
  </r>
  <r>
    <n v="10830"/>
    <n v="223540"/>
    <n v="146"/>
    <m/>
    <m/>
    <s v="146 | _183_30000_LIM333_Municipal Running Costs_DEPRECIATION_2018"/>
    <s v="_183_30000_LIM333_Municipal Running Costs_DEPRECIATION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04003000000000000000000000000"/>
    <x v="65"/>
    <x v="1"/>
    <n v="40214138"/>
    <n v="0"/>
    <n v="0"/>
    <n v="40214138"/>
    <n v="0"/>
    <n v="40214138"/>
    <n v="41541204.553999998"/>
    <n v="42870523.099727996"/>
    <n v="0"/>
    <n v="0"/>
    <n v="21033493.969999999"/>
    <n v="42066987.939999998"/>
    <n v="19180644.030000001"/>
    <n v="52.3"/>
    <m/>
  </r>
  <r>
    <n v="11219"/>
    <n v="231285"/>
    <n v="535"/>
    <m/>
    <m/>
    <s v="535 | _105_30000_LIM333_Municipal Running Costs_CONTRACTED SERVICES_2018"/>
    <s v="_105_30000_LIM333_Municipal Running Costs_CONTRACTED SERVIC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70000"/>
    <n v="0"/>
    <n v="0"/>
    <n v="70000"/>
    <n v="0"/>
    <n v="70000"/>
    <n v="72310"/>
    <n v="74623.92"/>
    <n v="0"/>
    <n v="8624.25"/>
    <n v="25628"/>
    <n v="51256"/>
    <n v="35747.75"/>
    <n v="36.61"/>
    <m/>
  </r>
  <r>
    <n v="10837"/>
    <n v="223652"/>
    <n v="153"/>
    <m/>
    <m/>
    <s v="153 | _062_30000_LIM333_Municipal Running Costs_DEPRECIATION_2018"/>
    <s v="_062_30000_LIM333_Municipal Running Costs_DEPRECIATION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2000000000000000000000000000"/>
    <x v="56"/>
    <x v="1"/>
    <n v="967584"/>
    <n v="0"/>
    <n v="0"/>
    <n v="967584"/>
    <n v="0"/>
    <n v="967584"/>
    <n v="999514.27199999988"/>
    <n v="1031498.7287039999"/>
    <n v="0"/>
    <n v="0"/>
    <n v="0"/>
    <n v="0"/>
    <n v="967584"/>
    <n v="0"/>
    <m/>
  </r>
  <r>
    <n v="11090"/>
    <n v="225997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35000"/>
    <n v="0"/>
    <n v="0"/>
    <n v="135000"/>
    <n v="0"/>
    <n v="135000"/>
    <n v="139455"/>
    <n v="143917.56"/>
    <n v="0"/>
    <n v="0"/>
    <n v="38323.08"/>
    <n v="76646.16"/>
    <n v="96676.92"/>
    <n v="28.39"/>
    <m/>
  </r>
  <r>
    <n v="11362"/>
    <n v="223384"/>
    <n v="1259"/>
    <m/>
    <s v="/053/1027"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33595"/>
    <n v="0"/>
    <n v="0"/>
    <n v="133595"/>
    <n v="-133595"/>
    <n v="0"/>
    <n v="0"/>
    <n v="0"/>
    <n v="0"/>
    <n v="0"/>
    <n v="105440.04"/>
    <n v="210880.08"/>
    <n v="28154.959999999999"/>
    <n v="78.930000000000007"/>
    <m/>
  </r>
  <r>
    <n v="10841"/>
    <n v="220549"/>
    <n v="157"/>
    <m/>
    <m/>
    <s v="157 | _038_30000_LIM333_Municipal Running Costs_DEPRECIATION_2018"/>
    <s v="_038_30000_LIM333_Municipal Running Costs_DEPRECIATION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1001002004000000000000000000000"/>
    <x v="66"/>
    <x v="1"/>
    <n v="269473"/>
    <n v="0"/>
    <n v="0"/>
    <n v="269473"/>
    <n v="0"/>
    <n v="269473"/>
    <n v="278365.609"/>
    <n v="287273.30848800001"/>
    <n v="0"/>
    <n v="0"/>
    <n v="70617.759999999995"/>
    <n v="141235.51999999999"/>
    <n v="198855.24"/>
    <n v="26.21"/>
    <m/>
  </r>
  <r>
    <n v="10841"/>
    <n v="223536"/>
    <n v="157"/>
    <m/>
    <m/>
    <s v="157 | _038_30000_LIM333_Municipal Running Costs_DEPRECIATION_2018"/>
    <s v="_038_30000_LIM333_Municipal Running Costs_DEPRECIATION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111421"/>
    <n v="0"/>
    <n v="0"/>
    <n v="111421"/>
    <n v="0"/>
    <n v="111421"/>
    <n v="115097.893"/>
    <n v="118781.025576"/>
    <n v="0"/>
    <n v="0"/>
    <n v="207281.72"/>
    <n v="414563.44"/>
    <n v="-95860.72"/>
    <n v="186.03"/>
    <m/>
  </r>
  <r>
    <n v="12384"/>
    <n v="231809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29838"/>
    <n v="0"/>
    <n v="0"/>
    <n v="129838"/>
    <n v="0"/>
    <n v="129838"/>
    <n v="134122.65399999998"/>
    <n v="138414.57892799997"/>
    <n v="0"/>
    <n v="0"/>
    <n v="0"/>
    <n v="0"/>
    <n v="129838"/>
    <n v="0"/>
    <m/>
  </r>
  <r>
    <n v="10749"/>
    <n v="202550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28000"/>
    <n v="0"/>
    <n v="0"/>
    <n v="128000"/>
    <n v="0"/>
    <n v="128000"/>
    <n v="132224"/>
    <n v="136455.16800000001"/>
    <n v="0"/>
    <n v="0"/>
    <n v="35099.82"/>
    <n v="70199.64"/>
    <n v="92900.18"/>
    <n v="27.42"/>
    <m/>
  </r>
  <r>
    <n v="11152"/>
    <n v="201150"/>
    <n v="468"/>
    <s v="143/053/1027"/>
    <s v="/053/1027"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27619"/>
    <n v="0"/>
    <n v="0"/>
    <n v="127619"/>
    <n v="39951.446122365625"/>
    <n v="167570.44612236563"/>
    <n v="173100.27084440368"/>
    <n v="178639.47951142461"/>
    <n v="0"/>
    <n v="0"/>
    <n v="100723.47"/>
    <n v="201446.94"/>
    <n v="26895.53"/>
    <n v="78.930000000000007"/>
    <m/>
  </r>
  <r>
    <n v="10710"/>
    <n v="206871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23896"/>
    <n v="0"/>
    <n v="0"/>
    <n v="123896"/>
    <n v="0"/>
    <n v="123896"/>
    <n v="127984.56799999998"/>
    <n v="132080.07417599999"/>
    <n v="0"/>
    <n v="0"/>
    <n v="81400.929999999993"/>
    <n v="162801.85999999999"/>
    <n v="42495.07"/>
    <n v="65.7"/>
    <m/>
  </r>
  <r>
    <n v="10986"/>
    <n v="203716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3516"/>
    <n v="30000"/>
    <n v="0"/>
    <n v="123516"/>
    <n v="0"/>
    <n v="123516"/>
    <n v="127592.02799999999"/>
    <n v="131674.97289599999"/>
    <n v="0"/>
    <n v="0"/>
    <n v="72091.78"/>
    <n v="144183.56"/>
    <n v="51424.22"/>
    <n v="58.37"/>
    <m/>
  </r>
  <r>
    <n v="11178"/>
    <n v="200673"/>
    <n v="494"/>
    <m/>
    <s v="/053/1027"/>
    <s v="494 | _140_10001_LIM333_Employee Related Cost Senior Management &amp; Municipal Staff_EMPLOYEE RELATED COSTS _ SOCIAL CONTRIBUTIONS_2018"/>
    <s v="_140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20512"/>
    <n v="0"/>
    <n v="0"/>
    <n v="120512"/>
    <n v="-120512"/>
    <n v="0"/>
    <n v="0"/>
    <n v="0"/>
    <n v="0"/>
    <n v="0"/>
    <n v="95114.26"/>
    <n v="190228.52"/>
    <n v="25397.74"/>
    <n v="78.930000000000007"/>
    <m/>
  </r>
  <r>
    <n v="10901"/>
    <n v="225986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20000"/>
    <n v="0"/>
    <n v="0"/>
    <n v="120000"/>
    <n v="0"/>
    <n v="120000"/>
    <n v="123959.99999999999"/>
    <n v="127926.71999999999"/>
    <n v="0"/>
    <n v="0"/>
    <n v="62425.120000000003"/>
    <n v="124850.24000000001"/>
    <n v="57574.879999999997"/>
    <n v="52.02"/>
    <m/>
  </r>
  <r>
    <n v="12385"/>
    <n v="231810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19850"/>
    <n v="0"/>
    <n v="0"/>
    <n v="119850"/>
    <n v="0"/>
    <n v="119850"/>
    <n v="123805.04999999999"/>
    <n v="127766.81159999999"/>
    <n v="0"/>
    <n v="0"/>
    <n v="0"/>
    <n v="0"/>
    <n v="119850"/>
    <n v="0"/>
    <m/>
  </r>
  <r>
    <n v="11100"/>
    <n v="225999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57001002000000000000000000000000"/>
    <x v="37"/>
    <x v="2"/>
    <n v="119278"/>
    <n v="0"/>
    <n v="0"/>
    <n v="119278"/>
    <n v="0"/>
    <n v="119278"/>
    <n v="123214.17399999998"/>
    <n v="127157.02756799999"/>
    <n v="0"/>
    <n v="4200"/>
    <n v="71128.759999999995"/>
    <n v="142257.51999999999"/>
    <n v="43949.24"/>
    <n v="59.63"/>
    <m/>
  </r>
  <r>
    <n v="11263"/>
    <n v="209838"/>
    <n v="580"/>
    <s v="006/078/1341"/>
    <s v="/078/1341"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18718"/>
    <n v="0"/>
    <n v="0"/>
    <n v="118718"/>
    <e v="#REF!"/>
    <e v="#REF!"/>
    <e v="#REF!"/>
    <e v="#REF!"/>
    <n v="0"/>
    <n v="0"/>
    <n v="0"/>
    <n v="0"/>
    <n v="118718"/>
    <n v="0"/>
    <m/>
  </r>
  <r>
    <n v="12322"/>
    <n v="231773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16795"/>
    <n v="0"/>
    <n v="0"/>
    <n v="116795"/>
    <n v="0"/>
    <n v="116795"/>
    <n v="120649.23499999999"/>
    <n v="124510.01052"/>
    <n v="0"/>
    <n v="0"/>
    <n v="0"/>
    <n v="0"/>
    <n v="116795"/>
    <n v="0"/>
    <m/>
  </r>
  <r>
    <n v="11134"/>
    <n v="224926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7700"/>
    <n v="0"/>
    <n v="0"/>
    <n v="67700"/>
    <n v="0"/>
    <n v="67700"/>
    <n v="69934.099999999991"/>
    <n v="72171.991199999989"/>
    <n v="0"/>
    <n v="0"/>
    <n v="17927.080000000002"/>
    <n v="35854.160000000003"/>
    <n v="49772.92"/>
    <n v="26.48"/>
    <m/>
  </r>
  <r>
    <n v="10813"/>
    <n v="202238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60000"/>
    <n v="50000"/>
    <n v="0"/>
    <n v="110000"/>
    <n v="0"/>
    <n v="110000"/>
    <n v="113629.99999999999"/>
    <n v="117266.15999999999"/>
    <n v="0"/>
    <n v="0"/>
    <n v="59771"/>
    <n v="119542"/>
    <n v="50229"/>
    <n v="54.34"/>
    <m/>
  </r>
  <r>
    <n v="10789"/>
    <n v="207313"/>
    <n v="105"/>
    <m/>
    <m/>
    <s v="105 | _038_LIM333_NON-COUNCIL-OWNED ASSETS - CONTRACTORS"/>
    <s v="_038_LIM333_NON-COUNCIL-OWNED ASSETS - CONTRACTOR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3000000000000000"/>
    <s v="Operational:Maintenance:Infrastructure:Corrective Maintenance:Planned:Electrical Infrastructure:LV Networks:Municipal Service Connections"/>
    <s v="FD001001001002000000000000000000000000"/>
    <s v="Fund:Operational:Revenue:General Revenue:Equitable Share"/>
    <s v="IE007003000000000000000000000000000000"/>
    <x v="0"/>
    <x v="0"/>
    <n v="66000"/>
    <n v="0"/>
    <n v="0"/>
    <n v="66000"/>
    <n v="0"/>
    <n v="66000"/>
    <n v="68178"/>
    <n v="70359.695999999996"/>
    <n v="0"/>
    <n v="0"/>
    <n v="0"/>
    <n v="0"/>
    <n v="66000"/>
    <n v="0"/>
    <m/>
  </r>
  <r>
    <n v="12252"/>
    <n v="231684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  <m/>
  </r>
  <r>
    <n v="12253"/>
    <n v="231685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  <m/>
  </r>
  <r>
    <n v="12394"/>
    <n v="231743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  <m/>
  </r>
  <r>
    <n v="12395"/>
    <n v="231744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06533"/>
    <n v="0"/>
    <n v="0"/>
    <n v="106533"/>
    <n v="0"/>
    <n v="106533"/>
    <n v="110048.58899999999"/>
    <n v="113570.14384799999"/>
    <n v="0"/>
    <n v="0"/>
    <n v="0"/>
    <n v="0"/>
    <n v="106533"/>
    <n v="0"/>
    <m/>
  </r>
  <r>
    <n v="10901"/>
    <n v="205991"/>
    <n v="217"/>
    <s v="035/078/1341"/>
    <s v="/078/1341"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05989"/>
    <n v="0"/>
    <n v="0"/>
    <n v="105989"/>
    <e v="#REF!"/>
    <e v="#REF!"/>
    <e v="#REF!"/>
    <e v="#REF!"/>
    <n v="0"/>
    <n v="0"/>
    <n v="103862"/>
    <n v="207724"/>
    <n v="2127"/>
    <n v="97.99"/>
    <m/>
  </r>
  <r>
    <n v="11010"/>
    <n v="200409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04665"/>
    <n v="0"/>
    <n v="0"/>
    <n v="104665"/>
    <n v="0"/>
    <n v="104665"/>
    <n v="108118.94499999999"/>
    <n v="111578.75124"/>
    <n v="0"/>
    <n v="0"/>
    <n v="60114.37"/>
    <n v="120228.74"/>
    <n v="44550.63"/>
    <n v="57.44"/>
    <m/>
  </r>
  <r>
    <n v="10847"/>
    <n v="203469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68737"/>
    <n v="0"/>
    <n v="0"/>
    <n v="468737"/>
    <n v="-468737"/>
    <n v="0"/>
    <n v="0"/>
    <n v="0"/>
    <n v="0"/>
    <n v="0"/>
    <n v="392085.43"/>
    <n v="784170.86"/>
    <n v="76651.570000000007"/>
    <n v="83.65"/>
    <m/>
  </r>
  <r>
    <n v="10811"/>
    <n v="209345"/>
    <n v="127"/>
    <s v="134/078/1341"/>
    <s v="/078/1341"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2000000000000000000000000000000"/>
    <x v="35"/>
    <x v="2"/>
    <n v="102880"/>
    <n v="0"/>
    <n v="0"/>
    <n v="102880"/>
    <e v="#REF!"/>
    <e v="#REF!"/>
    <e v="#REF!"/>
    <e v="#REF!"/>
    <n v="0"/>
    <n v="0"/>
    <n v="100815"/>
    <n v="201630"/>
    <n v="2065"/>
    <n v="97.99"/>
    <m/>
  </r>
  <r>
    <n v="10847"/>
    <n v="203498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12497"/>
    <n v="0"/>
    <n v="0"/>
    <n v="112497"/>
    <n v="-112497"/>
    <n v="0"/>
    <n v="0"/>
    <n v="0"/>
    <n v="0"/>
    <n v="0"/>
    <n v="58673.65"/>
    <n v="117347.3"/>
    <n v="53823.35"/>
    <n v="52.16"/>
    <m/>
  </r>
  <r>
    <n v="10847"/>
    <n v="203656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5624849"/>
    <n v="0"/>
    <n v="0"/>
    <n v="5624849"/>
    <n v="-5624849"/>
    <n v="0"/>
    <n v="0"/>
    <n v="0"/>
    <n v="0"/>
    <n v="0"/>
    <n v="2933685.6"/>
    <n v="5867371.2000000002"/>
    <n v="2691163.4"/>
    <n v="52.16"/>
    <m/>
  </r>
  <r>
    <n v="10847"/>
    <n v="203476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074"/>
    <n v="0"/>
    <n v="0"/>
    <n v="1074"/>
    <n v="-1074"/>
    <n v="0"/>
    <n v="0"/>
    <n v="0"/>
    <n v="0"/>
    <n v="0"/>
    <n v="640.04999999999995"/>
    <n v="1280.0999999999999"/>
    <n v="433.95"/>
    <n v="59.59"/>
    <m/>
  </r>
  <r>
    <n v="10710"/>
    <n v="206901"/>
    <n v="26"/>
    <s v="053/053/1027"/>
    <s v="/053/1027"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01119"/>
    <n v="0"/>
    <n v="0"/>
    <n v="101119"/>
    <n v="78662.814799441083"/>
    <n v="179781.81479944108"/>
    <n v="185714.61468782261"/>
    <n v="191657.48235783295"/>
    <n v="0"/>
    <n v="0"/>
    <n v="79808.31"/>
    <n v="159616.62"/>
    <n v="21310.69"/>
    <n v="78.930000000000007"/>
    <m/>
  </r>
  <r>
    <n v="10847"/>
    <n v="203482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069199"/>
    <n v="0"/>
    <n v="0"/>
    <n v="1069199"/>
    <n v="-1069199"/>
    <n v="0"/>
    <n v="0"/>
    <n v="0"/>
    <n v="0"/>
    <n v="0"/>
    <n v="558011.22"/>
    <n v="1116022.44"/>
    <n v="511187.78"/>
    <n v="52.19"/>
    <m/>
  </r>
  <r>
    <n v="10847"/>
    <n v="232800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19893.91"/>
    <n v="39787.82"/>
    <n v="9153.09"/>
    <n v="68.489999999999995"/>
    <m/>
  </r>
  <r>
    <n v="10847"/>
    <n v="203628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87855"/>
    <n v="0"/>
    <n v="0"/>
    <n v="487855"/>
    <n v="-487855"/>
    <n v="0"/>
    <n v="0"/>
    <n v="0"/>
    <n v="0"/>
    <n v="0"/>
    <n v="212425.55"/>
    <n v="424851.1"/>
    <n v="275429.45"/>
    <n v="43.54"/>
    <m/>
  </r>
  <r>
    <n v="10847"/>
    <n v="203649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88530"/>
    <n v="0"/>
    <n v="0"/>
    <n v="688530"/>
    <n v="-688530"/>
    <n v="0"/>
    <n v="0"/>
    <n v="0"/>
    <n v="0"/>
    <n v="0"/>
    <n v="386868.63"/>
    <n v="773737.26"/>
    <n v="301661.37"/>
    <n v="56.19"/>
    <m/>
  </r>
  <r>
    <n v="10847"/>
    <n v="203642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708956"/>
    <n v="0"/>
    <n v="0"/>
    <n v="708956"/>
    <n v="-708956"/>
    <n v="0"/>
    <n v="0"/>
    <n v="0"/>
    <n v="0"/>
    <n v="0"/>
    <n v="554403.56999999995"/>
    <n v="1108807.1399999999"/>
    <n v="154552.43"/>
    <n v="78.2"/>
    <m/>
  </r>
  <r>
    <n v="10847"/>
    <n v="203663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8194"/>
    <n v="0"/>
    <n v="0"/>
    <n v="18194"/>
    <n v="-18194"/>
    <n v="0"/>
    <n v="0"/>
    <n v="0"/>
    <n v="0"/>
    <n v="0"/>
    <n v="9033.1200000000008"/>
    <n v="18066.240000000002"/>
    <n v="9160.8799999999992"/>
    <n v="49.65"/>
    <m/>
  </r>
  <r>
    <n v="10847"/>
    <n v="223821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66000"/>
    <n v="0"/>
    <n v="0"/>
    <n v="66000"/>
    <n v="-66000"/>
    <n v="0"/>
    <n v="0"/>
    <n v="0"/>
    <n v="0"/>
    <n v="0"/>
    <n v="48000"/>
    <n v="96000"/>
    <n v="18000"/>
    <n v="72.73"/>
    <m/>
  </r>
  <r>
    <n v="11263"/>
    <n v="231578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00464"/>
    <n v="0"/>
    <n v="0"/>
    <n v="100464"/>
    <n v="0"/>
    <n v="100464"/>
    <n v="103779.31199999999"/>
    <n v="107100.24998399999"/>
    <n v="0"/>
    <n v="0"/>
    <n v="88819.99"/>
    <n v="177639.98"/>
    <n v="11644.01"/>
    <n v="88.41"/>
    <m/>
  </r>
  <r>
    <n v="11505"/>
    <n v="226346"/>
    <n v="2302"/>
    <m/>
    <m/>
    <s v="2302 | 035_Printing- publications and books"/>
    <s v="035_Printing, publications and books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6000"/>
    <n v="30000"/>
    <n v="0"/>
    <n v="66000"/>
    <n v="0"/>
    <n v="66000"/>
    <n v="68178"/>
    <n v="70359.695999999996"/>
    <n v="0"/>
    <n v="0"/>
    <n v="41650.639999999999"/>
    <n v="83301.279999999999"/>
    <n v="24349.360000000001"/>
    <n v="63.11"/>
    <m/>
  </r>
  <r>
    <n v="10850"/>
    <n v="223356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1000000000000000000000000"/>
    <x v="14"/>
    <x v="3"/>
    <n v="4171810"/>
    <n v="0"/>
    <n v="0"/>
    <n v="4171810"/>
    <n v="-4171810"/>
    <n v="0"/>
    <n v="0"/>
    <n v="0"/>
    <n v="0"/>
    <n v="0"/>
    <n v="1980167.23"/>
    <n v="3960334.46"/>
    <n v="2191642.77"/>
    <n v="47.47"/>
    <m/>
  </r>
  <r>
    <n v="10850"/>
    <n v="223982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4000000000000000000000000"/>
    <x v="10"/>
    <x v="3"/>
    <n v="390099"/>
    <n v="0"/>
    <n v="0"/>
    <n v="390099"/>
    <n v="-390099"/>
    <n v="0"/>
    <n v="0"/>
    <n v="0"/>
    <n v="0"/>
    <n v="0"/>
    <n v="194885.4"/>
    <n v="389770.8"/>
    <n v="195213.6"/>
    <n v="49.96"/>
    <m/>
  </r>
  <r>
    <n v="10850"/>
    <n v="223995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5000000000000000000000000"/>
    <x v="18"/>
    <x v="3"/>
    <n v="804596"/>
    <n v="0"/>
    <n v="0"/>
    <n v="804596"/>
    <n v="-804596"/>
    <n v="0"/>
    <n v="0"/>
    <n v="0"/>
    <n v="0"/>
    <n v="0"/>
    <n v="395242.78"/>
    <n v="790485.56"/>
    <n v="409353.22"/>
    <n v="49.12"/>
    <m/>
  </r>
  <r>
    <n v="10850"/>
    <n v="22380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1000000000000000000000"/>
    <x v="20"/>
    <x v="3"/>
    <n v="561336"/>
    <n v="0"/>
    <n v="0"/>
    <n v="561336"/>
    <n v="-561336"/>
    <n v="0"/>
    <n v="0"/>
    <n v="0"/>
    <n v="0"/>
    <n v="0"/>
    <n v="364388.17"/>
    <n v="728776.34"/>
    <n v="196947.83"/>
    <n v="64.91"/>
    <m/>
  </r>
  <r>
    <n v="10850"/>
    <n v="223967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3000000000000000000000000"/>
    <x v="13"/>
    <x v="3"/>
    <n v="84068"/>
    <n v="0"/>
    <n v="0"/>
    <n v="84068"/>
    <n v="-84068"/>
    <n v="0"/>
    <n v="0"/>
    <n v="0"/>
    <n v="0"/>
    <n v="0"/>
    <n v="41280.68"/>
    <n v="82561.36"/>
    <n v="42787.32"/>
    <n v="49.1"/>
    <m/>
  </r>
  <r>
    <n v="10850"/>
    <n v="223884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9013000000000000000000"/>
    <x v="9"/>
    <x v="3"/>
    <n v="548038"/>
    <n v="0"/>
    <n v="0"/>
    <n v="548038"/>
    <n v="-548038"/>
    <n v="0"/>
    <n v="0"/>
    <n v="0"/>
    <n v="0"/>
    <n v="0"/>
    <n v="275302.28999999998"/>
    <n v="550604.57999999996"/>
    <n v="272735.71000000002"/>
    <n v="50.23"/>
    <m/>
  </r>
  <r>
    <n v="10850"/>
    <n v="224010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6000000000000000000000000"/>
    <x v="11"/>
    <x v="3"/>
    <n v="15920"/>
    <n v="0"/>
    <n v="0"/>
    <n v="15920"/>
    <n v="-15920"/>
    <n v="0"/>
    <n v="0"/>
    <n v="0"/>
    <n v="0"/>
    <n v="0"/>
    <n v="7439.04"/>
    <n v="14878.08"/>
    <n v="8480.9599999999991"/>
    <n v="46.73"/>
    <m/>
  </r>
  <r>
    <n v="10850"/>
    <n v="22385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3000000000000000000000"/>
    <x v="21"/>
    <x v="3"/>
    <n v="54000"/>
    <n v="0"/>
    <n v="0"/>
    <n v="54000"/>
    <n v="-54000"/>
    <n v="0"/>
    <n v="0"/>
    <n v="0"/>
    <n v="0"/>
    <n v="0"/>
    <n v="33000"/>
    <n v="66000"/>
    <n v="21000"/>
    <n v="61.11"/>
    <m/>
  </r>
  <r>
    <n v="11635"/>
    <n v="220496"/>
    <n v="2427"/>
    <m/>
    <m/>
    <s v="2427 | _063_30000_LIM333_Operational  Typical Work Streams Capacity Building Training"/>
    <s v="_063_30000_LIM333_Operational  Typical Work Streams Capacity Building Training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10000000000000000000000000000"/>
    <s v="Operational:Typical Work Streams:Capacity Building Training and Development:Workshops, Seminars and Subject Matter Training"/>
    <s v="FD001001001002000000000000000000000000"/>
    <s v="Fund:Operational:Revenue:General Revenue:Equitable Share"/>
    <s v="IE010037002001000000000000000000000000"/>
    <x v="8"/>
    <x v="2"/>
    <n v="100001"/>
    <n v="0"/>
    <n v="0"/>
    <n v="100001"/>
    <n v="0"/>
    <n v="100001"/>
    <n v="103301.033"/>
    <n v="106606.666056"/>
    <n v="0"/>
    <n v="0"/>
    <n v="0"/>
    <n v="0"/>
    <n v="100001"/>
    <n v="0"/>
    <m/>
  </r>
  <r>
    <n v="10850"/>
    <n v="223954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2002000000000000000000000000"/>
    <x v="17"/>
    <x v="3"/>
    <n v="1074"/>
    <n v="0"/>
    <n v="0"/>
    <n v="1074"/>
    <n v="-1074"/>
    <n v="0"/>
    <n v="0"/>
    <n v="0"/>
    <n v="0"/>
    <n v="0"/>
    <n v="527.1"/>
    <n v="1054.2"/>
    <n v="546.9"/>
    <n v="49.08"/>
    <m/>
  </r>
  <r>
    <n v="10850"/>
    <n v="223943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3000000000000000000000000"/>
    <x v="16"/>
    <x v="3"/>
    <n v="347651"/>
    <n v="0"/>
    <n v="0"/>
    <n v="347651"/>
    <n v="-347651"/>
    <n v="0"/>
    <n v="0"/>
    <n v="0"/>
    <n v="0"/>
    <n v="0"/>
    <n v="220185.82"/>
    <n v="440371.64"/>
    <n v="127465.18"/>
    <n v="63.34"/>
    <m/>
  </r>
  <r>
    <n v="10850"/>
    <n v="23280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5002001005005003000000000000000000"/>
    <x v="24"/>
    <x v="3"/>
    <n v="43571"/>
    <n v="0"/>
    <n v="0"/>
    <n v="43571"/>
    <n v="-43571"/>
    <n v="0"/>
    <n v="0"/>
    <n v="0"/>
    <n v="0"/>
    <n v="0"/>
    <n v="19893.91"/>
    <n v="39787.82"/>
    <n v="23677.09"/>
    <n v="45.66"/>
    <m/>
  </r>
  <r>
    <n v="10851"/>
    <n v="223642"/>
    <n v="167"/>
    <m/>
    <m/>
    <s v="167 | _005_30000_LIM333_Municipal Running Costs_DEPRECIATION_2018"/>
    <s v="_005_30000_LIM333_Municipal Running Costs_DEPRECIATION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2000000000000000000000000000"/>
    <x v="56"/>
    <x v="1"/>
    <n v="20052"/>
    <n v="0"/>
    <n v="0"/>
    <n v="20052"/>
    <n v="0"/>
    <n v="20052"/>
    <n v="20713.715999999997"/>
    <n v="21376.554911999996"/>
    <n v="0"/>
    <n v="0"/>
    <n v="0"/>
    <n v="0"/>
    <n v="20052"/>
    <n v="0"/>
    <m/>
  </r>
  <r>
    <n v="11511"/>
    <n v="226350"/>
    <n v="2308"/>
    <m/>
    <m/>
    <s v="2308 | 053_Printing- publications and books"/>
    <s v="053_Printing, publications and books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5856"/>
    <n v="0"/>
    <n v="0"/>
    <n v="65856"/>
    <n v="0"/>
    <n v="65856"/>
    <n v="68029.247999999992"/>
    <n v="70206.183936000001"/>
    <n v="0"/>
    <n v="0"/>
    <n v="52731.45"/>
    <n v="105462.9"/>
    <n v="13124.55"/>
    <n v="80.069999999999993"/>
    <m/>
  </r>
  <r>
    <n v="10855"/>
    <n v="203935"/>
    <n v="171"/>
    <m/>
    <m/>
    <s v="171 | _016_30000_LIM333_Municipal Running Costs_INTEREST EXPENSE _ EXTERNAL BORROWINGS_2018"/>
    <s v="_016_30000_LIM333_Municipal Running Costs_INTEREST EXPENSE _ EXTERNAL BORROWINGS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6002003001000000000000000000000000"/>
    <x v="44"/>
    <x v="4"/>
    <n v="194049"/>
    <n v="0"/>
    <n v="0"/>
    <n v="194049"/>
    <n v="-194049"/>
    <n v="0"/>
    <n v="0"/>
    <n v="0"/>
    <n v="0"/>
    <n v="251902.6"/>
    <n v="193125.33"/>
    <n v="386250.66"/>
    <n v="-250978.93"/>
    <n v="99.52"/>
    <m/>
  </r>
  <r>
    <n v="12244"/>
    <n v="224275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1688"/>
    <n v="0"/>
    <n v="0"/>
    <n v="61688"/>
    <n v="0"/>
    <n v="61688"/>
    <n v="63723.703999999998"/>
    <n v="65762.862527999998"/>
    <n v="0"/>
    <n v="0"/>
    <n v="0"/>
    <n v="0"/>
    <n v="61688"/>
    <n v="0"/>
    <m/>
  </r>
  <r>
    <n v="12245"/>
    <n v="224274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1688"/>
    <n v="0"/>
    <n v="0"/>
    <n v="61688"/>
    <n v="0"/>
    <n v="61688"/>
    <n v="63723.703999999998"/>
    <n v="65762.862527999998"/>
    <n v="0"/>
    <n v="0"/>
    <n v="0"/>
    <n v="0"/>
    <n v="61688"/>
    <n v="0"/>
    <m/>
  </r>
  <r>
    <n v="12246"/>
    <n v="224273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1688"/>
    <n v="0"/>
    <n v="0"/>
    <n v="61688"/>
    <n v="0"/>
    <n v="61688"/>
    <n v="63723.703999999998"/>
    <n v="65762.862527999998"/>
    <n v="0"/>
    <n v="0"/>
    <n v="0"/>
    <n v="0"/>
    <n v="61688"/>
    <n v="0"/>
    <m/>
  </r>
  <r>
    <n v="12611"/>
    <n v="224075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61687"/>
    <n v="0"/>
    <n v="0"/>
    <n v="61687"/>
    <n v="0"/>
    <n v="61687"/>
    <n v="63722.670999999995"/>
    <n v="65761.796472000002"/>
    <n v="0"/>
    <n v="0"/>
    <n v="0"/>
    <n v="0"/>
    <n v="61687"/>
    <n v="0"/>
    <m/>
  </r>
  <r>
    <n v="10861"/>
    <n v="223543"/>
    <n v="177"/>
    <m/>
    <m/>
    <s v="177 | _052_30000_LIM333_Municipal Running Costs_DEPRECIATION_2018"/>
    <s v="_052_30000_LIM333_Municipal Running Costs_DEPRECIATION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89421"/>
    <n v="0"/>
    <n v="0"/>
    <n v="89421"/>
    <n v="0"/>
    <n v="89421"/>
    <n v="92371.892999999996"/>
    <n v="95327.793575999996"/>
    <n v="0"/>
    <n v="0"/>
    <n v="197792.96"/>
    <n v="395585.92"/>
    <n v="-108371.96"/>
    <n v="221.19"/>
    <m/>
  </r>
  <r>
    <n v="10861"/>
    <n v="223480"/>
    <n v="177"/>
    <m/>
    <m/>
    <s v="177 | _052_30000_LIM333_Municipal Running Costs_DEPRECIATION_2018"/>
    <s v="_052_30000_LIM333_Municipal Running Costs_DEPRECIATION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1000000000000000000000000000"/>
    <x v="67"/>
    <x v="1"/>
    <n v="44139"/>
    <n v="0"/>
    <n v="0"/>
    <n v="44139"/>
    <n v="0"/>
    <n v="44139"/>
    <n v="45595.587"/>
    <n v="47054.645784"/>
    <n v="0"/>
    <n v="0"/>
    <n v="2648.9"/>
    <n v="5297.8"/>
    <n v="41490.1"/>
    <n v="6"/>
    <m/>
  </r>
  <r>
    <n v="10862"/>
    <n v="203416"/>
    <n v="178"/>
    <m/>
    <m/>
    <s v="178 | _113_30000_LIM333_Municipal Running Costs_DEPRECIATION_2018"/>
    <s v="_113_30000_LIM333_Municipal Running Costs_DEPRECIATION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85242"/>
    <n v="0"/>
    <n v="0"/>
    <n v="85242"/>
    <n v="0"/>
    <n v="85242"/>
    <n v="88054.98599999999"/>
    <n v="90872.745551999993"/>
    <n v="0"/>
    <n v="0"/>
    <n v="173288.52"/>
    <n v="346577.04"/>
    <n v="-88046.52"/>
    <n v="203.29"/>
    <m/>
  </r>
  <r>
    <n v="10732"/>
    <n v="203394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0000"/>
    <n v="60000"/>
    <n v="0"/>
    <n v="100000"/>
    <n v="0"/>
    <n v="100000"/>
    <n v="103299.99999999999"/>
    <n v="106605.59999999999"/>
    <n v="0"/>
    <n v="21950"/>
    <n v="27630.720000000001"/>
    <n v="55261.440000000002"/>
    <n v="50419.28"/>
    <n v="27.63"/>
    <m/>
  </r>
  <r>
    <n v="10866"/>
    <n v="201298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29025"/>
    <n v="0"/>
    <n v="0"/>
    <n v="129025"/>
    <n v="-129025"/>
    <n v="0"/>
    <n v="0"/>
    <n v="0"/>
    <n v="0"/>
    <n v="0"/>
    <n v="81939.429999999993"/>
    <n v="163878.85999999999"/>
    <n v="47085.57"/>
    <n v="63.51"/>
    <m/>
  </r>
  <r>
    <n v="10866"/>
    <n v="201297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7056"/>
    <n v="0"/>
    <n v="0"/>
    <n v="27056"/>
    <n v="-27056"/>
    <n v="0"/>
    <n v="0"/>
    <n v="0"/>
    <n v="0"/>
    <n v="0"/>
    <n v="18173.71"/>
    <n v="36347.42"/>
    <n v="8882.2900000000009"/>
    <n v="67.17"/>
    <m/>
  </r>
  <r>
    <n v="10866"/>
    <n v="223815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2000"/>
    <n v="0"/>
    <n v="0"/>
    <n v="12000"/>
    <n v="-12000"/>
    <n v="0"/>
    <n v="0"/>
    <n v="0"/>
    <n v="0"/>
    <n v="0"/>
    <n v="8000"/>
    <n v="16000"/>
    <n v="4000"/>
    <n v="66.67"/>
    <m/>
  </r>
  <r>
    <n v="10866"/>
    <n v="224036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1001000000000000000000000"/>
    <x v="60"/>
    <x v="3"/>
    <n v="1216162"/>
    <n v="-1200"/>
    <n v="0"/>
    <n v="1214962"/>
    <n v="-1214962"/>
    <n v="0"/>
    <n v="0"/>
    <n v="0"/>
    <n v="0"/>
    <n v="0"/>
    <n v="539427.05000000005"/>
    <n v="1078854.1000000001"/>
    <n v="675534.95"/>
    <n v="44.4"/>
    <m/>
  </r>
  <r>
    <n v="10866"/>
    <n v="224046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2004000000000000000000000"/>
    <x v="58"/>
    <x v="3"/>
    <n v="2274"/>
    <n v="0"/>
    <n v="0"/>
    <n v="2274"/>
    <n v="-2274"/>
    <n v="0"/>
    <n v="0"/>
    <n v="0"/>
    <n v="0"/>
    <n v="0"/>
    <n v="1981.2"/>
    <n v="3962.4"/>
    <n v="292.8"/>
    <n v="87.12"/>
    <m/>
  </r>
  <r>
    <n v="10866"/>
    <n v="201304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60"/>
    <n v="0"/>
    <n v="0"/>
    <n v="460"/>
    <n v="-460"/>
    <n v="0"/>
    <n v="0"/>
    <n v="0"/>
    <n v="0"/>
    <n v="0"/>
    <n v="376.5"/>
    <n v="753"/>
    <n v="83.5"/>
    <n v="81.849999999999994"/>
    <m/>
  </r>
  <r>
    <n v="10866"/>
    <n v="223899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958"/>
    <n v="0"/>
    <n v="0"/>
    <n v="3958"/>
    <n v="-3958"/>
    <n v="0"/>
    <n v="0"/>
    <n v="0"/>
    <n v="0"/>
    <n v="0"/>
    <n v="0"/>
    <n v="0"/>
    <n v="3958"/>
    <n v="0"/>
    <m/>
  </r>
  <r>
    <n v="10866"/>
    <n v="235754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0"/>
    <n v="1200"/>
    <n v="0"/>
    <n v="1200"/>
    <n v="-1200"/>
    <n v="0"/>
    <n v="0"/>
    <n v="0"/>
    <n v="0"/>
    <n v="0"/>
    <n v="5851.15"/>
    <n v="11702.3"/>
    <n v="-4651.1499999999996"/>
    <n v="487.6"/>
    <m/>
  </r>
  <r>
    <n v="10866"/>
    <n v="223876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11730"/>
    <n v="0"/>
    <n v="0"/>
    <n v="111730"/>
    <n v="-111730"/>
    <n v="0"/>
    <n v="0"/>
    <n v="0"/>
    <n v="0"/>
    <n v="0"/>
    <n v="73589.53"/>
    <n v="147179.06"/>
    <n v="38140.47"/>
    <n v="65.86"/>
    <m/>
  </r>
  <r>
    <n v="10866"/>
    <n v="20131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43507"/>
    <n v="0"/>
    <n v="0"/>
    <n v="243507"/>
    <n v="-243507"/>
    <n v="0"/>
    <n v="0"/>
    <n v="0"/>
    <n v="0"/>
    <n v="0"/>
    <n v="173105.28"/>
    <n v="346210.56"/>
    <n v="70401.72"/>
    <n v="71.09"/>
    <m/>
  </r>
  <r>
    <n v="10866"/>
    <n v="22393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548305"/>
    <n v="0"/>
    <n v="0"/>
    <n v="1548305"/>
    <n v="-1548305"/>
    <n v="0"/>
    <n v="0"/>
    <n v="0"/>
    <n v="0"/>
    <n v="0"/>
    <n v="1075924.46"/>
    <n v="2151848.92"/>
    <n v="472380.54"/>
    <n v="69.489999999999995"/>
    <m/>
  </r>
  <r>
    <n v="10866"/>
    <n v="22404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2003000000000000000000000"/>
    <x v="63"/>
    <x v="3"/>
    <n v="91429"/>
    <n v="0"/>
    <n v="0"/>
    <n v="91429"/>
    <n v="-91429"/>
    <n v="0"/>
    <n v="0"/>
    <n v="0"/>
    <n v="0"/>
    <n v="0"/>
    <n v="35077"/>
    <n v="70154"/>
    <n v="56352"/>
    <n v="38.369999999999997"/>
    <m/>
  </r>
  <r>
    <n v="10866"/>
    <n v="23215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13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  <m/>
  </r>
  <r>
    <n v="10866"/>
    <n v="224023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1005007000000000000000000"/>
    <x v="59"/>
    <x v="3"/>
    <n v="240230"/>
    <n v="0"/>
    <n v="0"/>
    <n v="240230"/>
    <n v="-240230"/>
    <n v="0"/>
    <n v="0"/>
    <n v="0"/>
    <n v="0"/>
    <n v="0"/>
    <n v="93547.5"/>
    <n v="187095"/>
    <n v="146682.5"/>
    <n v="38.94"/>
    <m/>
  </r>
  <r>
    <n v="10866"/>
    <n v="201319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51433"/>
    <n v="0"/>
    <n v="0"/>
    <n v="151433"/>
    <n v="-151433"/>
    <n v="0"/>
    <n v="0"/>
    <n v="0"/>
    <n v="0"/>
    <n v="0"/>
    <n v="75348"/>
    <n v="150696"/>
    <n v="76085"/>
    <n v="49.76"/>
    <m/>
  </r>
  <r>
    <n v="10866"/>
    <n v="224032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  <m/>
  </r>
  <r>
    <n v="11078"/>
    <n v="224401"/>
    <n v="394"/>
    <m/>
    <m/>
    <s v="394 | _153_LIM333_CONFERENCE &amp; CONVENTION COST - DOMESTIC"/>
    <s v="_153_LIM333_CONFERENCE &amp; CONVENTION COST - DOMESTIC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00000"/>
    <n v="0"/>
    <n v="0"/>
    <n v="100000"/>
    <n v="0"/>
    <n v="100000"/>
    <n v="103299.99999999999"/>
    <n v="106605.59999999999"/>
    <n v="0"/>
    <n v="0"/>
    <n v="0"/>
    <n v="0"/>
    <n v="100000"/>
    <n v="0"/>
    <m/>
  </r>
  <r>
    <n v="10866"/>
    <n v="231620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8749"/>
    <n v="0"/>
    <n v="0"/>
    <n v="8749"/>
    <n v="-8749"/>
    <n v="0"/>
    <n v="0"/>
    <n v="0"/>
    <n v="0"/>
    <n v="0"/>
    <n v="3977.4"/>
    <n v="7954.8"/>
    <n v="4771.6000000000004"/>
    <n v="45.46"/>
    <m/>
  </r>
  <r>
    <n v="11105"/>
    <n v="203723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100000"/>
    <n v="0"/>
    <n v="0"/>
    <n v="100000"/>
    <n v="0"/>
    <n v="100000"/>
    <n v="103299.99999999999"/>
    <n v="106605.59999999999"/>
    <n v="0"/>
    <n v="0"/>
    <n v="25701.88"/>
    <n v="51403.76"/>
    <n v="74298.12"/>
    <n v="25.7"/>
    <m/>
  </r>
  <r>
    <n v="10867"/>
    <n v="202344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320233"/>
    <n v="0"/>
    <n v="0"/>
    <n v="320233"/>
    <n v="-320233"/>
    <n v="0"/>
    <n v="0"/>
    <n v="0"/>
    <n v="0"/>
    <n v="0"/>
    <n v="154135.26"/>
    <n v="308270.52"/>
    <n v="166097.74"/>
    <n v="48.13"/>
    <m/>
  </r>
  <r>
    <n v="11124"/>
    <n v="200435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00000"/>
    <n v="0"/>
    <n v="0"/>
    <n v="100000"/>
    <n v="0"/>
    <n v="100000"/>
    <n v="103299.99999999999"/>
    <n v="106605.59999999999"/>
    <n v="0"/>
    <n v="0"/>
    <n v="7000"/>
    <n v="14000"/>
    <n v="93000"/>
    <n v="7"/>
    <m/>
  </r>
  <r>
    <n v="10867"/>
    <n v="202358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79054"/>
    <n v="0"/>
    <n v="0"/>
    <n v="379054"/>
    <n v="-379054"/>
    <n v="0"/>
    <n v="0"/>
    <n v="0"/>
    <n v="0"/>
    <n v="0"/>
    <n v="56213.84"/>
    <n v="112427.68"/>
    <n v="322840.15999999997"/>
    <n v="14.83"/>
    <m/>
  </r>
  <r>
    <n v="10867"/>
    <n v="207653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69306"/>
    <n v="0"/>
    <n v="0"/>
    <n v="69306"/>
    <n v="-69306"/>
    <n v="0"/>
    <n v="0"/>
    <n v="0"/>
    <n v="0"/>
    <n v="0"/>
    <n v="32350.1"/>
    <n v="64700.2"/>
    <n v="36955.9"/>
    <n v="46.68"/>
    <m/>
  </r>
  <r>
    <n v="10867"/>
    <n v="202379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818420"/>
    <n v="0"/>
    <n v="0"/>
    <n v="4818420"/>
    <n v="-4818420"/>
    <n v="0"/>
    <n v="0"/>
    <n v="0"/>
    <n v="0"/>
    <n v="0"/>
    <n v="2249807.96"/>
    <n v="4499615.92"/>
    <n v="2568612.04"/>
    <n v="46.69"/>
    <m/>
  </r>
  <r>
    <n v="10867"/>
    <n v="202351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381"/>
    <n v="0"/>
    <n v="0"/>
    <n v="1381"/>
    <n v="-1381"/>
    <n v="0"/>
    <n v="0"/>
    <n v="0"/>
    <n v="0"/>
    <n v="0"/>
    <n v="602.4"/>
    <n v="1204.8"/>
    <n v="778.6"/>
    <n v="43.62"/>
    <m/>
  </r>
  <r>
    <n v="11490"/>
    <n v="225901"/>
    <n v="2287"/>
    <m/>
    <m/>
    <s v="2287 | 003_Printing- publications and books"/>
    <s v="003_Printing, publications and books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00000"/>
    <n v="0"/>
    <n v="0"/>
    <n v="100000"/>
    <n v="0"/>
    <n v="100000"/>
    <n v="103299.99999999999"/>
    <n v="106605.59999999999"/>
    <n v="0"/>
    <n v="61000"/>
    <n v="798"/>
    <n v="1596"/>
    <n v="38202"/>
    <n v="0.8"/>
    <m/>
  </r>
  <r>
    <n v="10867"/>
    <n v="202386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05002002004000000000000000000000000"/>
    <x v="10"/>
    <x v="3"/>
    <n v="349298"/>
    <n v="0"/>
    <n v="0"/>
    <n v="349298"/>
    <n v="-349298"/>
    <n v="0"/>
    <n v="0"/>
    <n v="0"/>
    <n v="0"/>
    <n v="0"/>
    <n v="113725.8"/>
    <n v="227451.6"/>
    <n v="235572.2"/>
    <n v="32.56"/>
    <m/>
  </r>
  <r>
    <n v="10867"/>
    <n v="202394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0468"/>
    <n v="0"/>
    <n v="0"/>
    <n v="20468"/>
    <n v="-20468"/>
    <n v="0"/>
    <n v="0"/>
    <n v="0"/>
    <n v="0"/>
    <n v="0"/>
    <n v="8501.76"/>
    <n v="17003.52"/>
    <n v="11966.24"/>
    <n v="41.54"/>
    <m/>
  </r>
  <r>
    <n v="10867"/>
    <n v="202387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05002001003000000000000000000000000"/>
    <x v="16"/>
    <x v="3"/>
    <n v="401535"/>
    <n v="0"/>
    <n v="0"/>
    <n v="401535"/>
    <n v="-401535"/>
    <n v="0"/>
    <n v="0"/>
    <n v="0"/>
    <n v="0"/>
    <n v="0"/>
    <n v="226507.87"/>
    <n v="453015.74"/>
    <n v="175027.13"/>
    <n v="56.41"/>
    <m/>
  </r>
  <r>
    <n v="10867"/>
    <n v="202372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23913"/>
    <n v="0"/>
    <n v="0"/>
    <n v="223913"/>
    <n v="-223913"/>
    <n v="0"/>
    <n v="0"/>
    <n v="0"/>
    <n v="0"/>
    <n v="0"/>
    <n v="196574.64"/>
    <n v="393149.28"/>
    <n v="27338.36"/>
    <n v="87.79"/>
    <m/>
  </r>
  <r>
    <n v="10867"/>
    <n v="202401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05002002005000000000000000000000000"/>
    <x v="18"/>
    <x v="3"/>
    <n v="923698"/>
    <n v="0"/>
    <n v="0"/>
    <n v="923698"/>
    <n v="-923698"/>
    <n v="0"/>
    <n v="0"/>
    <n v="0"/>
    <n v="0"/>
    <n v="0"/>
    <n v="432435.36"/>
    <n v="864870.72"/>
    <n v="491262.64"/>
    <n v="46.82"/>
    <m/>
  </r>
  <r>
    <n v="10867"/>
    <n v="223835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15000"/>
    <n v="30000"/>
    <n v="15000"/>
    <n v="50"/>
    <m/>
  </r>
  <r>
    <n v="10867"/>
    <n v="232802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  <m/>
  </r>
  <r>
    <n v="10867"/>
    <n v="223909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59458"/>
    <n v="0"/>
    <n v="0"/>
    <n v="59458"/>
    <n v="-59458"/>
    <n v="0"/>
    <n v="0"/>
    <n v="0"/>
    <n v="0"/>
    <n v="0"/>
    <n v="28688.75"/>
    <n v="57377.5"/>
    <n v="30769.25"/>
    <n v="48.25"/>
    <m/>
  </r>
  <r>
    <n v="10763"/>
    <n v="224779"/>
    <n v="79"/>
    <m/>
    <m/>
    <s v="79 | _036_LIM333_COUNCIL-OWNED BUILDINGS"/>
    <s v="_036_LIM333_COUNCIL-OWNED BUILDING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60000"/>
    <n v="0"/>
    <n v="0"/>
    <n v="60000"/>
    <n v="0"/>
    <n v="60000"/>
    <n v="61979.999999999993"/>
    <n v="63963.359999999993"/>
    <n v="0"/>
    <n v="0"/>
    <n v="6394.1"/>
    <n v="12788.2"/>
    <n v="53605.9"/>
    <n v="10.66"/>
    <m/>
  </r>
  <r>
    <n v="10872"/>
    <n v="224020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1005007000000000000000000"/>
    <x v="68"/>
    <x v="3"/>
    <n v="171966"/>
    <n v="0"/>
    <n v="0"/>
    <n v="171966"/>
    <n v="-171966"/>
    <n v="0"/>
    <n v="0"/>
    <n v="0"/>
    <n v="0"/>
    <n v="0"/>
    <n v="68939.55"/>
    <n v="137879.1"/>
    <n v="103026.45"/>
    <n v="40.090000000000003"/>
    <m/>
  </r>
  <r>
    <n v="10872"/>
    <n v="223826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2000"/>
    <n v="0"/>
    <n v="0"/>
    <n v="12000"/>
    <n v="-12000"/>
    <n v="0"/>
    <n v="0"/>
    <n v="0"/>
    <n v="0"/>
    <n v="0"/>
    <n v="8000"/>
    <n v="16000"/>
    <n v="4000"/>
    <n v="66.67"/>
    <m/>
  </r>
  <r>
    <n v="10872"/>
    <n v="223975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61239"/>
    <n v="0"/>
    <n v="0"/>
    <n v="61239"/>
    <n v="-61239"/>
    <n v="0"/>
    <n v="0"/>
    <n v="0"/>
    <n v="0"/>
    <n v="0"/>
    <n v="28616.400000000001"/>
    <n v="57232.800000000003"/>
    <n v="32622.6"/>
    <n v="46.73"/>
    <m/>
  </r>
  <r>
    <n v="10872"/>
    <n v="223379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1001000000000000000000000"/>
    <x v="69"/>
    <x v="3"/>
    <n v="1018168"/>
    <n v="0"/>
    <n v="0"/>
    <n v="1018168"/>
    <n v="-1018168"/>
    <n v="0"/>
    <n v="0"/>
    <n v="0"/>
    <n v="0"/>
    <n v="0"/>
    <n v="550407.25"/>
    <n v="1100814.5"/>
    <n v="467760.75"/>
    <n v="54.06"/>
    <m/>
  </r>
  <r>
    <n v="10872"/>
    <n v="224021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1005001000000000000000000"/>
    <x v="70"/>
    <x v="3"/>
    <n v="24000"/>
    <n v="0"/>
    <n v="0"/>
    <n v="24000"/>
    <n v="-24000"/>
    <n v="0"/>
    <n v="0"/>
    <n v="0"/>
    <n v="0"/>
    <n v="0"/>
    <n v="10000"/>
    <n v="20000"/>
    <n v="14000"/>
    <n v="41.67"/>
    <m/>
  </r>
  <r>
    <n v="10872"/>
    <n v="223945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56217"/>
    <n v="0"/>
    <n v="0"/>
    <n v="56217"/>
    <n v="-56217"/>
    <n v="0"/>
    <n v="0"/>
    <n v="0"/>
    <n v="0"/>
    <n v="0"/>
    <n v="0"/>
    <n v="0"/>
    <n v="56217"/>
    <n v="0"/>
    <m/>
  </r>
  <r>
    <n v="10872"/>
    <n v="224022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2003000000000000000000000"/>
    <x v="71"/>
    <x v="3"/>
    <n v="119795"/>
    <n v="0"/>
    <n v="0"/>
    <n v="119795"/>
    <n v="-119795"/>
    <n v="0"/>
    <n v="0"/>
    <n v="0"/>
    <n v="0"/>
    <n v="0"/>
    <n v="45959.7"/>
    <n v="91919.4"/>
    <n v="73835.3"/>
    <n v="38.369999999999997"/>
    <m/>
  </r>
  <r>
    <n v="10872"/>
    <n v="223381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2004000000000000000000000"/>
    <x v="72"/>
    <x v="3"/>
    <n v="2274"/>
    <n v="0"/>
    <n v="0"/>
    <n v="2274"/>
    <n v="-2274"/>
    <n v="0"/>
    <n v="0"/>
    <n v="0"/>
    <n v="0"/>
    <n v="0"/>
    <n v="885.6"/>
    <n v="1771.2"/>
    <n v="1388.4"/>
    <n v="38.94"/>
    <m/>
  </r>
  <r>
    <n v="10872"/>
    <n v="224002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48413"/>
    <n v="0"/>
    <n v="0"/>
    <n v="148413"/>
    <n v="-148413"/>
    <n v="0"/>
    <n v="0"/>
    <n v="0"/>
    <n v="0"/>
    <n v="0"/>
    <n v="76834.080000000002"/>
    <n v="153668.16"/>
    <n v="71578.92"/>
    <n v="51.77"/>
    <m/>
  </r>
  <r>
    <n v="10872"/>
    <n v="223928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674603"/>
    <n v="-2647"/>
    <n v="0"/>
    <n v="671956"/>
    <n v="-671956"/>
    <n v="0"/>
    <n v="0"/>
    <n v="0"/>
    <n v="0"/>
    <n v="0"/>
    <n v="549246.80000000005"/>
    <n v="1098493.6000000001"/>
    <n v="122709.2"/>
    <n v="81.739999999999995"/>
    <m/>
  </r>
  <r>
    <n v="10872"/>
    <n v="224003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274"/>
    <n v="0"/>
    <n v="0"/>
    <n v="2274"/>
    <n v="-2274"/>
    <n v="0"/>
    <n v="0"/>
    <n v="0"/>
    <n v="0"/>
    <n v="0"/>
    <n v="2211.48"/>
    <n v="4422.96"/>
    <n v="62.52"/>
    <n v="97.25"/>
    <m/>
  </r>
  <r>
    <n v="10872"/>
    <n v="223974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3492"/>
    <n v="0"/>
    <n v="0"/>
    <n v="13492"/>
    <n v="-13492"/>
    <n v="0"/>
    <n v="0"/>
    <n v="0"/>
    <n v="0"/>
    <n v="0"/>
    <n v="6984.9"/>
    <n v="13969.8"/>
    <n v="6507.1"/>
    <n v="51.77"/>
    <m/>
  </r>
  <r>
    <n v="12332"/>
    <n v="231778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  <m/>
  </r>
  <r>
    <n v="10872"/>
    <n v="223947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53"/>
    <n v="0"/>
    <n v="0"/>
    <n v="153"/>
    <n v="-153"/>
    <n v="0"/>
    <n v="0"/>
    <n v="0"/>
    <n v="0"/>
    <n v="0"/>
    <n v="138.05000000000001"/>
    <n v="276.10000000000002"/>
    <n v="14.95"/>
    <n v="90.23"/>
    <m/>
  </r>
  <r>
    <n v="10872"/>
    <n v="232160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2002009000000000000000000000"/>
    <x v="73"/>
    <x v="3"/>
    <n v="153"/>
    <n v="0"/>
    <n v="0"/>
    <n v="153"/>
    <n v="-153"/>
    <n v="0"/>
    <n v="0"/>
    <n v="0"/>
    <n v="0"/>
    <n v="0"/>
    <n v="12.55"/>
    <n v="25.1"/>
    <n v="140.44999999999999"/>
    <n v="8.1999999999999993"/>
    <m/>
  </r>
  <r>
    <n v="10872"/>
    <n v="235990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0"/>
    <n v="2647"/>
    <n v="0"/>
    <n v="2647"/>
    <n v="-2647"/>
    <n v="0"/>
    <n v="0"/>
    <n v="0"/>
    <n v="0"/>
    <n v="0"/>
    <n v="2646.42"/>
    <n v="5292.84"/>
    <n v="0.57999999999999996"/>
    <n v="99.98"/>
    <m/>
  </r>
  <r>
    <n v="10872"/>
    <n v="223878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50348"/>
    <n v="0"/>
    <n v="0"/>
    <n v="50348"/>
    <n v="-50348"/>
    <n v="0"/>
    <n v="0"/>
    <n v="0"/>
    <n v="0"/>
    <n v="0"/>
    <n v="30998.720000000001"/>
    <n v="61997.440000000002"/>
    <n v="19349.28"/>
    <n v="61.57"/>
    <m/>
  </r>
  <r>
    <n v="10872"/>
    <n v="232803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  <m/>
  </r>
  <r>
    <n v="10873"/>
    <n v="205338"/>
    <n v="189"/>
    <m/>
    <m/>
    <s v="189 | _033_30000_LIM333_Municipal Running Costs_DEPRECIATION_2018"/>
    <s v="_033_30000_LIM333_Municipal Running Costs_DEPRECIATION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2000000000000000000000000000"/>
    <x v="1"/>
    <x v="1"/>
    <n v="528267"/>
    <n v="0"/>
    <n v="0"/>
    <n v="528267"/>
    <n v="0"/>
    <n v="528267"/>
    <n v="545699.81099999999"/>
    <n v="563162.20495200006"/>
    <n v="0"/>
    <n v="0"/>
    <n v="0"/>
    <n v="0"/>
    <n v="528267"/>
    <n v="0"/>
    <m/>
  </r>
  <r>
    <n v="10773"/>
    <n v="224871"/>
    <n v="89"/>
    <m/>
    <m/>
    <s v="89 | _037_LIM333_CONSUMABLE DOMESTIC ITEMS"/>
    <s v="_037_LIM333_CONSUMABLE DOMESTIC ITEM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4964"/>
    <n v="45000"/>
    <n v="0"/>
    <n v="59964"/>
    <n v="0"/>
    <n v="59964"/>
    <n v="61942.811999999998"/>
    <n v="63924.981983999998"/>
    <n v="0"/>
    <n v="0"/>
    <n v="18918.78"/>
    <n v="37837.56"/>
    <n v="41045.22"/>
    <n v="31.55"/>
    <m/>
  </r>
  <r>
    <n v="11510"/>
    <n v="226331"/>
    <n v="2307"/>
    <m/>
    <m/>
    <s v="2307 | 052_Printing- publications and books"/>
    <s v="052_Printing, publications and book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9564"/>
    <n v="0"/>
    <n v="0"/>
    <n v="59564"/>
    <n v="0"/>
    <n v="59564"/>
    <n v="61529.611999999994"/>
    <n v="63498.559583999995"/>
    <n v="0"/>
    <n v="0"/>
    <n v="9388.56"/>
    <n v="18777.12"/>
    <n v="50175.44"/>
    <n v="15.76"/>
    <m/>
  </r>
  <r>
    <n v="12392"/>
    <n v="224351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750"/>
    <n v="0"/>
    <n v="0"/>
    <n v="58750"/>
    <n v="0"/>
    <n v="58750"/>
    <n v="60688.749999999993"/>
    <n v="62630.789999999994"/>
    <n v="0"/>
    <n v="0"/>
    <n v="0"/>
    <n v="0"/>
    <n v="58750"/>
    <n v="0"/>
    <m/>
  </r>
  <r>
    <n v="10687"/>
    <n v="224414"/>
    <n v="3"/>
    <m/>
    <m/>
    <s v="3 | _173_LIM333_MACHINERY &amp; EQUIPMENT"/>
    <s v="_173_LIM333_MACHINERY &amp; EQUIPMENT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58560"/>
    <n v="0"/>
    <n v="0"/>
    <n v="58560"/>
    <n v="0"/>
    <n v="58560"/>
    <n v="60492.479999999996"/>
    <n v="62428.23936"/>
    <n v="0"/>
    <n v="486.96"/>
    <n v="3133.91"/>
    <n v="6267.82"/>
    <n v="54939.13"/>
    <n v="5.35"/>
    <m/>
  </r>
  <r>
    <n v="10879"/>
    <n v="203086"/>
    <n v="195"/>
    <m/>
    <m/>
    <s v="195 | _115_30000_LIM333_Municipal Running Costs_DEPRECIATION_2018"/>
    <s v="_115_30000_LIM333_Municipal Running Costs_DEPRECIATION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43979"/>
    <n v="0"/>
    <n v="0"/>
    <n v="43979"/>
    <n v="0"/>
    <n v="43979"/>
    <n v="45430.306999999993"/>
    <n v="46884.076823999996"/>
    <n v="0"/>
    <n v="0"/>
    <n v="45340.46"/>
    <n v="90680.92"/>
    <n v="-1361.46"/>
    <n v="103.1"/>
    <m/>
  </r>
  <r>
    <n v="11588"/>
    <n v="226395"/>
    <n v="2381"/>
    <m/>
    <m/>
    <s v="2381 | 037_Repairs and maintenance_Lawnmowers"/>
    <s v="037_Repairs and maintenance_Lawnmowers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621000"/>
    <n v="-506800"/>
    <n v="0"/>
    <n v="57700"/>
    <n v="0"/>
    <n v="57700"/>
    <n v="59604.1"/>
    <n v="61511.431199999999"/>
    <n v="0"/>
    <n v="4091"/>
    <n v="35570.06"/>
    <n v="71140.12"/>
    <n v="18038.939999999999"/>
    <n v="61.65"/>
    <m/>
  </r>
  <r>
    <n v="12362"/>
    <n v="224387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5393"/>
    <n v="0"/>
    <n v="0"/>
    <n v="55393"/>
    <n v="0"/>
    <n v="55393"/>
    <n v="57220.968999999997"/>
    <n v="59052.040007999996"/>
    <n v="0"/>
    <n v="0"/>
    <n v="0"/>
    <n v="0"/>
    <n v="55393"/>
    <n v="0"/>
    <m/>
  </r>
  <r>
    <n v="12363"/>
    <n v="224377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5393"/>
    <n v="0"/>
    <n v="0"/>
    <n v="55393"/>
    <n v="0"/>
    <n v="55393"/>
    <n v="57220.968999999997"/>
    <n v="59052.040007999996"/>
    <n v="0"/>
    <n v="0"/>
    <n v="0"/>
    <n v="0"/>
    <n v="55393"/>
    <n v="0"/>
    <m/>
  </r>
  <r>
    <n v="12587"/>
    <n v="22409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55392"/>
    <n v="0"/>
    <n v="0"/>
    <n v="55392"/>
    <n v="0"/>
    <n v="55392"/>
    <n v="57219.935999999994"/>
    <n v="59050.973951999993"/>
    <n v="0"/>
    <n v="0"/>
    <n v="0"/>
    <n v="0"/>
    <n v="55392"/>
    <n v="0"/>
    <m/>
  </r>
  <r>
    <n v="10702"/>
    <n v="210772"/>
    <n v="18"/>
    <m/>
    <m/>
    <s v="18 | _037_LIM333_NON-CAPITAL TOOLS &amp; EQUIPMENT"/>
    <s v="_037_LIM333_NON-CAPITAL TOOLS &amp; EQUIPME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99673"/>
    <n v="-45000"/>
    <n v="0"/>
    <n v="54673"/>
    <n v="0"/>
    <n v="54673"/>
    <n v="56477.208999999995"/>
    <n v="58284.479687999999"/>
    <n v="0"/>
    <n v="0"/>
    <n v="2018"/>
    <n v="4036"/>
    <n v="52655"/>
    <n v="3.69"/>
    <m/>
  </r>
  <r>
    <n v="11218"/>
    <n v="200904"/>
    <n v="534"/>
    <m/>
    <m/>
    <s v="534 | _144_LIM333_NON-CAPITAL TOOLS &amp; EQUIPMENT"/>
    <s v="_144_LIM333_NON-CAPITAL TOOLS &amp; EQUIPMENT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537"/>
    <n v="40000"/>
    <n v="0"/>
    <n v="54537"/>
    <n v="0"/>
    <n v="54537"/>
    <n v="56336.720999999998"/>
    <n v="58139.496072000002"/>
    <n v="0"/>
    <n v="0"/>
    <n v="29241.87"/>
    <n v="58483.74"/>
    <n v="25295.13"/>
    <n v="53.62"/>
    <m/>
  </r>
  <r>
    <n v="11533"/>
    <n v="226357"/>
    <n v="2330"/>
    <m/>
    <m/>
    <s v="2330 | 195_Printing- publications and books"/>
    <s v="195_Printing, publications and books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07003000000000000000000000000000000"/>
    <x v="0"/>
    <x v="0"/>
    <n v="53124"/>
    <n v="0"/>
    <n v="0"/>
    <n v="53124"/>
    <n v="0"/>
    <n v="53124"/>
    <n v="54877.091999999997"/>
    <n v="56633.158943999995"/>
    <n v="0"/>
    <n v="0"/>
    <n v="0"/>
    <n v="0"/>
    <n v="53124"/>
    <n v="0"/>
    <m/>
  </r>
  <r>
    <n v="10816"/>
    <n v="224882"/>
    <n v="132"/>
    <m/>
    <m/>
    <s v="132 | _123_LIM333_CONSUMABLE DOMESTIC ITEMS"/>
    <s v="_123_LIM333_CONSUMABLE DOMESTIC ITEMS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3000"/>
    <n v="0"/>
    <n v="0"/>
    <n v="53000"/>
    <n v="0"/>
    <n v="53000"/>
    <n v="54748.999999999993"/>
    <n v="56500.967999999993"/>
    <n v="0"/>
    <n v="0"/>
    <n v="8856.51"/>
    <n v="17713.02"/>
    <n v="44143.49"/>
    <n v="16.71"/>
    <m/>
  </r>
  <r>
    <n v="12337"/>
    <n v="231782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  <m/>
  </r>
  <r>
    <n v="12338"/>
    <n v="231783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  <m/>
  </r>
  <r>
    <n v="12339"/>
    <n v="231784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  <m/>
  </r>
  <r>
    <n v="12340"/>
    <n v="231785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  <m/>
  </r>
  <r>
    <n v="12341"/>
    <n v="231786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75"/>
    <n v="0"/>
    <n v="0"/>
    <n v="99875"/>
    <n v="0"/>
    <n v="99875"/>
    <n v="103170.87499999999"/>
    <n v="106472.34299999999"/>
    <n v="0"/>
    <n v="0"/>
    <n v="0"/>
    <n v="0"/>
    <n v="99875"/>
    <n v="0"/>
    <m/>
  </r>
  <r>
    <n v="10710"/>
    <n v="223891"/>
    <n v="26"/>
    <m/>
    <m/>
    <s v="26 | _053_10002_LIM333_Employee Related Cost Municipal Staff"/>
    <s v="_053_10002_LIM333_Employee Related Cost Municipal Staff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1000000000000000000000000000000"/>
    <x v="74"/>
    <x v="2"/>
    <n v="39293"/>
    <n v="60000"/>
    <n v="0"/>
    <n v="99293"/>
    <n v="0"/>
    <n v="99293"/>
    <n v="102569.66899999999"/>
    <n v="105851.89840799999"/>
    <n v="0"/>
    <n v="0"/>
    <n v="88000"/>
    <n v="176000"/>
    <n v="11293"/>
    <n v="88.63"/>
    <m/>
  </r>
  <r>
    <n v="11134"/>
    <n v="225942"/>
    <n v="450"/>
    <m/>
    <s v="/078/1341"/>
    <s v="450 | _006_30000_LIM333_Municipal Running Costs_GENERAL EXPENSES _ OTHER_2018"/>
    <s v="_006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93461"/>
    <n v="0"/>
    <n v="0"/>
    <n v="93461"/>
    <n v="-93461"/>
    <n v="0"/>
    <n v="0"/>
    <n v="0"/>
    <n v="0"/>
    <n v="0"/>
    <n v="91585"/>
    <n v="183170"/>
    <n v="1876"/>
    <n v="97.99"/>
    <m/>
  </r>
  <r>
    <n v="10901"/>
    <n v="224064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7000000000000000000000000000"/>
    <x v="75"/>
    <x v="4"/>
    <n v="50"/>
    <n v="0"/>
    <n v="0"/>
    <n v="50"/>
    <n v="0"/>
    <n v="50"/>
    <n v="51.65"/>
    <n v="53.302799999999998"/>
    <n v="0"/>
    <n v="0"/>
    <n v="0"/>
    <n v="0"/>
    <n v="50"/>
    <n v="0"/>
    <m/>
  </r>
  <r>
    <n v="11113"/>
    <n v="224959"/>
    <n v="429"/>
    <m/>
    <m/>
    <s v="429 | 1_Entity_LIM333_Municipal Running Cost"/>
    <s v="1_Entity_LIM333_Municipal Running Cos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3000"/>
    <n v="0"/>
    <n v="0"/>
    <n v="53000"/>
    <n v="0"/>
    <n v="53000"/>
    <n v="54748.999999999993"/>
    <n v="56500.967999999993"/>
    <n v="0"/>
    <n v="0"/>
    <n v="0"/>
    <n v="0"/>
    <n v="53000"/>
    <n v="0"/>
    <m/>
  </r>
  <r>
    <n v="10813"/>
    <n v="202215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92010"/>
    <n v="0"/>
    <n v="0"/>
    <n v="92010"/>
    <n v="0"/>
    <n v="92010"/>
    <n v="95046.329999999987"/>
    <n v="98087.812559999991"/>
    <n v="0"/>
    <n v="0"/>
    <n v="26468.38"/>
    <n v="52936.76"/>
    <n v="65541.62"/>
    <n v="28.77"/>
    <m/>
  </r>
  <r>
    <n v="12323"/>
    <n v="231774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1639"/>
    <n v="0"/>
    <n v="0"/>
    <n v="91639"/>
    <n v="0"/>
    <n v="91639"/>
    <n v="94663.087"/>
    <n v="97692.305783999996"/>
    <n v="0"/>
    <n v="0"/>
    <n v="0"/>
    <n v="0"/>
    <n v="91639"/>
    <n v="0"/>
    <m/>
  </r>
  <r>
    <n v="10902"/>
    <n v="205623"/>
    <n v="218"/>
    <m/>
    <m/>
    <s v="218 | _034_30000_LIM333_Municipal Running Costs_CONTRACTED SERVICES_2018"/>
    <s v="_034_30000_LIM333_Municipal Running Costs_CONTRACTED SERVICES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16000000000000000000000000"/>
    <x v="76"/>
    <x v="6"/>
    <n v="5760000"/>
    <n v="0"/>
    <n v="0"/>
    <n v="5760000"/>
    <n v="576000.00000000093"/>
    <n v="6336000.0000000009"/>
    <n v="6545088"/>
    <n v="6754530.8160000006"/>
    <n v="0"/>
    <n v="0"/>
    <n v="0"/>
    <n v="0"/>
    <n v="5760000"/>
    <n v="0"/>
    <m/>
  </r>
  <r>
    <n v="11288"/>
    <n v="209831"/>
    <n v="605"/>
    <m/>
    <m/>
    <s v="605 | CONTRACTED SERVICES - EPWP"/>
    <s v="CONTRACTED SERVICES - EPWP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27000000000000000000000000000"/>
    <x v="77"/>
    <x v="6"/>
    <n v="3500000"/>
    <n v="0"/>
    <n v="0"/>
    <n v="3500000"/>
    <n v="1500000"/>
    <n v="5000000"/>
    <n v="5165000"/>
    <n v="5330280"/>
    <n v="0"/>
    <n v="0"/>
    <n v="598000"/>
    <n v="1196000"/>
    <n v="2902000"/>
    <n v="17.09"/>
    <m/>
  </r>
  <r>
    <n v="11592"/>
    <n v="224733"/>
    <n v="2385"/>
    <m/>
    <m/>
    <s v="2385 | 037_COUNCIL-OWNED VEHICLES - CONTRACTORS_Repair and maintenance"/>
    <s v="037_COUNCIL-OWNED VEHICLES - CONTRACTORS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2810"/>
    <n v="0"/>
    <n v="0"/>
    <n v="52810"/>
    <n v="0"/>
    <n v="52810"/>
    <n v="54552.729999999996"/>
    <n v="56298.417359999999"/>
    <n v="0"/>
    <n v="0"/>
    <n v="0"/>
    <n v="0"/>
    <n v="52810"/>
    <n v="0"/>
    <m/>
  </r>
  <r>
    <n v="10936"/>
    <n v="209422"/>
    <n v="252"/>
    <s v="162/053/1027"/>
    <s v="/053/1027"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2000000000000000000000000000000"/>
    <x v="52"/>
    <x v="2"/>
    <n v="91313"/>
    <n v="0"/>
    <n v="0"/>
    <n v="91313"/>
    <n v="-33525.25802009047"/>
    <n v="57787.74197990953"/>
    <n v="59694.737465246537"/>
    <n v="61604.969064134428"/>
    <n v="0"/>
    <n v="0"/>
    <n v="72068.91"/>
    <n v="144137.82"/>
    <n v="19244.09"/>
    <n v="78.930000000000007"/>
    <m/>
  </r>
  <r>
    <n v="11513"/>
    <n v="226327"/>
    <n v="2310"/>
    <m/>
    <m/>
    <s v="2310 | 056_Printing- publications and books"/>
    <s v="056_Printing, publications and books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9699"/>
    <n v="23000"/>
    <n v="0"/>
    <n v="52699"/>
    <n v="0"/>
    <n v="52699"/>
    <n v="54438.066999999995"/>
    <n v="56180.085143999997"/>
    <n v="0"/>
    <n v="0"/>
    <n v="48885.02"/>
    <n v="97770.04"/>
    <n v="3813.98"/>
    <n v="92.76"/>
    <m/>
  </r>
  <r>
    <n v="12374"/>
    <n v="231800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0741"/>
    <n v="0"/>
    <n v="0"/>
    <n v="90741"/>
    <n v="0"/>
    <n v="90741"/>
    <n v="93735.452999999994"/>
    <n v="96734.987496000002"/>
    <n v="0"/>
    <n v="0"/>
    <n v="0"/>
    <n v="0"/>
    <n v="90741"/>
    <n v="0"/>
    <m/>
  </r>
  <r>
    <n v="10793"/>
    <n v="204916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90663"/>
    <n v="0"/>
    <n v="0"/>
    <n v="90663"/>
    <n v="0"/>
    <n v="90663"/>
    <n v="93654.878999999986"/>
    <n v="96651.835127999992"/>
    <n v="0"/>
    <n v="0"/>
    <n v="74630.86"/>
    <n v="149261.72"/>
    <n v="16032.14"/>
    <n v="82.32"/>
    <m/>
  </r>
  <r>
    <n v="10936"/>
    <n v="209423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7000000000000000000000000000000"/>
    <x v="41"/>
    <x v="2"/>
    <n v="90580"/>
    <n v="0"/>
    <n v="0"/>
    <n v="90580"/>
    <n v="0"/>
    <n v="90580"/>
    <n v="93569.14"/>
    <n v="96563.352480000001"/>
    <n v="0"/>
    <n v="0"/>
    <n v="33866.94"/>
    <n v="67733.88"/>
    <n v="56713.06"/>
    <n v="37.39"/>
    <m/>
  </r>
  <r>
    <n v="11105"/>
    <n v="224956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90100"/>
    <n v="0"/>
    <n v="0"/>
    <n v="90100"/>
    <n v="0"/>
    <n v="90100"/>
    <n v="93073.299999999988"/>
    <n v="96051.645599999989"/>
    <n v="0"/>
    <n v="3070.2"/>
    <n v="0"/>
    <n v="0"/>
    <n v="87029.8"/>
    <n v="0"/>
    <m/>
  </r>
  <r>
    <n v="12313"/>
    <n v="231765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  <m/>
  </r>
  <r>
    <n v="10979"/>
    <n v="207810"/>
    <n v="295"/>
    <m/>
    <m/>
    <s v="295 | _038_30000_LIM333_Municipal Running Costs_CONTRACTED SERVICES_2018"/>
    <s v="_038_30000_LIM333_Municipal Running Costs_CONTRACTED SERVICES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05002000000000000000000000000"/>
    <x v="78"/>
    <x v="6"/>
    <n v="3380929"/>
    <n v="0"/>
    <n v="0"/>
    <n v="3380929"/>
    <n v="338092.90000000037"/>
    <n v="3719021.9000000004"/>
    <n v="3841749.6227000002"/>
    <n v="3964685.6106264004"/>
    <n v="0"/>
    <n v="0"/>
    <n v="3081920.65"/>
    <n v="6163841.2999999998"/>
    <n v="299008.34999999998"/>
    <n v="91.16"/>
    <m/>
  </r>
  <r>
    <n v="11596"/>
    <n v="224108"/>
    <n v="2389"/>
    <m/>
    <m/>
    <s v="2389 | 173_FUEL - VEHICLES"/>
    <s v="173_FUEL - VEHICLE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1737"/>
    <n v="0"/>
    <n v="0"/>
    <n v="51737"/>
    <n v="0"/>
    <n v="51737"/>
    <n v="53444.320999999996"/>
    <n v="55154.539271999995"/>
    <n v="0"/>
    <n v="0"/>
    <n v="23390.12"/>
    <n v="46780.24"/>
    <n v="28346.880000000001"/>
    <n v="45.21"/>
    <m/>
  </r>
  <r>
    <n v="10914"/>
    <n v="200334"/>
    <n v="230"/>
    <m/>
    <m/>
    <s v="230 | _004_30000_LIM333_Municipal Running Costs_DEPRECIATION_2018"/>
    <s v="_004_30000_LIM333_Municipal Running Costs_DEPRECIATION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17241"/>
    <n v="0"/>
    <n v="0"/>
    <n v="17241"/>
    <n v="0"/>
    <n v="17241"/>
    <n v="17809.952999999998"/>
    <n v="18379.871496"/>
    <n v="0"/>
    <n v="0"/>
    <n v="0"/>
    <n v="0"/>
    <n v="17241"/>
    <n v="0"/>
    <m/>
  </r>
  <r>
    <n v="11523"/>
    <n v="226353"/>
    <n v="2320"/>
    <m/>
    <m/>
    <s v="2320 | 123_Printing- publications and books"/>
    <s v="123_Printing, publications and books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1613"/>
    <n v="0"/>
    <n v="0"/>
    <n v="51613"/>
    <n v="0"/>
    <n v="51613"/>
    <n v="53316.228999999999"/>
    <n v="55022.348328"/>
    <n v="0"/>
    <n v="0"/>
    <n v="32278.71"/>
    <n v="64557.42"/>
    <n v="19334.29"/>
    <n v="62.54"/>
    <m/>
  </r>
  <r>
    <n v="10917"/>
    <n v="223626"/>
    <n v="233"/>
    <m/>
    <m/>
    <s v="233 | _133_30000_LIM333_Municipal Running Costs_DEPRECIATION_2018"/>
    <s v="_133_30000_LIM333_Municipal Running Costs_DEPRECIATION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4002012000000000000000000000000000"/>
    <x v="56"/>
    <x v="1"/>
    <n v="1190959"/>
    <n v="0"/>
    <n v="0"/>
    <n v="1190959"/>
    <n v="0"/>
    <n v="1190959"/>
    <n v="1230260.6469999999"/>
    <n v="1269628.987704"/>
    <n v="0"/>
    <n v="0"/>
    <n v="931251.4"/>
    <n v="1862502.8"/>
    <n v="259707.6"/>
    <n v="78.19"/>
    <m/>
  </r>
  <r>
    <n v="10705"/>
    <n v="203168"/>
    <n v="21"/>
    <m/>
    <m/>
    <s v="21 | _063_LIM333_RAILWAY SIDINGS"/>
    <s v="_063_LIM333_RAILWAY SIDING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5002001000000000000000"/>
    <s v="Operational:Maintenance:Infrastructure:Corrective Maintenance:Planned:Rail Infrastructure:Rail Structures:Rail Bridges"/>
    <s v="FD001001001002000000000000000000000000"/>
    <s v="Fund:Operational:Revenue:General Revenue:Equitable Share"/>
    <s v="IE007003000000000000000000000000000000"/>
    <x v="0"/>
    <x v="0"/>
    <n v="146000"/>
    <n v="-100000"/>
    <n v="0"/>
    <n v="46000"/>
    <n v="0"/>
    <n v="46000"/>
    <n v="47517.999999999993"/>
    <n v="49038.575999999994"/>
    <n v="0"/>
    <n v="0"/>
    <n v="0"/>
    <n v="0"/>
    <n v="46000"/>
    <n v="0"/>
    <m/>
  </r>
  <r>
    <n v="10920"/>
    <n v="223553"/>
    <n v="236"/>
    <m/>
    <m/>
    <s v="236 | _144_30000_LIM333_Municipal Running Costs_DEPRECIATION_2018"/>
    <s v="_144_30000_LIM333_Municipal Running Costs_DEPRECIATION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1000000000000000000000000000"/>
    <x v="67"/>
    <x v="1"/>
    <n v="473991"/>
    <n v="0"/>
    <n v="0"/>
    <n v="473991"/>
    <n v="0"/>
    <n v="473991"/>
    <n v="489632.70299999998"/>
    <n v="505300.94949600002"/>
    <n v="0"/>
    <n v="0"/>
    <n v="55736.63"/>
    <n v="111473.26"/>
    <n v="418254.37"/>
    <n v="11.76"/>
    <m/>
  </r>
  <r>
    <n v="12607"/>
    <n v="224097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  <m/>
  </r>
  <r>
    <n v="12609"/>
    <n v="224099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  <m/>
  </r>
  <r>
    <n v="12610"/>
    <n v="224100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  <m/>
  </r>
  <r>
    <n v="10929"/>
    <n v="203841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5140620"/>
    <n v="-14500"/>
    <n v="0"/>
    <n v="5126120"/>
    <n v="-5126120"/>
    <n v="0"/>
    <n v="0"/>
    <n v="0"/>
    <n v="0"/>
    <n v="0"/>
    <n v="1894245"/>
    <n v="3788490"/>
    <n v="3231875"/>
    <n v="36.950000000000003"/>
    <m/>
  </r>
  <r>
    <n v="12317"/>
    <n v="231768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  <m/>
  </r>
  <r>
    <n v="10929"/>
    <n v="203804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9013000000000000000000"/>
    <x v="9"/>
    <x v="3"/>
    <n v="843046"/>
    <n v="0"/>
    <n v="0"/>
    <n v="843046"/>
    <n v="-843046"/>
    <n v="0"/>
    <n v="0"/>
    <n v="0"/>
    <n v="0"/>
    <n v="0"/>
    <n v="375844.93"/>
    <n v="751689.86"/>
    <n v="467201.07"/>
    <n v="44.58"/>
    <m/>
  </r>
  <r>
    <n v="10929"/>
    <n v="203819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3000000000000000000000000"/>
    <x v="13"/>
    <x v="3"/>
    <n v="59183"/>
    <n v="0"/>
    <n v="0"/>
    <n v="59183"/>
    <n v="-59183"/>
    <n v="0"/>
    <n v="0"/>
    <n v="0"/>
    <n v="0"/>
    <n v="0"/>
    <n v="24980.880000000001"/>
    <n v="49961.760000000002"/>
    <n v="34202.120000000003"/>
    <n v="42.21"/>
    <m/>
  </r>
  <r>
    <n v="12320"/>
    <n v="231771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  <m/>
  </r>
  <r>
    <n v="10929"/>
    <n v="203833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6000000000000000000000000"/>
    <x v="11"/>
    <x v="3"/>
    <n v="15920"/>
    <n v="0"/>
    <n v="0"/>
    <n v="15920"/>
    <n v="-15920"/>
    <n v="0"/>
    <n v="0"/>
    <n v="0"/>
    <n v="0"/>
    <n v="0"/>
    <n v="5313.6"/>
    <n v="10627.2"/>
    <n v="10606.4"/>
    <n v="33.380000000000003"/>
    <m/>
  </r>
  <r>
    <n v="10929"/>
    <n v="203811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2000000000000000000000000"/>
    <x v="17"/>
    <x v="3"/>
    <n v="921"/>
    <n v="0"/>
    <n v="0"/>
    <n v="921"/>
    <n v="-921"/>
    <n v="0"/>
    <n v="0"/>
    <n v="0"/>
    <n v="0"/>
    <n v="0"/>
    <n v="376.5"/>
    <n v="753"/>
    <n v="544.5"/>
    <n v="40.880000000000003"/>
    <m/>
  </r>
  <r>
    <n v="10929"/>
    <n v="203826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1000000000000000000000"/>
    <x v="20"/>
    <x v="3"/>
    <n v="603495"/>
    <n v="0"/>
    <n v="0"/>
    <n v="603495"/>
    <n v="-603495"/>
    <n v="0"/>
    <n v="0"/>
    <n v="0"/>
    <n v="0"/>
    <n v="0"/>
    <n v="373483.92"/>
    <n v="746967.84"/>
    <n v="230011.08"/>
    <n v="61.89"/>
    <m/>
  </r>
  <r>
    <n v="10929"/>
    <n v="235922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5003000000000000000000"/>
    <x v="24"/>
    <x v="3"/>
    <n v="0"/>
    <n v="14500"/>
    <n v="0"/>
    <n v="14500"/>
    <n v="-14500"/>
    <n v="0"/>
    <n v="0"/>
    <n v="0"/>
    <n v="0"/>
    <n v="0"/>
    <n v="4680.92"/>
    <n v="9361.84"/>
    <n v="9819.08"/>
    <n v="32.28"/>
    <m/>
  </r>
  <r>
    <n v="10929"/>
    <n v="203848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5000000000000000000000000"/>
    <x v="18"/>
    <x v="3"/>
    <n v="737290"/>
    <n v="0"/>
    <n v="0"/>
    <n v="737290"/>
    <n v="-737290"/>
    <n v="0"/>
    <n v="0"/>
    <n v="0"/>
    <n v="0"/>
    <n v="0"/>
    <n v="312450.18"/>
    <n v="624900.36"/>
    <n v="424839.82"/>
    <n v="42.38"/>
    <m/>
  </r>
  <r>
    <n v="10929"/>
    <n v="203812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3000000000000000000000000"/>
    <x v="16"/>
    <x v="3"/>
    <n v="428385"/>
    <n v="0"/>
    <n v="0"/>
    <n v="428385"/>
    <n v="-428385"/>
    <n v="0"/>
    <n v="0"/>
    <n v="0"/>
    <n v="0"/>
    <n v="0"/>
    <n v="293594.99"/>
    <n v="587189.98"/>
    <n v="134790.01"/>
    <n v="68.540000000000006"/>
    <m/>
  </r>
  <r>
    <n v="10929"/>
    <n v="203865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2004000000000000000000000000"/>
    <x v="10"/>
    <x v="3"/>
    <n v="273687"/>
    <n v="0"/>
    <n v="0"/>
    <n v="273687"/>
    <n v="-273687"/>
    <n v="0"/>
    <n v="0"/>
    <n v="0"/>
    <n v="0"/>
    <n v="0"/>
    <n v="98117.4"/>
    <n v="196234.8"/>
    <n v="175569.6"/>
    <n v="35.85"/>
    <m/>
  </r>
  <r>
    <n v="10929"/>
    <n v="223852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3000000000000000000000"/>
    <x v="21"/>
    <x v="3"/>
    <n v="42000"/>
    <n v="0"/>
    <n v="0"/>
    <n v="42000"/>
    <n v="-42000"/>
    <n v="0"/>
    <n v="0"/>
    <n v="0"/>
    <n v="0"/>
    <n v="0"/>
    <n v="21000"/>
    <n v="42000"/>
    <n v="21000"/>
    <n v="50"/>
    <m/>
  </r>
  <r>
    <n v="12617"/>
    <n v="224076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  <m/>
  </r>
  <r>
    <n v="12373"/>
    <n v="231799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9842"/>
    <n v="0"/>
    <n v="0"/>
    <n v="89842"/>
    <n v="0"/>
    <n v="89842"/>
    <n v="92806.785999999993"/>
    <n v="95776.603151999996"/>
    <n v="0"/>
    <n v="0"/>
    <n v="0"/>
    <n v="0"/>
    <n v="89842"/>
    <n v="0"/>
    <m/>
  </r>
  <r>
    <n v="11090"/>
    <n v="205659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86000"/>
    <n v="0"/>
    <n v="0"/>
    <n v="86000"/>
    <n v="0"/>
    <n v="86000"/>
    <n v="88838"/>
    <n v="91680.816000000006"/>
    <n v="0"/>
    <n v="42982.8"/>
    <n v="10500"/>
    <n v="21000"/>
    <n v="32517.200000000001"/>
    <n v="12.21"/>
    <m/>
  </r>
  <r>
    <n v="10778"/>
    <n v="208291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8000000000000000000000000000000"/>
    <x v="53"/>
    <x v="2"/>
    <n v="85380"/>
    <n v="0"/>
    <n v="0"/>
    <n v="85380"/>
    <n v="0"/>
    <n v="85380"/>
    <n v="88197.54"/>
    <n v="91019.861279999997"/>
    <n v="0"/>
    <n v="0"/>
    <n v="0"/>
    <n v="0"/>
    <n v="85380"/>
    <n v="0"/>
    <m/>
  </r>
  <r>
    <n v="11124"/>
    <n v="200426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85000"/>
    <n v="0"/>
    <n v="0"/>
    <n v="85000"/>
    <n v="0"/>
    <n v="85000"/>
    <n v="87805"/>
    <n v="90614.760000000009"/>
    <n v="0"/>
    <n v="0"/>
    <n v="77219.67"/>
    <n v="154439.34"/>
    <n v="7780.33"/>
    <n v="90.85"/>
    <m/>
  </r>
  <r>
    <n v="10824"/>
    <n v="225928"/>
    <n v="140"/>
    <s v="123/078/1341"/>
    <s v="/078/1341"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4997"/>
    <n v="0"/>
    <n v="0"/>
    <n v="84997"/>
    <e v="#REF!"/>
    <e v="#REF!"/>
    <e v="#REF!"/>
    <e v="#REF!"/>
    <n v="0"/>
    <n v="0"/>
    <n v="83291"/>
    <n v="166582"/>
    <n v="1706"/>
    <n v="97.99"/>
    <m/>
  </r>
  <r>
    <n v="10842"/>
    <n v="199535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89503"/>
    <n v="-5000"/>
    <n v="0"/>
    <n v="84503"/>
    <n v="0"/>
    <n v="84503"/>
    <n v="87291.598999999987"/>
    <n v="90084.930167999992"/>
    <n v="0"/>
    <n v="0"/>
    <n v="3801.7"/>
    <n v="7603.4"/>
    <n v="80701.3"/>
    <n v="4.5"/>
    <m/>
  </r>
  <r>
    <n v="10698"/>
    <n v="205255"/>
    <n v="14"/>
    <s v="056/078/1341"/>
    <s v="/078/1341"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4126"/>
    <n v="0"/>
    <n v="0"/>
    <n v="84126"/>
    <e v="#REF!"/>
    <e v="#REF!"/>
    <e v="#REF!"/>
    <e v="#REF!"/>
    <n v="0"/>
    <n v="0"/>
    <n v="82438"/>
    <n v="164876"/>
    <n v="1688"/>
    <n v="97.99"/>
    <m/>
  </r>
  <r>
    <n v="11068"/>
    <n v="202949"/>
    <n v="384"/>
    <s v="014/078/1341"/>
    <s v="/078/1341"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3872"/>
    <n v="0"/>
    <n v="0"/>
    <n v="83872"/>
    <e v="#REF!"/>
    <e v="#REF!"/>
    <e v="#REF!"/>
    <e v="#REF!"/>
    <n v="0"/>
    <n v="0"/>
    <n v="82189"/>
    <n v="164378"/>
    <n v="1683"/>
    <n v="97.99"/>
    <m/>
  </r>
  <r>
    <n v="11263"/>
    <n v="206125"/>
    <n v="580"/>
    <s v="006/053/1027"/>
    <s v="/053/1027"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83103"/>
    <n v="0"/>
    <n v="0"/>
    <n v="83103"/>
    <n v="24790.155353025169"/>
    <n v="107893.15535302517"/>
    <n v="111453.62947967499"/>
    <n v="115020.14562302458"/>
    <n v="0"/>
    <n v="0"/>
    <n v="65589.16"/>
    <n v="131178.32"/>
    <n v="17513.84"/>
    <n v="78.930000000000007"/>
    <m/>
  </r>
  <r>
    <n v="11131"/>
    <n v="211425"/>
    <n v="447"/>
    <s v="115/078/1341"/>
    <s v="/078/1341"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82479"/>
    <n v="0"/>
    <n v="0"/>
    <n v="82479"/>
    <e v="#REF!"/>
    <e v="#REF!"/>
    <e v="#REF!"/>
    <e v="#REF!"/>
    <n v="0"/>
    <n v="0"/>
    <n v="0"/>
    <n v="0"/>
    <n v="82479"/>
    <n v="0"/>
    <m/>
  </r>
  <r>
    <n v="12637"/>
    <n v="224081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  <m/>
  </r>
  <r>
    <n v="12641"/>
    <n v="224085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  <m/>
  </r>
  <r>
    <n v="12642"/>
    <n v="224086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000"/>
    <n v="0"/>
    <n v="0"/>
    <n v="45000"/>
    <n v="0"/>
    <n v="45000"/>
    <n v="46484.999999999993"/>
    <n v="47972.52"/>
    <n v="0"/>
    <n v="0"/>
    <n v="0"/>
    <n v="0"/>
    <n v="45000"/>
    <n v="0"/>
    <m/>
  </r>
  <r>
    <n v="10936"/>
    <n v="22382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3000000000000000000000"/>
    <x v="21"/>
    <x v="3"/>
    <n v="48000"/>
    <n v="0"/>
    <n v="0"/>
    <n v="48000"/>
    <n v="-48000"/>
    <n v="0"/>
    <n v="0"/>
    <n v="0"/>
    <n v="0"/>
    <n v="0"/>
    <n v="26000"/>
    <n v="52000"/>
    <n v="22000"/>
    <n v="54.17"/>
    <m/>
  </r>
  <r>
    <n v="10936"/>
    <n v="209380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187614"/>
    <n v="0"/>
    <n v="0"/>
    <n v="187614"/>
    <n v="-187614"/>
    <n v="0"/>
    <n v="0"/>
    <n v="0"/>
    <n v="0"/>
    <n v="0"/>
    <n v="199637.54"/>
    <n v="399275.08"/>
    <n v="-12023.54"/>
    <n v="106.41"/>
    <m/>
  </r>
  <r>
    <n v="10936"/>
    <n v="224047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2004000000000000000000000"/>
    <x v="58"/>
    <x v="3"/>
    <n v="2274"/>
    <n v="0"/>
    <n v="0"/>
    <n v="2274"/>
    <n v="-2274"/>
    <n v="0"/>
    <n v="0"/>
    <n v="0"/>
    <n v="0"/>
    <n v="0"/>
    <n v="2791.26"/>
    <n v="5582.52"/>
    <n v="-517.26"/>
    <n v="122.75"/>
    <m/>
  </r>
  <r>
    <n v="10936"/>
    <n v="22403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  <m/>
  </r>
  <r>
    <n v="10936"/>
    <n v="22404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2003000000000000000000000"/>
    <x v="63"/>
    <x v="3"/>
    <n v="295964"/>
    <n v="0"/>
    <n v="0"/>
    <n v="295964"/>
    <n v="-295964"/>
    <n v="0"/>
    <n v="0"/>
    <n v="0"/>
    <n v="0"/>
    <n v="0"/>
    <n v="113547.45"/>
    <n v="227094.9"/>
    <n v="182416.55"/>
    <n v="38.369999999999997"/>
    <m/>
  </r>
  <r>
    <n v="10936"/>
    <n v="20941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3000000000000000000000000"/>
    <x v="13"/>
    <x v="3"/>
    <n v="67369"/>
    <n v="0"/>
    <n v="0"/>
    <n v="67369"/>
    <n v="-67369"/>
    <n v="0"/>
    <n v="0"/>
    <n v="0"/>
    <n v="0"/>
    <n v="0"/>
    <n v="34387.879999999997"/>
    <n v="68775.759999999995"/>
    <n v="32981.120000000003"/>
    <n v="51.04"/>
    <m/>
  </r>
  <r>
    <n v="10936"/>
    <n v="223879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748322"/>
    <n v="0"/>
    <n v="0"/>
    <n v="748322"/>
    <n v="-748322"/>
    <n v="0"/>
    <n v="0"/>
    <n v="0"/>
    <n v="0"/>
    <n v="0"/>
    <n v="200817.45"/>
    <n v="401634.9"/>
    <n v="547504.55000000005"/>
    <n v="26.84"/>
    <m/>
  </r>
  <r>
    <n v="10936"/>
    <n v="22402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5007000000000000000000"/>
    <x v="59"/>
    <x v="3"/>
    <n v="124967"/>
    <n v="0"/>
    <n v="0"/>
    <n v="124967"/>
    <n v="-124967"/>
    <n v="0"/>
    <n v="0"/>
    <n v="0"/>
    <n v="0"/>
    <n v="0"/>
    <n v="48663.199999999997"/>
    <n v="97326.399999999994"/>
    <n v="76303.8"/>
    <n v="38.94"/>
    <m/>
  </r>
  <r>
    <n v="10936"/>
    <n v="223927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4006542"/>
    <n v="0"/>
    <n v="0"/>
    <n v="4006542"/>
    <n v="-4006542"/>
    <n v="0"/>
    <n v="0"/>
    <n v="0"/>
    <n v="0"/>
    <n v="0"/>
    <n v="1897821.22"/>
    <n v="3795642.44"/>
    <n v="2108720.7799999998"/>
    <n v="47.37"/>
    <m/>
  </r>
  <r>
    <n v="10936"/>
    <n v="209430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2000000000000000000000000"/>
    <x v="17"/>
    <x v="3"/>
    <n v="921"/>
    <n v="0"/>
    <n v="0"/>
    <n v="921"/>
    <n v="-921"/>
    <n v="0"/>
    <n v="0"/>
    <n v="0"/>
    <n v="0"/>
    <n v="0"/>
    <n v="552.20000000000005"/>
    <n v="1104.4000000000001"/>
    <n v="368.8"/>
    <n v="59.96"/>
    <m/>
  </r>
  <r>
    <n v="10936"/>
    <n v="223946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3000000000000000000000000"/>
    <x v="16"/>
    <x v="3"/>
    <n v="333778"/>
    <n v="0"/>
    <n v="0"/>
    <n v="333778"/>
    <n v="-333778"/>
    <n v="0"/>
    <n v="0"/>
    <n v="0"/>
    <n v="0"/>
    <n v="0"/>
    <n v="220887.16"/>
    <n v="441774.32"/>
    <n v="112890.84"/>
    <n v="66.180000000000007"/>
    <m/>
  </r>
  <r>
    <n v="10936"/>
    <n v="231622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6000000000000000000000000"/>
    <x v="11"/>
    <x v="3"/>
    <n v="19637"/>
    <n v="0"/>
    <n v="0"/>
    <n v="19637"/>
    <n v="-19637"/>
    <n v="0"/>
    <n v="0"/>
    <n v="0"/>
    <n v="0"/>
    <n v="0"/>
    <n v="7269"/>
    <n v="14538"/>
    <n v="12368"/>
    <n v="37.020000000000003"/>
    <m/>
  </r>
  <r>
    <n v="11204"/>
    <n v="225996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31885"/>
    <n v="50000"/>
    <n v="0"/>
    <n v="81885"/>
    <n v="0"/>
    <n v="81885"/>
    <n v="84587.204999999987"/>
    <n v="87293.995559999996"/>
    <n v="0"/>
    <n v="0"/>
    <n v="36492.75"/>
    <n v="72985.5"/>
    <n v="45392.25"/>
    <n v="44.57"/>
    <m/>
  </r>
  <r>
    <n v="11083"/>
    <n v="203912"/>
    <n v="399"/>
    <s v="016/078/1341"/>
    <s v="/078/1341"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2000000000000000000000000000000"/>
    <x v="35"/>
    <x v="2"/>
    <n v="81652"/>
    <n v="0"/>
    <n v="0"/>
    <n v="81652"/>
    <e v="#REF!"/>
    <e v="#REF!"/>
    <e v="#REF!"/>
    <e v="#REF!"/>
    <n v="0"/>
    <n v="0"/>
    <n v="80013"/>
    <n v="160026"/>
    <n v="1639"/>
    <n v="97.99"/>
    <m/>
  </r>
  <r>
    <n v="12378"/>
    <n v="231804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8"/>
    <n v="0"/>
    <n v="0"/>
    <n v="80858"/>
    <n v="0"/>
    <n v="80858"/>
    <n v="83526.313999999998"/>
    <n v="86199.156048000004"/>
    <n v="0"/>
    <n v="0"/>
    <n v="0"/>
    <n v="0"/>
    <n v="80858"/>
    <n v="0"/>
    <m/>
  </r>
  <r>
    <n v="10936"/>
    <n v="23215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12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  <m/>
  </r>
  <r>
    <n v="10936"/>
    <n v="23280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3000000000000000000"/>
    <x v="24"/>
    <x v="3"/>
    <n v="29047"/>
    <n v="0"/>
    <n v="0"/>
    <n v="29047"/>
    <n v="-29047"/>
    <n v="0"/>
    <n v="0"/>
    <n v="0"/>
    <n v="0"/>
    <n v="0"/>
    <n v="17553.45"/>
    <n v="35106.9"/>
    <n v="11493.55"/>
    <n v="60.43"/>
    <m/>
  </r>
  <r>
    <n v="10936"/>
    <n v="224035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1000000000000000000000"/>
    <x v="60"/>
    <x v="3"/>
    <n v="1123875"/>
    <n v="0"/>
    <n v="0"/>
    <n v="1123875"/>
    <n v="-1123875"/>
    <n v="0"/>
    <n v="0"/>
    <n v="0"/>
    <n v="0"/>
    <n v="0"/>
    <n v="512558.13"/>
    <n v="1025116.26"/>
    <n v="611316.87"/>
    <n v="45.61"/>
    <m/>
  </r>
  <r>
    <n v="10936"/>
    <n v="209394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1000000000000000000000"/>
    <x v="20"/>
    <x v="3"/>
    <n v="362092"/>
    <n v="0"/>
    <n v="0"/>
    <n v="362092"/>
    <n v="-362092"/>
    <n v="0"/>
    <n v="0"/>
    <n v="0"/>
    <n v="0"/>
    <n v="0"/>
    <n v="169246.5"/>
    <n v="338493"/>
    <n v="192845.5"/>
    <n v="46.74"/>
    <m/>
  </r>
  <r>
    <n v="10936"/>
    <n v="209401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267663"/>
    <n v="0"/>
    <n v="0"/>
    <n v="267663"/>
    <n v="-267663"/>
    <n v="0"/>
    <n v="0"/>
    <n v="0"/>
    <n v="0"/>
    <n v="0"/>
    <n v="126734.1"/>
    <n v="253468.2"/>
    <n v="140928.9"/>
    <n v="47.35"/>
    <m/>
  </r>
  <r>
    <n v="10936"/>
    <n v="209408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679494"/>
    <n v="0"/>
    <n v="0"/>
    <n v="679494"/>
    <n v="-679494"/>
    <n v="0"/>
    <n v="0"/>
    <n v="0"/>
    <n v="0"/>
    <n v="0"/>
    <n v="345397.79"/>
    <n v="690795.58"/>
    <n v="334096.21000000002"/>
    <n v="50.83"/>
    <m/>
  </r>
  <r>
    <n v="12321"/>
    <n v="231772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7"/>
    <n v="0"/>
    <n v="0"/>
    <n v="80857"/>
    <n v="0"/>
    <n v="80857"/>
    <n v="83525.280999999988"/>
    <n v="86198.089991999994"/>
    <n v="0"/>
    <n v="0"/>
    <n v="0"/>
    <n v="0"/>
    <n v="80857"/>
    <n v="0"/>
    <m/>
  </r>
  <r>
    <n v="12377"/>
    <n v="231803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7"/>
    <n v="0"/>
    <n v="0"/>
    <n v="80857"/>
    <n v="0"/>
    <n v="80857"/>
    <n v="83525.280999999988"/>
    <n v="86198.089991999994"/>
    <n v="0"/>
    <n v="0"/>
    <n v="0"/>
    <n v="0"/>
    <n v="80857"/>
    <n v="0"/>
    <m/>
  </r>
  <r>
    <n v="10890"/>
    <n v="203582"/>
    <n v="206"/>
    <m/>
    <m/>
    <s v="206 | _063_LIM333_COUNCIL-OWNED BUILDINGS"/>
    <s v="_063_LIM333_COUNCIL-OWNED BUILDING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543"/>
    <n v="0"/>
    <n v="0"/>
    <n v="44543"/>
    <n v="0"/>
    <n v="44543"/>
    <n v="46012.918999999994"/>
    <n v="47485.332407999995"/>
    <n v="0"/>
    <n v="0"/>
    <n v="0"/>
    <n v="0"/>
    <n v="44543"/>
    <n v="0"/>
    <m/>
  </r>
  <r>
    <n v="12336"/>
    <n v="224383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4062"/>
    <n v="0"/>
    <n v="0"/>
    <n v="44062"/>
    <n v="0"/>
    <n v="44062"/>
    <n v="45516.045999999995"/>
    <n v="46972.559471999994"/>
    <n v="0"/>
    <n v="0"/>
    <n v="0"/>
    <n v="0"/>
    <n v="44062"/>
    <n v="0"/>
    <m/>
  </r>
  <r>
    <n v="10953"/>
    <n v="202753"/>
    <n v="269"/>
    <m/>
    <m/>
    <s v="269 | _105_LIM333_NON-CAPITAL TOOLS &amp; EQUIPMENT"/>
    <s v="_105_LIM333_NON-CAPITAL TOOLS &amp; EQUIPMENT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4000"/>
    <n v="20000"/>
    <n v="0"/>
    <n v="44000"/>
    <n v="0"/>
    <n v="44000"/>
    <n v="45452"/>
    <n v="46906.464"/>
    <n v="0"/>
    <n v="15704.28"/>
    <n v="15938.14"/>
    <n v="31876.28"/>
    <n v="12357.58"/>
    <n v="36.22"/>
    <m/>
  </r>
  <r>
    <n v="12379"/>
    <n v="231805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80857"/>
    <n v="0"/>
    <n v="0"/>
    <n v="80857"/>
    <n v="0"/>
    <n v="80857"/>
    <n v="83525.280999999988"/>
    <n v="86198.089991999994"/>
    <n v="0"/>
    <n v="0"/>
    <n v="0"/>
    <n v="0"/>
    <n v="80857"/>
    <n v="0"/>
    <m/>
  </r>
  <r>
    <n v="10945"/>
    <n v="201595"/>
    <n v="261"/>
    <m/>
    <m/>
    <s v="261 | _143_30000_LIM333_Municipal Running Costs_DEPRECIATION_2018"/>
    <s v="_143_30000_LIM333_Municipal Running Costs_DEPRECIATION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8058"/>
    <n v="0"/>
    <n v="0"/>
    <n v="28058"/>
    <n v="0"/>
    <n v="28058"/>
    <n v="28983.913999999997"/>
    <n v="29911.399247999998"/>
    <n v="0"/>
    <n v="0"/>
    <n v="0"/>
    <n v="0"/>
    <n v="28058"/>
    <n v="0"/>
    <m/>
  </r>
  <r>
    <n v="11506"/>
    <n v="226352"/>
    <n v="2303"/>
    <m/>
    <m/>
    <s v="2303 | 036_Printing- publications and books"/>
    <s v="036_Printing, publications and book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0424"/>
    <n v="0"/>
    <n v="0"/>
    <n v="40424"/>
    <n v="0"/>
    <n v="40424"/>
    <n v="41757.991999999998"/>
    <n v="43094.247744"/>
    <n v="0"/>
    <n v="0"/>
    <n v="13526.47"/>
    <n v="27052.94"/>
    <n v="26897.53"/>
    <n v="33.46"/>
    <m/>
  </r>
  <r>
    <n v="10695"/>
    <n v="224868"/>
    <n v="11"/>
    <m/>
    <m/>
    <s v="11 | _052_LIM333_CONSUMABLE DOMESTIC ITEMS"/>
    <s v="_052_LIM333_CONSUMABLE DOMESTIC ITEM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0000"/>
    <n v="0"/>
    <n v="0"/>
    <n v="40000"/>
    <n v="0"/>
    <n v="40000"/>
    <n v="41320"/>
    <n v="42642.239999999998"/>
    <n v="0"/>
    <n v="0"/>
    <n v="14527.88"/>
    <n v="29055.759999999998"/>
    <n v="25472.12"/>
    <n v="36.32"/>
    <m/>
  </r>
  <r>
    <n v="11131"/>
    <n v="224925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7141"/>
    <n v="0"/>
    <n v="0"/>
    <n v="37141"/>
    <n v="0"/>
    <n v="37141"/>
    <n v="38366.652999999998"/>
    <n v="39594.385896"/>
    <n v="0"/>
    <n v="0"/>
    <n v="8488.49"/>
    <n v="16976.98"/>
    <n v="28652.51"/>
    <n v="22.85"/>
    <m/>
  </r>
  <r>
    <n v="12386"/>
    <n v="231811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79900"/>
    <n v="0"/>
    <n v="0"/>
    <n v="79900"/>
    <n v="0"/>
    <n v="79900"/>
    <n v="82536.7"/>
    <n v="85177.874400000001"/>
    <n v="0"/>
    <n v="0"/>
    <n v="0"/>
    <n v="0"/>
    <n v="79900"/>
    <n v="0"/>
    <m/>
  </r>
  <r>
    <n v="12389"/>
    <n v="231738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79900"/>
    <n v="0"/>
    <n v="0"/>
    <n v="79900"/>
    <n v="0"/>
    <n v="79900"/>
    <n v="82536.7"/>
    <n v="85177.874400000001"/>
    <n v="0"/>
    <n v="0"/>
    <n v="0"/>
    <n v="0"/>
    <n v="79900"/>
    <n v="0"/>
    <m/>
  </r>
  <r>
    <n v="10766"/>
    <n v="203621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79856"/>
    <n v="0"/>
    <n v="0"/>
    <n v="79856"/>
    <n v="0"/>
    <n v="79856"/>
    <n v="82491.247999999992"/>
    <n v="85130.967936000001"/>
    <n v="0"/>
    <n v="0"/>
    <n v="46956.52"/>
    <n v="93913.04"/>
    <n v="32899.480000000003"/>
    <n v="58.8"/>
    <m/>
  </r>
  <r>
    <n v="12256"/>
    <n v="231688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79109"/>
    <n v="0"/>
    <n v="0"/>
    <n v="79109"/>
    <n v="0"/>
    <n v="79109"/>
    <n v="81719.596999999994"/>
    <n v="84334.624104000002"/>
    <n v="0"/>
    <n v="0"/>
    <n v="0"/>
    <n v="0"/>
    <n v="79109"/>
    <n v="0"/>
    <m/>
  </r>
  <r>
    <n v="11046"/>
    <n v="202912"/>
    <n v="362"/>
    <m/>
    <m/>
    <s v="362 | _112_30000_LIM333_Municipal Running Costs_GENERAL EXPENSES _ OTHER_2018"/>
    <s v="_112_30000_LIM333_Municipal Running Costs_GENERAL EXPENSES _ OTHER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7001002000000000000000000000000"/>
    <x v="37"/>
    <x v="2"/>
    <n v="23959"/>
    <n v="55000"/>
    <n v="0"/>
    <n v="78959"/>
    <n v="0"/>
    <n v="78959"/>
    <n v="81564.646999999997"/>
    <n v="84174.715704000002"/>
    <n v="0"/>
    <n v="0"/>
    <n v="54754.76"/>
    <n v="109509.52"/>
    <n v="24204.240000000002"/>
    <n v="69.349999999999994"/>
    <m/>
  </r>
  <r>
    <n v="11133"/>
    <n v="223396"/>
    <n v="449"/>
    <m/>
    <m/>
    <s v="449 | 183_LIM333_CONSUMABLE DOMESTIC ITEMS"/>
    <s v="183_LIM333_CONSUMABLE DOMESTIC ITEM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1000000000000000000000"/>
    <s v="Fund:Operational:Revenue:General Revenue:Service Charges:Electricity"/>
    <s v="IE007003000000000000000000000000000000"/>
    <x v="0"/>
    <x v="0"/>
    <n v="36000"/>
    <n v="0"/>
    <n v="0"/>
    <n v="36000"/>
    <n v="0"/>
    <n v="36000"/>
    <n v="37188"/>
    <n v="38378.016000000003"/>
    <n v="0"/>
    <n v="0"/>
    <n v="31246.07"/>
    <n v="62492.14"/>
    <n v="4753.93"/>
    <n v="86.79"/>
    <m/>
  </r>
  <r>
    <n v="11160"/>
    <n v="205883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78950"/>
    <n v="0"/>
    <n v="0"/>
    <n v="78950"/>
    <n v="0"/>
    <n v="78950"/>
    <n v="81555.349999999991"/>
    <n v="84165.121199999994"/>
    <n v="0"/>
    <n v="0"/>
    <n v="47123.48"/>
    <n v="94246.96"/>
    <n v="31826.52"/>
    <n v="59.69"/>
    <m/>
  </r>
  <r>
    <n v="11100"/>
    <n v="225959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37002001000000000000000000000000"/>
    <x v="8"/>
    <x v="2"/>
    <n v="75245"/>
    <n v="0"/>
    <n v="0"/>
    <n v="75245"/>
    <n v="0"/>
    <n v="75245"/>
    <n v="77728.084999999992"/>
    <n v="80215.383719999998"/>
    <n v="0"/>
    <n v="0"/>
    <n v="40130.44"/>
    <n v="80260.88"/>
    <n v="35114.559999999998"/>
    <n v="53.33"/>
    <m/>
  </r>
  <r>
    <n v="11160"/>
    <n v="205889"/>
    <n v="476"/>
    <s v="035/053/1027"/>
    <s v="/053/1027"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74192"/>
    <n v="0"/>
    <n v="0"/>
    <n v="74192"/>
    <n v="10556.121076236683"/>
    <n v="84748.121076236683"/>
    <n v="87544.80907175249"/>
    <n v="90346.242962048578"/>
    <n v="0"/>
    <n v="0"/>
    <n v="58556.14"/>
    <n v="117112.28"/>
    <n v="15635.86"/>
    <n v="78.930000000000007"/>
    <m/>
  </r>
  <r>
    <n v="10932"/>
    <n v="205382"/>
    <n v="248"/>
    <s v="033/078/1341"/>
    <s v="/078/1341"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2553"/>
    <n v="10000"/>
    <n v="0"/>
    <n v="72553"/>
    <e v="#REF!"/>
    <e v="#REF!"/>
    <e v="#REF!"/>
    <e v="#REF!"/>
    <n v="0"/>
    <n v="0"/>
    <n v="65270.080000000002"/>
    <n v="130540.16"/>
    <n v="7282.92"/>
    <n v="89.96"/>
    <m/>
  </r>
  <r>
    <n v="12333"/>
    <n v="224279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  <m/>
  </r>
  <r>
    <n v="10958"/>
    <n v="226120"/>
    <n v="274"/>
    <m/>
    <m/>
    <s v="274 | _057_70000_LIM333_Operational  Typical Work Streams Community Development Burials_GRANTS _ SUBSIDIES PAID_UNCONDITIONAL_2018"/>
    <s v="_057_70000_LIM333_Operational  Typical Work Streams Community Development Burials_GRANTS _ SUBSIDIES PAID_UNCONDITIONAL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13000000000000000000000000000"/>
    <s v="Operational:Typical Work Streams:Community Development:Burials"/>
    <s v="FD001001001002000000000000000000000000"/>
    <s v="Fund:Operational:Revenue:General Revenue:Equitable Share"/>
    <s v="IE011002002006003010000000000000000000"/>
    <x v="79"/>
    <x v="5"/>
    <n v="500000"/>
    <n v="0"/>
    <n v="0"/>
    <n v="500000"/>
    <n v="0"/>
    <n v="500000"/>
    <n v="516499.99999999994"/>
    <n v="533028"/>
    <n v="0"/>
    <n v="0"/>
    <n v="0"/>
    <n v="0"/>
    <n v="500000"/>
    <n v="0"/>
    <m/>
  </r>
  <r>
    <n v="12393"/>
    <n v="224350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  <m/>
  </r>
  <r>
    <n v="11167"/>
    <n v="200994"/>
    <n v="483"/>
    <s v="134/053/1027"/>
    <s v="/053/1027"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62000000000000000000000000000000"/>
    <x v="52"/>
    <x v="2"/>
    <n v="72016"/>
    <n v="0"/>
    <n v="0"/>
    <n v="72016"/>
    <n v="32939.468475420537"/>
    <n v="104955.46847542054"/>
    <n v="108418.99893510941"/>
    <n v="111888.40690103291"/>
    <n v="0"/>
    <n v="0"/>
    <n v="56838.73"/>
    <n v="113677.46"/>
    <n v="15177.27"/>
    <n v="78.930000000000007"/>
    <m/>
  </r>
  <r>
    <n v="10962"/>
    <n v="200762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07315"/>
    <n v="0"/>
    <n v="0"/>
    <n v="207315"/>
    <n v="-207315"/>
    <n v="0"/>
    <n v="0"/>
    <n v="0"/>
    <n v="0"/>
    <n v="0"/>
    <n v="93620.4"/>
    <n v="187240.8"/>
    <n v="113694.6"/>
    <n v="45.16"/>
    <m/>
  </r>
  <r>
    <n v="10962"/>
    <n v="200784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2157560"/>
    <n v="0"/>
    <n v="0"/>
    <n v="2157560"/>
    <n v="-2157560"/>
    <n v="0"/>
    <n v="0"/>
    <n v="0"/>
    <n v="0"/>
    <n v="0"/>
    <n v="1050842.1200000001"/>
    <n v="2101684.2400000002"/>
    <n v="1106717.8799999999"/>
    <n v="48.71"/>
    <m/>
  </r>
  <r>
    <n v="10962"/>
    <n v="200747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534"/>
    <n v="0"/>
    <n v="0"/>
    <n v="1534"/>
    <n v="-1534"/>
    <n v="0"/>
    <n v="0"/>
    <n v="0"/>
    <n v="0"/>
    <n v="0"/>
    <n v="727.9"/>
    <n v="1455.8"/>
    <n v="806.1"/>
    <n v="47.45"/>
    <m/>
  </r>
  <r>
    <n v="10962"/>
    <n v="200822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4700"/>
    <n v="0"/>
    <n v="0"/>
    <n v="34700"/>
    <n v="-34700"/>
    <n v="0"/>
    <n v="0"/>
    <n v="0"/>
    <n v="0"/>
    <n v="0"/>
    <n v="16870"/>
    <n v="33740"/>
    <n v="17830"/>
    <n v="48.62"/>
    <m/>
  </r>
  <r>
    <n v="10962"/>
    <n v="200851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99088"/>
    <n v="0"/>
    <n v="0"/>
    <n v="199088"/>
    <n v="-199088"/>
    <n v="0"/>
    <n v="0"/>
    <n v="0"/>
    <n v="0"/>
    <n v="0"/>
    <n v="39805.82"/>
    <n v="79611.64"/>
    <n v="159282.18"/>
    <n v="19.989999999999998"/>
    <m/>
  </r>
  <r>
    <n v="10962"/>
    <n v="200823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79797"/>
    <n v="0"/>
    <n v="0"/>
    <n v="179797"/>
    <n v="-179797"/>
    <n v="0"/>
    <n v="0"/>
    <n v="0"/>
    <n v="0"/>
    <n v="0"/>
    <n v="56413.37"/>
    <n v="112826.74"/>
    <n v="123383.63"/>
    <n v="31.38"/>
    <m/>
  </r>
  <r>
    <n v="10962"/>
    <n v="200798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458444"/>
    <n v="0"/>
    <n v="0"/>
    <n v="458444"/>
    <n v="-458444"/>
    <n v="0"/>
    <n v="0"/>
    <n v="0"/>
    <n v="0"/>
    <n v="0"/>
    <n v="219394.42"/>
    <n v="438788.84"/>
    <n v="239049.58"/>
    <n v="47.86"/>
    <m/>
  </r>
  <r>
    <n v="10962"/>
    <n v="200869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449097"/>
    <n v="0"/>
    <n v="0"/>
    <n v="449097"/>
    <n v="-449097"/>
    <n v="0"/>
    <n v="0"/>
    <n v="0"/>
    <n v="0"/>
    <n v="0"/>
    <n v="355350.44"/>
    <n v="710700.88"/>
    <n v="93746.559999999998"/>
    <n v="79.13"/>
    <m/>
  </r>
  <r>
    <n v="10962"/>
    <n v="200815"/>
    <n v="278"/>
    <m/>
    <m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2742"/>
    <n v="0"/>
    <n v="0"/>
    <n v="22742"/>
    <n v="-22742"/>
    <n v="0"/>
    <n v="0"/>
    <n v="0"/>
    <n v="0"/>
    <n v="0"/>
    <n v="10272.959999999999"/>
    <n v="20545.919999999998"/>
    <n v="12469.04"/>
    <n v="45.17"/>
    <m/>
  </r>
  <r>
    <n v="10964"/>
    <n v="210601"/>
    <n v="280"/>
    <m/>
    <m/>
    <s v="280 | _037_10001_LIM333_Employee Related Cost Senior Management &amp; Municipal staff_EMPLOYEE RELATED COSTS _ WAGES _ SALARIES_2018"/>
    <s v="_037_10001_LIM333_Employee Related Cost Senior Management &amp; Municipal staff_EMPLOYEE RELATED COSTS _ WAGES _ SALARIES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688"/>
    <n v="0"/>
    <n v="0"/>
    <n v="1688"/>
    <n v="-1688"/>
    <n v="0"/>
    <n v="0"/>
    <n v="0"/>
    <n v="0"/>
    <n v="0"/>
    <n v="803.2"/>
    <n v="1606.4"/>
    <n v="884.8"/>
    <n v="47.58"/>
    <m/>
  </r>
  <r>
    <n v="10904"/>
    <n v="206411"/>
    <n v="220"/>
    <s v="036/078/1341"/>
    <s v="/078/1341"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71965"/>
    <n v="0"/>
    <n v="0"/>
    <n v="71965"/>
    <e v="#REF!"/>
    <e v="#REF!"/>
    <e v="#REF!"/>
    <e v="#REF!"/>
    <n v="0"/>
    <n v="0"/>
    <n v="70521"/>
    <n v="141042"/>
    <n v="1444"/>
    <n v="97.99"/>
    <m/>
  </r>
  <r>
    <n v="10969"/>
    <n v="200116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50260"/>
    <n v="0"/>
    <n v="0"/>
    <n v="250260"/>
    <n v="-250260"/>
    <n v="0"/>
    <n v="0"/>
    <n v="0"/>
    <n v="0"/>
    <n v="0"/>
    <n v="83854.8"/>
    <n v="167709.6"/>
    <n v="166405.20000000001"/>
    <n v="33.51"/>
    <m/>
  </r>
  <r>
    <n v="10969"/>
    <n v="200163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98709"/>
    <n v="0"/>
    <n v="0"/>
    <n v="298709"/>
    <n v="-298709"/>
    <n v="0"/>
    <n v="0"/>
    <n v="0"/>
    <n v="0"/>
    <n v="0"/>
    <n v="170054.86"/>
    <n v="340109.72"/>
    <n v="128654.14"/>
    <n v="56.93"/>
    <m/>
  </r>
  <r>
    <n v="10969"/>
    <n v="200170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707583"/>
    <n v="0"/>
    <n v="0"/>
    <n v="707583"/>
    <n v="-707583"/>
    <n v="0"/>
    <n v="0"/>
    <n v="0"/>
    <n v="0"/>
    <n v="0"/>
    <n v="284655.32"/>
    <n v="569310.64"/>
    <n v="422927.68"/>
    <n v="40.229999999999997"/>
    <m/>
  </r>
  <r>
    <n v="11053"/>
    <n v="204490"/>
    <n v="369"/>
    <m/>
    <m/>
    <s v="369 | _115_70000_LIM333_Operational  Typical Work Streams Environmental Air Quality Management_GENERAL EXPENSES _ OTHER_2018"/>
    <s v="_115_70000_LIM333_Operational  Typical Work Streams Environmental Air Quality Management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5001000000000000000000000000000"/>
    <s v="Operational:Typical Work Streams:Environmental:Air Quality Management"/>
    <s v="FD001001001002000000000000000000000000"/>
    <s v="Fund:Operational:Revenue:General Revenue:Equitable Share"/>
    <s v="IE010057001002000000000000000000000000"/>
    <x v="37"/>
    <x v="2"/>
    <n v="69625"/>
    <n v="0"/>
    <n v="0"/>
    <n v="69625"/>
    <n v="0"/>
    <n v="69625"/>
    <n v="71922.625"/>
    <n v="74224.149000000005"/>
    <n v="0"/>
    <n v="0"/>
    <n v="0"/>
    <n v="0"/>
    <n v="69625"/>
    <n v="0"/>
    <m/>
  </r>
  <r>
    <n v="10969"/>
    <n v="200216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71690"/>
    <n v="0"/>
    <n v="0"/>
    <n v="71690"/>
    <n v="-71690"/>
    <n v="0"/>
    <n v="0"/>
    <n v="0"/>
    <n v="0"/>
    <n v="0"/>
    <n v="28227.78"/>
    <n v="56455.56"/>
    <n v="43462.22"/>
    <n v="39.369999999999997"/>
    <m/>
  </r>
  <r>
    <n v="10969"/>
    <n v="200278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742263"/>
    <n v="0"/>
    <n v="0"/>
    <n v="742263"/>
    <n v="-742263"/>
    <n v="0"/>
    <n v="0"/>
    <n v="0"/>
    <n v="0"/>
    <n v="0"/>
    <n v="357833.58"/>
    <n v="715667.16"/>
    <n v="384429.42"/>
    <n v="48.21"/>
    <m/>
  </r>
  <r>
    <n v="10969"/>
    <n v="200270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767"/>
    <n v="0"/>
    <n v="0"/>
    <n v="767"/>
    <n v="-767"/>
    <n v="0"/>
    <n v="0"/>
    <n v="0"/>
    <n v="0"/>
    <n v="0"/>
    <n v="301.2"/>
    <n v="602.4"/>
    <n v="465.8"/>
    <n v="39.270000000000003"/>
    <m/>
  </r>
  <r>
    <n v="10969"/>
    <n v="200285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584513"/>
    <n v="0"/>
    <n v="0"/>
    <n v="3584513"/>
    <n v="-3584513"/>
    <n v="0"/>
    <n v="0"/>
    <n v="0"/>
    <n v="0"/>
    <n v="0"/>
    <n v="1411389.28"/>
    <n v="2822778.56"/>
    <n v="2173123.7200000002"/>
    <n v="39.369999999999997"/>
    <m/>
  </r>
  <r>
    <n v="10969"/>
    <n v="199664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1371"/>
    <n v="0"/>
    <n v="0"/>
    <n v="11371"/>
    <n v="-11371"/>
    <n v="0"/>
    <n v="0"/>
    <n v="0"/>
    <n v="0"/>
    <n v="0"/>
    <n v="4250.88"/>
    <n v="8501.76"/>
    <n v="7120.12"/>
    <n v="37.380000000000003"/>
    <m/>
  </r>
  <r>
    <n v="10969"/>
    <n v="200292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536912"/>
    <n v="0"/>
    <n v="0"/>
    <n v="536912"/>
    <n v="-536912"/>
    <n v="0"/>
    <n v="0"/>
    <n v="0"/>
    <n v="0"/>
    <n v="0"/>
    <n v="94519.34"/>
    <n v="189038.68"/>
    <n v="442392.66"/>
    <n v="17.600000000000001"/>
    <m/>
  </r>
  <r>
    <n v="10969"/>
    <n v="223838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54000"/>
    <n v="0"/>
    <n v="0"/>
    <n v="54000"/>
    <n v="-54000"/>
    <n v="0"/>
    <n v="0"/>
    <n v="0"/>
    <n v="0"/>
    <n v="0"/>
    <n v="27000"/>
    <n v="54000"/>
    <n v="27000"/>
    <n v="50"/>
    <m/>
  </r>
  <r>
    <n v="10969"/>
    <n v="232805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21064.14"/>
    <n v="42128.28"/>
    <n v="22506.86"/>
    <n v="48.34"/>
    <m/>
  </r>
  <r>
    <n v="10971"/>
    <n v="202773"/>
    <n v="287"/>
    <m/>
    <m/>
    <s v="287 | _014_30000_LIM333_Municipal Running Costs_DEPRECIATION_2018"/>
    <s v="_014_30000_LIM333_Municipal Running Costs_DEPRECIATION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79787"/>
    <n v="0"/>
    <n v="0"/>
    <n v="79787"/>
    <n v="0"/>
    <n v="79787"/>
    <n v="82419.97099999999"/>
    <n v="85057.410071999999"/>
    <n v="0"/>
    <n v="0"/>
    <n v="63037.14"/>
    <n v="126074.28"/>
    <n v="16749.86"/>
    <n v="79.010000000000005"/>
    <m/>
  </r>
  <r>
    <n v="12398"/>
    <n v="224345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  <m/>
  </r>
  <r>
    <n v="12399"/>
    <n v="224344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  <m/>
  </r>
  <r>
    <n v="12352"/>
    <n v="223510"/>
    <n v="6464"/>
    <m/>
    <m/>
    <s v="6464 | _034_30000_LIM333_Municipal Running Costs_CONTRACTED SERVICES_2018_NERSA"/>
    <s v="_034_30000_LIM333_Municipal Running Costs_CONTRACTED SERVICES_2018_NERSA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28003000000000000000000000000000"/>
    <s v="Operational:Typical Work Streams:NERSA:  Customer Account Expenses:Meter Reading Expenses"/>
    <s v="FD001001001002000000000000000000000000"/>
    <s v="Fund:Operational:Revenue:General Revenue:Equitable Share"/>
    <s v="IE003001016000000000000000000000000000"/>
    <x v="80"/>
    <x v="6"/>
    <n v="2800000"/>
    <n v="0"/>
    <n v="0"/>
    <n v="2800000"/>
    <n v="280000.00000000047"/>
    <n v="3080000.0000000005"/>
    <n v="3181640"/>
    <n v="3283452.48"/>
    <n v="0"/>
    <n v="0"/>
    <n v="2503847.41"/>
    <n v="5007694.82"/>
    <n v="296152.59000000003"/>
    <n v="89.42"/>
    <m/>
  </r>
  <r>
    <n v="12400"/>
    <n v="224343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5250"/>
    <n v="0"/>
    <n v="0"/>
    <n v="35250"/>
    <n v="0"/>
    <n v="35250"/>
    <n v="36413.25"/>
    <n v="37578.474000000002"/>
    <n v="0"/>
    <n v="0"/>
    <n v="0"/>
    <n v="0"/>
    <n v="35250"/>
    <n v="0"/>
    <m/>
  </r>
  <r>
    <n v="11490"/>
    <n v="226337"/>
    <n v="2287"/>
    <m/>
    <m/>
    <s v="2287 | 003_Printing- publications and books"/>
    <s v="003_Printing, publications and books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138"/>
    <n v="5000"/>
    <n v="0"/>
    <n v="35138"/>
    <n v="0"/>
    <n v="35138"/>
    <n v="36297.553999999996"/>
    <n v="37459.075727999996"/>
    <n v="0"/>
    <n v="0"/>
    <n v="8402"/>
    <n v="16804"/>
    <n v="26736"/>
    <n v="23.91"/>
    <m/>
  </r>
  <r>
    <n v="10744"/>
    <n v="225977"/>
    <n v="60"/>
    <m/>
    <m/>
    <s v="60 | _133_10002_LIM333_Employee Related Cost Municipal Staff &amp; Senior Management_EMPLOYEE RELATED COSTS _ SOCIAL CONTRIBUTIONS_2018"/>
    <s v="_133_10002_LIM333_Employee Related Cost Municipal Staff &amp; Senior Management_EMPLOYEE RELATED COSTS _ SOCIAL CONTRIBUTION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7000000000000000000000000000000"/>
    <x v="41"/>
    <x v="2"/>
    <n v="69456"/>
    <n v="0"/>
    <n v="0"/>
    <n v="69456"/>
    <n v="0"/>
    <n v="69456"/>
    <n v="71748.047999999995"/>
    <n v="74043.985535999993"/>
    <n v="0"/>
    <n v="0"/>
    <n v="172734.89"/>
    <n v="345469.78"/>
    <n v="-103278.89"/>
    <n v="248.7"/>
    <m/>
  </r>
  <r>
    <n v="11219"/>
    <n v="223501"/>
    <n v="535"/>
    <m/>
    <m/>
    <s v="535 | _105_30000_LIM333_Municipal Running Costs_CONTRACTED SERVICES_2018"/>
    <s v="_105_30000_LIM333_Municipal Running Costs_CONTRACTED SERVIC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2008000000000000000000000000"/>
    <x v="81"/>
    <x v="6"/>
    <n v="2744887"/>
    <n v="-70000"/>
    <n v="0"/>
    <n v="2674887"/>
    <n v="-332511.29999999981"/>
    <n v="2342375.7000000002"/>
    <n v="2419674.0981000001"/>
    <n v="2497103.6692392002"/>
    <n v="45858.3"/>
    <n v="724461.36"/>
    <n v="1169179.32"/>
    <n v="2338358.64"/>
    <n v="735388.02"/>
    <n v="43.71"/>
    <m/>
  </r>
  <r>
    <n v="10983"/>
    <n v="202705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830633"/>
    <n v="0"/>
    <n v="0"/>
    <n v="830633"/>
    <n v="-830633"/>
    <n v="0"/>
    <n v="0"/>
    <n v="0"/>
    <n v="0"/>
    <n v="0"/>
    <n v="322527.62"/>
    <n v="645055.24"/>
    <n v="508105.38"/>
    <n v="38.83"/>
    <m/>
  </r>
  <r>
    <n v="10983"/>
    <n v="202644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5920"/>
    <n v="0"/>
    <n v="0"/>
    <n v="15920"/>
    <n v="-15920"/>
    <n v="0"/>
    <n v="0"/>
    <n v="0"/>
    <n v="0"/>
    <n v="0"/>
    <n v="6112.08"/>
    <n v="12224.16"/>
    <n v="9807.92"/>
    <n v="38.39"/>
    <m/>
  </r>
  <r>
    <n v="10824"/>
    <n v="203341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19000"/>
    <n v="0"/>
    <n v="69000"/>
    <n v="0"/>
    <n v="69000"/>
    <n v="71277"/>
    <n v="73557.864000000001"/>
    <n v="0"/>
    <n v="0"/>
    <n v="67257.95"/>
    <n v="134515.9"/>
    <n v="1742.05"/>
    <n v="97.48"/>
    <m/>
  </r>
  <r>
    <n v="10983"/>
    <n v="202667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38402"/>
    <n v="0"/>
    <n v="0"/>
    <n v="438402"/>
    <n v="-438402"/>
    <n v="0"/>
    <n v="0"/>
    <n v="0"/>
    <n v="0"/>
    <n v="0"/>
    <n v="293191.56"/>
    <n v="586383.12"/>
    <n v="145210.44"/>
    <n v="66.88"/>
    <m/>
  </r>
  <r>
    <n v="10983"/>
    <n v="202719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930487"/>
    <n v="0"/>
    <n v="0"/>
    <n v="4930487"/>
    <n v="-4930487"/>
    <n v="0"/>
    <n v="0"/>
    <n v="0"/>
    <n v="0"/>
    <n v="0"/>
    <n v="2006484.98"/>
    <n v="4012969.96"/>
    <n v="2924002.02"/>
    <n v="40.700000000000003"/>
    <m/>
  </r>
  <r>
    <n v="10983"/>
    <n v="202660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366725"/>
    <n v="0"/>
    <n v="0"/>
    <n v="366725"/>
    <n v="-366725"/>
    <n v="0"/>
    <n v="0"/>
    <n v="0"/>
    <n v="0"/>
    <n v="0"/>
    <n v="116466"/>
    <n v="232932"/>
    <n v="250259"/>
    <n v="31.76"/>
    <m/>
  </r>
  <r>
    <n v="10983"/>
    <n v="202653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10874"/>
    <n v="0"/>
    <n v="0"/>
    <n v="410874"/>
    <n v="-410874"/>
    <n v="0"/>
    <n v="0"/>
    <n v="0"/>
    <n v="0"/>
    <n v="0"/>
    <n v="177179.71"/>
    <n v="354359.42"/>
    <n v="233694.29"/>
    <n v="43.12"/>
    <m/>
  </r>
  <r>
    <n v="10983"/>
    <n v="202674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074"/>
    <n v="0"/>
    <n v="0"/>
    <n v="1074"/>
    <n v="-1074"/>
    <n v="0"/>
    <n v="0"/>
    <n v="0"/>
    <n v="0"/>
    <n v="0"/>
    <n v="464.35"/>
    <n v="928.7"/>
    <n v="609.65"/>
    <n v="43.24"/>
    <m/>
  </r>
  <r>
    <n v="11361"/>
    <n v="226399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68160"/>
    <n v="0"/>
    <n v="0"/>
    <n v="68160"/>
    <n v="0"/>
    <n v="68160"/>
    <n v="70409.279999999999"/>
    <n v="72662.376959999994"/>
    <n v="0"/>
    <n v="0"/>
    <n v="122278.24"/>
    <n v="244556.48"/>
    <n v="-54118.239999999998"/>
    <n v="179.4"/>
    <m/>
  </r>
  <r>
    <n v="10983"/>
    <n v="202683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68825"/>
    <n v="0"/>
    <n v="0"/>
    <n v="368825"/>
    <n v="-368825"/>
    <n v="0"/>
    <n v="0"/>
    <n v="0"/>
    <n v="0"/>
    <n v="0"/>
    <n v="110252.16"/>
    <n v="220504.32000000001"/>
    <n v="258572.84"/>
    <n v="29.89"/>
    <m/>
  </r>
  <r>
    <n v="10983"/>
    <n v="202690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69276"/>
    <n v="0"/>
    <n v="0"/>
    <n v="69276"/>
    <n v="-69276"/>
    <n v="0"/>
    <n v="0"/>
    <n v="0"/>
    <n v="0"/>
    <n v="0"/>
    <n v="24789.56"/>
    <n v="49579.12"/>
    <n v="44486.44"/>
    <n v="35.78"/>
    <m/>
  </r>
  <r>
    <n v="10983"/>
    <n v="223839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9000"/>
    <n v="18000"/>
    <n v="21000"/>
    <n v="30"/>
    <m/>
  </r>
  <r>
    <n v="10983"/>
    <n v="232806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7021.38"/>
    <n v="14042.76"/>
    <n v="22025.62"/>
    <n v="24.17"/>
    <m/>
  </r>
  <r>
    <n v="10984"/>
    <n v="226122"/>
    <n v="300"/>
    <m/>
    <m/>
    <s v="300 | _034_LIM333_GRANT - ESKOM EBSST"/>
    <s v="_034_LIM333_GRANT - ESKOM EBSS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8003022000000000000000000"/>
    <x v="82"/>
    <x v="5"/>
    <n v="6000000"/>
    <n v="0"/>
    <n v="0"/>
    <n v="6000000"/>
    <n v="0"/>
    <n v="6000000"/>
    <n v="6197999.9999999991"/>
    <n v="6396335.9999999991"/>
    <n v="0"/>
    <n v="0"/>
    <n v="280626.46000000002"/>
    <n v="561252.92000000004"/>
    <n v="5719373.54"/>
    <n v="4.68"/>
    <m/>
  </r>
  <r>
    <n v="12673"/>
    <n v="224106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1002000000000000000000000000000"/>
    <x v="42"/>
    <x v="0"/>
    <n v="34559"/>
    <n v="0"/>
    <n v="0"/>
    <n v="34559"/>
    <n v="0"/>
    <n v="34559"/>
    <n v="35699.447"/>
    <n v="36841.829303999999"/>
    <n v="0"/>
    <n v="0"/>
    <n v="0"/>
    <n v="0"/>
    <n v="34559"/>
    <n v="0"/>
    <m/>
  </r>
  <r>
    <n v="10993"/>
    <n v="20882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7000000000000000000000000000000"/>
    <x v="41"/>
    <x v="2"/>
    <n v="68110"/>
    <n v="0"/>
    <n v="0"/>
    <n v="68110"/>
    <n v="0"/>
    <n v="68110"/>
    <n v="70357.62999999999"/>
    <n v="72609.074159999989"/>
    <n v="0"/>
    <n v="0"/>
    <n v="91076.479999999996"/>
    <n v="182152.95999999999"/>
    <n v="-22966.48"/>
    <n v="133.72"/>
    <m/>
  </r>
  <r>
    <n v="12600"/>
    <n v="231722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8000"/>
    <n v="0"/>
    <n v="0"/>
    <n v="68000"/>
    <n v="0"/>
    <n v="68000"/>
    <n v="70244"/>
    <n v="72491.808000000005"/>
    <n v="0"/>
    <n v="0"/>
    <n v="0"/>
    <n v="0"/>
    <n v="68000"/>
    <n v="0"/>
    <m/>
  </r>
  <r>
    <n v="12601"/>
    <n v="231720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68000"/>
    <n v="0"/>
    <n v="0"/>
    <n v="68000"/>
    <n v="0"/>
    <n v="68000"/>
    <n v="70244"/>
    <n v="72491.808000000005"/>
    <n v="0"/>
    <n v="0"/>
    <n v="0"/>
    <n v="0"/>
    <n v="68000"/>
    <n v="0"/>
    <m/>
  </r>
  <r>
    <n v="11105"/>
    <n v="209290"/>
    <n v="421"/>
    <s v="015/078/1341"/>
    <s v="/078/1341"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7347"/>
    <n v="0"/>
    <n v="0"/>
    <n v="67347"/>
    <e v="#REF!"/>
    <e v="#REF!"/>
    <e v="#REF!"/>
    <e v="#REF!"/>
    <n v="0"/>
    <n v="0"/>
    <n v="65995"/>
    <n v="131990"/>
    <n v="1352"/>
    <n v="97.99"/>
    <m/>
  </r>
  <r>
    <n v="11083"/>
    <n v="203925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8000000000000000000000000000000"/>
    <x v="30"/>
    <x v="2"/>
    <n v="66663"/>
    <n v="0"/>
    <n v="0"/>
    <n v="66663"/>
    <n v="0"/>
    <n v="66663"/>
    <n v="68862.879000000001"/>
    <n v="71066.491128000009"/>
    <n v="0"/>
    <n v="0"/>
    <n v="15344.05"/>
    <n v="30688.1"/>
    <n v="51318.95"/>
    <n v="23.02"/>
    <m/>
  </r>
  <r>
    <n v="12257"/>
    <n v="231689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6583"/>
    <n v="0"/>
    <n v="0"/>
    <n v="66583"/>
    <n v="0"/>
    <n v="66583"/>
    <n v="68780.239000000001"/>
    <n v="70981.206648000007"/>
    <n v="0"/>
    <n v="0"/>
    <n v="0"/>
    <n v="0"/>
    <n v="66583"/>
    <n v="0"/>
    <m/>
  </r>
  <r>
    <n v="12264"/>
    <n v="231683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  <m/>
  </r>
  <r>
    <n v="12331"/>
    <n v="231777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  <m/>
  </r>
  <r>
    <n v="12380"/>
    <n v="231806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  <m/>
  </r>
  <r>
    <n v="12383"/>
    <n v="231808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  <m/>
  </r>
  <r>
    <n v="12404"/>
    <n v="231751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  <m/>
  </r>
  <r>
    <n v="12284"/>
    <n v="224316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4558"/>
    <n v="0"/>
    <n v="0"/>
    <n v="34558"/>
    <n v="0"/>
    <n v="34558"/>
    <n v="35698.413999999997"/>
    <n v="36840.763247999996"/>
    <n v="0"/>
    <n v="0"/>
    <n v="0"/>
    <n v="0"/>
    <n v="34558"/>
    <n v="0"/>
    <m/>
  </r>
  <r>
    <n v="10708"/>
    <n v="201017"/>
    <n v="24"/>
    <m/>
    <m/>
    <s v="24 | _144_LIM333_MACHINERY &amp; EQUIPMENT"/>
    <s v="_144_LIM333_MACHINERY &amp; EQUIPMENT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3500"/>
    <n v="0"/>
    <n v="0"/>
    <n v="33500"/>
    <n v="0"/>
    <n v="33500"/>
    <n v="34605.5"/>
    <n v="35712.876000000004"/>
    <n v="0"/>
    <n v="0"/>
    <n v="544.27"/>
    <n v="1088.54"/>
    <n v="32955.730000000003"/>
    <n v="1.62"/>
    <m/>
  </r>
  <r>
    <n v="10993"/>
    <n v="20887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2000000000000000000000000"/>
    <x v="17"/>
    <x v="3"/>
    <n v="4143"/>
    <n v="0"/>
    <n v="0"/>
    <n v="4143"/>
    <n v="-4143"/>
    <n v="0"/>
    <n v="0"/>
    <n v="0"/>
    <n v="0"/>
    <n v="0"/>
    <n v="1957.8"/>
    <n v="3915.6"/>
    <n v="2185.1999999999998"/>
    <n v="47.26"/>
    <m/>
  </r>
  <r>
    <n v="10993"/>
    <n v="22382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3000000000000000000000"/>
    <x v="21"/>
    <x v="3"/>
    <n v="156000"/>
    <n v="0"/>
    <n v="0"/>
    <n v="156000"/>
    <n v="-156000"/>
    <n v="0"/>
    <n v="0"/>
    <n v="0"/>
    <n v="0"/>
    <n v="0"/>
    <n v="71000"/>
    <n v="142000"/>
    <n v="85000"/>
    <n v="45.51"/>
    <m/>
  </r>
  <r>
    <n v="10993"/>
    <n v="20847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2234114"/>
    <n v="0"/>
    <n v="0"/>
    <n v="2234114"/>
    <n v="-2234114"/>
    <n v="0"/>
    <n v="0"/>
    <n v="0"/>
    <n v="0"/>
    <n v="0"/>
    <n v="1069388.52"/>
    <n v="2138777.04"/>
    <n v="1164725.48"/>
    <n v="47.87"/>
    <m/>
  </r>
  <r>
    <n v="12410"/>
    <n v="231732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5923"/>
    <n v="0"/>
    <n v="0"/>
    <n v="65923"/>
    <n v="0"/>
    <n v="65923"/>
    <n v="68098.458999999988"/>
    <n v="70277.609687999997"/>
    <n v="0"/>
    <n v="0"/>
    <n v="0"/>
    <n v="0"/>
    <n v="65923"/>
    <n v="0"/>
    <m/>
  </r>
  <r>
    <n v="10732"/>
    <n v="203373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5000"/>
    <n v="0"/>
    <n v="0"/>
    <n v="65000"/>
    <n v="0"/>
    <n v="65000"/>
    <n v="67145"/>
    <n v="69293.64"/>
    <n v="0"/>
    <n v="0"/>
    <n v="21681.79"/>
    <n v="43363.58"/>
    <n v="43318.21"/>
    <n v="33.36"/>
    <m/>
  </r>
  <r>
    <n v="11110"/>
    <n v="225000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65000"/>
    <n v="0"/>
    <n v="0"/>
    <n v="65000"/>
    <n v="0"/>
    <n v="65000"/>
    <n v="67145"/>
    <n v="69293.64"/>
    <n v="0"/>
    <n v="0"/>
    <n v="57742.5"/>
    <n v="115485"/>
    <n v="7257.5"/>
    <n v="88.83"/>
    <m/>
  </r>
  <r>
    <n v="10993"/>
    <n v="20848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1000000000000000000000"/>
    <x v="20"/>
    <x v="3"/>
    <n v="894881"/>
    <n v="0"/>
    <n v="0"/>
    <n v="894881"/>
    <n v="-894881"/>
    <n v="0"/>
    <n v="0"/>
    <n v="0"/>
    <n v="0"/>
    <n v="0"/>
    <n v="428053.38"/>
    <n v="856106.76"/>
    <n v="466827.62"/>
    <n v="47.83"/>
    <m/>
  </r>
  <r>
    <n v="11183"/>
    <n v="202804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64029"/>
    <n v="0"/>
    <n v="0"/>
    <n v="64029"/>
    <n v="0"/>
    <n v="64029"/>
    <n v="66141.956999999995"/>
    <n v="68258.499624000004"/>
    <n v="0"/>
    <n v="0"/>
    <n v="20285.259999999998"/>
    <n v="40570.519999999997"/>
    <n v="43743.74"/>
    <n v="31.68"/>
    <m/>
  </r>
  <r>
    <n v="10993"/>
    <n v="20845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1769273"/>
    <n v="0"/>
    <n v="0"/>
    <n v="1769273"/>
    <n v="-1769273"/>
    <n v="0"/>
    <n v="0"/>
    <n v="0"/>
    <n v="0"/>
    <n v="0"/>
    <n v="1280461.6200000001"/>
    <n v="2560923.2400000002"/>
    <n v="488811.38"/>
    <n v="72.37"/>
    <m/>
  </r>
  <r>
    <n v="10993"/>
    <n v="208424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3000000000000000000000000"/>
    <x v="16"/>
    <x v="3"/>
    <n v="1047205"/>
    <n v="0"/>
    <n v="0"/>
    <n v="1047205"/>
    <n v="-1047205"/>
    <n v="0"/>
    <n v="0"/>
    <n v="0"/>
    <n v="0"/>
    <n v="0"/>
    <n v="649852.69999999995"/>
    <n v="1299705.3999999999"/>
    <n v="397352.3"/>
    <n v="62.06"/>
    <m/>
  </r>
  <r>
    <n v="11105"/>
    <n v="225989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3723"/>
    <n v="0"/>
    <n v="0"/>
    <n v="63723"/>
    <n v="0"/>
    <n v="63723"/>
    <n v="65825.858999999997"/>
    <n v="67932.286487999998"/>
    <n v="0"/>
    <n v="0"/>
    <n v="37597.25"/>
    <n v="75194.5"/>
    <n v="26125.75"/>
    <n v="59"/>
    <m/>
  </r>
  <r>
    <n v="12671"/>
    <n v="225560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33002000000000000000000000000000"/>
    <x v="3"/>
    <x v="2"/>
    <n v="69335"/>
    <n v="-6100"/>
    <n v="0"/>
    <n v="63235"/>
    <n v="0"/>
    <n v="63235"/>
    <n v="65321.754999999997"/>
    <n v="67412.051160000003"/>
    <n v="0"/>
    <n v="0"/>
    <n v="16262"/>
    <n v="32524"/>
    <n v="46973"/>
    <n v="25.72"/>
    <m/>
  </r>
  <r>
    <n v="11010"/>
    <n v="200485"/>
    <n v="326"/>
    <s v="004/078/1341"/>
    <s v="/078/1341"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62184"/>
    <n v="0"/>
    <n v="0"/>
    <n v="62184"/>
    <e v="#REF!"/>
    <e v="#REF!"/>
    <e v="#REF!"/>
    <e v="#REF!"/>
    <n v="0"/>
    <n v="0"/>
    <n v="60936"/>
    <n v="121872"/>
    <n v="1248"/>
    <n v="97.99"/>
    <m/>
  </r>
  <r>
    <n v="10993"/>
    <n v="208431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12572457"/>
    <n v="0"/>
    <n v="0"/>
    <n v="12572457"/>
    <n v="-12572457"/>
    <n v="0"/>
    <n v="0"/>
    <n v="0"/>
    <n v="0"/>
    <n v="0"/>
    <n v="5914895.6600000001"/>
    <n v="11829791.32"/>
    <n v="6657561.3399999999"/>
    <n v="47.05"/>
    <m/>
  </r>
  <r>
    <n v="10993"/>
    <n v="208832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3000000000000000000000000"/>
    <x v="13"/>
    <x v="3"/>
    <n v="214878"/>
    <n v="0"/>
    <n v="0"/>
    <n v="214878"/>
    <n v="-214878"/>
    <n v="0"/>
    <n v="0"/>
    <n v="0"/>
    <n v="0"/>
    <n v="0"/>
    <n v="104955.6"/>
    <n v="209911.2"/>
    <n v="109922.4"/>
    <n v="48.84"/>
    <m/>
  </r>
  <r>
    <n v="11162"/>
    <n v="208905"/>
    <n v="478"/>
    <m/>
    <m/>
    <s v="478 | _183_Distribution Network Repair"/>
    <s v="_183_Distribution Network Repair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3003000000000000000"/>
    <s v="Operational:Maintenance:Infrastructure:Corrective Maintenance:Planned:Electrical Infrastructure:HV Switching Station:Electricity Bulk Meter"/>
    <s v="FD001001001008001000000000000000000000"/>
    <s v="Fund:Operational:Revenue:General Revenue:Service Charges:Electricity"/>
    <s v="IE007003000000000000000000000000000000"/>
    <x v="0"/>
    <x v="0"/>
    <n v="33000"/>
    <n v="0"/>
    <n v="0"/>
    <n v="33000"/>
    <n v="0"/>
    <n v="33000"/>
    <n v="34089"/>
    <n v="35179.847999999998"/>
    <n v="0"/>
    <n v="0"/>
    <n v="8779.7999999999993"/>
    <n v="17559.599999999999"/>
    <n v="24220.2"/>
    <n v="26.61"/>
    <m/>
  </r>
  <r>
    <n v="10993"/>
    <n v="208454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5000000000000000000"/>
    <x v="19"/>
    <x v="3"/>
    <n v="27504"/>
    <n v="0"/>
    <n v="0"/>
    <n v="27504"/>
    <n v="-27504"/>
    <n v="0"/>
    <n v="0"/>
    <n v="0"/>
    <n v="0"/>
    <n v="0"/>
    <n v="34816.14"/>
    <n v="69632.28"/>
    <n v="-7312.14"/>
    <n v="126.59"/>
    <m/>
  </r>
  <r>
    <n v="10993"/>
    <n v="208438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4000000000000000000000000"/>
    <x v="10"/>
    <x v="3"/>
    <n v="1105952"/>
    <n v="0"/>
    <n v="0"/>
    <n v="1105952"/>
    <n v="-1105952"/>
    <n v="0"/>
    <n v="0"/>
    <n v="0"/>
    <n v="0"/>
    <n v="0"/>
    <n v="486901.2"/>
    <n v="973802.4"/>
    <n v="619050.80000000005"/>
    <n v="44.03"/>
    <m/>
  </r>
  <r>
    <n v="10993"/>
    <n v="208839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6000000000000000000000000"/>
    <x v="11"/>
    <x v="3"/>
    <n v="61404"/>
    <n v="0"/>
    <n v="0"/>
    <n v="61404"/>
    <n v="-61404"/>
    <n v="0"/>
    <n v="0"/>
    <n v="0"/>
    <n v="0"/>
    <n v="0"/>
    <n v="27630.720000000001"/>
    <n v="55261.440000000002"/>
    <n v="33773.279999999999"/>
    <n v="45"/>
    <m/>
  </r>
  <r>
    <n v="10993"/>
    <n v="208468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1039690"/>
    <n v="0"/>
    <n v="0"/>
    <n v="1039690"/>
    <n v="-1039690"/>
    <n v="0"/>
    <n v="0"/>
    <n v="0"/>
    <n v="0"/>
    <n v="0"/>
    <n v="332198.12"/>
    <n v="664396.24"/>
    <n v="707491.88"/>
    <n v="31.95"/>
    <m/>
  </r>
  <r>
    <n v="10993"/>
    <n v="232807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5003000000000000000000"/>
    <x v="24"/>
    <x v="3"/>
    <n v="43571"/>
    <n v="0"/>
    <n v="0"/>
    <n v="43571"/>
    <n v="-43571"/>
    <n v="0"/>
    <n v="0"/>
    <n v="0"/>
    <n v="0"/>
    <n v="0"/>
    <n v="0"/>
    <n v="0"/>
    <n v="43571"/>
    <n v="0"/>
    <m/>
  </r>
  <r>
    <n v="10929"/>
    <n v="203797"/>
    <n v="245"/>
    <m/>
    <m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7000000000000000000000000000000"/>
    <x v="41"/>
    <x v="2"/>
    <n v="61667"/>
    <n v="0"/>
    <n v="0"/>
    <n v="61667"/>
    <n v="0"/>
    <n v="61667"/>
    <n v="63702.010999999991"/>
    <n v="65740.475351999994"/>
    <n v="0"/>
    <n v="0"/>
    <n v="29308.94"/>
    <n v="58617.88"/>
    <n v="32358.06"/>
    <n v="47.53"/>
    <m/>
  </r>
  <r>
    <n v="11000"/>
    <n v="203233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02290"/>
    <n v="0"/>
    <n v="0"/>
    <n v="102290"/>
    <n v="-102290"/>
    <n v="0"/>
    <n v="0"/>
    <n v="0"/>
    <n v="0"/>
    <n v="0"/>
    <n v="58207.63"/>
    <n v="116415.26"/>
    <n v="44082.37"/>
    <n v="56.9"/>
    <m/>
  </r>
  <r>
    <n v="11000"/>
    <n v="232155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7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  <m/>
  </r>
  <r>
    <n v="11000"/>
    <n v="203282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20947"/>
    <n v="0"/>
    <n v="0"/>
    <n v="220947"/>
    <n v="-220947"/>
    <n v="0"/>
    <n v="0"/>
    <n v="0"/>
    <n v="0"/>
    <n v="0"/>
    <n v="108418.92"/>
    <n v="216837.84"/>
    <n v="112528.08"/>
    <n v="49.07"/>
    <m/>
  </r>
  <r>
    <n v="11000"/>
    <n v="20324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82695"/>
    <n v="0"/>
    <n v="0"/>
    <n v="82695"/>
    <n v="-82695"/>
    <n v="0"/>
    <n v="0"/>
    <n v="0"/>
    <n v="0"/>
    <n v="0"/>
    <n v="38642.400000000001"/>
    <n v="77284.800000000003"/>
    <n v="44052.6"/>
    <n v="46.73"/>
    <m/>
  </r>
  <r>
    <n v="11000"/>
    <n v="226397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4434"/>
    <n v="0"/>
    <n v="0"/>
    <n v="94434"/>
    <n v="-94434"/>
    <n v="0"/>
    <n v="0"/>
    <n v="0"/>
    <n v="0"/>
    <n v="0"/>
    <n v="35162.720000000001"/>
    <n v="70325.440000000002"/>
    <n v="59271.28"/>
    <n v="37.24"/>
    <m/>
  </r>
  <r>
    <n v="11000"/>
    <n v="224026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5001005007000000000000000000"/>
    <x v="59"/>
    <x v="3"/>
    <n v="249934"/>
    <n v="0"/>
    <n v="0"/>
    <n v="249934"/>
    <n v="-249934"/>
    <n v="0"/>
    <n v="0"/>
    <n v="0"/>
    <n v="0"/>
    <n v="0"/>
    <n v="97326.399999999994"/>
    <n v="194652.79999999999"/>
    <n v="152607.6"/>
    <n v="38.94"/>
    <m/>
  </r>
  <r>
    <n v="10987"/>
    <n v="199247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1005"/>
    <n v="0"/>
    <n v="0"/>
    <n v="61005"/>
    <n v="0"/>
    <n v="61005"/>
    <n v="63018.164999999994"/>
    <n v="65034.746279999992"/>
    <n v="0"/>
    <n v="0"/>
    <n v="58021.68"/>
    <n v="116043.36"/>
    <n v="2983.32"/>
    <n v="95.11"/>
    <m/>
  </r>
  <r>
    <n v="11000"/>
    <n v="20327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4550"/>
    <n v="0"/>
    <n v="0"/>
    <n v="24550"/>
    <n v="-24550"/>
    <n v="0"/>
    <n v="0"/>
    <n v="0"/>
    <n v="0"/>
    <n v="0"/>
    <n v="12046.56"/>
    <n v="24093.119999999999"/>
    <n v="12503.44"/>
    <n v="49.07"/>
    <m/>
  </r>
  <r>
    <n v="11000"/>
    <n v="232808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2003000000000000000000000"/>
    <x v="63"/>
    <x v="3"/>
    <n v="119380"/>
    <n v="0"/>
    <n v="0"/>
    <n v="119380"/>
    <n v="-119380"/>
    <n v="0"/>
    <n v="0"/>
    <n v="0"/>
    <n v="0"/>
    <n v="0"/>
    <n v="45800.65"/>
    <n v="91601.3"/>
    <n v="73579.350000000006"/>
    <n v="38.369999999999997"/>
    <m/>
  </r>
  <r>
    <n v="11000"/>
    <n v="22384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4000"/>
    <n v="28000"/>
    <n v="10000"/>
    <n v="58.33"/>
    <m/>
  </r>
  <r>
    <n v="11000"/>
    <n v="224038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6001001000000000000000000000"/>
    <x v="60"/>
    <x v="3"/>
    <n v="1176885"/>
    <n v="0"/>
    <n v="0"/>
    <n v="1176885"/>
    <n v="-1176885"/>
    <n v="0"/>
    <n v="0"/>
    <n v="0"/>
    <n v="0"/>
    <n v="0"/>
    <n v="527825.01"/>
    <n v="1055650.02"/>
    <n v="649059.99"/>
    <n v="44.85"/>
    <m/>
  </r>
  <r>
    <n v="11000"/>
    <n v="22403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  <m/>
  </r>
  <r>
    <n v="11000"/>
    <n v="224019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2302.56"/>
    <n v="4605.12"/>
    <n v="2245.44"/>
    <n v="50.63"/>
    <m/>
  </r>
  <r>
    <n v="11010"/>
    <n v="200535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61000"/>
    <n v="0"/>
    <n v="0"/>
    <n v="61000"/>
    <n v="0"/>
    <n v="61000"/>
    <n v="63012.999999999993"/>
    <n v="65029.415999999997"/>
    <n v="0"/>
    <n v="0"/>
    <n v="14869.56"/>
    <n v="29739.119999999999"/>
    <n v="46130.44"/>
    <n v="24.38"/>
    <m/>
  </r>
  <r>
    <n v="11000"/>
    <n v="232809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  <m/>
  </r>
  <r>
    <n v="11000"/>
    <n v="223913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227484"/>
    <n v="0"/>
    <n v="0"/>
    <n v="1227484"/>
    <n v="-1227484"/>
    <n v="0"/>
    <n v="0"/>
    <n v="0"/>
    <n v="0"/>
    <n v="0"/>
    <n v="702167.38"/>
    <n v="1404334.76"/>
    <n v="525316.62"/>
    <n v="57.2"/>
    <m/>
  </r>
  <r>
    <n v="11000"/>
    <n v="20265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77932"/>
    <n v="0"/>
    <n v="0"/>
    <n v="177932"/>
    <n v="-177932"/>
    <n v="0"/>
    <n v="0"/>
    <n v="0"/>
    <n v="0"/>
    <n v="0"/>
    <n v="87311.46"/>
    <n v="174622.92"/>
    <n v="90620.54"/>
    <n v="49.07"/>
    <m/>
  </r>
  <r>
    <n v="11000"/>
    <n v="223460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6002004000000000000000000000"/>
    <x v="58"/>
    <x v="3"/>
    <n v="2274"/>
    <n v="0"/>
    <n v="0"/>
    <n v="2274"/>
    <n v="-2274"/>
    <n v="0"/>
    <n v="0"/>
    <n v="0"/>
    <n v="0"/>
    <n v="0"/>
    <n v="885.6"/>
    <n v="1771.2"/>
    <n v="1388.4"/>
    <n v="38.94"/>
    <m/>
  </r>
  <r>
    <n v="10932"/>
    <n v="205356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60000"/>
    <n v="0"/>
    <n v="0"/>
    <n v="60000"/>
    <n v="0"/>
    <n v="60000"/>
    <n v="61979.999999999993"/>
    <n v="63963.359999999993"/>
    <n v="0"/>
    <n v="0"/>
    <n v="54118.73"/>
    <n v="108237.46"/>
    <n v="5881.27"/>
    <n v="90.2"/>
    <m/>
  </r>
  <r>
    <n v="11000"/>
    <n v="203216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225.9"/>
    <n v="451.8"/>
    <n v="81.099999999999994"/>
    <n v="73.58"/>
    <m/>
  </r>
  <r>
    <n v="11100"/>
    <n v="225007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23003000000000000000000000000000"/>
    <x v="43"/>
    <x v="2"/>
    <n v="60000"/>
    <n v="0"/>
    <n v="0"/>
    <n v="60000"/>
    <n v="0"/>
    <n v="60000"/>
    <n v="61979.999999999993"/>
    <n v="63963.359999999993"/>
    <n v="0"/>
    <n v="0"/>
    <n v="22008.7"/>
    <n v="44017.4"/>
    <n v="37991.300000000003"/>
    <n v="36.68"/>
    <m/>
  </r>
  <r>
    <n v="12334"/>
    <n v="224278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1725"/>
    <n v="0"/>
    <n v="0"/>
    <n v="31725"/>
    <n v="0"/>
    <n v="31725"/>
    <n v="32771.924999999996"/>
    <n v="33820.626599999996"/>
    <n v="0"/>
    <n v="12760"/>
    <n v="0"/>
    <n v="0"/>
    <n v="18965"/>
    <n v="0"/>
    <m/>
  </r>
  <r>
    <n v="12627"/>
    <n v="224084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31473"/>
    <n v="0"/>
    <n v="0"/>
    <n v="31473"/>
    <n v="0"/>
    <n v="31473"/>
    <n v="32511.608999999997"/>
    <n v="33551.980488000001"/>
    <n v="0"/>
    <n v="0"/>
    <n v="0"/>
    <n v="0"/>
    <n v="31473"/>
    <n v="0"/>
    <m/>
  </r>
  <r>
    <n v="11006"/>
    <n v="223813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2000"/>
    <n v="0"/>
    <n v="0"/>
    <n v="42000"/>
    <n v="-42000"/>
    <n v="0"/>
    <n v="0"/>
    <n v="0"/>
    <n v="0"/>
    <n v="0"/>
    <n v="18000"/>
    <n v="36000"/>
    <n v="24000"/>
    <n v="42.86"/>
    <m/>
  </r>
  <r>
    <n v="11006"/>
    <n v="206768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360643"/>
    <n v="0"/>
    <n v="0"/>
    <n v="360643"/>
    <n v="-360643"/>
    <n v="0"/>
    <n v="0"/>
    <n v="0"/>
    <n v="0"/>
    <n v="0"/>
    <n v="51526.01"/>
    <n v="103052.02"/>
    <n v="309116.99"/>
    <n v="14.29"/>
    <m/>
  </r>
  <r>
    <n v="11214"/>
    <n v="226043"/>
    <n v="530"/>
    <m/>
    <m/>
    <s v="530 | _057_10002_LIM333_Chief Whip"/>
    <s v="_057_10002_LIM333_Chief Whip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2001006000000000000000000000000"/>
    <x v="83"/>
    <x v="7"/>
    <n v="587164"/>
    <n v="0"/>
    <n v="0"/>
    <n v="587164"/>
    <n v="41101.479999999981"/>
    <n v="628265.48"/>
    <n v="648998.24083999998"/>
    <n v="669766.18454687996"/>
    <n v="0"/>
    <n v="0"/>
    <n v="230803.45"/>
    <n v="461606.9"/>
    <n v="356360.55"/>
    <n v="39.31"/>
    <m/>
  </r>
  <r>
    <n v="11006"/>
    <n v="206774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51560"/>
    <n v="0"/>
    <n v="0"/>
    <n v="51560"/>
    <n v="-51560"/>
    <n v="0"/>
    <n v="0"/>
    <n v="0"/>
    <n v="0"/>
    <n v="0"/>
    <n v="25340.06"/>
    <n v="50680.12"/>
    <n v="26219.94"/>
    <n v="49.15"/>
    <m/>
  </r>
  <r>
    <n v="11214"/>
    <n v="226044"/>
    <n v="530"/>
    <m/>
    <m/>
    <s v="530 | _057_10002_LIM333_Chief Whip"/>
    <s v="_057_10002_LIM333_Chief Whip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2001007000000000000000000000000"/>
    <x v="84"/>
    <x v="7"/>
    <n v="45792"/>
    <n v="0"/>
    <n v="0"/>
    <n v="45792"/>
    <n v="3205.4400000000023"/>
    <n v="48997.440000000002"/>
    <n v="50614.355519999997"/>
    <n v="52234.014896640001"/>
    <n v="0"/>
    <n v="0"/>
    <n v="19585"/>
    <n v="39170"/>
    <n v="26207"/>
    <n v="42.77"/>
    <m/>
  </r>
  <r>
    <n v="11006"/>
    <n v="206795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687258"/>
    <n v="0"/>
    <n v="0"/>
    <n v="687258"/>
    <n v="-687258"/>
    <n v="0"/>
    <n v="0"/>
    <n v="0"/>
    <n v="0"/>
    <n v="0"/>
    <n v="332404.74"/>
    <n v="664809.48"/>
    <n v="354853.26"/>
    <n v="48.37"/>
    <m/>
  </r>
  <r>
    <n v="11214"/>
    <n v="226045"/>
    <n v="530"/>
    <m/>
    <m/>
    <s v="530 | _057_10002_LIM333_Chief Whip"/>
    <s v="_057_10002_LIM333_Chief Whip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2001010000000000000000000000000"/>
    <x v="85"/>
    <x v="7"/>
    <n v="195721"/>
    <n v="0"/>
    <n v="0"/>
    <n v="195721"/>
    <n v="13700.470000000001"/>
    <n v="209421.47"/>
    <n v="216332.37850999998"/>
    <n v="223255.01462231998"/>
    <n v="0"/>
    <n v="0"/>
    <n v="76934.5"/>
    <n v="153869"/>
    <n v="118786.5"/>
    <n v="39.31"/>
    <m/>
  </r>
  <r>
    <n v="11006"/>
    <n v="20680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4327716"/>
    <n v="0"/>
    <n v="0"/>
    <n v="4327716"/>
    <n v="-4327716"/>
    <n v="0"/>
    <n v="0"/>
    <n v="0"/>
    <n v="0"/>
    <n v="0"/>
    <n v="2214215.41"/>
    <n v="4428430.82"/>
    <n v="2113500.59"/>
    <n v="51.16"/>
    <m/>
  </r>
  <r>
    <n v="11006"/>
    <n v="226047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5001006000000000000000000000000"/>
    <x v="86"/>
    <x v="7"/>
    <n v="4555407"/>
    <n v="0"/>
    <n v="0"/>
    <n v="4555407"/>
    <n v="318878.49000000022"/>
    <n v="4874285.49"/>
    <n v="5035136.9111700002"/>
    <n v="5196261.2923274403"/>
    <n v="0"/>
    <n v="0"/>
    <n v="923213.8"/>
    <n v="1846427.6"/>
    <n v="3632193.2"/>
    <n v="20.27"/>
    <m/>
  </r>
  <r>
    <n v="11006"/>
    <n v="206809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20951"/>
    <n v="0"/>
    <n v="0"/>
    <n v="220951"/>
    <n v="-220951"/>
    <n v="0"/>
    <n v="0"/>
    <n v="0"/>
    <n v="0"/>
    <n v="0"/>
    <n v="103248"/>
    <n v="206496"/>
    <n v="117703"/>
    <n v="46.73"/>
    <m/>
  </r>
  <r>
    <n v="11006"/>
    <n v="226048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5001007000000000000000000000000"/>
    <x v="87"/>
    <x v="7"/>
    <n v="457920"/>
    <n v="0"/>
    <n v="0"/>
    <n v="457920"/>
    <n v="32054.400000000023"/>
    <n v="489974.4"/>
    <n v="506143.5552"/>
    <n v="522340.14896640001"/>
    <n v="0"/>
    <n v="0"/>
    <n v="78340"/>
    <n v="156680"/>
    <n v="379580"/>
    <n v="17.11"/>
    <m/>
  </r>
  <r>
    <n v="11006"/>
    <n v="206743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4801"/>
    <n v="0"/>
    <n v="0"/>
    <n v="14801"/>
    <n v="-14801"/>
    <n v="0"/>
    <n v="0"/>
    <n v="0"/>
    <n v="0"/>
    <n v="0"/>
    <n v="7651.5"/>
    <n v="15303"/>
    <n v="7149.5"/>
    <n v="51.7"/>
    <m/>
  </r>
  <r>
    <n v="11006"/>
    <n v="226049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5001010000000000000000000000000"/>
    <x v="88"/>
    <x v="7"/>
    <n v="1518469"/>
    <n v="0"/>
    <n v="0"/>
    <n v="1518469"/>
    <n v="106292.83000000007"/>
    <n v="1624761.83"/>
    <n v="1678378.9703899999"/>
    <n v="1732087.09744248"/>
    <n v="0"/>
    <n v="0"/>
    <n v="307738"/>
    <n v="615476"/>
    <n v="1210731"/>
    <n v="20.27"/>
    <m/>
  </r>
  <r>
    <n v="12375"/>
    <n v="231801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5"/>
    <n v="0"/>
    <n v="0"/>
    <n v="59895"/>
    <n v="0"/>
    <n v="59895"/>
    <n v="61871.534999999996"/>
    <n v="63851.424119999996"/>
    <n v="0"/>
    <n v="0"/>
    <n v="0"/>
    <n v="0"/>
    <n v="59895"/>
    <n v="0"/>
    <m/>
  </r>
  <r>
    <n v="11006"/>
    <n v="226051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3001006000000000000000000000000"/>
    <x v="89"/>
    <x v="7"/>
    <n v="782534"/>
    <n v="0"/>
    <n v="0"/>
    <n v="782534"/>
    <n v="54777.380000000005"/>
    <n v="837311.38"/>
    <n v="864942.65553999995"/>
    <n v="892620.82051728002"/>
    <n v="0"/>
    <n v="0"/>
    <n v="1964388.42"/>
    <n v="3928776.84"/>
    <n v="-1181854.42"/>
    <n v="251.03"/>
    <m/>
  </r>
  <r>
    <n v="11006"/>
    <n v="206759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82576"/>
    <n v="0"/>
    <n v="0"/>
    <n v="682576"/>
    <n v="-682576"/>
    <n v="0"/>
    <n v="0"/>
    <n v="0"/>
    <n v="0"/>
    <n v="0"/>
    <n v="31229.919999999998"/>
    <n v="62459.839999999997"/>
    <n v="651346.07999999996"/>
    <n v="4.58"/>
    <m/>
  </r>
  <r>
    <n v="11006"/>
    <n v="20678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767"/>
    <n v="0"/>
    <n v="0"/>
    <n v="767"/>
    <n v="-767"/>
    <n v="0"/>
    <n v="0"/>
    <n v="0"/>
    <n v="0"/>
    <n v="0"/>
    <n v="451.8"/>
    <n v="903.6"/>
    <n v="315.2"/>
    <n v="58.9"/>
    <m/>
  </r>
  <r>
    <n v="11006"/>
    <n v="226052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3001007000000000000000000000000"/>
    <x v="90"/>
    <x v="7"/>
    <n v="45792"/>
    <n v="0"/>
    <n v="0"/>
    <n v="45792"/>
    <n v="3205.4400000000023"/>
    <n v="48997.440000000002"/>
    <n v="50614.355519999997"/>
    <n v="52234.014896640001"/>
    <n v="0"/>
    <n v="0"/>
    <n v="291045.55"/>
    <n v="582091.1"/>
    <n v="-245253.55"/>
    <n v="635.58000000000004"/>
    <m/>
  </r>
  <r>
    <n v="11006"/>
    <n v="206751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5439"/>
    <n v="0"/>
    <n v="0"/>
    <n v="25439"/>
    <n v="-25439"/>
    <n v="0"/>
    <n v="0"/>
    <n v="0"/>
    <n v="0"/>
    <n v="0"/>
    <n v="7697.54"/>
    <n v="15395.08"/>
    <n v="17741.46"/>
    <n v="30.26"/>
    <m/>
  </r>
  <r>
    <n v="11006"/>
    <n v="226054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3001003000000000000000000000000"/>
    <x v="91"/>
    <x v="7"/>
    <n v="260845"/>
    <n v="0"/>
    <n v="0"/>
    <n v="260845"/>
    <n v="18259.150000000023"/>
    <n v="279104.15000000002"/>
    <n v="288314.58695000003"/>
    <n v="297540.65373240004"/>
    <n v="0"/>
    <n v="0"/>
    <n v="658826.01"/>
    <n v="1317652.02"/>
    <n v="-397981.01"/>
    <n v="252.57"/>
    <m/>
  </r>
  <r>
    <n v="11006"/>
    <n v="206767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824261"/>
    <n v="0"/>
    <n v="0"/>
    <n v="824261"/>
    <n v="-824261"/>
    <n v="0"/>
    <n v="0"/>
    <n v="0"/>
    <n v="0"/>
    <n v="0"/>
    <n v="400750.94"/>
    <n v="801501.88"/>
    <n v="423510.06"/>
    <n v="48.62"/>
    <m/>
  </r>
  <r>
    <n v="11006"/>
    <n v="226055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7001006000000000000000000000000"/>
    <x v="92"/>
    <x v="7"/>
    <n v="3495910"/>
    <n v="0"/>
    <n v="0"/>
    <n v="3495910"/>
    <n v="244713.70000000019"/>
    <n v="3740623.7"/>
    <n v="3864064.2821"/>
    <n v="3987714.3391272002"/>
    <n v="0"/>
    <n v="0"/>
    <n v="1593313.38"/>
    <n v="3186626.76"/>
    <n v="1902596.62"/>
    <n v="45.58"/>
    <m/>
  </r>
  <r>
    <n v="12318"/>
    <n v="231769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  <m/>
  </r>
  <r>
    <n v="11006"/>
    <n v="226056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7001007000000000000000000000000"/>
    <x v="93"/>
    <x v="7"/>
    <n v="503712"/>
    <n v="0"/>
    <n v="0"/>
    <n v="503712"/>
    <n v="35259.840000000084"/>
    <n v="538971.84000000008"/>
    <n v="556757.91072000004"/>
    <n v="574574.16386304004"/>
    <n v="0"/>
    <n v="0"/>
    <n v="235020"/>
    <n v="470040"/>
    <n v="268692"/>
    <n v="46.66"/>
    <m/>
  </r>
  <r>
    <n v="11006"/>
    <n v="226057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7001010000000000000000000000000"/>
    <x v="94"/>
    <x v="7"/>
    <n v="1165303"/>
    <n v="0"/>
    <n v="0"/>
    <n v="1165303"/>
    <n v="81571.209999999963"/>
    <n v="1246874.21"/>
    <n v="1288021.0589299998"/>
    <n v="1329237.73281576"/>
    <n v="0"/>
    <n v="0"/>
    <n v="532703.30000000005"/>
    <n v="1065406.6000000001"/>
    <n v="632599.69999999995"/>
    <n v="45.71"/>
    <m/>
  </r>
  <r>
    <n v="12319"/>
    <n v="231770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  <m/>
  </r>
  <r>
    <n v="12370"/>
    <n v="231796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  <m/>
  </r>
  <r>
    <n v="12372"/>
    <n v="231798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9894"/>
    <n v="0"/>
    <n v="0"/>
    <n v="59894"/>
    <n v="0"/>
    <n v="59894"/>
    <n v="61870.501999999993"/>
    <n v="63850.358063999993"/>
    <n v="0"/>
    <n v="0"/>
    <n v="0"/>
    <n v="0"/>
    <n v="59894"/>
    <n v="0"/>
    <m/>
  </r>
  <r>
    <n v="11009"/>
    <n v="223985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39785"/>
    <n v="0"/>
    <n v="0"/>
    <n v="139785"/>
    <n v="-139785"/>
    <n v="0"/>
    <n v="0"/>
    <n v="0"/>
    <n v="0"/>
    <n v="0"/>
    <n v="72349.5"/>
    <n v="144699"/>
    <n v="67435.5"/>
    <n v="51.76"/>
    <m/>
  </r>
  <r>
    <n v="11058"/>
    <n v="204949"/>
    <n v="374"/>
    <s v="123/053/1027"/>
    <s v="/053/1027"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9498"/>
    <n v="0"/>
    <n v="0"/>
    <n v="59498"/>
    <n v="72757.395342759439"/>
    <n v="132255.39534275944"/>
    <n v="136619.82338907049"/>
    <n v="140991.65773752076"/>
    <n v="0"/>
    <n v="0"/>
    <n v="46958.879999999997"/>
    <n v="93917.759999999995"/>
    <n v="12539.12"/>
    <n v="78.930000000000007"/>
    <m/>
  </r>
  <r>
    <n v="11009"/>
    <n v="224014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2302.56"/>
    <n v="4605.12"/>
    <n v="2245.44"/>
    <n v="50.63"/>
    <m/>
  </r>
  <r>
    <n v="11009"/>
    <n v="223845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8000"/>
    <n v="0"/>
    <n v="0"/>
    <n v="18000"/>
    <n v="-18000"/>
    <n v="0"/>
    <n v="0"/>
    <n v="0"/>
    <n v="0"/>
    <n v="0"/>
    <n v="9000"/>
    <n v="18000"/>
    <n v="9000"/>
    <n v="50"/>
    <m/>
  </r>
  <r>
    <n v="11009"/>
    <n v="223920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337846"/>
    <n v="0"/>
    <n v="0"/>
    <n v="1337846"/>
    <n v="-1337846"/>
    <n v="0"/>
    <n v="0"/>
    <n v="0"/>
    <n v="0"/>
    <n v="0"/>
    <n v="715454.2"/>
    <n v="1430908.4"/>
    <n v="622391.80000000005"/>
    <n v="53.48"/>
    <m/>
  </r>
  <r>
    <n v="11009"/>
    <n v="223956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163.15"/>
    <n v="326.3"/>
    <n v="143.85"/>
    <n v="53.14"/>
    <m/>
  </r>
  <r>
    <n v="11009"/>
    <n v="223941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11487"/>
    <n v="0"/>
    <n v="0"/>
    <n v="111487"/>
    <n v="-111487"/>
    <n v="0"/>
    <n v="0"/>
    <n v="0"/>
    <n v="0"/>
    <n v="0"/>
    <n v="109413.7"/>
    <n v="218827.4"/>
    <n v="2073.3000000000002"/>
    <n v="98.14"/>
    <m/>
  </r>
  <r>
    <n v="11009"/>
    <n v="223965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6757"/>
    <n v="0"/>
    <n v="0"/>
    <n v="26757"/>
    <n v="-26757"/>
    <n v="0"/>
    <n v="0"/>
    <n v="0"/>
    <n v="0"/>
    <n v="0"/>
    <n v="14309.12"/>
    <n v="28618.240000000002"/>
    <n v="12447.88"/>
    <n v="53.48"/>
    <m/>
  </r>
  <r>
    <n v="11009"/>
    <n v="223886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5038"/>
    <n v="0"/>
    <n v="0"/>
    <n v="105038"/>
    <n v="-105038"/>
    <n v="0"/>
    <n v="0"/>
    <n v="0"/>
    <n v="0"/>
    <n v="0"/>
    <n v="23887.52"/>
    <n v="47775.040000000001"/>
    <n v="81150.48"/>
    <n v="22.74"/>
    <m/>
  </r>
  <r>
    <n v="11009"/>
    <n v="223992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61443"/>
    <n v="0"/>
    <n v="0"/>
    <n v="261443"/>
    <n v="-261443"/>
    <n v="0"/>
    <n v="0"/>
    <n v="0"/>
    <n v="0"/>
    <n v="0"/>
    <n v="128290.08"/>
    <n v="256580.16"/>
    <n v="133152.92000000001"/>
    <n v="49.07"/>
    <m/>
  </r>
  <r>
    <n v="11009"/>
    <n v="223804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05523"/>
    <n v="0"/>
    <n v="0"/>
    <n v="205523"/>
    <n v="-205523"/>
    <n v="0"/>
    <n v="0"/>
    <n v="0"/>
    <n v="0"/>
    <n v="0"/>
    <n v="100850.16"/>
    <n v="201700.32"/>
    <n v="104672.84"/>
    <n v="49.07"/>
    <m/>
  </r>
  <r>
    <n v="10848"/>
    <n v="207184"/>
    <n v="164"/>
    <s v="056/053/1027"/>
    <s v="/053/1027"/>
    <s v="164 | _056_10002_LIM333_Employee Related Cost Municipal Staff"/>
    <s v="_056_10002_LIM333_Employee Related Cost Municipal Staff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8888"/>
    <n v="0"/>
    <n v="0"/>
    <n v="58888"/>
    <n v="113791.30906942268"/>
    <n v="172679.30906942268"/>
    <n v="178377.72626871362"/>
    <n v="184085.81350931246"/>
    <n v="0"/>
    <n v="0"/>
    <n v="46477.440000000002"/>
    <n v="92954.880000000005"/>
    <n v="12410.56"/>
    <n v="78.930000000000007"/>
    <m/>
  </r>
  <r>
    <n v="10867"/>
    <n v="202337"/>
    <n v="183"/>
    <m/>
    <m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8738"/>
    <n v="0"/>
    <n v="0"/>
    <n v="58738"/>
    <n v="0"/>
    <n v="58738"/>
    <n v="60676.353999999992"/>
    <n v="62617.99732799999"/>
    <n v="0"/>
    <n v="0"/>
    <n v="28762.29"/>
    <n v="57524.58"/>
    <n v="29975.71"/>
    <n v="48.97"/>
    <m/>
  </r>
  <r>
    <n v="10983"/>
    <n v="202698"/>
    <n v="299"/>
    <s v="014/053/1027"/>
    <s v="/053/1027"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8710"/>
    <n v="0"/>
    <n v="0"/>
    <n v="58710"/>
    <n v="-4096.4416363245036"/>
    <n v="54613.558363675496"/>
    <n v="56415.805789676786"/>
    <n v="58221.111574946444"/>
    <n v="0"/>
    <n v="0"/>
    <n v="46336.95"/>
    <n v="92673.9"/>
    <n v="12373.05"/>
    <n v="78.930000000000007"/>
    <m/>
  </r>
  <r>
    <n v="11183"/>
    <n v="202771"/>
    <n v="499"/>
    <s v="115/053/1027"/>
    <s v="/053/1027"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7735"/>
    <n v="0"/>
    <n v="0"/>
    <n v="57735"/>
    <n v="-52821.58709793476"/>
    <n v="4913.4129020652399"/>
    <n v="5075.5555278333923"/>
    <n v="5237.9733047240607"/>
    <n v="0"/>
    <n v="0"/>
    <n v="45567.43"/>
    <n v="91134.86"/>
    <n v="12167.57"/>
    <n v="78.930000000000007"/>
    <m/>
  </r>
  <r>
    <n v="10929"/>
    <n v="203858"/>
    <n v="245"/>
    <s v="016/053/1027"/>
    <s v="/053/1027"/>
    <s v="245 | _016_10002_LIM333_Employee Related Cost Municipal Staff"/>
    <s v="_016_10002_LIM333_Employee Related Cost Municipal Staff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62000000000000000000000000000000"/>
    <x v="52"/>
    <x v="2"/>
    <n v="57157"/>
    <n v="0"/>
    <n v="0"/>
    <n v="57157"/>
    <n v="8537.9061450914305"/>
    <n v="65694.906145091431"/>
    <n v="67862.838047879442"/>
    <n v="70034.448865411585"/>
    <n v="0"/>
    <n v="0"/>
    <n v="45111.24"/>
    <n v="90222.48"/>
    <n v="12045.76"/>
    <n v="78.930000000000007"/>
    <m/>
  </r>
  <r>
    <n v="12419"/>
    <n v="231726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7070"/>
    <n v="0"/>
    <n v="0"/>
    <n v="57070"/>
    <n v="0"/>
    <n v="57070"/>
    <n v="58953.31"/>
    <n v="60839.815920000001"/>
    <n v="0"/>
    <n v="0"/>
    <n v="0"/>
    <n v="0"/>
    <n v="57070"/>
    <n v="0"/>
    <m/>
  </r>
  <r>
    <n v="11509"/>
    <n v="226363"/>
    <n v="2306"/>
    <m/>
    <m/>
    <s v="2306 | 039_Printing- publications and books"/>
    <s v="039_Printing, publications and book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1394"/>
    <n v="0"/>
    <n v="0"/>
    <n v="31394"/>
    <n v="0"/>
    <n v="31394"/>
    <n v="32430.001999999997"/>
    <n v="33467.762063999995"/>
    <n v="0"/>
    <n v="0"/>
    <n v="20980.35"/>
    <n v="41960.7"/>
    <n v="10413.65"/>
    <n v="66.83"/>
    <m/>
  </r>
  <r>
    <n v="11123"/>
    <n v="210722"/>
    <n v="439"/>
    <s v="037/078/1341"/>
    <s v="/078/1341"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56285"/>
    <n v="0"/>
    <n v="0"/>
    <n v="56285"/>
    <e v="#REF!"/>
    <e v="#REF!"/>
    <e v="#REF!"/>
    <e v="#REF!"/>
    <n v="0"/>
    <n v="0"/>
    <n v="55155"/>
    <n v="110310"/>
    <n v="1130"/>
    <n v="97.99"/>
    <m/>
  </r>
  <r>
    <n v="12671"/>
    <n v="223509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40000000000000000000000000000"/>
    <x v="95"/>
    <x v="6"/>
    <n v="2582471"/>
    <n v="0"/>
    <n v="0"/>
    <n v="2582471"/>
    <n v="0"/>
    <n v="2582471"/>
    <n v="2667692.5429999996"/>
    <n v="2753058.7043759995"/>
    <n v="0"/>
    <n v="0"/>
    <n v="391304.34"/>
    <n v="782608.68"/>
    <n v="2191166.66"/>
    <n v="15.15"/>
    <m/>
  </r>
  <r>
    <n v="11363"/>
    <n v="226398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5266"/>
    <n v="0"/>
    <n v="0"/>
    <n v="55266"/>
    <n v="0"/>
    <n v="55266"/>
    <n v="57089.777999999998"/>
    <n v="58916.650895999999"/>
    <n v="0"/>
    <n v="0"/>
    <n v="120831.61"/>
    <n v="241663.22"/>
    <n v="-65565.61"/>
    <n v="218.64"/>
    <m/>
  </r>
  <r>
    <n v="10760"/>
    <n v="206909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5000"/>
    <n v="0"/>
    <n v="55000"/>
    <n v="0"/>
    <n v="55000"/>
    <n v="56814.999999999993"/>
    <n v="58633.079999999994"/>
    <n v="0"/>
    <n v="0"/>
    <n v="42213.83"/>
    <n v="84427.66"/>
    <n v="12786.17"/>
    <n v="76.75"/>
    <m/>
  </r>
  <r>
    <n v="12623"/>
    <n v="231697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7"/>
    <n v="0"/>
    <n v="0"/>
    <n v="54937"/>
    <n v="0"/>
    <n v="54937"/>
    <n v="56749.920999999995"/>
    <n v="58565.918471999998"/>
    <n v="0"/>
    <n v="0"/>
    <n v="0"/>
    <n v="0"/>
    <n v="54937"/>
    <n v="0"/>
    <m/>
  </r>
  <r>
    <n v="12603"/>
    <n v="231715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  <m/>
  </r>
  <r>
    <n v="12604"/>
    <n v="231713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  <m/>
  </r>
  <r>
    <n v="12622"/>
    <n v="231696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  <m/>
  </r>
  <r>
    <n v="12624"/>
    <n v="231698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  <m/>
  </r>
  <r>
    <n v="12625"/>
    <n v="231699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  <m/>
  </r>
  <r>
    <n v="12793"/>
    <n v="235123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2982.62"/>
    <n v="0"/>
    <n v="0"/>
    <n v="51953.38"/>
    <n v="0"/>
    <m/>
  </r>
  <r>
    <n v="12794"/>
    <n v="235124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  <m/>
  </r>
  <r>
    <n v="12795"/>
    <n v="235122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2869.57"/>
    <n v="5739.14"/>
    <n v="52066.43"/>
    <n v="5.22"/>
    <m/>
  </r>
  <r>
    <n v="11528"/>
    <n v="226361"/>
    <n v="2325"/>
    <m/>
    <m/>
    <s v="2325 | 144_Printing- publications and books"/>
    <s v="144_Printing, publications and book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5469"/>
    <n v="15000"/>
    <n v="0"/>
    <n v="30469"/>
    <n v="0"/>
    <n v="30469"/>
    <n v="31474.476999999999"/>
    <n v="32481.660263999998"/>
    <n v="0"/>
    <n v="0"/>
    <n v="16397.060000000001"/>
    <n v="32794.120000000003"/>
    <n v="14071.94"/>
    <n v="53.82"/>
    <m/>
  </r>
  <r>
    <n v="11514"/>
    <n v="226360"/>
    <n v="2311"/>
    <m/>
    <m/>
    <s v="2311 | 057_Printing- publications and books"/>
    <s v="057_Printing, publications and books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398"/>
    <n v="0"/>
    <n v="0"/>
    <n v="30398"/>
    <n v="0"/>
    <n v="30398"/>
    <n v="31401.133999999998"/>
    <n v="32405.970288"/>
    <n v="0"/>
    <n v="0"/>
    <n v="10302.030000000001"/>
    <n v="20604.060000000001"/>
    <n v="20095.97"/>
    <n v="33.89"/>
    <m/>
  </r>
  <r>
    <n v="11013"/>
    <n v="223544"/>
    <n v="329"/>
    <m/>
    <m/>
    <s v="329 | _123_30000_LIM333_Municipal Running Costs_DEPRECIATION_2018"/>
    <s v="_123_30000_LIM333_Municipal Running Costs_DEPRECIATION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43212"/>
    <n v="0"/>
    <n v="0"/>
    <n v="43212"/>
    <n v="0"/>
    <n v="43212"/>
    <n v="44637.995999999999"/>
    <n v="46066.411871999997"/>
    <n v="0"/>
    <n v="0"/>
    <n v="0"/>
    <n v="0"/>
    <n v="43212"/>
    <n v="0"/>
    <m/>
  </r>
  <r>
    <n v="10884"/>
    <n v="205868"/>
    <n v="200"/>
    <m/>
    <m/>
    <s v="200 | _034_LIM333_NON-COUNCIL-OWNED ASSETS - CONTRACTORS"/>
    <s v="_034_LIM333_NON-COUNCIL-OWNED ASSETS - CONTRACTOR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3000000000000000"/>
    <s v="Operational:Maintenance:Infrastructure:Corrective Maintenance:Planned:Electrical Infrastructure:LV Networks:Municipal Service Connections"/>
    <s v="FD001001001002000000000000000000000000"/>
    <s v="Fund:Operational:Revenue:General Revenue:Equitable Share"/>
    <s v="IE007003000000000000000000000000000000"/>
    <x v="0"/>
    <x v="0"/>
    <n v="30000"/>
    <n v="0"/>
    <n v="0"/>
    <n v="30000"/>
    <n v="0"/>
    <n v="30000"/>
    <n v="30989.999999999996"/>
    <n v="31981.679999999997"/>
    <n v="0"/>
    <n v="0"/>
    <n v="0"/>
    <n v="0"/>
    <n v="30000"/>
    <n v="0"/>
    <m/>
  </r>
  <r>
    <n v="11123"/>
    <n v="224923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0"/>
    <n v="0"/>
    <n v="0"/>
    <n v="30000"/>
    <n v="0"/>
    <n v="30000"/>
    <n v="30989.999999999996"/>
    <n v="31981.679999999997"/>
    <n v="0"/>
    <n v="0"/>
    <n v="2906"/>
    <n v="5812"/>
    <n v="27094"/>
    <n v="9.69"/>
    <m/>
  </r>
  <r>
    <n v="12796"/>
    <n v="235121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936"/>
    <n v="0"/>
    <n v="0"/>
    <n v="54936"/>
    <n v="0"/>
    <n v="54936"/>
    <n v="56748.887999999999"/>
    <n v="58564.852416000002"/>
    <n v="0"/>
    <n v="0"/>
    <n v="0"/>
    <n v="0"/>
    <n v="54936"/>
    <n v="0"/>
    <m/>
  </r>
  <r>
    <n v="11493"/>
    <n v="226332"/>
    <n v="2290"/>
    <m/>
    <m/>
    <s v="2290 | 006_Printing- publications and books"/>
    <s v="006_Printing, publications and book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0"/>
    <n v="0"/>
    <n v="0"/>
    <n v="30000"/>
    <n v="0"/>
    <n v="30000"/>
    <n v="30989.999999999996"/>
    <n v="31981.679999999997"/>
    <n v="0"/>
    <n v="0"/>
    <n v="18622.900000000001"/>
    <n v="37245.800000000003"/>
    <n v="11377.1"/>
    <n v="62.08"/>
    <m/>
  </r>
  <r>
    <n v="10988"/>
    <n v="204901"/>
    <n v="304"/>
    <m/>
    <m/>
    <s v="304 | _105_LIM333_MACHINERY &amp; EQUIPMENT"/>
    <s v="_105_LIM333_MACHINERY &amp; EQUIPMENT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9953"/>
    <n v="0"/>
    <n v="0"/>
    <n v="29953"/>
    <n v="0"/>
    <n v="29953"/>
    <n v="30941.448999999997"/>
    <n v="31931.575367999998"/>
    <n v="0"/>
    <n v="0"/>
    <n v="0"/>
    <n v="0"/>
    <n v="29953"/>
    <n v="0"/>
    <m/>
  </r>
  <r>
    <n v="12367"/>
    <n v="231794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4476"/>
    <n v="0"/>
    <n v="0"/>
    <n v="54476"/>
    <n v="0"/>
    <n v="54476"/>
    <n v="56273.707999999999"/>
    <n v="58074.466655999997"/>
    <n v="0"/>
    <n v="0"/>
    <n v="0"/>
    <n v="0"/>
    <n v="54476"/>
    <n v="0"/>
    <m/>
  </r>
  <r>
    <n v="11203"/>
    <n v="225002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52000"/>
    <n v="0"/>
    <n v="54000"/>
    <n v="0"/>
    <n v="54000"/>
    <n v="55781.999999999993"/>
    <n v="57567.023999999998"/>
    <n v="0"/>
    <n v="0"/>
    <n v="27000"/>
    <n v="54000"/>
    <n v="27000"/>
    <n v="50"/>
    <m/>
  </r>
  <r>
    <n v="10779"/>
    <n v="209438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7002001000000000000000000000000"/>
    <x v="8"/>
    <x v="2"/>
    <n v="3877"/>
    <n v="50000"/>
    <n v="0"/>
    <n v="53877"/>
    <n v="0"/>
    <n v="53877"/>
    <n v="55654.940999999999"/>
    <n v="57435.899111999999"/>
    <n v="0"/>
    <n v="0"/>
    <n v="0"/>
    <n v="0"/>
    <n v="53877"/>
    <n v="0"/>
    <m/>
  </r>
  <r>
    <n v="12271"/>
    <n v="231677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  <m/>
  </r>
  <r>
    <n v="12412"/>
    <n v="231729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  <m/>
  </r>
  <r>
    <n v="12417"/>
    <n v="231736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  <m/>
  </r>
  <r>
    <n v="12418"/>
    <n v="231725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3266"/>
    <n v="0"/>
    <n v="0"/>
    <n v="53266"/>
    <n v="0"/>
    <n v="53266"/>
    <n v="55023.777999999998"/>
    <n v="56784.538895999998"/>
    <n v="0"/>
    <n v="0"/>
    <n v="0"/>
    <n v="0"/>
    <n v="53266"/>
    <n v="0"/>
    <m/>
  </r>
  <r>
    <n v="10807"/>
    <n v="206311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51534"/>
    <n v="0"/>
    <n v="0"/>
    <n v="51534"/>
    <n v="0"/>
    <n v="51534"/>
    <n v="53234.621999999996"/>
    <n v="54938.129903999994"/>
    <n v="0"/>
    <n v="0"/>
    <n v="7589.7"/>
    <n v="15179.4"/>
    <n v="43944.3"/>
    <n v="14.73"/>
    <m/>
  </r>
  <r>
    <n v="11145"/>
    <n v="202140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51500"/>
    <n v="0"/>
    <n v="0"/>
    <n v="51500"/>
    <n v="0"/>
    <n v="51500"/>
    <n v="53199.499999999993"/>
    <n v="54901.883999999991"/>
    <n v="0"/>
    <n v="24347.5"/>
    <n v="0"/>
    <n v="0"/>
    <n v="27152.5"/>
    <n v="0"/>
    <m/>
  </r>
  <r>
    <n v="10983"/>
    <n v="202676"/>
    <n v="299"/>
    <m/>
    <m/>
    <s v="299 | _014_10002_LIM333_Employee Related Cost Municipal Staff &amp; Senior Management_EMPLOYEE RELATED COSTS _ WAGES _ SALARIES_2018"/>
    <s v="_014_10002_LIM333_Employee Related Cost Municipal Staff &amp; Senior Management_EMPLOYEE RELATED COSTS _ WAGES _ SALARIES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0837"/>
    <n v="0"/>
    <n v="0"/>
    <n v="50837"/>
    <n v="0"/>
    <n v="50837"/>
    <n v="52514.620999999999"/>
    <n v="54195.088872"/>
    <n v="0"/>
    <n v="0"/>
    <n v="25108.09"/>
    <n v="50216.18"/>
    <n v="25728.91"/>
    <n v="49.39"/>
    <m/>
  </r>
  <r>
    <n v="11031"/>
    <n v="208486"/>
    <n v="347"/>
    <m/>
    <m/>
    <s v="347 | _183_30000_LIM333_Municipal Running Costs_INTEREST EXPENSE _ EXTERNAL BORROWINGS_2018"/>
    <s v="_183_30000_LIM333_Municipal Running Costs_INTEREST EXPENSE _ EXTERNAL BORROWING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3001000000000000000000000000"/>
    <x v="44"/>
    <x v="4"/>
    <n v="1208529"/>
    <n v="0"/>
    <n v="0"/>
    <n v="1208529"/>
    <n v="-566018.93060000008"/>
    <n v="642510.06939999992"/>
    <n v="663712.90169019985"/>
    <n v="684951.71454428625"/>
    <n v="0"/>
    <n v="2075495.59"/>
    <n v="778520.02"/>
    <n v="1557040.04"/>
    <n v="-1645486.61"/>
    <n v="64.42"/>
    <m/>
  </r>
  <r>
    <n v="11035"/>
    <n v="223448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2000000000000000000000000000"/>
    <x v="56"/>
    <x v="1"/>
    <n v="357693"/>
    <n v="0"/>
    <n v="0"/>
    <n v="357693"/>
    <n v="0"/>
    <n v="357693"/>
    <n v="369496.86899999995"/>
    <n v="381320.76880799996"/>
    <n v="0"/>
    <n v="0"/>
    <n v="108640.41"/>
    <n v="217280.82"/>
    <n v="249052.59"/>
    <n v="30.37"/>
    <m/>
  </r>
  <r>
    <n v="11035"/>
    <n v="223438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7736"/>
    <n v="0"/>
    <n v="0"/>
    <n v="27736"/>
    <n v="0"/>
    <n v="27736"/>
    <n v="28651.287999999997"/>
    <n v="29568.129215999998"/>
    <n v="0"/>
    <n v="0"/>
    <n v="0"/>
    <n v="0"/>
    <n v="27736"/>
    <n v="0"/>
    <m/>
  </r>
  <r>
    <n v="11035"/>
    <n v="223478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1000000000000000000000000000"/>
    <x v="67"/>
    <x v="1"/>
    <n v="21706"/>
    <n v="0"/>
    <n v="0"/>
    <n v="21706"/>
    <n v="0"/>
    <n v="21706"/>
    <n v="22422.297999999999"/>
    <n v="23139.811536000001"/>
    <n v="0"/>
    <n v="0"/>
    <n v="0"/>
    <n v="0"/>
    <n v="21706"/>
    <n v="0"/>
    <m/>
  </r>
  <r>
    <n v="11035"/>
    <n v="207600"/>
    <n v="351"/>
    <m/>
    <m/>
    <s v="351 | _057_30000_LIM333_Municipal Running Costs_DEPRECIATION_2018"/>
    <s v="_057_30000_LIM333_Municipal Running Costs_DEPRECIATION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7744"/>
    <n v="0"/>
    <n v="0"/>
    <n v="7744"/>
    <n v="0"/>
    <n v="7744"/>
    <n v="7999.5519999999997"/>
    <n v="8255.5376639999995"/>
    <n v="0"/>
    <n v="0"/>
    <n v="0"/>
    <n v="0"/>
    <n v="7744"/>
    <n v="0"/>
    <m/>
  </r>
  <r>
    <n v="12587"/>
    <n v="22482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8727"/>
    <n v="0"/>
    <n v="0"/>
    <n v="28727"/>
    <n v="0"/>
    <n v="28727"/>
    <n v="29674.990999999998"/>
    <n v="30624.590711999997"/>
    <n v="0"/>
    <n v="0"/>
    <n v="0"/>
    <n v="0"/>
    <n v="28727"/>
    <n v="0"/>
    <m/>
  </r>
  <r>
    <n v="12396"/>
    <n v="224347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8200"/>
    <n v="0"/>
    <n v="0"/>
    <n v="28200"/>
    <n v="0"/>
    <n v="28200"/>
    <n v="29130.6"/>
    <n v="30062.779200000001"/>
    <n v="0"/>
    <n v="0"/>
    <n v="0"/>
    <n v="0"/>
    <n v="28200"/>
    <n v="0"/>
    <m/>
  </r>
  <r>
    <n v="10847"/>
    <n v="203634"/>
    <n v="163"/>
    <s v="015/053/1027"/>
    <s v="/053/1027"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0643"/>
    <n v="0"/>
    <n v="0"/>
    <n v="50643"/>
    <n v="23963.826471145454"/>
    <n v="74606.826471145454"/>
    <n v="77068.851744693253"/>
    <n v="79535.05500052344"/>
    <n v="0"/>
    <n v="0"/>
    <n v="39970.06"/>
    <n v="79940.12"/>
    <n v="10672.94"/>
    <n v="78.930000000000007"/>
    <m/>
  </r>
  <r>
    <n v="10847"/>
    <n v="203484"/>
    <n v="163"/>
    <m/>
    <m/>
    <s v="163 | _015_10002_LIM333_Employee Related Cost Municipal Staff &amp; Senior Management_EMPLOYEE RELATED COSTS _ WAGES _ SALARIES_2018"/>
    <s v="_015_10002_LIM333_Employee Related Cost Municipal Staff &amp; Senior Management_EMPLOYEE RELATED COSTS _ WAGES _ SALARI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0490"/>
    <n v="0"/>
    <n v="0"/>
    <n v="50490"/>
    <n v="0"/>
    <n v="50490"/>
    <n v="52156.17"/>
    <n v="53825.167439999997"/>
    <n v="0"/>
    <n v="0"/>
    <n v="42412.62"/>
    <n v="84825.24"/>
    <n v="8077.38"/>
    <n v="84"/>
    <m/>
  </r>
  <r>
    <n v="10867"/>
    <n v="202365"/>
    <n v="183"/>
    <s v="036/053/1027"/>
    <s v="/053/1027"/>
    <s v="183 | _036_10002_LIM333_Employee Related Cost Municipal Staff"/>
    <s v="_036_10002_LIM333_Employee Related Cost Municipal Staff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0375"/>
    <n v="0"/>
    <n v="0"/>
    <n v="50375"/>
    <n v="6671.6442853343979"/>
    <n v="57046.644285334398"/>
    <n v="58929.183546750428"/>
    <n v="60814.917420246442"/>
    <n v="0"/>
    <n v="0"/>
    <n v="39758.54"/>
    <n v="79517.08"/>
    <n v="10616.46"/>
    <n v="78.930000000000007"/>
    <m/>
  </r>
  <r>
    <n v="12278"/>
    <n v="224309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14281.3"/>
    <n v="28562.6"/>
    <n v="13013.7"/>
    <n v="52.32"/>
    <m/>
  </r>
  <r>
    <n v="11008"/>
    <n v="224973"/>
    <n v="324"/>
    <m/>
    <m/>
    <s v="324 | _183_30000_LIM333_Municipal Running Costs_GENERAL EXPENSES _ OTHER_2018"/>
    <s v="_183_30000_LIM333_Municipal Running Costs_GENERAL EXPENSES _ OTHER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8000000000000000000000000000"/>
    <x v="96"/>
    <x v="2"/>
    <n v="50000"/>
    <n v="0"/>
    <n v="0"/>
    <n v="50000"/>
    <n v="0"/>
    <n v="50000"/>
    <n v="51649.999999999993"/>
    <n v="53302.799999999996"/>
    <n v="0"/>
    <n v="0"/>
    <n v="47944.95"/>
    <n v="95889.9"/>
    <n v="2055.0500000000002"/>
    <n v="95.89"/>
    <m/>
  </r>
  <r>
    <n v="11134"/>
    <n v="225991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0"/>
    <n v="0"/>
    <n v="50000"/>
    <n v="0"/>
    <n v="50000"/>
    <n v="51649.999999999993"/>
    <n v="53302.799999999996"/>
    <n v="0"/>
    <n v="0"/>
    <n v="43128.19"/>
    <n v="86256.38"/>
    <n v="6871.81"/>
    <n v="86.26"/>
    <m/>
  </r>
  <r>
    <n v="12279"/>
    <n v="224306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  <m/>
  </r>
  <r>
    <n v="12280"/>
    <n v="224305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  <m/>
  </r>
  <r>
    <n v="11220"/>
    <n v="206557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50000"/>
    <n v="0"/>
    <n v="0"/>
    <n v="50000"/>
    <n v="0"/>
    <n v="50000"/>
    <n v="51649.999999999993"/>
    <n v="53302.799999999996"/>
    <n v="0"/>
    <n v="0"/>
    <n v="20259.560000000001"/>
    <n v="40519.120000000003"/>
    <n v="29740.44"/>
    <n v="40.520000000000003"/>
    <m/>
  </r>
  <r>
    <n v="11058"/>
    <n v="204933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916876"/>
    <n v="0"/>
    <n v="0"/>
    <n v="1916876"/>
    <n v="-1916876"/>
    <n v="0"/>
    <n v="0"/>
    <n v="0"/>
    <n v="0"/>
    <n v="0"/>
    <n v="906559.44"/>
    <n v="1813118.88"/>
    <n v="1010316.56"/>
    <n v="47.29"/>
    <m/>
  </r>
  <r>
    <n v="11058"/>
    <n v="204958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928222"/>
    <n v="0"/>
    <n v="0"/>
    <n v="928222"/>
    <n v="-928222"/>
    <n v="0"/>
    <n v="0"/>
    <n v="0"/>
    <n v="0"/>
    <n v="0"/>
    <n v="375127.2"/>
    <n v="750254.4"/>
    <n v="553094.80000000005"/>
    <n v="40.409999999999997"/>
    <m/>
  </r>
  <r>
    <n v="11058"/>
    <n v="205030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608"/>
    <n v="0"/>
    <n v="0"/>
    <n v="2608"/>
    <n v="-2608"/>
    <n v="0"/>
    <n v="0"/>
    <n v="0"/>
    <n v="0"/>
    <n v="0"/>
    <n v="1430.7"/>
    <n v="2861.4"/>
    <n v="1177.3"/>
    <n v="54.86"/>
    <m/>
  </r>
  <r>
    <n v="11058"/>
    <n v="205065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9994075"/>
    <n v="0"/>
    <n v="0"/>
    <n v="9994075"/>
    <n v="-9994075"/>
    <n v="0"/>
    <n v="0"/>
    <n v="0"/>
    <n v="0"/>
    <n v="0"/>
    <n v="4714917.8099999996"/>
    <n v="9429835.6199999992"/>
    <n v="5279157.1900000004"/>
    <n v="47.18"/>
    <m/>
  </r>
  <r>
    <n v="11058"/>
    <n v="231339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6000000000000000000000"/>
    <x v="97"/>
    <x v="3"/>
    <n v="190457"/>
    <n v="0"/>
    <n v="0"/>
    <n v="190457"/>
    <n v="-190457"/>
    <n v="0"/>
    <n v="0"/>
    <n v="0"/>
    <n v="0"/>
    <n v="0"/>
    <n v="87683.22"/>
    <n v="175366.44"/>
    <n v="102773.78"/>
    <n v="46.04"/>
    <m/>
  </r>
  <r>
    <n v="11058"/>
    <n v="223812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54000"/>
    <n v="0"/>
    <n v="0"/>
    <n v="54000"/>
    <n v="-54000"/>
    <n v="0"/>
    <n v="0"/>
    <n v="0"/>
    <n v="0"/>
    <n v="0"/>
    <n v="27000"/>
    <n v="54000"/>
    <n v="27000"/>
    <n v="50"/>
    <m/>
  </r>
  <r>
    <n v="11058"/>
    <n v="205041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7504"/>
    <n v="0"/>
    <n v="0"/>
    <n v="27504"/>
    <n v="-27504"/>
    <n v="0"/>
    <n v="0"/>
    <n v="0"/>
    <n v="0"/>
    <n v="0"/>
    <n v="43835.98"/>
    <n v="87671.96"/>
    <n v="-16331.98"/>
    <n v="159.38"/>
    <m/>
  </r>
  <r>
    <n v="11058"/>
    <n v="205038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99882"/>
    <n v="0"/>
    <n v="0"/>
    <n v="199882"/>
    <n v="-199882"/>
    <n v="0"/>
    <n v="0"/>
    <n v="0"/>
    <n v="0"/>
    <n v="0"/>
    <n v="94298.42"/>
    <n v="188596.84"/>
    <n v="105583.58"/>
    <n v="47.18"/>
    <m/>
  </r>
  <r>
    <n v="11058"/>
    <n v="232810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0"/>
    <n v="0"/>
    <n v="14524"/>
    <n v="0"/>
    <m/>
  </r>
  <r>
    <n v="11058"/>
    <n v="205040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832840"/>
    <n v="0"/>
    <n v="0"/>
    <n v="832840"/>
    <n v="-832840"/>
    <n v="0"/>
    <n v="0"/>
    <n v="0"/>
    <n v="0"/>
    <n v="0"/>
    <n v="316335.5"/>
    <n v="632671"/>
    <n v="516504.5"/>
    <n v="37.979999999999997"/>
    <m/>
  </r>
  <r>
    <n v="11266"/>
    <n v="206130"/>
    <n v="583"/>
    <m/>
    <m/>
    <s v="583 | Subsistence and Travel Expenses_Revenue"/>
    <s v="Subsistence and Travel Expenses_Revenue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4000000000000000000000000"/>
    <x v="98"/>
    <x v="2"/>
    <n v="50000"/>
    <n v="0"/>
    <n v="0"/>
    <n v="50000"/>
    <n v="0"/>
    <n v="50000"/>
    <n v="51649.999999999993"/>
    <n v="53302.799999999996"/>
    <n v="0"/>
    <n v="0"/>
    <n v="0"/>
    <n v="0"/>
    <n v="50000"/>
    <n v="0"/>
    <m/>
  </r>
  <r>
    <n v="11058"/>
    <n v="204965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4"/>
    <n v="0"/>
    <n v="0"/>
    <n v="45484"/>
    <n v="-45484"/>
    <n v="0"/>
    <n v="0"/>
    <n v="0"/>
    <n v="0"/>
    <n v="0"/>
    <n v="20191.68"/>
    <n v="40383.360000000001"/>
    <n v="25292.32"/>
    <n v="44.39"/>
    <m/>
  </r>
  <r>
    <n v="11058"/>
    <n v="205022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44608"/>
    <n v="0"/>
    <n v="0"/>
    <n v="944608"/>
    <n v="-944608"/>
    <n v="0"/>
    <n v="0"/>
    <n v="0"/>
    <n v="0"/>
    <n v="0"/>
    <n v="335784.68"/>
    <n v="671569.36"/>
    <n v="608823.31999999995"/>
    <n v="35.549999999999997"/>
    <m/>
  </r>
  <r>
    <n v="10969"/>
    <n v="200217"/>
    <n v="285"/>
    <m/>
    <m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9314"/>
    <n v="0"/>
    <n v="0"/>
    <n v="49314"/>
    <n v="0"/>
    <n v="49314"/>
    <n v="50941.361999999994"/>
    <n v="52571.485583999995"/>
    <n v="0"/>
    <n v="0"/>
    <n v="20121.64"/>
    <n v="40243.279999999999"/>
    <n v="29192.36"/>
    <n v="40.799999999999997"/>
    <m/>
  </r>
  <r>
    <n v="11083"/>
    <n v="223500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3002001016000000000000000000000000"/>
    <x v="76"/>
    <x v="6"/>
    <n v="2450000"/>
    <n v="0"/>
    <n v="0"/>
    <n v="2440000"/>
    <n v="560000"/>
    <n v="3000000"/>
    <n v="3098999.9999999995"/>
    <n v="3198167.9999999995"/>
    <n v="0"/>
    <n v="0"/>
    <n v="1980000"/>
    <n v="3960000"/>
    <n v="460000"/>
    <n v="81.150000000000006"/>
    <m/>
  </r>
  <r>
    <n v="11100"/>
    <n v="225929"/>
    <n v="416"/>
    <s v="195/078/1341"/>
    <s v="/078/1341"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42000000000000000000000000000000"/>
    <x v="35"/>
    <x v="2"/>
    <n v="43295"/>
    <n v="5000"/>
    <n v="0"/>
    <n v="48295"/>
    <e v="#REF!"/>
    <e v="#REF!"/>
    <e v="#REF!"/>
    <e v="#REF!"/>
    <n v="0"/>
    <n v="0"/>
    <n v="43712.959999999999"/>
    <n v="87425.919999999998"/>
    <n v="4582.04"/>
    <n v="90.51"/>
    <m/>
  </r>
  <r>
    <n v="12281"/>
    <n v="224304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  <m/>
  </r>
  <r>
    <n v="11063"/>
    <n v="223441"/>
    <n v="379"/>
    <m/>
    <m/>
    <s v="379 | _105_30000_LIM333_Municipal Running Costs_DEPRECIATION_2018"/>
    <s v="_105_30000_LIM333_Municipal Running Costs_DEPRECIATION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4002019024002000000000000000000000"/>
    <x v="99"/>
    <x v="1"/>
    <n v="7546059"/>
    <n v="0"/>
    <n v="0"/>
    <n v="7546059"/>
    <n v="0"/>
    <n v="7546059"/>
    <n v="7795078.9469999997"/>
    <n v="8044521.4733039998"/>
    <n v="0"/>
    <n v="0"/>
    <n v="3671748.97"/>
    <n v="7343497.9400000004"/>
    <n v="3874310.03"/>
    <n v="48.66"/>
    <m/>
  </r>
  <r>
    <n v="12282"/>
    <n v="224303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  <m/>
  </r>
  <r>
    <n v="11066"/>
    <n v="223554"/>
    <n v="382"/>
    <m/>
    <m/>
    <s v="382 | _173_30000_LIM333_Municipal Running Costs_DEPRECIATION_2018"/>
    <s v="_173_30000_LIM333_Municipal Running Costs_DEPRECIATION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4002011000000000000000000000000000"/>
    <x v="67"/>
    <x v="1"/>
    <n v="1845691"/>
    <n v="0"/>
    <n v="0"/>
    <n v="1845691"/>
    <n v="0"/>
    <n v="1845691"/>
    <n v="1906598.8029999998"/>
    <n v="1967609.9646959999"/>
    <n v="0"/>
    <n v="0"/>
    <n v="814731.52"/>
    <n v="1629463.04"/>
    <n v="1030959.48"/>
    <n v="44.14"/>
    <m/>
  </r>
  <r>
    <n v="11067"/>
    <n v="223429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10000000000000000000000"/>
    <x v="100"/>
    <x v="1"/>
    <n v="1615321"/>
    <n v="0"/>
    <n v="0"/>
    <n v="1615321"/>
    <n v="0"/>
    <n v="1615321"/>
    <n v="1668626.5929999999"/>
    <n v="1722022.6439759999"/>
    <n v="0"/>
    <n v="0"/>
    <n v="0"/>
    <n v="0"/>
    <n v="1615321"/>
    <n v="0"/>
    <m/>
  </r>
  <r>
    <n v="11067"/>
    <n v="223434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3886"/>
    <n v="0"/>
    <n v="0"/>
    <n v="23886"/>
    <n v="0"/>
    <n v="23886"/>
    <n v="24674.237999999998"/>
    <n v="25463.813615999999"/>
    <n v="0"/>
    <n v="0"/>
    <n v="28519.35"/>
    <n v="57038.7"/>
    <n v="-4633.3500000000004"/>
    <n v="119.4"/>
    <m/>
  </r>
  <r>
    <n v="11067"/>
    <n v="223559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20001011000000000000000000000"/>
    <x v="101"/>
    <x v="1"/>
    <n v="451727"/>
    <n v="0"/>
    <n v="0"/>
    <n v="451727"/>
    <n v="0"/>
    <n v="451727"/>
    <n v="466633.99099999998"/>
    <n v="481566.278712"/>
    <n v="0"/>
    <n v="0"/>
    <n v="0"/>
    <n v="0"/>
    <n v="451727"/>
    <n v="0"/>
    <m/>
  </r>
  <r>
    <n v="11067"/>
    <n v="223561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01000000000000000000000"/>
    <x v="38"/>
    <x v="1"/>
    <n v="1923"/>
    <n v="0"/>
    <n v="0"/>
    <n v="1923"/>
    <n v="0"/>
    <n v="1923"/>
    <n v="1986.4589999999998"/>
    <n v="2050.0256879999997"/>
    <n v="0"/>
    <n v="0"/>
    <n v="0"/>
    <n v="0"/>
    <n v="1923"/>
    <n v="0"/>
    <m/>
  </r>
  <r>
    <n v="11067"/>
    <n v="223445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2000000000000000000000000000"/>
    <x v="56"/>
    <x v="1"/>
    <n v="50105"/>
    <n v="0"/>
    <n v="0"/>
    <n v="50105"/>
    <n v="0"/>
    <n v="50105"/>
    <n v="51758.464999999997"/>
    <n v="53414.73588"/>
    <n v="0"/>
    <n v="0"/>
    <n v="0"/>
    <n v="0"/>
    <n v="50105"/>
    <n v="0"/>
    <m/>
  </r>
  <r>
    <n v="11067"/>
    <n v="223426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20001003000000000000000000000"/>
    <x v="102"/>
    <x v="1"/>
    <n v="236620"/>
    <n v="0"/>
    <n v="0"/>
    <n v="236620"/>
    <n v="0"/>
    <n v="236620"/>
    <n v="244428.46"/>
    <n v="252250.17071999999"/>
    <n v="0"/>
    <n v="0"/>
    <n v="0"/>
    <n v="0"/>
    <n v="236620"/>
    <n v="0"/>
    <m/>
  </r>
  <r>
    <n v="11067"/>
    <n v="223427"/>
    <n v="383"/>
    <m/>
    <m/>
    <s v="383 | _002_30000_LIM333_Municipal Running Costs_DEPRECIATION_2018"/>
    <s v="_002_30000_LIM333_Municipal Running Costs_DEPRECIATION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20001011000000000000000000000"/>
    <x v="101"/>
    <x v="1"/>
    <n v="1060058"/>
    <n v="0"/>
    <n v="0"/>
    <n v="1060058"/>
    <n v="0"/>
    <n v="1060058"/>
    <n v="1095039.9139999999"/>
    <n v="1130081.1912479999"/>
    <n v="0"/>
    <n v="0"/>
    <n v="538867.18000000005"/>
    <n v="1077734.3600000001"/>
    <n v="521190.82"/>
    <n v="50.83"/>
    <m/>
  </r>
  <r>
    <n v="11110"/>
    <n v="225993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8000"/>
    <n v="0"/>
    <n v="0"/>
    <n v="48000"/>
    <n v="0"/>
    <n v="48000"/>
    <n v="49583.999999999993"/>
    <n v="51170.687999999995"/>
    <n v="0"/>
    <n v="0"/>
    <n v="39239.120000000003"/>
    <n v="78478.240000000005"/>
    <n v="8760.8799999999992"/>
    <n v="81.75"/>
    <m/>
  </r>
  <r>
    <n v="11081"/>
    <n v="207010"/>
    <n v="397"/>
    <m/>
    <m/>
    <s v="397 | _057_70000_LIM333_Operational  Typical Work Streams Capacity Building Training and Development Capacity Building Councillors_GENERAL EXPENSES _ OTHER_2018"/>
    <s v="_057_70000_LIM333_Operational  Typical Work Streams Capacity Building Training and Development Capacity Building Councillor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02000000000000000000000000000"/>
    <s v="Operational:Typical Work Streams:Capacity Building Training and Development:Capacity Building Councillors"/>
    <s v="FD001001001002000000000000000000000000"/>
    <s v="Fund:Operational:Revenue:General Revenue:Equitable Share"/>
    <s v="IE010037002001000000000000000000000000"/>
    <x v="8"/>
    <x v="2"/>
    <n v="47000"/>
    <n v="0"/>
    <n v="0"/>
    <n v="47000"/>
    <n v="0"/>
    <n v="47000"/>
    <n v="48550.999999999993"/>
    <n v="50104.631999999991"/>
    <n v="0"/>
    <n v="0"/>
    <n v="0"/>
    <n v="0"/>
    <n v="47000"/>
    <n v="0"/>
    <m/>
  </r>
  <r>
    <n v="12350"/>
    <n v="231788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6095"/>
    <n v="0"/>
    <n v="0"/>
    <n v="46095"/>
    <n v="0"/>
    <n v="46095"/>
    <n v="47616.134999999995"/>
    <n v="49139.851319999994"/>
    <n v="0"/>
    <n v="0"/>
    <n v="0"/>
    <n v="0"/>
    <n v="46095"/>
    <n v="0"/>
    <m/>
  </r>
  <r>
    <n v="11011"/>
    <n v="200548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5000"/>
    <n v="30000"/>
    <n v="0"/>
    <n v="45000"/>
    <n v="0"/>
    <n v="45000"/>
    <n v="46484.999999999993"/>
    <n v="47972.52"/>
    <n v="0"/>
    <n v="0"/>
    <n v="17510.689999999999"/>
    <n v="35021.379999999997"/>
    <n v="27489.31"/>
    <n v="38.909999999999997"/>
    <m/>
  </r>
  <r>
    <n v="11083"/>
    <n v="226001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7001002000000000000000000000000"/>
    <x v="37"/>
    <x v="2"/>
    <n v="45000"/>
    <n v="0"/>
    <n v="0"/>
    <n v="45000"/>
    <n v="0"/>
    <n v="45000"/>
    <n v="46484.999999999993"/>
    <n v="47972.52"/>
    <n v="0"/>
    <n v="0"/>
    <n v="23598.79"/>
    <n v="47197.58"/>
    <n v="21401.21"/>
    <n v="52.44"/>
    <m/>
  </r>
  <r>
    <n v="11203"/>
    <n v="225992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5000"/>
    <n v="0"/>
    <n v="0"/>
    <n v="45000"/>
    <n v="0"/>
    <n v="45000"/>
    <n v="46484.999999999993"/>
    <n v="47972.52"/>
    <n v="0"/>
    <n v="0"/>
    <n v="0"/>
    <n v="0"/>
    <n v="45000"/>
    <n v="0"/>
    <m/>
  </r>
  <r>
    <n v="10842"/>
    <n v="209122"/>
    <n v="158"/>
    <s v="003/078/1341"/>
    <s v="/078/1341"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44968"/>
    <n v="0"/>
    <n v="0"/>
    <n v="44968"/>
    <e v="#REF!"/>
    <e v="#REF!"/>
    <e v="#REF!"/>
    <e v="#REF!"/>
    <n v="0"/>
    <n v="0"/>
    <n v="44066"/>
    <n v="88132"/>
    <n v="902"/>
    <n v="97.99"/>
    <m/>
  </r>
  <r>
    <n v="12376"/>
    <n v="231802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4920"/>
    <n v="0"/>
    <n v="0"/>
    <n v="44920"/>
    <n v="0"/>
    <n v="44920"/>
    <n v="46402.359999999993"/>
    <n v="47887.235519999995"/>
    <n v="0"/>
    <n v="0"/>
    <n v="0"/>
    <n v="0"/>
    <n v="44920"/>
    <n v="0"/>
    <m/>
  </r>
  <r>
    <n v="12283"/>
    <n v="224317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  <m/>
  </r>
  <r>
    <n v="12608"/>
    <n v="224098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  <m/>
  </r>
  <r>
    <n v="12797"/>
    <n v="235100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295"/>
    <n v="0"/>
    <n v="0"/>
    <n v="27295"/>
    <n v="0"/>
    <n v="27295"/>
    <n v="28195.734999999997"/>
    <n v="29097.998519999997"/>
    <n v="0"/>
    <n v="0"/>
    <n v="0"/>
    <n v="0"/>
    <n v="27295"/>
    <n v="0"/>
    <m/>
  </r>
  <r>
    <n v="11074"/>
    <n v="226059"/>
    <n v="390"/>
    <m/>
    <m/>
    <s v="390 | _057_10002_LIM333_Speaker"/>
    <s v="_057_10002_LIM333_Speaker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1001006000000000000000000000000"/>
    <x v="103"/>
    <x v="7"/>
    <n v="626026"/>
    <n v="0"/>
    <n v="0"/>
    <n v="626026"/>
    <n v="43821.820000000065"/>
    <n v="669847.82000000007"/>
    <n v="691952.79806000006"/>
    <n v="714095.28759792005"/>
    <n v="0"/>
    <n v="0"/>
    <n v="246079.4"/>
    <n v="492158.8"/>
    <n v="379946.6"/>
    <n v="39.31"/>
    <m/>
  </r>
  <r>
    <n v="11074"/>
    <n v="226060"/>
    <n v="390"/>
    <m/>
    <m/>
    <s v="390 | _057_10002_LIM333_Speaker"/>
    <s v="_057_10002_LIM333_Speaker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1001007000000000000000000000000"/>
    <x v="104"/>
    <x v="7"/>
    <n v="45792"/>
    <n v="0"/>
    <n v="0"/>
    <n v="45792"/>
    <n v="3205.4400000000023"/>
    <n v="48997.440000000002"/>
    <n v="50614.355519999997"/>
    <n v="52234.014896640001"/>
    <n v="0"/>
    <n v="0"/>
    <n v="19585"/>
    <n v="39170"/>
    <n v="26207"/>
    <n v="42.77"/>
    <m/>
  </r>
  <r>
    <n v="11074"/>
    <n v="226061"/>
    <n v="390"/>
    <m/>
    <m/>
    <s v="390 | _057_10002_LIM333_Speaker"/>
    <s v="_057_10002_LIM333_Speaker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1001010000000000000000000000000"/>
    <x v="105"/>
    <x v="7"/>
    <n v="208675"/>
    <n v="0"/>
    <n v="0"/>
    <n v="208675"/>
    <n v="14607.25"/>
    <n v="223282.25"/>
    <n v="230650.56425"/>
    <n v="238031.38230600001"/>
    <n v="0"/>
    <n v="0"/>
    <n v="82026.45"/>
    <n v="164052.9"/>
    <n v="126648.55"/>
    <n v="39.31"/>
    <m/>
  </r>
  <r>
    <n v="11208"/>
    <n v="206655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4736"/>
    <n v="0"/>
    <n v="0"/>
    <n v="44736"/>
    <n v="0"/>
    <n v="44736"/>
    <n v="46212.287999999993"/>
    <n v="47691.081215999991"/>
    <n v="0"/>
    <n v="0"/>
    <n v="32326.09"/>
    <n v="64652.18"/>
    <n v="12409.91"/>
    <n v="72.260000000000005"/>
    <m/>
  </r>
  <r>
    <n v="10811"/>
    <n v="20179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8000000000000000000000000000000"/>
    <x v="53"/>
    <x v="2"/>
    <n v="44301"/>
    <n v="0"/>
    <n v="0"/>
    <n v="44301"/>
    <n v="0"/>
    <n v="44301"/>
    <n v="45762.932999999997"/>
    <n v="47227.346855999996"/>
    <n v="0"/>
    <n v="0"/>
    <n v="0"/>
    <n v="0"/>
    <n v="44301"/>
    <n v="0"/>
    <m/>
  </r>
  <r>
    <n v="12391"/>
    <n v="224352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7115"/>
    <n v="0"/>
    <n v="0"/>
    <n v="27115"/>
    <n v="0"/>
    <n v="27115"/>
    <n v="28009.794999999998"/>
    <n v="28906.10844"/>
    <n v="0"/>
    <n v="0"/>
    <n v="0"/>
    <n v="0"/>
    <n v="27115"/>
    <n v="0"/>
    <m/>
  </r>
  <r>
    <n v="11102"/>
    <n v="205315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4092"/>
    <n v="0"/>
    <n v="0"/>
    <n v="44092"/>
    <n v="0"/>
    <n v="44092"/>
    <n v="45547.035999999993"/>
    <n v="47004.541151999991"/>
    <n v="0"/>
    <n v="0"/>
    <n v="27041.15"/>
    <n v="54082.3"/>
    <n v="17050.849999999999"/>
    <n v="61.33"/>
    <m/>
  </r>
  <r>
    <n v="11102"/>
    <n v="205330"/>
    <n v="418"/>
    <s v="033/053/1027"/>
    <s v="/053/1027"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43787"/>
    <n v="0"/>
    <n v="0"/>
    <n v="43787"/>
    <n v="23371.095606164774"/>
    <n v="67158.095606164774"/>
    <n v="69374.312761168199"/>
    <n v="71594.290769525585"/>
    <n v="0"/>
    <n v="0"/>
    <n v="34558.949999999997"/>
    <n v="69117.899999999994"/>
    <n v="9228.0499999999993"/>
    <n v="78.930000000000007"/>
    <m/>
  </r>
  <r>
    <n v="11119"/>
    <n v="206550"/>
    <n v="435"/>
    <s v="039/078/1341"/>
    <s v="/078/1341"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43766"/>
    <n v="0"/>
    <n v="0"/>
    <n v="43766"/>
    <e v="#REF!"/>
    <e v="#REF!"/>
    <e v="#REF!"/>
    <e v="#REF!"/>
    <n v="0"/>
    <n v="0"/>
    <n v="42888"/>
    <n v="85776"/>
    <n v="878"/>
    <n v="97.99"/>
    <m/>
  </r>
  <r>
    <n v="10969"/>
    <n v="200224"/>
    <n v="285"/>
    <s v="004/053/1027"/>
    <s v="/053/1027"/>
    <s v="285 | _004_10002_LIM333_Employee Related Cost Municipal Staff_EMPLOYEE RELATED COSTS _ WAGES _ SALARIES_2018"/>
    <s v="_004_10002_LIM333_Employee Related Cost Municipal Staff_EMPLOYEE RELATED COSTS _ WAGES _ SALARI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43529"/>
    <n v="0"/>
    <n v="0"/>
    <n v="43529"/>
    <n v="22967.65991265366"/>
    <n v="66496.65991265366"/>
    <n v="68691.049689771229"/>
    <n v="70889.16327984391"/>
    <n v="0"/>
    <n v="0"/>
    <n v="34355.32"/>
    <n v="68710.64"/>
    <n v="9173.68"/>
    <n v="78.930000000000007"/>
    <m/>
  </r>
  <r>
    <n v="12247"/>
    <n v="225835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2840"/>
    <n v="0"/>
    <n v="0"/>
    <n v="42840"/>
    <n v="0"/>
    <n v="42840"/>
    <n v="44253.719999999994"/>
    <n v="45669.839039999992"/>
    <n v="0"/>
    <n v="0"/>
    <n v="0"/>
    <n v="0"/>
    <n v="42840"/>
    <n v="0"/>
    <m/>
  </r>
  <r>
    <n v="12272"/>
    <n v="231678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2803"/>
    <n v="0"/>
    <n v="0"/>
    <n v="42803"/>
    <n v="0"/>
    <n v="42803"/>
    <n v="44215.498999999996"/>
    <n v="45630.394968000001"/>
    <n v="0"/>
    <n v="0"/>
    <n v="0"/>
    <n v="0"/>
    <n v="42803"/>
    <n v="0"/>
    <m/>
  </r>
  <r>
    <n v="12273"/>
    <n v="231679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2803"/>
    <n v="0"/>
    <n v="0"/>
    <n v="42803"/>
    <n v="0"/>
    <n v="42803"/>
    <n v="44215.498999999996"/>
    <n v="45630.394968000001"/>
    <n v="0"/>
    <n v="0"/>
    <n v="0"/>
    <n v="0"/>
    <n v="42803"/>
    <n v="0"/>
    <m/>
  </r>
  <r>
    <n v="12274"/>
    <n v="231680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42803"/>
    <n v="0"/>
    <n v="0"/>
    <n v="42803"/>
    <n v="0"/>
    <n v="42803"/>
    <n v="44215.498999999996"/>
    <n v="45630.394968000001"/>
    <n v="0"/>
    <n v="0"/>
    <n v="0"/>
    <n v="0"/>
    <n v="42803"/>
    <n v="0"/>
    <m/>
  </r>
  <r>
    <n v="11204"/>
    <n v="223505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40000000000000000000000000000"/>
    <x v="95"/>
    <x v="6"/>
    <n v="1981765"/>
    <n v="-360000"/>
    <n v="0"/>
    <n v="1571765"/>
    <n v="0"/>
    <n v="1571765"/>
    <n v="1623633.2449999999"/>
    <n v="1675589.50884"/>
    <n v="0"/>
    <n v="0"/>
    <n v="336200"/>
    <n v="672400"/>
    <n v="1235565"/>
    <n v="21.39"/>
    <m/>
  </r>
  <r>
    <n v="10766"/>
    <n v="204732"/>
    <n v="82"/>
    <s v="038/078/1341"/>
    <s v="/078/1341"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42677"/>
    <n v="0"/>
    <n v="0"/>
    <n v="42677"/>
    <e v="#REF!"/>
    <e v="#REF!"/>
    <e v="#REF!"/>
    <e v="#REF!"/>
    <n v="0"/>
    <n v="0"/>
    <n v="41820"/>
    <n v="83640"/>
    <n v="857"/>
    <n v="97.99"/>
    <m/>
  </r>
  <r>
    <n v="10776"/>
    <n v="200068"/>
    <n v="92"/>
    <m/>
    <m/>
    <s v="92 | 134_LIM333_NON-CAPITAL TOOLS &amp; EQUIPMENT"/>
    <s v="134_LIM333_NON-CAPITAL TOOLS &amp; EQUIPMENT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3000000000000000000000000000000"/>
    <x v="0"/>
    <x v="0"/>
    <n v="27108"/>
    <n v="0"/>
    <n v="0"/>
    <n v="27108"/>
    <n v="0"/>
    <n v="27108"/>
    <n v="28002.563999999998"/>
    <n v="28898.646047999999"/>
    <n v="0"/>
    <n v="0"/>
    <n v="910.5"/>
    <n v="1821"/>
    <n v="26197.5"/>
    <n v="3.36"/>
    <m/>
  </r>
  <r>
    <n v="12362"/>
    <n v="224538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  <m/>
  </r>
  <r>
    <n v="11096"/>
    <n v="225957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2288"/>
    <n v="20000"/>
    <n v="0"/>
    <n v="42288"/>
    <n v="0"/>
    <n v="42288"/>
    <n v="43683.503999999994"/>
    <n v="45081.376127999996"/>
    <n v="0"/>
    <n v="0"/>
    <n v="34847.82"/>
    <n v="69695.64"/>
    <n v="7440.18"/>
    <n v="82.41"/>
    <m/>
  </r>
  <r>
    <n v="11119"/>
    <n v="225990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30000"/>
    <n v="12000"/>
    <n v="0"/>
    <n v="42000"/>
    <n v="0"/>
    <n v="42000"/>
    <n v="43386"/>
    <n v="44774.351999999999"/>
    <n v="0"/>
    <n v="0"/>
    <n v="34991.94"/>
    <n v="69983.88"/>
    <n v="7008.06"/>
    <n v="83.31"/>
    <m/>
  </r>
  <r>
    <n v="11527"/>
    <n v="225912"/>
    <n v="2324"/>
    <m/>
    <m/>
    <s v="2324 | 143_Printing- publications and books"/>
    <s v="143_Printing, publications and books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1635"/>
    <n v="0"/>
    <n v="0"/>
    <n v="41635"/>
    <n v="0"/>
    <n v="41635"/>
    <n v="43008.954999999994"/>
    <n v="44385.241559999995"/>
    <n v="0"/>
    <n v="4511.3"/>
    <n v="16982.169999999998"/>
    <n v="33964.339999999997"/>
    <n v="20141.53"/>
    <n v="40.79"/>
    <m/>
  </r>
  <r>
    <n v="11117"/>
    <n v="225987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40500"/>
    <n v="0"/>
    <n v="0"/>
    <n v="40500"/>
    <n v="0"/>
    <n v="40500"/>
    <n v="41836.5"/>
    <n v="43175.268000000004"/>
    <n v="0"/>
    <n v="0"/>
    <n v="8608.91"/>
    <n v="17217.82"/>
    <n v="31891.09"/>
    <n v="21.26"/>
    <m/>
  </r>
  <r>
    <n v="10954"/>
    <n v="201527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7001002000000000000000000000000"/>
    <x v="37"/>
    <x v="2"/>
    <n v="40000"/>
    <n v="0"/>
    <n v="0"/>
    <n v="40000"/>
    <n v="0"/>
    <n v="40000"/>
    <n v="41320"/>
    <n v="42642.239999999998"/>
    <n v="0"/>
    <n v="0"/>
    <n v="18544.740000000002"/>
    <n v="37089.480000000003"/>
    <n v="21455.26"/>
    <n v="46.36"/>
    <m/>
  </r>
  <r>
    <n v="11090"/>
    <n v="205643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40000"/>
    <n v="0"/>
    <n v="0"/>
    <n v="40000"/>
    <n v="0"/>
    <n v="40000"/>
    <n v="41320"/>
    <n v="42642.239999999998"/>
    <n v="0"/>
    <n v="0"/>
    <n v="19276.400000000001"/>
    <n v="38552.800000000003"/>
    <n v="20723.599999999999"/>
    <n v="48.19"/>
    <m/>
  </r>
  <r>
    <n v="11182"/>
    <n v="199541"/>
    <n v="498"/>
    <m/>
    <m/>
    <s v="498 | _003_70000_LIM333_Operational  Typical Work Streams Communication and Public Participation Newsletters_GENERAL EXPENSES _ OTHER_2018"/>
    <s v="_003_70000_LIM333_Operational  Typical Work Streams Communication and Public Participation Newsletter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6005000000000000000000000000000"/>
    <s v="Operational:Typical Work Streams:Communication and Public Participation:Newsletters"/>
    <s v="FD001001001002000000000000000000000000"/>
    <s v="Fund:Operational:Revenue:General Revenue:Equitable Share"/>
    <s v="IE010002006000000000000000000000000000"/>
    <x v="36"/>
    <x v="2"/>
    <n v="40000"/>
    <n v="0"/>
    <n v="0"/>
    <n v="40000"/>
    <n v="0"/>
    <n v="40000"/>
    <n v="41320"/>
    <n v="42642.239999999998"/>
    <n v="0"/>
    <n v="0"/>
    <n v="1736.5"/>
    <n v="3473"/>
    <n v="38263.5"/>
    <n v="4.34"/>
    <m/>
  </r>
  <r>
    <n v="11504"/>
    <n v="225888"/>
    <n v="2301"/>
    <m/>
    <m/>
    <s v="2301 | 034_Printing- publications and books"/>
    <s v="034_Printing, publications and book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0000"/>
    <n v="0"/>
    <n v="0"/>
    <n v="40000"/>
    <n v="0"/>
    <n v="40000"/>
    <n v="41320"/>
    <n v="42642.239999999998"/>
    <n v="0"/>
    <n v="1078.6099999999999"/>
    <n v="1706.08"/>
    <n v="3412.16"/>
    <n v="37215.31"/>
    <n v="4.2699999999999996"/>
    <m/>
  </r>
  <r>
    <n v="11110"/>
    <n v="225945"/>
    <n v="426"/>
    <s v="005/078/1341"/>
    <s v="/078/1341"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9791"/>
    <n v="0"/>
    <n v="0"/>
    <n v="39791"/>
    <e v="#REF!"/>
    <e v="#REF!"/>
    <e v="#REF!"/>
    <e v="#REF!"/>
    <n v="0"/>
    <n v="0"/>
    <n v="38992.629999999997"/>
    <n v="77985.259999999995"/>
    <n v="798.37"/>
    <n v="97.99"/>
    <m/>
  </r>
  <r>
    <n v="11510"/>
    <n v="225926"/>
    <n v="2307"/>
    <m/>
    <m/>
    <s v="2307 | 052_Printing- publications and books"/>
    <s v="052_Printing, publications and book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9709"/>
    <n v="0"/>
    <n v="0"/>
    <n v="39709"/>
    <n v="0"/>
    <n v="39709"/>
    <n v="41019.396999999997"/>
    <n v="42332.017703999998"/>
    <n v="0"/>
    <n v="0"/>
    <n v="957.96"/>
    <n v="1915.92"/>
    <n v="38751.040000000001"/>
    <n v="2.41"/>
    <m/>
  </r>
  <r>
    <n v="10733"/>
    <n v="210629"/>
    <n v="49"/>
    <s v="037/053/1027"/>
    <s v="/053/1027"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39400"/>
    <n v="0"/>
    <n v="0"/>
    <n v="39400"/>
    <n v="15418.753074324952"/>
    <n v="54818.753074324952"/>
    <n v="56627.77192577767"/>
    <n v="58439.860627402559"/>
    <n v="0"/>
    <n v="0"/>
    <n v="31096.5"/>
    <n v="62193"/>
    <n v="8303.5"/>
    <n v="78.930000000000007"/>
    <m/>
  </r>
  <r>
    <n v="12363"/>
    <n v="224539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  <m/>
  </r>
  <r>
    <n v="12609"/>
    <n v="224802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  <m/>
  </r>
  <r>
    <n v="12248"/>
    <n v="231673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9100"/>
    <n v="0"/>
    <n v="0"/>
    <n v="39100"/>
    <n v="0"/>
    <n v="39100"/>
    <n v="40390.299999999996"/>
    <n v="41682.789599999996"/>
    <n v="0"/>
    <n v="0"/>
    <n v="0"/>
    <n v="0"/>
    <n v="39100"/>
    <n v="0"/>
    <m/>
  </r>
  <r>
    <n v="12610"/>
    <n v="224801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0"/>
    <n v="0"/>
    <n v="0"/>
    <n v="27000"/>
    <n v="0"/>
    <n v="27000"/>
    <n v="27890.999999999996"/>
    <n v="28783.511999999999"/>
    <n v="0"/>
    <n v="0"/>
    <n v="0"/>
    <n v="0"/>
    <n v="27000"/>
    <n v="0"/>
    <m/>
  </r>
  <r>
    <n v="11533"/>
    <n v="225890"/>
    <n v="2330"/>
    <m/>
    <m/>
    <s v="2330 | 195_Printing- publications and books"/>
    <s v="195_Printing, publications and books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41000000000000000000000000000000"/>
    <x v="32"/>
    <x v="2"/>
    <n v="38749"/>
    <n v="0"/>
    <n v="0"/>
    <n v="38749"/>
    <n v="0"/>
    <n v="38749"/>
    <n v="40027.716999999997"/>
    <n v="41308.603943999995"/>
    <n v="0"/>
    <n v="0"/>
    <n v="18160.68"/>
    <n v="36321.360000000001"/>
    <n v="20588.32"/>
    <n v="46.87"/>
    <m/>
  </r>
  <r>
    <n v="12391"/>
    <n v="225736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8256"/>
    <n v="0"/>
    <n v="0"/>
    <n v="38256"/>
    <n v="0"/>
    <n v="38256"/>
    <n v="39518.447999999997"/>
    <n v="40783.038335999998"/>
    <n v="0"/>
    <n v="0"/>
    <n v="36797.83"/>
    <n v="73595.66"/>
    <n v="1458.17"/>
    <n v="96.19"/>
    <m/>
  </r>
  <r>
    <n v="10698"/>
    <n v="205244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38225"/>
    <n v="0"/>
    <n v="0"/>
    <n v="38225"/>
    <n v="0"/>
    <n v="38225"/>
    <n v="39486.424999999996"/>
    <n v="40749.990599999997"/>
    <n v="0"/>
    <n v="0"/>
    <n v="5077.3900000000003"/>
    <n v="10154.780000000001"/>
    <n v="33147.61"/>
    <n v="13.28"/>
    <m/>
  </r>
  <r>
    <n v="10807"/>
    <n v="232170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40000"/>
    <n v="-2000"/>
    <n v="0"/>
    <n v="38000"/>
    <n v="0"/>
    <n v="38000"/>
    <n v="39254"/>
    <n v="40510.128000000004"/>
    <n v="0"/>
    <n v="0"/>
    <n v="12320"/>
    <n v="24640"/>
    <n v="25680"/>
    <n v="32.42"/>
    <m/>
  </r>
  <r>
    <n v="12042"/>
    <n v="225973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7280"/>
    <n v="0"/>
    <n v="0"/>
    <n v="37280"/>
    <n v="0"/>
    <n v="37280"/>
    <n v="38510.239999999998"/>
    <n v="39742.56768"/>
    <n v="0"/>
    <n v="0"/>
    <n v="16184.3"/>
    <n v="32368.6"/>
    <n v="21095.7"/>
    <n v="43.41"/>
    <m/>
  </r>
  <r>
    <n v="11184"/>
    <n v="200771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5231"/>
    <n v="0"/>
    <n v="0"/>
    <n v="35231"/>
    <n v="0"/>
    <n v="35231"/>
    <n v="36393.623"/>
    <n v="37558.218935999997"/>
    <n v="0"/>
    <n v="0"/>
    <n v="75338.490000000005"/>
    <n v="150676.98000000001"/>
    <n v="-40107.49"/>
    <n v="213.84"/>
    <m/>
  </r>
  <r>
    <n v="10760"/>
    <n v="206935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5111"/>
    <n v="30000"/>
    <n v="0"/>
    <n v="35111"/>
    <n v="0"/>
    <n v="35111"/>
    <n v="36269.663"/>
    <n v="37430.292216000002"/>
    <n v="0"/>
    <n v="0"/>
    <n v="21660"/>
    <n v="43320"/>
    <n v="13451"/>
    <n v="61.69"/>
    <m/>
  </r>
  <r>
    <n v="12387"/>
    <n v="224356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38"/>
    <n v="0"/>
    <n v="0"/>
    <n v="26438"/>
    <n v="0"/>
    <n v="26438"/>
    <n v="27310.453999999998"/>
    <n v="28184.388527999999"/>
    <n v="0"/>
    <n v="0"/>
    <n v="0"/>
    <n v="0"/>
    <n v="26438"/>
    <n v="0"/>
    <m/>
  </r>
  <r>
    <n v="10865"/>
    <n v="209328"/>
    <n v="181"/>
    <m/>
    <m/>
    <s v="181 | _115_70000_LIM333_Operational  Typical Work Streams Environmental Pollution Control_GENERAL EXPENSES _ OTHER_2018"/>
    <s v="_115_70000_LIM333_Operational  Typical Work Streams Environmental Pollution Control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5005000000000000000000000000000"/>
    <s v="Operational:Typical Work Streams:Environmental:Pollution Control"/>
    <s v="FD001001001002000000000000000000000000"/>
    <s v="Fund:Operational:Revenue:General Revenue:Equitable Share"/>
    <s v="IE010068000000000000000000000000000000"/>
    <x v="33"/>
    <x v="2"/>
    <n v="34789"/>
    <n v="0"/>
    <n v="0"/>
    <n v="34789"/>
    <n v="0"/>
    <n v="34789"/>
    <n v="35937.036999999997"/>
    <n v="37087.022183999994"/>
    <n v="0"/>
    <n v="0"/>
    <n v="27512.54"/>
    <n v="55025.08"/>
    <n v="7276.46"/>
    <n v="79.08"/>
    <m/>
  </r>
  <r>
    <n v="11207"/>
    <n v="201642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36342"/>
    <n v="-2405"/>
    <n v="0"/>
    <n v="33937"/>
    <n v="0"/>
    <n v="33937"/>
    <n v="35056.920999999995"/>
    <n v="36178.742471999998"/>
    <n v="0"/>
    <n v="0"/>
    <n v="0"/>
    <n v="0"/>
    <n v="33937"/>
    <n v="0"/>
    <m/>
  </r>
  <r>
    <n v="11511"/>
    <n v="225883"/>
    <n v="2308"/>
    <m/>
    <m/>
    <s v="2308 | 053_Printing- publications and books"/>
    <s v="053_Printing, publications and books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3570"/>
    <n v="0"/>
    <n v="0"/>
    <n v="33570"/>
    <n v="0"/>
    <n v="33570"/>
    <n v="34677.81"/>
    <n v="35787.499920000002"/>
    <n v="0"/>
    <n v="0"/>
    <n v="139.13"/>
    <n v="278.26"/>
    <n v="33430.870000000003"/>
    <n v="0.41"/>
    <m/>
  </r>
  <r>
    <n v="12251"/>
    <n v="231676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3514"/>
    <n v="0"/>
    <n v="0"/>
    <n v="33514"/>
    <n v="0"/>
    <n v="33514"/>
    <n v="34619.962"/>
    <n v="35727.800783999999"/>
    <n v="0"/>
    <n v="0"/>
    <n v="0"/>
    <n v="0"/>
    <n v="33514"/>
    <n v="0"/>
    <m/>
  </r>
  <r>
    <n v="10761"/>
    <n v="206171"/>
    <n v="77"/>
    <m/>
    <m/>
    <s v="77 | _056_10001_LIM333_Employee Related Cost Senior Management &amp; Municipal staff_EMPLOYEE RELATED COSTS _ WAGES _ SALARIES_2018"/>
    <s v="_056_10001_LIM333_Employee Related Cost Senior Management &amp; Municipal staff_EMPLOYEE RELATED COSTS _ WAGES _ SALARIES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33278"/>
    <n v="0"/>
    <n v="0"/>
    <n v="33278"/>
    <n v="0"/>
    <n v="33278"/>
    <n v="34376.173999999999"/>
    <n v="35476.211567999999"/>
    <n v="0"/>
    <n v="0"/>
    <n v="70282.539999999994"/>
    <n v="140565.07999999999"/>
    <n v="-37004.54"/>
    <n v="211.2"/>
    <m/>
  </r>
  <r>
    <n v="10987"/>
    <n v="209113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3014"/>
    <n v="20000"/>
    <n v="0"/>
    <n v="33014"/>
    <n v="0"/>
    <n v="33014"/>
    <n v="34103.462"/>
    <n v="35194.772784000001"/>
    <n v="0"/>
    <n v="0"/>
    <n v="22934.78"/>
    <n v="45869.56"/>
    <n v="10079.219999999999"/>
    <n v="69.47"/>
    <m/>
  </r>
  <r>
    <n v="11101"/>
    <n v="201746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32136"/>
    <n v="0"/>
    <n v="0"/>
    <n v="232136"/>
    <n v="-232136"/>
    <n v="0"/>
    <n v="0"/>
    <n v="0"/>
    <n v="0"/>
    <n v="0"/>
    <n v="0"/>
    <n v="0"/>
    <n v="232136"/>
    <n v="0"/>
    <m/>
  </r>
  <r>
    <n v="11101"/>
    <n v="201594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213987"/>
    <n v="0"/>
    <n v="0"/>
    <n v="213987"/>
    <n v="-213987"/>
    <n v="0"/>
    <n v="0"/>
    <n v="0"/>
    <n v="0"/>
    <n v="0"/>
    <n v="39983.120000000003"/>
    <n v="79966.240000000005"/>
    <n v="174003.88"/>
    <n v="18.68"/>
    <m/>
  </r>
  <r>
    <n v="11101"/>
    <n v="201901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501414"/>
    <n v="0"/>
    <n v="0"/>
    <n v="501414"/>
    <n v="-501414"/>
    <n v="0"/>
    <n v="0"/>
    <n v="0"/>
    <n v="0"/>
    <n v="0"/>
    <n v="188229.3"/>
    <n v="376458.6"/>
    <n v="313184.7"/>
    <n v="37.54"/>
    <m/>
  </r>
  <r>
    <n v="11101"/>
    <n v="201538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3829"/>
    <n v="0"/>
    <n v="0"/>
    <n v="403829"/>
    <n v="-403829"/>
    <n v="0"/>
    <n v="0"/>
    <n v="0"/>
    <n v="0"/>
    <n v="0"/>
    <n v="198159.12"/>
    <n v="396318.24"/>
    <n v="205669.88"/>
    <n v="49.07"/>
    <m/>
  </r>
  <r>
    <n v="12259"/>
    <n v="231691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61"/>
    <n v="0"/>
    <n v="0"/>
    <n v="32961"/>
    <n v="0"/>
    <n v="32961"/>
    <n v="34048.712999999996"/>
    <n v="35138.271816"/>
    <n v="0"/>
    <n v="0"/>
    <n v="0"/>
    <n v="0"/>
    <n v="32961"/>
    <n v="0"/>
    <m/>
  </r>
  <r>
    <n v="11101"/>
    <n v="201893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10596"/>
    <n v="0"/>
    <n v="0"/>
    <n v="210596"/>
    <n v="-210596"/>
    <n v="0"/>
    <n v="0"/>
    <n v="0"/>
    <n v="0"/>
    <n v="0"/>
    <n v="69493.8"/>
    <n v="138987.6"/>
    <n v="141102.20000000001"/>
    <n v="33"/>
    <m/>
  </r>
  <r>
    <n v="11101"/>
    <n v="223862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5800"/>
    <n v="0"/>
    <n v="0"/>
    <n v="25800"/>
    <n v="-25800"/>
    <n v="0"/>
    <n v="0"/>
    <n v="0"/>
    <n v="0"/>
    <n v="0"/>
    <n v="2150"/>
    <n v="4300"/>
    <n v="23650"/>
    <n v="8.33"/>
    <m/>
  </r>
  <r>
    <n v="11101"/>
    <n v="201815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2785634"/>
    <n v="0"/>
    <n v="0"/>
    <n v="2785634"/>
    <n v="-2785634"/>
    <n v="0"/>
    <n v="0"/>
    <n v="0"/>
    <n v="0"/>
    <n v="0"/>
    <n v="1045718.1"/>
    <n v="2091436.2"/>
    <n v="1739915.9"/>
    <n v="37.54"/>
    <m/>
  </r>
  <r>
    <n v="11101"/>
    <n v="201839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55713"/>
    <n v="0"/>
    <n v="0"/>
    <n v="55713"/>
    <n v="-55713"/>
    <n v="0"/>
    <n v="0"/>
    <n v="0"/>
    <n v="0"/>
    <n v="0"/>
    <n v="20914.38"/>
    <n v="41828.76"/>
    <n v="34798.620000000003"/>
    <n v="37.54"/>
    <m/>
  </r>
  <r>
    <n v="11101"/>
    <n v="201911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9097"/>
    <n v="0"/>
    <n v="0"/>
    <n v="9097"/>
    <n v="-9097"/>
    <n v="0"/>
    <n v="0"/>
    <n v="0"/>
    <n v="0"/>
    <n v="0"/>
    <n v="3188.16"/>
    <n v="6376.32"/>
    <n v="5908.84"/>
    <n v="35.049999999999997"/>
    <m/>
  </r>
  <r>
    <n v="12260"/>
    <n v="231681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61"/>
    <n v="0"/>
    <n v="0"/>
    <n v="32961"/>
    <n v="0"/>
    <n v="32961"/>
    <n v="34048.712999999996"/>
    <n v="35138.271816"/>
    <n v="0"/>
    <n v="0"/>
    <n v="0"/>
    <n v="0"/>
    <n v="32961"/>
    <n v="0"/>
    <m/>
  </r>
  <r>
    <n v="11101"/>
    <n v="201831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60"/>
    <n v="0"/>
    <n v="0"/>
    <n v="460"/>
    <n v="-460"/>
    <n v="0"/>
    <n v="0"/>
    <n v="0"/>
    <n v="0"/>
    <n v="0"/>
    <n v="225.9"/>
    <n v="451.8"/>
    <n v="234.1"/>
    <n v="49.11"/>
    <m/>
  </r>
  <r>
    <n v="11101"/>
    <n v="223818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15000"/>
    <n v="30000"/>
    <n v="15000"/>
    <n v="50"/>
    <m/>
  </r>
  <r>
    <n v="11102"/>
    <n v="205276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4206"/>
    <n v="0"/>
    <n v="0"/>
    <n v="24206"/>
    <n v="-24206"/>
    <n v="0"/>
    <n v="0"/>
    <n v="0"/>
    <n v="0"/>
    <n v="0"/>
    <n v="6955.66"/>
    <n v="13911.32"/>
    <n v="17250.34"/>
    <n v="28.74"/>
    <m/>
  </r>
  <r>
    <n v="12261"/>
    <n v="231682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61"/>
    <n v="0"/>
    <n v="0"/>
    <n v="32961"/>
    <n v="0"/>
    <n v="32961"/>
    <n v="34048.712999999996"/>
    <n v="35138.271816"/>
    <n v="0"/>
    <n v="0"/>
    <n v="0"/>
    <n v="0"/>
    <n v="32961"/>
    <n v="0"/>
    <m/>
  </r>
  <r>
    <n v="11102"/>
    <n v="220491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264220"/>
    <n v="0"/>
    <n v="0"/>
    <n v="264220"/>
    <n v="-264220"/>
    <n v="0"/>
    <n v="0"/>
    <n v="0"/>
    <n v="0"/>
    <n v="0"/>
    <n v="270066.78999999998"/>
    <n v="540133.57999999996"/>
    <n v="-5846.79"/>
    <n v="102.21"/>
    <m/>
  </r>
  <r>
    <n v="11102"/>
    <n v="205337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11884"/>
    <n v="0"/>
    <n v="0"/>
    <n v="211884"/>
    <n v="-211884"/>
    <n v="0"/>
    <n v="0"/>
    <n v="0"/>
    <n v="0"/>
    <n v="0"/>
    <n v="198159.12"/>
    <n v="396318.24"/>
    <n v="13724.88"/>
    <n v="93.52"/>
    <m/>
  </r>
  <r>
    <n v="11102"/>
    <n v="205293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66641"/>
    <n v="0"/>
    <n v="0"/>
    <n v="466641"/>
    <n v="-466641"/>
    <n v="0"/>
    <n v="0"/>
    <n v="0"/>
    <n v="0"/>
    <n v="0"/>
    <n v="88740.82"/>
    <n v="177481.64"/>
    <n v="377900.18"/>
    <n v="19.02"/>
    <m/>
  </r>
  <r>
    <n v="11102"/>
    <n v="205291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2005000000000000000000000000"/>
    <x v="18"/>
    <x v="3"/>
    <n v="913971"/>
    <n v="0"/>
    <n v="0"/>
    <n v="913971"/>
    <n v="-913971"/>
    <n v="0"/>
    <n v="0"/>
    <n v="0"/>
    <n v="0"/>
    <n v="0"/>
    <n v="385662.48"/>
    <n v="771324.96"/>
    <n v="528308.52"/>
    <n v="42.2"/>
    <m/>
  </r>
  <r>
    <n v="12311"/>
    <n v="231763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42"/>
    <n v="0"/>
    <n v="0"/>
    <n v="32942"/>
    <n v="0"/>
    <n v="32942"/>
    <n v="34029.085999999996"/>
    <n v="35118.016751999996"/>
    <n v="0"/>
    <n v="0"/>
    <n v="0"/>
    <n v="0"/>
    <n v="32942"/>
    <n v="0"/>
    <m/>
  </r>
  <r>
    <n v="11102"/>
    <n v="232811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  <m/>
  </r>
  <r>
    <n v="11102"/>
    <n v="205322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95255"/>
    <n v="0"/>
    <n v="0"/>
    <n v="95255"/>
    <n v="-95255"/>
    <n v="0"/>
    <n v="0"/>
    <n v="0"/>
    <n v="0"/>
    <n v="0"/>
    <n v="39761.4"/>
    <n v="79522.8"/>
    <n v="55493.599999999999"/>
    <n v="41.74"/>
    <m/>
  </r>
  <r>
    <n v="11102"/>
    <n v="205300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52269"/>
    <n v="0"/>
    <n v="0"/>
    <n v="452269"/>
    <n v="-452269"/>
    <n v="0"/>
    <n v="0"/>
    <n v="0"/>
    <n v="0"/>
    <n v="0"/>
    <n v="183224.7"/>
    <n v="366449.4"/>
    <n v="269044.3"/>
    <n v="40.51"/>
    <m/>
  </r>
  <r>
    <n v="11102"/>
    <n v="205283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921"/>
    <n v="0"/>
    <n v="0"/>
    <n v="921"/>
    <n v="-921"/>
    <n v="0"/>
    <n v="0"/>
    <n v="0"/>
    <n v="0"/>
    <n v="0"/>
    <n v="451.8"/>
    <n v="903.6"/>
    <n v="469.2"/>
    <n v="49.06"/>
    <m/>
  </r>
  <r>
    <n v="11102"/>
    <n v="205307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5599687"/>
    <n v="0"/>
    <n v="0"/>
    <n v="5599687"/>
    <n v="-5599687"/>
    <n v="0"/>
    <n v="0"/>
    <n v="0"/>
    <n v="0"/>
    <n v="0"/>
    <n v="2024062.43"/>
    <n v="4048124.86"/>
    <n v="3575624.57"/>
    <n v="36.15"/>
    <m/>
  </r>
  <r>
    <n v="11102"/>
    <n v="205314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409345"/>
    <n v="0"/>
    <n v="0"/>
    <n v="409345"/>
    <n v="-409345"/>
    <n v="0"/>
    <n v="0"/>
    <n v="0"/>
    <n v="0"/>
    <n v="0"/>
    <n v="52421.440000000002"/>
    <n v="104842.88"/>
    <n v="356923.56"/>
    <n v="12.81"/>
    <m/>
  </r>
  <r>
    <n v="11102"/>
    <n v="223832"/>
    <n v="418"/>
    <m/>
    <m/>
    <s v="418 | _033_10002_LIM333_Employee Related Cost Municipal Staff"/>
    <s v="_033_10002_LIM333_Employee Related Cost Municipal Staff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2000"/>
    <n v="0"/>
    <n v="0"/>
    <n v="42000"/>
    <n v="-42000"/>
    <n v="0"/>
    <n v="0"/>
    <n v="0"/>
    <n v="0"/>
    <n v="0"/>
    <n v="27000"/>
    <n v="54000"/>
    <n v="15000"/>
    <n v="64.290000000000006"/>
    <m/>
  </r>
  <r>
    <n v="12616"/>
    <n v="231692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2942"/>
    <n v="0"/>
    <n v="0"/>
    <n v="32942"/>
    <n v="0"/>
    <n v="32942"/>
    <n v="34029.085999999996"/>
    <n v="35118.016751999996"/>
    <n v="0"/>
    <n v="0"/>
    <n v="0"/>
    <n v="0"/>
    <n v="32942"/>
    <n v="0"/>
    <m/>
  </r>
  <r>
    <n v="11105"/>
    <n v="203737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2060"/>
    <n v="0"/>
    <n v="0"/>
    <n v="32060"/>
    <n v="0"/>
    <n v="32060"/>
    <n v="33117.979999999996"/>
    <n v="34177.755359999996"/>
    <n v="0"/>
    <n v="0"/>
    <n v="0"/>
    <n v="0"/>
    <n v="32060"/>
    <n v="0"/>
    <m/>
  </r>
  <r>
    <n v="12312"/>
    <n v="231764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1773"/>
    <n v="0"/>
    <n v="0"/>
    <n v="31773"/>
    <n v="0"/>
    <n v="31773"/>
    <n v="32821.508999999998"/>
    <n v="33871.797288000002"/>
    <n v="0"/>
    <n v="0"/>
    <n v="0"/>
    <n v="0"/>
    <n v="31773"/>
    <n v="0"/>
    <m/>
  </r>
  <r>
    <n v="10987"/>
    <n v="199242"/>
    <n v="303"/>
    <s v="002/078/1341"/>
    <s v="/078/1341"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1681"/>
    <n v="0"/>
    <n v="0"/>
    <n v="31681"/>
    <e v="#REF!"/>
    <e v="#REF!"/>
    <e v="#REF!"/>
    <e v="#REF!"/>
    <n v="0"/>
    <n v="0"/>
    <n v="31045"/>
    <n v="62090"/>
    <n v="636"/>
    <n v="97.99"/>
    <m/>
  </r>
  <r>
    <n v="11128"/>
    <n v="199467"/>
    <n v="444"/>
    <s v="003/053/1027"/>
    <s v="/053/1027"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31478"/>
    <n v="0"/>
    <n v="0"/>
    <n v="31478"/>
    <n v="52307.541396857952"/>
    <n v="83785.541396857952"/>
    <n v="86550.464262954265"/>
    <n v="89320.079119368806"/>
    <n v="0"/>
    <n v="0"/>
    <n v="24844.06"/>
    <n v="49688.12"/>
    <n v="6633.94"/>
    <n v="78.930000000000007"/>
    <m/>
  </r>
  <r>
    <n v="10813"/>
    <n v="209138"/>
    <n v="129"/>
    <s v="007/078/1341"/>
    <s v="/078/1341"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6468"/>
    <n v="5000"/>
    <n v="0"/>
    <n v="31468"/>
    <e v="#REF!"/>
    <e v="#REF!"/>
    <e v="#REF!"/>
    <e v="#REF!"/>
    <n v="0"/>
    <n v="0"/>
    <n v="28606.560000000001"/>
    <n v="57213.120000000003"/>
    <n v="2861.44"/>
    <n v="90.91"/>
    <m/>
  </r>
  <r>
    <n v="10824"/>
    <n v="203370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5000"/>
    <n v="16000"/>
    <n v="0"/>
    <n v="31000"/>
    <n v="0"/>
    <n v="31000"/>
    <n v="32022.999999999996"/>
    <n v="33047.735999999997"/>
    <n v="0"/>
    <n v="0"/>
    <n v="27130.44"/>
    <n v="54260.88"/>
    <n v="3869.56"/>
    <n v="87.52"/>
    <m/>
  </r>
  <r>
    <n v="11208"/>
    <n v="206617"/>
    <n v="524"/>
    <s v="039/053/1027"/>
    <s v="/053/1027"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30636"/>
    <n v="0"/>
    <n v="0"/>
    <n v="30636"/>
    <n v="35820.258138776437"/>
    <n v="66456.258138776437"/>
    <n v="68649.314657356052"/>
    <n v="70846.092726391449"/>
    <n v="0"/>
    <n v="0"/>
    <n v="24179.51"/>
    <n v="48359.02"/>
    <n v="6456.49"/>
    <n v="78.930000000000007"/>
    <m/>
  </r>
  <r>
    <n v="11000"/>
    <n v="226037"/>
    <n v="316"/>
    <m/>
    <s v="/053/1027"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62000000000000000000000000000000"/>
    <x v="52"/>
    <x v="2"/>
    <n v="30306"/>
    <n v="0"/>
    <n v="0"/>
    <n v="30306"/>
    <n v="-30306"/>
    <n v="0"/>
    <n v="0"/>
    <n v="0"/>
    <n v="0"/>
    <n v="0"/>
    <n v="23919.05"/>
    <n v="47838.1"/>
    <n v="6386.95"/>
    <n v="78.930000000000007"/>
    <m/>
  </r>
  <r>
    <n v="12390"/>
    <n v="224353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38"/>
    <n v="0"/>
    <n v="0"/>
    <n v="26438"/>
    <n v="0"/>
    <n v="26438"/>
    <n v="27310.453999999998"/>
    <n v="28184.388527999999"/>
    <n v="0"/>
    <n v="0"/>
    <n v="0"/>
    <n v="0"/>
    <n v="26438"/>
    <n v="0"/>
    <m/>
  </r>
  <r>
    <n v="12388"/>
    <n v="224355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37"/>
    <n v="0"/>
    <n v="0"/>
    <n v="26437"/>
    <n v="0"/>
    <n v="26437"/>
    <n v="27309.420999999998"/>
    <n v="28183.322472"/>
    <n v="0"/>
    <n v="0"/>
    <n v="0"/>
    <n v="0"/>
    <n v="26437"/>
    <n v="0"/>
    <m/>
  </r>
  <r>
    <n v="11109"/>
    <n v="199497"/>
    <n v="425"/>
    <m/>
    <m/>
    <s v="425 | _003_30000_LIM333_Municipal Running Costs_DEPRECIATION_2018"/>
    <s v="_003_30000_LIM333_Municipal Running Costs_DEPRECIATION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2000000000000000000000000000"/>
    <x v="1"/>
    <x v="1"/>
    <n v="550"/>
    <n v="0"/>
    <n v="0"/>
    <n v="550"/>
    <n v="0"/>
    <n v="550"/>
    <n v="568.15"/>
    <n v="586.33079999999995"/>
    <n v="0"/>
    <n v="0"/>
    <n v="0"/>
    <n v="0"/>
    <n v="550"/>
    <n v="0"/>
    <m/>
  </r>
  <r>
    <n v="12250"/>
    <n v="231675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0246"/>
    <n v="0"/>
    <n v="0"/>
    <n v="30246"/>
    <n v="0"/>
    <n v="30246"/>
    <n v="31244.117999999999"/>
    <n v="32243.929776000001"/>
    <n v="0"/>
    <n v="0"/>
    <n v="0"/>
    <n v="0"/>
    <n v="30246"/>
    <n v="0"/>
    <m/>
  </r>
  <r>
    <n v="10986"/>
    <n v="209315"/>
    <n v="302"/>
    <s v="062/078/1341"/>
    <s v="/078/1341"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30035"/>
    <n v="0"/>
    <n v="0"/>
    <n v="30035"/>
    <e v="#REF!"/>
    <e v="#REF!"/>
    <e v="#REF!"/>
    <e v="#REF!"/>
    <n v="0"/>
    <n v="0"/>
    <n v="29432"/>
    <n v="58864"/>
    <n v="603"/>
    <n v="97.99"/>
    <m/>
  </r>
  <r>
    <n v="10901"/>
    <n v="205973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0000"/>
    <n v="0"/>
    <n v="0"/>
    <n v="30000"/>
    <n v="0"/>
    <n v="30000"/>
    <n v="30989.999999999996"/>
    <n v="31981.679999999997"/>
    <n v="0"/>
    <n v="0"/>
    <n v="15391.3"/>
    <n v="30782.6"/>
    <n v="14608.7"/>
    <n v="51.3"/>
    <m/>
  </r>
  <r>
    <n v="10904"/>
    <n v="225995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30000"/>
    <n v="0"/>
    <n v="0"/>
    <n v="30000"/>
    <n v="0"/>
    <n v="30000"/>
    <n v="30989.999999999996"/>
    <n v="31981.679999999997"/>
    <n v="0"/>
    <n v="0"/>
    <n v="15818.55"/>
    <n v="31637.1"/>
    <n v="14181.45"/>
    <n v="52.73"/>
    <m/>
  </r>
  <r>
    <n v="10993"/>
    <n v="208846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8000000000000000000000000000000"/>
    <x v="53"/>
    <x v="2"/>
    <n v="30000"/>
    <n v="0"/>
    <n v="0"/>
    <n v="30000"/>
    <n v="0"/>
    <n v="30000"/>
    <n v="30989.999999999996"/>
    <n v="31981.679999999997"/>
    <n v="0"/>
    <n v="0"/>
    <n v="0"/>
    <n v="0"/>
    <n v="30000"/>
    <n v="0"/>
    <m/>
  </r>
  <r>
    <n v="11083"/>
    <n v="203900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02006000000000000000000000000000"/>
    <x v="36"/>
    <x v="2"/>
    <n v="30000"/>
    <n v="0"/>
    <n v="0"/>
    <n v="30000"/>
    <n v="0"/>
    <n v="30000"/>
    <n v="30989.999999999996"/>
    <n v="31981.679999999997"/>
    <n v="0"/>
    <n v="0"/>
    <n v="0"/>
    <n v="0"/>
    <n v="30000"/>
    <n v="0"/>
    <m/>
  </r>
  <r>
    <n v="11110"/>
    <n v="224955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0000"/>
    <n v="0"/>
    <n v="0"/>
    <n v="30000"/>
    <n v="0"/>
    <n v="30000"/>
    <n v="30989.999999999996"/>
    <n v="31981.679999999997"/>
    <n v="0"/>
    <n v="0"/>
    <n v="4203.68"/>
    <n v="8407.36"/>
    <n v="25796.32"/>
    <n v="14.01"/>
    <m/>
  </r>
  <r>
    <n v="11207"/>
    <n v="201667"/>
    <n v="523"/>
    <s v="135/078/1341"/>
    <s v="/078/1341"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9993"/>
    <n v="0"/>
    <n v="0"/>
    <n v="29993"/>
    <e v="#REF!"/>
    <e v="#REF!"/>
    <e v="#REF!"/>
    <e v="#REF!"/>
    <n v="0"/>
    <n v="0"/>
    <n v="29391"/>
    <n v="58782"/>
    <n v="602"/>
    <n v="97.99"/>
    <m/>
  </r>
  <r>
    <n v="10918"/>
    <n v="203309"/>
    <n v="234"/>
    <m/>
    <m/>
    <s v="234 | _105_LIM333_COUNCIL-OWNED BUILDINGS"/>
    <s v="_105_LIM333_COUNCIL-OWNED BUILDING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25000"/>
    <n v="0"/>
    <n v="0"/>
    <n v="25000"/>
    <n v="0"/>
    <n v="25000"/>
    <n v="25824.999999999996"/>
    <n v="26651.399999999998"/>
    <n v="13233.12"/>
    <n v="0"/>
    <n v="0"/>
    <n v="0"/>
    <n v="11766.88"/>
    <n v="0"/>
    <m/>
  </r>
  <r>
    <n v="11207"/>
    <n v="224933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4228"/>
    <n v="0"/>
    <n v="0"/>
    <n v="24228"/>
    <n v="0"/>
    <n v="24228"/>
    <n v="25027.523999999998"/>
    <n v="25828.404767999997"/>
    <n v="0"/>
    <n v="0"/>
    <n v="0"/>
    <n v="0"/>
    <n v="24228"/>
    <n v="0"/>
    <m/>
  </r>
  <r>
    <n v="11115"/>
    <n v="207445"/>
    <n v="431"/>
    <m/>
    <m/>
    <s v="431 | _053_30000_LIM333_Municipal Running Costs_DEPRECIATION_2018"/>
    <s v="_053_30000_LIM333_Municipal Running Costs_DEPRECIATION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3199"/>
    <n v="0"/>
    <n v="0"/>
    <n v="3199"/>
    <n v="0"/>
    <n v="3199"/>
    <n v="3304.5669999999996"/>
    <n v="3410.3131439999997"/>
    <n v="0"/>
    <n v="0"/>
    <n v="0"/>
    <n v="0"/>
    <n v="3199"/>
    <n v="0"/>
    <m/>
  </r>
  <r>
    <n v="12254"/>
    <n v="224265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4034"/>
    <n v="0"/>
    <n v="0"/>
    <n v="24034"/>
    <n v="0"/>
    <n v="24034"/>
    <n v="24827.121999999999"/>
    <n v="25621.589904"/>
    <n v="0"/>
    <n v="0"/>
    <n v="0"/>
    <n v="0"/>
    <n v="24034"/>
    <n v="0"/>
    <m/>
  </r>
  <r>
    <n v="10781"/>
    <n v="206440"/>
    <n v="97"/>
    <s v="038/053/1027"/>
    <s v="/053/1027"/>
    <s v="97 | _038_10002_LIM333_Employee Related Cost Municipal Staff"/>
    <s v="_038_10002_LIM333_Employee Related Cost Municipal Staff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9874"/>
    <n v="0"/>
    <n v="0"/>
    <n v="29874"/>
    <n v="20418.128877323332"/>
    <n v="50292.128877323332"/>
    <n v="51951.769130274995"/>
    <n v="53614.225742443799"/>
    <n v="0"/>
    <n v="0"/>
    <n v="23578.1"/>
    <n v="47156.2"/>
    <n v="6295.9"/>
    <n v="78.930000000000007"/>
    <m/>
  </r>
  <r>
    <n v="11145"/>
    <n v="209363"/>
    <n v="461"/>
    <s v="140/078/1341"/>
    <s v="/078/1341"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9121"/>
    <n v="0"/>
    <n v="0"/>
    <n v="29121"/>
    <e v="#REF!"/>
    <e v="#REF!"/>
    <e v="#REF!"/>
    <e v="#REF!"/>
    <n v="0"/>
    <n v="0"/>
    <n v="28537"/>
    <n v="57074"/>
    <n v="584"/>
    <n v="97.99"/>
    <m/>
  </r>
  <r>
    <n v="12420"/>
    <n v="231727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8535"/>
    <n v="0"/>
    <n v="0"/>
    <n v="28535"/>
    <n v="0"/>
    <n v="28535"/>
    <n v="29476.654999999999"/>
    <n v="30419.90796"/>
    <n v="0"/>
    <n v="0"/>
    <n v="0"/>
    <n v="0"/>
    <n v="28535"/>
    <n v="0"/>
    <m/>
  </r>
  <r>
    <n v="12421"/>
    <n v="231728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8535"/>
    <n v="0"/>
    <n v="0"/>
    <n v="28535"/>
    <n v="0"/>
    <n v="28535"/>
    <n v="29476.654999999999"/>
    <n v="30419.90796"/>
    <n v="0"/>
    <n v="0"/>
    <n v="0"/>
    <n v="0"/>
    <n v="28535"/>
    <n v="0"/>
    <m/>
  </r>
  <r>
    <n v="11025"/>
    <n v="231585"/>
    <n v="341"/>
    <m/>
    <m/>
    <s v="341 | _123_70000_LIM333_Operational  Typical Work Streams Community Development Library Programmes_GENERAL EXPENSES _ OTHER_2018"/>
    <s v="_123_70000_LIM333_Operational  Typical Work Streams Community Development Library Programme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14000000000000000000000000000"/>
    <s v="Operational:Typical Work Streams:Community Development:Library Programmes"/>
    <s v="FD001001001002000000000000000000000000"/>
    <s v="Fund:Operational:Revenue:General Revenue:Equitable Share"/>
    <s v="IE010035000000000000000000000000000000"/>
    <x v="2"/>
    <x v="2"/>
    <n v="13000"/>
    <n v="15000"/>
    <n v="0"/>
    <n v="28000"/>
    <n v="0"/>
    <n v="28000"/>
    <n v="28923.999999999996"/>
    <n v="29849.567999999996"/>
    <n v="0"/>
    <n v="0"/>
    <n v="22446"/>
    <n v="44892"/>
    <n v="5554"/>
    <n v="80.16"/>
    <m/>
  </r>
  <r>
    <n v="11634"/>
    <n v="220492"/>
    <n v="2426"/>
    <m/>
    <m/>
    <s v="2426 | _007_30000_LIM333_Municipal Running Costs_GENERAL EXPENSES _ CONSULTATION_2018"/>
    <s v="_007_30000_LIM333_Municipal Running Costs_GENERAL EXPENSES _ CONSULTATION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83000"/>
    <n v="-55000"/>
    <n v="0"/>
    <n v="28000"/>
    <n v="0"/>
    <n v="28000"/>
    <n v="28923.999999999996"/>
    <n v="29849.567999999996"/>
    <n v="0"/>
    <n v="0"/>
    <n v="5700"/>
    <n v="11400"/>
    <n v="22300"/>
    <n v="20.36"/>
    <m/>
  </r>
  <r>
    <n v="10719"/>
    <n v="226038"/>
    <n v="35"/>
    <s v="005/053/1027"/>
    <s v="/053/1027"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7854"/>
    <n v="0"/>
    <n v="0"/>
    <n v="27854"/>
    <n v="28523.52924149156"/>
    <n v="56377.52924149156"/>
    <n v="58237.987706460779"/>
    <n v="60101.603313067528"/>
    <n v="0"/>
    <n v="0"/>
    <n v="21983.81"/>
    <n v="43967.62"/>
    <n v="5870.19"/>
    <n v="78.930000000000007"/>
    <m/>
  </r>
  <r>
    <n v="11123"/>
    <n v="210711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27792"/>
    <n v="0"/>
    <n v="0"/>
    <n v="27792"/>
    <n v="0"/>
    <n v="27792"/>
    <n v="28709.135999999999"/>
    <n v="29627.828352"/>
    <n v="0"/>
    <n v="0"/>
    <n v="0"/>
    <n v="0"/>
    <n v="27792"/>
    <n v="0"/>
    <m/>
  </r>
  <r>
    <n v="11189"/>
    <n v="225966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6734"/>
    <n v="0"/>
    <n v="0"/>
    <n v="26734"/>
    <n v="0"/>
    <n v="26734"/>
    <n v="27616.221999999998"/>
    <n v="28499.941103999998"/>
    <n v="0"/>
    <n v="0"/>
    <n v="17613.41"/>
    <n v="35226.82"/>
    <n v="9120.59"/>
    <n v="65.88"/>
    <m/>
  </r>
  <r>
    <n v="11513"/>
    <n v="225911"/>
    <n v="2310"/>
    <m/>
    <m/>
    <s v="2310 | 056_Printing- publications and books"/>
    <s v="056_Printing, publications and books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9133"/>
    <n v="-23000"/>
    <n v="0"/>
    <n v="26133"/>
    <n v="0"/>
    <n v="26133"/>
    <n v="26995.388999999999"/>
    <n v="27859.241448000001"/>
    <n v="0"/>
    <n v="7200"/>
    <n v="2710.91"/>
    <n v="5421.82"/>
    <n v="16222.09"/>
    <n v="10.37"/>
    <m/>
  </r>
  <r>
    <n v="12273"/>
    <n v="225196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  <m/>
  </r>
  <r>
    <n v="12274"/>
    <n v="225192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  <m/>
  </r>
  <r>
    <n v="11011"/>
    <n v="22490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"/>
    <n v="20000"/>
    <n v="0"/>
    <n v="23000"/>
    <n v="527000"/>
    <n v="550000"/>
    <n v="568150"/>
    <n v="586330.80000000005"/>
    <n v="0"/>
    <n v="0"/>
    <n v="0"/>
    <n v="0"/>
    <n v="23000"/>
    <n v="0"/>
    <m/>
  </r>
  <r>
    <n v="11122"/>
    <n v="223621"/>
    <n v="438"/>
    <m/>
    <m/>
    <s v="438 | _037_30000_LIM333_Municipal Running Costs_DEPRECIATION_2018"/>
    <s v="_037_30000_LIM333_Municipal Running Costs_DEPRECIATION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2000000000000000000000000000"/>
    <x v="56"/>
    <x v="1"/>
    <n v="4522139"/>
    <n v="0"/>
    <n v="0"/>
    <n v="4522139"/>
    <n v="0"/>
    <n v="4522139"/>
    <n v="4671369.5869999994"/>
    <n v="4820853.4137839992"/>
    <n v="0"/>
    <n v="0"/>
    <n v="206385.48"/>
    <n v="412770.96"/>
    <n v="4315753.5199999996"/>
    <n v="4.5599999999999996"/>
    <m/>
  </r>
  <r>
    <n v="12310"/>
    <n v="225181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  <m/>
  </r>
  <r>
    <n v="12311"/>
    <n v="225185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  <m/>
  </r>
  <r>
    <n v="12328"/>
    <n v="225172"/>
    <n v="6551"/>
    <m/>
    <m/>
    <s v="6551 | Fleet project_M/BENZ  -057_CJF 828 L"/>
    <s v="Fleet project_M/BENZ  -057_CJF 8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  <m/>
  </r>
  <r>
    <n v="12384"/>
    <n v="224359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2913"/>
    <n v="0"/>
    <n v="0"/>
    <n v="22913"/>
    <n v="0"/>
    <n v="22913"/>
    <n v="23669.128999999997"/>
    <n v="24426.541127999997"/>
    <n v="0"/>
    <n v="0"/>
    <n v="0"/>
    <n v="0"/>
    <n v="22913"/>
    <n v="0"/>
    <m/>
  </r>
  <r>
    <n v="12600"/>
    <n v="225094"/>
    <n v="8616"/>
    <m/>
    <m/>
    <s v="8616 | FYR 284 L_VOLKSWAGEN"/>
    <s v="FYR 284 L_VOLKSWAGE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  <m/>
  </r>
  <r>
    <n v="12601"/>
    <n v="225095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  <m/>
  </r>
  <r>
    <n v="12616"/>
    <n v="225078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5740"/>
    <n v="0"/>
    <n v="0"/>
    <n v="25740"/>
    <n v="0"/>
    <n v="25740"/>
    <n v="26589.42"/>
    <n v="27440.281439999999"/>
    <n v="0"/>
    <n v="0"/>
    <n v="0"/>
    <n v="0"/>
    <n v="25740"/>
    <n v="0"/>
    <m/>
  </r>
  <r>
    <n v="12043"/>
    <n v="225930"/>
    <n v="6240"/>
    <s v="040/078/1341"/>
    <s v="/078/1341"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5530"/>
    <n v="0"/>
    <n v="0"/>
    <n v="25530"/>
    <e v="#REF!"/>
    <e v="#REF!"/>
    <e v="#REF!"/>
    <e v="#REF!"/>
    <n v="0"/>
    <n v="0"/>
    <n v="25018"/>
    <n v="50036"/>
    <n v="512"/>
    <n v="97.99"/>
    <m/>
  </r>
  <r>
    <n v="10932"/>
    <n v="205363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7088"/>
    <n v="18000"/>
    <n v="0"/>
    <n v="25088"/>
    <n v="0"/>
    <n v="25088"/>
    <n v="25915.903999999999"/>
    <n v="26745.212928000001"/>
    <n v="0"/>
    <n v="0"/>
    <n v="20278.259999999998"/>
    <n v="40556.519999999997"/>
    <n v="4809.74"/>
    <n v="80.83"/>
    <m/>
  </r>
  <r>
    <n v="11145"/>
    <n v="202144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25000"/>
    <n v="0"/>
    <n v="0"/>
    <n v="25000"/>
    <n v="0"/>
    <n v="25000"/>
    <n v="25824.999999999996"/>
    <n v="26651.399999999998"/>
    <n v="0"/>
    <n v="0"/>
    <n v="5508.18"/>
    <n v="11016.36"/>
    <n v="19491.82"/>
    <n v="22.03"/>
    <m/>
  </r>
  <r>
    <n v="11505"/>
    <n v="225907"/>
    <n v="2302"/>
    <m/>
    <m/>
    <s v="2302 | 035_Printing- publications and books"/>
    <s v="035_Printing, publications and books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5000"/>
    <n v="0"/>
    <n v="0"/>
    <n v="25000"/>
    <n v="0"/>
    <n v="25000"/>
    <n v="25824.999999999996"/>
    <n v="26651.399999999998"/>
    <n v="0"/>
    <n v="0"/>
    <n v="1399.8"/>
    <n v="2799.6"/>
    <n v="23600.2"/>
    <n v="5.6"/>
    <m/>
  </r>
  <r>
    <n v="12315"/>
    <n v="231766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4969"/>
    <n v="0"/>
    <n v="0"/>
    <n v="24969"/>
    <n v="0"/>
    <n v="24969"/>
    <n v="25792.976999999999"/>
    <n v="26618.352264000001"/>
    <n v="0"/>
    <n v="0"/>
    <n v="0"/>
    <n v="0"/>
    <n v="24969"/>
    <n v="0"/>
    <m/>
  </r>
  <r>
    <n v="12369"/>
    <n v="231795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3957"/>
    <n v="0"/>
    <n v="0"/>
    <n v="23957"/>
    <n v="0"/>
    <n v="23957"/>
    <n v="24747.580999999998"/>
    <n v="25539.503591999997"/>
    <n v="0"/>
    <n v="0"/>
    <n v="0"/>
    <n v="0"/>
    <n v="23957"/>
    <n v="0"/>
    <m/>
  </r>
  <r>
    <n v="12371"/>
    <n v="231797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3957"/>
    <n v="0"/>
    <n v="0"/>
    <n v="23957"/>
    <n v="0"/>
    <n v="23957"/>
    <n v="24747.580999999998"/>
    <n v="25539.503591999997"/>
    <n v="0"/>
    <n v="0"/>
    <n v="0"/>
    <n v="0"/>
    <n v="23957"/>
    <n v="0"/>
    <m/>
  </r>
  <r>
    <n v="10954"/>
    <n v="201517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68000000000000000000000000000000"/>
    <x v="33"/>
    <x v="2"/>
    <n v="23822"/>
    <n v="0"/>
    <n v="0"/>
    <n v="23822"/>
    <n v="0"/>
    <n v="23822"/>
    <n v="24608.125999999997"/>
    <n v="25395.586031999996"/>
    <n v="0"/>
    <n v="0"/>
    <n v="435"/>
    <n v="870"/>
    <n v="23387"/>
    <n v="1.83"/>
    <m/>
  </r>
  <r>
    <n v="12385"/>
    <n v="224357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1150"/>
    <n v="0"/>
    <n v="0"/>
    <n v="21150"/>
    <n v="0"/>
    <n v="21150"/>
    <n v="21847.949999999997"/>
    <n v="22547.084399999996"/>
    <n v="0"/>
    <n v="0"/>
    <n v="0"/>
    <n v="0"/>
    <n v="21150"/>
    <n v="0"/>
    <m/>
  </r>
  <r>
    <n v="11128"/>
    <n v="199316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534"/>
    <n v="0"/>
    <n v="0"/>
    <n v="1534"/>
    <n v="-1534"/>
    <n v="0"/>
    <n v="0"/>
    <n v="0"/>
    <n v="0"/>
    <n v="0"/>
    <n v="727.9"/>
    <n v="1455.8"/>
    <n v="806.1"/>
    <n v="47.45"/>
    <m/>
  </r>
  <r>
    <n v="11128"/>
    <n v="223833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66000"/>
    <n v="0"/>
    <n v="0"/>
    <n v="66000"/>
    <n v="-66000"/>
    <n v="0"/>
    <n v="0"/>
    <n v="0"/>
    <n v="0"/>
    <n v="0"/>
    <n v="49000"/>
    <n v="98000"/>
    <n v="17000"/>
    <n v="74.239999999999995"/>
    <m/>
  </r>
  <r>
    <n v="11128"/>
    <n v="199488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9429"/>
    <n v="0"/>
    <n v="0"/>
    <n v="29429"/>
    <n v="-29429"/>
    <n v="0"/>
    <n v="0"/>
    <n v="0"/>
    <n v="0"/>
    <n v="0"/>
    <n v="13369.68"/>
    <n v="26739.360000000001"/>
    <n v="16059.32"/>
    <n v="45.43"/>
    <m/>
  </r>
  <r>
    <n v="11128"/>
    <n v="199309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37108"/>
    <n v="0"/>
    <n v="0"/>
    <n v="637108"/>
    <n v="-637108"/>
    <n v="0"/>
    <n v="0"/>
    <n v="0"/>
    <n v="0"/>
    <n v="0"/>
    <n v="361166.92"/>
    <n v="722333.84"/>
    <n v="275941.08"/>
    <n v="56.69"/>
    <m/>
  </r>
  <r>
    <n v="11128"/>
    <n v="210594"/>
    <n v="444"/>
    <m/>
    <m/>
    <s v="444 | _003_10002_LIM333_Employee Related Cost Municipal Staff"/>
    <s v="_003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194020"/>
    <n v="0"/>
    <n v="0"/>
    <n v="194020"/>
    <n v="-194020"/>
    <n v="0"/>
    <n v="0"/>
    <n v="0"/>
    <n v="0"/>
    <n v="0"/>
    <n v="144978.95000000001"/>
    <n v="289957.90000000002"/>
    <n v="49041.05"/>
    <n v="74.72"/>
    <m/>
  </r>
  <r>
    <n v="12244"/>
    <n v="225144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28"/>
    <n v="199453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08055"/>
    <n v="0"/>
    <n v="0"/>
    <n v="108055"/>
    <n v="-108055"/>
    <n v="0"/>
    <n v="0"/>
    <n v="0"/>
    <n v="0"/>
    <n v="0"/>
    <n v="141727"/>
    <n v="283454"/>
    <n v="-33672"/>
    <n v="131.16"/>
    <m/>
  </r>
  <r>
    <n v="11128"/>
    <n v="199495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827187"/>
    <n v="0"/>
    <n v="0"/>
    <n v="827187"/>
    <n v="-827187"/>
    <n v="0"/>
    <n v="0"/>
    <n v="0"/>
    <n v="0"/>
    <n v="0"/>
    <n v="396214.8"/>
    <n v="792429.6"/>
    <n v="430972.2"/>
    <n v="47.9"/>
    <m/>
  </r>
  <r>
    <n v="11128"/>
    <n v="232812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58094"/>
    <n v="0"/>
    <n v="0"/>
    <n v="58094"/>
    <n v="-58094"/>
    <n v="0"/>
    <n v="0"/>
    <n v="0"/>
    <n v="0"/>
    <n v="0"/>
    <n v="32766.44"/>
    <n v="65532.88"/>
    <n v="25327.56"/>
    <n v="56.4"/>
    <m/>
  </r>
  <r>
    <n v="11128"/>
    <n v="199474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6920534"/>
    <n v="0"/>
    <n v="0"/>
    <n v="6920534"/>
    <n v="-6920534"/>
    <n v="0"/>
    <n v="0"/>
    <n v="0"/>
    <n v="0"/>
    <n v="0"/>
    <n v="3094645.3"/>
    <n v="6189290.5999999996"/>
    <n v="3825888.7"/>
    <n v="44.72"/>
    <m/>
  </r>
  <r>
    <n v="11128"/>
    <n v="199496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576711"/>
    <n v="0"/>
    <n v="0"/>
    <n v="576711"/>
    <n v="-576711"/>
    <n v="0"/>
    <n v="0"/>
    <n v="0"/>
    <n v="0"/>
    <n v="0"/>
    <n v="254827.27"/>
    <n v="509654.54"/>
    <n v="321883.73"/>
    <n v="44.19"/>
    <m/>
  </r>
  <r>
    <n v="11128"/>
    <n v="199481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08400"/>
    <n v="0"/>
    <n v="0"/>
    <n v="108400"/>
    <n v="-108400"/>
    <n v="0"/>
    <n v="0"/>
    <n v="0"/>
    <n v="0"/>
    <n v="0"/>
    <n v="47523.16"/>
    <n v="95046.32"/>
    <n v="60876.84"/>
    <n v="43.84"/>
    <m/>
  </r>
  <r>
    <n v="11128"/>
    <n v="199446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42488"/>
    <n v="0"/>
    <n v="0"/>
    <n v="442488"/>
    <n v="-442488"/>
    <n v="0"/>
    <n v="0"/>
    <n v="0"/>
    <n v="0"/>
    <n v="0"/>
    <n v="170222.4"/>
    <n v="340444.8"/>
    <n v="272265.59999999998"/>
    <n v="38.47"/>
    <m/>
  </r>
  <r>
    <n v="11128"/>
    <n v="199460"/>
    <n v="444"/>
    <m/>
    <m/>
    <s v="444 | _003_10002_LIM333_Employee Related Cost Municipal Staff"/>
    <s v="_003_10002_LIM333_Employee Related Cost Municipal Staff"/>
    <n v="0"/>
    <s v="Operational Expenditure"/>
    <s v="Initiated"/>
    <n v="4"/>
    <n v="87"/>
    <s v="4002002 / ADMINISTRATION HR &amp; CORP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071385"/>
    <n v="0"/>
    <n v="0"/>
    <n v="1071385"/>
    <n v="-1071385"/>
    <n v="0"/>
    <n v="0"/>
    <n v="0"/>
    <n v="0"/>
    <n v="0"/>
    <n v="505737.36"/>
    <n v="1011474.72"/>
    <n v="565647.64"/>
    <n v="47.2"/>
    <m/>
  </r>
  <r>
    <n v="12322"/>
    <n v="224288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0610"/>
    <n v="0"/>
    <n v="0"/>
    <n v="20610"/>
    <n v="0"/>
    <n v="20610"/>
    <n v="21290.129999999997"/>
    <n v="21971.414159999997"/>
    <n v="0"/>
    <n v="0"/>
    <n v="0"/>
    <n v="0"/>
    <n v="20610"/>
    <n v="0"/>
    <m/>
  </r>
  <r>
    <n v="12245"/>
    <n v="225158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0726"/>
    <n v="224901"/>
    <n v="42"/>
    <m/>
    <m/>
    <s v="42 | _036_LIM333_CONSUMABLE DOMESTIC ITEMS"/>
    <s v="_036_LIM333_CONSUMABLE DOMESTIC ITEM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0000"/>
    <n v="0"/>
    <n v="0"/>
    <n v="20000"/>
    <n v="0"/>
    <n v="20000"/>
    <n v="20660"/>
    <n v="21321.119999999999"/>
    <n v="0"/>
    <n v="0"/>
    <n v="16227.02"/>
    <n v="32454.04"/>
    <n v="3772.98"/>
    <n v="81.14"/>
    <m/>
  </r>
  <r>
    <n v="12246"/>
    <n v="225157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47"/>
    <n v="225156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48"/>
    <n v="225155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49"/>
    <n v="225154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6358"/>
    <n v="0"/>
    <n v="0"/>
    <n v="0"/>
    <n v="17042"/>
    <n v="0"/>
    <m/>
  </r>
  <r>
    <n v="12250"/>
    <n v="225153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52"/>
    <n v="225151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53"/>
    <n v="225150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54"/>
    <n v="225149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32"/>
    <n v="206734"/>
    <n v="448"/>
    <m/>
    <m/>
    <s v="448 | _057_30000_LIM333_Municipal Running Costs_GRANTS _ SUBSIDIES PAID_UNCONDITIONAL_2018"/>
    <s v="_057_30000_LIM333_Municipal Running Costs_GRANTS _ SUBSIDIES PAID_UNCONDITIONAL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2002006003010000000000000000000"/>
    <x v="79"/>
    <x v="5"/>
    <n v="750000"/>
    <n v="0"/>
    <n v="0"/>
    <n v="750000"/>
    <n v="0"/>
    <n v="750000"/>
    <n v="774749.99999999988"/>
    <n v="799541.99999999988"/>
    <n v="0"/>
    <n v="0"/>
    <n v="0"/>
    <n v="0"/>
    <n v="750000"/>
    <n v="0"/>
    <m/>
  </r>
  <r>
    <n v="11132"/>
    <n v="226116"/>
    <n v="448"/>
    <m/>
    <m/>
    <s v="448 | _057_30000_LIM333_Municipal Running Costs_GRANTS _ SUBSIDIES PAID_UNCONDITIONAL_2018"/>
    <s v="_057_30000_LIM333_Municipal Running Costs_GRANTS _ SUBSIDIES PAID_UNCONDITIONAL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1001002005005005000000000000000000"/>
    <x v="107"/>
    <x v="5"/>
    <n v="150000"/>
    <n v="0"/>
    <n v="0"/>
    <n v="150000"/>
    <n v="0"/>
    <n v="150000"/>
    <n v="154950"/>
    <n v="159908.4"/>
    <n v="0"/>
    <n v="0"/>
    <n v="0"/>
    <n v="0"/>
    <n v="150000"/>
    <n v="0"/>
    <m/>
  </r>
  <r>
    <n v="10795"/>
    <n v="204696"/>
    <n v="111"/>
    <m/>
    <m/>
    <s v="111 | _063_LIM333_NON-CAPITAL TOOLS &amp; EQUIPMENT"/>
    <s v="_063_LIM333_NON-CAPITAL TOOLS &amp; EQUIPMEN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000"/>
    <n v="0"/>
    <n v="0"/>
    <n v="20000"/>
    <n v="0"/>
    <n v="20000"/>
    <n v="20660"/>
    <n v="21321.119999999999"/>
    <n v="0"/>
    <n v="0"/>
    <n v="1590.72"/>
    <n v="3181.44"/>
    <n v="18409.28"/>
    <n v="7.95"/>
    <m/>
  </r>
  <r>
    <n v="12256"/>
    <n v="225147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57"/>
    <n v="225146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58"/>
    <n v="225145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59"/>
    <n v="225143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60"/>
    <n v="225195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61"/>
    <n v="225142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0901"/>
    <n v="224893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0000"/>
    <n v="0"/>
    <n v="0"/>
    <n v="20000"/>
    <n v="0"/>
    <n v="20000"/>
    <n v="20660"/>
    <n v="21321.119999999999"/>
    <n v="0"/>
    <n v="0"/>
    <n v="2259.96"/>
    <n v="4519.92"/>
    <n v="17740.04"/>
    <n v="11.3"/>
    <m/>
  </r>
  <r>
    <n v="11116"/>
    <n v="224487"/>
    <n v="432"/>
    <m/>
    <m/>
    <s v="432 | 103_LIM333_MACHINERY &amp; EQUIPMENT"/>
    <s v="103_LIM333_MACHINERY &amp; EQUIPMENT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9020"/>
    <n v="0"/>
    <n v="0"/>
    <n v="19020"/>
    <n v="0"/>
    <n v="19020"/>
    <n v="19647.66"/>
    <n v="20276.385119999999"/>
    <n v="0"/>
    <n v="0"/>
    <n v="0"/>
    <n v="0"/>
    <n v="19020"/>
    <n v="0"/>
    <m/>
  </r>
  <r>
    <n v="12264"/>
    <n v="225139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52"/>
    <n v="224267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  <m/>
  </r>
  <r>
    <n v="12253"/>
    <n v="224266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  <m/>
  </r>
  <r>
    <n v="11141"/>
    <n v="20243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86226"/>
    <n v="0"/>
    <n v="0"/>
    <n v="186226"/>
    <n v="-186226"/>
    <n v="0"/>
    <n v="0"/>
    <n v="0"/>
    <n v="0"/>
    <n v="0"/>
    <n v="262442.45"/>
    <n v="524884.9"/>
    <n v="-76216.45"/>
    <n v="140.93"/>
    <m/>
  </r>
  <r>
    <n v="11141"/>
    <n v="22382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47000"/>
    <n v="94000"/>
    <n v="-23000"/>
    <n v="195.83"/>
    <m/>
  </r>
  <r>
    <n v="11141"/>
    <n v="224024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1005007000000000000000000"/>
    <x v="59"/>
    <x v="3"/>
    <n v="208278"/>
    <n v="0"/>
    <n v="0"/>
    <n v="208278"/>
    <n v="-208278"/>
    <n v="0"/>
    <n v="0"/>
    <n v="0"/>
    <n v="0"/>
    <n v="0"/>
    <n v="81105.3"/>
    <n v="162210.6"/>
    <n v="127172.7"/>
    <n v="38.94"/>
    <m/>
  </r>
  <r>
    <n v="11141"/>
    <n v="202417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44694"/>
    <n v="0"/>
    <n v="0"/>
    <n v="44694"/>
    <n v="-44694"/>
    <n v="0"/>
    <n v="0"/>
    <n v="0"/>
    <n v="0"/>
    <n v="0"/>
    <n v="45437.43"/>
    <n v="90874.86"/>
    <n v="-743.43"/>
    <n v="101.66"/>
    <m/>
  </r>
  <r>
    <n v="12271"/>
    <n v="225194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2880"/>
    <n v="5760"/>
    <n v="20520"/>
    <n v="12.31"/>
    <m/>
  </r>
  <r>
    <n v="11141"/>
    <n v="224037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1001000000000000000000000"/>
    <x v="60"/>
    <x v="3"/>
    <n v="1189327"/>
    <n v="0"/>
    <n v="0"/>
    <n v="1189327"/>
    <n v="-1189327"/>
    <n v="0"/>
    <n v="0"/>
    <n v="0"/>
    <n v="0"/>
    <n v="0"/>
    <n v="676430.57"/>
    <n v="1352861.14"/>
    <n v="512896.43"/>
    <n v="56.88"/>
    <m/>
  </r>
  <r>
    <n v="11141"/>
    <n v="224031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5001000000000000000000"/>
    <x v="61"/>
    <x v="3"/>
    <n v="24000"/>
    <n v="0"/>
    <n v="0"/>
    <n v="24000"/>
    <n v="-24000"/>
    <n v="0"/>
    <n v="0"/>
    <n v="0"/>
    <n v="0"/>
    <n v="0"/>
    <n v="10000"/>
    <n v="20000"/>
    <n v="14000"/>
    <n v="41.67"/>
    <m/>
  </r>
  <r>
    <n v="11141"/>
    <n v="20250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402248"/>
    <n v="0"/>
    <n v="0"/>
    <n v="402248"/>
    <n v="-402248"/>
    <n v="0"/>
    <n v="0"/>
    <n v="0"/>
    <n v="0"/>
    <n v="0"/>
    <n v="408937.12"/>
    <n v="817874.24"/>
    <n v="-6689.12"/>
    <n v="101.66"/>
    <m/>
  </r>
  <r>
    <n v="11141"/>
    <n v="202518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48080"/>
    <n v="0"/>
    <n v="0"/>
    <n v="248080"/>
    <n v="-248080"/>
    <n v="0"/>
    <n v="0"/>
    <n v="0"/>
    <n v="0"/>
    <n v="0"/>
    <n v="152517.29999999999"/>
    <n v="305034.59999999998"/>
    <n v="95562.7"/>
    <n v="61.48"/>
    <m/>
  </r>
  <r>
    <n v="11141"/>
    <n v="224004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9097"/>
    <n v="0"/>
    <n v="0"/>
    <n v="9097"/>
    <n v="-9097"/>
    <n v="0"/>
    <n v="0"/>
    <n v="0"/>
    <n v="0"/>
    <n v="0"/>
    <n v="7616.16"/>
    <n v="15232.32"/>
    <n v="1480.84"/>
    <n v="83.72"/>
    <m/>
  </r>
  <r>
    <n v="11141"/>
    <n v="224042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2003000000000000000000000"/>
    <x v="63"/>
    <x v="3"/>
    <n v="149225"/>
    <n v="0"/>
    <n v="0"/>
    <n v="149225"/>
    <n v="-149225"/>
    <n v="0"/>
    <n v="0"/>
    <n v="0"/>
    <n v="0"/>
    <n v="0"/>
    <n v="57250.8"/>
    <n v="114501.6"/>
    <n v="91974.2"/>
    <n v="38.369999999999997"/>
    <m/>
  </r>
  <r>
    <n v="11141"/>
    <n v="23215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2009000000000000000000000"/>
    <x v="62"/>
    <x v="3"/>
    <n v="153"/>
    <n v="0"/>
    <n v="0"/>
    <n v="153"/>
    <n v="-153"/>
    <n v="0"/>
    <n v="0"/>
    <n v="0"/>
    <n v="0"/>
    <n v="0"/>
    <n v="0"/>
    <n v="0"/>
    <n v="153"/>
    <n v="0"/>
    <m/>
  </r>
  <r>
    <n v="11141"/>
    <n v="22393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2234708"/>
    <n v="0"/>
    <n v="0"/>
    <n v="2234708"/>
    <n v="-2234708"/>
    <n v="0"/>
    <n v="0"/>
    <n v="0"/>
    <n v="0"/>
    <n v="0"/>
    <n v="2227878.37"/>
    <n v="4455756.74"/>
    <n v="6829.63"/>
    <n v="99.69"/>
    <m/>
  </r>
  <r>
    <n v="11141"/>
    <n v="232813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24574.83"/>
    <n v="49149.66"/>
    <n v="4472.17"/>
    <n v="84.6"/>
    <m/>
  </r>
  <r>
    <n v="11141"/>
    <n v="226396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70455"/>
    <n v="0"/>
    <n v="0"/>
    <n v="170455"/>
    <n v="-170455"/>
    <n v="0"/>
    <n v="0"/>
    <n v="0"/>
    <n v="0"/>
    <n v="0"/>
    <n v="269252.67"/>
    <n v="538505.34"/>
    <n v="-98797.67"/>
    <n v="157.96"/>
    <m/>
  </r>
  <r>
    <n v="11141"/>
    <n v="223461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4002004000000000000000000000"/>
    <x v="58"/>
    <x v="3"/>
    <n v="2274"/>
    <n v="0"/>
    <n v="0"/>
    <n v="2274"/>
    <n v="-2274"/>
    <n v="0"/>
    <n v="0"/>
    <n v="0"/>
    <n v="0"/>
    <n v="0"/>
    <n v="898.15"/>
    <n v="1796.3"/>
    <n v="1375.85"/>
    <n v="39.5"/>
    <m/>
  </r>
  <r>
    <n v="11141"/>
    <n v="202473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614"/>
    <n v="0"/>
    <n v="0"/>
    <n v="614"/>
    <n v="-614"/>
    <n v="0"/>
    <n v="0"/>
    <n v="0"/>
    <n v="0"/>
    <n v="0"/>
    <n v="552.20000000000005"/>
    <n v="1104.4000000000001"/>
    <n v="61.8"/>
    <n v="89.93"/>
    <m/>
  </r>
  <r>
    <n v="11141"/>
    <n v="22381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77932"/>
    <n v="0"/>
    <n v="0"/>
    <n v="177932"/>
    <n v="-177932"/>
    <n v="0"/>
    <n v="0"/>
    <n v="0"/>
    <n v="0"/>
    <n v="0"/>
    <n v="380539.68"/>
    <n v="761079.36"/>
    <n v="-202607.68"/>
    <n v="213.87"/>
    <m/>
  </r>
  <r>
    <n v="12272"/>
    <n v="225197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94"/>
    <n v="224349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  <m/>
  </r>
  <r>
    <n v="12278"/>
    <n v="225201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79"/>
    <n v="225193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80"/>
    <n v="225191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81"/>
    <n v="225190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82"/>
    <n v="225189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83"/>
    <n v="225188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84"/>
    <n v="225202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13"/>
    <n v="225183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17"/>
    <n v="225179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18"/>
    <n v="225178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95"/>
    <n v="224348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8799"/>
    <n v="0"/>
    <n v="0"/>
    <n v="18799"/>
    <n v="0"/>
    <n v="18799"/>
    <n v="19419.366999999998"/>
    <n v="20040.786743999997"/>
    <n v="0"/>
    <n v="0"/>
    <n v="0"/>
    <n v="0"/>
    <n v="18799"/>
    <n v="0"/>
    <m/>
  </r>
  <r>
    <n v="11151"/>
    <n v="223566"/>
    <n v="467"/>
    <m/>
    <m/>
    <s v="467 | _135_30000_LIM333_Municipal Running Costs_DEPRECIATION_2018"/>
    <s v="_135_30000_LIM333_Municipal Running Costs_DEPRECIATION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6001000000000000000000000000"/>
    <x v="108"/>
    <x v="1"/>
    <n v="250104"/>
    <n v="0"/>
    <n v="0"/>
    <n v="250104"/>
    <n v="0"/>
    <n v="250104"/>
    <n v="258357.43199999997"/>
    <n v="266624.86982399999"/>
    <n v="0"/>
    <n v="0"/>
    <n v="131170.45000000001"/>
    <n v="262340.90000000002"/>
    <n v="118933.55"/>
    <n v="52.45"/>
    <m/>
  </r>
  <r>
    <n v="11151"/>
    <n v="231636"/>
    <n v="467"/>
    <m/>
    <m/>
    <s v="467 | _135_30000_LIM333_Municipal Running Costs_DEPRECIATION_2018"/>
    <s v="_135_30000_LIM333_Municipal Running Costs_DEPRECIATION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06004000000000000000000000000"/>
    <x v="109"/>
    <x v="1"/>
    <n v="1872606"/>
    <n v="0"/>
    <n v="0"/>
    <n v="1872606"/>
    <n v="0"/>
    <n v="1872606"/>
    <n v="1934401.9979999999"/>
    <n v="1996302.8619359999"/>
    <n v="0"/>
    <n v="0"/>
    <n v="752134.24"/>
    <n v="1504268.48"/>
    <n v="1120471.76"/>
    <n v="40.17"/>
    <m/>
  </r>
  <r>
    <n v="11152"/>
    <n v="20036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71555"/>
    <n v="0"/>
    <n v="0"/>
    <n v="271555"/>
    <n v="-271555"/>
    <n v="0"/>
    <n v="0"/>
    <n v="0"/>
    <n v="0"/>
    <n v="0"/>
    <n v="133418.34"/>
    <n v="266836.68"/>
    <n v="138136.66"/>
    <n v="49.13"/>
    <m/>
  </r>
  <r>
    <n v="11152"/>
    <n v="201159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295848"/>
    <n v="0"/>
    <n v="0"/>
    <n v="1295848"/>
    <n v="-1295848"/>
    <n v="0"/>
    <n v="0"/>
    <n v="0"/>
    <n v="0"/>
    <n v="0"/>
    <n v="627947.4"/>
    <n v="1255894.8"/>
    <n v="667900.6"/>
    <n v="48.46"/>
    <m/>
  </r>
  <r>
    <n v="11152"/>
    <n v="232814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0"/>
    <n v="0"/>
    <n v="14524"/>
    <n v="0"/>
    <m/>
  </r>
  <r>
    <n v="11152"/>
    <n v="200386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884838"/>
    <n v="0"/>
    <n v="0"/>
    <n v="2884838"/>
    <n v="-2884838"/>
    <n v="0"/>
    <n v="0"/>
    <n v="0"/>
    <n v="0"/>
    <n v="0"/>
    <n v="1378601.96"/>
    <n v="2757203.92"/>
    <n v="1506236.04"/>
    <n v="47.79"/>
    <m/>
  </r>
  <r>
    <n v="11152"/>
    <n v="200379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989"/>
    <n v="0"/>
    <n v="0"/>
    <n v="3989"/>
    <n v="-3989"/>
    <n v="0"/>
    <n v="0"/>
    <n v="0"/>
    <n v="0"/>
    <n v="0"/>
    <n v="1907.6"/>
    <n v="3815.2"/>
    <n v="2081.4"/>
    <n v="47.82"/>
    <m/>
  </r>
  <r>
    <n v="11152"/>
    <n v="200407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15144826"/>
    <n v="-13214"/>
    <n v="0"/>
    <n v="15131612"/>
    <n v="-15131612"/>
    <n v="0"/>
    <n v="0"/>
    <n v="0"/>
    <n v="0"/>
    <n v="0"/>
    <n v="6804954.4900000002"/>
    <n v="13609908.98"/>
    <n v="8326657.5099999998"/>
    <n v="44.97"/>
    <m/>
  </r>
  <r>
    <n v="12319"/>
    <n v="225177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52"/>
    <n v="20039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160135"/>
    <n v="0"/>
    <n v="0"/>
    <n v="1160135"/>
    <n v="-1160135"/>
    <n v="0"/>
    <n v="0"/>
    <n v="0"/>
    <n v="0"/>
    <n v="0"/>
    <n v="862537.21"/>
    <n v="1725074.42"/>
    <n v="297597.78999999998"/>
    <n v="74.349999999999994"/>
    <m/>
  </r>
  <r>
    <n v="11152"/>
    <n v="200355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4041"/>
    <n v="0"/>
    <n v="0"/>
    <n v="404041"/>
    <n v="-404041"/>
    <n v="0"/>
    <n v="0"/>
    <n v="0"/>
    <n v="0"/>
    <n v="0"/>
    <n v="176969.72"/>
    <n v="353939.44"/>
    <n v="227071.28"/>
    <n v="43.8"/>
    <m/>
  </r>
  <r>
    <n v="11152"/>
    <n v="200400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316111"/>
    <n v="0"/>
    <n v="0"/>
    <n v="1316111"/>
    <n v="-1316111"/>
    <n v="0"/>
    <n v="0"/>
    <n v="0"/>
    <n v="0"/>
    <n v="0"/>
    <n v="1136575.52"/>
    <n v="2273151.04"/>
    <n v="179535.48"/>
    <n v="86.36"/>
    <m/>
  </r>
  <r>
    <n v="11152"/>
    <n v="200356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262069"/>
    <n v="0"/>
    <n v="0"/>
    <n v="1262069"/>
    <n v="-1262069"/>
    <n v="0"/>
    <n v="0"/>
    <n v="0"/>
    <n v="0"/>
    <n v="0"/>
    <n v="785977.99"/>
    <n v="1571955.98"/>
    <n v="476091.01"/>
    <n v="62.28"/>
    <m/>
  </r>
  <r>
    <n v="12320"/>
    <n v="225176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52"/>
    <n v="200370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59130"/>
    <n v="0"/>
    <n v="0"/>
    <n v="59130"/>
    <n v="-59130"/>
    <n v="0"/>
    <n v="0"/>
    <n v="0"/>
    <n v="0"/>
    <n v="0"/>
    <n v="27042.240000000002"/>
    <n v="54084.480000000003"/>
    <n v="32087.759999999998"/>
    <n v="45.73"/>
    <m/>
  </r>
  <r>
    <n v="11152"/>
    <n v="235991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9008000000000000000000"/>
    <x v="34"/>
    <x v="3"/>
    <n v="0"/>
    <n v="13214"/>
    <n v="0"/>
    <n v="13214"/>
    <n v="-13214"/>
    <n v="0"/>
    <n v="0"/>
    <n v="0"/>
    <n v="0"/>
    <n v="0"/>
    <n v="990.96"/>
    <n v="1981.92"/>
    <n v="12223.04"/>
    <n v="7.5"/>
    <m/>
  </r>
  <r>
    <n v="11152"/>
    <n v="200271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55008"/>
    <n v="0"/>
    <n v="0"/>
    <n v="55008"/>
    <n v="-55008"/>
    <n v="0"/>
    <n v="0"/>
    <n v="0"/>
    <n v="0"/>
    <n v="0"/>
    <n v="38925.379999999997"/>
    <n v="77850.759999999995"/>
    <n v="16082.62"/>
    <n v="70.760000000000005"/>
    <m/>
  </r>
  <r>
    <n v="11152"/>
    <n v="22385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3000000000000000000000"/>
    <x v="21"/>
    <x v="3"/>
    <n v="30000"/>
    <n v="0"/>
    <n v="0"/>
    <n v="30000"/>
    <n v="-30000"/>
    <n v="0"/>
    <n v="0"/>
    <n v="0"/>
    <n v="0"/>
    <n v="0"/>
    <n v="9000"/>
    <n v="18000"/>
    <n v="21000"/>
    <n v="30"/>
    <m/>
  </r>
  <r>
    <n v="11153"/>
    <n v="205567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68612"/>
    <n v="0"/>
    <n v="0"/>
    <n v="68612"/>
    <n v="-68612"/>
    <n v="0"/>
    <n v="0"/>
    <n v="0"/>
    <n v="0"/>
    <n v="0"/>
    <n v="30912.93"/>
    <n v="61825.86"/>
    <n v="37699.07"/>
    <n v="45.05"/>
    <m/>
  </r>
  <r>
    <n v="11153"/>
    <n v="205589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93770"/>
    <n v="0"/>
    <n v="0"/>
    <n v="493770"/>
    <n v="-493770"/>
    <n v="0"/>
    <n v="0"/>
    <n v="0"/>
    <n v="0"/>
    <n v="0"/>
    <n v="319115.94"/>
    <n v="638231.88"/>
    <n v="174654.06"/>
    <n v="64.63"/>
    <m/>
  </r>
  <r>
    <n v="11153"/>
    <n v="205612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286084"/>
    <n v="0"/>
    <n v="0"/>
    <n v="3286084"/>
    <n v="-3286084"/>
    <n v="0"/>
    <n v="0"/>
    <n v="0"/>
    <n v="0"/>
    <n v="0"/>
    <n v="1564220.58"/>
    <n v="3128441.16"/>
    <n v="1721863.42"/>
    <n v="47.6"/>
    <m/>
  </r>
  <r>
    <n v="11153"/>
    <n v="205552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689886"/>
    <n v="0"/>
    <n v="0"/>
    <n v="1689886"/>
    <n v="-1689886"/>
    <n v="0"/>
    <n v="0"/>
    <n v="0"/>
    <n v="0"/>
    <n v="0"/>
    <n v="545568.55000000005"/>
    <n v="1091137.1000000001"/>
    <n v="1144317.45"/>
    <n v="32.28"/>
    <m/>
  </r>
  <r>
    <n v="11153"/>
    <n v="205590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421966"/>
    <n v="0"/>
    <n v="0"/>
    <n v="1421966"/>
    <n v="-1421966"/>
    <n v="0"/>
    <n v="0"/>
    <n v="0"/>
    <n v="0"/>
    <n v="0"/>
    <n v="509897.1"/>
    <n v="1019794.2"/>
    <n v="912068.9"/>
    <n v="35.86"/>
    <m/>
  </r>
  <r>
    <n v="11153"/>
    <n v="20557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93081"/>
    <n v="0"/>
    <n v="0"/>
    <n v="393081"/>
    <n v="-393081"/>
    <n v="0"/>
    <n v="0"/>
    <n v="0"/>
    <n v="0"/>
    <n v="0"/>
    <n v="307115.75"/>
    <n v="614231.5"/>
    <n v="85965.25"/>
    <n v="78.13"/>
    <m/>
  </r>
  <r>
    <n v="11153"/>
    <n v="20554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17063587"/>
    <n v="0"/>
    <n v="0"/>
    <n v="17063587"/>
    <n v="-17063587"/>
    <n v="0"/>
    <n v="0"/>
    <n v="0"/>
    <n v="0"/>
    <n v="0"/>
    <n v="8147579.3099999996"/>
    <n v="16295158.619999999"/>
    <n v="8916007.6899999995"/>
    <n v="47.75"/>
    <m/>
  </r>
  <r>
    <n v="11153"/>
    <n v="205554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6746"/>
    <n v="0"/>
    <n v="0"/>
    <n v="26746"/>
    <n v="-26746"/>
    <n v="0"/>
    <n v="0"/>
    <n v="0"/>
    <n v="0"/>
    <n v="0"/>
    <n v="15212.99"/>
    <n v="30425.98"/>
    <n v="11533.01"/>
    <n v="56.88"/>
    <m/>
  </r>
  <r>
    <n v="12321"/>
    <n v="225175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53"/>
    <n v="205582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450"/>
    <n v="0"/>
    <n v="0"/>
    <n v="4450"/>
    <n v="-4450"/>
    <n v="0"/>
    <n v="0"/>
    <n v="0"/>
    <n v="0"/>
    <n v="0"/>
    <n v="2183.6999999999998"/>
    <n v="4367.3999999999996"/>
    <n v="2266.3000000000002"/>
    <n v="49.07"/>
    <m/>
  </r>
  <r>
    <n v="11153"/>
    <n v="205561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09400"/>
    <n v="0"/>
    <n v="0"/>
    <n v="309400"/>
    <n v="-309400"/>
    <n v="0"/>
    <n v="0"/>
    <n v="0"/>
    <n v="0"/>
    <n v="0"/>
    <n v="148100.26999999999"/>
    <n v="296200.53999999998"/>
    <n v="161299.73000000001"/>
    <n v="47.87"/>
    <m/>
  </r>
  <r>
    <n v="11153"/>
    <n v="205604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467485"/>
    <n v="0"/>
    <n v="0"/>
    <n v="1467485"/>
    <n v="-1467485"/>
    <n v="0"/>
    <n v="0"/>
    <n v="0"/>
    <n v="0"/>
    <n v="0"/>
    <n v="638019.9"/>
    <n v="1276039.8"/>
    <n v="829465.1"/>
    <n v="43.48"/>
    <m/>
  </r>
  <r>
    <n v="11153"/>
    <n v="223910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35466"/>
    <n v="0"/>
    <n v="0"/>
    <n v="35466"/>
    <n v="-35466"/>
    <n v="0"/>
    <n v="0"/>
    <n v="0"/>
    <n v="0"/>
    <n v="0"/>
    <n v="2955.5"/>
    <n v="5911"/>
    <n v="32510.5"/>
    <n v="8.33"/>
    <m/>
  </r>
  <r>
    <n v="11153"/>
    <n v="223823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90000"/>
    <n v="0"/>
    <n v="0"/>
    <n v="90000"/>
    <n v="-90000"/>
    <n v="0"/>
    <n v="0"/>
    <n v="0"/>
    <n v="0"/>
    <n v="0"/>
    <n v="54000"/>
    <n v="108000"/>
    <n v="36000"/>
    <n v="60"/>
    <m/>
  </r>
  <r>
    <n v="12322"/>
    <n v="225174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53"/>
    <n v="232815"/>
    <n v="469"/>
    <m/>
    <m/>
    <s v="469 | _034_10002_LIM333_Employee Related Cost Municipal Staff"/>
    <s v="_034_10002_LIM333_Employee Related Cost Municipal Staff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72618"/>
    <n v="0"/>
    <n v="0"/>
    <n v="72618"/>
    <n v="-72618"/>
    <n v="0"/>
    <n v="0"/>
    <n v="0"/>
    <n v="0"/>
    <n v="0"/>
    <n v="38617.589999999997"/>
    <n v="77235.179999999993"/>
    <n v="34000.410000000003"/>
    <n v="53.18"/>
    <m/>
  </r>
  <r>
    <n v="11062"/>
    <n v="224748"/>
    <n v="378"/>
    <m/>
    <m/>
    <s v="378 | 103_LIM333_NON-CAPITAL TOOLS &amp; EQUIPMENT"/>
    <s v="103_LIM333_NON-CAPITAL TOOLS &amp; EQUIPMENT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7662"/>
    <n v="0"/>
    <n v="0"/>
    <n v="17662"/>
    <n v="0"/>
    <n v="17662"/>
    <n v="18244.845999999998"/>
    <n v="18828.681071999999"/>
    <n v="0"/>
    <n v="0"/>
    <n v="0"/>
    <n v="0"/>
    <n v="17662"/>
    <n v="0"/>
    <m/>
  </r>
  <r>
    <n v="11157"/>
    <n v="223537"/>
    <n v="473"/>
    <m/>
    <m/>
    <s v="473 | _103_30000_LIM333_Municipal Running Costs_DEPRECIATION_2018"/>
    <s v="_103_30000_LIM333_Municipal Running Costs_DEPRECIATION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39186"/>
    <n v="0"/>
    <n v="0"/>
    <n v="39186"/>
    <n v="0"/>
    <n v="39186"/>
    <n v="40479.137999999999"/>
    <n v="41774.470416000004"/>
    <n v="0"/>
    <n v="0"/>
    <n v="53386.25"/>
    <n v="106772.5"/>
    <n v="-14200.25"/>
    <n v="136.24"/>
    <m/>
  </r>
  <r>
    <n v="11160"/>
    <n v="205875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65774"/>
    <n v="0"/>
    <n v="0"/>
    <n v="665774"/>
    <n v="-665774"/>
    <n v="0"/>
    <n v="0"/>
    <n v="0"/>
    <n v="0"/>
    <n v="0"/>
    <n v="154346.47"/>
    <n v="308692.94"/>
    <n v="511427.53"/>
    <n v="23.18"/>
    <m/>
  </r>
  <r>
    <n v="11160"/>
    <n v="205897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9565"/>
    <n v="0"/>
    <n v="0"/>
    <n v="29565"/>
    <n v="-29565"/>
    <n v="0"/>
    <n v="0"/>
    <n v="0"/>
    <n v="0"/>
    <n v="0"/>
    <n v="13228.54"/>
    <n v="26457.08"/>
    <n v="16336.46"/>
    <n v="44.74"/>
    <m/>
  </r>
  <r>
    <n v="11160"/>
    <n v="205903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89678"/>
    <n v="0"/>
    <n v="0"/>
    <n v="1589678"/>
    <n v="-1589678"/>
    <n v="0"/>
    <n v="0"/>
    <n v="0"/>
    <n v="0"/>
    <n v="0"/>
    <n v="689223.12"/>
    <n v="1378446.24"/>
    <n v="900454.88"/>
    <n v="43.36"/>
    <m/>
  </r>
  <r>
    <n v="11160"/>
    <n v="205917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66239"/>
    <n v="0"/>
    <n v="0"/>
    <n v="966239"/>
    <n v="-966239"/>
    <n v="0"/>
    <n v="0"/>
    <n v="0"/>
    <n v="0"/>
    <n v="0"/>
    <n v="227513.19"/>
    <n v="455026.38"/>
    <n v="738725.81"/>
    <n v="23.55"/>
    <m/>
  </r>
  <r>
    <n v="11160"/>
    <n v="205909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989292"/>
    <n v="0"/>
    <n v="0"/>
    <n v="7989292"/>
    <n v="-7989292"/>
    <n v="0"/>
    <n v="0"/>
    <n v="0"/>
    <n v="0"/>
    <n v="0"/>
    <n v="3559299.6"/>
    <n v="7118599.2000000002"/>
    <n v="4429992.4000000004"/>
    <n v="44.55"/>
    <m/>
  </r>
  <r>
    <n v="11160"/>
    <n v="205947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655031"/>
    <n v="0"/>
    <n v="0"/>
    <n v="655031"/>
    <n v="-655031"/>
    <n v="0"/>
    <n v="0"/>
    <n v="0"/>
    <n v="0"/>
    <n v="0"/>
    <n v="246747.3"/>
    <n v="493494.6"/>
    <n v="408283.7"/>
    <n v="37.67"/>
    <m/>
  </r>
  <r>
    <n v="12323"/>
    <n v="225173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60"/>
    <n v="205926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783420"/>
    <n v="0"/>
    <n v="0"/>
    <n v="783420"/>
    <n v="-783420"/>
    <n v="0"/>
    <n v="0"/>
    <n v="0"/>
    <n v="0"/>
    <n v="0"/>
    <n v="537591.05000000005"/>
    <n v="1075182.1000000001"/>
    <n v="245828.95"/>
    <n v="68.62"/>
    <m/>
  </r>
  <r>
    <n v="11160"/>
    <n v="223814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2000"/>
    <n v="0"/>
    <n v="0"/>
    <n v="42000"/>
    <n v="-42000"/>
    <n v="0"/>
    <n v="0"/>
    <n v="0"/>
    <n v="0"/>
    <n v="0"/>
    <n v="21000"/>
    <n v="42000"/>
    <n v="21000"/>
    <n v="50"/>
    <m/>
  </r>
  <r>
    <n v="11160"/>
    <n v="205933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59786"/>
    <n v="0"/>
    <n v="0"/>
    <n v="159786"/>
    <n v="-159786"/>
    <n v="0"/>
    <n v="0"/>
    <n v="0"/>
    <n v="0"/>
    <n v="0"/>
    <n v="68314.559999999998"/>
    <n v="136629.12"/>
    <n v="91471.44"/>
    <n v="42.75"/>
    <m/>
  </r>
  <r>
    <n v="11160"/>
    <n v="205940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841"/>
    <n v="0"/>
    <n v="0"/>
    <n v="1841"/>
    <n v="-1841"/>
    <n v="0"/>
    <n v="0"/>
    <n v="0"/>
    <n v="0"/>
    <n v="0"/>
    <n v="828.3"/>
    <n v="1656.6"/>
    <n v="1012.7"/>
    <n v="44.99"/>
    <m/>
  </r>
  <r>
    <n v="11160"/>
    <n v="205881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403829"/>
    <n v="0"/>
    <n v="0"/>
    <n v="403829"/>
    <n v="-403829"/>
    <n v="0"/>
    <n v="0"/>
    <n v="0"/>
    <n v="0"/>
    <n v="0"/>
    <n v="198159.12"/>
    <n v="396318.24"/>
    <n v="205669.88"/>
    <n v="49.07"/>
    <m/>
  </r>
  <r>
    <n v="12331"/>
    <n v="225165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60"/>
    <n v="232816"/>
    <n v="476"/>
    <m/>
    <m/>
    <s v="476 | _035_10002_LIM333_Employee Related Cost Municipal Staff"/>
    <s v="_035_10002_LIM333_Employee Related Cost Municipal Staff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72618"/>
    <n v="0"/>
    <n v="0"/>
    <n v="72618"/>
    <n v="-72618"/>
    <n v="0"/>
    <n v="0"/>
    <n v="0"/>
    <n v="0"/>
    <n v="0"/>
    <n v="60318.9"/>
    <n v="120637.8"/>
    <n v="12299.1"/>
    <n v="83.06"/>
    <m/>
  </r>
  <r>
    <n v="12332"/>
    <n v="224280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  <m/>
  </r>
  <r>
    <n v="12337"/>
    <n v="224382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  <m/>
  </r>
  <r>
    <n v="11167"/>
    <n v="201062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6000000000000000000000000"/>
    <x v="11"/>
    <x v="3"/>
    <n v="84146"/>
    <n v="0"/>
    <n v="0"/>
    <n v="84146"/>
    <n v="-84146"/>
    <n v="0"/>
    <n v="0"/>
    <n v="0"/>
    <n v="0"/>
    <n v="0"/>
    <n v="40206.239999999998"/>
    <n v="80412.479999999996"/>
    <n v="43939.76"/>
    <n v="47.78"/>
    <m/>
  </r>
  <r>
    <n v="11167"/>
    <n v="201176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3000000000000000000000000"/>
    <x v="13"/>
    <x v="3"/>
    <n v="156954"/>
    <n v="0"/>
    <n v="0"/>
    <n v="156954"/>
    <n v="-156954"/>
    <n v="0"/>
    <n v="0"/>
    <n v="0"/>
    <n v="0"/>
    <n v="0"/>
    <n v="79367.42"/>
    <n v="158734.84"/>
    <n v="77586.58"/>
    <n v="50.57"/>
    <m/>
  </r>
  <r>
    <n v="11167"/>
    <n v="201167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3000000000000000000"/>
    <x v="9"/>
    <x v="3"/>
    <n v="762568"/>
    <n v="0"/>
    <n v="0"/>
    <n v="762568"/>
    <n v="-762568"/>
    <n v="0"/>
    <n v="0"/>
    <n v="0"/>
    <n v="0"/>
    <n v="0"/>
    <n v="237384.02"/>
    <n v="474768.04"/>
    <n v="525183.98"/>
    <n v="31.13"/>
    <m/>
  </r>
  <r>
    <n v="11167"/>
    <n v="201207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12003000000000000000"/>
    <x v="23"/>
    <x v="3"/>
    <n v="1767371"/>
    <n v="0"/>
    <n v="0"/>
    <n v="1767371"/>
    <n v="-1767371"/>
    <n v="0"/>
    <n v="0"/>
    <n v="0"/>
    <n v="0"/>
    <n v="0"/>
    <n v="1345274.24"/>
    <n v="2690548.48"/>
    <n v="422096.76"/>
    <n v="76.12"/>
    <m/>
  </r>
  <r>
    <n v="12332"/>
    <n v="225164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67"/>
    <n v="201141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5000000000000000000000000"/>
    <x v="18"/>
    <x v="3"/>
    <n v="1620348"/>
    <n v="0"/>
    <n v="0"/>
    <n v="1620348"/>
    <n v="-1620348"/>
    <n v="0"/>
    <n v="0"/>
    <n v="0"/>
    <n v="0"/>
    <n v="0"/>
    <n v="815564.54"/>
    <n v="1631129.08"/>
    <n v="804783.46"/>
    <n v="50.33"/>
    <m/>
  </r>
  <r>
    <n v="11167"/>
    <n v="200981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847631"/>
    <n v="-3511"/>
    <n v="0"/>
    <n v="7844120"/>
    <n v="-7844120"/>
    <n v="0"/>
    <n v="0"/>
    <n v="0"/>
    <n v="0"/>
    <n v="0"/>
    <n v="3955898.41"/>
    <n v="7911796.8200000003"/>
    <n v="3888221.59"/>
    <n v="50.43"/>
    <m/>
  </r>
  <r>
    <n v="11167"/>
    <n v="201040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1003000000000000000000000000"/>
    <x v="16"/>
    <x v="3"/>
    <n v="653969"/>
    <n v="0"/>
    <n v="0"/>
    <n v="653969"/>
    <n v="-653969"/>
    <n v="0"/>
    <n v="0"/>
    <n v="0"/>
    <n v="0"/>
    <n v="0"/>
    <n v="137244.25"/>
    <n v="274488.5"/>
    <n v="516724.75"/>
    <n v="20.99"/>
    <m/>
  </r>
  <r>
    <n v="11167"/>
    <n v="201194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2000000000000000000000000"/>
    <x v="17"/>
    <x v="3"/>
    <n v="5677"/>
    <n v="0"/>
    <n v="0"/>
    <n v="5677"/>
    <n v="-5677"/>
    <n v="0"/>
    <n v="0"/>
    <n v="0"/>
    <n v="0"/>
    <n v="0"/>
    <n v="2848.85"/>
    <n v="5697.7"/>
    <n v="2828.15"/>
    <n v="50.18"/>
    <m/>
  </r>
  <r>
    <n v="11167"/>
    <n v="201074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2002004000000000000000000000000"/>
    <x v="10"/>
    <x v="3"/>
    <n v="679870"/>
    <n v="0"/>
    <n v="0"/>
    <n v="679870"/>
    <n v="-679870"/>
    <n v="0"/>
    <n v="0"/>
    <n v="0"/>
    <n v="0"/>
    <n v="0"/>
    <n v="336974.4"/>
    <n v="673948.8"/>
    <n v="342895.6"/>
    <n v="49.56"/>
    <m/>
  </r>
  <r>
    <n v="11167"/>
    <n v="236155"/>
    <n v="483"/>
    <m/>
    <m/>
    <s v="483 | _134_10002_LIM333_Employee Related Cost Municipal Staff &amp; Senior Management_EMPLOYEE RELATED COSTS _ SOCIAL CONTRIBUTIONS_2018"/>
    <s v="_134_10002_LIM333_Employee Related Cost Municipal Staff &amp; Senior Management_EMPLOYEE RELATED COSTS _ SOCIAL CONTRIBUTIONS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0"/>
    <n v="3511"/>
    <n v="0"/>
    <n v="3511"/>
    <n v="-3511"/>
    <n v="0"/>
    <n v="0"/>
    <n v="0"/>
    <n v="0"/>
    <n v="0"/>
    <n v="3510.69"/>
    <n v="7021.38"/>
    <n v="0.31"/>
    <n v="99.99"/>
    <m/>
  </r>
  <r>
    <n v="12338"/>
    <n v="224381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  <m/>
  </r>
  <r>
    <n v="11170"/>
    <n v="200630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344706"/>
    <n v="0"/>
    <n v="0"/>
    <n v="344706"/>
    <n v="-344706"/>
    <n v="0"/>
    <n v="0"/>
    <n v="0"/>
    <n v="0"/>
    <n v="0"/>
    <n v="171088.34"/>
    <n v="342176.68"/>
    <n v="173617.66"/>
    <n v="49.63"/>
    <m/>
  </r>
  <r>
    <n v="12333"/>
    <n v="225163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70"/>
    <n v="200612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7892"/>
    <n v="0"/>
    <n v="0"/>
    <n v="37892"/>
    <n v="-37892"/>
    <n v="0"/>
    <n v="0"/>
    <n v="0"/>
    <n v="0"/>
    <n v="0"/>
    <n v="18748.71"/>
    <n v="37497.42"/>
    <n v="19143.29"/>
    <n v="49.48"/>
    <m/>
  </r>
  <r>
    <n v="11170"/>
    <n v="200623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57882"/>
    <n v="0"/>
    <n v="0"/>
    <n v="157882"/>
    <n v="-157882"/>
    <n v="0"/>
    <n v="0"/>
    <n v="0"/>
    <n v="0"/>
    <n v="0"/>
    <n v="49973.51"/>
    <n v="99947.02"/>
    <n v="107908.49"/>
    <n v="31.65"/>
    <m/>
  </r>
  <r>
    <n v="11170"/>
    <n v="200347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460"/>
    <n v="0"/>
    <n v="0"/>
    <n v="460"/>
    <n v="-460"/>
    <n v="0"/>
    <n v="0"/>
    <n v="0"/>
    <n v="0"/>
    <n v="0"/>
    <n v="225.9"/>
    <n v="451.8"/>
    <n v="234.1"/>
    <n v="49.11"/>
    <m/>
  </r>
  <r>
    <n v="11170"/>
    <n v="200618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6823"/>
    <n v="0"/>
    <n v="0"/>
    <n v="6823"/>
    <n v="-6823"/>
    <n v="0"/>
    <n v="0"/>
    <n v="0"/>
    <n v="0"/>
    <n v="0"/>
    <n v="3188.16"/>
    <n v="6376.32"/>
    <n v="3634.84"/>
    <n v="46.73"/>
    <m/>
  </r>
  <r>
    <n v="11170"/>
    <n v="200637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92366"/>
    <n v="0"/>
    <n v="0"/>
    <n v="392366"/>
    <n v="-392366"/>
    <n v="0"/>
    <n v="0"/>
    <n v="0"/>
    <n v="0"/>
    <n v="0"/>
    <n v="193931.55"/>
    <n v="387863.1"/>
    <n v="198434.45"/>
    <n v="49.43"/>
    <m/>
  </r>
  <r>
    <n v="11170"/>
    <n v="200658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11343"/>
    <n v="0"/>
    <n v="0"/>
    <n v="211343"/>
    <n v="-211343"/>
    <n v="0"/>
    <n v="0"/>
    <n v="0"/>
    <n v="0"/>
    <n v="0"/>
    <n v="86460.9"/>
    <n v="172921.8"/>
    <n v="124882.1"/>
    <n v="40.909999999999997"/>
    <m/>
  </r>
  <r>
    <n v="11170"/>
    <n v="223844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2000"/>
    <n v="24000"/>
    <n v="12000"/>
    <n v="50"/>
    <m/>
  </r>
  <r>
    <n v="11170"/>
    <n v="200650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894581"/>
    <n v="0"/>
    <n v="0"/>
    <n v="1894581"/>
    <n v="-1894581"/>
    <n v="0"/>
    <n v="0"/>
    <n v="0"/>
    <n v="0"/>
    <n v="0"/>
    <n v="937435.08"/>
    <n v="1874870.16"/>
    <n v="957145.92"/>
    <n v="49.48"/>
    <m/>
  </r>
  <r>
    <n v="11170"/>
    <n v="200644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52067"/>
    <n v="0"/>
    <n v="0"/>
    <n v="152067"/>
    <n v="-152067"/>
    <n v="0"/>
    <n v="0"/>
    <n v="0"/>
    <n v="0"/>
    <n v="0"/>
    <n v="76432.02"/>
    <n v="152864.04"/>
    <n v="75634.98"/>
    <n v="50.26"/>
    <m/>
  </r>
  <r>
    <n v="11170"/>
    <n v="232817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4680.92"/>
    <n v="9361.84"/>
    <n v="9843.08"/>
    <n v="32.229999999999997"/>
    <m/>
  </r>
  <r>
    <n v="12334"/>
    <n v="225162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39"/>
    <n v="224380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  <m/>
  </r>
  <r>
    <n v="12340"/>
    <n v="224385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0"/>
    <n v="0"/>
    <n v="17625"/>
    <n v="0"/>
    <m/>
  </r>
  <r>
    <n v="12341"/>
    <n v="224384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25"/>
    <n v="0"/>
    <n v="0"/>
    <n v="17625"/>
    <n v="0"/>
    <n v="17625"/>
    <n v="18206.625"/>
    <n v="18789.237000000001"/>
    <n v="0"/>
    <n v="0"/>
    <n v="2974.45"/>
    <n v="5948.9"/>
    <n v="14650.55"/>
    <n v="16.88"/>
    <m/>
  </r>
  <r>
    <n v="10820"/>
    <n v="224781"/>
    <n v="136"/>
    <m/>
    <m/>
    <s v="136 | _005_LIM333_NON-CAPITAL TOOLS &amp; EQUIPMENT"/>
    <s v="_005_LIM333_NON-CAPITAL TOOLS &amp; EQUIPMENT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7000"/>
    <n v="0"/>
    <n v="0"/>
    <n v="17000"/>
    <n v="0"/>
    <n v="17000"/>
    <n v="17561"/>
    <n v="18122.952000000001"/>
    <n v="0"/>
    <n v="0"/>
    <n v="0"/>
    <n v="0"/>
    <n v="17000"/>
    <n v="0"/>
    <m/>
  </r>
  <r>
    <n v="12336"/>
    <n v="225160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3525"/>
    <n v="7050"/>
    <n v="19875"/>
    <n v="15.06"/>
    <m/>
  </r>
  <r>
    <n v="11179"/>
    <n v="223502"/>
    <n v="495"/>
    <m/>
    <m/>
    <s v="495 | _015_30000_LIM333_Municipal Running Costs_CONTRACTED SERVICES_2018"/>
    <s v="_015_30000_LIM333_Municipal Running Costs_CONTRACTED SERVICES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2010000000000000000000000000"/>
    <x v="110"/>
    <x v="6"/>
    <n v="1533601"/>
    <n v="0"/>
    <n v="0"/>
    <n v="1533601"/>
    <n v="153360.10000000009"/>
    <n v="1686961.1"/>
    <n v="1742630.8163000001"/>
    <n v="1798395.0024216"/>
    <n v="0"/>
    <n v="0"/>
    <n v="530220.56000000006"/>
    <n v="1060441.1200000001"/>
    <n v="1003380.44"/>
    <n v="34.57"/>
    <m/>
  </r>
  <r>
    <n v="11180"/>
    <n v="207225"/>
    <n v="496"/>
    <m/>
    <m/>
    <s v="496 | _036_30000_LIM333_Municipal Running Costs_DEPRECIATION_2018"/>
    <s v="_036_30000_LIM333_Municipal Running Costs_DEPRECIATION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7115"/>
    <n v="0"/>
    <n v="0"/>
    <n v="7115"/>
    <n v="0"/>
    <n v="7115"/>
    <n v="7349.7949999999992"/>
    <n v="7584.9884399999992"/>
    <n v="0"/>
    <n v="0"/>
    <n v="0"/>
    <n v="0"/>
    <n v="7115"/>
    <n v="0"/>
    <m/>
  </r>
  <r>
    <n v="12337"/>
    <n v="225265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38"/>
    <n v="225264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83"/>
    <n v="202821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50033"/>
    <n v="0"/>
    <n v="0"/>
    <n v="50033"/>
    <n v="-50033"/>
    <n v="0"/>
    <n v="0"/>
    <n v="0"/>
    <n v="0"/>
    <n v="0"/>
    <n v="10656.12"/>
    <n v="21312.240000000002"/>
    <n v="39376.879999999997"/>
    <n v="21.3"/>
    <m/>
  </r>
  <r>
    <n v="11183"/>
    <n v="202827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018534"/>
    <n v="0"/>
    <n v="0"/>
    <n v="1018534"/>
    <n v="-1018534"/>
    <n v="0"/>
    <n v="0"/>
    <n v="0"/>
    <n v="0"/>
    <n v="0"/>
    <n v="183254.48"/>
    <n v="366508.96"/>
    <n v="835279.52"/>
    <n v="17.989999999999998"/>
    <m/>
  </r>
  <r>
    <n v="11183"/>
    <n v="202850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89630"/>
    <n v="0"/>
    <n v="0"/>
    <n v="89630"/>
    <n v="-89630"/>
    <n v="0"/>
    <n v="0"/>
    <n v="0"/>
    <n v="0"/>
    <n v="0"/>
    <n v="16606.66"/>
    <n v="33213.32"/>
    <n v="73023.34"/>
    <n v="18.53"/>
    <m/>
  </r>
  <r>
    <n v="11183"/>
    <n v="202842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376"/>
    <n v="0"/>
    <n v="0"/>
    <n v="3376"/>
    <n v="-3376"/>
    <n v="0"/>
    <n v="0"/>
    <n v="0"/>
    <n v="0"/>
    <n v="0"/>
    <n v="627.5"/>
    <n v="1255"/>
    <n v="2748.5"/>
    <n v="18.59"/>
    <m/>
  </r>
  <r>
    <n v="12339"/>
    <n v="225263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83"/>
    <n v="202812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503379"/>
    <n v="0"/>
    <n v="0"/>
    <n v="503379"/>
    <n v="-503379"/>
    <n v="0"/>
    <n v="0"/>
    <n v="0"/>
    <n v="0"/>
    <n v="0"/>
    <n v="169557.09"/>
    <n v="339114.18"/>
    <n v="333821.90999999997"/>
    <n v="33.68"/>
    <m/>
  </r>
  <r>
    <n v="11183"/>
    <n v="202793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994004"/>
    <n v="0"/>
    <n v="0"/>
    <n v="994004"/>
    <n v="-994004"/>
    <n v="0"/>
    <n v="0"/>
    <n v="0"/>
    <n v="0"/>
    <n v="0"/>
    <n v="382492.98"/>
    <n v="764985.96"/>
    <n v="611511.02"/>
    <n v="38.479999999999997"/>
    <m/>
  </r>
  <r>
    <n v="11183"/>
    <n v="202711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33328"/>
    <n v="0"/>
    <n v="0"/>
    <n v="333328"/>
    <n v="-333328"/>
    <n v="0"/>
    <n v="0"/>
    <n v="0"/>
    <n v="0"/>
    <n v="0"/>
    <n v="90779"/>
    <n v="181558"/>
    <n v="242549"/>
    <n v="27.23"/>
    <m/>
  </r>
  <r>
    <n v="12340"/>
    <n v="225262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83"/>
    <n v="202779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64200"/>
    <n v="0"/>
    <n v="0"/>
    <n v="64200"/>
    <n v="-64200"/>
    <n v="0"/>
    <n v="0"/>
    <n v="0"/>
    <n v="0"/>
    <n v="0"/>
    <n v="10000"/>
    <n v="20000"/>
    <n v="54200"/>
    <n v="15.58"/>
    <m/>
  </r>
  <r>
    <n v="11183"/>
    <n v="202725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823735"/>
    <n v="0"/>
    <n v="0"/>
    <n v="823735"/>
    <n v="-823735"/>
    <n v="0"/>
    <n v="0"/>
    <n v="0"/>
    <n v="0"/>
    <n v="0"/>
    <n v="145900.79999999999"/>
    <n v="291801.59999999998"/>
    <n v="677834.2"/>
    <n v="17.71"/>
    <m/>
  </r>
  <r>
    <n v="11183"/>
    <n v="202786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6040543"/>
    <n v="0"/>
    <n v="0"/>
    <n v="6040543"/>
    <n v="-6040543"/>
    <n v="0"/>
    <n v="0"/>
    <n v="0"/>
    <n v="0"/>
    <n v="0"/>
    <n v="718102.64"/>
    <n v="1436205.28"/>
    <n v="5322440.3600000003"/>
    <n v="11.89"/>
    <m/>
  </r>
  <r>
    <n v="11183"/>
    <n v="223827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3670.23"/>
    <n v="7340.46"/>
    <n v="26329.77"/>
    <n v="12.23"/>
    <m/>
  </r>
  <r>
    <n v="11183"/>
    <n v="232818"/>
    <n v="499"/>
    <m/>
    <m/>
    <s v="499 | _115_10002_LIM333_Employee Related Cost Municipal Staff_EMPLOYEE RELATED COSTS _ SOCIAL CONTRIBUTIONS_2018_1"/>
    <s v="_115_10002_LIM333_Employee Related Cost Municipal Staff_EMPLOYEE RELATED COSTS _ SOCIAL CONTRIBUTIONS_2018_1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180.92"/>
    <n v="14361.84"/>
    <n v="7343.08"/>
    <n v="49.44"/>
    <m/>
  </r>
  <r>
    <n v="11184"/>
    <n v="200793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061199"/>
    <n v="0"/>
    <n v="0"/>
    <n v="1061199"/>
    <n v="-1061199"/>
    <n v="0"/>
    <n v="0"/>
    <n v="0"/>
    <n v="0"/>
    <n v="0"/>
    <n v="421623.5"/>
    <n v="843247"/>
    <n v="639575.5"/>
    <n v="39.729999999999997"/>
    <m/>
  </r>
  <r>
    <n v="11184"/>
    <n v="223817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68000"/>
    <n v="0"/>
    <n v="0"/>
    <n v="168000"/>
    <n v="-168000"/>
    <n v="0"/>
    <n v="0"/>
    <n v="0"/>
    <n v="0"/>
    <n v="0"/>
    <n v="91000"/>
    <n v="182000"/>
    <n v="77000"/>
    <n v="54.17"/>
    <m/>
  </r>
  <r>
    <n v="11184"/>
    <n v="200721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015859"/>
    <n v="0"/>
    <n v="0"/>
    <n v="2015859"/>
    <n v="-2015859"/>
    <n v="0"/>
    <n v="0"/>
    <n v="0"/>
    <n v="0"/>
    <n v="0"/>
    <n v="910135.06"/>
    <n v="1820270.12"/>
    <n v="1105723.94"/>
    <n v="45.15"/>
    <m/>
  </r>
  <r>
    <n v="11184"/>
    <n v="232819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14042.76"/>
    <n v="28085.52"/>
    <n v="29528.240000000002"/>
    <n v="32.229999999999997"/>
    <m/>
  </r>
  <r>
    <n v="11184"/>
    <n v="200727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94623"/>
    <n v="0"/>
    <n v="0"/>
    <n v="194623"/>
    <n v="-194623"/>
    <n v="0"/>
    <n v="0"/>
    <n v="0"/>
    <n v="0"/>
    <n v="0"/>
    <n v="83490.92"/>
    <n v="166981.84"/>
    <n v="111132.08"/>
    <n v="42.9"/>
    <m/>
  </r>
  <r>
    <n v="11184"/>
    <n v="200735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3210"/>
    <n v="0"/>
    <n v="0"/>
    <n v="43210"/>
    <n v="-43210"/>
    <n v="0"/>
    <n v="0"/>
    <n v="0"/>
    <n v="0"/>
    <n v="0"/>
    <n v="18066.240000000002"/>
    <n v="36132.480000000003"/>
    <n v="25143.759999999998"/>
    <n v="41.81"/>
    <m/>
  </r>
  <r>
    <n v="11184"/>
    <n v="200741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9870751"/>
    <n v="0"/>
    <n v="0"/>
    <n v="9870751"/>
    <n v="-9870751"/>
    <n v="0"/>
    <n v="0"/>
    <n v="0"/>
    <n v="0"/>
    <n v="0"/>
    <n v="4656660.72"/>
    <n v="9313321.4399999995"/>
    <n v="5214090.28"/>
    <n v="47.18"/>
    <m/>
  </r>
  <r>
    <n v="11184"/>
    <n v="200769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608"/>
    <n v="0"/>
    <n v="0"/>
    <n v="2608"/>
    <n v="-2608"/>
    <n v="0"/>
    <n v="0"/>
    <n v="0"/>
    <n v="0"/>
    <n v="0"/>
    <n v="1280.0999999999999"/>
    <n v="2560.1999999999998"/>
    <n v="1327.9"/>
    <n v="49.08"/>
    <m/>
  </r>
  <r>
    <n v="11184"/>
    <n v="200756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892797"/>
    <n v="0"/>
    <n v="0"/>
    <n v="892797"/>
    <n v="-892797"/>
    <n v="0"/>
    <n v="0"/>
    <n v="0"/>
    <n v="0"/>
    <n v="0"/>
    <n v="637501.18999999994"/>
    <n v="1275002.3799999999"/>
    <n v="255295.81"/>
    <n v="71.400000000000006"/>
    <m/>
  </r>
  <r>
    <n v="12341"/>
    <n v="225267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84"/>
    <n v="231576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08000000000000000000"/>
    <x v="34"/>
    <x v="3"/>
    <n v="235744"/>
    <n v="0"/>
    <n v="0"/>
    <n v="235744"/>
    <n v="-235744"/>
    <n v="0"/>
    <n v="0"/>
    <n v="0"/>
    <n v="0"/>
    <n v="0"/>
    <n v="99359.95"/>
    <n v="198719.9"/>
    <n v="136384.04999999999"/>
    <n v="42.15"/>
    <m/>
  </r>
  <r>
    <n v="11184"/>
    <n v="200778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414622"/>
    <n v="0"/>
    <n v="0"/>
    <n v="2414622"/>
    <n v="-2414622"/>
    <n v="0"/>
    <n v="0"/>
    <n v="0"/>
    <n v="0"/>
    <n v="0"/>
    <n v="1150624.83"/>
    <n v="2301249.66"/>
    <n v="1263997.17"/>
    <n v="47.65"/>
    <m/>
  </r>
  <r>
    <n v="11184"/>
    <n v="200333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822563"/>
    <n v="0"/>
    <n v="0"/>
    <n v="822563"/>
    <n v="-822563"/>
    <n v="0"/>
    <n v="0"/>
    <n v="0"/>
    <n v="0"/>
    <n v="0"/>
    <n v="269619.24"/>
    <n v="539238.48"/>
    <n v="552943.76"/>
    <n v="32.78"/>
    <m/>
  </r>
  <r>
    <n v="11184"/>
    <n v="200160"/>
    <n v="500"/>
    <m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62900"/>
    <n v="0"/>
    <n v="0"/>
    <n v="1062900"/>
    <n v="-1062900"/>
    <n v="0"/>
    <n v="0"/>
    <n v="0"/>
    <n v="0"/>
    <n v="0"/>
    <n v="609955.62"/>
    <n v="1219911.24"/>
    <n v="452944.38"/>
    <n v="57.39"/>
    <m/>
  </r>
  <r>
    <n v="10849"/>
    <n v="200321"/>
    <n v="165"/>
    <m/>
    <m/>
    <s v="165 | _143_LIM333_COUNCIL-OWNED LAND"/>
    <s v="_143_LIM333_COUNCIL-OWNED LAND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16666"/>
    <n v="0"/>
    <n v="0"/>
    <n v="16666"/>
    <n v="0"/>
    <n v="16666"/>
    <n v="17215.977999999999"/>
    <n v="17766.889296000001"/>
    <n v="0"/>
    <n v="0"/>
    <n v="0"/>
    <n v="0"/>
    <n v="16666"/>
    <n v="0"/>
    <m/>
  </r>
  <r>
    <n v="11526"/>
    <n v="226364"/>
    <n v="2323"/>
    <m/>
    <m/>
    <s v="2323 | 135_Printing- publications and books"/>
    <s v="135_Printing, publications and book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6470"/>
    <n v="0"/>
    <n v="0"/>
    <n v="16470"/>
    <n v="0"/>
    <n v="16470"/>
    <n v="17013.509999999998"/>
    <n v="17557.942319999998"/>
    <n v="0"/>
    <n v="0"/>
    <n v="0"/>
    <n v="0"/>
    <n v="16470"/>
    <n v="0"/>
    <m/>
  </r>
  <r>
    <n v="12362"/>
    <n v="225270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63"/>
    <n v="225269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89"/>
    <n v="223887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81361"/>
    <n v="0"/>
    <n v="0"/>
    <n v="81361"/>
    <n v="-81361"/>
    <n v="0"/>
    <n v="0"/>
    <n v="0"/>
    <n v="0"/>
    <n v="0"/>
    <n v="22336.16"/>
    <n v="44672.32"/>
    <n v="59024.84"/>
    <n v="27.45"/>
    <m/>
  </r>
  <r>
    <n v="11189"/>
    <n v="223847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24000"/>
    <n v="0"/>
    <n v="0"/>
    <n v="24000"/>
    <n v="-24000"/>
    <n v="0"/>
    <n v="0"/>
    <n v="0"/>
    <n v="0"/>
    <n v="0"/>
    <n v="14000"/>
    <n v="28000"/>
    <n v="10000"/>
    <n v="58.33"/>
    <m/>
  </r>
  <r>
    <n v="11189"/>
    <n v="223966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21701"/>
    <n v="0"/>
    <n v="0"/>
    <n v="21701"/>
    <n v="-21701"/>
    <n v="0"/>
    <n v="0"/>
    <n v="0"/>
    <n v="0"/>
    <n v="0"/>
    <n v="10648.92"/>
    <n v="21297.84"/>
    <n v="11052.08"/>
    <n v="49.07"/>
    <m/>
  </r>
  <r>
    <n v="11189"/>
    <n v="224013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4548"/>
    <n v="0"/>
    <n v="0"/>
    <n v="4548"/>
    <n v="-4548"/>
    <n v="0"/>
    <n v="0"/>
    <n v="0"/>
    <n v="0"/>
    <n v="0"/>
    <n v="2302.56"/>
    <n v="4605.12"/>
    <n v="2245.44"/>
    <n v="50.63"/>
    <m/>
  </r>
  <r>
    <n v="11189"/>
    <n v="223919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085070"/>
    <n v="-18000"/>
    <n v="0"/>
    <n v="1067070"/>
    <n v="-1067070"/>
    <n v="0"/>
    <n v="0"/>
    <n v="0"/>
    <n v="0"/>
    <n v="0"/>
    <n v="649603.54"/>
    <n v="1299207.08"/>
    <n v="417466.46"/>
    <n v="60.88"/>
    <m/>
  </r>
  <r>
    <n v="11189"/>
    <n v="224051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1000000000000000000000"/>
    <x v="111"/>
    <x v="3"/>
    <n v="1421319"/>
    <n v="0"/>
    <n v="0"/>
    <n v="1421319"/>
    <n v="-1421319"/>
    <n v="0"/>
    <n v="0"/>
    <n v="0"/>
    <n v="0"/>
    <n v="0"/>
    <n v="621498.98"/>
    <n v="1242997.96"/>
    <n v="799820.02"/>
    <n v="43.73"/>
    <m/>
  </r>
  <r>
    <n v="11189"/>
    <n v="224048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5007000000000000000000"/>
    <x v="112"/>
    <x v="3"/>
    <n v="295320"/>
    <n v="0"/>
    <n v="0"/>
    <n v="295320"/>
    <n v="-295320"/>
    <n v="0"/>
    <n v="0"/>
    <n v="0"/>
    <n v="0"/>
    <n v="0"/>
    <n v="115000"/>
    <n v="230000"/>
    <n v="180320"/>
    <n v="38.94"/>
    <m/>
  </r>
  <r>
    <n v="11189"/>
    <n v="232152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2009000000000000000000000"/>
    <x v="113"/>
    <x v="3"/>
    <n v="153"/>
    <n v="0"/>
    <n v="0"/>
    <n v="153"/>
    <n v="-153"/>
    <n v="0"/>
    <n v="0"/>
    <n v="0"/>
    <n v="0"/>
    <n v="0"/>
    <n v="12.55"/>
    <n v="25.1"/>
    <n v="140.44999999999999"/>
    <n v="8.1999999999999993"/>
    <m/>
  </r>
  <r>
    <n v="11189"/>
    <n v="223955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213.35"/>
    <n v="426.7"/>
    <n v="93.65"/>
    <n v="69.5"/>
    <m/>
  </r>
  <r>
    <n v="11189"/>
    <n v="223942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90423"/>
    <n v="0"/>
    <n v="0"/>
    <n v="90423"/>
    <n v="-90423"/>
    <n v="0"/>
    <n v="0"/>
    <n v="0"/>
    <n v="0"/>
    <n v="0"/>
    <n v="88740.82"/>
    <n v="177481.64"/>
    <n v="1682.18"/>
    <n v="98.14"/>
    <m/>
  </r>
  <r>
    <n v="11189"/>
    <n v="224050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5001000000000000000000"/>
    <x v="114"/>
    <x v="3"/>
    <n v="24000"/>
    <n v="0"/>
    <n v="0"/>
    <n v="24000"/>
    <n v="-24000"/>
    <n v="0"/>
    <n v="0"/>
    <n v="0"/>
    <n v="0"/>
    <n v="0"/>
    <n v="10000"/>
    <n v="20000"/>
    <n v="14000"/>
    <n v="41.67"/>
    <m/>
  </r>
  <r>
    <n v="11189"/>
    <n v="232820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14524"/>
    <n v="0"/>
    <n v="0"/>
    <n v="14524"/>
    <n v="-14524"/>
    <n v="0"/>
    <n v="0"/>
    <n v="0"/>
    <n v="0"/>
    <n v="0"/>
    <n v="7021.38"/>
    <n v="14042.76"/>
    <n v="7502.62"/>
    <n v="48.34"/>
    <m/>
  </r>
  <r>
    <n v="11189"/>
    <n v="224052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2003000000000000000000000"/>
    <x v="115"/>
    <x v="3"/>
    <n v="165591"/>
    <n v="0"/>
    <n v="0"/>
    <n v="165591"/>
    <n v="-165591"/>
    <n v="0"/>
    <n v="0"/>
    <n v="0"/>
    <n v="0"/>
    <n v="0"/>
    <n v="63529.4"/>
    <n v="127058.8"/>
    <n v="102061.6"/>
    <n v="38.369999999999997"/>
    <m/>
  </r>
  <r>
    <n v="11189"/>
    <n v="231621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2004000000000000000000000"/>
    <x v="116"/>
    <x v="3"/>
    <n v="2274"/>
    <n v="0"/>
    <n v="0"/>
    <n v="2274"/>
    <n v="-2274"/>
    <n v="0"/>
    <n v="0"/>
    <n v="0"/>
    <n v="0"/>
    <n v="0"/>
    <n v="885.6"/>
    <n v="1771.2"/>
    <n v="1388.4"/>
    <n v="38.94"/>
    <m/>
  </r>
  <r>
    <n v="11189"/>
    <n v="223984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39785"/>
    <n v="0"/>
    <n v="0"/>
    <n v="139785"/>
    <n v="-139785"/>
    <n v="0"/>
    <n v="0"/>
    <n v="0"/>
    <n v="0"/>
    <n v="0"/>
    <n v="66977.7"/>
    <n v="133955.4"/>
    <n v="72807.3"/>
    <n v="47.91"/>
    <m/>
  </r>
  <r>
    <n v="11189"/>
    <n v="235865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0"/>
    <n v="18000"/>
    <n v="0"/>
    <n v="18000"/>
    <n v="-18000"/>
    <n v="0"/>
    <n v="0"/>
    <n v="0"/>
    <n v="0"/>
    <n v="0"/>
    <n v="17038.240000000002"/>
    <n v="34076.480000000003"/>
    <n v="961.76"/>
    <n v="94.66"/>
    <m/>
  </r>
  <r>
    <n v="11189"/>
    <n v="226310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1001003000000000000000000000"/>
    <x v="117"/>
    <x v="3"/>
    <n v="239767"/>
    <n v="0"/>
    <n v="0"/>
    <n v="239767"/>
    <n v="-239767"/>
    <n v="0"/>
    <n v="0"/>
    <n v="0"/>
    <n v="0"/>
    <n v="0"/>
    <n v="252710.29"/>
    <n v="505420.58"/>
    <n v="-12943.29"/>
    <n v="105.4"/>
    <m/>
  </r>
  <r>
    <n v="11189"/>
    <n v="223993"/>
    <n v="505"/>
    <m/>
    <m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218085"/>
    <n v="0"/>
    <n v="0"/>
    <n v="218085"/>
    <n v="-218085"/>
    <n v="0"/>
    <n v="0"/>
    <n v="0"/>
    <n v="0"/>
    <n v="0"/>
    <n v="107014.62"/>
    <n v="214029.24"/>
    <n v="111070.38"/>
    <n v="49.07"/>
    <m/>
  </r>
  <r>
    <n v="11192"/>
    <n v="208914"/>
    <n v="508"/>
    <m/>
    <m/>
    <s v="508 | _173_30000_LIM333_Municipal Running Costs_INTEREST EXPENSE _ EXTERNAL BORROWINGS_2018"/>
    <s v="_173_30000_LIM333_Municipal Running Costs_INTEREST EXPENSE _ EXTERNAL BORROWING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3001000000000000000000000000"/>
    <x v="44"/>
    <x v="4"/>
    <n v="4696611"/>
    <n v="0"/>
    <n v="0"/>
    <n v="4696611"/>
    <n v="-1522426.3750000005"/>
    <n v="3174184.6249999995"/>
    <n v="3278932.7176249991"/>
    <n v="3383858.5645889994"/>
    <n v="0"/>
    <n v="4856315.1399999997"/>
    <n v="2552537.16"/>
    <n v="5105074.32"/>
    <n v="-2712241.3"/>
    <n v="54.35"/>
    <m/>
  </r>
  <r>
    <n v="12323"/>
    <n v="224285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6172"/>
    <n v="0"/>
    <n v="0"/>
    <n v="16172"/>
    <n v="0"/>
    <n v="16172"/>
    <n v="16705.675999999999"/>
    <n v="17240.257632000001"/>
    <n v="0"/>
    <n v="0"/>
    <n v="0"/>
    <n v="0"/>
    <n v="16172"/>
    <n v="0"/>
    <m/>
  </r>
  <r>
    <n v="12374"/>
    <n v="224369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6013"/>
    <n v="0"/>
    <n v="0"/>
    <n v="16013"/>
    <n v="0"/>
    <n v="16013"/>
    <n v="16541.429"/>
    <n v="17070.754728"/>
    <n v="0"/>
    <n v="0"/>
    <n v="0"/>
    <n v="0"/>
    <n v="16013"/>
    <n v="0"/>
    <m/>
  </r>
  <r>
    <n v="12369"/>
    <n v="225258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202"/>
    <n v="208675"/>
    <n v="518"/>
    <m/>
    <m/>
    <s v="518 | 183_LIM333_NON-CAPITAL TOOLS &amp; EQUIPMENT"/>
    <s v="183_LIM333_NON-CAPITAL TOOLS &amp; EQUIPMENT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15955"/>
    <n v="0"/>
    <n v="0"/>
    <n v="15955"/>
    <n v="0"/>
    <n v="15955"/>
    <n v="16481.514999999999"/>
    <n v="17008.923480000001"/>
    <n v="0"/>
    <n v="1109.56"/>
    <n v="5848.67"/>
    <n v="11697.34"/>
    <n v="8996.77"/>
    <n v="36.659999999999997"/>
    <m/>
  </r>
  <r>
    <n v="12320"/>
    <n v="224290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5855"/>
    <n v="0"/>
    <n v="0"/>
    <n v="15855"/>
    <n v="0"/>
    <n v="15855"/>
    <n v="16378.214999999998"/>
    <n v="16902.317879999999"/>
    <n v="0"/>
    <n v="0"/>
    <n v="0"/>
    <n v="0"/>
    <n v="15855"/>
    <n v="0"/>
    <m/>
  </r>
  <r>
    <n v="11198"/>
    <n v="207011"/>
    <n v="514"/>
    <m/>
    <m/>
    <s v="514 | _039_30000_LIM333_Municipal Running Costs_DEPRECIATION_2018"/>
    <s v="_039_30000_LIM333_Municipal Running Costs_DEPRECIATION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22865"/>
    <n v="0"/>
    <n v="0"/>
    <n v="22865"/>
    <n v="0"/>
    <n v="22865"/>
    <n v="23619.544999999998"/>
    <n v="24375.370439999999"/>
    <n v="0"/>
    <n v="0"/>
    <n v="0"/>
    <n v="0"/>
    <n v="22865"/>
    <n v="0"/>
    <m/>
  </r>
  <r>
    <n v="12370"/>
    <n v="225257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13"/>
    <n v="224297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1002000000000000000000000000000"/>
    <x v="42"/>
    <x v="0"/>
    <n v="15854"/>
    <n v="0"/>
    <n v="0"/>
    <n v="15854"/>
    <n v="0"/>
    <n v="15854"/>
    <n v="16377.181999999999"/>
    <n v="16901.251823999999"/>
    <n v="0"/>
    <n v="0"/>
    <n v="0"/>
    <n v="0"/>
    <n v="15854"/>
    <n v="0"/>
    <m/>
  </r>
  <r>
    <n v="12371"/>
    <n v="225256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72"/>
    <n v="225255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73"/>
    <n v="225254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74"/>
    <n v="225253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75"/>
    <n v="225252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76"/>
    <n v="225251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77"/>
    <n v="225250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17"/>
    <n v="224293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5854"/>
    <n v="0"/>
    <n v="0"/>
    <n v="15854"/>
    <n v="0"/>
    <n v="15854"/>
    <n v="16377.181999999999"/>
    <n v="16901.251823999999"/>
    <n v="0"/>
    <n v="0"/>
    <n v="0"/>
    <n v="0"/>
    <n v="15854"/>
    <n v="0"/>
    <m/>
  </r>
  <r>
    <n v="12373"/>
    <n v="224370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5854"/>
    <n v="0"/>
    <n v="0"/>
    <n v="15854"/>
    <n v="0"/>
    <n v="15854"/>
    <n v="16377.181999999999"/>
    <n v="16901.251823999999"/>
    <n v="0"/>
    <n v="0"/>
    <n v="1189.3499999999999"/>
    <n v="2378.6999999999998"/>
    <n v="14664.65"/>
    <n v="7.5"/>
    <m/>
  </r>
  <r>
    <n v="12378"/>
    <n v="225249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79"/>
    <n v="225248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80"/>
    <n v="225247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2124"/>
    <n v="4248"/>
    <n v="21276"/>
    <n v="9.08"/>
    <m/>
  </r>
  <r>
    <n v="11204"/>
    <n v="224055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6002003001000000000000000000000000"/>
    <x v="44"/>
    <x v="4"/>
    <n v="1233382"/>
    <n v="950"/>
    <n v="0"/>
    <n v="1234332"/>
    <n v="-1234332"/>
    <n v="0"/>
    <n v="0"/>
    <n v="0"/>
    <n v="0"/>
    <n v="251902.6"/>
    <n v="1234322.75"/>
    <n v="2468645.5"/>
    <n v="-251893.35"/>
    <n v="100"/>
    <m/>
  </r>
  <r>
    <n v="12383"/>
    <n v="225244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044"/>
    <n v="223504"/>
    <n v="6241"/>
    <m/>
    <m/>
    <s v="6241 | _054_Medical Surveillance"/>
    <s v="_054_Medical Surveillance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13000000000000000000000000000"/>
    <x v="118"/>
    <x v="6"/>
    <n v="1500000"/>
    <n v="0"/>
    <n v="0"/>
    <n v="1500000"/>
    <n v="0"/>
    <n v="1500000"/>
    <n v="1549499.9999999998"/>
    <n v="1599083.9999999998"/>
    <n v="0"/>
    <n v="0"/>
    <n v="0"/>
    <n v="0"/>
    <n v="1500000"/>
    <n v="0"/>
    <m/>
  </r>
  <r>
    <n v="12384"/>
    <n v="225243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85"/>
    <n v="225242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0926"/>
    <n v="199649"/>
    <n v="242"/>
    <m/>
    <m/>
    <s v="242 | _003_LIM333_NON-CAPITAL TOOLS &amp; EQUIPMENT"/>
    <s v="_003_LIM333_NON-CAPITAL TOOLS &amp; EQUIPMENT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5549"/>
    <n v="0"/>
    <n v="0"/>
    <n v="15549"/>
    <n v="0"/>
    <n v="15549"/>
    <n v="16062.116999999998"/>
    <n v="16576.104744"/>
    <n v="0"/>
    <n v="0"/>
    <n v="173.91"/>
    <n v="347.82"/>
    <n v="15375.09"/>
    <n v="1.1200000000000001"/>
    <m/>
  </r>
  <r>
    <n v="12386"/>
    <n v="225241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87"/>
    <n v="225239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88"/>
    <n v="225240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0904"/>
    <n v="224894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5000"/>
    <n v="0"/>
    <n v="0"/>
    <n v="15000"/>
    <n v="0"/>
    <n v="15000"/>
    <n v="15494.999999999998"/>
    <n v="15990.839999999998"/>
    <n v="0"/>
    <n v="0"/>
    <n v="0"/>
    <n v="0"/>
    <n v="15000"/>
    <n v="0"/>
    <m/>
  </r>
  <r>
    <n v="12389"/>
    <n v="225238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90"/>
    <n v="225237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91"/>
    <n v="225236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92"/>
    <n v="225235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068"/>
    <n v="235483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0"/>
    <n v="15000"/>
    <n v="0"/>
    <n v="15000"/>
    <n v="0"/>
    <n v="15000"/>
    <n v="15494.999999999998"/>
    <n v="15990.839999999998"/>
    <n v="0"/>
    <n v="0"/>
    <n v="0"/>
    <n v="0"/>
    <n v="15000"/>
    <n v="0"/>
    <m/>
  </r>
  <r>
    <n v="12393"/>
    <n v="225234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208"/>
    <n v="206589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5165213"/>
    <n v="0"/>
    <n v="0"/>
    <n v="5165213"/>
    <n v="-5165213"/>
    <n v="0"/>
    <n v="0"/>
    <n v="0"/>
    <n v="0"/>
    <n v="0"/>
    <n v="2430418.5699999998"/>
    <n v="4860837.1399999997"/>
    <n v="2734794.43"/>
    <n v="47.05"/>
    <m/>
  </r>
  <r>
    <n v="12394"/>
    <n v="225233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6004"/>
    <n v="12008"/>
    <n v="17396"/>
    <n v="25.66"/>
    <m/>
  </r>
  <r>
    <n v="11208"/>
    <n v="206611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382772"/>
    <n v="0"/>
    <n v="0"/>
    <n v="382772"/>
    <n v="-382772"/>
    <n v="0"/>
    <n v="0"/>
    <n v="0"/>
    <n v="0"/>
    <n v="0"/>
    <n v="130998.21"/>
    <n v="261996.42"/>
    <n v="251773.79"/>
    <n v="34.22"/>
    <m/>
  </r>
  <r>
    <n v="11208"/>
    <n v="206596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228"/>
    <n v="0"/>
    <n v="0"/>
    <n v="1228"/>
    <n v="-1228"/>
    <n v="0"/>
    <n v="0"/>
    <n v="0"/>
    <n v="0"/>
    <n v="0"/>
    <n v="527.1"/>
    <n v="1054.2"/>
    <n v="700.9"/>
    <n v="42.92"/>
    <m/>
  </r>
  <r>
    <n v="11208"/>
    <n v="206604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400649"/>
    <n v="0"/>
    <n v="0"/>
    <n v="400649"/>
    <n v="-400649"/>
    <n v="0"/>
    <n v="0"/>
    <n v="0"/>
    <n v="0"/>
    <n v="0"/>
    <n v="164728.20000000001"/>
    <n v="329456.40000000002"/>
    <n v="235920.8"/>
    <n v="41.12"/>
    <m/>
  </r>
  <r>
    <n v="11208"/>
    <n v="206632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989613"/>
    <n v="0"/>
    <n v="0"/>
    <n v="989613"/>
    <n v="-989613"/>
    <n v="0"/>
    <n v="0"/>
    <n v="0"/>
    <n v="0"/>
    <n v="0"/>
    <n v="435110.33"/>
    <n v="870220.66"/>
    <n v="554502.67000000004"/>
    <n v="43.97"/>
    <m/>
  </r>
  <r>
    <n v="11208"/>
    <n v="223850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30000"/>
    <n v="0"/>
    <n v="0"/>
    <n v="30000"/>
    <n v="-30000"/>
    <n v="0"/>
    <n v="0"/>
    <n v="0"/>
    <n v="0"/>
    <n v="0"/>
    <n v="21000"/>
    <n v="42000"/>
    <n v="9000"/>
    <n v="70"/>
    <m/>
  </r>
  <r>
    <n v="11208"/>
    <n v="206646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11884"/>
    <n v="0"/>
    <n v="0"/>
    <n v="211884"/>
    <n v="-211884"/>
    <n v="0"/>
    <n v="0"/>
    <n v="0"/>
    <n v="0"/>
    <n v="0"/>
    <n v="103971.66"/>
    <n v="207943.32"/>
    <n v="107912.34"/>
    <n v="49.07"/>
    <m/>
  </r>
  <r>
    <n v="11208"/>
    <n v="206623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20091"/>
    <n v="0"/>
    <n v="0"/>
    <n v="20091"/>
    <n v="-20091"/>
    <n v="0"/>
    <n v="0"/>
    <n v="0"/>
    <n v="0"/>
    <n v="0"/>
    <n v="10464.209999999999"/>
    <n v="20928.419999999998"/>
    <n v="9626.7900000000009"/>
    <n v="52.08"/>
    <m/>
  </r>
  <r>
    <n v="11208"/>
    <n v="206647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430434"/>
    <n v="0"/>
    <n v="0"/>
    <n v="430434"/>
    <n v="-430434"/>
    <n v="0"/>
    <n v="0"/>
    <n v="0"/>
    <n v="0"/>
    <n v="0"/>
    <n v="358682.28"/>
    <n v="717364.56"/>
    <n v="71751.72"/>
    <n v="83.33"/>
    <m/>
  </r>
  <r>
    <n v="11208"/>
    <n v="206639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18893"/>
    <n v="0"/>
    <n v="0"/>
    <n v="118893"/>
    <n v="-118893"/>
    <n v="0"/>
    <n v="0"/>
    <n v="0"/>
    <n v="0"/>
    <n v="0"/>
    <n v="159162.32"/>
    <n v="318324.64"/>
    <n v="-40269.32"/>
    <n v="133.87"/>
    <m/>
  </r>
  <r>
    <n v="11208"/>
    <n v="232821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14042.76"/>
    <n v="28085.52"/>
    <n v="15004.24"/>
    <n v="48.34"/>
    <m/>
  </r>
  <r>
    <n v="11208"/>
    <n v="206654"/>
    <n v="524"/>
    <m/>
    <m/>
    <s v="524 | _039_10002_LIM333_Employee Related Cost Municipal Staff"/>
    <s v="_039_10002_LIM333_Employee Related Cost Municipal Staff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99452"/>
    <n v="0"/>
    <n v="0"/>
    <n v="99452"/>
    <n v="-99452"/>
    <n v="0"/>
    <n v="0"/>
    <n v="0"/>
    <n v="0"/>
    <n v="0"/>
    <n v="43149.41"/>
    <n v="86298.82"/>
    <n v="56302.59"/>
    <n v="43.39"/>
    <m/>
  </r>
  <r>
    <n v="12395"/>
    <n v="225232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125"/>
    <n v="201108"/>
    <n v="441"/>
    <m/>
    <m/>
    <s v="441 | _143_LIM333_NON-CAPITAL TOOLS &amp; EQUIPMENT"/>
    <s v="_143_LIM333_NON-CAPITAL TOOLS &amp; EQUIPMENT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666"/>
    <n v="0"/>
    <n v="0"/>
    <n v="14666"/>
    <n v="0"/>
    <n v="14666"/>
    <n v="15149.977999999999"/>
    <n v="15634.777296"/>
    <n v="0"/>
    <n v="0"/>
    <n v="1049.45"/>
    <n v="2098.9"/>
    <n v="13616.55"/>
    <n v="7.16"/>
    <m/>
  </r>
  <r>
    <n v="11006"/>
    <n v="226063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6001006000000000000000000000000"/>
    <x v="119"/>
    <x v="7"/>
    <n v="11143947"/>
    <n v="0"/>
    <n v="0"/>
    <n v="11143947"/>
    <n v="780076.29000000097"/>
    <n v="11924023.290000001"/>
    <n v="12317516.058569999"/>
    <n v="12711676.57244424"/>
    <n v="0"/>
    <n v="0"/>
    <n v="5004909.1900000004"/>
    <n v="10009818.380000001"/>
    <n v="6139037.8099999996"/>
    <n v="44.91"/>
    <m/>
  </r>
  <r>
    <n v="11006"/>
    <n v="226064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6001007000000000000000000000000"/>
    <x v="120"/>
    <x v="7"/>
    <n v="2060640"/>
    <n v="0"/>
    <n v="0"/>
    <n v="2060640"/>
    <n v="144244.80000000028"/>
    <n v="2204884.8000000003"/>
    <n v="2277645.9983999999"/>
    <n v="2350530.6703487998"/>
    <n v="0"/>
    <n v="0"/>
    <n v="975333"/>
    <n v="1950666"/>
    <n v="1085307"/>
    <n v="47.33"/>
    <m/>
  </r>
  <r>
    <n v="11006"/>
    <n v="226065"/>
    <n v="322"/>
    <m/>
    <m/>
    <s v="322 | _057_10002_LIM333_Employee Related Cost Municipal Staff"/>
    <s v="_057_10002_LIM333_Employee Related Cost Municipal Staff"/>
    <n v="0"/>
    <s v="Operational Expenditure"/>
    <s v="Initiated"/>
    <n v="10"/>
    <n v="104"/>
    <s v="10006#10006001 / Office of the Mayo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8006001010000000000000000000000000"/>
    <x v="121"/>
    <x v="7"/>
    <n v="3714647"/>
    <n v="0"/>
    <n v="0"/>
    <n v="3714647"/>
    <n v="260025.29000000004"/>
    <n v="3974672.29"/>
    <n v="4105836.4755699998"/>
    <n v="4237223.2427882403"/>
    <n v="0"/>
    <n v="0"/>
    <n v="1672351.73"/>
    <n v="3344703.46"/>
    <n v="2042295.27"/>
    <n v="45.02"/>
    <m/>
  </r>
  <r>
    <n v="12321"/>
    <n v="224289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  <m/>
  </r>
  <r>
    <n v="12377"/>
    <n v="224366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  <m/>
  </r>
  <r>
    <n v="12378"/>
    <n v="224365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  <m/>
  </r>
  <r>
    <n v="12379"/>
    <n v="224364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269"/>
    <n v="0"/>
    <n v="0"/>
    <n v="14269"/>
    <n v="0"/>
    <n v="14269"/>
    <n v="14739.876999999999"/>
    <n v="15211.553064"/>
    <n v="0"/>
    <n v="0"/>
    <n v="0"/>
    <n v="0"/>
    <n v="14269"/>
    <n v="0"/>
    <m/>
  </r>
  <r>
    <n v="12386"/>
    <n v="224358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100"/>
    <n v="0"/>
    <n v="0"/>
    <n v="14100"/>
    <n v="0"/>
    <n v="14100"/>
    <n v="14565.3"/>
    <n v="15031.3896"/>
    <n v="0"/>
    <n v="0"/>
    <n v="0"/>
    <n v="0"/>
    <n v="14100"/>
    <n v="0"/>
    <m/>
  </r>
  <r>
    <n v="12646"/>
    <n v="232140"/>
    <n v="8702"/>
    <m/>
    <m/>
    <s v="8702 | _054_Qualitative Baseline Risk Assessment"/>
    <s v="_054_Qualitative Baseline Risk Assessment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10000000000000000000000000"/>
    <x v="122"/>
    <x v="6"/>
    <n v="1500000"/>
    <n v="0"/>
    <n v="0"/>
    <n v="1500000"/>
    <n v="0"/>
    <n v="1500000"/>
    <n v="1549499.9999999998"/>
    <n v="1599083.9999999998"/>
    <n v="0"/>
    <n v="0"/>
    <n v="0"/>
    <n v="0"/>
    <n v="1500000"/>
    <n v="0"/>
    <m/>
  </r>
  <r>
    <n v="12396"/>
    <n v="225231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97"/>
    <n v="225230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98"/>
    <n v="225229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99"/>
    <n v="225228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400"/>
    <n v="225227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89"/>
    <n v="224354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100"/>
    <n v="0"/>
    <n v="0"/>
    <n v="14100"/>
    <n v="0"/>
    <n v="14100"/>
    <n v="14565.3"/>
    <n v="15031.3896"/>
    <n v="0"/>
    <n v="0"/>
    <n v="0"/>
    <n v="0"/>
    <n v="14100"/>
    <n v="0"/>
    <m/>
  </r>
  <r>
    <n v="10860"/>
    <n v="207804"/>
    <n v="176"/>
    <m/>
    <m/>
    <s v="176 | _053_LIM333_NON-CAPITAL TOOLS &amp; EQUIPMENT"/>
    <s v="_053_LIM333_NON-CAPITAL TOOLS &amp; EQUIPMENT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080"/>
    <n v="0"/>
    <n v="0"/>
    <n v="14080"/>
    <n v="0"/>
    <n v="14080"/>
    <n v="14544.64"/>
    <n v="15010.06848"/>
    <n v="0"/>
    <n v="0"/>
    <n v="60.87"/>
    <n v="121.74"/>
    <n v="14019.13"/>
    <n v="0.43"/>
    <m/>
  </r>
  <r>
    <n v="11225"/>
    <n v="223479"/>
    <n v="541"/>
    <m/>
    <m/>
    <s v="541 | _032_30000_LIM333_Municipal Running Costs_DEPRECIATION_2018"/>
    <s v="_032_30000_LIM333_Municipal Running Costs_DEPRECIATION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1000000000000000000000000000"/>
    <x v="67"/>
    <x v="1"/>
    <n v="99369"/>
    <n v="0"/>
    <n v="0"/>
    <n v="99369"/>
    <n v="0"/>
    <n v="99369"/>
    <n v="102648.177"/>
    <n v="105932.918664"/>
    <n v="0"/>
    <n v="0"/>
    <n v="13891.25"/>
    <n v="27782.5"/>
    <n v="85477.75"/>
    <n v="13.98"/>
    <m/>
  </r>
  <r>
    <n v="11225"/>
    <n v="223539"/>
    <n v="541"/>
    <m/>
    <m/>
    <s v="541 | _032_30000_LIM333_Municipal Running Costs_DEPRECIATION_2018"/>
    <s v="_032_30000_LIM333_Municipal Running Costs_DEPRECIATION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2000000000000000000000000000"/>
    <x v="1"/>
    <x v="1"/>
    <n v="888834"/>
    <n v="0"/>
    <n v="0"/>
    <n v="888834"/>
    <n v="0"/>
    <n v="888834"/>
    <n v="918165.52199999988"/>
    <n v="947546.81870399986"/>
    <n v="0"/>
    <n v="0"/>
    <n v="59454.3"/>
    <n v="118908.6"/>
    <n v="829379.7"/>
    <n v="6.69"/>
    <m/>
  </r>
  <r>
    <n v="11225"/>
    <n v="223436"/>
    <n v="541"/>
    <m/>
    <m/>
    <s v="541 | _032_30000_LIM333_Municipal Running Costs_DEPRECIATION_2018"/>
    <s v="_032_30000_LIM333_Municipal Running Costs_DEPRECIATION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03000000000000000000000000000"/>
    <x v="28"/>
    <x v="1"/>
    <n v="2217015"/>
    <n v="0"/>
    <n v="0"/>
    <n v="2217015"/>
    <n v="0"/>
    <n v="2217015"/>
    <n v="2290176.4949999996"/>
    <n v="2363462.1428399999"/>
    <n v="0"/>
    <n v="0"/>
    <n v="87407"/>
    <n v="174814"/>
    <n v="2129608"/>
    <n v="3.94"/>
    <m/>
  </r>
  <r>
    <n v="11263"/>
    <n v="206111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68350"/>
    <n v="0"/>
    <n v="0"/>
    <n v="368350"/>
    <n v="-368350"/>
    <n v="0"/>
    <n v="0"/>
    <n v="0"/>
    <n v="0"/>
    <n v="0"/>
    <n v="199024.31"/>
    <n v="398048.62"/>
    <n v="169325.69"/>
    <n v="54.03"/>
    <m/>
  </r>
  <r>
    <n v="12402"/>
    <n v="225225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404"/>
    <n v="225223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263"/>
    <n v="206122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913284"/>
    <n v="0"/>
    <n v="0"/>
    <n v="913284"/>
    <n v="-913284"/>
    <n v="0"/>
    <n v="0"/>
    <n v="0"/>
    <n v="0"/>
    <n v="0"/>
    <n v="358939.8"/>
    <n v="717879.6"/>
    <n v="554344.19999999995"/>
    <n v="39.299999999999997"/>
    <m/>
  </r>
  <r>
    <n v="11263"/>
    <n v="206112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03899"/>
    <n v="0"/>
    <n v="0"/>
    <n v="603899"/>
    <n v="-603899"/>
    <n v="0"/>
    <n v="0"/>
    <n v="0"/>
    <n v="0"/>
    <n v="0"/>
    <n v="303261.53999999998"/>
    <n v="606523.07999999996"/>
    <n v="300637.46000000002"/>
    <n v="50.22"/>
    <m/>
  </r>
  <r>
    <n v="11263"/>
    <n v="235864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0"/>
    <n v="25746"/>
    <n v="0"/>
    <n v="25746"/>
    <n v="-25746"/>
    <n v="0"/>
    <n v="0"/>
    <n v="0"/>
    <n v="0"/>
    <n v="0"/>
    <n v="16383.22"/>
    <n v="32766.44"/>
    <n v="9362.7800000000007"/>
    <n v="63.63"/>
    <m/>
  </r>
  <r>
    <n v="11263"/>
    <n v="206110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7246782"/>
    <n v="-25746"/>
    <n v="0"/>
    <n v="7221036"/>
    <n v="-7221036"/>
    <n v="0"/>
    <n v="0"/>
    <n v="0"/>
    <n v="0"/>
    <n v="0"/>
    <n v="3363118.64"/>
    <n v="6726237.2800000003"/>
    <n v="3857917.36"/>
    <n v="46.57"/>
    <m/>
  </r>
  <r>
    <n v="11263"/>
    <n v="206123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21238"/>
    <n v="0"/>
    <n v="0"/>
    <n v="1521238"/>
    <n v="-1521238"/>
    <n v="0"/>
    <n v="0"/>
    <n v="0"/>
    <n v="0"/>
    <n v="0"/>
    <n v="706664.5"/>
    <n v="1413329"/>
    <n v="814573.5"/>
    <n v="46.45"/>
    <m/>
  </r>
  <r>
    <n v="11263"/>
    <n v="206113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079112"/>
    <n v="0"/>
    <n v="0"/>
    <n v="1079112"/>
    <n v="-1079112"/>
    <n v="0"/>
    <n v="0"/>
    <n v="0"/>
    <n v="0"/>
    <n v="0"/>
    <n v="188365"/>
    <n v="376730"/>
    <n v="890747"/>
    <n v="17.46"/>
    <m/>
  </r>
  <r>
    <n v="11263"/>
    <n v="206115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540996"/>
    <n v="0"/>
    <n v="0"/>
    <n v="1540996"/>
    <n v="-1540996"/>
    <n v="0"/>
    <n v="0"/>
    <n v="0"/>
    <n v="0"/>
    <n v="0"/>
    <n v="724518.48"/>
    <n v="1449036.96"/>
    <n v="816477.52"/>
    <n v="47.02"/>
    <m/>
  </r>
  <r>
    <n v="11263"/>
    <n v="206128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34113"/>
    <n v="0"/>
    <n v="0"/>
    <n v="34113"/>
    <n v="-34113"/>
    <n v="0"/>
    <n v="0"/>
    <n v="0"/>
    <n v="0"/>
    <n v="0"/>
    <n v="14100.96"/>
    <n v="28201.919999999998"/>
    <n v="20012.04"/>
    <n v="41.34"/>
    <m/>
  </r>
  <r>
    <n v="11263"/>
    <n v="206124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44936"/>
    <n v="0"/>
    <n v="0"/>
    <n v="144936"/>
    <n v="-144936"/>
    <n v="0"/>
    <n v="0"/>
    <n v="0"/>
    <n v="0"/>
    <n v="0"/>
    <n v="66697.179999999993"/>
    <n v="133394.35999999999"/>
    <n v="78238.820000000007"/>
    <n v="46.02"/>
    <m/>
  </r>
  <r>
    <n v="11263"/>
    <n v="223846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50000"/>
    <n v="0"/>
    <n v="0"/>
    <n v="150000"/>
    <n v="-150000"/>
    <n v="0"/>
    <n v="0"/>
    <n v="0"/>
    <n v="0"/>
    <n v="0"/>
    <n v="75000"/>
    <n v="150000"/>
    <n v="75000"/>
    <n v="50"/>
    <m/>
  </r>
  <r>
    <n v="11263"/>
    <n v="206126"/>
    <n v="580"/>
    <m/>
    <m/>
    <s v="580 | Employee related cost_Public participation &amp; project support"/>
    <s v="Employee related cost_Public participation &amp; project suppor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302"/>
    <n v="0"/>
    <n v="0"/>
    <n v="2302"/>
    <n v="-2302"/>
    <n v="0"/>
    <n v="0"/>
    <n v="0"/>
    <n v="0"/>
    <n v="0"/>
    <n v="978.9"/>
    <n v="1957.8"/>
    <n v="1323.1"/>
    <n v="42.52"/>
    <m/>
  </r>
  <r>
    <n v="12405"/>
    <n v="225222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410"/>
    <n v="225217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412"/>
    <n v="225215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3340"/>
    <n v="6680"/>
    <n v="20060"/>
    <n v="14.27"/>
    <m/>
  </r>
  <r>
    <n v="12413"/>
    <n v="225211"/>
    <n v="6618"/>
    <m/>
    <m/>
    <s v="6618 | Fleet project_TIPPER TRUCK TATA 1518LPK [063]_CNG 464 L"/>
    <s v="Fleet project_TIPPER TRUCK TATA 1518LPK [063]_CNG 4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0829"/>
    <n v="223511"/>
    <n v="145"/>
    <m/>
    <m/>
    <s v="145 | _133_70000_LIM333_Operational  Typical Work Streams Expanded Public Works Programme_CONTRACTED SERVICES_2018"/>
    <s v="_133_70000_LIM333_Operational  Typical Work Streams Expanded Public Works Programme_CONTRACTED SERVICES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6001000000000000000000000000000"/>
    <s v="Operational:Typical Work Streams:Expanded Public Works Programme:Project"/>
    <s v="FD001001001008003000000000000000000000"/>
    <s v="Fund:Operational:Revenue:General Revenue:Service Charges:Waste"/>
    <s v="IE003001022000000000000000000000000000"/>
    <x v="123"/>
    <x v="6"/>
    <n v="1000000"/>
    <n v="0"/>
    <n v="0"/>
    <n v="1000000"/>
    <n v="100000"/>
    <n v="1100000"/>
    <n v="1136300"/>
    <n v="1172661.6000000001"/>
    <n v="0"/>
    <n v="0"/>
    <n v="0"/>
    <n v="0"/>
    <n v="1000000"/>
    <n v="0"/>
    <m/>
  </r>
  <r>
    <n v="11222"/>
    <n v="203974"/>
    <n v="538"/>
    <m/>
    <m/>
    <s v="538 | _016_LIM333_COUNCIL-OWNED LAND"/>
    <s v="_016_LIM333_COUNCIL-OWNED LAND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9001002000000000000000000"/>
    <s v="Fund:Operational:Revenue:General Revenue:Taxes:Property Rates:Levies"/>
    <s v="IE007003000000000000000000000000000000"/>
    <x v="0"/>
    <x v="0"/>
    <n v="14000"/>
    <n v="0"/>
    <n v="0"/>
    <n v="14000"/>
    <n v="0"/>
    <n v="14000"/>
    <n v="14461.999999999998"/>
    <n v="14924.783999999998"/>
    <n v="0"/>
    <n v="0"/>
    <n v="0"/>
    <n v="0"/>
    <n v="14000"/>
    <n v="0"/>
    <m/>
  </r>
  <r>
    <n v="11361"/>
    <n v="223836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02000"/>
    <n v="0"/>
    <n v="0"/>
    <n v="102000"/>
    <n v="-102000"/>
    <n v="0"/>
    <n v="0"/>
    <n v="0"/>
    <n v="0"/>
    <n v="0"/>
    <n v="55000"/>
    <n v="110000"/>
    <n v="47000"/>
    <n v="53.92"/>
    <m/>
  </r>
  <r>
    <n v="11361"/>
    <n v="212326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535689"/>
    <n v="0"/>
    <n v="0"/>
    <n v="535689"/>
    <n v="-535689"/>
    <n v="0"/>
    <n v="0"/>
    <n v="0"/>
    <n v="0"/>
    <n v="0"/>
    <n v="578230.15"/>
    <n v="1156460.3"/>
    <n v="-42541.15"/>
    <n v="107.94"/>
    <m/>
  </r>
  <r>
    <n v="12414"/>
    <n v="225210"/>
    <n v="6619"/>
    <m/>
    <m/>
    <s v="6619 | Fleet project_TIPPER TRUCK TATA 1518LPK [063]_CNG 468 L"/>
    <s v="Fleet project_TIPPER TRUCK TATA 1518LPK [063]_CNG 4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2746"/>
    <n v="5492"/>
    <n v="20654"/>
    <n v="11.74"/>
    <m/>
  </r>
  <r>
    <n v="11361"/>
    <n v="212328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588464"/>
    <n v="0"/>
    <n v="0"/>
    <n v="1588464"/>
    <n v="-1588464"/>
    <n v="0"/>
    <n v="0"/>
    <n v="0"/>
    <n v="0"/>
    <n v="0"/>
    <n v="607218.67000000004"/>
    <n v="1214437.3400000001"/>
    <n v="981245.33"/>
    <n v="38.229999999999997"/>
    <m/>
  </r>
  <r>
    <n v="11361"/>
    <n v="232822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5005003000000000000000000"/>
    <x v="24"/>
    <x v="3"/>
    <n v="14524"/>
    <n v="0"/>
    <n v="0"/>
    <n v="14524"/>
    <n v="-14524"/>
    <n v="0"/>
    <n v="0"/>
    <n v="0"/>
    <n v="0"/>
    <n v="0"/>
    <n v="14042.76"/>
    <n v="28085.52"/>
    <n v="481.24"/>
    <n v="96.69"/>
    <m/>
  </r>
  <r>
    <n v="11361"/>
    <n v="212333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25905"/>
    <n v="0"/>
    <n v="0"/>
    <n v="325905"/>
    <n v="-325905"/>
    <n v="0"/>
    <n v="0"/>
    <n v="0"/>
    <n v="0"/>
    <n v="0"/>
    <n v="152293.07"/>
    <n v="304586.14"/>
    <n v="173611.93"/>
    <n v="46.73"/>
    <m/>
  </r>
  <r>
    <n v="11361"/>
    <n v="212332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6905"/>
    <n v="0"/>
    <n v="0"/>
    <n v="6905"/>
    <n v="-6905"/>
    <n v="0"/>
    <n v="0"/>
    <n v="0"/>
    <n v="0"/>
    <n v="0"/>
    <n v="3689.7"/>
    <n v="7379.4"/>
    <n v="3215.3"/>
    <n v="53.44"/>
    <m/>
  </r>
  <r>
    <n v="11361"/>
    <n v="212329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1226957"/>
    <n v="0"/>
    <n v="0"/>
    <n v="1226957"/>
    <n v="-1226957"/>
    <n v="0"/>
    <n v="0"/>
    <n v="0"/>
    <n v="0"/>
    <n v="0"/>
    <n v="1107493.1299999999"/>
    <n v="2214986.2599999998"/>
    <n v="119463.87"/>
    <n v="90.26"/>
    <m/>
  </r>
  <r>
    <n v="11361"/>
    <n v="212334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395383"/>
    <n v="0"/>
    <n v="0"/>
    <n v="1395383"/>
    <n v="-1395383"/>
    <n v="0"/>
    <n v="0"/>
    <n v="0"/>
    <n v="0"/>
    <n v="0"/>
    <n v="518571.95"/>
    <n v="1037143.9"/>
    <n v="876811.05"/>
    <n v="37.159999999999997"/>
    <m/>
  </r>
  <r>
    <n v="11361"/>
    <n v="212335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216444"/>
    <n v="0"/>
    <n v="0"/>
    <n v="3216444"/>
    <n v="-3216444"/>
    <n v="0"/>
    <n v="0"/>
    <n v="0"/>
    <n v="0"/>
    <n v="0"/>
    <n v="1534436.71"/>
    <n v="3068873.42"/>
    <n v="1682007.29"/>
    <n v="47.71"/>
    <m/>
  </r>
  <r>
    <n v="11361"/>
    <n v="212336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11474"/>
    <n v="0"/>
    <n v="0"/>
    <n v="111474"/>
    <n v="-111474"/>
    <n v="0"/>
    <n v="0"/>
    <n v="0"/>
    <n v="0"/>
    <n v="0"/>
    <n v="62673.84"/>
    <n v="125347.68"/>
    <n v="48800.160000000003"/>
    <n v="56.22"/>
    <m/>
  </r>
  <r>
    <n v="11361"/>
    <n v="212330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5002001001000000000000000000000000"/>
    <x v="14"/>
    <x v="3"/>
    <n v="16960547"/>
    <n v="2878319"/>
    <n v="0"/>
    <n v="19838866"/>
    <n v="-19838866"/>
    <n v="0"/>
    <n v="0"/>
    <n v="0"/>
    <n v="0"/>
    <n v="0"/>
    <n v="7819115.2699999996"/>
    <n v="15638230.539999999"/>
    <n v="9141431.7300000004"/>
    <n v="46.1"/>
    <m/>
  </r>
  <r>
    <n v="11361"/>
    <n v="212331"/>
    <n v="1258"/>
    <m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413379"/>
    <n v="0"/>
    <n v="0"/>
    <n v="1413379"/>
    <n v="-1413379"/>
    <n v="0"/>
    <n v="0"/>
    <n v="0"/>
    <n v="0"/>
    <n v="0"/>
    <n v="913289.72"/>
    <n v="1826579.44"/>
    <n v="500089.28"/>
    <n v="64.62"/>
    <m/>
  </r>
  <r>
    <n v="11362"/>
    <n v="220509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147874"/>
    <n v="0"/>
    <n v="0"/>
    <n v="147874"/>
    <n v="-147874"/>
    <n v="0"/>
    <n v="0"/>
    <n v="0"/>
    <n v="0"/>
    <n v="0"/>
    <n v="20274.28"/>
    <n v="40548.559999999998"/>
    <n v="127599.72"/>
    <n v="13.71"/>
    <m/>
  </r>
  <r>
    <n v="11362"/>
    <n v="220507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616142"/>
    <n v="-42980"/>
    <n v="0"/>
    <n v="573162"/>
    <n v="-573162"/>
    <n v="0"/>
    <n v="0"/>
    <n v="0"/>
    <n v="0"/>
    <n v="0"/>
    <n v="94766.53"/>
    <n v="189533.06"/>
    <n v="478395.47"/>
    <n v="16.53"/>
    <m/>
  </r>
  <r>
    <n v="11362"/>
    <n v="220508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2455"/>
    <n v="0"/>
    <n v="0"/>
    <n v="2455"/>
    <n v="-2455"/>
    <n v="0"/>
    <n v="0"/>
    <n v="0"/>
    <n v="0"/>
    <n v="0"/>
    <n v="326.3"/>
    <n v="652.6"/>
    <n v="2128.6999999999998"/>
    <n v="13.29"/>
    <m/>
  </r>
  <r>
    <n v="11362"/>
    <n v="220501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1183081"/>
    <n v="0"/>
    <n v="0"/>
    <n v="1183081"/>
    <n v="-1183081"/>
    <n v="0"/>
    <n v="0"/>
    <n v="0"/>
    <n v="0"/>
    <n v="0"/>
    <n v="161750.44"/>
    <n v="323500.88"/>
    <n v="1021330.56"/>
    <n v="13.67"/>
    <m/>
  </r>
  <r>
    <n v="11362"/>
    <n v="220510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645050"/>
    <n v="0"/>
    <n v="0"/>
    <n v="645050"/>
    <n v="-645050"/>
    <n v="0"/>
    <n v="0"/>
    <n v="0"/>
    <n v="0"/>
    <n v="0"/>
    <n v="82793.600000000006"/>
    <n v="165587.20000000001"/>
    <n v="562256.4"/>
    <n v="12.84"/>
    <m/>
  </r>
  <r>
    <n v="11362"/>
    <n v="232823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29047"/>
    <n v="0"/>
    <n v="0"/>
    <n v="29047"/>
    <n v="-29047"/>
    <n v="0"/>
    <n v="0"/>
    <n v="0"/>
    <n v="0"/>
    <n v="0"/>
    <n v="0"/>
    <n v="0"/>
    <n v="29047"/>
    <n v="0"/>
    <m/>
  </r>
  <r>
    <n v="11362"/>
    <n v="220511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1560481"/>
    <n v="-113467"/>
    <n v="0"/>
    <n v="1447014"/>
    <n v="-1447014"/>
    <n v="0"/>
    <n v="0"/>
    <n v="0"/>
    <n v="0"/>
    <n v="0"/>
    <n v="212199.67999999999"/>
    <n v="424399.35999999999"/>
    <n v="1234814.32"/>
    <n v="14.66"/>
    <m/>
  </r>
  <r>
    <n v="11362"/>
    <n v="220502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27504"/>
    <n v="0"/>
    <n v="0"/>
    <n v="27504"/>
    <n v="-27504"/>
    <n v="0"/>
    <n v="0"/>
    <n v="0"/>
    <n v="0"/>
    <n v="0"/>
    <n v="4680.92"/>
    <n v="9361.84"/>
    <n v="22823.08"/>
    <n v="17.02"/>
    <m/>
  </r>
  <r>
    <n v="11362"/>
    <n v="220512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36388"/>
    <n v="-2274"/>
    <n v="0"/>
    <n v="34114"/>
    <n v="-34114"/>
    <n v="0"/>
    <n v="0"/>
    <n v="0"/>
    <n v="0"/>
    <n v="0"/>
    <n v="4605.12"/>
    <n v="9210.24"/>
    <n v="29508.880000000001"/>
    <n v="13.5"/>
    <m/>
  </r>
  <r>
    <n v="11362"/>
    <n v="220503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608480"/>
    <n v="0"/>
    <n v="0"/>
    <n v="608480"/>
    <n v="-608480"/>
    <n v="0"/>
    <n v="0"/>
    <n v="0"/>
    <n v="0"/>
    <n v="0"/>
    <n v="94253.1"/>
    <n v="188506.2"/>
    <n v="514226.9"/>
    <n v="15.49"/>
    <m/>
  </r>
  <r>
    <n v="11362"/>
    <n v="223819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84000"/>
    <n v="0"/>
    <n v="0"/>
    <n v="84000"/>
    <n v="-84000"/>
    <n v="0"/>
    <n v="0"/>
    <n v="0"/>
    <n v="0"/>
    <n v="0"/>
    <n v="12000"/>
    <n v="24000"/>
    <n v="72000"/>
    <n v="14.29"/>
    <m/>
  </r>
  <r>
    <n v="11362"/>
    <n v="220504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340795"/>
    <n v="-22096"/>
    <n v="0"/>
    <n v="318699"/>
    <n v="-318699"/>
    <n v="0"/>
    <n v="0"/>
    <n v="0"/>
    <n v="0"/>
    <n v="0"/>
    <n v="76096.22"/>
    <n v="152192.44"/>
    <n v="242602.78"/>
    <n v="23.88"/>
    <m/>
  </r>
  <r>
    <n v="12415"/>
    <n v="225209"/>
    <n v="6620"/>
    <m/>
    <m/>
    <s v="6620 | Fleet project_TIPPER TRUCK TATA 1518LPK [063]_CNG 476 L"/>
    <s v="Fleet project_TIPPER TRUCK TATA 1518LPK [063]_CNG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416"/>
    <n v="225208"/>
    <n v="6621"/>
    <m/>
    <m/>
    <s v="6621 | Fleet project_TIPPER TRUCK TATA 1518LPK [063]_CNG 480 L"/>
    <s v="Fleet project_TIPPER TRUCK TATA 1518LPK [063]_CNG 48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5270"/>
    <n v="10540"/>
    <n v="18130"/>
    <n v="22.52"/>
    <m/>
  </r>
  <r>
    <n v="11362"/>
    <n v="232149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1000000000000000000000000"/>
    <x v="14"/>
    <x v="3"/>
    <n v="7393700"/>
    <n v="-3394075"/>
    <n v="0"/>
    <n v="3999625"/>
    <n v="-3999625"/>
    <n v="0"/>
    <n v="0"/>
    <n v="0"/>
    <n v="0"/>
    <n v="0"/>
    <n v="1010167.9"/>
    <n v="2020335.8"/>
    <n v="2989457.1"/>
    <n v="25.26"/>
    <m/>
  </r>
  <r>
    <n v="11363"/>
    <n v="220513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19667410"/>
    <n v="0"/>
    <n v="0"/>
    <n v="19667410"/>
    <n v="-19667410"/>
    <n v="0"/>
    <n v="0"/>
    <n v="0"/>
    <n v="0"/>
    <n v="0"/>
    <n v="9035890.3499999996"/>
    <n v="18071780.699999999"/>
    <n v="10631519.65"/>
    <n v="45.94"/>
    <m/>
  </r>
  <r>
    <n v="12417"/>
    <n v="225207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1824"/>
    <n v="3648"/>
    <n v="21576"/>
    <n v="7.79"/>
    <m/>
  </r>
  <r>
    <n v="11363"/>
    <n v="212320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1638951"/>
    <n v="0"/>
    <n v="0"/>
    <n v="1638951"/>
    <n v="-1638951"/>
    <n v="0"/>
    <n v="0"/>
    <n v="0"/>
    <n v="0"/>
    <n v="0"/>
    <n v="567615.18999999994"/>
    <n v="1135230.3799999999"/>
    <n v="1071335.81"/>
    <n v="34.630000000000003"/>
    <m/>
  </r>
  <r>
    <n v="11363"/>
    <n v="212314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920744"/>
    <n v="0"/>
    <n v="0"/>
    <n v="920744"/>
    <n v="-920744"/>
    <n v="0"/>
    <n v="0"/>
    <n v="0"/>
    <n v="0"/>
    <n v="0"/>
    <n v="445933.4"/>
    <n v="891866.8"/>
    <n v="474810.6"/>
    <n v="48.43"/>
    <m/>
  </r>
  <r>
    <n v="11363"/>
    <n v="232824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3000000000000000000"/>
    <x v="24"/>
    <x v="3"/>
    <n v="43571"/>
    <n v="0"/>
    <n v="0"/>
    <n v="43571"/>
    <n v="-43571"/>
    <n v="0"/>
    <n v="0"/>
    <n v="0"/>
    <n v="0"/>
    <n v="0"/>
    <n v="0"/>
    <n v="0"/>
    <n v="43571"/>
    <n v="0"/>
    <m/>
  </r>
  <r>
    <n v="12418"/>
    <n v="225206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363"/>
    <n v="212321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10741"/>
    <n v="0"/>
    <n v="0"/>
    <n v="10741"/>
    <n v="-10741"/>
    <n v="0"/>
    <n v="0"/>
    <n v="0"/>
    <n v="0"/>
    <n v="0"/>
    <n v="5572.2"/>
    <n v="11144.4"/>
    <n v="5168.8"/>
    <n v="51.88"/>
    <m/>
  </r>
  <r>
    <n v="11363"/>
    <n v="212315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5000000000000000000"/>
    <x v="19"/>
    <x v="3"/>
    <n v="55008"/>
    <n v="0"/>
    <n v="0"/>
    <n v="55008"/>
    <n v="-55008"/>
    <n v="0"/>
    <n v="0"/>
    <n v="0"/>
    <n v="0"/>
    <n v="0"/>
    <n v="46276.14"/>
    <n v="92552.28"/>
    <n v="8731.86"/>
    <n v="84.13"/>
    <m/>
  </r>
  <r>
    <n v="11363"/>
    <n v="212316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1899782"/>
    <n v="0"/>
    <n v="0"/>
    <n v="1899782"/>
    <n v="-1899782"/>
    <n v="0"/>
    <n v="0"/>
    <n v="0"/>
    <n v="0"/>
    <n v="0"/>
    <n v="770651.34"/>
    <n v="1541302.68"/>
    <n v="1129130.6599999999"/>
    <n v="40.57"/>
    <m/>
  </r>
  <r>
    <n v="11363"/>
    <n v="212317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846748"/>
    <n v="0"/>
    <n v="0"/>
    <n v="846748"/>
    <n v="-846748"/>
    <n v="0"/>
    <n v="0"/>
    <n v="0"/>
    <n v="0"/>
    <n v="0"/>
    <n v="748222.55"/>
    <n v="1496445.1"/>
    <n v="98525.45"/>
    <n v="88.36"/>
    <m/>
  </r>
  <r>
    <n v="11363"/>
    <n v="212322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84560"/>
    <n v="0"/>
    <n v="0"/>
    <n v="384560"/>
    <n v="-384560"/>
    <n v="0"/>
    <n v="0"/>
    <n v="0"/>
    <n v="0"/>
    <n v="0"/>
    <n v="177849.34"/>
    <n v="355698.68"/>
    <n v="206710.66"/>
    <n v="46.25"/>
    <m/>
  </r>
  <r>
    <n v="11363"/>
    <n v="212324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3951109"/>
    <n v="0"/>
    <n v="0"/>
    <n v="3951109"/>
    <n v="-3951109"/>
    <n v="0"/>
    <n v="0"/>
    <n v="0"/>
    <n v="0"/>
    <n v="0"/>
    <n v="1840566.63"/>
    <n v="3681133.26"/>
    <n v="2110542.37"/>
    <n v="46.58"/>
    <m/>
  </r>
  <r>
    <n v="11363"/>
    <n v="212325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175115"/>
    <n v="0"/>
    <n v="0"/>
    <n v="175115"/>
    <n v="-175115"/>
    <n v="0"/>
    <n v="0"/>
    <n v="0"/>
    <n v="0"/>
    <n v="0"/>
    <n v="78641.279999999999"/>
    <n v="157282.56"/>
    <n v="96473.72"/>
    <n v="44.91"/>
    <m/>
  </r>
  <r>
    <n v="11363"/>
    <n v="212323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2112988"/>
    <n v="0"/>
    <n v="0"/>
    <n v="2112988"/>
    <n v="-2112988"/>
    <n v="0"/>
    <n v="0"/>
    <n v="0"/>
    <n v="0"/>
    <n v="0"/>
    <n v="784760.7"/>
    <n v="1569521.4"/>
    <n v="1328227.3"/>
    <n v="37.14"/>
    <m/>
  </r>
  <r>
    <n v="11363"/>
    <n v="223837"/>
    <n v="1260"/>
    <m/>
    <m/>
    <s v="1260 | 105_105_10002_LIM333_Employee Related Cost Municipal Staff_EMPLOYEE RELATED COSTS _ WAGES _ SALARIES_2018"/>
    <s v="105_105_10002_LIM333_Employee Related Cost Municipal Staff_EMPLOYEE RELATED COSTS _ WAGES _ SALARIES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48000"/>
    <n v="0"/>
    <n v="0"/>
    <n v="48000"/>
    <n v="-48000"/>
    <n v="0"/>
    <n v="0"/>
    <n v="0"/>
    <n v="0"/>
    <n v="0"/>
    <n v="15000"/>
    <n v="30000"/>
    <n v="33000"/>
    <n v="31.25"/>
    <m/>
  </r>
  <r>
    <n v="11368"/>
    <n v="220514"/>
    <n v="618"/>
    <m/>
    <m/>
    <s v="618 | 1280GRANT - SPEAKER SPECIAL ACCOUNT"/>
    <s v="1280GRANT - SPEAKER SPECIAL ACCOUNT"/>
    <n v="0"/>
    <s v="Operational Expenditure"/>
    <s v="Initiated"/>
    <n v="10"/>
    <n v="106"/>
    <s v="10007 / Office of the Municipal Manager#Administration:Office of the Municipal Manager"/>
    <s v="FX004001001000000000000000000000000000"/>
    <s v="Function:Executive and Council:Core Function:Mayor and Counci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7013000000000000000000000000000"/>
    <s v="Operational:Typical Work Streams:Community Development:Burials"/>
    <s v="FD001001001002000000000000000000000000"/>
    <s v="Fund:Operational:Revenue:General Revenue:Equitable Share"/>
    <s v="IE011002002006003010000000000000000000"/>
    <x v="79"/>
    <x v="5"/>
    <n v="250000"/>
    <n v="0"/>
    <n v="0"/>
    <n v="250000"/>
    <n v="0"/>
    <n v="250000"/>
    <n v="258249.99999999997"/>
    <n v="266514"/>
    <n v="0"/>
    <n v="0"/>
    <n v="0"/>
    <n v="0"/>
    <n v="250000"/>
    <n v="0"/>
    <m/>
  </r>
  <r>
    <n v="11371"/>
    <n v="212404"/>
    <n v="1271"/>
    <m/>
    <m/>
    <s v="1271 | GTEDA_Employee related costs"/>
    <s v="GTEDA_Employee related costs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2000000000000000000"/>
    <x v="124"/>
    <x v="3"/>
    <n v="1794000"/>
    <n v="0"/>
    <n v="0"/>
    <n v="1794000"/>
    <n v="-1794000"/>
    <n v="0"/>
    <n v="0"/>
    <n v="0"/>
    <n v="0"/>
    <n v="0"/>
    <n v="2525090.77"/>
    <n v="5050181.54"/>
    <n v="-731090.77"/>
    <n v="140.75"/>
    <m/>
  </r>
  <r>
    <n v="11488"/>
    <n v="226117"/>
    <n v="1349"/>
    <m/>
    <m/>
    <s v="1349 | 076GRANTS &amp; SUBSIDIES PAID"/>
    <s v="076GRANTS &amp; SUBSIDIES PAID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1003049000000000000000000"/>
    <s v="Fund:Operational:Transfers and Subsidies:Monetary Allocations:Departmental Agencies and Accounts:National Departmental Agencies:Education, Training and Development Practices SETA"/>
    <s v="IE011002002001003048000000000000000000"/>
    <x v="125"/>
    <x v="5"/>
    <n v="600000"/>
    <n v="0"/>
    <n v="0"/>
    <n v="600000"/>
    <n v="0"/>
    <n v="600000"/>
    <n v="619800"/>
    <n v="639633.6"/>
    <n v="0"/>
    <n v="20856.55"/>
    <n v="341510.96"/>
    <n v="683021.92"/>
    <n v="237632.49"/>
    <n v="56.92"/>
    <m/>
  </r>
  <r>
    <n v="12419"/>
    <n v="225205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56"/>
    <n v="224263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3960"/>
    <n v="0"/>
    <n v="0"/>
    <n v="13960"/>
    <n v="0"/>
    <n v="13960"/>
    <n v="14420.679999999998"/>
    <n v="14882.141759999999"/>
    <n v="0"/>
    <n v="0"/>
    <n v="0"/>
    <n v="0"/>
    <n v="13960"/>
    <n v="0"/>
    <m/>
  </r>
  <r>
    <n v="12420"/>
    <n v="225204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0957"/>
    <n v="205003"/>
    <n v="273"/>
    <m/>
    <m/>
    <s v="273 | _123_LIM333_FURNITURE &amp; OFFICE EQUIPMENT"/>
    <s v="_123_LIM333_FURNITURE &amp; OFFICE EQUIPMENT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3000"/>
    <n v="0"/>
    <n v="0"/>
    <n v="13000"/>
    <n v="0"/>
    <n v="13000"/>
    <n v="13428.999999999998"/>
    <n v="13858.727999999999"/>
    <n v="0"/>
    <n v="0"/>
    <n v="0"/>
    <n v="0"/>
    <n v="13000"/>
    <n v="0"/>
    <m/>
  </r>
  <r>
    <n v="12421"/>
    <n v="225213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587"/>
    <n v="22509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47"/>
    <n v="224681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2960"/>
    <n v="0"/>
    <n v="0"/>
    <n v="12960"/>
    <n v="0"/>
    <n v="12960"/>
    <n v="13387.679999999998"/>
    <n v="13816.085759999998"/>
    <n v="0"/>
    <n v="0"/>
    <n v="0"/>
    <n v="0"/>
    <n v="12960"/>
    <n v="0"/>
    <m/>
  </r>
  <r>
    <n v="12417"/>
    <n v="224603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2960"/>
    <n v="0"/>
    <n v="0"/>
    <n v="12960"/>
    <n v="0"/>
    <n v="12960"/>
    <n v="13387.679999999998"/>
    <n v="13816.085759999998"/>
    <n v="0"/>
    <n v="0"/>
    <n v="0"/>
    <n v="0"/>
    <n v="12960"/>
    <n v="0"/>
    <m/>
  </r>
  <r>
    <n v="12603"/>
    <n v="225097"/>
    <n v="8619"/>
    <m/>
    <m/>
    <s v="8619 | FZP 278 L_LAND CRUIZER"/>
    <s v="FZP 278 L_LAND CRUIZ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418"/>
    <n v="224604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2960"/>
    <n v="0"/>
    <n v="0"/>
    <n v="12960"/>
    <n v="0"/>
    <n v="12960"/>
    <n v="13387.679999999998"/>
    <n v="13816.085759999998"/>
    <n v="0"/>
    <n v="0"/>
    <n v="0"/>
    <n v="0"/>
    <n v="12960"/>
    <n v="0"/>
    <m/>
  </r>
  <r>
    <n v="12604"/>
    <n v="225098"/>
    <n v="8620"/>
    <m/>
    <m/>
    <s v="8620 | FZP 282 L_LAND CRUIZER"/>
    <s v="FZP 282 L_LAND CRUIZ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608"/>
    <n v="225099"/>
    <n v="8624"/>
    <m/>
    <m/>
    <s v="8624 | HDH 837 L_UD TRUCK"/>
    <s v="HDH 837 L_UD TRUCK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1071"/>
    <n v="199766"/>
    <n v="387"/>
    <m/>
    <m/>
    <s v="387 | 135_LIM333_NON-CAPITAL TOOLS &amp; EQUIPMENT"/>
    <s v="135_LIM333_NON-CAPITAL TOOLS &amp; EQUIPMENT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2750"/>
    <n v="0"/>
    <n v="0"/>
    <n v="12750"/>
    <n v="0"/>
    <n v="12750"/>
    <n v="13170.749999999998"/>
    <n v="13592.213999999998"/>
    <n v="0"/>
    <n v="0"/>
    <n v="1304.4000000000001"/>
    <n v="2608.8000000000002"/>
    <n v="11445.6"/>
    <n v="10.23"/>
    <m/>
  </r>
  <r>
    <n v="12609"/>
    <n v="225100"/>
    <n v="8625"/>
    <m/>
    <m/>
    <s v="8625 | HDP 506 L_GRADER"/>
    <s v="HDP 506 L_GRAD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600"/>
    <n v="224091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2000"/>
    <n v="0"/>
    <n v="0"/>
    <n v="12000"/>
    <n v="0"/>
    <n v="12000"/>
    <n v="12395.999999999998"/>
    <n v="12792.671999999999"/>
    <n v="0"/>
    <n v="0"/>
    <n v="0"/>
    <n v="0"/>
    <n v="12000"/>
    <n v="0"/>
    <m/>
  </r>
  <r>
    <n v="12601"/>
    <n v="224092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2000"/>
    <n v="0"/>
    <n v="0"/>
    <n v="12000"/>
    <n v="0"/>
    <n v="12000"/>
    <n v="12395.999999999998"/>
    <n v="12792.671999999999"/>
    <n v="0"/>
    <n v="0"/>
    <n v="0"/>
    <n v="0"/>
    <n v="12000"/>
    <n v="0"/>
    <m/>
  </r>
  <r>
    <n v="12610"/>
    <n v="225101"/>
    <n v="8626"/>
    <m/>
    <m/>
    <s v="8626 | HDP 509 L_GRADER"/>
    <s v="HDP 509 L_GRADE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57"/>
    <n v="224262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750"/>
    <n v="0"/>
    <n v="0"/>
    <n v="11750"/>
    <n v="0"/>
    <n v="11750"/>
    <n v="12137.749999999998"/>
    <n v="12526.157999999998"/>
    <n v="0"/>
    <n v="0"/>
    <n v="0"/>
    <n v="0"/>
    <n v="11750"/>
    <n v="0"/>
    <m/>
  </r>
  <r>
    <n v="12611"/>
    <n v="225079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622"/>
    <n v="225081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31"/>
    <n v="224281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4"/>
    <n v="0"/>
    <n v="0"/>
    <n v="11634"/>
    <n v="0"/>
    <n v="11634"/>
    <n v="12017.921999999999"/>
    <n v="12402.495503999999"/>
    <n v="0"/>
    <n v="0"/>
    <n v="0"/>
    <n v="0"/>
    <n v="11634"/>
    <n v="0"/>
    <m/>
  </r>
  <r>
    <n v="12623"/>
    <n v="225082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264"/>
    <n v="224314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  <m/>
  </r>
  <r>
    <n v="12624"/>
    <n v="225083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80"/>
    <n v="224363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  <m/>
  </r>
  <r>
    <n v="12625"/>
    <n v="225084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83"/>
    <n v="224360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  <m/>
  </r>
  <r>
    <n v="12627"/>
    <n v="225086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3580"/>
    <n v="0"/>
    <n v="0"/>
    <n v="0"/>
    <n v="19820"/>
    <n v="0"/>
    <m/>
  </r>
  <r>
    <n v="12404"/>
    <n v="224339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  <m/>
  </r>
  <r>
    <n v="12643"/>
    <n v="22508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410"/>
    <n v="224333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633"/>
    <n v="0"/>
    <n v="0"/>
    <n v="11633"/>
    <n v="0"/>
    <n v="11633"/>
    <n v="12016.888999999999"/>
    <n v="12401.429447999999"/>
    <n v="0"/>
    <n v="0"/>
    <n v="0"/>
    <n v="0"/>
    <n v="11633"/>
    <n v="0"/>
    <m/>
  </r>
  <r>
    <n v="12405"/>
    <n v="224588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864"/>
    <n v="10000"/>
    <n v="0"/>
    <n v="10864"/>
    <n v="0"/>
    <n v="10864"/>
    <n v="11222.511999999999"/>
    <n v="11581.632383999999"/>
    <n v="0"/>
    <n v="0"/>
    <n v="1732.61"/>
    <n v="3465.22"/>
    <n v="9131.39"/>
    <n v="15.95"/>
    <m/>
  </r>
  <r>
    <n v="12673"/>
    <n v="235112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91"/>
    <n v="224574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0"/>
    <n v="0"/>
    <n v="0"/>
    <n v="10800"/>
    <n v="0"/>
    <n v="10800"/>
    <n v="11156.4"/>
    <n v="11513.4048"/>
    <n v="0"/>
    <n v="0"/>
    <n v="0"/>
    <n v="0"/>
    <n v="10800"/>
    <n v="0"/>
    <m/>
  </r>
  <r>
    <n v="12793"/>
    <n v="235111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19"/>
    <n v="224291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70"/>
    <n v="0"/>
    <n v="0"/>
    <n v="10570"/>
    <n v="0"/>
    <n v="10570"/>
    <n v="10918.81"/>
    <n v="11268.21192"/>
    <n v="0"/>
    <n v="0"/>
    <n v="0"/>
    <n v="0"/>
    <n v="10570"/>
    <n v="0"/>
    <m/>
  </r>
  <r>
    <n v="12794"/>
    <n v="235114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72"/>
    <n v="224371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70"/>
    <n v="0"/>
    <n v="0"/>
    <n v="10570"/>
    <n v="0"/>
    <n v="10570"/>
    <n v="10918.81"/>
    <n v="11268.21192"/>
    <n v="0"/>
    <n v="0"/>
    <n v="0"/>
    <n v="0"/>
    <n v="10570"/>
    <n v="0"/>
    <m/>
  </r>
  <r>
    <n v="12795"/>
    <n v="235110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796"/>
    <n v="235113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18"/>
    <n v="224292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69"/>
    <n v="0"/>
    <n v="0"/>
    <n v="10569"/>
    <n v="0"/>
    <n v="10569"/>
    <n v="10917.777"/>
    <n v="11267.145864"/>
    <n v="0"/>
    <n v="0"/>
    <n v="0"/>
    <n v="0"/>
    <n v="10569"/>
    <n v="0"/>
    <m/>
  </r>
  <r>
    <n v="12797"/>
    <n v="235115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23400"/>
    <n v="0"/>
    <n v="0"/>
    <n v="23400"/>
    <n v="0"/>
    <n v="23400"/>
    <n v="24172.199999999997"/>
    <n v="24945.710399999996"/>
    <n v="0"/>
    <n v="0"/>
    <n v="0"/>
    <n v="0"/>
    <n v="23400"/>
    <n v="0"/>
    <m/>
  </r>
  <r>
    <n v="12370"/>
    <n v="224373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69"/>
    <n v="0"/>
    <n v="0"/>
    <n v="10569"/>
    <n v="0"/>
    <n v="10569"/>
    <n v="10917.777"/>
    <n v="11267.145864"/>
    <n v="0"/>
    <n v="0"/>
    <n v="0"/>
    <n v="0"/>
    <n v="10569"/>
    <n v="0"/>
    <m/>
  </r>
  <r>
    <n v="10719"/>
    <n v="225968"/>
    <n v="35"/>
    <m/>
    <m/>
    <s v="35 | _005_10002_LIM333_Employee Related Cost Municipal Staff &amp; Senior Management_EMPLOYEE RELATED COSTS _ WAGES _ SALARIES_2018"/>
    <s v="_005_10002_LIM333_Employee Related Cost Municipal Staff &amp; Senior Management_EMPLOYEE RELATED COSTS _ WAGES _ SALARIES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2826"/>
    <n v="0"/>
    <n v="0"/>
    <n v="22826"/>
    <n v="0"/>
    <n v="22826"/>
    <n v="23579.257999999998"/>
    <n v="24333.794255999997"/>
    <n v="0"/>
    <n v="0"/>
    <n v="22696.91"/>
    <n v="45393.82"/>
    <n v="129.09"/>
    <n v="99.43"/>
    <m/>
  </r>
  <r>
    <n v="12375"/>
    <n v="224368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569"/>
    <n v="0"/>
    <n v="0"/>
    <n v="10569"/>
    <n v="0"/>
    <n v="10569"/>
    <n v="10917.777"/>
    <n v="11267.145864"/>
    <n v="0"/>
    <n v="0"/>
    <n v="0"/>
    <n v="0"/>
    <n v="10569"/>
    <n v="0"/>
    <m/>
  </r>
  <r>
    <n v="11096"/>
    <n v="225933"/>
    <n v="412"/>
    <s v="032/078/1341"/>
    <s v="/078/1341"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2734"/>
    <n v="0"/>
    <n v="0"/>
    <n v="22734"/>
    <e v="#REF!"/>
    <e v="#REF!"/>
    <e v="#REF!"/>
    <e v="#REF!"/>
    <n v="0"/>
    <n v="0"/>
    <n v="22278"/>
    <n v="44556"/>
    <n v="456"/>
    <n v="97.99"/>
    <m/>
  </r>
  <r>
    <n v="11138"/>
    <n v="224928"/>
    <n v="454"/>
    <m/>
    <m/>
    <s v="454 | _143_LIM333_CONSUMABLE DOMESTIC ITEMS"/>
    <s v="_143_LIM333_CONSUMABLE DOMESTIC ITEMS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417"/>
    <n v="0"/>
    <n v="0"/>
    <n v="10417"/>
    <n v="0"/>
    <n v="10417"/>
    <n v="10760.760999999999"/>
    <n v="11105.105351999999"/>
    <n v="0"/>
    <n v="0"/>
    <n v="9600.1200000000008"/>
    <n v="19200.240000000002"/>
    <n v="816.88"/>
    <n v="92.16"/>
    <m/>
  </r>
  <r>
    <n v="11514"/>
    <n v="225880"/>
    <n v="2311"/>
    <m/>
    <m/>
    <s v="2311 | 057_Printing- publications and books"/>
    <s v="057_Printing, publications and books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2598"/>
    <n v="0"/>
    <n v="0"/>
    <n v="22598"/>
    <n v="0"/>
    <n v="22598"/>
    <n v="23343.733999999997"/>
    <n v="24090.733487999998"/>
    <n v="0"/>
    <n v="0"/>
    <n v="0"/>
    <n v="0"/>
    <n v="22598"/>
    <n v="0"/>
    <m/>
  </r>
  <r>
    <n v="12389"/>
    <n v="224572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6000"/>
    <n v="0"/>
    <n v="10320"/>
    <n v="0"/>
    <n v="10320"/>
    <n v="10660.56"/>
    <n v="11001.697920000001"/>
    <n v="0"/>
    <n v="0"/>
    <n v="0"/>
    <n v="0"/>
    <n v="10320"/>
    <n v="0"/>
    <m/>
  </r>
  <r>
    <n v="11046"/>
    <n v="202911"/>
    <n v="362"/>
    <m/>
    <m/>
    <s v="362 | _112_30000_LIM333_Municipal Running Costs_GENERAL EXPENSES _ OTHER_2018"/>
    <s v="_112_30000_LIM333_Municipal Running Costs_GENERAL EXPENSES _ OTHER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7002001000000000000000000000000"/>
    <x v="8"/>
    <x v="2"/>
    <n v="2454"/>
    <n v="20000"/>
    <n v="0"/>
    <n v="22454"/>
    <n v="0"/>
    <n v="22454"/>
    <n v="23194.982"/>
    <n v="23937.221423999999"/>
    <n v="0"/>
    <n v="0"/>
    <n v="15500"/>
    <n v="31000"/>
    <n v="6954"/>
    <n v="69.03"/>
    <m/>
  </r>
  <r>
    <n v="11012"/>
    <n v="224960"/>
    <n v="328"/>
    <m/>
    <m/>
    <s v="328 | 103_LIM333_CONSUMABLE DOMESTIC ITEMS"/>
    <s v="103_LIM333_CONSUMABLE DOMESTIC ITEM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317"/>
    <n v="0"/>
    <n v="0"/>
    <n v="10317"/>
    <n v="0"/>
    <n v="10317"/>
    <n v="10657.460999999999"/>
    <n v="10998.499752"/>
    <n v="0"/>
    <n v="0"/>
    <n v="0"/>
    <n v="0"/>
    <n v="10317"/>
    <n v="0"/>
    <m/>
  </r>
  <r>
    <n v="11523"/>
    <n v="225886"/>
    <n v="2320"/>
    <m/>
    <m/>
    <s v="2320 | 123_Printing- publications and books"/>
    <s v="123_Printing, publications and books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2408"/>
    <n v="0"/>
    <n v="0"/>
    <n v="22408"/>
    <n v="0"/>
    <n v="22408"/>
    <n v="23147.464"/>
    <n v="23888.182848"/>
    <n v="0"/>
    <n v="5280"/>
    <n v="1577.16"/>
    <n v="3154.32"/>
    <n v="15550.84"/>
    <n v="7.04"/>
    <m/>
  </r>
  <r>
    <n v="12248"/>
    <n v="224682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  <m/>
  </r>
  <r>
    <n v="12258"/>
    <n v="231690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2194"/>
    <n v="0"/>
    <n v="0"/>
    <n v="22194"/>
    <n v="0"/>
    <n v="22194"/>
    <n v="22926.401999999998"/>
    <n v="23660.046864"/>
    <n v="0"/>
    <n v="0"/>
    <n v="0"/>
    <n v="0"/>
    <n v="22194"/>
    <n v="0"/>
    <m/>
  </r>
  <r>
    <n v="12249"/>
    <n v="224683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  <m/>
  </r>
  <r>
    <n v="11189"/>
    <n v="199175"/>
    <n v="505"/>
    <s v="002/053/1027"/>
    <s v="/053/1027"/>
    <s v="505 | _002_10002_LIM333_Employee Related Cost Municipal Staff"/>
    <s v="_002_10002_LIM333_Employee Related Cost Municipal Staff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2176"/>
    <n v="0"/>
    <n v="0"/>
    <n v="22176"/>
    <n v="6641.7649500495354"/>
    <n v="28817.764950049535"/>
    <n v="29768.751193401167"/>
    <n v="30721.351231590004"/>
    <n v="0"/>
    <n v="0"/>
    <n v="17502.439999999999"/>
    <n v="35004.879999999997"/>
    <n v="4673.5600000000004"/>
    <n v="78.930000000000007"/>
    <m/>
  </r>
  <r>
    <n v="12392"/>
    <n v="224575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  <m/>
  </r>
  <r>
    <n v="12402"/>
    <n v="231750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1974"/>
    <n v="0"/>
    <n v="0"/>
    <n v="21974"/>
    <n v="0"/>
    <n v="21974"/>
    <n v="22699.142"/>
    <n v="23425.514544000001"/>
    <n v="0"/>
    <n v="0"/>
    <n v="0"/>
    <n v="0"/>
    <n v="21974"/>
    <n v="0"/>
    <m/>
  </r>
  <r>
    <n v="12393"/>
    <n v="224576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  <m/>
  </r>
  <r>
    <n v="12394"/>
    <n v="224577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  <m/>
  </r>
  <r>
    <n v="12405"/>
    <n v="231752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1974"/>
    <n v="0"/>
    <n v="0"/>
    <n v="21974"/>
    <n v="0"/>
    <n v="21974"/>
    <n v="22699.142"/>
    <n v="23425.514544000001"/>
    <n v="0"/>
    <n v="0"/>
    <n v="0"/>
    <n v="0"/>
    <n v="21974"/>
    <n v="0"/>
    <m/>
  </r>
  <r>
    <n v="12395"/>
    <n v="224578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  <m/>
  </r>
  <r>
    <n v="11101"/>
    <n v="201912"/>
    <n v="417"/>
    <m/>
    <m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1917"/>
    <n v="0"/>
    <n v="0"/>
    <n v="21917"/>
    <n v="0"/>
    <n v="21917"/>
    <n v="22640.260999999999"/>
    <n v="23364.749351999999"/>
    <n v="0"/>
    <n v="0"/>
    <n v="12670.73"/>
    <n v="25341.46"/>
    <n v="9246.27"/>
    <n v="57.81"/>
    <m/>
  </r>
  <r>
    <n v="11531"/>
    <n v="225915"/>
    <n v="2328"/>
    <m/>
    <m/>
    <s v="2328 | 173_Printing- publications and books"/>
    <s v="173_Printing, publications and book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1000000000000000000000000000000"/>
    <x v="32"/>
    <x v="2"/>
    <n v="21835"/>
    <n v="0"/>
    <n v="0"/>
    <n v="21835"/>
    <n v="0"/>
    <n v="21835"/>
    <n v="22555.554999999997"/>
    <n v="23277.332759999998"/>
    <n v="0"/>
    <n v="0"/>
    <n v="0"/>
    <n v="0"/>
    <n v="21835"/>
    <n v="0"/>
    <m/>
  </r>
  <r>
    <n v="12396"/>
    <n v="224579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6930.44"/>
    <n v="13860.88"/>
    <n v="3329.56"/>
    <n v="67.55"/>
    <m/>
  </r>
  <r>
    <n v="11362"/>
    <n v="231583"/>
    <n v="1259"/>
    <m/>
    <m/>
    <s v="1259 | 103_103_10002_LIM333_Employee Related Cost Municipal Staff_EMPLOYEE RELATED COSTS _ SOCIAL CONTRIBUTIONS_2018"/>
    <s v="103_103_10002_LIM333_Employee Related Cost Municipal Staff_EMPLOYEE RELATED COSTS _ SOCIAL CONTRIBUTIONS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21815"/>
    <n v="0"/>
    <n v="0"/>
    <n v="21815"/>
    <n v="0"/>
    <n v="21815"/>
    <n v="22534.894999999997"/>
    <n v="23256.011639999997"/>
    <n v="0"/>
    <n v="0"/>
    <n v="14520.01"/>
    <n v="29040.02"/>
    <n v="7294.99"/>
    <n v="66.56"/>
    <m/>
  </r>
  <r>
    <n v="12397"/>
    <n v="224580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  <m/>
  </r>
  <r>
    <n v="11000"/>
    <n v="209295"/>
    <n v="316"/>
    <s v="062/053/1027"/>
    <s v="/053/1027"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1024"/>
    <n v="0"/>
    <n v="0"/>
    <n v="21024"/>
    <n v="6559.3413610974894"/>
    <n v="27583.341361097489"/>
    <n v="28493.591626013706"/>
    <n v="29405.386558046146"/>
    <n v="0"/>
    <n v="0"/>
    <n v="16593.22"/>
    <n v="33186.44"/>
    <n v="4430.78"/>
    <n v="78.930000000000007"/>
    <m/>
  </r>
  <r>
    <n v="12398"/>
    <n v="224581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  <m/>
  </r>
  <r>
    <n v="12399"/>
    <n v="224582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3465.22"/>
    <n v="6930.44"/>
    <n v="6794.78"/>
    <n v="33.770000000000003"/>
    <m/>
  </r>
  <r>
    <n v="10962"/>
    <n v="200808"/>
    <n v="278"/>
    <s v="135/053/1027"/>
    <s v="/053/1027"/>
    <s v="278 | _135_10002_LIM333_Employee Related Cost Municipal Staff_EMPLOYEE RELATED COSTS _ SOCIAL CONTRIBUTIONS_2018"/>
    <s v="_135_10002_LIM333_Employee Related Cost Municipal Staff_EMPLOYEE RELATED COSTS _ SOCIAL CONTRIBUTIONS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0995"/>
    <n v="0"/>
    <n v="0"/>
    <n v="20995"/>
    <n v="8490.2960817435851"/>
    <n v="29485.296081743585"/>
    <n v="30458.310852441122"/>
    <n v="31432.976799719239"/>
    <n v="0"/>
    <n v="0"/>
    <n v="16570.330000000002"/>
    <n v="33140.660000000003"/>
    <n v="4424.67"/>
    <n v="78.930000000000007"/>
    <m/>
  </r>
  <r>
    <n v="10749"/>
    <n v="209268"/>
    <n v="65"/>
    <s v="012/078/1341"/>
    <s v="/078/1341"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0735"/>
    <n v="0"/>
    <n v="0"/>
    <n v="20735"/>
    <e v="#REF!"/>
    <e v="#REF!"/>
    <e v="#REF!"/>
    <e v="#REF!"/>
    <n v="0"/>
    <n v="0"/>
    <n v="20319"/>
    <n v="40638"/>
    <n v="416"/>
    <n v="97.99"/>
    <m/>
  </r>
  <r>
    <n v="12400"/>
    <n v="224583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260"/>
    <n v="0"/>
    <n v="0"/>
    <n v="10260"/>
    <n v="0"/>
    <n v="10260"/>
    <n v="10598.58"/>
    <n v="10937.734560000001"/>
    <n v="0"/>
    <n v="0"/>
    <n v="0"/>
    <n v="0"/>
    <n v="10260"/>
    <n v="0"/>
    <m/>
  </r>
  <r>
    <n v="11117"/>
    <n v="225941"/>
    <n v="433"/>
    <s v="058/078/1341"/>
    <s v="/078/1341"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20658"/>
    <n v="0"/>
    <n v="0"/>
    <n v="20658"/>
    <e v="#REF!"/>
    <e v="#REF!"/>
    <e v="#REF!"/>
    <e v="#REF!"/>
    <n v="0"/>
    <n v="0"/>
    <n v="20243"/>
    <n v="40486"/>
    <n v="415"/>
    <n v="97.99"/>
    <m/>
  </r>
  <r>
    <n v="11531"/>
    <n v="226324"/>
    <n v="2328"/>
    <m/>
    <m/>
    <s v="2328 | 173_Printing- publications and books"/>
    <s v="173_Printing, publications and book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10252"/>
    <n v="0"/>
    <n v="0"/>
    <n v="10252"/>
    <n v="0"/>
    <n v="10252"/>
    <n v="10590.315999999999"/>
    <n v="10929.206112"/>
    <n v="0"/>
    <n v="0"/>
    <n v="8501.5"/>
    <n v="17003"/>
    <n v="1750.5"/>
    <n v="82.93"/>
    <m/>
  </r>
  <r>
    <n v="12419"/>
    <n v="224321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0071"/>
    <n v="0"/>
    <n v="0"/>
    <n v="10071"/>
    <n v="0"/>
    <n v="10071"/>
    <n v="10403.342999999999"/>
    <n v="10736.249975999999"/>
    <n v="0"/>
    <n v="0"/>
    <n v="0"/>
    <n v="0"/>
    <n v="10071"/>
    <n v="0"/>
    <m/>
  </r>
  <r>
    <n v="12643"/>
    <n v="22558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0624"/>
    <n v="0"/>
    <n v="0"/>
    <n v="20624"/>
    <n v="0"/>
    <n v="20624"/>
    <n v="21304.591999999997"/>
    <n v="21986.338943999999"/>
    <n v="0"/>
    <n v="0"/>
    <n v="20531.830000000002"/>
    <n v="41063.660000000003"/>
    <n v="92.17"/>
    <n v="99.55"/>
    <m/>
  </r>
  <r>
    <n v="10866"/>
    <n v="201328"/>
    <n v="182"/>
    <s v="140/053/1027"/>
    <s v="/053/1027"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20384"/>
    <n v="0"/>
    <n v="0"/>
    <n v="20384"/>
    <n v="14051.555757958253"/>
    <n v="34435.555757958253"/>
    <n v="35571.929097970875"/>
    <n v="36710.230829105945"/>
    <n v="0"/>
    <n v="0"/>
    <n v="16088.1"/>
    <n v="32176.2"/>
    <n v="4295.8999999999996"/>
    <n v="78.930000000000007"/>
    <m/>
  </r>
  <r>
    <n v="10842"/>
    <n v="224886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0000"/>
    <n v="0"/>
    <n v="0"/>
    <n v="10000"/>
    <n v="0"/>
    <n v="10000"/>
    <n v="10330"/>
    <n v="10660.56"/>
    <n v="0"/>
    <n v="0"/>
    <n v="5235"/>
    <n v="10470"/>
    <n v="4765"/>
    <n v="52.35"/>
    <m/>
  </r>
  <r>
    <n v="10760"/>
    <n v="206953"/>
    <n v="76"/>
    <s v="052/078/1341"/>
    <s v="/078/1341"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18022"/>
    <n v="2000"/>
    <n v="0"/>
    <n v="20022"/>
    <e v="#REF!"/>
    <e v="#REF!"/>
    <e v="#REF!"/>
    <e v="#REF!"/>
    <n v="0"/>
    <n v="0"/>
    <n v="18060"/>
    <n v="36120"/>
    <n v="1962"/>
    <n v="90.2"/>
    <m/>
  </r>
  <r>
    <n v="11047"/>
    <n v="204633"/>
    <n v="363"/>
    <m/>
    <m/>
    <s v="363 | _123_LIM333_NON-CAPITAL TOOLS &amp; EQUIPMENT"/>
    <s v="_123_LIM333_NON-CAPITAL TOOLS &amp; EQUIPMENT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0000"/>
    <n v="0"/>
    <n v="0"/>
    <n v="10000"/>
    <n v="0"/>
    <n v="10000"/>
    <n v="10330"/>
    <n v="10660.56"/>
    <n v="0"/>
    <n v="0"/>
    <n v="0"/>
    <n v="0"/>
    <n v="10000"/>
    <n v="0"/>
    <m/>
  </r>
  <r>
    <n v="10699"/>
    <n v="205634"/>
    <n v="15"/>
    <m/>
    <m/>
    <s v="15 | _034_30000_LIM333_Municipal Running Costs_GENERAL EXPENSES _ OTHER_1_2018"/>
    <s v="_034_30000_LIM333_Municipal Running Costs_GENERAL EXPENSES _ OTHER_1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0000"/>
    <n v="0"/>
    <n v="0"/>
    <n v="20000"/>
    <n v="0"/>
    <n v="20000"/>
    <n v="20660"/>
    <n v="21321.119999999999"/>
    <n v="0"/>
    <n v="0"/>
    <n v="6476024.29"/>
    <n v="12952048.58"/>
    <n v="-6456024.29"/>
    <n v="32380.12"/>
    <m/>
  </r>
  <r>
    <n v="11217"/>
    <n v="199953"/>
    <n v="533"/>
    <m/>
    <m/>
    <s v="533 | 134_LIM333_REFUSE BINS"/>
    <s v="134_LIM333_REFUSE BIN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4004003000000000000000"/>
    <s v="Operational:Maintenance:Infrastructure:Corrective Maintenance:Planned:Solid Waste Disposal:Waste Drop-off Points:External Facilities"/>
    <s v="FD001001001008003000000000000000000000"/>
    <s v="Fund:Operational:Revenue:General Revenue:Service Charges:Waste"/>
    <s v="IE007003000000000000000000000000000000"/>
    <x v="0"/>
    <x v="0"/>
    <n v="9900"/>
    <n v="0"/>
    <n v="0"/>
    <n v="9900"/>
    <n v="0"/>
    <n v="9900"/>
    <n v="10226.699999999999"/>
    <n v="10553.954399999999"/>
    <n v="0"/>
    <n v="0"/>
    <n v="0"/>
    <n v="0"/>
    <n v="9900"/>
    <n v="0"/>
    <m/>
  </r>
  <r>
    <n v="10986"/>
    <n v="204408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0000"/>
    <n v="0"/>
    <n v="0"/>
    <n v="20000"/>
    <n v="0"/>
    <n v="20000"/>
    <n v="20660"/>
    <n v="21321.119999999999"/>
    <n v="0"/>
    <n v="0"/>
    <n v="15500"/>
    <n v="31000"/>
    <n v="4500"/>
    <n v="77.5"/>
    <m/>
  </r>
  <r>
    <n v="10950"/>
    <n v="202986"/>
    <n v="266"/>
    <m/>
    <m/>
    <s v="266 | _112_LIM333_FURNITURE &amp; OFFICE EQUIPMENT"/>
    <s v="_112_LIM333_FURNITURE &amp; OFFICE EQUIPMENT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3000000000000000000000"/>
    <s v="Fund:Operational:Revenue:General Revenue:Service Charges:Waste"/>
    <s v="IE007003000000000000000000000000000000"/>
    <x v="0"/>
    <x v="0"/>
    <n v="9778"/>
    <n v="0"/>
    <n v="0"/>
    <n v="9778"/>
    <n v="0"/>
    <n v="9778"/>
    <n v="10100.673999999999"/>
    <n v="10423.895568"/>
    <n v="0"/>
    <n v="0"/>
    <n v="0"/>
    <n v="0"/>
    <n v="9778"/>
    <n v="0"/>
    <m/>
  </r>
  <r>
    <n v="11090"/>
    <n v="205642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20000"/>
    <n v="0"/>
    <n v="0"/>
    <n v="20000"/>
    <n v="0"/>
    <n v="20000"/>
    <n v="20660"/>
    <n v="21321.119999999999"/>
    <n v="0"/>
    <n v="0"/>
    <n v="0"/>
    <n v="0"/>
    <n v="20000"/>
    <n v="0"/>
    <m/>
  </r>
  <r>
    <n v="12604"/>
    <n v="224096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  <m/>
  </r>
  <r>
    <n v="11181"/>
    <n v="203883"/>
    <n v="497"/>
    <m/>
    <m/>
    <s v="497 | _016_30000_LIM333_Municipal Running Costs_GENERAL EXPENSES _ OTHER_2_2018"/>
    <s v="_016_30000_LIM333_Municipal Running Costs_GENERAL EXPENSES _ OTHER_2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5000000000000000000000000000000"/>
    <x v="2"/>
    <x v="2"/>
    <n v="20000"/>
    <n v="0"/>
    <n v="0"/>
    <n v="20000"/>
    <n v="0"/>
    <n v="20000"/>
    <n v="20660"/>
    <n v="21321.119999999999"/>
    <n v="0"/>
    <n v="0"/>
    <n v="0"/>
    <n v="0"/>
    <n v="20000"/>
    <n v="0"/>
    <m/>
  </r>
  <r>
    <n v="12624"/>
    <n v="224080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  <m/>
  </r>
  <r>
    <n v="11560"/>
    <n v="226102"/>
    <n v="1350"/>
    <m/>
    <m/>
    <s v="1350 | FMG_033_30000_LIM333_Municipal Running Costs_GRANTS _ SUBSIDIES PAID_2018"/>
    <s v="FMG_033_30000_LIM333_Municipal Running Costs_GRANTS _ SUBSIDIES PAID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18000000000000000000000"/>
    <s v="Fund:Operational:Transfers and Subsidies:Monetary Allocations:National Government:Local Government Financial Management Grant"/>
    <s v="IE011001002004003010000000000000000000"/>
    <x v="126"/>
    <x v="5"/>
    <n v="2000000"/>
    <n v="0"/>
    <n v="0"/>
    <n v="2000000"/>
    <n v="100000"/>
    <n v="2100000"/>
    <n v="2200000"/>
    <n v="2300000"/>
    <n v="0"/>
    <n v="0"/>
    <n v="499601.51"/>
    <n v="999203.02"/>
    <n v="1500398.49"/>
    <n v="24.98"/>
    <m/>
  </r>
  <r>
    <n v="11561"/>
    <n v="223485"/>
    <n v="1351"/>
    <m/>
    <m/>
    <s v="1351 | EPWP_133_70000_LIM333_Operational  Typical Work Streams Expanded Public Works Programme_GRANTS _ SUBSIDIES PAID_2018"/>
    <s v="EPWP_133_70000_LIM333_Operational  Typical Work Streams Expanded Public Works Programme_GRANTS _ SUBSIDIES PAID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11000000000000000000000"/>
    <s v="Fund:Operational:Transfers and Subsidies:Monetary Allocations:National Government:Expanded Public Works Programme Integrated Grant"/>
    <s v="IE011002002004003004004001000000000000"/>
    <x v="127"/>
    <x v="5"/>
    <n v="4811000"/>
    <n v="0"/>
    <n v="0"/>
    <n v="4811000"/>
    <n v="400000"/>
    <n v="5211000"/>
    <n v="0"/>
    <n v="0"/>
    <n v="0"/>
    <n v="0"/>
    <n v="5564050.2000000002"/>
    <n v="11128100.4"/>
    <n v="-753050.2"/>
    <n v="115.65"/>
    <m/>
  </r>
  <r>
    <n v="12625"/>
    <n v="224082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  <m/>
  </r>
  <r>
    <n v="11493"/>
    <n v="225925"/>
    <n v="2290"/>
    <m/>
    <m/>
    <s v="2290 | 006_Printing- publications and books"/>
    <s v="006_Printing, publications and books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0000"/>
    <n v="0"/>
    <n v="0"/>
    <n v="20000"/>
    <n v="0"/>
    <n v="20000"/>
    <n v="20660"/>
    <n v="21321.119999999999"/>
    <n v="0"/>
    <n v="0"/>
    <n v="173.91"/>
    <n v="347.82"/>
    <n v="19826.09"/>
    <n v="0.87"/>
    <m/>
  </r>
  <r>
    <n v="11582"/>
    <n v="223904"/>
    <n v="2379"/>
    <m/>
    <m/>
    <s v="2379 | _162_10001_LIM333_Employee Related Cost Senior Management &amp; municipal staff_EMPLOYEE RELATED COSTS _ SOCIAL CONTRIBUTIONS_2018_Standby allowance"/>
    <s v="_162_10001_LIM333_Employee Related Cost Senior Management &amp; municipal staff_EMPLOYEE RELATED COSTS _ SOCIAL CONTRIBUTIONS_2018_Standby allowance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08000000000000000000"/>
    <x v="34"/>
    <x v="3"/>
    <n v="13561"/>
    <n v="0"/>
    <n v="0"/>
    <n v="13561"/>
    <n v="-13561"/>
    <n v="0"/>
    <n v="0"/>
    <n v="0"/>
    <n v="0"/>
    <n v="0"/>
    <n v="6954.15"/>
    <n v="13908.3"/>
    <n v="6606.85"/>
    <n v="51.28"/>
    <m/>
  </r>
  <r>
    <n v="11584"/>
    <n v="231597"/>
    <n v="1367"/>
    <m/>
    <m/>
    <s v="1367 | 183_SALARIES &amp; WAGES - STANDBY ALLOWANCE"/>
    <s v="183_SALARIES &amp; WAGES - STANDBY ALLOWANCE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2001005009008000000000000000000"/>
    <x v="34"/>
    <x v="3"/>
    <n v="211753"/>
    <n v="0"/>
    <n v="0"/>
    <n v="211753"/>
    <n v="-211753"/>
    <n v="0"/>
    <n v="0"/>
    <n v="0"/>
    <n v="0"/>
    <n v="0"/>
    <n v="80407"/>
    <n v="160814"/>
    <n v="131346"/>
    <n v="37.97"/>
    <m/>
  </r>
  <r>
    <n v="12794"/>
    <n v="235102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  <m/>
  </r>
  <r>
    <n v="12796"/>
    <n v="235103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5"/>
    <n v="0"/>
    <n v="0"/>
    <n v="9695"/>
    <n v="0"/>
    <n v="9695"/>
    <n v="10014.934999999999"/>
    <n v="10335.412920000001"/>
    <n v="0"/>
    <n v="0"/>
    <n v="0"/>
    <n v="0"/>
    <n v="9695"/>
    <n v="0"/>
    <m/>
  </r>
  <r>
    <n v="12603"/>
    <n v="224095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  <m/>
  </r>
  <r>
    <n v="10907"/>
    <n v="200293"/>
    <n v="223"/>
    <m/>
    <m/>
    <s v="223 | _004_30000_LIM333_Municipal Running Costs_CONTRACTED SERVICES_2018"/>
    <s v="_004_30000_LIM333_Municipal Running Costs_CONTRACTED SERVICES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12000000000000000000000000000"/>
    <x v="128"/>
    <x v="6"/>
    <n v="500000"/>
    <n v="0"/>
    <n v="0"/>
    <n v="500000"/>
    <n v="50000"/>
    <n v="550000"/>
    <n v="568150"/>
    <n v="586330.80000000005"/>
    <n v="0"/>
    <n v="0"/>
    <n v="0"/>
    <n v="0"/>
    <n v="500000"/>
    <n v="0"/>
    <m/>
  </r>
  <r>
    <n v="12622"/>
    <n v="224078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  <m/>
  </r>
  <r>
    <n v="12623"/>
    <n v="224079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8500"/>
    <n v="17000"/>
    <n v="1194"/>
    <n v="87.68"/>
    <m/>
  </r>
  <r>
    <n v="12793"/>
    <n v="235101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  <m/>
  </r>
  <r>
    <n v="12795"/>
    <n v="235099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94"/>
    <n v="0"/>
    <n v="0"/>
    <n v="9694"/>
    <n v="0"/>
    <n v="9694"/>
    <n v="10013.902"/>
    <n v="10334.346864000001"/>
    <n v="0"/>
    <n v="0"/>
    <n v="0"/>
    <n v="0"/>
    <n v="9694"/>
    <n v="0"/>
    <m/>
  </r>
  <r>
    <n v="12367"/>
    <n v="224379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613"/>
    <n v="0"/>
    <n v="0"/>
    <n v="9613"/>
    <n v="0"/>
    <n v="9613"/>
    <n v="9930.2289999999994"/>
    <n v="10247.996327999999"/>
    <n v="0"/>
    <n v="0"/>
    <n v="0"/>
    <n v="0"/>
    <n v="9613"/>
    <n v="0"/>
    <m/>
  </r>
  <r>
    <n v="11165"/>
    <n v="201479"/>
    <n v="481"/>
    <m/>
    <m/>
    <s v="481 | _133_LIM333_NON-COUNCIL-OWNED ASSETS - CONTRACTORS"/>
    <s v="_133_LIM333_NON-COUNCIL-OWNED ASSETS - CONTRACTOR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9000000000000000000"/>
    <s v="Operational:Maintenance:Infrastructure:Corrective Maintenance:Planned:Electrical Infrastructure:Capital Spares"/>
    <s v="FD001001001008003000000000000000000000"/>
    <s v="Fund:Operational:Revenue:General Revenue:Service Charges:Waste"/>
    <s v="IE007003000000000000000000000000000000"/>
    <x v="0"/>
    <x v="0"/>
    <n v="9500"/>
    <n v="0"/>
    <n v="0"/>
    <n v="9500"/>
    <n v="0"/>
    <n v="9500"/>
    <n v="9813.5"/>
    <n v="10127.532000000001"/>
    <n v="0"/>
    <n v="0"/>
    <n v="0"/>
    <n v="0"/>
    <n v="9500"/>
    <n v="0"/>
    <m/>
  </r>
  <r>
    <n v="11498"/>
    <n v="226366"/>
    <n v="2295"/>
    <m/>
    <m/>
    <s v="2295 | 016_Printing- publications and books"/>
    <s v="016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3000"/>
    <n v="1500"/>
    <n v="0"/>
    <n v="9500"/>
    <n v="0"/>
    <n v="9500"/>
    <n v="9813.5"/>
    <n v="10127.532000000001"/>
    <n v="0"/>
    <n v="0"/>
    <n v="2994.94"/>
    <n v="5989.88"/>
    <n v="6505.06"/>
    <n v="31.53"/>
    <m/>
  </r>
  <r>
    <n v="12249"/>
    <n v="231674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9550"/>
    <n v="0"/>
    <n v="0"/>
    <n v="19550"/>
    <n v="0"/>
    <n v="19550"/>
    <n v="20195.149999999998"/>
    <n v="20841.394799999998"/>
    <n v="0"/>
    <n v="0"/>
    <n v="0"/>
    <n v="0"/>
    <n v="19550"/>
    <n v="0"/>
    <m/>
  </r>
  <r>
    <n v="12281"/>
    <n v="225791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500"/>
    <n v="0"/>
    <n v="19181"/>
    <n v="0"/>
    <n v="19181"/>
    <n v="19813.972999999998"/>
    <n v="20448.020135999999"/>
    <n v="0"/>
    <n v="0"/>
    <n v="18595.3"/>
    <n v="37190.6"/>
    <n v="585.70000000000005"/>
    <n v="96.95"/>
    <m/>
  </r>
  <r>
    <n v="10993"/>
    <n v="208421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7002001000000000000000000000000"/>
    <x v="8"/>
    <x v="2"/>
    <n v="4152"/>
    <n v="15000"/>
    <n v="0"/>
    <n v="19152"/>
    <n v="0"/>
    <n v="19152"/>
    <n v="19784.016"/>
    <n v="20417.104512000002"/>
    <n v="0"/>
    <n v="0"/>
    <n v="13695.66"/>
    <n v="27391.32"/>
    <n v="5456.34"/>
    <n v="71.510000000000005"/>
    <m/>
  </r>
  <r>
    <n v="12271"/>
    <n v="224311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0"/>
    <n v="0"/>
    <n v="9399"/>
    <n v="0"/>
    <m/>
  </r>
  <r>
    <n v="12412"/>
    <n v="224328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8158"/>
    <n v="16316"/>
    <n v="1241"/>
    <n v="86.8"/>
    <m/>
  </r>
  <r>
    <n v="12417"/>
    <n v="224323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0"/>
    <n v="0"/>
    <n v="9399"/>
    <n v="0"/>
    <m/>
  </r>
  <r>
    <n v="11781"/>
    <n v="231421"/>
    <n v="3580"/>
    <m/>
    <m/>
    <s v="3580 | Community Facilities Depreciation"/>
    <s v="Community Facilities Depreciation"/>
    <n v="0"/>
    <s v="Operational Expenditure"/>
    <s v="Initiated"/>
    <n v="6"/>
    <n v="71"/>
    <s v="6005002 / Sports, Art and Culture:Community Services"/>
    <s v="FX001001005000000000000000000000000000"/>
    <s v="Function:Community and Social Services:Core Function:Community Halls and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2003000000000000000000000000"/>
    <s v="Fund:Operational:Revenue:Commercial Services:City Parks, Reserves and Gardens"/>
    <s v="IE004002019023013000000000000000000000"/>
    <x v="129"/>
    <x v="1"/>
    <n v="35595"/>
    <n v="0"/>
    <n v="0"/>
    <n v="35595"/>
    <n v="0"/>
    <n v="35595"/>
    <n v="36769.634999999995"/>
    <n v="37946.263319999998"/>
    <n v="0"/>
    <n v="0"/>
    <n v="3578.84"/>
    <n v="7157.68"/>
    <n v="32016.16"/>
    <n v="10.050000000000001"/>
    <m/>
  </r>
  <r>
    <n v="11781"/>
    <n v="231289"/>
    <n v="3580"/>
    <m/>
    <m/>
    <s v="3580 | Community Facilities Depreciation"/>
    <s v="Community Facilities Depreciation"/>
    <n v="0"/>
    <s v="Operational Expenditure"/>
    <s v="Initiated"/>
    <n v="6"/>
    <n v="71"/>
    <s v="6005002 / Sports, Art and Culture:Community Services"/>
    <s v="FX001001005000000000000000000000000000"/>
    <s v="Function:Community and Social Services:Core Function:Community Halls and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2013000000000000000000000000"/>
    <s v="Fund:Operational:Revenue:Commercial Services:Zoo's and Museums"/>
    <s v="IE004002019023007000000000000000000000"/>
    <x v="130"/>
    <x v="1"/>
    <n v="3938"/>
    <n v="0"/>
    <n v="0"/>
    <n v="3938"/>
    <n v="0"/>
    <n v="3938"/>
    <n v="4067.9539999999997"/>
    <n v="4198.1285280000002"/>
    <n v="0"/>
    <n v="0"/>
    <n v="947.86"/>
    <n v="1895.72"/>
    <n v="2990.14"/>
    <n v="24.07"/>
    <m/>
  </r>
  <r>
    <n v="12019"/>
    <n v="226118"/>
    <n v="4842"/>
    <m/>
    <m/>
    <s v="4842 | 014_70000_LIM333_Operational  Typical Work Streams Agricultural  Marketing_GTEDA"/>
    <s v="014_70000_LIM333_Operational  Typical Work Streams Agricultural  Marketing_GTEDA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9000000000000000000000000000000"/>
    <s v="Operational:Typical Work Streams:Development Agency Establishment"/>
    <s v="FD001002002011000000000000000000000000"/>
    <s v="Fund:Operational:Transfers and Subsidies:Monetary Allocations:Parent Municipality"/>
    <s v="IE011002002010000000000000000000000000"/>
    <x v="131"/>
    <x v="5"/>
    <n v="13592048"/>
    <n v="0"/>
    <n v="0"/>
    <n v="13092048"/>
    <n v="-13092048"/>
    <n v="0"/>
    <n v="0"/>
    <n v="0"/>
    <n v="0"/>
    <n v="0"/>
    <n v="1035592.27"/>
    <n v="2071184.54"/>
    <n v="12056455.73"/>
    <n v="7.91"/>
    <s v="To allocate money for new division GTEDA"/>
  </r>
  <r>
    <n v="12042"/>
    <n v="223938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3000000000000000000000000"/>
    <x v="16"/>
    <x v="3"/>
    <n v="291245"/>
    <n v="0"/>
    <n v="0"/>
    <n v="291245"/>
    <n v="-291245"/>
    <n v="0"/>
    <n v="0"/>
    <n v="0"/>
    <n v="0"/>
    <n v="0"/>
    <n v="54750.13"/>
    <n v="109500.26"/>
    <n v="236494.87"/>
    <n v="18.8"/>
    <m/>
  </r>
  <r>
    <n v="12042"/>
    <n v="223806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1000000000000000000000"/>
    <x v="20"/>
    <x v="3"/>
    <n v="205440"/>
    <n v="0"/>
    <n v="0"/>
    <n v="205440"/>
    <n v="-205440"/>
    <n v="0"/>
    <n v="0"/>
    <n v="0"/>
    <n v="0"/>
    <n v="0"/>
    <n v="110743"/>
    <n v="221486"/>
    <n v="94697"/>
    <n v="53.91"/>
    <m/>
  </r>
  <r>
    <n v="12042"/>
    <n v="224018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6000000000000000000000000"/>
    <x v="11"/>
    <x v="3"/>
    <n v="9097"/>
    <n v="0"/>
    <n v="0"/>
    <n v="9097"/>
    <n v="-9097"/>
    <n v="0"/>
    <n v="0"/>
    <n v="0"/>
    <n v="0"/>
    <n v="0"/>
    <n v="3188.16"/>
    <n v="6376.32"/>
    <n v="5908.84"/>
    <n v="35.049999999999997"/>
    <m/>
  </r>
  <r>
    <n v="11264"/>
    <n v="206129"/>
    <n v="581"/>
    <m/>
    <m/>
    <s v="581 | CONFERENCE &amp; CONVENTION COST - DOMESTIC - Supply Chain Management"/>
    <s v="CONFERENCE &amp; CONVENTION COST - DOMESTIC - Supply Chain Management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8024"/>
    <n v="11000"/>
    <n v="0"/>
    <n v="19024"/>
    <n v="0"/>
    <n v="19024"/>
    <n v="19651.791999999998"/>
    <n v="20280.649343999998"/>
    <n v="0"/>
    <n v="0"/>
    <n v="16347.83"/>
    <n v="32695.66"/>
    <n v="2676.17"/>
    <n v="85.93"/>
    <m/>
  </r>
  <r>
    <n v="12042"/>
    <n v="223988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4000000000000000000000000"/>
    <x v="10"/>
    <x v="3"/>
    <n v="171151"/>
    <n v="0"/>
    <n v="0"/>
    <n v="171151"/>
    <n v="-171151"/>
    <n v="0"/>
    <n v="0"/>
    <n v="0"/>
    <n v="0"/>
    <n v="0"/>
    <n v="46029.599999999999"/>
    <n v="92059.199999999997"/>
    <n v="125121.4"/>
    <n v="26.89"/>
    <m/>
  </r>
  <r>
    <n v="12042"/>
    <n v="223831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3000000000000000000000"/>
    <x v="21"/>
    <x v="3"/>
    <n v="18000"/>
    <n v="0"/>
    <n v="0"/>
    <n v="18000"/>
    <n v="-18000"/>
    <n v="0"/>
    <n v="0"/>
    <n v="0"/>
    <n v="0"/>
    <n v="0"/>
    <n v="14000"/>
    <n v="28000"/>
    <n v="4000"/>
    <n v="77.78"/>
    <m/>
  </r>
  <r>
    <n v="12042"/>
    <n v="223989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5000000000000000000000000"/>
    <x v="18"/>
    <x v="3"/>
    <n v="448303"/>
    <n v="0"/>
    <n v="0"/>
    <n v="448303"/>
    <n v="-448303"/>
    <n v="0"/>
    <n v="0"/>
    <n v="0"/>
    <n v="0"/>
    <n v="0"/>
    <n v="172040.28"/>
    <n v="344080.56"/>
    <n v="276262.71999999997"/>
    <n v="38.380000000000003"/>
    <m/>
  </r>
  <r>
    <n v="12042"/>
    <n v="223960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2000000000000000000000000"/>
    <x v="17"/>
    <x v="3"/>
    <n v="307"/>
    <n v="0"/>
    <n v="0"/>
    <n v="307"/>
    <n v="-307"/>
    <n v="0"/>
    <n v="0"/>
    <n v="0"/>
    <n v="0"/>
    <n v="0"/>
    <n v="225.9"/>
    <n v="451.8"/>
    <n v="81.099999999999994"/>
    <n v="73.58"/>
    <m/>
  </r>
  <r>
    <n v="12042"/>
    <n v="223914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1000000000000000000000000"/>
    <x v="14"/>
    <x v="3"/>
    <n v="3587551"/>
    <n v="0"/>
    <n v="0"/>
    <n v="3587551"/>
    <n v="-3587551"/>
    <n v="0"/>
    <n v="0"/>
    <n v="0"/>
    <n v="0"/>
    <n v="0"/>
    <n v="1236312.93"/>
    <n v="2472625.86"/>
    <n v="2351238.0699999998"/>
    <n v="34.46"/>
    <m/>
  </r>
  <r>
    <n v="12042"/>
    <n v="223890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3000000000000000000"/>
    <x v="9"/>
    <x v="3"/>
    <n v="250073"/>
    <n v="0"/>
    <n v="0"/>
    <n v="250073"/>
    <n v="-250073"/>
    <n v="0"/>
    <n v="0"/>
    <n v="0"/>
    <n v="0"/>
    <n v="0"/>
    <n v="26788.16"/>
    <n v="53576.32"/>
    <n v="223284.84"/>
    <n v="10.71"/>
    <m/>
  </r>
  <r>
    <n v="12042"/>
    <n v="223961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2003000000000000000000000000"/>
    <x v="13"/>
    <x v="3"/>
    <n v="38108"/>
    <n v="0"/>
    <n v="0"/>
    <n v="38108"/>
    <n v="-38108"/>
    <n v="0"/>
    <n v="0"/>
    <n v="0"/>
    <n v="0"/>
    <n v="0"/>
    <n v="13646.64"/>
    <n v="27293.279999999999"/>
    <n v="24461.360000000001"/>
    <n v="35.81"/>
    <m/>
  </r>
  <r>
    <n v="12042"/>
    <n v="223892"/>
    <n v="6239"/>
    <m/>
    <m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9012003000000000000000"/>
    <x v="23"/>
    <x v="3"/>
    <n v="54242"/>
    <n v="0"/>
    <n v="0"/>
    <n v="54242"/>
    <n v="-54242"/>
    <n v="0"/>
    <n v="0"/>
    <n v="0"/>
    <n v="0"/>
    <n v="0"/>
    <n v="211041.95"/>
    <n v="422083.9"/>
    <n v="-156799.95000000001"/>
    <n v="389.07"/>
    <m/>
  </r>
  <r>
    <n v="12280"/>
    <n v="225790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2"/>
    <n v="0"/>
    <n v="0"/>
    <n v="18682"/>
    <n v="0"/>
    <n v="18682"/>
    <n v="19298.505999999998"/>
    <n v="19916.058191999997"/>
    <n v="0"/>
    <n v="0"/>
    <n v="18204"/>
    <n v="36408"/>
    <n v="478"/>
    <n v="97.44"/>
    <m/>
  </r>
  <r>
    <n v="12282"/>
    <n v="225792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2"/>
    <n v="0"/>
    <n v="0"/>
    <n v="18682"/>
    <n v="0"/>
    <n v="18682"/>
    <n v="19298.505999999998"/>
    <n v="19916.058191999997"/>
    <n v="0"/>
    <n v="0"/>
    <n v="0"/>
    <n v="0"/>
    <n v="18682"/>
    <n v="0"/>
    <m/>
  </r>
  <r>
    <n v="12278"/>
    <n v="225772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10586.97"/>
    <n v="21173.94"/>
    <n v="8094.03"/>
    <n v="56.67"/>
    <m/>
  </r>
  <r>
    <n v="12279"/>
    <n v="225785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18595.3"/>
    <n v="37190.6"/>
    <n v="85.7"/>
    <n v="99.54"/>
    <m/>
  </r>
  <r>
    <n v="12418"/>
    <n v="224322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9399"/>
    <n v="0"/>
    <n v="0"/>
    <n v="9399"/>
    <n v="0"/>
    <n v="9399"/>
    <n v="9709.1669999999995"/>
    <n v="10019.860344000001"/>
    <n v="0"/>
    <n v="0"/>
    <n v="0"/>
    <n v="0"/>
    <n v="9399"/>
    <n v="0"/>
    <m/>
  </r>
  <r>
    <n v="11010"/>
    <n v="223498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2001003000000000000000000000000"/>
    <x v="132"/>
    <x v="6"/>
    <n v="480818"/>
    <n v="0"/>
    <n v="0"/>
    <n v="480818"/>
    <n v="0"/>
    <n v="480818"/>
    <n v="496684.99399999995"/>
    <n v="512578.91380799998"/>
    <n v="24196"/>
    <n v="0"/>
    <n v="394956.66"/>
    <n v="789913.32"/>
    <n v="61665.34"/>
    <n v="82.14"/>
    <m/>
  </r>
  <r>
    <n v="12283"/>
    <n v="225793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  <m/>
  </r>
  <r>
    <n v="12608"/>
    <n v="225585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  <m/>
  </r>
  <r>
    <n v="12673"/>
    <n v="225558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  <m/>
  </r>
  <r>
    <n v="12797"/>
    <n v="235116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681"/>
    <n v="0"/>
    <n v="0"/>
    <n v="18681"/>
    <n v="0"/>
    <n v="18681"/>
    <n v="19297.472999999998"/>
    <n v="19914.992135999997"/>
    <n v="0"/>
    <n v="0"/>
    <n v="0"/>
    <n v="0"/>
    <n v="18681"/>
    <n v="0"/>
    <m/>
  </r>
  <r>
    <n v="12049"/>
    <n v="231430"/>
    <n v="6246"/>
    <m/>
    <m/>
    <s v="6246 | 012_PERFORMANCE INCENTIVE SCHEMES"/>
    <s v="012_PERFORMANCE INCENTIVE SCHEMES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3000000000000000000000"/>
    <x v="133"/>
    <x v="3"/>
    <n v="200793"/>
    <n v="0"/>
    <n v="0"/>
    <n v="200793"/>
    <n v="-200793"/>
    <n v="0"/>
    <n v="0"/>
    <n v="0"/>
    <n v="0"/>
    <n v="0"/>
    <n v="123326.72"/>
    <n v="246653.44"/>
    <n v="77466.28"/>
    <n v="61.42"/>
    <m/>
  </r>
  <r>
    <n v="12050"/>
    <n v="231431"/>
    <n v="6247"/>
    <m/>
    <m/>
    <s v="6247 | 052_PERFORMANCE INCENTIVE SCHEMES"/>
    <s v="052_PERFORMANCE INCENTIVE SCHEMES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3000000000000000000000"/>
    <x v="133"/>
    <x v="3"/>
    <n v="171966"/>
    <n v="0"/>
    <n v="0"/>
    <n v="171966"/>
    <n v="-171966"/>
    <n v="0"/>
    <n v="0"/>
    <n v="0"/>
    <n v="0"/>
    <n v="0"/>
    <n v="0"/>
    <n v="0"/>
    <n v="171966"/>
    <n v="0"/>
    <m/>
  </r>
  <r>
    <n v="12051"/>
    <n v="231432"/>
    <n v="6248"/>
    <m/>
    <m/>
    <s v="6248 | 062_PERFORMANCE INCENTIVE SCHEMES"/>
    <s v="062_PERFORMANCE INCENTIVE SCHEMES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1003001003000000000000000000000"/>
    <x v="133"/>
    <x v="3"/>
    <n v="198513"/>
    <n v="0"/>
    <n v="0"/>
    <n v="198513"/>
    <n v="-198513"/>
    <n v="0"/>
    <n v="0"/>
    <n v="0"/>
    <n v="0"/>
    <n v="0"/>
    <n v="0"/>
    <n v="0"/>
    <n v="198513"/>
    <n v="0"/>
    <m/>
  </r>
  <r>
    <n v="11515"/>
    <n v="226325"/>
    <n v="2312"/>
    <m/>
    <m/>
    <s v="2312 | 058_Printing- publications and books"/>
    <s v="058_Printing, publications and books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9144"/>
    <n v="0"/>
    <n v="0"/>
    <n v="9144"/>
    <n v="0"/>
    <n v="9144"/>
    <n v="9445.7519999999986"/>
    <n v="9748.0160639999995"/>
    <n v="0"/>
    <n v="0"/>
    <n v="9028.65"/>
    <n v="18057.3"/>
    <n v="115.35"/>
    <n v="98.74"/>
    <m/>
  </r>
  <r>
    <n v="12055"/>
    <n v="231433"/>
    <n v="6252"/>
    <m/>
    <m/>
    <s v="6252 | 140_PERFORMANCE INCENTIVE SCHEMES"/>
    <s v="140_PERFORMANCE INCENTIVE SCHEMES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5001003001003000000000000000000000"/>
    <x v="133"/>
    <x v="3"/>
    <n v="205443"/>
    <n v="0"/>
    <n v="0"/>
    <n v="205443"/>
    <n v="-205443"/>
    <n v="0"/>
    <n v="0"/>
    <n v="0"/>
    <n v="0"/>
    <n v="0"/>
    <n v="183706.43"/>
    <n v="367412.86"/>
    <n v="21736.57"/>
    <n v="89.42"/>
    <m/>
  </r>
  <r>
    <n v="12056"/>
    <n v="231434"/>
    <n v="6253"/>
    <m/>
    <m/>
    <s v="6253 | 162_PERFORMANCE INCENTIVE SCHEMES"/>
    <s v="162_PERFORMANCE INCENTIVE SCHEME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5001003001003000000000000000000000"/>
    <x v="133"/>
    <x v="3"/>
    <n v="189393"/>
    <n v="0"/>
    <n v="0"/>
    <n v="189393"/>
    <n v="-189393"/>
    <n v="0"/>
    <n v="0"/>
    <n v="0"/>
    <n v="0"/>
    <n v="0"/>
    <n v="0"/>
    <n v="0"/>
    <n v="189393"/>
    <n v="0"/>
    <m/>
  </r>
  <r>
    <n v="12074"/>
    <n v="226109"/>
    <n v="6271"/>
    <m/>
    <m/>
    <s v="6271 | EDSM Expense Grant"/>
    <s v="EDSM Expense Grant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10000000000000000000000"/>
    <s v="Fund:Operational:Transfers and Subsidies:Monetary Allocations:National Government:Energy Efficiency and Demand Side Management Grant"/>
    <s v="IE011001002004003010000000000000000000"/>
    <x v="126"/>
    <x v="5"/>
    <n v="0"/>
    <n v="0"/>
    <n v="0"/>
    <n v="0"/>
    <n v="0"/>
    <n v="0"/>
    <n v="0"/>
    <n v="0"/>
    <n v="0"/>
    <n v="0"/>
    <n v="0"/>
    <n v="0"/>
    <n v="0"/>
    <n v="0"/>
    <m/>
  </r>
  <r>
    <n v="10707"/>
    <n v="224765"/>
    <n v="23"/>
    <m/>
    <m/>
    <s v="23 | _023_LIM333_CONSUMABLE DOMESTIC ITEMS"/>
    <s v="_023_LIM333_CONSUMABLE DOMESTIC ITEM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9000"/>
    <n v="0"/>
    <n v="0"/>
    <n v="9000"/>
    <n v="0"/>
    <n v="9000"/>
    <n v="9297"/>
    <n v="9594.5040000000008"/>
    <n v="0"/>
    <n v="0"/>
    <n v="0"/>
    <n v="0"/>
    <n v="9000"/>
    <n v="0"/>
    <m/>
  </r>
  <r>
    <n v="11491"/>
    <n v="226341"/>
    <n v="2288"/>
    <m/>
    <m/>
    <s v="2288 | 004_Printing- publications and books"/>
    <s v="004_Printing, publications and books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8839"/>
    <n v="0"/>
    <n v="0"/>
    <n v="8839"/>
    <n v="0"/>
    <n v="8839"/>
    <n v="9130.6869999999999"/>
    <n v="9422.8689840000006"/>
    <n v="0"/>
    <n v="0"/>
    <n v="0"/>
    <n v="0"/>
    <n v="8839"/>
    <n v="0"/>
    <m/>
  </r>
  <r>
    <n v="11518"/>
    <n v="226358"/>
    <n v="2315"/>
    <m/>
    <m/>
    <s v="2315 | 103_Printing- publications and books"/>
    <s v="103_Printing, publications and book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8579"/>
    <n v="0"/>
    <n v="0"/>
    <n v="8579"/>
    <n v="0"/>
    <n v="8579"/>
    <n v="8862.107"/>
    <n v="9145.6944239999993"/>
    <n v="0"/>
    <n v="0"/>
    <n v="5894.5"/>
    <n v="11789"/>
    <n v="2684.5"/>
    <n v="68.709999999999994"/>
    <m/>
  </r>
  <r>
    <n v="11101"/>
    <n v="201823"/>
    <n v="417"/>
    <s v="007/053/1027"/>
    <s v="/053/1027"/>
    <s v="417 | _007_10002_LIM333_Employee Related Cost Municipal Staff"/>
    <s v="_007_10002_LIM333_Employee Related Cost Municipal Staff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8528"/>
    <n v="0"/>
    <n v="0"/>
    <n v="18528"/>
    <n v="5329.8555402041093"/>
    <n v="23857.855540204109"/>
    <n v="24645.164773030843"/>
    <n v="25433.81004576783"/>
    <n v="0"/>
    <n v="0"/>
    <n v="14623.25"/>
    <n v="29246.5"/>
    <n v="3904.75"/>
    <n v="78.930000000000007"/>
    <m/>
  </r>
  <r>
    <n v="12418"/>
    <n v="231929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16640"/>
    <n v="336000"/>
    <n v="0"/>
    <n v="452640"/>
    <n v="0"/>
    <n v="452640"/>
    <n v="467577.11999999994"/>
    <n v="482539.58783999993"/>
    <n v="0"/>
    <n v="219037.17"/>
    <n v="167997.06"/>
    <n v="335994.12"/>
    <n v="65605.77"/>
    <n v="37.11"/>
    <m/>
  </r>
  <r>
    <n v="10872"/>
    <n v="225975"/>
    <n v="188"/>
    <m/>
    <m/>
    <s v="188 | _032_10001_LIM333_Employee Related Cost Senior Management &amp; Municipal staff_EMPLOYEE RELATED COSTS _ WAGES _ SALARIES_2018"/>
    <s v="_032_10001_LIM333_Employee Related Cost Senior Management &amp; Municipal staff_EMPLOYEE RELATED COSTS _ WAGES _ SALARIES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8451"/>
    <n v="0"/>
    <n v="0"/>
    <n v="18451"/>
    <n v="0"/>
    <n v="18451"/>
    <n v="19059.882999999998"/>
    <n v="19669.799255999998"/>
    <n v="0"/>
    <n v="0"/>
    <n v="11937.31"/>
    <n v="23874.62"/>
    <n v="6513.69"/>
    <n v="64.7"/>
    <m/>
  </r>
  <r>
    <n v="12671"/>
    <n v="231831"/>
    <n v="8728"/>
    <m/>
    <m/>
    <s v="8728 | Nuwe Voertuie"/>
    <s v="Nuwe Voertuie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391869"/>
    <n v="-111000"/>
    <n v="0"/>
    <n v="280869"/>
    <n v="0"/>
    <n v="280869"/>
    <n v="290137.67699999997"/>
    <n v="299422.08266399999"/>
    <n v="0"/>
    <n v="622.6"/>
    <n v="69936.960000000006"/>
    <n v="139873.92000000001"/>
    <n v="210309.44"/>
    <n v="24.9"/>
    <m/>
  </r>
  <r>
    <n v="10691"/>
    <n v="224483"/>
    <n v="7"/>
    <m/>
    <m/>
    <s v="7 | _063_LIM333_MACHINERY &amp; EQUIPMENT"/>
    <s v="_063_LIM333_MACHINERY &amp; EQUIPMEN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8549"/>
    <n v="0"/>
    <n v="0"/>
    <n v="8549"/>
    <n v="0"/>
    <n v="8549"/>
    <n v="8831.1170000000002"/>
    <n v="9113.7127440000004"/>
    <n v="0"/>
    <n v="0"/>
    <n v="0"/>
    <n v="0"/>
    <n v="8549"/>
    <n v="0"/>
    <m/>
  </r>
  <r>
    <n v="10978"/>
    <n v="202931"/>
    <n v="294"/>
    <m/>
    <m/>
    <s v="294 | _115_70000_LIM333_Operational  Typical Work Streams Health and Welfare Food Sample Testing_GENERAL EXPENSES _ OTHER_2018"/>
    <s v="_115_70000_LIM333_Operational  Typical Work Streams Health and Welfare Food Sample Testing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9005000000000000000000000000000"/>
    <s v="Operational:Typical Work Streams:Health and Welfare:Food Sample Testing"/>
    <s v="FD001001001002000000000000000000000000"/>
    <s v="Fund:Operational:Revenue:General Revenue:Equitable Share"/>
    <s v="IE010068000000000000000000000000000000"/>
    <x v="33"/>
    <x v="2"/>
    <n v="23321"/>
    <n v="-5000"/>
    <n v="0"/>
    <n v="18321"/>
    <n v="0"/>
    <n v="18321"/>
    <n v="18925.592999999997"/>
    <n v="19531.211975999999"/>
    <n v="0"/>
    <n v="0"/>
    <n v="0"/>
    <n v="0"/>
    <n v="18321"/>
    <n v="0"/>
    <m/>
  </r>
  <r>
    <n v="11005"/>
    <n v="224905"/>
    <n v="321"/>
    <m/>
    <m/>
    <s v="321 | 113_LIM333_CONSUMABLE DOMESTIC ITEMS"/>
    <s v="113_LIM333_CONSUMABLE DOMESTIC ITEMS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541"/>
    <n v="0"/>
    <n v="0"/>
    <n v="8541"/>
    <n v="0"/>
    <n v="8541"/>
    <n v="8822.8529999999992"/>
    <n v="9105.1842959999994"/>
    <n v="0"/>
    <n v="0"/>
    <n v="0"/>
    <n v="0"/>
    <n v="8541"/>
    <n v="0"/>
    <m/>
  </r>
  <r>
    <n v="12255"/>
    <n v="231687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8251"/>
    <n v="0"/>
    <n v="0"/>
    <n v="18251"/>
    <n v="0"/>
    <n v="18251"/>
    <n v="18853.282999999999"/>
    <n v="19456.588056000001"/>
    <n v="0"/>
    <n v="0"/>
    <n v="0"/>
    <n v="0"/>
    <n v="18251"/>
    <n v="0"/>
    <m/>
  </r>
  <r>
    <n v="11108"/>
    <n v="206268"/>
    <n v="424"/>
    <m/>
    <m/>
    <s v="424 | _056_LIM333_NON-CAPITAL TOOLS &amp; EQUIPMENT"/>
    <s v="_056_LIM333_NON-CAPITAL TOOLS &amp; EQUIPMENT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8292"/>
    <n v="0"/>
    <n v="0"/>
    <n v="8292"/>
    <n v="0"/>
    <n v="8292"/>
    <n v="8565.6359999999986"/>
    <n v="8839.7363519999981"/>
    <n v="0"/>
    <n v="0"/>
    <n v="704.75"/>
    <n v="1409.5"/>
    <n v="7587.25"/>
    <n v="8.5"/>
    <m/>
  </r>
  <r>
    <n v="12042"/>
    <n v="226036"/>
    <n v="6239"/>
    <s v="040/053/1027"/>
    <s v="/053/1027"/>
    <s v="6239 | _040_10002_LIM333_Employee Related Cost Municipal Staff"/>
    <s v="_040_10002_LIM333_Employee Related Cost Municipal Staff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7871"/>
    <n v="0"/>
    <n v="0"/>
    <n v="17871"/>
    <n v="21034.480166436508"/>
    <n v="38905.480166436508"/>
    <n v="40189.361011928908"/>
    <n v="41475.420564310632"/>
    <n v="0"/>
    <n v="0"/>
    <n v="14104.71"/>
    <n v="28209.42"/>
    <n v="3766.29"/>
    <n v="78.930000000000007"/>
    <m/>
  </r>
  <r>
    <n v="12363"/>
    <n v="231854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6000"/>
    <n v="0"/>
    <n v="227000"/>
    <n v="0"/>
    <n v="227000"/>
    <n v="234490.99999999997"/>
    <n v="241994.71199999997"/>
    <n v="0"/>
    <n v="0"/>
    <n v="198738.15"/>
    <n v="397476.3"/>
    <n v="28261.85"/>
    <n v="87.55"/>
    <m/>
  </r>
  <r>
    <n v="12283"/>
    <n v="231889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157000"/>
    <n v="0"/>
    <n v="215320"/>
    <n v="0"/>
    <n v="215320"/>
    <n v="222425.55999999997"/>
    <n v="229543.17791999999"/>
    <n v="3200"/>
    <n v="0"/>
    <n v="254832.7"/>
    <n v="509665.4"/>
    <n v="-42712.7"/>
    <n v="118.35"/>
    <m/>
  </r>
  <r>
    <n v="11131"/>
    <n v="211415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7141"/>
    <n v="0"/>
    <n v="0"/>
    <n v="17141"/>
    <n v="0"/>
    <n v="17141"/>
    <n v="17706.652999999998"/>
    <n v="18273.265895999997"/>
    <n v="0"/>
    <n v="0"/>
    <n v="0"/>
    <n v="0"/>
    <n v="17141"/>
    <n v="0"/>
    <m/>
  </r>
  <r>
    <n v="10993"/>
    <n v="208865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2000000000000000000000000"/>
    <x v="37"/>
    <x v="2"/>
    <n v="17000"/>
    <n v="0"/>
    <n v="0"/>
    <n v="17000"/>
    <n v="0"/>
    <n v="17000"/>
    <n v="17561"/>
    <n v="18122.952000000001"/>
    <n v="0"/>
    <n v="0"/>
    <n v="2967.2"/>
    <n v="5934.4"/>
    <n v="14032.8"/>
    <n v="17.45"/>
    <m/>
  </r>
  <r>
    <n v="11131"/>
    <n v="209327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6834"/>
    <n v="0"/>
    <n v="0"/>
    <n v="16834"/>
    <n v="0"/>
    <n v="16834"/>
    <n v="17389.521999999997"/>
    <n v="17945.986703999999"/>
    <n v="0"/>
    <n v="0"/>
    <n v="0"/>
    <n v="0"/>
    <n v="16834"/>
    <n v="0"/>
    <m/>
  </r>
  <r>
    <n v="12350"/>
    <n v="224392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8135"/>
    <n v="0"/>
    <n v="0"/>
    <n v="8135"/>
    <n v="0"/>
    <n v="8135"/>
    <n v="8403.4549999999999"/>
    <n v="8672.3655600000002"/>
    <n v="0"/>
    <n v="0"/>
    <n v="7800.69"/>
    <n v="15601.38"/>
    <n v="334.31"/>
    <n v="95.89"/>
    <m/>
  </r>
  <r>
    <n v="11520"/>
    <n v="226373"/>
    <n v="2317"/>
    <m/>
    <m/>
    <s v="2317 | 112_Printing- publications and books"/>
    <s v="112_Printing, publications and books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7998"/>
    <n v="0"/>
    <n v="0"/>
    <n v="7998"/>
    <n v="0"/>
    <n v="7998"/>
    <n v="8261.9339999999993"/>
    <n v="8526.3158879999992"/>
    <n v="0"/>
    <n v="0"/>
    <n v="2387.1999999999998"/>
    <n v="4774.3999999999996"/>
    <n v="5610.8"/>
    <n v="29.85"/>
    <m/>
  </r>
  <r>
    <n v="11203"/>
    <n v="226023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6794"/>
    <n v="0"/>
    <n v="0"/>
    <n v="16794"/>
    <n v="0"/>
    <n v="16794"/>
    <n v="17348.201999999997"/>
    <n v="17903.344463999998"/>
    <n v="0"/>
    <n v="0"/>
    <n v="0"/>
    <n v="0"/>
    <n v="16794"/>
    <n v="0"/>
    <m/>
  </r>
  <r>
    <n v="12587"/>
    <n v="231950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58545"/>
    <n v="-55000"/>
    <n v="0"/>
    <n v="203545"/>
    <n v="0"/>
    <n v="203545"/>
    <n v="210261.98499999999"/>
    <n v="216990.36851999999"/>
    <n v="0"/>
    <n v="0"/>
    <n v="8180.32"/>
    <n v="16360.64"/>
    <n v="195364.68"/>
    <n v="4.0199999999999996"/>
    <m/>
  </r>
  <r>
    <n v="12376"/>
    <n v="224367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927"/>
    <n v="0"/>
    <n v="0"/>
    <n v="7927"/>
    <n v="0"/>
    <n v="7927"/>
    <n v="8188.5909999999994"/>
    <n v="8450.6259119999995"/>
    <n v="0"/>
    <n v="0"/>
    <n v="0"/>
    <n v="0"/>
    <n v="7927"/>
    <n v="0"/>
    <m/>
  </r>
  <r>
    <n v="10733"/>
    <n v="210623"/>
    <n v="49"/>
    <m/>
    <m/>
    <s v="49 | _037_10002_LIM333_Employee Related Cost Municipal Staff"/>
    <s v="_037_10002_LIM333_Employee Related Cost Municipal Staff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6441"/>
    <n v="0"/>
    <n v="0"/>
    <n v="16441"/>
    <n v="0"/>
    <n v="16441"/>
    <n v="16983.553"/>
    <n v="17527.026696000001"/>
    <n v="0"/>
    <n v="0"/>
    <n v="36239.69"/>
    <n v="72479.38"/>
    <n v="-19798.689999999999"/>
    <n v="220.42"/>
    <m/>
  </r>
  <r>
    <n v="11587"/>
    <n v="231474"/>
    <n v="2380"/>
    <m/>
    <m/>
    <s v="2380 | 037_Repairs and maintenance_Machinery and Equipment"/>
    <s v="037_Repairs and maintenance_Machinery and Equipment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7616"/>
    <n v="0"/>
    <n v="0"/>
    <n v="7616"/>
    <n v="0"/>
    <n v="7616"/>
    <n v="7867.3279999999995"/>
    <n v="8119.082496"/>
    <n v="0"/>
    <n v="0"/>
    <n v="0"/>
    <n v="0"/>
    <n v="7616"/>
    <n v="0"/>
    <m/>
  </r>
  <r>
    <n v="11141"/>
    <n v="202480"/>
    <n v="457"/>
    <m/>
    <m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6181"/>
    <n v="0"/>
    <n v="0"/>
    <n v="16181"/>
    <n v="0"/>
    <n v="16181"/>
    <n v="16714.972999999998"/>
    <n v="17249.852135999998"/>
    <n v="0"/>
    <n v="0"/>
    <n v="39566.35"/>
    <n v="79132.7"/>
    <n v="-23385.35"/>
    <n v="244.52"/>
    <m/>
  </r>
  <r>
    <n v="11506"/>
    <n v="225887"/>
    <n v="2303"/>
    <m/>
    <m/>
    <s v="2303 | 036_Printing- publications and books"/>
    <s v="036_Printing, publications and book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6083"/>
    <n v="0"/>
    <n v="0"/>
    <n v="16083"/>
    <n v="0"/>
    <n v="16083"/>
    <n v="16613.738999999998"/>
    <n v="17145.378647999998"/>
    <n v="0"/>
    <n v="0"/>
    <n v="0"/>
    <n v="0"/>
    <n v="16083"/>
    <n v="0"/>
    <m/>
  </r>
  <r>
    <n v="10930"/>
    <n v="224895"/>
    <n v="246"/>
    <m/>
    <m/>
    <s v="246 | _016_LIM333_CONSUMABLE DOMESTIC ITEMS"/>
    <s v="_016_LIM333_CONSUMABLE DOMESTIC ITEM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2579"/>
    <n v="0"/>
    <n v="0"/>
    <n v="7579"/>
    <n v="0"/>
    <n v="7579"/>
    <n v="7829.1069999999991"/>
    <n v="8079.6384239999988"/>
    <n v="0"/>
    <n v="0"/>
    <n v="2271.2199999999998"/>
    <n v="4542.4399999999996"/>
    <n v="5307.78"/>
    <n v="29.97"/>
    <m/>
  </r>
  <r>
    <n v="12244"/>
    <n v="224693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3466.66"/>
    <n v="6933.32"/>
    <n v="4093.34"/>
    <n v="45.86"/>
    <m/>
  </r>
  <r>
    <n v="10786"/>
    <n v="226035"/>
    <n v="102"/>
    <s v="032/053/1027"/>
    <s v="/053/1027"/>
    <s v="102 | _032_10002_LIM333_Employee Related Cost Municipal Staff"/>
    <s v="_032_10002_LIM333_Employee Related Cost Municipal Staff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5914"/>
    <n v="0"/>
    <n v="0"/>
    <n v="15914"/>
    <n v="9282.2588059047666"/>
    <n v="25196.258805904767"/>
    <n v="26027.735346499623"/>
    <n v="26860.622877587612"/>
    <n v="0"/>
    <n v="0"/>
    <n v="12560.15"/>
    <n v="25120.3"/>
    <n v="3353.85"/>
    <n v="78.930000000000007"/>
    <m/>
  </r>
  <r>
    <n v="11083"/>
    <n v="225005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23003000000000000000000000000000"/>
    <x v="43"/>
    <x v="2"/>
    <n v="15750"/>
    <n v="0"/>
    <n v="0"/>
    <n v="15750"/>
    <n v="0"/>
    <n v="15750"/>
    <n v="16269.749999999998"/>
    <n v="16790.381999999998"/>
    <n v="0"/>
    <n v="0"/>
    <n v="0"/>
    <n v="0"/>
    <n v="15750"/>
    <n v="0"/>
    <m/>
  </r>
  <r>
    <n v="12417"/>
    <n v="231918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16640"/>
    <n v="40000"/>
    <n v="0"/>
    <n v="156640"/>
    <n v="0"/>
    <n v="156640"/>
    <n v="161809.12"/>
    <n v="166987.01183999999"/>
    <n v="0"/>
    <n v="0"/>
    <n v="303813.65000000002"/>
    <n v="607627.30000000005"/>
    <n v="-147173.65"/>
    <n v="193.96"/>
    <m/>
  </r>
  <r>
    <n v="12247"/>
    <n v="231989"/>
    <n v="6518"/>
    <m/>
    <m/>
    <s v="6518 | Fleet project_ISUZU  FVZ 1600 COMPACTOR [133]_CNT 192 L"/>
    <s v="Fleet project_ISUZU  FVZ 1600 COMPACTOR [133]_CNT 1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16640"/>
    <n v="35000"/>
    <n v="0"/>
    <n v="152640"/>
    <n v="0"/>
    <n v="152640"/>
    <n v="157677.12"/>
    <n v="162722.78784"/>
    <n v="10093.5"/>
    <n v="0"/>
    <n v="141607.47"/>
    <n v="283214.94"/>
    <n v="939.03"/>
    <n v="92.77"/>
    <m/>
  </r>
  <r>
    <n v="11152"/>
    <n v="201143"/>
    <n v="468"/>
    <m/>
    <m/>
    <s v="468 | _143_10001_LIM333_Employee Related Cost Senior Management &amp; Municipal staff_EMPLOYEE RELATED COSTS _ WAGES _ SALARIES_2018"/>
    <s v="_143_10001_LIM333_Employee Related Cost Senior Management &amp; Municipal staff_EMPLOYEE RELATED COSTS _ WAGES _ SALARIES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5627"/>
    <n v="0"/>
    <n v="0"/>
    <n v="15627"/>
    <n v="0"/>
    <n v="15627"/>
    <n v="16142.690999999999"/>
    <n v="16659.257111999999"/>
    <n v="0"/>
    <n v="0"/>
    <n v="101458.92"/>
    <n v="202917.84"/>
    <n v="-85831.92"/>
    <n v="649.25"/>
    <m/>
  </r>
  <r>
    <n v="11528"/>
    <n v="225881"/>
    <n v="2325"/>
    <m/>
    <m/>
    <s v="2325 | 144_Printing- publications and books"/>
    <s v="144_Printing, publications and book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0313"/>
    <n v="-15000"/>
    <n v="0"/>
    <n v="15313"/>
    <n v="0"/>
    <n v="15313"/>
    <n v="15818.328999999998"/>
    <n v="16324.515527999998"/>
    <n v="0"/>
    <n v="0"/>
    <n v="4568.83"/>
    <n v="9137.66"/>
    <n v="10744.17"/>
    <n v="29.84"/>
    <m/>
  </r>
  <r>
    <n v="10732"/>
    <n v="203387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5000"/>
    <n v="0"/>
    <n v="0"/>
    <n v="15000"/>
    <n v="0"/>
    <n v="15000"/>
    <n v="15494.999999999998"/>
    <n v="15990.839999999998"/>
    <n v="0"/>
    <n v="0"/>
    <n v="0"/>
    <n v="0"/>
    <n v="15000"/>
    <n v="0"/>
    <m/>
  </r>
  <r>
    <n v="12245"/>
    <n v="224679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0"/>
    <n v="0"/>
    <n v="7560"/>
    <n v="0"/>
    <m/>
  </r>
  <r>
    <n v="12246"/>
    <n v="224680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0"/>
    <n v="0"/>
    <n v="7560"/>
    <n v="0"/>
    <m/>
  </r>
  <r>
    <n v="12388"/>
    <n v="224570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7560"/>
    <n v="0"/>
    <n v="0"/>
    <n v="7560"/>
    <n v="0"/>
    <n v="7560"/>
    <n v="7809.48"/>
    <n v="8059.3833599999998"/>
    <n v="0"/>
    <n v="0"/>
    <n v="130.44"/>
    <n v="260.88"/>
    <n v="7429.56"/>
    <n v="1.73"/>
    <m/>
  </r>
  <r>
    <n v="12396"/>
    <n v="231909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55000"/>
    <n v="0"/>
    <n v="147340"/>
    <n v="0"/>
    <n v="147340"/>
    <n v="152202.22"/>
    <n v="157072.69104000001"/>
    <n v="0"/>
    <n v="0"/>
    <n v="133319.35999999999"/>
    <n v="266638.71999999997"/>
    <n v="14020.64"/>
    <n v="90.48"/>
    <m/>
  </r>
  <r>
    <n v="12272"/>
    <n v="224310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554"/>
    <n v="0"/>
    <n v="0"/>
    <n v="7554"/>
    <n v="0"/>
    <n v="7554"/>
    <n v="7803.2819999999992"/>
    <n v="8052.9870239999991"/>
    <n v="0"/>
    <n v="0"/>
    <n v="0"/>
    <n v="0"/>
    <n v="7554"/>
    <n v="0"/>
    <m/>
  </r>
  <r>
    <n v="11090"/>
    <n v="205651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5000"/>
    <n v="0"/>
    <n v="0"/>
    <n v="15000"/>
    <n v="0"/>
    <n v="15000"/>
    <n v="15494.999999999998"/>
    <n v="15990.839999999998"/>
    <n v="0"/>
    <n v="0"/>
    <n v="6521.74"/>
    <n v="13043.48"/>
    <n v="8478.26"/>
    <n v="43.48"/>
    <m/>
  </r>
  <r>
    <n v="11090"/>
    <n v="205660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3000000000000000000000000000000"/>
    <x v="134"/>
    <x v="2"/>
    <n v="15000"/>
    <n v="0"/>
    <n v="0"/>
    <n v="15000"/>
    <n v="0"/>
    <n v="15000"/>
    <n v="15494.999999999998"/>
    <n v="15990.839999999998"/>
    <n v="0"/>
    <n v="0"/>
    <n v="0"/>
    <n v="0"/>
    <n v="15000"/>
    <n v="0"/>
    <m/>
  </r>
  <r>
    <n v="12316"/>
    <n v="231767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4974"/>
    <n v="0"/>
    <n v="0"/>
    <n v="14974"/>
    <n v="0"/>
    <n v="14974"/>
    <n v="15468.141999999998"/>
    <n v="15963.122543999998"/>
    <n v="0"/>
    <n v="0"/>
    <n v="0"/>
    <n v="0"/>
    <n v="14974"/>
    <n v="0"/>
    <m/>
  </r>
  <r>
    <n v="12643"/>
    <n v="231993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80000"/>
    <n v="0"/>
    <n v="138320"/>
    <n v="0"/>
    <n v="138320"/>
    <n v="142884.56"/>
    <n v="147456.86592000001"/>
    <n v="0"/>
    <n v="17470.099999999999"/>
    <n v="159001.26"/>
    <n v="318002.52"/>
    <n v="-38151.360000000001"/>
    <n v="114.95"/>
    <m/>
  </r>
  <r>
    <n v="11141"/>
    <n v="202487"/>
    <n v="457"/>
    <s v="012/053/1027"/>
    <s v="/053/1027"/>
    <s v="457 | _012_10002_LIM333_Employee Related Cost Municipal Staff &amp; Senior Management_EMPLOYEE RELATED COSTS _ WAGES _ SALARIES_2018"/>
    <s v="_012_10002_LIM333_Employee Related Cost Municipal Staff &amp; Senior Management_EMPLOYEE RELATED COSTS _ WAGES _ SALARIES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515"/>
    <n v="0"/>
    <n v="0"/>
    <n v="14515"/>
    <n v="41027.526205015572"/>
    <n v="55542.526205015572"/>
    <n v="57375.429569781081"/>
    <n v="59211.443316014076"/>
    <n v="0"/>
    <n v="0"/>
    <n v="11455.98"/>
    <n v="22911.96"/>
    <n v="3059.02"/>
    <n v="78.930000000000007"/>
    <m/>
  </r>
  <r>
    <n v="11530"/>
    <n v="225874"/>
    <n v="2327"/>
    <m/>
    <m/>
    <s v="2327 | 162_Printing- publications and books"/>
    <s v="162_Printing, publications and book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1000000000000000000000000000000"/>
    <x v="32"/>
    <x v="2"/>
    <n v="4506"/>
    <n v="10000"/>
    <n v="0"/>
    <n v="14506"/>
    <n v="0"/>
    <n v="14506"/>
    <n v="14984.697999999999"/>
    <n v="15464.208336"/>
    <n v="0"/>
    <n v="0"/>
    <n v="2300"/>
    <n v="4600"/>
    <n v="12206"/>
    <n v="15.86"/>
    <m/>
  </r>
  <r>
    <n v="11137"/>
    <n v="207823"/>
    <n v="453"/>
    <m/>
    <m/>
    <s v="453 | _053_70000_LIM333_Operational  Typical Work Streams Capacity Building Training and Development Workshops"/>
    <s v="_053_70000_LIM333_Operational  Typical Work Streams Capacity Building Training and Development Workshops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04010000000000000000000000000000"/>
    <s v="Operational:Typical Work Streams:Capacity Building Training and Development:Workshops, Seminars and Subject Matter Training"/>
    <s v="FD001001001002000000000000000000000000"/>
    <s v="Fund:Operational:Revenue:General Revenue:Equitable Share"/>
    <s v="IE010037002001000000000000000000000000"/>
    <x v="8"/>
    <x v="2"/>
    <n v="14470"/>
    <n v="0"/>
    <n v="0"/>
    <n v="14470"/>
    <n v="0"/>
    <n v="14470"/>
    <n v="14947.509999999998"/>
    <n v="15425.830319999999"/>
    <n v="0"/>
    <n v="0"/>
    <n v="0"/>
    <n v="0"/>
    <n v="14470"/>
    <n v="0"/>
    <m/>
  </r>
  <r>
    <n v="12273"/>
    <n v="224308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553"/>
    <n v="0"/>
    <n v="0"/>
    <n v="7553"/>
    <n v="0"/>
    <n v="7553"/>
    <n v="7802.2489999999998"/>
    <n v="8051.9209680000004"/>
    <n v="0"/>
    <n v="0"/>
    <n v="0"/>
    <n v="0"/>
    <n v="7553"/>
    <n v="0"/>
    <m/>
  </r>
  <r>
    <n v="12274"/>
    <n v="224307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7553"/>
    <n v="0"/>
    <n v="0"/>
    <n v="7553"/>
    <n v="0"/>
    <n v="7553"/>
    <n v="7802.2489999999998"/>
    <n v="8051.9209680000004"/>
    <n v="0"/>
    <n v="0"/>
    <n v="2452.4499999999998"/>
    <n v="4904.8999999999996"/>
    <n v="5100.55"/>
    <n v="32.47"/>
    <m/>
  </r>
  <r>
    <n v="11204"/>
    <n v="203189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14468"/>
    <n v="0"/>
    <n v="0"/>
    <n v="14468"/>
    <n v="0"/>
    <n v="14468"/>
    <n v="14945.444"/>
    <n v="15423.698208"/>
    <n v="0"/>
    <n v="0"/>
    <n v="785"/>
    <n v="1570"/>
    <n v="13683"/>
    <n v="5.43"/>
    <m/>
  </r>
  <r>
    <n v="11009"/>
    <n v="226039"/>
    <n v="325"/>
    <s v="058/053/1027"/>
    <s v="/053/1027"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461"/>
    <n v="0"/>
    <n v="0"/>
    <n v="14461"/>
    <n v="7798.5171304002506"/>
    <n v="22259.517130400251"/>
    <n v="22994.081195703457"/>
    <n v="23729.89179396597"/>
    <n v="0"/>
    <n v="0"/>
    <n v="11413.36"/>
    <n v="22826.720000000001"/>
    <n v="3047.64"/>
    <n v="78.930000000000007"/>
    <m/>
  </r>
  <r>
    <n v="10778"/>
    <n v="224872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6920"/>
    <n v="0"/>
    <n v="0"/>
    <n v="6920"/>
    <n v="0"/>
    <n v="6920"/>
    <n v="7148.36"/>
    <n v="7377.1075199999996"/>
    <n v="0"/>
    <n v="0"/>
    <n v="0"/>
    <n v="0"/>
    <n v="6920"/>
    <n v="0"/>
    <m/>
  </r>
  <r>
    <n v="12248"/>
    <n v="224271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6900"/>
    <n v="0"/>
    <n v="0"/>
    <n v="6900"/>
    <n v="0"/>
    <n v="6900"/>
    <n v="7127.7"/>
    <n v="7355.7864"/>
    <n v="0"/>
    <n v="0"/>
    <n v="2487.6"/>
    <n v="4975.2"/>
    <n v="4412.3999999999996"/>
    <n v="36.049999999999997"/>
    <m/>
  </r>
  <r>
    <n v="10793"/>
    <n v="204928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2000000000000000000000000000"/>
    <x v="57"/>
    <x v="2"/>
    <n v="14316"/>
    <n v="0"/>
    <n v="0"/>
    <n v="14316"/>
    <n v="0"/>
    <n v="14316"/>
    <n v="14788.427999999998"/>
    <n v="15261.657695999998"/>
    <n v="0"/>
    <n v="3430"/>
    <n v="4465.21"/>
    <n v="8930.42"/>
    <n v="6420.79"/>
    <n v="31.19"/>
    <m/>
  </r>
  <r>
    <n v="12362"/>
    <n v="231855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10500"/>
    <n v="0"/>
    <n v="132500"/>
    <n v="0"/>
    <n v="132500"/>
    <n v="136872.5"/>
    <n v="141252.42000000001"/>
    <n v="826.09"/>
    <n v="0"/>
    <n v="2000"/>
    <n v="4000"/>
    <n v="129673.91"/>
    <n v="1.51"/>
    <m/>
  </r>
  <r>
    <n v="10774"/>
    <n v="200425"/>
    <n v="90"/>
    <m/>
    <m/>
    <s v="90 | _144_30000_LIM333_Municipal Running Costs_CONTRACTED SERVICES_2018"/>
    <s v="_144_30000_LIM333_Municipal Running Costs_CONTRACTED SERVICES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31000000000000000000000000000"/>
    <x v="136"/>
    <x v="6"/>
    <n v="195796"/>
    <n v="-70000"/>
    <n v="0"/>
    <n v="125796"/>
    <n v="12579.600000000006"/>
    <n v="138375.6"/>
    <n v="142941.99479999999"/>
    <n v="147516.1386336"/>
    <n v="0"/>
    <n v="0"/>
    <n v="22249.56"/>
    <n v="44499.12"/>
    <n v="103546.44"/>
    <n v="17.690000000000001"/>
    <m/>
  </r>
  <r>
    <n v="12248"/>
    <n v="225836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3910"/>
    <n v="400"/>
    <n v="0"/>
    <n v="14310"/>
    <n v="0"/>
    <n v="14310"/>
    <n v="14782.23"/>
    <n v="15255.26136"/>
    <n v="0"/>
    <n v="0"/>
    <n v="13608"/>
    <n v="27216"/>
    <n v="702"/>
    <n v="95.09"/>
    <m/>
  </r>
  <r>
    <n v="11009"/>
    <n v="225967"/>
    <n v="325"/>
    <m/>
    <m/>
    <s v="325 | _058_10002_LIM333_Employee Related Cost Municipal Staff"/>
    <s v="_058_10002_LIM333_Employee Related Cost Municipal Staff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4040"/>
    <n v="0"/>
    <n v="0"/>
    <n v="14040"/>
    <n v="0"/>
    <n v="14040"/>
    <n v="14503.32"/>
    <n v="14967.426240000001"/>
    <n v="0"/>
    <n v="0"/>
    <n v="9628.7199999999993"/>
    <n v="19257.439999999999"/>
    <n v="4411.28"/>
    <n v="68.58"/>
    <m/>
  </r>
  <r>
    <n v="12385"/>
    <n v="224568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2500"/>
    <n v="0"/>
    <n v="6820"/>
    <n v="0"/>
    <n v="6820"/>
    <n v="7045.0599999999995"/>
    <n v="7270.5019199999997"/>
    <n v="0"/>
    <n v="0"/>
    <n v="3466.66"/>
    <n v="6933.32"/>
    <n v="3353.34"/>
    <n v="50.83"/>
    <m/>
  </r>
  <r>
    <n v="11530"/>
    <n v="226365"/>
    <n v="2327"/>
    <m/>
    <m/>
    <s v="2327 | 162_Printing- publications and books"/>
    <s v="162_Printing, publications and books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6759"/>
    <n v="0"/>
    <n v="0"/>
    <n v="6759"/>
    <n v="0"/>
    <n v="6759"/>
    <n v="6982.0469999999996"/>
    <n v="7205.4725039999994"/>
    <n v="0"/>
    <n v="0"/>
    <n v="2273.3000000000002"/>
    <n v="4546.6000000000004"/>
    <n v="4485.7"/>
    <n v="33.630000000000003"/>
    <m/>
  </r>
  <r>
    <n v="11170"/>
    <n v="200341"/>
    <n v="486"/>
    <s v="153/053/1027"/>
    <s v="/053/1027"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4018"/>
    <n v="0"/>
    <n v="0"/>
    <n v="14018"/>
    <n v="10354.202622839501"/>
    <n v="24372.202622839501"/>
    <n v="25176.485309393203"/>
    <n v="25982.132839293787"/>
    <n v="0"/>
    <n v="0"/>
    <n v="11063.73"/>
    <n v="22127.46"/>
    <n v="2954.27"/>
    <n v="78.930000000000007"/>
    <m/>
  </r>
  <r>
    <n v="10754"/>
    <n v="224972"/>
    <n v="70"/>
    <m/>
    <m/>
    <s v="70 | _173_30000_LIM333_Municipal Running Costs_GENERAL EXPENSES _ OTHER_2018"/>
    <s v="_173_30000_LIM333_Municipal Running Costs_GENERAL EXPENSES _ OTHER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8000000000000000000000000000"/>
    <x v="96"/>
    <x v="2"/>
    <n v="14000"/>
    <n v="0"/>
    <n v="0"/>
    <n v="14000"/>
    <n v="0"/>
    <n v="14000"/>
    <n v="14461.999999999998"/>
    <n v="14924.783999999998"/>
    <n v="0"/>
    <n v="0"/>
    <n v="5217.3599999999997"/>
    <n v="10434.719999999999"/>
    <n v="8782.64"/>
    <n v="37.270000000000003"/>
    <m/>
  </r>
  <r>
    <n v="10846"/>
    <n v="209320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4000"/>
    <n v="0"/>
    <n v="0"/>
    <n v="14000"/>
    <n v="0"/>
    <n v="14000"/>
    <n v="14461.999999999998"/>
    <n v="14924.783999999998"/>
    <n v="0"/>
    <n v="0"/>
    <n v="11224.44"/>
    <n v="22448.880000000001"/>
    <n v="2775.56"/>
    <n v="80.17"/>
    <m/>
  </r>
  <r>
    <n v="10826"/>
    <n v="203672"/>
    <n v="142"/>
    <m/>
    <m/>
    <s v="142 | _052_10001_LIM333_Employee Related Cost Senior Management &amp; Municipal staff_EMPLOYEE RELATED COSTS _ WAGES _ SALARIES_2018"/>
    <s v="_052_10001_LIM333_Employee Related Cost Senior Management &amp; Municipal staff_EMPLOYEE RELATED COSTS _ WAGES _ SALARIES_2018"/>
    <n v="0"/>
    <s v="Operational Expenditure"/>
    <s v="Initiated"/>
    <n v="4"/>
    <n v="47"/>
    <s v="4001005 / Employee Performance Management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3872"/>
    <n v="0"/>
    <n v="0"/>
    <n v="13872"/>
    <n v="0"/>
    <n v="13872"/>
    <n v="14329.775999999998"/>
    <n v="14788.328831999999"/>
    <n v="0"/>
    <n v="0"/>
    <n v="9415.74"/>
    <n v="18831.48"/>
    <n v="4456.26"/>
    <n v="67.88"/>
    <m/>
  </r>
  <r>
    <n v="11516"/>
    <n v="226340"/>
    <n v="2313"/>
    <m/>
    <m/>
    <s v="2313 | 062_Printing- publications and books"/>
    <s v="062_Printing, publications and books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512"/>
    <n v="0"/>
    <n v="0"/>
    <n v="6512"/>
    <n v="0"/>
    <n v="6512"/>
    <n v="6726.8959999999997"/>
    <n v="6942.1566720000001"/>
    <n v="0"/>
    <n v="0"/>
    <n v="0"/>
    <n v="0"/>
    <n v="6512"/>
    <n v="0"/>
    <m/>
  </r>
  <r>
    <n v="12278"/>
    <n v="224616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3465.94"/>
    <n v="6931.88"/>
    <n v="3014.06"/>
    <n v="53.49"/>
    <m/>
  </r>
  <r>
    <n v="12610"/>
    <n v="231949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25000"/>
    <n v="0"/>
    <n v="118000"/>
    <n v="0"/>
    <n v="118000"/>
    <n v="121893.99999999999"/>
    <n v="125794.60799999999"/>
    <n v="500"/>
    <n v="3210"/>
    <n v="30058.6"/>
    <n v="60117.2"/>
    <n v="84231.4"/>
    <n v="25.47"/>
    <m/>
  </r>
  <r>
    <n v="10904"/>
    <n v="206377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3798"/>
    <n v="0"/>
    <n v="0"/>
    <n v="13798"/>
    <n v="0"/>
    <n v="13798"/>
    <n v="14253.333999999999"/>
    <n v="14709.440687999999"/>
    <n v="0"/>
    <n v="0"/>
    <n v="9022.2199999999993"/>
    <n v="18044.439999999999"/>
    <n v="4775.78"/>
    <n v="65.39"/>
    <m/>
  </r>
  <r>
    <n v="12620"/>
    <n v="231695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733"/>
    <n v="0"/>
    <n v="0"/>
    <n v="13733"/>
    <n v="0"/>
    <n v="13733"/>
    <n v="14186.188999999998"/>
    <n v="14640.147047999999"/>
    <n v="0"/>
    <n v="0"/>
    <n v="0"/>
    <n v="0"/>
    <n v="13733"/>
    <n v="0"/>
    <m/>
  </r>
  <r>
    <n v="12279"/>
    <n v="224631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  <m/>
  </r>
  <r>
    <n v="11509"/>
    <n v="225879"/>
    <n v="2306"/>
    <m/>
    <m/>
    <s v="2306 | 039_Printing- publications and books"/>
    <s v="039_Printing, publications and book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3596"/>
    <n v="0"/>
    <n v="0"/>
    <n v="13596"/>
    <n v="0"/>
    <n v="13596"/>
    <n v="14044.668"/>
    <n v="14494.097376"/>
    <n v="0"/>
    <n v="1738.5"/>
    <n v="5178.8599999999997"/>
    <n v="10357.719999999999"/>
    <n v="6678.64"/>
    <n v="38.090000000000003"/>
    <m/>
  </r>
  <r>
    <n v="12280"/>
    <n v="224636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  <m/>
  </r>
  <r>
    <n v="12281"/>
    <n v="231898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59000"/>
    <n v="0"/>
    <n v="117320"/>
    <n v="0"/>
    <n v="117320"/>
    <n v="121191.56"/>
    <n v="125069.68992"/>
    <n v="0"/>
    <n v="0"/>
    <n v="155739.29999999999"/>
    <n v="311478.59999999998"/>
    <n v="-38419.300000000003"/>
    <n v="132.75"/>
    <m/>
  </r>
  <r>
    <n v="12305"/>
    <n v="231761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317"/>
    <n v="0"/>
    <n v="0"/>
    <n v="13317"/>
    <n v="0"/>
    <n v="13317"/>
    <n v="13756.460999999999"/>
    <n v="14196.667751999999"/>
    <n v="0"/>
    <n v="0"/>
    <n v="0"/>
    <n v="0"/>
    <n v="13317"/>
    <n v="0"/>
    <m/>
  </r>
  <r>
    <n v="12281"/>
    <n v="224637"/>
    <n v="6637"/>
    <m/>
    <m/>
    <s v="6637 | Fleet project_UD 80 NISSAN_BSJ 334 L"/>
    <s v="Fleet project_UD 80 NISSAN_BSJ 3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3660.88"/>
    <n v="7321.76"/>
    <n v="2819.12"/>
    <n v="56.5"/>
    <m/>
  </r>
  <r>
    <n v="12627"/>
    <n v="231954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3460"/>
    <n v="49000"/>
    <n v="0"/>
    <n v="102460"/>
    <n v="0"/>
    <n v="102460"/>
    <n v="105841.18"/>
    <n v="109228.09775999999"/>
    <n v="852.17"/>
    <n v="54885.73"/>
    <n v="79557.13"/>
    <n v="159114.26"/>
    <n v="-32835.03"/>
    <n v="77.650000000000006"/>
    <m/>
  </r>
  <r>
    <n v="12306"/>
    <n v="231760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3316"/>
    <n v="0"/>
    <n v="0"/>
    <n v="13316"/>
    <n v="0"/>
    <n v="13316"/>
    <n v="13755.427999999998"/>
    <n v="14195.601695999998"/>
    <n v="0"/>
    <n v="0"/>
    <n v="0"/>
    <n v="0"/>
    <n v="13316"/>
    <n v="0"/>
    <m/>
  </r>
  <r>
    <n v="12282"/>
    <n v="224638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  <m/>
  </r>
  <r>
    <n v="11170"/>
    <n v="225969"/>
    <n v="486"/>
    <m/>
    <m/>
    <s v="486 | _153_10002_LIM333_Employee Related Cost Municipal Staff_EMPLOYEE RELATED COSTS _ SOCIAL CONTRIBUTIONS_2018"/>
    <s v="_153_10002_LIM333_Employee Related Cost Municipal Staff_EMPLOYEE RELATED COSTS _ SOCIAL CONTRIBUTIONS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3158"/>
    <n v="0"/>
    <n v="0"/>
    <n v="13158"/>
    <n v="0"/>
    <n v="13158"/>
    <n v="13592.213999999998"/>
    <n v="14027.164847999999"/>
    <n v="0"/>
    <n v="0"/>
    <n v="12617.12"/>
    <n v="25234.240000000002"/>
    <n v="540.88"/>
    <n v="95.89"/>
    <m/>
  </r>
  <r>
    <n v="10766"/>
    <n v="203614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3000"/>
    <n v="0"/>
    <n v="0"/>
    <n v="13000"/>
    <n v="0"/>
    <n v="13000"/>
    <n v="13428.999999999998"/>
    <n v="13858.727999999999"/>
    <n v="0"/>
    <n v="0"/>
    <n v="0"/>
    <n v="0"/>
    <n v="13000"/>
    <n v="0"/>
    <m/>
  </r>
  <r>
    <n v="11590"/>
    <n v="223393"/>
    <n v="2383"/>
    <m/>
    <m/>
    <s v="2383 | 037_COUNCIL-OWNED VEHICLES - MATERIALS_Repair and maintenance"/>
    <s v="037_COUNCIL-OWNED VEHICLES - MATERIALS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1008000000000000000000000000000"/>
    <x v="50"/>
    <x v="6"/>
    <n v="100000"/>
    <n v="0"/>
    <n v="0"/>
    <n v="100000"/>
    <n v="0"/>
    <n v="100000"/>
    <n v="103299.99999999999"/>
    <n v="106605.59999999999"/>
    <n v="0"/>
    <n v="0"/>
    <n v="1225332.27"/>
    <n v="2450664.54"/>
    <n v="-1125332.27"/>
    <n v="1225.33"/>
    <m/>
  </r>
  <r>
    <n v="10987"/>
    <n v="199249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13000"/>
    <n v="0"/>
    <n v="0"/>
    <n v="13000"/>
    <n v="0"/>
    <n v="13000"/>
    <n v="13428.999999999998"/>
    <n v="13858.727999999999"/>
    <n v="0"/>
    <n v="0"/>
    <n v="2797"/>
    <n v="5594"/>
    <n v="10203"/>
    <n v="21.52"/>
    <m/>
  </r>
  <r>
    <n v="11146"/>
    <n v="207816"/>
    <n v="462"/>
    <s v="052/053/1027"/>
    <s v="/053/1027"/>
    <s v="462 | _052_10002_LIM333_Employee Related Cost Municipal Staff"/>
    <s v="_052_10002_LIM333_Employee Related Cost Municipal Staff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12615"/>
    <n v="0"/>
    <n v="0"/>
    <n v="12615"/>
    <n v="6763.8079124774558"/>
    <n v="19378.807912477456"/>
    <n v="20018.308573589209"/>
    <n v="20658.894447944065"/>
    <n v="0"/>
    <n v="0"/>
    <n v="9956.41"/>
    <n v="19912.82"/>
    <n v="2658.59"/>
    <n v="78.930000000000007"/>
    <m/>
  </r>
  <r>
    <n v="12283"/>
    <n v="224639"/>
    <n v="6639"/>
    <m/>
    <m/>
    <s v="6639 | Fleet project_UD 80 NISSAN_BST 681 L"/>
    <s v="Fleet project_UD 80 NISSAN_BST 6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247.08"/>
    <n v="494.16"/>
    <n v="6232.92"/>
    <n v="3.81"/>
    <m/>
  </r>
  <r>
    <n v="12284"/>
    <n v="224614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  <m/>
  </r>
  <r>
    <n v="10866"/>
    <n v="201321"/>
    <n v="182"/>
    <m/>
    <m/>
    <s v="182 | _140_10001_LIM333_Employee Related Cost Senior Management &amp; Municipal staff_EMPLOYEE RELATED COSTS _ WAGES _ SALARIES_2018"/>
    <s v="_140_10001_LIM333_Employee Related Cost Senior Management &amp; Municipal staff_EMPLOYEE RELATED COSTS _ WAGES _ SALARIES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12506"/>
    <n v="0"/>
    <n v="0"/>
    <n v="12506"/>
    <n v="0"/>
    <n v="12506"/>
    <n v="12918.697999999999"/>
    <n v="13332.096335999999"/>
    <n v="0"/>
    <n v="0"/>
    <n v="21731.439999999999"/>
    <n v="43462.879999999997"/>
    <n v="-9225.44"/>
    <n v="173.77"/>
    <m/>
  </r>
  <r>
    <n v="12394"/>
    <n v="225739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52"/>
    <n v="0"/>
    <n v="0"/>
    <n v="12452"/>
    <n v="0"/>
    <n v="12452"/>
    <n v="12862.915999999999"/>
    <n v="13274.529311999999"/>
    <n v="0"/>
    <n v="0"/>
    <n v="0"/>
    <n v="0"/>
    <n v="12452"/>
    <n v="0"/>
    <m/>
  </r>
  <r>
    <n v="12608"/>
    <n v="224803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  <m/>
  </r>
  <r>
    <n v="12643"/>
    <n v="224822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  <m/>
  </r>
  <r>
    <n v="10824"/>
    <n v="203378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2000"/>
    <n v="0"/>
    <n v="0"/>
    <n v="12000"/>
    <n v="0"/>
    <n v="12000"/>
    <n v="12395.999999999998"/>
    <n v="12792.671999999999"/>
    <n v="0"/>
    <n v="0"/>
    <n v="0"/>
    <n v="0"/>
    <n v="12000"/>
    <n v="0"/>
    <m/>
  </r>
  <r>
    <n v="12391"/>
    <n v="231914"/>
    <n v="6576"/>
    <m/>
    <m/>
    <s v="6576 | Fleet project_NISSAN  UD 330WF T27 CRANE TRUCK _CMS 088 L"/>
    <s v="Fleet project_NISSAN  UD 330WF T27 CRANE TRUCK _CMS 0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0"/>
    <n v="0"/>
    <n v="0"/>
    <n v="97200"/>
    <n v="0"/>
    <n v="97200"/>
    <n v="100407.59999999999"/>
    <n v="103620.64319999999"/>
    <n v="5023"/>
    <n v="0"/>
    <n v="0"/>
    <n v="0"/>
    <n v="92177"/>
    <n v="0"/>
    <m/>
  </r>
  <r>
    <n v="12673"/>
    <n v="235106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  <m/>
  </r>
  <r>
    <n v="10954"/>
    <n v="201586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5008000000000000000000000000000"/>
    <x v="96"/>
    <x v="2"/>
    <n v="12000"/>
    <n v="0"/>
    <n v="0"/>
    <n v="12000"/>
    <n v="0"/>
    <n v="12000"/>
    <n v="12395.999999999998"/>
    <n v="12792.671999999999"/>
    <n v="0"/>
    <n v="0"/>
    <n v="4800"/>
    <n v="9600"/>
    <n v="7200"/>
    <n v="40"/>
    <m/>
  </r>
  <r>
    <n v="11517"/>
    <n v="225905"/>
    <n v="2314"/>
    <m/>
    <m/>
    <s v="2314 | 063_Printing- publications and books"/>
    <s v="063_Printing, publications and book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982"/>
    <n v="10000"/>
    <n v="0"/>
    <n v="11982"/>
    <n v="0"/>
    <n v="11982"/>
    <n v="12377.405999999999"/>
    <n v="12773.482991999999"/>
    <n v="0"/>
    <n v="0"/>
    <n v="0"/>
    <n v="0"/>
    <n v="11982"/>
    <n v="0"/>
    <m/>
  </r>
  <r>
    <n v="12609"/>
    <n v="231948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0"/>
    <n v="-148000"/>
    <n v="0"/>
    <n v="95000"/>
    <n v="0"/>
    <n v="95000"/>
    <n v="98134.999999999985"/>
    <n v="101275.31999999999"/>
    <n v="2608.2600000000002"/>
    <n v="0"/>
    <n v="22034.240000000002"/>
    <n v="44068.480000000003"/>
    <n v="70357.5"/>
    <n v="23.19"/>
    <m/>
  </r>
  <r>
    <n v="12265"/>
    <n v="225777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424"/>
    <n v="0"/>
    <n v="0"/>
    <n v="11424"/>
    <n v="0"/>
    <n v="11424"/>
    <n v="11800.991999999998"/>
    <n v="12178.623743999999"/>
    <n v="0"/>
    <n v="0"/>
    <n v="0"/>
    <n v="0"/>
    <n v="11424"/>
    <n v="0"/>
    <m/>
  </r>
  <r>
    <n v="12797"/>
    <n v="235109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0"/>
    <n v="0"/>
    <n v="0"/>
    <n v="6480"/>
    <n v="0"/>
    <n v="6480"/>
    <n v="6693.8399999999992"/>
    <n v="6908.0428799999991"/>
    <n v="0"/>
    <n v="0"/>
    <n v="0"/>
    <n v="0"/>
    <n v="6480"/>
    <n v="0"/>
    <m/>
  </r>
  <r>
    <n v="10811"/>
    <n v="235756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7000000000000000000000000000000"/>
    <x v="41"/>
    <x v="2"/>
    <n v="0"/>
    <n v="11405"/>
    <n v="0"/>
    <n v="11405"/>
    <n v="0"/>
    <n v="11405"/>
    <n v="11781.365"/>
    <n v="12158.36868"/>
    <n v="0"/>
    <n v="0"/>
    <n v="59126.53"/>
    <n v="118253.06"/>
    <n v="-47721.53"/>
    <n v="518.42999999999995"/>
    <m/>
  </r>
  <r>
    <n v="12627"/>
    <n v="225591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500"/>
    <n v="0"/>
    <n v="11131"/>
    <n v="0"/>
    <n v="11131"/>
    <n v="11498.322999999999"/>
    <n v="11866.269335999999"/>
    <n v="0"/>
    <n v="0"/>
    <n v="10392"/>
    <n v="20784"/>
    <n v="739"/>
    <n v="93.36"/>
    <m/>
  </r>
  <r>
    <n v="12284"/>
    <n v="225770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400"/>
    <n v="0"/>
    <n v="11031"/>
    <n v="0"/>
    <n v="11031"/>
    <n v="11395.022999999999"/>
    <n v="11759.663736"/>
    <n v="0"/>
    <n v="0"/>
    <n v="10783.3"/>
    <n v="21566.6"/>
    <n v="247.7"/>
    <n v="97.75"/>
    <m/>
  </r>
  <r>
    <n v="10961"/>
    <n v="224899"/>
    <n v="277"/>
    <m/>
    <m/>
    <s v="277 | 134_LIM333_CONSUMABLE DOMESTIC ITEMS"/>
    <s v="134_LIM333_CONSUMABLE DOMESTIC ITEM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3000000000000000000000"/>
    <s v="Fund:Operational:Revenue:General Revenue:Service Charges:Waste"/>
    <s v="IE007003000000000000000000000000000000"/>
    <x v="0"/>
    <x v="0"/>
    <n v="6408"/>
    <n v="0"/>
    <n v="0"/>
    <n v="6408"/>
    <n v="0"/>
    <n v="6408"/>
    <n v="6619.463999999999"/>
    <n v="6831.2868479999988"/>
    <n v="0"/>
    <n v="0"/>
    <n v="0"/>
    <n v="0"/>
    <n v="6408"/>
    <n v="0"/>
    <m/>
  </r>
  <r>
    <n v="12251"/>
    <n v="224685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  <m/>
  </r>
  <r>
    <n v="12248"/>
    <n v="231988"/>
    <n v="6519"/>
    <m/>
    <m/>
    <s v="6519 | Fleet project_ISUZU FSR800 WATER TANKER [063]_CNC 461 L"/>
    <s v="Fleet project_ISUZU FSR800 WATER TANKER [063]_CNC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391.3"/>
    <n v="27546.32"/>
    <n v="55092.639999999999"/>
    <n v="64402.38"/>
    <n v="29.83"/>
    <m/>
  </r>
  <r>
    <n v="12393"/>
    <n v="225738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400"/>
    <n v="0"/>
    <n v="11031"/>
    <n v="0"/>
    <n v="11031"/>
    <n v="11395.022999999999"/>
    <n v="11759.663736"/>
    <n v="0"/>
    <n v="0"/>
    <n v="10392"/>
    <n v="20784"/>
    <n v="639"/>
    <n v="94.21"/>
    <m/>
  </r>
  <r>
    <n v="12312"/>
    <n v="224650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  <m/>
  </r>
  <r>
    <n v="12395"/>
    <n v="225740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400"/>
    <n v="0"/>
    <n v="11031"/>
    <n v="0"/>
    <n v="11031"/>
    <n v="11395.022999999999"/>
    <n v="11759.663736"/>
    <n v="0"/>
    <n v="0"/>
    <n v="10739.83"/>
    <n v="21479.66"/>
    <n v="291.17"/>
    <n v="97.36"/>
    <m/>
  </r>
  <r>
    <n v="12249"/>
    <n v="231987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15263.33"/>
    <n v="74734.87"/>
    <n v="149469.74"/>
    <n v="2341.8000000000002"/>
    <n v="80.930000000000007"/>
    <m/>
  </r>
  <r>
    <n v="11526"/>
    <n v="225873"/>
    <n v="2323"/>
    <m/>
    <m/>
    <s v="2323 | 135_Printing- publications and books"/>
    <s v="135_Printing, publications and book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0980"/>
    <n v="0"/>
    <n v="0"/>
    <n v="10980"/>
    <n v="0"/>
    <n v="10980"/>
    <n v="11342.339999999998"/>
    <n v="11705.294879999999"/>
    <n v="0"/>
    <n v="0"/>
    <n v="0"/>
    <n v="0"/>
    <n v="10980"/>
    <n v="0"/>
    <m/>
  </r>
  <r>
    <n v="12376"/>
    <n v="224559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  <m/>
  </r>
  <r>
    <n v="10932"/>
    <n v="205339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3800"/>
    <n v="-23000"/>
    <n v="0"/>
    <n v="10800"/>
    <n v="0"/>
    <n v="10800"/>
    <n v="11156.4"/>
    <n v="11513.4048"/>
    <n v="0"/>
    <n v="0"/>
    <n v="0"/>
    <n v="0"/>
    <n v="10800"/>
    <n v="0"/>
    <m/>
  </r>
  <r>
    <n v="11497"/>
    <n v="225876"/>
    <n v="2294"/>
    <m/>
    <m/>
    <s v="2294 | 015_Printing- publications and books"/>
    <s v="015_Printing, publications and books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5560"/>
    <n v="2650"/>
    <n v="0"/>
    <n v="10770"/>
    <n v="0"/>
    <n v="10770"/>
    <n v="11125.41"/>
    <n v="11481.423119999999"/>
    <n v="0"/>
    <n v="0"/>
    <n v="7136.01"/>
    <n v="14272.02"/>
    <n v="3633.99"/>
    <n v="66.260000000000005"/>
    <m/>
  </r>
  <r>
    <n v="12404"/>
    <n v="224587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  <m/>
  </r>
  <r>
    <n v="12413"/>
    <n v="225760"/>
    <n v="6618"/>
    <m/>
    <m/>
    <s v="6618 | Fleet project_TIPPER TRUCK TATA 1518LPK [063]_CNG 464 L"/>
    <s v="Fleet project_TIPPER TRUCK TATA 1518LPK [063]_CNG 4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400"/>
    <n v="0"/>
    <n v="10735"/>
    <n v="0"/>
    <n v="10735"/>
    <n v="11089.254999999999"/>
    <n v="11444.11116"/>
    <n v="0"/>
    <n v="347.83"/>
    <n v="10104"/>
    <n v="20208"/>
    <n v="283.17"/>
    <n v="94.12"/>
    <m/>
  </r>
  <r>
    <n v="12410"/>
    <n v="224593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4"/>
    <n v="0"/>
    <n v="0"/>
    <n v="6264"/>
    <n v="0"/>
    <n v="6264"/>
    <n v="6470.7119999999995"/>
    <n v="6677.7747839999993"/>
    <n v="0"/>
    <n v="0"/>
    <n v="0"/>
    <n v="0"/>
    <n v="6264"/>
    <n v="0"/>
    <m/>
  </r>
  <r>
    <n v="12392"/>
    <n v="231913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37384.080000000002"/>
    <n v="74768.160000000003"/>
    <n v="54955.92"/>
    <n v="40.49"/>
    <m/>
  </r>
  <r>
    <n v="11503"/>
    <n v="226323"/>
    <n v="2300"/>
    <m/>
    <m/>
    <s v="2300 | 033_Printing- publications and books"/>
    <s v="033_Printing, publications and book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194"/>
    <n v="0"/>
    <n v="0"/>
    <n v="6194"/>
    <n v="0"/>
    <n v="6194"/>
    <n v="6398.4019999999991"/>
    <n v="6603.1508639999993"/>
    <n v="0"/>
    <n v="0"/>
    <n v="6111.83"/>
    <n v="12223.66"/>
    <n v="82.17"/>
    <n v="98.67"/>
    <m/>
  </r>
  <r>
    <n v="10811"/>
    <n v="20188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57001002000000000000000000000000"/>
    <x v="37"/>
    <x v="2"/>
    <n v="10724"/>
    <n v="0"/>
    <n v="0"/>
    <n v="10724"/>
    <n v="0"/>
    <n v="10724"/>
    <n v="11077.892"/>
    <n v="11432.384544"/>
    <n v="0"/>
    <n v="0"/>
    <n v="0"/>
    <n v="0"/>
    <n v="10724"/>
    <n v="0"/>
    <m/>
  </r>
  <r>
    <n v="12392"/>
    <n v="225737"/>
    <n v="6577"/>
    <m/>
    <m/>
    <s v="6577 | Fleet project_NISSAN  UD 80  HONEY SUCKER [093]_CNK 292 L"/>
    <s v="Fleet project_NISSAN  UD 80  HONEY SUCKER [093]_CNK 29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631"/>
    <n v="0"/>
    <n v="0"/>
    <n v="10631"/>
    <n v="0"/>
    <n v="10631"/>
    <n v="10981.822999999999"/>
    <n v="11333.241335999999"/>
    <n v="0"/>
    <n v="0"/>
    <n v="0"/>
    <n v="0"/>
    <n v="10631"/>
    <n v="0"/>
    <m/>
  </r>
  <r>
    <n v="10911"/>
    <n v="207173"/>
    <n v="227"/>
    <m/>
    <m/>
    <s v="227 | _062_LIM333_NON-CAPITAL TOOLS &amp; EQUIPMENT"/>
    <s v="_062_LIM333_NON-CAPITAL TOOLS &amp; EQUIPMENT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6183"/>
    <n v="0"/>
    <n v="0"/>
    <n v="6183"/>
    <n v="0"/>
    <n v="6183"/>
    <n v="6387.0389999999998"/>
    <n v="6591.4242480000003"/>
    <n v="0"/>
    <n v="0"/>
    <n v="0"/>
    <n v="0"/>
    <n v="6183"/>
    <n v="0"/>
    <m/>
  </r>
  <r>
    <n v="12394"/>
    <n v="231911"/>
    <n v="6579"/>
    <m/>
    <m/>
    <s v="6579 | Fleet project_NISSAN  UD 80 C H07 [173] CRANE_CMN 100 L"/>
    <s v="Fleet project_NISSAN  UD 80 C H07 [173] CRANE_CMN 10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0"/>
    <n v="0"/>
    <n v="92340"/>
    <n v="0"/>
    <m/>
  </r>
  <r>
    <n v="10793"/>
    <n v="204910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5000000000000000000000000000"/>
    <x v="137"/>
    <x v="2"/>
    <n v="10480"/>
    <n v="0"/>
    <n v="0"/>
    <n v="10480"/>
    <n v="0"/>
    <n v="10480"/>
    <n v="10825.839999999998"/>
    <n v="11172.266879999999"/>
    <n v="0"/>
    <n v="0"/>
    <n v="0"/>
    <n v="0"/>
    <n v="10480"/>
    <n v="0"/>
    <m/>
  </r>
  <r>
    <n v="12395"/>
    <n v="231910"/>
    <n v="6580"/>
    <m/>
    <m/>
    <s v="6580 | Fleet project_NISSAN  UD 80 C H07 [173] CRANE_CNF 598 L"/>
    <s v="Fleet project_NISSAN  UD 80 C H07 [173] CRANE_CNF 59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4504"/>
    <n v="9008"/>
    <n v="87836"/>
    <n v="4.88"/>
    <m/>
  </r>
  <r>
    <n v="12414"/>
    <n v="225761"/>
    <n v="6619"/>
    <m/>
    <m/>
    <s v="6619 | Fleet project_TIPPER TRUCK TATA 1518LPK [063]_CNG 468 L"/>
    <s v="Fleet project_TIPPER TRUCK TATA 1518LPK [063]_CNG 4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0"/>
    <n v="0"/>
    <n v="10335"/>
    <n v="0"/>
    <n v="10335"/>
    <n v="10676.054999999998"/>
    <n v="11017.688759999999"/>
    <n v="0"/>
    <n v="0"/>
    <n v="0"/>
    <n v="0"/>
    <n v="10335"/>
    <n v="0"/>
    <m/>
  </r>
  <r>
    <n v="12415"/>
    <n v="225762"/>
    <n v="6620"/>
    <m/>
    <m/>
    <s v="6620 | Fleet project_TIPPER TRUCK TATA 1518LPK [063]_CNG 476 L"/>
    <s v="Fleet project_TIPPER TRUCK TATA 1518LPK [063]_CNG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0"/>
    <n v="0"/>
    <n v="10335"/>
    <n v="0"/>
    <n v="10335"/>
    <n v="10676.054999999998"/>
    <n v="11017.688759999999"/>
    <n v="0"/>
    <n v="0"/>
    <n v="347.83"/>
    <n v="695.66"/>
    <n v="9987.17"/>
    <n v="3.37"/>
    <m/>
  </r>
  <r>
    <n v="10934"/>
    <n v="224897"/>
    <n v="250"/>
    <m/>
    <m/>
    <s v="250 | _024_LIM333_CONSUMABLE DOMESTIC ITEMS"/>
    <s v="_024_LIM333_CONSUMABLE DOMESTIC ITEM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6000"/>
    <n v="0"/>
    <n v="0"/>
    <n v="6000"/>
    <n v="0"/>
    <n v="6000"/>
    <n v="6197.9999999999991"/>
    <n v="6396.3359999999993"/>
    <n v="0"/>
    <n v="0"/>
    <n v="0"/>
    <n v="0"/>
    <n v="6000"/>
    <n v="0"/>
    <m/>
  </r>
  <r>
    <n v="11096"/>
    <n v="224917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6000"/>
    <n v="0"/>
    <n v="0"/>
    <n v="6000"/>
    <n v="0"/>
    <n v="6000"/>
    <n v="6197.9999999999991"/>
    <n v="6396.3359999999993"/>
    <n v="0"/>
    <n v="0"/>
    <n v="0"/>
    <n v="0"/>
    <n v="6000"/>
    <n v="0"/>
    <m/>
  </r>
  <r>
    <n v="12416"/>
    <n v="225763"/>
    <n v="6621"/>
    <m/>
    <m/>
    <s v="6621 | Fleet project_TIPPER TRUCK TATA 1518LPK [063]_CNG 480 L"/>
    <s v="Fleet project_TIPPER TRUCK TATA 1518LPK [063]_CNG 48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0335"/>
    <n v="0"/>
    <n v="0"/>
    <n v="10335"/>
    <n v="0"/>
    <n v="10335"/>
    <n v="10676.054999999998"/>
    <n v="11017.688759999999"/>
    <n v="0"/>
    <n v="0"/>
    <n v="0"/>
    <n v="0"/>
    <n v="10335"/>
    <n v="0"/>
    <m/>
  </r>
  <r>
    <n v="12397"/>
    <n v="231908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0"/>
    <n v="61214.7"/>
    <n v="122429.4"/>
    <n v="31125.3"/>
    <n v="66.290000000000006"/>
    <m/>
  </r>
  <r>
    <n v="12400"/>
    <n v="225745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800"/>
    <n v="0"/>
    <n v="10160"/>
    <n v="0"/>
    <n v="10160"/>
    <n v="10495.279999999999"/>
    <n v="10831.128959999998"/>
    <n v="0"/>
    <n v="0"/>
    <n v="9503.83"/>
    <n v="19007.66"/>
    <n v="656.17"/>
    <n v="93.54"/>
    <m/>
  </r>
  <r>
    <n v="12043"/>
    <n v="225985"/>
    <n v="6240"/>
    <m/>
    <m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0000"/>
    <n v="0"/>
    <n v="0"/>
    <n v="10000"/>
    <n v="0"/>
    <n v="10000"/>
    <n v="10330"/>
    <n v="10660.56"/>
    <n v="0"/>
    <n v="0"/>
    <n v="0"/>
    <n v="0"/>
    <n v="10000"/>
    <n v="0"/>
    <m/>
  </r>
  <r>
    <n v="12301"/>
    <n v="235595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0"/>
    <n v="0"/>
    <n v="0"/>
    <n v="10000"/>
    <n v="0"/>
    <n v="10000"/>
    <n v="10330"/>
    <n v="10660.56"/>
    <n v="0"/>
    <n v="0"/>
    <n v="1500"/>
    <n v="3000"/>
    <n v="8500"/>
    <n v="15"/>
    <m/>
  </r>
  <r>
    <n v="12627"/>
    <n v="224826"/>
    <n v="8643"/>
    <m/>
    <m/>
    <s v="8643 | NISSAN UD 90_BZN 610 L"/>
    <s v="NISSAN UD 90_BZN 61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940"/>
    <n v="0"/>
    <n v="0"/>
    <n v="5940"/>
    <n v="0"/>
    <n v="5940"/>
    <n v="6136.0199999999995"/>
    <n v="6332.3726399999996"/>
    <n v="0"/>
    <n v="0"/>
    <n v="0"/>
    <n v="0"/>
    <n v="5940"/>
    <n v="0"/>
    <m/>
  </r>
  <r>
    <n v="12251"/>
    <n v="224268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914"/>
    <n v="0"/>
    <n v="0"/>
    <n v="5914"/>
    <n v="0"/>
    <n v="5914"/>
    <n v="6109.1619999999994"/>
    <n v="6304.6551839999993"/>
    <n v="0"/>
    <n v="0"/>
    <n v="0"/>
    <n v="0"/>
    <n v="5914"/>
    <n v="0"/>
    <m/>
  </r>
  <r>
    <n v="12241"/>
    <n v="231666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9988"/>
    <n v="0"/>
    <n v="0"/>
    <n v="9988"/>
    <n v="0"/>
    <n v="9988"/>
    <n v="10317.603999999999"/>
    <n v="10647.767328"/>
    <n v="0"/>
    <n v="0"/>
    <n v="0"/>
    <n v="0"/>
    <n v="9988"/>
    <n v="0"/>
    <m/>
  </r>
  <r>
    <n v="12261"/>
    <n v="224258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7"/>
    <n v="0"/>
    <n v="0"/>
    <n v="5817"/>
    <n v="0"/>
    <n v="5817"/>
    <n v="6008.9609999999993"/>
    <n v="6201.2477519999993"/>
    <n v="0"/>
    <n v="0"/>
    <n v="0"/>
    <n v="0"/>
    <n v="5817"/>
    <n v="0"/>
    <m/>
  </r>
  <r>
    <n v="12398"/>
    <n v="231907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1650"/>
    <n v="15546.96"/>
    <n v="31093.919999999998"/>
    <n v="75143.039999999994"/>
    <n v="16.84"/>
    <m/>
  </r>
  <r>
    <n v="12399"/>
    <n v="225744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500"/>
    <n v="0"/>
    <n v="9860"/>
    <n v="0"/>
    <n v="9860"/>
    <n v="10185.379999999999"/>
    <n v="10511.312159999999"/>
    <n v="0"/>
    <n v="0"/>
    <n v="9547.2999999999993"/>
    <n v="19094.599999999999"/>
    <n v="312.7"/>
    <n v="96.83"/>
    <m/>
  </r>
  <r>
    <n v="12399"/>
    <n v="231906"/>
    <n v="6584"/>
    <m/>
    <m/>
    <s v="6584 | Fleet project_NISSAN  UD 85   TIPPER [063]_CMS 114 L"/>
    <s v="Fleet project_NISSAN  UD 85   TIPPER [063]_CMS 1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950"/>
    <n v="1800"/>
    <n v="25148.38"/>
    <n v="50296.76"/>
    <n v="64441.62"/>
    <n v="27.23"/>
    <m/>
  </r>
  <r>
    <n v="12259"/>
    <n v="224260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6"/>
    <n v="0"/>
    <n v="0"/>
    <n v="5816"/>
    <n v="0"/>
    <n v="5816"/>
    <n v="6007.9279999999999"/>
    <n v="6200.1816959999996"/>
    <n v="0"/>
    <n v="0"/>
    <n v="0"/>
    <n v="0"/>
    <n v="5816"/>
    <n v="0"/>
    <m/>
  </r>
  <r>
    <n v="12249"/>
    <n v="225837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400"/>
    <n v="0"/>
    <n v="9760"/>
    <n v="0"/>
    <n v="9760"/>
    <n v="10082.08"/>
    <n v="10404.706560000001"/>
    <n v="0"/>
    <n v="0"/>
    <n v="9156"/>
    <n v="18312"/>
    <n v="604"/>
    <n v="93.81"/>
    <m/>
  </r>
  <r>
    <n v="12400"/>
    <n v="231905"/>
    <n v="6585"/>
    <m/>
    <m/>
    <s v="6585 | Fleet project_NISSAN  UD 85   TIPPER [063]_CMX 083 L"/>
    <s v="Fleet project_NISSAN  UD 85   TIPPER [063]_CMX 0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0"/>
    <n v="0"/>
    <n v="92340"/>
    <n v="0"/>
    <n v="92340"/>
    <n v="95387.219999999987"/>
    <n v="98439.611039999989"/>
    <n v="0"/>
    <n v="2495.65"/>
    <n v="42480.02"/>
    <n v="84960.04"/>
    <n v="47364.33"/>
    <n v="46"/>
    <m/>
  </r>
  <r>
    <n v="12398"/>
    <n v="225743"/>
    <n v="6583"/>
    <m/>
    <m/>
    <s v="6583 | Fleet project_NISSAN  UD 85   TIPPER [063]_CMS 097 L"/>
    <s v="Fleet project_NISSAN  UD 85   TIPPER [063]_CMS 0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400"/>
    <n v="0"/>
    <n v="9760"/>
    <n v="0"/>
    <n v="9760"/>
    <n v="10082.08"/>
    <n v="10404.706560000001"/>
    <n v="0"/>
    <n v="0"/>
    <n v="9503.83"/>
    <n v="19007.66"/>
    <n v="256.17"/>
    <n v="97.38"/>
    <m/>
  </r>
  <r>
    <n v="12260"/>
    <n v="224259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6"/>
    <n v="0"/>
    <n v="0"/>
    <n v="5816"/>
    <n v="0"/>
    <n v="5816"/>
    <n v="6007.9279999999999"/>
    <n v="6200.1816959999996"/>
    <n v="0"/>
    <n v="0"/>
    <n v="1394.4"/>
    <n v="2788.8"/>
    <n v="4421.6000000000004"/>
    <n v="23.98"/>
    <m/>
  </r>
  <r>
    <n v="11204"/>
    <n v="203182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0000000000000000000000000000000"/>
    <x v="138"/>
    <x v="2"/>
    <n v="9744"/>
    <n v="0"/>
    <n v="0"/>
    <n v="9744"/>
    <n v="0"/>
    <n v="9744"/>
    <n v="10065.552"/>
    <n v="10387.649664"/>
    <n v="0"/>
    <n v="0"/>
    <n v="0"/>
    <n v="0"/>
    <n v="9744"/>
    <n v="0"/>
    <m/>
  </r>
  <r>
    <n v="11117"/>
    <n v="225952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9611"/>
    <n v="0"/>
    <n v="0"/>
    <n v="9611"/>
    <n v="0"/>
    <n v="9611"/>
    <n v="9928.1629999999986"/>
    <n v="10245.864215999998"/>
    <n v="0"/>
    <n v="0"/>
    <n v="0"/>
    <n v="0"/>
    <n v="9611"/>
    <n v="0"/>
    <m/>
  </r>
  <r>
    <n v="12640"/>
    <n v="225592"/>
    <n v="8656"/>
    <m/>
    <m/>
    <s v="8656 | Test Station Trailer_FRK 231 L"/>
    <s v="Test Station Trailer_FRK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1"/>
    <n v="0"/>
    <n v="0"/>
    <n v="9361"/>
    <n v="0"/>
    <n v="9361"/>
    <n v="9669.9129999999986"/>
    <n v="9979.3502159999989"/>
    <n v="0"/>
    <n v="0"/>
    <n v="0"/>
    <n v="0"/>
    <n v="9361"/>
    <n v="0"/>
    <m/>
  </r>
  <r>
    <n v="12311"/>
    <n v="224299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13"/>
    <n v="0"/>
    <n v="0"/>
    <n v="5813"/>
    <n v="0"/>
    <n v="5813"/>
    <n v="6004.8289999999997"/>
    <n v="6196.9835279999998"/>
    <n v="0"/>
    <n v="0"/>
    <n v="0"/>
    <n v="0"/>
    <n v="5813"/>
    <n v="0"/>
    <m/>
  </r>
  <r>
    <n v="12616"/>
    <n v="224074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5813"/>
    <n v="0"/>
    <n v="0"/>
    <n v="5813"/>
    <n v="0"/>
    <n v="5813"/>
    <n v="6004.8289999999997"/>
    <n v="6196.9835279999998"/>
    <n v="0"/>
    <n v="0"/>
    <n v="0"/>
    <n v="0"/>
    <n v="5813"/>
    <n v="0"/>
    <m/>
  </r>
  <r>
    <n v="12278"/>
    <n v="231901"/>
    <n v="6634"/>
    <m/>
    <m/>
    <s v="6634 | Fleet project_UD 80 NISSAN_BRS 390 L"/>
    <s v="Fleet project_UD 80 NISSAN_BRS 3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31000"/>
    <n v="0"/>
    <n v="89320"/>
    <n v="0"/>
    <n v="89320"/>
    <n v="92267.56"/>
    <n v="95220.121920000005"/>
    <n v="0"/>
    <n v="73479.740000000005"/>
    <n v="28808.51"/>
    <n v="57617.02"/>
    <n v="-12968.25"/>
    <n v="32.25"/>
    <m/>
  </r>
  <r>
    <n v="10856"/>
    <n v="224889"/>
    <n v="172"/>
    <m/>
    <m/>
    <s v="172 | _034_LIM333_CONSUMABLE DOMESTIC ITEMS"/>
    <s v="_034_LIM333_CONSUMABLE DOMESTIC ITEMS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760"/>
    <n v="0"/>
    <n v="0"/>
    <n v="5760"/>
    <n v="0"/>
    <n v="5760"/>
    <n v="5950.08"/>
    <n v="6140.4825600000004"/>
    <n v="0"/>
    <n v="0"/>
    <n v="0"/>
    <n v="0"/>
    <n v="5760"/>
    <n v="0"/>
    <m/>
  </r>
  <r>
    <n v="12396"/>
    <n v="225741"/>
    <n v="6581"/>
    <m/>
    <m/>
    <s v="6581 | Fleet project_NISSAN  UD 80 WATER TANKER [063]_CNK 296 L"/>
    <s v="Fleet project_NISSAN  UD 80 WATER TANKER [063]_CNK 29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9360"/>
    <n v="0"/>
    <n v="0"/>
    <n v="9360"/>
    <n v="0"/>
    <n v="9360"/>
    <n v="9668.8799999999992"/>
    <n v="9978.2841599999992"/>
    <n v="0"/>
    <n v="0"/>
    <n v="9156"/>
    <n v="18312"/>
    <n v="204"/>
    <n v="97.82"/>
    <m/>
  </r>
  <r>
    <n v="12280"/>
    <n v="231899"/>
    <n v="6636"/>
    <m/>
    <m/>
    <s v="6636 | Fleet project_UD 80 NISSAN_BSC 248 L"/>
    <s v="Fleet project_UD 80 NISSAN_BSC 2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30000"/>
    <n v="0"/>
    <n v="88320"/>
    <n v="0"/>
    <n v="88320"/>
    <n v="91234.559999999998"/>
    <n v="94154.065919999994"/>
    <n v="465.5"/>
    <n v="29571.3"/>
    <n v="79586.12"/>
    <n v="159172.24"/>
    <n v="-21302.92"/>
    <n v="90.11"/>
    <m/>
  </r>
  <r>
    <n v="11069"/>
    <n v="200706"/>
    <n v="385"/>
    <m/>
    <m/>
    <s v="385 | _143_LIM333_FURNITURE &amp; OFFICE EQUIPMENT"/>
    <s v="_143_LIM333_FURNITURE &amp; OFFICE EQUIPMENT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750"/>
    <n v="0"/>
    <n v="0"/>
    <n v="5750"/>
    <n v="0"/>
    <n v="5750"/>
    <n v="5939.7499999999991"/>
    <n v="6129.8219999999992"/>
    <n v="0"/>
    <n v="0"/>
    <n v="0"/>
    <n v="0"/>
    <n v="5750"/>
    <n v="0"/>
    <m/>
  </r>
  <r>
    <n v="12397"/>
    <n v="225742"/>
    <n v="6582"/>
    <m/>
    <m/>
    <s v="6582 | Fleet project_NISSAN  UD 80 WATER TANKER [073]_CNV 357 L"/>
    <s v="Fleet project_NISSAN  UD 80 WATER TANKER [073]_CNV 35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8702"/>
    <n v="400"/>
    <n v="0"/>
    <n v="9102"/>
    <n v="0"/>
    <n v="9102"/>
    <n v="9402.366"/>
    <n v="9703.2417120000009"/>
    <n v="0"/>
    <n v="0"/>
    <n v="8899.2999999999993"/>
    <n v="17798.599999999999"/>
    <n v="202.7"/>
    <n v="97.77"/>
    <m/>
  </r>
  <r>
    <n v="11011"/>
    <n v="20054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9084"/>
    <n v="0"/>
    <n v="0"/>
    <n v="9084"/>
    <n v="0"/>
    <n v="9084"/>
    <n v="9383.771999999999"/>
    <n v="9684.0527039999997"/>
    <n v="0"/>
    <n v="1305"/>
    <n v="3452.5"/>
    <n v="6905"/>
    <n v="4326.5"/>
    <n v="38.01"/>
    <m/>
  </r>
  <r>
    <n v="11131"/>
    <n v="204531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8896"/>
    <n v="0"/>
    <n v="0"/>
    <n v="8896"/>
    <n v="0"/>
    <n v="8896"/>
    <n v="9189.5679999999993"/>
    <n v="9483.6341759999996"/>
    <n v="0"/>
    <n v="0"/>
    <n v="0"/>
    <n v="0"/>
    <n v="8896"/>
    <n v="0"/>
    <m/>
  </r>
  <r>
    <n v="12380"/>
    <n v="231838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0"/>
    <n v="67000"/>
    <n v="0"/>
    <n v="86440"/>
    <n v="0"/>
    <n v="86440"/>
    <n v="89292.51999999999"/>
    <n v="92149.880639999988"/>
    <n v="38466"/>
    <n v="6600"/>
    <n v="47590"/>
    <n v="95180"/>
    <n v="-6216"/>
    <n v="55.06"/>
    <m/>
  </r>
  <r>
    <n v="11124"/>
    <n v="200456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8554"/>
    <n v="0"/>
    <n v="0"/>
    <n v="8554"/>
    <n v="0"/>
    <n v="8554"/>
    <n v="8836.2819999999992"/>
    <n v="9119.0430239999987"/>
    <n v="0"/>
    <n v="0"/>
    <n v="0"/>
    <n v="0"/>
    <n v="8554"/>
    <n v="0"/>
    <m/>
  </r>
  <r>
    <n v="12273"/>
    <n v="224626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724"/>
    <n v="0"/>
    <n v="0"/>
    <n v="5724"/>
    <n v="0"/>
    <n v="5724"/>
    <n v="5912.8919999999998"/>
    <n v="6102.1045439999998"/>
    <n v="0"/>
    <n v="0"/>
    <n v="0"/>
    <n v="0"/>
    <n v="5724"/>
    <n v="0"/>
    <m/>
  </r>
  <r>
    <n v="11204"/>
    <n v="203116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9500"/>
    <n v="-950"/>
    <n v="0"/>
    <n v="8550"/>
    <n v="0"/>
    <n v="8550"/>
    <n v="8832.15"/>
    <n v="9114.7788"/>
    <n v="0"/>
    <n v="0"/>
    <n v="4600"/>
    <n v="9200"/>
    <n v="3950"/>
    <n v="53.8"/>
    <m/>
  </r>
  <r>
    <n v="12274"/>
    <n v="224634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724"/>
    <n v="0"/>
    <n v="0"/>
    <n v="5724"/>
    <n v="0"/>
    <n v="5724"/>
    <n v="5912.8919999999998"/>
    <n v="6102.1045439999998"/>
    <n v="0"/>
    <n v="0"/>
    <n v="0"/>
    <n v="0"/>
    <n v="5724"/>
    <n v="0"/>
    <m/>
  </r>
  <r>
    <n v="12361"/>
    <n v="231789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8322"/>
    <n v="0"/>
    <n v="0"/>
    <n v="8322"/>
    <n v="0"/>
    <n v="8322"/>
    <n v="8596.6260000000002"/>
    <n v="8871.7180320000007"/>
    <n v="0"/>
    <n v="0"/>
    <n v="0"/>
    <n v="0"/>
    <n v="8322"/>
    <n v="0"/>
    <m/>
  </r>
  <r>
    <n v="10824"/>
    <n v="203356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8161"/>
    <n v="0"/>
    <n v="0"/>
    <n v="8161"/>
    <n v="0"/>
    <n v="8161"/>
    <n v="8430.3130000000001"/>
    <n v="8700.0830160000005"/>
    <n v="0"/>
    <n v="0"/>
    <n v="0"/>
    <n v="0"/>
    <n v="8161"/>
    <n v="0"/>
    <m/>
  </r>
  <r>
    <n v="11058"/>
    <n v="225974"/>
    <n v="374"/>
    <m/>
    <m/>
    <s v="374 | _123_10002_LIM333_Employee Related Cost Municipal Staff_EMPLOYEE RELATED COSTS _ SOCIAL CONTRIBUTIONS_2018"/>
    <s v="_123_10002_LIM333_Employee Related Cost Municipal Staff_EMPLOYEE RELATED COSTS _ SOCIAL CONTRIBUTIONS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8122"/>
    <n v="0"/>
    <n v="0"/>
    <n v="8122"/>
    <n v="0"/>
    <n v="8122"/>
    <n v="8390.0259999999998"/>
    <n v="8658.5068320000009"/>
    <n v="0"/>
    <n v="0"/>
    <n v="55990.06"/>
    <n v="111980.12"/>
    <n v="-47868.06"/>
    <n v="689.36"/>
    <m/>
  </r>
  <r>
    <n v="12334"/>
    <n v="231866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46000"/>
    <n v="0"/>
    <n v="84880"/>
    <n v="0"/>
    <n v="84880"/>
    <n v="87681.04"/>
    <n v="90486.833279999992"/>
    <n v="0"/>
    <n v="0"/>
    <n v="80645.649999999994"/>
    <n v="161291.29999999999"/>
    <n v="4234.3500000000004"/>
    <n v="95.01"/>
    <m/>
  </r>
  <r>
    <n v="10985"/>
    <n v="224446"/>
    <n v="301"/>
    <m/>
    <m/>
    <s v="301 | _058_LIM333_NON-CAPITAL TOOLS &amp; EQUIPMENT"/>
    <s v="_058_LIM333_NON-CAPITAL TOOLS &amp; EQUIPMENT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713"/>
    <n v="0"/>
    <n v="0"/>
    <n v="5713"/>
    <n v="0"/>
    <n v="5713"/>
    <n v="5901.5289999999995"/>
    <n v="6090.3779279999999"/>
    <n v="0"/>
    <n v="0"/>
    <n v="0"/>
    <n v="0"/>
    <n v="5713"/>
    <n v="0"/>
    <m/>
  </r>
  <r>
    <n v="11500"/>
    <n v="226354"/>
    <n v="2297"/>
    <m/>
    <m/>
    <s v="2297 | 024_Printing- publications and books"/>
    <s v="024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5675"/>
    <n v="0"/>
    <n v="0"/>
    <n v="5675"/>
    <n v="0"/>
    <n v="5675"/>
    <n v="5862.2749999999996"/>
    <n v="6049.8678"/>
    <n v="0"/>
    <n v="0"/>
    <n v="0"/>
    <n v="0"/>
    <n v="5675"/>
    <n v="0"/>
    <m/>
  </r>
  <r>
    <n v="12312"/>
    <n v="224298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607"/>
    <n v="0"/>
    <n v="0"/>
    <n v="5607"/>
    <n v="0"/>
    <n v="5607"/>
    <n v="5792.0309999999999"/>
    <n v="5977.3759920000002"/>
    <n v="0"/>
    <n v="0"/>
    <n v="0"/>
    <n v="0"/>
    <n v="5607"/>
    <n v="0"/>
    <m/>
  </r>
  <r>
    <n v="12608"/>
    <n v="231947"/>
    <n v="8624"/>
    <m/>
    <m/>
    <s v="8624 | HDH 837 L_UD TRUCK"/>
    <s v="HDH 837 L_UD TRUC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25000"/>
    <n v="0"/>
    <n v="83320"/>
    <n v="0"/>
    <n v="83320"/>
    <n v="86069.56"/>
    <n v="88823.785919999995"/>
    <n v="1004.35"/>
    <n v="0"/>
    <n v="38053.910000000003"/>
    <n v="76107.820000000007"/>
    <n v="44261.74"/>
    <n v="45.67"/>
    <m/>
  </r>
  <r>
    <n v="11029"/>
    <n v="200872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800"/>
    <n v="7300"/>
    <n v="0"/>
    <n v="8100"/>
    <n v="0"/>
    <n v="8100"/>
    <n v="8367.2999999999993"/>
    <n v="8635.0535999999993"/>
    <n v="0"/>
    <n v="0"/>
    <n v="6965.13"/>
    <n v="13930.26"/>
    <n v="1134.8699999999999"/>
    <n v="85.99"/>
    <m/>
  </r>
  <r>
    <n v="12386"/>
    <n v="231833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43500"/>
    <n v="0"/>
    <n v="82380"/>
    <n v="0"/>
    <n v="82380"/>
    <n v="85098.54"/>
    <n v="87821.693279999992"/>
    <n v="0"/>
    <n v="0"/>
    <n v="69611.710000000006"/>
    <n v="139223.42000000001"/>
    <n v="12768.29"/>
    <n v="84.5"/>
    <m/>
  </r>
  <r>
    <n v="12252"/>
    <n v="224686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3465.22"/>
    <n v="6930.44"/>
    <n v="1934.78"/>
    <n v="64.17"/>
    <m/>
  </r>
  <r>
    <n v="10813"/>
    <n v="202223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8000"/>
    <n v="0"/>
    <n v="0"/>
    <n v="8000"/>
    <n v="0"/>
    <n v="8000"/>
    <n v="8264"/>
    <n v="8528.4480000000003"/>
    <n v="0"/>
    <n v="0"/>
    <n v="0"/>
    <n v="0"/>
    <n v="8000"/>
    <n v="0"/>
    <m/>
  </r>
  <r>
    <n v="12423"/>
    <n v="225940"/>
    <n v="8436"/>
    <m/>
    <s v="/078/1341"/>
    <s v="8436 | _041_10002_LIM333_Employee Related Cost Municipal Staff"/>
    <s v="_041_10002_LIM333_Employee Related Cost Municipal Staff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2000000000000000000000000000000"/>
    <x v="35"/>
    <x v="2"/>
    <n v="7813"/>
    <n v="0"/>
    <n v="0"/>
    <n v="7813"/>
    <n v="-7813"/>
    <n v="0"/>
    <n v="0"/>
    <n v="0"/>
    <n v="0"/>
    <n v="0"/>
    <n v="7656"/>
    <n v="15312"/>
    <n v="157"/>
    <n v="97.99"/>
    <m/>
  </r>
  <r>
    <n v="12253"/>
    <n v="224687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  <m/>
  </r>
  <r>
    <n v="12390"/>
    <n v="231915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25000"/>
    <n v="0"/>
    <n v="80600"/>
    <n v="0"/>
    <n v="80600"/>
    <n v="83259.799999999988"/>
    <n v="85924.113599999997"/>
    <n v="4500"/>
    <n v="16021.74"/>
    <n v="40056.32"/>
    <n v="80112.639999999999"/>
    <n v="20021.939999999999"/>
    <n v="49.7"/>
    <m/>
  </r>
  <r>
    <n v="12244"/>
    <n v="231992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5000"/>
    <n v="0"/>
    <n v="80040"/>
    <n v="0"/>
    <n v="80040"/>
    <n v="82681.319999999992"/>
    <n v="85327.122239999997"/>
    <n v="1243.48"/>
    <n v="35004.370000000003"/>
    <n v="29429.91"/>
    <n v="58859.82"/>
    <n v="14362.24"/>
    <n v="36.770000000000003"/>
    <m/>
  </r>
  <r>
    <n v="10811"/>
    <n v="201810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7002001000000000000000000000000"/>
    <x v="8"/>
    <x v="2"/>
    <n v="7632"/>
    <n v="0"/>
    <n v="0"/>
    <n v="7632"/>
    <n v="0"/>
    <n v="7632"/>
    <n v="7883.8559999999998"/>
    <n v="8136.139392"/>
    <n v="0"/>
    <n v="0"/>
    <n v="0"/>
    <n v="0"/>
    <n v="7632"/>
    <n v="0"/>
    <m/>
  </r>
  <r>
    <n v="10749"/>
    <n v="202581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7225"/>
    <n v="0"/>
    <n v="0"/>
    <n v="7225"/>
    <n v="0"/>
    <n v="7225"/>
    <n v="7463.4249999999993"/>
    <n v="7702.2545999999993"/>
    <n v="0"/>
    <n v="0"/>
    <n v="0"/>
    <n v="0"/>
    <n v="7225"/>
    <n v="0"/>
    <m/>
  </r>
  <r>
    <n v="12254"/>
    <n v="224688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  <m/>
  </r>
  <r>
    <n v="11489"/>
    <n v="225919"/>
    <n v="2286"/>
    <m/>
    <m/>
    <s v="2286 | 002_Printing- publications and books"/>
    <s v="002_Printing, publications and books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7200"/>
    <n v="0"/>
    <n v="0"/>
    <n v="7200"/>
    <n v="0"/>
    <n v="7200"/>
    <n v="7437.5999999999995"/>
    <n v="7675.6031999999996"/>
    <n v="0"/>
    <n v="0"/>
    <n v="0"/>
    <n v="0"/>
    <n v="7200"/>
    <n v="0"/>
    <m/>
  </r>
  <r>
    <n v="12327"/>
    <n v="224543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  <m/>
  </r>
  <r>
    <n v="12371"/>
    <n v="231847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4000"/>
    <n v="0"/>
    <n v="78020"/>
    <n v="0"/>
    <n v="78020"/>
    <n v="80594.659999999989"/>
    <n v="83173.689119999995"/>
    <n v="0"/>
    <n v="0"/>
    <n v="68923.710000000006"/>
    <n v="137847.42000000001"/>
    <n v="9096.2900000000009"/>
    <n v="88.34"/>
    <m/>
  </r>
  <r>
    <n v="12332"/>
    <n v="224670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  <m/>
  </r>
  <r>
    <n v="12390"/>
    <n v="224573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  <m/>
  </r>
  <r>
    <n v="10754"/>
    <n v="208955"/>
    <n v="70"/>
    <m/>
    <m/>
    <s v="70 | _173_30000_LIM333_Municipal Running Costs_GENERAL EXPENSES _ OTHER_2018"/>
    <s v="_173_30000_LIM333_Municipal Running Costs_GENERAL EXPENSES _ OTHER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23003000000000000000000000000000"/>
    <x v="43"/>
    <x v="2"/>
    <n v="7000"/>
    <n v="0"/>
    <n v="0"/>
    <n v="7000"/>
    <n v="0"/>
    <n v="7000"/>
    <n v="7230.9999999999991"/>
    <n v="7462.3919999999989"/>
    <n v="0"/>
    <n v="0"/>
    <n v="753"/>
    <n v="1506"/>
    <n v="6247"/>
    <n v="10.76"/>
    <m/>
  </r>
  <r>
    <n v="11096"/>
    <n v="225010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7000"/>
    <n v="0"/>
    <n v="0"/>
    <n v="7000"/>
    <n v="0"/>
    <n v="7000"/>
    <n v="7230.9999999999991"/>
    <n v="7462.3919999999989"/>
    <n v="0"/>
    <n v="0"/>
    <n v="1495"/>
    <n v="2990"/>
    <n v="5505"/>
    <n v="21.36"/>
    <m/>
  </r>
  <r>
    <n v="12670"/>
    <n v="231656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658"/>
    <n v="0"/>
    <n v="0"/>
    <n v="6658"/>
    <n v="0"/>
    <n v="6658"/>
    <n v="6877.713999999999"/>
    <n v="7097.800847999999"/>
    <n v="0"/>
    <n v="0"/>
    <n v="0"/>
    <n v="0"/>
    <n v="6658"/>
    <n v="0"/>
    <m/>
  </r>
  <r>
    <n v="11029"/>
    <n v="200873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6800"/>
    <n v="-300"/>
    <n v="0"/>
    <n v="6500"/>
    <n v="0"/>
    <n v="6500"/>
    <n v="6714.4999999999991"/>
    <n v="6929.3639999999996"/>
    <n v="0"/>
    <n v="0"/>
    <n v="0"/>
    <n v="0"/>
    <n v="6500"/>
    <n v="0"/>
    <m/>
  </r>
  <r>
    <n v="12601"/>
    <n v="224810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0"/>
    <n v="0"/>
    <n v="0"/>
    <n v="5400"/>
    <n v="0"/>
    <n v="5400"/>
    <n v="5578.2"/>
    <n v="5756.7024000000001"/>
    <n v="0"/>
    <n v="0"/>
    <n v="0"/>
    <n v="0"/>
    <n v="5400"/>
    <n v="0"/>
    <m/>
  </r>
  <r>
    <n v="12253"/>
    <n v="231972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10000"/>
    <n v="0"/>
    <n v="76600"/>
    <n v="0"/>
    <n v="76600"/>
    <n v="79127.799999999988"/>
    <n v="81659.889599999995"/>
    <n v="12380"/>
    <n v="0"/>
    <n v="56080.27"/>
    <n v="112160.54"/>
    <n v="8139.73"/>
    <n v="73.209999999999994"/>
    <m/>
  </r>
  <r>
    <n v="12250"/>
    <n v="224269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337"/>
    <n v="0"/>
    <n v="0"/>
    <n v="5337"/>
    <n v="0"/>
    <n v="5337"/>
    <n v="5513.1209999999992"/>
    <n v="5689.5408719999996"/>
    <n v="0"/>
    <n v="0"/>
    <n v="0"/>
    <n v="0"/>
    <n v="5337"/>
    <n v="0"/>
    <m/>
  </r>
  <r>
    <n v="10766"/>
    <n v="235759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0"/>
    <n v="6426"/>
    <n v="0"/>
    <n v="6426"/>
    <n v="0"/>
    <n v="6426"/>
    <n v="6638.0579999999991"/>
    <n v="6850.4758559999991"/>
    <n v="0"/>
    <n v="0"/>
    <n v="28299.89"/>
    <n v="56599.78"/>
    <n v="-21873.89"/>
    <n v="440.4"/>
    <m/>
  </r>
  <r>
    <n v="10954"/>
    <n v="201525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9000000000000000000000000000000"/>
    <x v="135"/>
    <x v="2"/>
    <n v="6195"/>
    <n v="0"/>
    <n v="0"/>
    <n v="6195"/>
    <n v="0"/>
    <n v="6195"/>
    <n v="6399.4349999999995"/>
    <n v="6604.2169199999998"/>
    <n v="0"/>
    <n v="0"/>
    <n v="985"/>
    <n v="1970"/>
    <n v="5210"/>
    <n v="15.9"/>
    <m/>
  </r>
  <r>
    <n v="12319"/>
    <n v="231876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40000"/>
    <n v="0"/>
    <n v="74020"/>
    <n v="0"/>
    <n v="74020"/>
    <n v="76462.659999999989"/>
    <n v="78909.465119999993"/>
    <n v="1218"/>
    <n v="0"/>
    <n v="68555.92"/>
    <n v="137111.84"/>
    <n v="4246.08"/>
    <n v="92.62"/>
    <m/>
  </r>
  <r>
    <n v="10842"/>
    <n v="199501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6139"/>
    <n v="0"/>
    <n v="0"/>
    <n v="6139"/>
    <n v="0"/>
    <n v="6139"/>
    <n v="6341.5869999999995"/>
    <n v="6544.5177839999997"/>
    <n v="0"/>
    <n v="0"/>
    <n v="0"/>
    <n v="0"/>
    <n v="6139"/>
    <n v="0"/>
    <m/>
  </r>
  <r>
    <n v="11083"/>
    <n v="203924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8000000000000000000000000000000"/>
    <x v="53"/>
    <x v="2"/>
    <n v="6122"/>
    <n v="0"/>
    <n v="0"/>
    <n v="6122"/>
    <n v="0"/>
    <n v="6122"/>
    <n v="6324.0259999999998"/>
    <n v="6526.394832"/>
    <n v="0"/>
    <n v="0"/>
    <n v="0"/>
    <n v="0"/>
    <n v="6122"/>
    <n v="0"/>
    <m/>
  </r>
  <r>
    <n v="11496"/>
    <n v="226328"/>
    <n v="2293"/>
    <m/>
    <m/>
    <s v="2293 | 014_Printing- publications and books"/>
    <s v="014_Printing, publications and books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250"/>
    <n v="0"/>
    <n v="0"/>
    <n v="5250"/>
    <n v="0"/>
    <n v="5250"/>
    <n v="5423.25"/>
    <n v="5596.7939999999999"/>
    <n v="0"/>
    <n v="0"/>
    <n v="4585.95"/>
    <n v="9171.9"/>
    <n v="664.05"/>
    <n v="87.35"/>
    <m/>
  </r>
  <r>
    <n v="11529"/>
    <n v="226347"/>
    <n v="2326"/>
    <m/>
    <m/>
    <s v="2326 | 153_Printing- publications and books"/>
    <s v="153_Printing, publications and books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191"/>
    <n v="0"/>
    <n v="0"/>
    <n v="5191"/>
    <n v="0"/>
    <n v="5191"/>
    <n v="5362.3029999999999"/>
    <n v="5533.8966959999998"/>
    <n v="0"/>
    <n v="0"/>
    <n v="0"/>
    <n v="0"/>
    <n v="5191"/>
    <n v="0"/>
    <m/>
  </r>
  <r>
    <n v="11515"/>
    <n v="225914"/>
    <n v="2312"/>
    <m/>
    <m/>
    <s v="2312 | 058_Printing- publications and books"/>
    <s v="058_Printing, publications and books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6096"/>
    <n v="0"/>
    <n v="0"/>
    <n v="6096"/>
    <n v="0"/>
    <n v="6096"/>
    <n v="6297.1679999999997"/>
    <n v="6498.6773759999996"/>
    <n v="0"/>
    <n v="0"/>
    <n v="0"/>
    <n v="0"/>
    <n v="6096"/>
    <n v="0"/>
    <m/>
  </r>
  <r>
    <n v="12423"/>
    <n v="225981"/>
    <n v="8436"/>
    <m/>
    <m/>
    <s v="8436 | _041_10002_LIM333_Employee Related Cost Municipal Staff"/>
    <s v="_041_10002_LIM333_Employee Related Cost Municipal Staff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5938"/>
    <n v="0"/>
    <n v="0"/>
    <n v="5938"/>
    <n v="0"/>
    <n v="5938"/>
    <n v="6133.9539999999997"/>
    <n v="6330.2405280000003"/>
    <n v="0"/>
    <n v="0"/>
    <n v="0"/>
    <n v="0"/>
    <n v="5938"/>
    <n v="0"/>
    <m/>
  </r>
  <r>
    <n v="12323"/>
    <n v="231872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40000"/>
    <n v="0"/>
    <n v="74020"/>
    <n v="0"/>
    <n v="74020"/>
    <n v="76462.659999999989"/>
    <n v="78909.465119999993"/>
    <n v="0"/>
    <n v="0"/>
    <n v="0"/>
    <n v="0"/>
    <n v="74020"/>
    <n v="0"/>
    <m/>
  </r>
  <r>
    <n v="11497"/>
    <n v="226367"/>
    <n v="2294"/>
    <m/>
    <m/>
    <s v="2294 | 015_Printing- publications and books"/>
    <s v="015_Printing, publications and books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9340"/>
    <n v="-4150"/>
    <n v="0"/>
    <n v="5190"/>
    <n v="0"/>
    <n v="5190"/>
    <n v="5361.2699999999995"/>
    <n v="5532.8306399999992"/>
    <n v="0"/>
    <n v="0"/>
    <n v="3769.04"/>
    <n v="7538.08"/>
    <n v="1420.96"/>
    <n v="72.62"/>
    <m/>
  </r>
  <r>
    <n v="10948"/>
    <n v="208559"/>
    <n v="264"/>
    <m/>
    <m/>
    <s v="264 | 115_LIM333_NON-CAPITAL TOOLS &amp; EQUIPMENT"/>
    <s v="115_LIM333_NON-CAPITAL TOOLS &amp; EQUIPMENT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148"/>
    <n v="0"/>
    <n v="0"/>
    <n v="5148"/>
    <n v="0"/>
    <n v="5148"/>
    <n v="5317.884"/>
    <n v="5488.0562879999998"/>
    <n v="0"/>
    <n v="0"/>
    <n v="0"/>
    <n v="0"/>
    <n v="5148"/>
    <n v="0"/>
    <m/>
  </r>
  <r>
    <n v="11491"/>
    <n v="225902"/>
    <n v="2288"/>
    <m/>
    <m/>
    <s v="2288 | 004_Printing- publications and books"/>
    <s v="004_Printing, publications and books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5893"/>
    <n v="0"/>
    <n v="0"/>
    <n v="5893"/>
    <n v="0"/>
    <n v="5893"/>
    <n v="6087.4689999999991"/>
    <n v="6282.2680079999991"/>
    <n v="0"/>
    <n v="0"/>
    <n v="0"/>
    <n v="0"/>
    <n v="5893"/>
    <n v="0"/>
    <m/>
  </r>
  <r>
    <n v="10842"/>
    <n v="235758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0"/>
    <n v="5810"/>
    <n v="0"/>
    <n v="5810"/>
    <n v="0"/>
    <n v="5810"/>
    <n v="6001.73"/>
    <n v="6193.7853599999999"/>
    <n v="0"/>
    <n v="0"/>
    <n v="42894.43"/>
    <n v="85788.86"/>
    <n v="-37084.43"/>
    <n v="738.29"/>
    <m/>
  </r>
  <r>
    <n v="12282"/>
    <n v="231890"/>
    <n v="6638"/>
    <m/>
    <m/>
    <s v="6638 | Fleet project_UD 80 NISSAN_BSS 223 L"/>
    <s v="Fleet project_UD 80 NISSAN_BSS 2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15000"/>
    <n v="0"/>
    <n v="73320"/>
    <n v="0"/>
    <n v="73320"/>
    <n v="75739.56"/>
    <n v="78163.225919999997"/>
    <n v="0"/>
    <n v="741"/>
    <n v="32620.02"/>
    <n v="65240.04"/>
    <n v="39958.980000000003"/>
    <n v="44.49"/>
    <m/>
  </r>
  <r>
    <n v="12643"/>
    <n v="23166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95"/>
    <n v="0"/>
    <n v="0"/>
    <n v="5595"/>
    <n v="0"/>
    <n v="5595"/>
    <n v="5779.6349999999993"/>
    <n v="5964.5833199999997"/>
    <n v="0"/>
    <n v="0"/>
    <n v="0"/>
    <n v="0"/>
    <n v="5595"/>
    <n v="0"/>
    <m/>
  </r>
  <r>
    <n v="10972"/>
    <n v="205828"/>
    <n v="288"/>
    <m/>
    <m/>
    <s v="288 | _034_LIM333_NON-CAPITAL TOOLS &amp; EQUIPMENT"/>
    <s v="_034_LIM333_NON-CAPITAL TOOLS &amp; EQUIPMEN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40"/>
    <n v="0"/>
    <n v="0"/>
    <n v="5040"/>
    <n v="0"/>
    <n v="5040"/>
    <n v="5206.32"/>
    <n v="5372.9222399999999"/>
    <n v="0"/>
    <n v="0"/>
    <n v="331.3"/>
    <n v="662.6"/>
    <n v="4708.7"/>
    <n v="6.57"/>
    <m/>
  </r>
  <r>
    <n v="11203"/>
    <n v="225489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5552"/>
    <n v="0"/>
    <n v="0"/>
    <n v="5552"/>
    <n v="0"/>
    <n v="5552"/>
    <n v="5735.2159999999994"/>
    <n v="5918.7429119999997"/>
    <n v="0"/>
    <n v="0"/>
    <n v="0"/>
    <n v="0"/>
    <n v="5552"/>
    <n v="0"/>
    <m/>
  </r>
  <r>
    <n v="12420"/>
    <n v="224330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036"/>
    <n v="0"/>
    <n v="0"/>
    <n v="5036"/>
    <n v="0"/>
    <n v="5036"/>
    <n v="5202.1879999999992"/>
    <n v="5368.6580159999994"/>
    <n v="0"/>
    <n v="0"/>
    <n v="0"/>
    <n v="0"/>
    <n v="5036"/>
    <n v="0"/>
    <m/>
  </r>
  <r>
    <n v="12356"/>
    <n v="231659"/>
    <n v="6488"/>
    <m/>
    <m/>
    <s v="6488 | Fleet project_BOMAG_BC2019 [063]"/>
    <s v="Fleet project_BOMAG_BC2019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  <m/>
  </r>
  <r>
    <n v="12421"/>
    <n v="224329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036"/>
    <n v="0"/>
    <n v="0"/>
    <n v="5036"/>
    <n v="0"/>
    <n v="5036"/>
    <n v="5202.1879999999992"/>
    <n v="5368.6580159999994"/>
    <n v="0"/>
    <n v="0"/>
    <n v="0"/>
    <n v="0"/>
    <n v="5036"/>
    <n v="0"/>
    <m/>
  </r>
  <r>
    <n v="10876"/>
    <n v="201885"/>
    <n v="192"/>
    <m/>
    <m/>
    <s v="192 | _153_LIM333_Non-Capital Tools and Equipment"/>
    <s v="_153_LIM333_Non-Capital Tools and Equipment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0"/>
    <n v="0"/>
    <n v="0"/>
    <n v="5000"/>
    <n v="0"/>
    <n v="5000"/>
    <n v="5165"/>
    <n v="5330.28"/>
    <n v="0"/>
    <n v="0"/>
    <n v="0"/>
    <n v="0"/>
    <n v="5000"/>
    <n v="0"/>
    <m/>
  </r>
  <r>
    <n v="12357"/>
    <n v="231661"/>
    <n v="6489"/>
    <m/>
    <m/>
    <s v="6489 | Fleet project_BOMAG_BC2025 [063]"/>
    <s v="Fleet project_BOMAG_BC202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  <m/>
  </r>
  <r>
    <n v="12358"/>
    <n v="231662"/>
    <n v="6490"/>
    <m/>
    <m/>
    <s v="6490 | Fleet project_BOMAG_BC3890 [063]"/>
    <s v="Fleet project_BOMAG_BC3890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  <m/>
  </r>
  <r>
    <n v="12279"/>
    <n v="231900"/>
    <n v="6635"/>
    <m/>
    <m/>
    <s v="6635 | Fleet project_UD 80 NISSAN_BSC 243 L"/>
    <s v="Fleet project_UD 80 NISSAN_BSC 24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10000"/>
    <n v="0"/>
    <n v="68320"/>
    <n v="0"/>
    <n v="68320"/>
    <n v="70574.559999999998"/>
    <n v="72832.945919999998"/>
    <n v="0"/>
    <n v="0"/>
    <n v="66270"/>
    <n v="132540"/>
    <n v="2050"/>
    <n v="97"/>
    <m/>
  </r>
  <r>
    <n v="12359"/>
    <n v="231663"/>
    <n v="6491"/>
    <m/>
    <m/>
    <s v="6491 | Fleet project_BOMAG_BC4085 [063]"/>
    <s v="Fleet project_BOMAG_BC408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548"/>
    <n v="0"/>
    <n v="0"/>
    <n v="5548"/>
    <n v="0"/>
    <n v="5548"/>
    <n v="5731.0839999999998"/>
    <n v="5914.4786880000001"/>
    <n v="0"/>
    <n v="0"/>
    <n v="0"/>
    <n v="0"/>
    <n v="5548"/>
    <n v="0"/>
    <m/>
  </r>
  <r>
    <n v="12423"/>
    <n v="226030"/>
    <n v="8436"/>
    <m/>
    <s v="/053/1027"/>
    <s v="8436 | _041_10002_LIM333_Employee Related Cost Municipal Staff"/>
    <s v="_041_10002_LIM333_Employee Related Cost Municipal Staff"/>
    <n v="0"/>
    <s v="Operational Expenditure"/>
    <s v="Initiated"/>
    <n v="3"/>
    <n v="41"/>
    <s v="3006002 / Fleet Management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2000000000000000000000000000000"/>
    <x v="52"/>
    <x v="2"/>
    <n v="5469"/>
    <n v="0"/>
    <n v="0"/>
    <n v="5469"/>
    <n v="-5469"/>
    <n v="0"/>
    <n v="0"/>
    <n v="0"/>
    <n v="0"/>
    <n v="0"/>
    <n v="4316.42"/>
    <n v="8632.84"/>
    <n v="1152.58"/>
    <n v="78.930000000000007"/>
    <m/>
  </r>
  <r>
    <n v="12245"/>
    <n v="231991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0"/>
    <n v="0"/>
    <n v="68040"/>
    <n v="0"/>
    <n v="68040"/>
    <n v="70285.319999999992"/>
    <n v="72534.450239999991"/>
    <n v="0"/>
    <n v="0"/>
    <n v="23074.78"/>
    <n v="46149.56"/>
    <n v="44965.22"/>
    <n v="33.909999999999997"/>
    <m/>
  </r>
  <r>
    <n v="10939"/>
    <n v="199294"/>
    <n v="255"/>
    <m/>
    <m/>
    <s v="255 | _002_LIM333_NON-CAPITAL TOOLS &amp; EQUIPMENT"/>
    <s v="_002_LIM333_NON-CAPITAL TOOLS &amp; EQUIPMENT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0"/>
    <n v="0"/>
    <n v="0"/>
    <n v="5000"/>
    <n v="0"/>
    <n v="5000"/>
    <n v="5165"/>
    <n v="5330.28"/>
    <n v="0"/>
    <n v="0"/>
    <n v="147.83000000000001"/>
    <n v="295.66000000000003"/>
    <n v="4852.17"/>
    <n v="2.96"/>
    <m/>
  </r>
  <r>
    <n v="12246"/>
    <n v="231990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0"/>
    <n v="0"/>
    <n v="68040"/>
    <n v="0"/>
    <n v="68040"/>
    <n v="70285.319999999992"/>
    <n v="72534.450239999991"/>
    <n v="0"/>
    <n v="286.95999999999998"/>
    <n v="42658.25"/>
    <n v="85316.5"/>
    <n v="25094.79"/>
    <n v="62.7"/>
    <m/>
  </r>
  <r>
    <n v="11492"/>
    <n v="235938"/>
    <n v="2289"/>
    <m/>
    <m/>
    <s v="2289 | 005_Printing- publications and books"/>
    <s v="005_Printing, publications and books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0"/>
    <n v="5000"/>
    <n v="0"/>
    <n v="5000"/>
    <n v="0"/>
    <n v="5000"/>
    <n v="5165"/>
    <n v="5330.28"/>
    <n v="0"/>
    <n v="0"/>
    <n v="0"/>
    <n v="0"/>
    <n v="5000"/>
    <n v="0"/>
    <m/>
  </r>
  <r>
    <n v="10842"/>
    <n v="199534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5427"/>
    <n v="0"/>
    <n v="0"/>
    <n v="5427"/>
    <n v="0"/>
    <n v="5427"/>
    <n v="5606.0909999999994"/>
    <n v="5785.4859119999992"/>
    <n v="0"/>
    <n v="0"/>
    <n v="0"/>
    <n v="0"/>
    <n v="5427"/>
    <n v="0"/>
    <m/>
  </r>
  <r>
    <n v="11495"/>
    <n v="224867"/>
    <n v="2292"/>
    <m/>
    <m/>
    <s v="2292 | 012_Printing- publications and books"/>
    <s v="012_Printing, publications and books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000"/>
    <n v="0"/>
    <n v="0"/>
    <n v="5000"/>
    <n v="0"/>
    <n v="5000"/>
    <n v="5165"/>
    <n v="5330.28"/>
    <n v="0"/>
    <n v="0"/>
    <n v="0"/>
    <n v="0"/>
    <n v="5000"/>
    <n v="0"/>
    <m/>
  </r>
  <r>
    <n v="11520"/>
    <n v="225917"/>
    <n v="2317"/>
    <m/>
    <m/>
    <s v="2317 | 112_Printing- publications and books"/>
    <s v="112_Printing, publications and books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1000000000000000000000000000000"/>
    <x v="32"/>
    <x v="2"/>
    <n v="5332"/>
    <n v="0"/>
    <n v="0"/>
    <n v="5332"/>
    <n v="0"/>
    <n v="5332"/>
    <n v="5507.9559999999992"/>
    <n v="5684.2105919999995"/>
    <n v="0"/>
    <n v="0"/>
    <n v="34.770000000000003"/>
    <n v="69.540000000000006"/>
    <n v="5297.23"/>
    <n v="0.65"/>
    <m/>
  </r>
  <r>
    <n v="12388"/>
    <n v="231917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8040"/>
    <n v="0"/>
    <n v="0"/>
    <n v="68040"/>
    <n v="0"/>
    <n v="68040"/>
    <n v="70285.319999999992"/>
    <n v="72534.450239999991"/>
    <n v="0"/>
    <n v="0"/>
    <n v="56537.68"/>
    <n v="113075.36"/>
    <n v="11502.32"/>
    <n v="83.09"/>
    <m/>
  </r>
  <r>
    <n v="12043"/>
    <n v="231276"/>
    <n v="6240"/>
    <m/>
    <m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000"/>
    <n v="0"/>
    <n v="0"/>
    <n v="5000"/>
    <n v="0"/>
    <n v="5000"/>
    <n v="5165"/>
    <n v="5330.28"/>
    <n v="0"/>
    <n v="0"/>
    <n v="1695.66"/>
    <n v="3391.32"/>
    <n v="3304.34"/>
    <n v="33.909999999999997"/>
    <m/>
  </r>
  <r>
    <n v="12368"/>
    <n v="231664"/>
    <n v="6500"/>
    <m/>
    <m/>
    <s v="6500 | Fleet project_DLV 326 N_RAMSOMES"/>
    <s v="Fleet project_DLV 326 N_RAMSOMES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5121"/>
    <n v="0"/>
    <n v="0"/>
    <n v="5121"/>
    <n v="0"/>
    <n v="5121"/>
    <n v="5289.9929999999995"/>
    <n v="5459.2727759999998"/>
    <n v="0"/>
    <n v="0"/>
    <n v="0"/>
    <n v="0"/>
    <n v="5121"/>
    <n v="0"/>
    <m/>
  </r>
  <r>
    <n v="12284"/>
    <n v="231891"/>
    <n v="6640"/>
    <m/>
    <m/>
    <s v="6640 | Fleet project_UD 85 NISSAN_BZN 604 L"/>
    <s v="Fleet project_UD 85 NISSAN_BZN 6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0"/>
    <n v="0"/>
    <n v="0"/>
    <n v="66320"/>
    <n v="0"/>
    <n v="66320"/>
    <n v="68508.56"/>
    <n v="70700.833920000005"/>
    <n v="304.35000000000002"/>
    <n v="2846.95"/>
    <n v="22766.880000000001"/>
    <n v="45533.760000000002"/>
    <n v="40401.82"/>
    <n v="34.33"/>
    <m/>
  </r>
  <r>
    <n v="10760"/>
    <n v="206927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5000"/>
    <n v="0"/>
    <n v="0"/>
    <n v="5000"/>
    <n v="0"/>
    <n v="5000"/>
    <n v="5165"/>
    <n v="5330.28"/>
    <n v="0"/>
    <n v="0"/>
    <n v="3020"/>
    <n v="6040"/>
    <n v="1980"/>
    <n v="60.4"/>
    <m/>
  </r>
  <r>
    <n v="10693"/>
    <n v="204564"/>
    <n v="9"/>
    <m/>
    <m/>
    <s v="9 | _057_LIM333_NON-CAPITAL TOOLS &amp; EQUIPMENT"/>
    <s v="_057_LIM333_NON-CAPITAL TOOLS &amp; EQUIPMENT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4866"/>
    <n v="0"/>
    <n v="0"/>
    <n v="4866"/>
    <n v="0"/>
    <n v="4866"/>
    <n v="5026.5779999999995"/>
    <n v="5187.4284959999995"/>
    <n v="0"/>
    <n v="0"/>
    <n v="0"/>
    <n v="0"/>
    <n v="4866"/>
    <n v="0"/>
    <m/>
  </r>
  <r>
    <n v="12293"/>
    <n v="223493"/>
    <n v="6470"/>
    <m/>
    <m/>
    <s v="6470 | _183_30000_LIM333_Municipal Running Costs_BULK PURCHASES_2018_NERSA"/>
    <s v="_183_30000_LIM333_Municipal Running Costs_BULK PURCHASES_2018_NERSA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31000000000000000000000000000000"/>
    <s v="Operational:Typical Work Streams:NERSA:  Sales Expenses"/>
    <s v="FD001001001008001000000000000000000000"/>
    <s v="Fund:Operational:Revenue:General Revenue:Service Charges:Electricity"/>
    <s v="IE002001001000000000000000000000000000"/>
    <x v="139"/>
    <x v="8"/>
    <n v="207123636"/>
    <n v="0"/>
    <n v="0"/>
    <n v="207123636"/>
    <n v="29507432"/>
    <n v="236631068"/>
    <n v="244439893.24399999"/>
    <n v="252261969.82780799"/>
    <n v="0"/>
    <n v="0"/>
    <n v="2486446.77"/>
    <n v="4972893.54"/>
    <n v="204637189.22999999"/>
    <n v="1.2"/>
    <m/>
  </r>
  <r>
    <n v="12297"/>
    <n v="226274"/>
    <n v="6474"/>
    <m/>
    <m/>
    <s v="6474 | 135_LIM333_MACHINERY &amp; EQUIPMENT_NEW"/>
    <s v="135_LIM333_MACHINERY &amp; EQUIPMENT_NEW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4002016001000000000000000000000000"/>
    <x v="140"/>
    <x v="1"/>
    <n v="8806617"/>
    <n v="0"/>
    <n v="0"/>
    <n v="8806617"/>
    <n v="0"/>
    <n v="8806617"/>
    <n v="9097235.3609999996"/>
    <n v="9388346.8925519995"/>
    <n v="0"/>
    <n v="0"/>
    <n v="5015892.0199999996"/>
    <n v="10031784.039999999"/>
    <n v="3790724.98"/>
    <n v="56.96"/>
    <m/>
  </r>
  <r>
    <n v="12322"/>
    <n v="231873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32000"/>
    <n v="0"/>
    <n v="66020"/>
    <n v="0"/>
    <n v="66020"/>
    <n v="68198.659999999989"/>
    <n v="70381.01711999999"/>
    <n v="0"/>
    <n v="0"/>
    <n v="64229.88"/>
    <n v="128459.76"/>
    <n v="1790.12"/>
    <n v="97.29"/>
    <m/>
  </r>
  <r>
    <n v="11140"/>
    <n v="201779"/>
    <n v="456"/>
    <m/>
    <m/>
    <s v="456 | _133_LIM333_MACHINERY &amp; EQUIPMENT"/>
    <s v="_133_LIM333_MACHINERY &amp; EQUIP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3000000000000000000000000000000"/>
    <x v="0"/>
    <x v="0"/>
    <n v="4800"/>
    <n v="0"/>
    <n v="0"/>
    <n v="4800"/>
    <n v="0"/>
    <n v="4800"/>
    <n v="4958.3999999999996"/>
    <n v="5117.0688"/>
    <n v="0"/>
    <n v="0"/>
    <n v="0"/>
    <n v="0"/>
    <n v="4800"/>
    <n v="0"/>
    <m/>
  </r>
  <r>
    <n v="11117"/>
    <n v="224997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5000"/>
    <n v="0"/>
    <n v="0"/>
    <n v="5000"/>
    <n v="0"/>
    <n v="5000"/>
    <n v="5165"/>
    <n v="5330.28"/>
    <n v="0"/>
    <n v="0"/>
    <n v="813"/>
    <n v="1626"/>
    <n v="4187"/>
    <n v="16.260000000000002"/>
    <m/>
  </r>
  <r>
    <n v="11131"/>
    <n v="235588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0"/>
    <n v="5000"/>
    <n v="0"/>
    <n v="5000"/>
    <n v="0"/>
    <n v="5000"/>
    <n v="5165"/>
    <n v="5330.28"/>
    <n v="0"/>
    <n v="0"/>
    <n v="715"/>
    <n v="1430"/>
    <n v="4285"/>
    <n v="14.3"/>
    <m/>
  </r>
  <r>
    <n v="12316"/>
    <n v="231879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30000"/>
    <n v="0"/>
    <n v="64020"/>
    <n v="0"/>
    <n v="64020"/>
    <n v="66132.659999999989"/>
    <n v="68248.905119999996"/>
    <n v="0"/>
    <n v="0"/>
    <n v="72701.62"/>
    <n v="145403.24"/>
    <n v="-8681.6200000000008"/>
    <n v="113.56"/>
    <m/>
  </r>
  <r>
    <n v="11522"/>
    <n v="226330"/>
    <n v="2319"/>
    <m/>
    <m/>
    <s v="2319 | 115_Printing- publications and books"/>
    <s v="115_Printing, publications and books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677"/>
    <n v="0"/>
    <n v="0"/>
    <n v="4677"/>
    <n v="0"/>
    <n v="4677"/>
    <n v="4831.3409999999994"/>
    <n v="4985.9439119999997"/>
    <n v="0"/>
    <n v="0"/>
    <n v="1280.17"/>
    <n v="2560.34"/>
    <n v="3396.83"/>
    <n v="27.37"/>
    <m/>
  </r>
  <r>
    <n v="11492"/>
    <n v="225891"/>
    <n v="2289"/>
    <m/>
    <m/>
    <s v="2289 | 005_Printing- publications and books"/>
    <s v="005_Printing, publications and books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0000"/>
    <n v="-5000"/>
    <n v="0"/>
    <n v="5000"/>
    <n v="0"/>
    <n v="5000"/>
    <n v="5165"/>
    <n v="5330.28"/>
    <n v="0"/>
    <n v="0"/>
    <n v="0"/>
    <n v="0"/>
    <n v="5000"/>
    <n v="0"/>
    <m/>
  </r>
  <r>
    <n v="12264"/>
    <n v="231974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62014"/>
    <n v="0"/>
    <n v="0"/>
    <n v="62014"/>
    <n v="0"/>
    <n v="62014"/>
    <n v="64060.461999999992"/>
    <n v="66110.396783999997"/>
    <n v="0"/>
    <n v="0"/>
    <n v="34385"/>
    <n v="68770"/>
    <n v="27629"/>
    <n v="55.45"/>
    <m/>
  </r>
  <r>
    <n v="12047"/>
    <n v="226009"/>
    <n v="6244"/>
    <m/>
    <m/>
    <s v="6244 | _173_10001_LIM333_General Expense_Standby Meals Expenses"/>
    <s v="_173_10001_LIM333_General Expense_Standby Meals Expense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3000000000000000000000000"/>
    <x v="141"/>
    <x v="2"/>
    <n v="5000"/>
    <n v="0"/>
    <n v="0"/>
    <n v="5000"/>
    <n v="0"/>
    <n v="5000"/>
    <n v="5165"/>
    <n v="5330.28"/>
    <n v="0"/>
    <n v="0"/>
    <n v="0"/>
    <n v="0"/>
    <n v="5000"/>
    <n v="0"/>
    <m/>
  </r>
  <r>
    <n v="11502"/>
    <n v="226362"/>
    <n v="2299"/>
    <m/>
    <m/>
    <s v="2299 | 032_Printing- publications and books"/>
    <s v="032_Printing, publications and book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639"/>
    <n v="0"/>
    <n v="0"/>
    <n v="4639"/>
    <n v="0"/>
    <n v="4639"/>
    <n v="4792.0869999999995"/>
    <n v="4945.4337839999998"/>
    <n v="0"/>
    <n v="0"/>
    <n v="0"/>
    <n v="0"/>
    <n v="4639"/>
    <n v="0"/>
    <m/>
  </r>
  <r>
    <n v="12405"/>
    <n v="231902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7776"/>
    <n v="54000"/>
    <n v="0"/>
    <n v="61776"/>
    <n v="0"/>
    <n v="61776"/>
    <n v="63814.607999999993"/>
    <n v="65856.675455999997"/>
    <n v="702.61"/>
    <n v="0"/>
    <n v="72576.490000000005"/>
    <n v="145152.98000000001"/>
    <n v="-11503.1"/>
    <n v="117.48"/>
    <m/>
  </r>
  <r>
    <n v="11519"/>
    <n v="226336"/>
    <n v="2316"/>
    <m/>
    <m/>
    <s v="2316 | 105_Printing- publications and books"/>
    <s v="105_Printing, publications and book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636"/>
    <n v="0"/>
    <n v="0"/>
    <n v="4636"/>
    <n v="0"/>
    <n v="4636"/>
    <n v="4788.9879999999994"/>
    <n v="4942.2356159999999"/>
    <n v="0"/>
    <n v="0"/>
    <n v="2802.64"/>
    <n v="5605.28"/>
    <n v="1833.36"/>
    <n v="60.45"/>
    <m/>
  </r>
  <r>
    <n v="12269"/>
    <n v="236045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0"/>
    <n v="5000"/>
    <n v="0"/>
    <n v="5000"/>
    <n v="0"/>
    <n v="5000"/>
    <n v="5165"/>
    <n v="5330.28"/>
    <n v="0"/>
    <n v="0"/>
    <n v="1470"/>
    <n v="2940"/>
    <n v="3530"/>
    <n v="29.4"/>
    <m/>
  </r>
  <r>
    <n v="11083"/>
    <n v="203899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37002001000000000000000000000000"/>
    <x v="8"/>
    <x v="2"/>
    <n v="4979"/>
    <n v="0"/>
    <n v="0"/>
    <n v="4979"/>
    <n v="0"/>
    <n v="4979"/>
    <n v="5143.3069999999998"/>
    <n v="5307.8928239999996"/>
    <n v="0"/>
    <n v="0"/>
    <n v="0"/>
    <n v="0"/>
    <n v="4979"/>
    <n v="0"/>
    <m/>
  </r>
  <r>
    <n v="10778"/>
    <n v="208257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7002001000000000000000000000000"/>
    <x v="8"/>
    <x v="2"/>
    <n v="4909"/>
    <n v="0"/>
    <n v="0"/>
    <n v="4909"/>
    <n v="0"/>
    <n v="4909"/>
    <n v="5070.9969999999994"/>
    <n v="5233.2689039999996"/>
    <n v="0"/>
    <n v="0"/>
    <n v="0"/>
    <n v="0"/>
    <n v="4909"/>
    <n v="0"/>
    <m/>
  </r>
  <r>
    <n v="12315"/>
    <n v="224295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406"/>
    <n v="0"/>
    <n v="0"/>
    <n v="4406"/>
    <n v="0"/>
    <n v="4406"/>
    <n v="4551.3979999999992"/>
    <n v="4697.0427359999994"/>
    <n v="0"/>
    <n v="0"/>
    <n v="0"/>
    <n v="0"/>
    <n v="4406"/>
    <n v="0"/>
    <m/>
  </r>
  <r>
    <n v="12367"/>
    <n v="231850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"/>
    <n v="25000"/>
    <n v="0"/>
    <n v="60832"/>
    <n v="0"/>
    <n v="60832"/>
    <n v="62839.455999999998"/>
    <n v="64850.318592000003"/>
    <n v="0"/>
    <n v="0"/>
    <n v="24146.28"/>
    <n v="48292.56"/>
    <n v="36685.72"/>
    <n v="39.69"/>
    <m/>
  </r>
  <r>
    <n v="11090"/>
    <n v="205658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500"/>
    <n v="0"/>
    <n v="0"/>
    <n v="4500"/>
    <n v="0"/>
    <n v="4500"/>
    <n v="4648.5"/>
    <n v="4797.2520000000004"/>
    <n v="0"/>
    <n v="0"/>
    <n v="0"/>
    <n v="0"/>
    <n v="4500"/>
    <n v="0"/>
    <m/>
  </r>
  <r>
    <n v="12255"/>
    <n v="224689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1733.33"/>
    <n v="3466.66"/>
    <n v="2586.67"/>
    <n v="40.119999999999997"/>
    <m/>
  </r>
  <r>
    <n v="11029"/>
    <n v="200837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474"/>
    <n v="0"/>
    <n v="0"/>
    <n v="4474"/>
    <n v="0"/>
    <n v="4474"/>
    <n v="4621.6419999999998"/>
    <n v="4769.5345440000001"/>
    <n v="0"/>
    <n v="0"/>
    <n v="0"/>
    <n v="0"/>
    <n v="4474"/>
    <n v="0"/>
    <m/>
  </r>
  <r>
    <n v="10904"/>
    <n v="206393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460"/>
    <n v="0"/>
    <n v="0"/>
    <n v="4460"/>
    <n v="0"/>
    <n v="4460"/>
    <n v="4607.1799999999994"/>
    <n v="4754.6097599999994"/>
    <n v="0"/>
    <n v="0"/>
    <n v="0"/>
    <n v="0"/>
    <n v="4460"/>
    <n v="0"/>
    <m/>
  </r>
  <r>
    <n v="12265"/>
    <n v="224622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2333"/>
    <n v="224671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0811"/>
    <n v="20184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9000000000000000000000000000000"/>
    <x v="135"/>
    <x v="2"/>
    <n v="4425"/>
    <n v="0"/>
    <n v="0"/>
    <n v="4425"/>
    <n v="0"/>
    <n v="4425"/>
    <n v="4571.0249999999996"/>
    <n v="4717.2977999999994"/>
    <n v="0"/>
    <n v="0"/>
    <n v="0"/>
    <n v="0"/>
    <n v="4425"/>
    <n v="0"/>
    <m/>
  </r>
  <r>
    <n v="10807"/>
    <n v="232169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1020000000000000000000000000000"/>
    <x v="142"/>
    <x v="6"/>
    <n v="60000"/>
    <n v="0"/>
    <n v="0"/>
    <n v="60000"/>
    <n v="0"/>
    <n v="60000"/>
    <n v="61979.999999999993"/>
    <n v="63963.359999999993"/>
    <n v="0"/>
    <n v="1650"/>
    <n v="2956.52"/>
    <n v="5913.04"/>
    <n v="55393.48"/>
    <n v="4.93"/>
    <m/>
  </r>
  <r>
    <n v="12331"/>
    <n v="231869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0"/>
    <n v="30000"/>
    <n v="0"/>
    <n v="58440"/>
    <n v="0"/>
    <n v="58440"/>
    <n v="60368.52"/>
    <n v="62300.312639999996"/>
    <n v="10525"/>
    <n v="4913.04"/>
    <n v="40368.589999999997"/>
    <n v="80737.179999999993"/>
    <n v="2633.37"/>
    <n v="69.08"/>
    <m/>
  </r>
  <r>
    <n v="12334"/>
    <n v="224672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466.66"/>
    <n v="6933.32"/>
    <n v="853.34"/>
    <n v="80.25"/>
    <m/>
  </r>
  <r>
    <n v="11119"/>
    <n v="206539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4390"/>
    <n v="0"/>
    <n v="0"/>
    <n v="4390"/>
    <n v="0"/>
    <n v="4390"/>
    <n v="4534.87"/>
    <n v="4679.9858400000003"/>
    <n v="0"/>
    <n v="0"/>
    <n v="0"/>
    <n v="0"/>
    <n v="4390"/>
    <n v="0"/>
    <m/>
  </r>
  <r>
    <n v="11516"/>
    <n v="225897"/>
    <n v="2313"/>
    <m/>
    <m/>
    <s v="2313 | 062_Printing- publications and books"/>
    <s v="062_Printing, publications and books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342"/>
    <n v="0"/>
    <n v="0"/>
    <n v="4342"/>
    <n v="0"/>
    <n v="4342"/>
    <n v="4485.2860000000001"/>
    <n v="4628.8151520000001"/>
    <n v="0"/>
    <n v="0"/>
    <n v="173.91"/>
    <n v="347.82"/>
    <n v="4168.09"/>
    <n v="4.01"/>
    <m/>
  </r>
  <r>
    <n v="12797"/>
    <n v="235098"/>
    <n v="8860"/>
    <m/>
    <m/>
    <s v="8860 | Fleet project_UD 80 NISSAN_FMY 486 L"/>
    <s v="Fleet project_UD 80 NISSAN_FMY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4"/>
    <n v="0"/>
    <n v="0"/>
    <n v="58324"/>
    <n v="0"/>
    <n v="58324"/>
    <n v="60248.691999999995"/>
    <n v="62176.650143999999"/>
    <n v="0"/>
    <n v="0"/>
    <n v="0"/>
    <n v="0"/>
    <n v="58324"/>
    <n v="0"/>
    <m/>
  </r>
  <r>
    <n v="12336"/>
    <n v="224674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1000"/>
    <n v="202675"/>
    <n v="316"/>
    <m/>
    <m/>
    <s v="316 | _062_10001_LIM333_Employee Related Cost Senior Management &amp; Municipal staff_EMPLOYEE RELATED COSTS _ WAGES _ SALARIES_2018"/>
    <s v="_062_10001_LIM333_Employee Related Cost Senior Management &amp; Municipal staff_EMPLOYEE RELATED COSTS _ WAGES _ SALARIES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4312"/>
    <n v="0"/>
    <n v="0"/>
    <n v="4312"/>
    <n v="0"/>
    <n v="4312"/>
    <n v="4454.2959999999994"/>
    <n v="4596.8334719999993"/>
    <n v="0"/>
    <n v="0"/>
    <n v="14872.85"/>
    <n v="29745.7"/>
    <n v="-10560.85"/>
    <n v="344.92"/>
    <m/>
  </r>
  <r>
    <n v="10807"/>
    <n v="206323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4216"/>
    <n v="0"/>
    <n v="0"/>
    <n v="4216"/>
    <n v="0"/>
    <n v="4216"/>
    <n v="4355.1279999999997"/>
    <n v="4494.4920959999999"/>
    <n v="0"/>
    <n v="0"/>
    <n v="0"/>
    <n v="0"/>
    <n v="4216"/>
    <n v="0"/>
    <m/>
  </r>
  <r>
    <n v="12337"/>
    <n v="224544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465.22"/>
    <n v="6930.44"/>
    <n v="854.78"/>
    <n v="80.209999999999994"/>
    <m/>
  </r>
  <r>
    <n v="12338"/>
    <n v="224545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2673"/>
    <n v="231816"/>
    <n v="8734"/>
    <m/>
    <m/>
    <s v="8734 | Fleet Budget_HFF 209 L"/>
    <s v="Fleet Budget_HFF 209 L"/>
    <n v="0"/>
    <s v="Operational Expenditure"/>
    <s v="Initiated"/>
    <n v="5"/>
    <n v="58"/>
    <s v="5004 / Building Control, Maintenance and Fleet Management:Engineering Services"/>
    <s v="FX012001003000000000000000000000000000"/>
    <s v="Function:Road Transport:Core Function:Public Trans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27000000000000000000000000000"/>
    <x v="77"/>
    <x v="6"/>
    <n v="58320"/>
    <n v="0"/>
    <n v="0"/>
    <n v="58320"/>
    <n v="0"/>
    <n v="58320"/>
    <n v="60244.56"/>
    <n v="62172.385920000001"/>
    <n v="0"/>
    <n v="4164"/>
    <n v="75330.06"/>
    <n v="150660.12"/>
    <n v="-21174.06"/>
    <n v="129.16999999999999"/>
    <m/>
  </r>
  <r>
    <n v="11503"/>
    <n v="225916"/>
    <n v="2300"/>
    <m/>
    <m/>
    <s v="2300 | 033_Printing- publications and books"/>
    <s v="033_Printing, publications and books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130"/>
    <n v="0"/>
    <n v="0"/>
    <n v="4130"/>
    <n v="0"/>
    <n v="4130"/>
    <n v="4266.29"/>
    <n v="4402.8112799999999"/>
    <n v="0"/>
    <n v="0"/>
    <n v="0"/>
    <n v="0"/>
    <n v="4130"/>
    <n v="0"/>
    <m/>
  </r>
  <r>
    <n v="12339"/>
    <n v="224546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2251"/>
    <n v="231985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0"/>
    <n v="6017.39"/>
    <n v="12034.78"/>
    <n v="50358.61"/>
    <n v="10.67"/>
    <m/>
  </r>
  <r>
    <n v="10954"/>
    <n v="201495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3001000000000000000000000000000"/>
    <x v="7"/>
    <x v="2"/>
    <n v="4125"/>
    <n v="0"/>
    <n v="0"/>
    <n v="4125"/>
    <n v="0"/>
    <n v="4125"/>
    <n v="4261.125"/>
    <n v="4397.4809999999998"/>
    <n v="0"/>
    <n v="0"/>
    <n v="0"/>
    <n v="0"/>
    <n v="4125"/>
    <n v="0"/>
    <m/>
  </r>
  <r>
    <n v="10838"/>
    <n v="226024"/>
    <n v="154"/>
    <m/>
    <m/>
    <s v="154 | _024_30000_LIM333_Municipal Running Costs_GENERAL EXPENSES _ OTHER_2018"/>
    <s v="_024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8000000000000000000000000000000"/>
    <x v="53"/>
    <x v="2"/>
    <n v="4000"/>
    <n v="0"/>
    <n v="0"/>
    <n v="4000"/>
    <n v="0"/>
    <n v="4000"/>
    <n v="4132"/>
    <n v="4264.2240000000002"/>
    <n v="0"/>
    <n v="0"/>
    <n v="0"/>
    <n v="0"/>
    <n v="4000"/>
    <n v="0"/>
    <m/>
  </r>
  <r>
    <n v="11105"/>
    <n v="224998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4000"/>
    <n v="0"/>
    <n v="0"/>
    <n v="4000"/>
    <n v="0"/>
    <n v="4000"/>
    <n v="4132"/>
    <n v="4264.2240000000002"/>
    <n v="0"/>
    <n v="0"/>
    <n v="543.75"/>
    <n v="1087.5"/>
    <n v="3456.25"/>
    <n v="13.59"/>
    <m/>
  </r>
  <r>
    <n v="12340"/>
    <n v="224547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465.22"/>
    <n v="6930.44"/>
    <n v="854.78"/>
    <n v="80.209999999999994"/>
    <m/>
  </r>
  <r>
    <n v="10793"/>
    <n v="209198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3921"/>
    <n v="0"/>
    <n v="0"/>
    <n v="3921"/>
    <n v="0"/>
    <n v="3921"/>
    <n v="4050.3929999999996"/>
    <n v="4180.0055759999996"/>
    <n v="0"/>
    <n v="0"/>
    <n v="0"/>
    <n v="0"/>
    <n v="3921"/>
    <n v="0"/>
    <m/>
  </r>
  <r>
    <n v="12312"/>
    <n v="231882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6776.42"/>
    <n v="2121.3000000000002"/>
    <n v="1734.78"/>
    <n v="3469.56"/>
    <n v="45743.5"/>
    <n v="3.08"/>
    <m/>
  </r>
  <r>
    <n v="10846"/>
    <n v="209220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919"/>
    <n v="0"/>
    <n v="0"/>
    <n v="3919"/>
    <n v="0"/>
    <n v="3919"/>
    <n v="4048.3269999999998"/>
    <n v="4177.8734640000002"/>
    <n v="0"/>
    <n v="0"/>
    <n v="0"/>
    <n v="0"/>
    <n v="3919"/>
    <n v="0"/>
    <m/>
  </r>
  <r>
    <n v="11500"/>
    <n v="225893"/>
    <n v="2297"/>
    <m/>
    <m/>
    <s v="2297 | 024_Printing- publications and books"/>
    <s v="024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3783"/>
    <n v="0"/>
    <n v="0"/>
    <n v="3783"/>
    <n v="0"/>
    <n v="3783"/>
    <n v="3907.8389999999995"/>
    <n v="4032.8898479999998"/>
    <n v="0"/>
    <n v="0"/>
    <n v="0"/>
    <n v="0"/>
    <n v="3783"/>
    <n v="0"/>
    <m/>
  </r>
  <r>
    <n v="12341"/>
    <n v="224542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3533.33"/>
    <n v="7066.66"/>
    <n v="786.67"/>
    <n v="81.790000000000006"/>
    <m/>
  </r>
  <r>
    <n v="12384"/>
    <n v="224567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2376"/>
    <n v="231842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0"/>
    <n v="3352.18"/>
    <n v="6704.36"/>
    <n v="53023.82"/>
    <n v="5.95"/>
    <m/>
  </r>
  <r>
    <n v="12611"/>
    <n v="225599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722"/>
    <n v="0"/>
    <n v="0"/>
    <n v="3722"/>
    <n v="0"/>
    <n v="3722"/>
    <n v="3844.8259999999996"/>
    <n v="3967.8604319999995"/>
    <n v="0"/>
    <n v="0"/>
    <n v="0"/>
    <n v="0"/>
    <n v="3722"/>
    <n v="0"/>
    <m/>
  </r>
  <r>
    <n v="12386"/>
    <n v="224569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2387"/>
    <n v="224571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2252"/>
    <n v="225840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06"/>
    <n v="400"/>
    <n v="0"/>
    <n v="3706"/>
    <n v="0"/>
    <n v="3706"/>
    <n v="3828.2979999999998"/>
    <n v="3950.8035359999999"/>
    <n v="0"/>
    <n v="0"/>
    <n v="3228"/>
    <n v="6456"/>
    <n v="478"/>
    <n v="87.1"/>
    <m/>
  </r>
  <r>
    <n v="11068"/>
    <n v="202900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669"/>
    <n v="0"/>
    <n v="0"/>
    <n v="3669"/>
    <n v="0"/>
    <n v="3669"/>
    <n v="3790.0769999999998"/>
    <n v="3911.3594639999997"/>
    <n v="0"/>
    <n v="0"/>
    <n v="0"/>
    <n v="0"/>
    <n v="3669"/>
    <n v="0"/>
    <m/>
  </r>
  <r>
    <n v="11494"/>
    <n v="225924"/>
    <n v="2291"/>
    <m/>
    <m/>
    <s v="2291 | 007_Printing- publications and books"/>
    <s v="007_Printing, publications and books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1600"/>
    <n v="2000"/>
    <n v="0"/>
    <n v="3600"/>
    <n v="0"/>
    <n v="3600"/>
    <n v="3718.7999999999997"/>
    <n v="3837.8015999999998"/>
    <n v="0"/>
    <n v="0"/>
    <n v="2950"/>
    <n v="5900"/>
    <n v="650"/>
    <n v="81.94"/>
    <m/>
  </r>
  <r>
    <n v="12404"/>
    <n v="231903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21678.35"/>
    <n v="9034.7900000000009"/>
    <n v="18069.580000000002"/>
    <n v="25662.86"/>
    <n v="16.03"/>
    <m/>
  </r>
  <r>
    <n v="12419"/>
    <n v="224605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1495"/>
    <n v="225869"/>
    <n v="2292"/>
    <m/>
    <m/>
    <s v="2292 | 012_Printing- publications and books"/>
    <s v="012_Printing, publications and books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4600"/>
    <n v="0"/>
    <n v="0"/>
    <n v="3600"/>
    <n v="0"/>
    <n v="3600"/>
    <n v="3718.7999999999997"/>
    <n v="3837.8015999999998"/>
    <n v="3014.4"/>
    <n v="0"/>
    <n v="0"/>
    <n v="0"/>
    <n v="585.6"/>
    <n v="0"/>
    <m/>
  </r>
  <r>
    <n v="10811"/>
    <n v="201834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9008000000000000000000000000000000"/>
    <x v="27"/>
    <x v="2"/>
    <n v="3598"/>
    <n v="0"/>
    <n v="0"/>
    <n v="3598"/>
    <n v="0"/>
    <n v="3598"/>
    <n v="3716.7339999999999"/>
    <n v="3835.669488"/>
    <n v="0"/>
    <n v="0"/>
    <n v="0"/>
    <n v="0"/>
    <n v="3598"/>
    <n v="0"/>
    <m/>
  </r>
  <r>
    <n v="12420"/>
    <n v="224606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1732.61"/>
    <n v="3465.22"/>
    <n v="2587.39"/>
    <n v="40.11"/>
    <m/>
  </r>
  <r>
    <n v="12410"/>
    <n v="231922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6376"/>
    <n v="0"/>
    <n v="0"/>
    <n v="56376"/>
    <n v="0"/>
    <n v="56376"/>
    <n v="58236.407999999996"/>
    <n v="60099.973055999995"/>
    <n v="0"/>
    <n v="4521.74"/>
    <n v="1521.74"/>
    <n v="3043.48"/>
    <n v="50332.52"/>
    <n v="2.7"/>
    <m/>
  </r>
  <r>
    <n v="10954"/>
    <n v="201526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9008000000000000000000000000000000"/>
    <x v="27"/>
    <x v="2"/>
    <n v="3598"/>
    <n v="0"/>
    <n v="0"/>
    <n v="3598"/>
    <n v="0"/>
    <n v="3598"/>
    <n v="3716.7339999999999"/>
    <n v="3835.669488"/>
    <n v="0"/>
    <n v="0"/>
    <n v="0"/>
    <n v="0"/>
    <n v="3598"/>
    <n v="0"/>
    <m/>
  </r>
  <r>
    <n v="12421"/>
    <n v="224597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4320"/>
    <n v="0"/>
    <n v="0"/>
    <n v="4320"/>
    <n v="0"/>
    <n v="4320"/>
    <n v="4462.5599999999995"/>
    <n v="4605.3619199999994"/>
    <n v="0"/>
    <n v="0"/>
    <n v="0"/>
    <n v="0"/>
    <n v="4320"/>
    <n v="0"/>
    <m/>
  </r>
  <r>
    <n v="11119"/>
    <n v="224921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4300"/>
    <n v="0"/>
    <n v="0"/>
    <n v="4300"/>
    <n v="0"/>
    <n v="4300"/>
    <n v="4441.8999999999996"/>
    <n v="4584.0407999999998"/>
    <n v="0"/>
    <n v="0"/>
    <n v="0"/>
    <n v="0"/>
    <n v="4300"/>
    <n v="0"/>
    <m/>
  </r>
  <r>
    <n v="10842"/>
    <n v="199503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549"/>
    <n v="0"/>
    <n v="0"/>
    <n v="3549"/>
    <n v="0"/>
    <n v="3549"/>
    <n v="3666.1169999999997"/>
    <n v="3783.4327439999997"/>
    <n v="0"/>
    <n v="0"/>
    <n v="0"/>
    <n v="0"/>
    <n v="3549"/>
    <n v="0"/>
    <m/>
  </r>
  <r>
    <n v="10846"/>
    <n v="209213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508"/>
    <n v="0"/>
    <n v="0"/>
    <n v="3508"/>
    <n v="0"/>
    <n v="3508"/>
    <n v="3623.7639999999997"/>
    <n v="3739.7244479999999"/>
    <n v="0"/>
    <n v="0"/>
    <n v="0"/>
    <n v="0"/>
    <n v="3508"/>
    <n v="0"/>
    <m/>
  </r>
  <r>
    <n v="10706"/>
    <n v="224890"/>
    <n v="22"/>
    <m/>
    <m/>
    <s v="22 | _133_LIM333_CONSUMABLE DOMESTIC ITEMS"/>
    <s v="_133_LIM333_CONSUMABLE DOMESTIC ITEM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3000000000000000000000"/>
    <s v="Fund:Operational:Revenue:General Revenue:Service Charges:Waste"/>
    <s v="IE007003000000000000000000000000000000"/>
    <x v="0"/>
    <x v="0"/>
    <n v="4267"/>
    <n v="0"/>
    <n v="0"/>
    <n v="4267"/>
    <n v="0"/>
    <n v="4267"/>
    <n v="4407.8109999999997"/>
    <n v="4548.860952"/>
    <n v="0"/>
    <n v="0"/>
    <n v="357"/>
    <n v="714"/>
    <n v="3910"/>
    <n v="8.3699999999999992"/>
    <m/>
  </r>
  <r>
    <n v="12384"/>
    <n v="231835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17000"/>
    <n v="0"/>
    <n v="55880"/>
    <n v="0"/>
    <n v="55880"/>
    <n v="57724.039999999994"/>
    <n v="59571.209279999995"/>
    <n v="1489.13"/>
    <n v="0"/>
    <n v="52992.78"/>
    <n v="105985.56"/>
    <n v="1398.09"/>
    <n v="94.83"/>
    <m/>
  </r>
  <r>
    <n v="10771"/>
    <n v="224870"/>
    <n v="87"/>
    <m/>
    <m/>
    <s v="87 | _140_LIM333_CONSUMABLE DOMESTIC ITEMS"/>
    <s v="_140_LIM333_CONSUMABLE DOMESTIC ITEMS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241"/>
    <n v="0"/>
    <n v="0"/>
    <n v="4241"/>
    <n v="0"/>
    <n v="4241"/>
    <n v="4380.9529999999995"/>
    <n v="4521.1434959999997"/>
    <n v="0"/>
    <n v="0"/>
    <n v="0"/>
    <n v="0"/>
    <n v="4241"/>
    <n v="0"/>
    <m/>
  </r>
  <r>
    <n v="11131"/>
    <n v="204491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6000000000000000000000000000"/>
    <x v="36"/>
    <x v="2"/>
    <n v="3507"/>
    <n v="0"/>
    <n v="0"/>
    <n v="3507"/>
    <n v="0"/>
    <n v="3507"/>
    <n v="3622.7309999999998"/>
    <n v="3738.6583919999998"/>
    <n v="0"/>
    <n v="0"/>
    <n v="0"/>
    <n v="0"/>
    <n v="3507"/>
    <n v="0"/>
    <m/>
  </r>
  <r>
    <n v="10936"/>
    <n v="209431"/>
    <n v="252"/>
    <m/>
    <m/>
    <s v="252 | _162_10001_LIM333_Employee Related Cost Senior Management &amp; municipal staff_EMPLOYEE RELATED COSTS _ SOCIAL CONTRIBUTIONS_2018"/>
    <s v="_162_10001_LIM333_Employee Related Cost Senior Management &amp; municipal staff_EMPLOYEE RELATED COSTS _ SOCIAL CONTRIBUTIONS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23003000000000000000000000000000"/>
    <x v="43"/>
    <x v="2"/>
    <n v="3500"/>
    <n v="0"/>
    <n v="0"/>
    <n v="3500"/>
    <n v="0"/>
    <n v="3500"/>
    <n v="3615.4999999999995"/>
    <n v="3731.1959999999995"/>
    <n v="0"/>
    <n v="0"/>
    <n v="1388"/>
    <n v="2776"/>
    <n v="2112"/>
    <n v="39.659999999999997"/>
    <m/>
  </r>
  <r>
    <n v="11496"/>
    <n v="225913"/>
    <n v="2293"/>
    <m/>
    <m/>
    <s v="2293 | 014_Printing- publications and books"/>
    <s v="014_Printing, publications and books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500"/>
    <n v="0"/>
    <n v="0"/>
    <n v="3500"/>
    <n v="0"/>
    <n v="3500"/>
    <n v="3615.4999999999995"/>
    <n v="3731.1959999999995"/>
    <n v="0"/>
    <n v="0"/>
    <n v="3057.53"/>
    <n v="6115.06"/>
    <n v="442.47"/>
    <n v="87.36"/>
    <m/>
  </r>
  <r>
    <n v="11529"/>
    <n v="225906"/>
    <n v="2326"/>
    <m/>
    <m/>
    <s v="2326 | 153_Printing- publications and books"/>
    <s v="153_Printing, publications and books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461"/>
    <n v="0"/>
    <n v="0"/>
    <n v="3461"/>
    <n v="0"/>
    <n v="3461"/>
    <n v="3575.2129999999997"/>
    <n v="3689.6198159999999"/>
    <n v="0"/>
    <n v="0"/>
    <n v="2919.65"/>
    <n v="5839.3"/>
    <n v="541.35"/>
    <n v="84.36"/>
    <m/>
  </r>
  <r>
    <n v="12330"/>
    <n v="231776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3329"/>
    <n v="0"/>
    <n v="0"/>
    <n v="3329"/>
    <n v="0"/>
    <n v="3329"/>
    <n v="3438.8569999999995"/>
    <n v="3548.9004239999995"/>
    <n v="0"/>
    <n v="0"/>
    <n v="0"/>
    <n v="0"/>
    <n v="3329"/>
    <n v="0"/>
    <m/>
  </r>
  <r>
    <n v="12253"/>
    <n v="225841"/>
    <n v="6587"/>
    <m/>
    <m/>
    <s v="6587 | Fleet project_NISSAN  UD40 - CHERRY PICKER [173]_CNF 628 L"/>
    <s v="Fleet project_NISSAN  UD40 - CHERRY PICKER [173]_CNF 6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06"/>
    <n v="0"/>
    <n v="0"/>
    <n v="3306"/>
    <n v="0"/>
    <n v="3306"/>
    <n v="3415.098"/>
    <n v="3524.381136"/>
    <n v="0"/>
    <n v="0"/>
    <n v="0"/>
    <n v="0"/>
    <n v="3306"/>
    <n v="0"/>
    <m/>
  </r>
  <r>
    <n v="11095"/>
    <n v="224916"/>
    <n v="411"/>
    <m/>
    <m/>
    <s v="411 | _144_LIM333_CONSUMABLE DOMESTIC ITEMS"/>
    <s v="_144_LIM333_CONSUMABLE DOMESTIC ITEM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241"/>
    <n v="0"/>
    <n v="0"/>
    <n v="4241"/>
    <n v="0"/>
    <n v="4241"/>
    <n v="4380.9529999999995"/>
    <n v="4521.1434959999997"/>
    <n v="0"/>
    <n v="0"/>
    <n v="0"/>
    <n v="0"/>
    <n v="4241"/>
    <n v="0"/>
    <m/>
  </r>
  <r>
    <n v="12371"/>
    <n v="224372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228"/>
    <n v="0"/>
    <n v="0"/>
    <n v="4228"/>
    <n v="0"/>
    <n v="4228"/>
    <n v="4367.5239999999994"/>
    <n v="4507.2847679999995"/>
    <n v="0"/>
    <n v="0"/>
    <n v="0"/>
    <n v="0"/>
    <n v="4228"/>
    <n v="0"/>
    <m/>
  </r>
  <r>
    <n v="12793"/>
    <n v="235095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30000"/>
    <n v="0"/>
    <n v="52500"/>
    <n v="0"/>
    <n v="52500"/>
    <n v="54232.499999999993"/>
    <n v="55967.939999999995"/>
    <n v="0"/>
    <n v="0"/>
    <n v="41436.43"/>
    <n v="82872.86"/>
    <n v="11063.57"/>
    <n v="78.930000000000007"/>
    <m/>
  </r>
  <r>
    <n v="12251"/>
    <n v="225152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300"/>
    <n v="0"/>
    <n v="0"/>
    <n v="3300"/>
    <n v="0"/>
    <n v="3300"/>
    <n v="3408.8999999999996"/>
    <n v="3517.9847999999997"/>
    <n v="0"/>
    <n v="0"/>
    <n v="0"/>
    <n v="0"/>
    <n v="3300"/>
    <n v="0"/>
    <m/>
  </r>
  <r>
    <n v="12393"/>
    <n v="231912"/>
    <n v="6578"/>
    <m/>
    <m/>
    <s v="6578 | Fleet project_NISSAN  UD 80 C H07 [063] CRANE_CMJ 521 L"/>
    <s v="Fleet project_NISSAN  UD 80 C H07 [063] CRANE_CMJ 5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2340"/>
    <n v="-40000"/>
    <n v="0"/>
    <n v="52340"/>
    <n v="0"/>
    <n v="52340"/>
    <n v="54067.219999999994"/>
    <n v="55797.371039999998"/>
    <n v="3800"/>
    <n v="1650"/>
    <n v="7172.8"/>
    <n v="14345.6"/>
    <n v="39717.199999999997"/>
    <n v="13.7"/>
    <m/>
  </r>
  <r>
    <n v="12312"/>
    <n v="225184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300"/>
    <n v="0"/>
    <n v="0"/>
    <n v="3300"/>
    <n v="0"/>
    <n v="3300"/>
    <n v="3408.8999999999996"/>
    <n v="3517.9847999999997"/>
    <n v="0"/>
    <n v="0"/>
    <n v="0"/>
    <n v="0"/>
    <n v="3300"/>
    <n v="0"/>
    <m/>
  </r>
  <r>
    <n v="12369"/>
    <n v="224374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4227"/>
    <n v="0"/>
    <n v="0"/>
    <n v="4227"/>
    <n v="0"/>
    <n v="4227"/>
    <n v="4366.491"/>
    <n v="4506.2187119999999"/>
    <n v="0"/>
    <n v="0"/>
    <n v="0"/>
    <n v="0"/>
    <n v="4227"/>
    <n v="0"/>
    <m/>
  </r>
  <r>
    <n v="10921"/>
    <n v="206107"/>
    <n v="237"/>
    <m/>
    <m/>
    <s v="237 | _035_LIM333_NON-CAPITAL TOOLS &amp; EQUIPMENT"/>
    <s v="_035_LIM333_NON-CAPITAL TOOLS &amp; EQUIPMENT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4100"/>
    <n v="0"/>
    <n v="0"/>
    <n v="4100"/>
    <n v="0"/>
    <n v="4100"/>
    <n v="4235.2999999999993"/>
    <n v="4370.8295999999991"/>
    <n v="0"/>
    <n v="0"/>
    <n v="143.47999999999999"/>
    <n v="286.95999999999998"/>
    <n v="3956.52"/>
    <n v="3.5"/>
    <m/>
  </r>
  <r>
    <n v="12244"/>
    <n v="225847"/>
    <n v="6515"/>
    <m/>
    <m/>
    <s v="6515 | Fleet project_HINO 300 [133]_CML 494 L"/>
    <s v="Fleet project_HINO 300 [133]_CML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0"/>
    <n v="0"/>
    <n v="3255"/>
    <n v="0"/>
    <n v="3255"/>
    <n v="3362.4149999999995"/>
    <n v="3470.0122799999995"/>
    <n v="0"/>
    <n v="0"/>
    <n v="2688"/>
    <n v="5376"/>
    <n v="567"/>
    <n v="82.58"/>
    <m/>
  </r>
  <r>
    <n v="10726"/>
    <n v="224104"/>
    <n v="42"/>
    <m/>
    <m/>
    <s v="42 | _036_LIM333_CONSUMABLE DOMESTIC ITEMS"/>
    <s v="_036_LIM333_CONSUMABLE DOMESTIC ITEM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1002000000000000000000000000000"/>
    <x v="42"/>
    <x v="0"/>
    <n v="4000"/>
    <n v="0"/>
    <n v="0"/>
    <n v="4000"/>
    <n v="0"/>
    <n v="4000"/>
    <n v="4132"/>
    <n v="4264.2240000000002"/>
    <n v="0"/>
    <n v="0"/>
    <n v="2044.5"/>
    <n v="4089"/>
    <n v="1955.5"/>
    <n v="51.11"/>
    <m/>
  </r>
  <r>
    <n v="12273"/>
    <n v="231982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1516"/>
    <n v="0"/>
    <n v="0"/>
    <n v="51516"/>
    <n v="0"/>
    <n v="51516"/>
    <n v="53216.027999999998"/>
    <n v="54918.940896"/>
    <n v="0"/>
    <n v="0"/>
    <n v="6289.13"/>
    <n v="12578.26"/>
    <n v="45226.87"/>
    <n v="12.21"/>
    <m/>
  </r>
  <r>
    <n v="10778"/>
    <n v="208194"/>
    <n v="94"/>
    <m/>
    <m/>
    <s v="94 | _173_10001_LIM333_Employee Related Cost Senior Management &amp; municipal staff_EMPLOYEE RELATED COSTS _ SOCIAL CONTRIBUTIONS_2018"/>
    <s v="_173_10001_LIM333_Employee Related Cost Senior Management &amp; municipal staff_EMPLOYEE RELATED COSTS _ SOCIAL CONTRIBUTIONS_2018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3001000000000000000000000000000"/>
    <x v="7"/>
    <x v="2"/>
    <n v="3200"/>
    <n v="0"/>
    <n v="0"/>
    <n v="3200"/>
    <n v="0"/>
    <n v="3200"/>
    <n v="3305.6"/>
    <n v="3411.3791999999999"/>
    <n v="0"/>
    <n v="0"/>
    <n v="0"/>
    <n v="0"/>
    <n v="3200"/>
    <n v="0"/>
    <m/>
  </r>
  <r>
    <n v="11011"/>
    <n v="20053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195"/>
    <n v="0"/>
    <n v="0"/>
    <n v="3195"/>
    <n v="0"/>
    <n v="3195"/>
    <n v="3300.4349999999999"/>
    <n v="3406.0489200000002"/>
    <n v="0"/>
    <n v="0"/>
    <n v="0"/>
    <n v="0"/>
    <n v="3195"/>
    <n v="0"/>
    <m/>
  </r>
  <r>
    <n v="11014"/>
    <n v="224105"/>
    <n v="330"/>
    <m/>
    <m/>
    <s v="330 | _133_LIM333_NON-CAPITAL TOOLS &amp; EQUIPMENT"/>
    <s v="_133_LIM333_NON-CAPITAL TOOLS &amp; EQUIP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1002000000000000000000000000000"/>
    <x v="42"/>
    <x v="0"/>
    <n v="4000"/>
    <n v="0"/>
    <n v="0"/>
    <n v="4000"/>
    <n v="0"/>
    <n v="4000"/>
    <n v="4132"/>
    <n v="4264.2240000000002"/>
    <n v="0"/>
    <n v="0"/>
    <n v="0"/>
    <n v="0"/>
    <n v="4000"/>
    <n v="0"/>
    <m/>
  </r>
  <r>
    <n v="12245"/>
    <n v="225833"/>
    <n v="6516"/>
    <m/>
    <m/>
    <s v="6516 | Fleet project_HINO 300 [133]_CMN 332 L"/>
    <s v="Fleet project_HINO 300 [133]_CMN 33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400"/>
    <n v="0"/>
    <n v="3155"/>
    <n v="0"/>
    <n v="3155"/>
    <n v="3259.1149999999998"/>
    <n v="3363.4066800000001"/>
    <n v="0"/>
    <n v="0"/>
    <n v="3079.3"/>
    <n v="6158.6"/>
    <n v="75.7"/>
    <n v="97.6"/>
    <m/>
  </r>
  <r>
    <n v="12246"/>
    <n v="225834"/>
    <n v="6517"/>
    <m/>
    <m/>
    <s v="6517 | Fleet project_Hino 300[133]_CML 496"/>
    <s v="Fleet project_Hino 300[133]_CML 49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400"/>
    <n v="0"/>
    <n v="3155"/>
    <n v="0"/>
    <n v="3155"/>
    <n v="3259.1149999999998"/>
    <n v="3363.4066800000001"/>
    <n v="0"/>
    <n v="0"/>
    <n v="3051"/>
    <n v="6102"/>
    <n v="104"/>
    <n v="96.7"/>
    <m/>
  </r>
  <r>
    <n v="12274"/>
    <n v="231980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1516"/>
    <n v="0"/>
    <n v="0"/>
    <n v="51516"/>
    <n v="0"/>
    <n v="51516"/>
    <n v="53216.027999999998"/>
    <n v="54918.940896"/>
    <n v="0"/>
    <n v="0"/>
    <n v="2612.39"/>
    <n v="5224.78"/>
    <n v="48903.61"/>
    <n v="5.07"/>
    <m/>
  </r>
  <r>
    <n v="10782"/>
    <n v="224874"/>
    <n v="98"/>
    <m/>
    <m/>
    <s v="98 | _038_LIM333_CONSUMABLE DOMESTIC ITEMS"/>
    <s v="_038_LIM333_CONSUMABLE DOMESTIC ITEMS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971"/>
    <n v="0"/>
    <n v="0"/>
    <n v="3971"/>
    <n v="0"/>
    <n v="3971"/>
    <n v="4102.0429999999997"/>
    <n v="4233.308376"/>
    <n v="0"/>
    <n v="0"/>
    <n v="0"/>
    <n v="0"/>
    <n v="3971"/>
    <n v="0"/>
    <m/>
  </r>
  <r>
    <n v="12258"/>
    <n v="224261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917"/>
    <n v="0"/>
    <n v="0"/>
    <n v="3917"/>
    <n v="0"/>
    <n v="3917"/>
    <n v="4046.2609999999995"/>
    <n v="4175.741352"/>
    <n v="0"/>
    <n v="0"/>
    <n v="0"/>
    <n v="0"/>
    <n v="3917"/>
    <n v="0"/>
    <m/>
  </r>
  <r>
    <n v="12254"/>
    <n v="225842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755"/>
    <n v="400"/>
    <n v="0"/>
    <n v="3155"/>
    <n v="0"/>
    <n v="3155"/>
    <n v="3259.1149999999998"/>
    <n v="3363.4066800000001"/>
    <n v="0"/>
    <n v="0"/>
    <n v="3035.83"/>
    <n v="6071.66"/>
    <n v="119.17"/>
    <n v="96.22"/>
    <m/>
  </r>
  <r>
    <n v="10793"/>
    <n v="209200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124"/>
    <n v="0"/>
    <n v="0"/>
    <n v="3124"/>
    <n v="0"/>
    <n v="3124"/>
    <n v="3227.0919999999996"/>
    <n v="3330.3589439999996"/>
    <n v="0"/>
    <n v="0"/>
    <n v="0"/>
    <n v="0"/>
    <n v="3124"/>
    <n v="0"/>
    <m/>
  </r>
  <r>
    <n v="12402"/>
    <n v="224341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878"/>
    <n v="0"/>
    <n v="0"/>
    <n v="3878"/>
    <n v="0"/>
    <n v="3878"/>
    <n v="4005.9739999999997"/>
    <n v="4134.1651679999995"/>
    <n v="0"/>
    <n v="0"/>
    <n v="0"/>
    <n v="0"/>
    <n v="3878"/>
    <n v="0"/>
    <m/>
  </r>
  <r>
    <n v="11522"/>
    <n v="225921"/>
    <n v="2319"/>
    <m/>
    <m/>
    <s v="2319 | 115_Printing- publications and books"/>
    <s v="115_Printing, publications and books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118"/>
    <n v="0"/>
    <n v="0"/>
    <n v="3118"/>
    <n v="0"/>
    <n v="3118"/>
    <n v="3220.8939999999998"/>
    <n v="3323.9626079999998"/>
    <n v="0"/>
    <n v="0"/>
    <n v="329.56"/>
    <n v="659.12"/>
    <n v="2788.44"/>
    <n v="10.57"/>
    <m/>
  </r>
  <r>
    <n v="10698"/>
    <n v="205242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093"/>
    <n v="0"/>
    <n v="0"/>
    <n v="3093"/>
    <n v="0"/>
    <n v="3093"/>
    <n v="3195.069"/>
    <n v="3297.3112080000001"/>
    <n v="0"/>
    <n v="0"/>
    <n v="0"/>
    <n v="0"/>
    <n v="3093"/>
    <n v="0"/>
    <m/>
  </r>
  <r>
    <n v="12405"/>
    <n v="224338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878"/>
    <n v="0"/>
    <n v="0"/>
    <n v="3878"/>
    <n v="0"/>
    <n v="3878"/>
    <n v="4005.9739999999997"/>
    <n v="4134.1651679999995"/>
    <n v="0"/>
    <n v="0"/>
    <n v="0"/>
    <n v="0"/>
    <n v="3878"/>
    <n v="0"/>
    <m/>
  </r>
  <r>
    <n v="12252"/>
    <n v="231973"/>
    <n v="6586"/>
    <m/>
    <m/>
    <s v="6586 | Fleet project_NISSAN  UD40 - CHERRY PICKER [173]_CNF 616 L"/>
    <s v="Fleet project_NISSAN  UD40 - CHERRY PICKER [173]_CNF 61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7200"/>
    <n v="0"/>
    <n v="3143.47"/>
    <n v="6286.94"/>
    <n v="38256.53"/>
    <n v="6.47"/>
    <m/>
  </r>
  <r>
    <n v="11502"/>
    <n v="225878"/>
    <n v="2299"/>
    <m/>
    <m/>
    <s v="2299 | 032_Printing- publications and books"/>
    <s v="032_Printing, publications and book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093"/>
    <n v="0"/>
    <n v="0"/>
    <n v="3093"/>
    <n v="0"/>
    <n v="3093"/>
    <n v="3195.069"/>
    <n v="3297.3112080000001"/>
    <n v="0"/>
    <n v="0"/>
    <n v="0"/>
    <n v="0"/>
    <n v="3093"/>
    <n v="0"/>
    <m/>
  </r>
  <r>
    <n v="11519"/>
    <n v="225908"/>
    <n v="2316"/>
    <m/>
    <m/>
    <s v="2316 | 105_Printing- publications and books"/>
    <s v="105_Printing, publications and book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090"/>
    <n v="0"/>
    <n v="0"/>
    <n v="3090"/>
    <n v="0"/>
    <n v="3090"/>
    <n v="3191.97"/>
    <n v="3294.1130399999997"/>
    <n v="0"/>
    <n v="0"/>
    <n v="148.69999999999999"/>
    <n v="297.39999999999998"/>
    <n v="2941.3"/>
    <n v="4.8099999999999996"/>
    <m/>
  </r>
  <r>
    <n v="10845"/>
    <n v="209069"/>
    <n v="161"/>
    <m/>
    <m/>
    <s v="161 | _173_LIM333_COUNCIL-OWNED BUILDINGS"/>
    <s v="_173_LIM333_COUNCIL-OWNED BUILDINGS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8001000000000000000000000"/>
    <s v="Fund:Operational:Revenue:General Revenue:Service Charges:Electricity"/>
    <s v="IE007003000000000000000000000000000000"/>
    <x v="0"/>
    <x v="0"/>
    <n v="3869"/>
    <n v="0"/>
    <n v="0"/>
    <n v="3869"/>
    <n v="0"/>
    <n v="3869"/>
    <n v="3996.6769999999997"/>
    <n v="4124.5706639999999"/>
    <n v="0"/>
    <n v="0"/>
    <n v="0"/>
    <n v="0"/>
    <n v="3869"/>
    <n v="0"/>
    <m/>
  </r>
  <r>
    <n v="12250"/>
    <n v="224684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85"/>
    <n v="225730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900"/>
    <n v="0"/>
    <n v="3063"/>
    <n v="0"/>
    <n v="3063"/>
    <n v="3164.0789999999997"/>
    <n v="3265.3295279999998"/>
    <n v="0"/>
    <n v="0"/>
    <n v="2112"/>
    <n v="4224"/>
    <n v="951"/>
    <n v="68.95"/>
    <m/>
  </r>
  <r>
    <n v="12254"/>
    <n v="231971"/>
    <n v="6588"/>
    <m/>
    <m/>
    <s v="6588 | Fleet project_NISSAN  UD40  TIPPER [105]_CPR 551L"/>
    <s v="Fleet project_NISSAN  UD40  TIPPER [105]_CPR 551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2347.83"/>
    <n v="0"/>
    <n v="33550.01"/>
    <n v="67100.02"/>
    <n v="12702.16"/>
    <n v="69.03"/>
    <m/>
  </r>
  <r>
    <n v="11011"/>
    <n v="206243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1123"/>
    <n v="225613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2000000000000000000000000000"/>
    <x v="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256"/>
    <n v="224690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1204"/>
    <n v="224976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257"/>
    <n v="224691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27"/>
    <n v="231871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0"/>
    <n v="0"/>
    <n v="0"/>
    <n v="0"/>
    <n v="48600"/>
    <n v="0"/>
    <m/>
  </r>
  <r>
    <n v="12241"/>
    <n v="225159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255"/>
    <n v="225148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265"/>
    <n v="225199"/>
    <n v="6610"/>
    <m/>
    <m/>
    <s v="6610 | Fleet project_nissan ud 70_FHX 724 N [073]"/>
    <s v="Fleet project_nissan ud 70_FHX 724 N [07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305"/>
    <n v="225187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258"/>
    <n v="224692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06"/>
    <n v="225186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315"/>
    <n v="225180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259"/>
    <n v="224694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2.61"/>
    <n v="3465.22"/>
    <n v="2047.39"/>
    <n v="45.84"/>
    <m/>
  </r>
  <r>
    <n v="12332"/>
    <n v="231868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0"/>
    <n v="0"/>
    <n v="0"/>
    <n v="0"/>
    <n v="48600"/>
    <n v="0"/>
    <m/>
  </r>
  <r>
    <n v="12316"/>
    <n v="225171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327"/>
    <n v="225266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260"/>
    <n v="224627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261"/>
    <n v="224695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30"/>
    <n v="225167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601"/>
    <n v="231933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0"/>
    <n v="0"/>
    <n v="0"/>
    <n v="48600"/>
    <n v="0"/>
    <n v="48600"/>
    <n v="50203.799999999996"/>
    <n v="51810.321599999996"/>
    <n v="0"/>
    <n v="0"/>
    <n v="24754.38"/>
    <n v="49508.76"/>
    <n v="23845.62"/>
    <n v="50.93"/>
    <m/>
  </r>
  <r>
    <n v="12350"/>
    <n v="225271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272"/>
    <n v="224625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  <m/>
  </r>
  <r>
    <n v="12311"/>
    <n v="224643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67"/>
    <n v="225260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368"/>
    <n v="225261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350"/>
    <n v="231857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8096"/>
    <n v="0"/>
    <n v="0"/>
    <n v="48096"/>
    <n v="0"/>
    <n v="48096"/>
    <n v="49683.167999999998"/>
    <n v="51273.029375999999"/>
    <n v="0"/>
    <n v="0"/>
    <n v="10263.15"/>
    <n v="20526.3"/>
    <n v="37832.85"/>
    <n v="21.34"/>
    <m/>
  </r>
  <r>
    <n v="12585"/>
    <n v="225089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305"/>
    <n v="231885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5832"/>
    <n v="0"/>
    <n v="0"/>
    <n v="45832"/>
    <n v="0"/>
    <n v="45832"/>
    <n v="47344.455999999998"/>
    <n v="48859.478591999999"/>
    <n v="0"/>
    <n v="0"/>
    <n v="2550"/>
    <n v="5100"/>
    <n v="43282"/>
    <n v="5.56"/>
    <m/>
  </r>
  <r>
    <n v="12313"/>
    <n v="224651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620"/>
    <n v="225080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645"/>
    <n v="225087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315"/>
    <n v="224654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670"/>
    <n v="225091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8000000000000000000000000000000"/>
    <x v="33"/>
    <x v="2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2340"/>
    <n v="225709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800"/>
    <n v="0"/>
    <n v="2963"/>
    <n v="0"/>
    <n v="2963"/>
    <n v="3060.7789999999995"/>
    <n v="3158.7239279999994"/>
    <n v="0"/>
    <n v="0"/>
    <n v="2459.83"/>
    <n v="4919.66"/>
    <n v="503.17"/>
    <n v="83.02"/>
    <m/>
  </r>
  <r>
    <n v="12316"/>
    <n v="224663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2.61"/>
    <n v="3465.22"/>
    <n v="2047.39"/>
    <n v="45.84"/>
    <m/>
  </r>
  <r>
    <n v="12317"/>
    <n v="224655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86"/>
    <n v="225731"/>
    <n v="6561"/>
    <m/>
    <m/>
    <s v="6561 | Fleet project_NISSAN   UD 40A M02 [063]_CNK 299 L"/>
    <s v="Fleet project_NISSAN   UD 40A M02 [063]_CNK 2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700"/>
    <n v="0"/>
    <n v="2863"/>
    <n v="0"/>
    <n v="2863"/>
    <n v="2957.4789999999998"/>
    <n v="3052.118328"/>
    <n v="0"/>
    <n v="0"/>
    <n v="2851.13"/>
    <n v="5702.26"/>
    <n v="11.87"/>
    <n v="99.59"/>
    <m/>
  </r>
  <r>
    <n v="12258"/>
    <n v="231967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10000"/>
    <n v="0"/>
    <n v="44020"/>
    <n v="0"/>
    <n v="44020"/>
    <n v="45472.659999999996"/>
    <n v="46927.78512"/>
    <n v="0"/>
    <n v="0"/>
    <n v="22217.4"/>
    <n v="44434.8"/>
    <n v="21802.6"/>
    <n v="50.47"/>
    <m/>
  </r>
  <r>
    <n v="12339"/>
    <n v="225708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500"/>
    <n v="0"/>
    <n v="2663"/>
    <n v="0"/>
    <n v="2663"/>
    <n v="2750.8789999999999"/>
    <n v="2838.9071279999998"/>
    <n v="0"/>
    <n v="0"/>
    <n v="0"/>
    <n v="0"/>
    <n v="2663"/>
    <n v="0"/>
    <m/>
  </r>
  <r>
    <n v="10732"/>
    <n v="203399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2644"/>
    <n v="0"/>
    <n v="0"/>
    <n v="2644"/>
    <n v="0"/>
    <n v="2644"/>
    <n v="2731.252"/>
    <n v="2818.6520639999999"/>
    <n v="0"/>
    <n v="0"/>
    <n v="0"/>
    <n v="0"/>
    <n v="2644"/>
    <n v="0"/>
    <m/>
  </r>
  <r>
    <n v="12318"/>
    <n v="224656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  <m/>
  </r>
  <r>
    <n v="12336"/>
    <n v="231865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5000"/>
    <n v="0"/>
    <n v="43880"/>
    <n v="0"/>
    <n v="43880"/>
    <n v="45328.039999999994"/>
    <n v="46778.537279999997"/>
    <n v="2420"/>
    <n v="0"/>
    <n v="33900"/>
    <n v="67800"/>
    <n v="7560"/>
    <n v="77.260000000000005"/>
    <m/>
  </r>
  <r>
    <n v="10838"/>
    <n v="224965"/>
    <n v="154"/>
    <m/>
    <m/>
    <s v="154 | _024_30000_LIM333_Municipal Running Costs_GENERAL EXPENSES _ OTHER_2018"/>
    <s v="_024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3000000000000000000000000000"/>
    <x v="106"/>
    <x v="2"/>
    <n v="2588"/>
    <n v="0"/>
    <n v="0"/>
    <n v="2588"/>
    <n v="0"/>
    <n v="2588"/>
    <n v="2673.404"/>
    <n v="2758.9529280000002"/>
    <n v="0"/>
    <n v="0"/>
    <n v="0"/>
    <n v="0"/>
    <n v="2588"/>
    <n v="0"/>
    <m/>
  </r>
  <r>
    <n v="12319"/>
    <n v="224657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  <m/>
  </r>
  <r>
    <n v="12320"/>
    <n v="224658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1089"/>
    <n v="204394"/>
    <n v="405"/>
    <m/>
    <m/>
    <s v="405 | _113_30000_LIM333_Municipal Running Costs_GENERAL EXPENSES _ OTHER_2_2018"/>
    <s v="_113_30000_LIM333_Municipal Running Costs_GENERAL EXPENSES _ OTHER_2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579"/>
    <n v="0"/>
    <n v="0"/>
    <n v="2579"/>
    <n v="0"/>
    <n v="2579"/>
    <n v="2664.107"/>
    <n v="2749.358424"/>
    <n v="0"/>
    <n v="0"/>
    <n v="0"/>
    <n v="0"/>
    <n v="2579"/>
    <n v="0"/>
    <m/>
  </r>
  <r>
    <n v="12332"/>
    <n v="225824"/>
    <n v="6566"/>
    <m/>
    <m/>
    <s v="6566 | Fleet project_NISSAN   UD 40A M02 [105]_CMN 471 L"/>
    <s v="Fleet project_NISSAN   UD 40A M02 [105]_CMN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4"/>
    <n v="400"/>
    <n v="0"/>
    <n v="2564"/>
    <n v="0"/>
    <n v="2564"/>
    <n v="2648.6119999999996"/>
    <n v="2733.3675839999996"/>
    <n v="0"/>
    <n v="347.83"/>
    <n v="2112"/>
    <n v="4224"/>
    <n v="104.17"/>
    <n v="82.37"/>
    <m/>
  </r>
  <r>
    <n v="12321"/>
    <n v="224659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33"/>
    <n v="225825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503.3000000000002"/>
    <n v="5006.6000000000004"/>
    <n v="59.7"/>
    <n v="97.67"/>
    <m/>
  </r>
  <r>
    <n v="12306"/>
    <n v="231886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0"/>
    <n v="0"/>
    <n v="39720"/>
    <n v="0"/>
    <n v="39720"/>
    <n v="41030.759999999995"/>
    <n v="42343.744319999998"/>
    <n v="0"/>
    <n v="0"/>
    <n v="0"/>
    <n v="0"/>
    <n v="39720"/>
    <n v="0"/>
    <m/>
  </r>
  <r>
    <n v="12334"/>
    <n v="225826"/>
    <n v="6568"/>
    <m/>
    <m/>
    <s v="6568 | Fleet project_NISSAN   UD 40A M02 [173]_CMJ 531 L"/>
    <s v="Fleet project_NISSAN   UD 40A M02 [173]_CMJ 5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112"/>
    <n v="4224"/>
    <n v="451"/>
    <n v="82.4"/>
    <m/>
  </r>
  <r>
    <n v="12338"/>
    <n v="225707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503.3000000000002"/>
    <n v="5006.6000000000004"/>
    <n v="59.7"/>
    <n v="97.67"/>
    <m/>
  </r>
  <r>
    <n v="12600"/>
    <n v="231931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4300"/>
    <n v="15000"/>
    <n v="0"/>
    <n v="39300"/>
    <n v="0"/>
    <n v="39300"/>
    <n v="40596.899999999994"/>
    <n v="41896.000799999994"/>
    <n v="0"/>
    <n v="0"/>
    <n v="25162.82"/>
    <n v="50325.64"/>
    <n v="14137.18"/>
    <n v="64.03"/>
    <m/>
  </r>
  <r>
    <n v="12322"/>
    <n v="224660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23"/>
    <n v="224661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30.44"/>
    <n v="260.88"/>
    <n v="3649.56"/>
    <n v="3.45"/>
    <m/>
  </r>
  <r>
    <n v="12384"/>
    <n v="225729"/>
    <n v="6559"/>
    <m/>
    <m/>
    <s v="6559 | Fleet project_NISSAN   UD 40A M02 [063]_CMJ 507 L"/>
    <s v="Fleet project_NISSAN   UD 40A M02 [063]_CMJ 5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112"/>
    <n v="4224"/>
    <n v="451"/>
    <n v="82.4"/>
    <m/>
  </r>
  <r>
    <n v="12387"/>
    <n v="225733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347.83"/>
    <n v="2112"/>
    <n v="4224"/>
    <n v="103.17"/>
    <n v="82.4"/>
    <m/>
  </r>
  <r>
    <n v="12402"/>
    <n v="231904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7776"/>
    <n v="31500"/>
    <n v="0"/>
    <n v="39276"/>
    <n v="0"/>
    <n v="39276"/>
    <n v="40572.108"/>
    <n v="41870.415456000002"/>
    <n v="0"/>
    <n v="0"/>
    <n v="19082.18"/>
    <n v="38164.36"/>
    <n v="20193.82"/>
    <n v="48.58"/>
    <m/>
  </r>
  <r>
    <n v="12388"/>
    <n v="225732"/>
    <n v="6563"/>
    <m/>
    <m/>
    <s v="6563 | Fleet project_NISSAN   UD 40A M02 [073]_CMN 476 L"/>
    <s v="Fleet project_NISSAN   UD 40A M02 [073]_CMN 4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0"/>
    <n v="2503.3000000000002"/>
    <n v="5006.6000000000004"/>
    <n v="59.7"/>
    <n v="97.67"/>
    <m/>
  </r>
  <r>
    <n v="12389"/>
    <n v="225734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400"/>
    <n v="0"/>
    <n v="2563"/>
    <n v="0"/>
    <n v="2563"/>
    <n v="2647.5789999999997"/>
    <n v="2732.301528"/>
    <n v="0"/>
    <n v="391.3"/>
    <n v="2112"/>
    <n v="4224"/>
    <n v="59.7"/>
    <n v="82.4"/>
    <m/>
  </r>
  <r>
    <n v="12369"/>
    <n v="224552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70"/>
    <n v="224553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645"/>
    <n v="231667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2560"/>
    <n v="0"/>
    <n v="0"/>
    <n v="2560"/>
    <n v="0"/>
    <n v="2560"/>
    <n v="2644.4799999999996"/>
    <n v="2729.1033599999996"/>
    <n v="0"/>
    <n v="0"/>
    <n v="0"/>
    <n v="0"/>
    <n v="2560"/>
    <n v="0"/>
    <m/>
  </r>
  <r>
    <n v="10993"/>
    <n v="208453"/>
    <n v="309"/>
    <m/>
    <m/>
    <s v="309 | _183_10001_LIM333_Employee Related Cost Senior Management &amp; municipal staff_EMPLOYEE RELATED COSTS _ SOCIAL CONTRIBUTIONS_2018"/>
    <s v="_183_10001_LIM333_Employee Related Cost Senior Management &amp; municipal staff_EMPLOYEE RELATED COSTS _ SOCIAL CONTRIBUTIONS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3001000000000000000000000000000"/>
    <x v="7"/>
    <x v="2"/>
    <n v="2444"/>
    <n v="0"/>
    <n v="0"/>
    <n v="2444"/>
    <n v="0"/>
    <n v="2444"/>
    <n v="2524.6519999999996"/>
    <n v="2605.4408639999997"/>
    <n v="0"/>
    <n v="0"/>
    <n v="415"/>
    <n v="830"/>
    <n v="2029"/>
    <n v="16.98"/>
    <m/>
  </r>
  <r>
    <n v="12604"/>
    <n v="231945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10000"/>
    <n v="0"/>
    <n v="39160"/>
    <n v="0"/>
    <n v="39160"/>
    <n v="40452.28"/>
    <n v="41746.752959999998"/>
    <n v="0"/>
    <n v="0"/>
    <n v="32911.35"/>
    <n v="65822.7"/>
    <n v="6248.65"/>
    <n v="84.04"/>
    <m/>
  </r>
  <r>
    <n v="12371"/>
    <n v="224554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72"/>
    <n v="224555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1203"/>
    <n v="225949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2427"/>
    <n v="0"/>
    <n v="0"/>
    <n v="2427"/>
    <n v="0"/>
    <n v="2427"/>
    <n v="2507.0909999999999"/>
    <n v="2587.317912"/>
    <n v="0"/>
    <n v="0"/>
    <n v="0"/>
    <n v="0"/>
    <n v="2427"/>
    <n v="0"/>
    <m/>
  </r>
  <r>
    <n v="12272"/>
    <n v="231983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5000"/>
    <n v="0"/>
    <n v="39020"/>
    <n v="0"/>
    <n v="39020"/>
    <n v="40307.659999999996"/>
    <n v="41597.505119999994"/>
    <n v="267.5"/>
    <n v="19719.5"/>
    <n v="11687.58"/>
    <n v="23375.16"/>
    <n v="7345.42"/>
    <n v="29.95"/>
    <m/>
  </r>
  <r>
    <n v="12373"/>
    <n v="224556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  <m/>
  </r>
  <r>
    <n v="11207"/>
    <n v="235762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7000000000000000000000000000000"/>
    <x v="41"/>
    <x v="2"/>
    <n v="0"/>
    <n v="2405"/>
    <n v="0"/>
    <n v="2405"/>
    <n v="0"/>
    <n v="2405"/>
    <n v="2484.3649999999998"/>
    <n v="2563.8646799999997"/>
    <n v="0"/>
    <n v="0"/>
    <n v="15640.26"/>
    <n v="31280.52"/>
    <n v="-13235.26"/>
    <n v="650.32000000000005"/>
    <m/>
  </r>
  <r>
    <n v="11518"/>
    <n v="225889"/>
    <n v="2315"/>
    <m/>
    <m/>
    <s v="2315 | 103_Printing- publications and books"/>
    <s v="103_Printing, publications and books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2386"/>
    <n v="0"/>
    <n v="0"/>
    <n v="2386"/>
    <n v="0"/>
    <n v="2386"/>
    <n v="2464.7379999999998"/>
    <n v="2543.6096159999997"/>
    <n v="0"/>
    <n v="1766.91"/>
    <n v="0"/>
    <n v="0"/>
    <n v="619.09"/>
    <n v="0"/>
    <m/>
  </r>
  <r>
    <n v="11110"/>
    <n v="224966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2344"/>
    <n v="0"/>
    <n v="0"/>
    <n v="2344"/>
    <n v="0"/>
    <n v="2344"/>
    <n v="2421.3519999999999"/>
    <n v="2498.8352639999998"/>
    <n v="0"/>
    <n v="0"/>
    <n v="0"/>
    <n v="0"/>
    <n v="2344"/>
    <n v="0"/>
    <m/>
  </r>
  <r>
    <n v="12374"/>
    <n v="224557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255"/>
    <n v="231970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22364.61"/>
    <n v="44729.22"/>
    <n v="16515.39"/>
    <n v="57.52"/>
    <m/>
  </r>
  <r>
    <n v="12390"/>
    <n v="225735"/>
    <n v="6565"/>
    <m/>
    <m/>
    <s v="6565 | Fleet project_NISSAN   UD 40A M02 [105]_CMJ 505 L"/>
    <s v="Fleet project_NISSAN   UD 40A M02 [105]_CMJ 5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921"/>
    <n v="400"/>
    <n v="0"/>
    <n v="2321"/>
    <n v="0"/>
    <n v="2321"/>
    <n v="2397.5929999999998"/>
    <n v="2474.3159759999999"/>
    <n v="0"/>
    <n v="0"/>
    <n v="2219.83"/>
    <n v="4439.66"/>
    <n v="101.17"/>
    <n v="95.64"/>
    <m/>
  </r>
  <r>
    <n v="12375"/>
    <n v="224558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1123"/>
    <n v="210687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2320"/>
    <n v="0"/>
    <n v="0"/>
    <n v="2320"/>
    <n v="0"/>
    <n v="2320"/>
    <n v="2396.56"/>
    <n v="2473.2499200000002"/>
    <n v="0"/>
    <n v="0"/>
    <n v="0"/>
    <n v="0"/>
    <n v="2320"/>
    <n v="0"/>
    <m/>
  </r>
  <r>
    <n v="12377"/>
    <n v="224560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1733.33"/>
    <n v="3466.66"/>
    <n v="2046.67"/>
    <n v="45.86"/>
    <m/>
  </r>
  <r>
    <n v="12336"/>
    <n v="225828"/>
    <n v="6570"/>
    <m/>
    <m/>
    <s v="6570 | Fleet project_NISSAN   UD 40A M02 [173]_CMS 094 L"/>
    <s v="Fleet project_NISSAN   UD 40A M02 [173]_CMS 0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0"/>
    <n v="0"/>
    <n v="2163"/>
    <n v="0"/>
    <n v="2163"/>
    <n v="2234.3789999999999"/>
    <n v="2305.879128"/>
    <n v="0"/>
    <n v="0"/>
    <n v="0"/>
    <n v="0"/>
    <n v="2163"/>
    <n v="0"/>
    <m/>
  </r>
  <r>
    <n v="12378"/>
    <n v="224561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37"/>
    <n v="225706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0"/>
    <n v="0"/>
    <n v="2163"/>
    <n v="0"/>
    <n v="2163"/>
    <n v="2234.3789999999999"/>
    <n v="2305.879128"/>
    <n v="0"/>
    <n v="0"/>
    <n v="0"/>
    <n v="0"/>
    <n v="2163"/>
    <n v="0"/>
    <m/>
  </r>
  <r>
    <n v="12265"/>
    <n v="231822"/>
    <n v="6610"/>
    <m/>
    <m/>
    <s v="6610 | Fleet project_nissan ud 70_FHX 724 N [073]"/>
    <s v="Fleet project_nissan ud 70_FHX 724 N [07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0"/>
    <n v="0"/>
    <n v="38880"/>
    <n v="0"/>
    <m/>
  </r>
  <r>
    <n v="12379"/>
    <n v="224562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41"/>
    <n v="225704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163"/>
    <n v="0"/>
    <n v="0"/>
    <n v="2163"/>
    <n v="0"/>
    <n v="2163"/>
    <n v="2234.3789999999999"/>
    <n v="2305.879128"/>
    <n v="0"/>
    <n v="0"/>
    <n v="2112"/>
    <n v="4224"/>
    <n v="51"/>
    <n v="97.64"/>
    <m/>
  </r>
  <r>
    <n v="12611"/>
    <n v="224836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33"/>
    <n v="231867"/>
    <n v="6567"/>
    <m/>
    <m/>
    <s v="6567 | Fleet project_NISSAN   UD 40A M02 [173]_CMJ 501 L"/>
    <s v="Fleet project_NISSAN   UD 40A M02 [173]_CMJ 50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330.43"/>
    <n v="5898.91"/>
    <n v="11797.82"/>
    <n v="32650.66"/>
    <n v="15.17"/>
    <m/>
  </r>
  <r>
    <n v="12310"/>
    <n v="231762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2148"/>
    <n v="0"/>
    <n v="0"/>
    <n v="2148"/>
    <n v="0"/>
    <n v="2148"/>
    <n v="2218.884"/>
    <n v="2289.8882880000001"/>
    <n v="0"/>
    <n v="0"/>
    <n v="0"/>
    <n v="0"/>
    <n v="2148"/>
    <n v="0"/>
    <m/>
  </r>
  <r>
    <n v="12337"/>
    <n v="231864"/>
    <n v="6571"/>
    <m/>
    <m/>
    <s v="6571 | Fleet project_NISSAN   UD 40A M02 [173]_CMS 102 L"/>
    <s v="Fleet project_NISSAN   UD 40A M02 [173]_CMS 10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4250.87"/>
    <n v="8501.74"/>
    <n v="34629.129999999997"/>
    <n v="10.93"/>
    <m/>
  </r>
  <r>
    <n v="12353"/>
    <n v="226273"/>
    <n v="6465"/>
    <m/>
    <m/>
    <s v="6465 | _063_30000_LIM333_Maintenance Gravel Roads_NEW"/>
    <s v="_063_30000_LIM333_Maintenance Gravel Roads_NEW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5004000000000000000000000000"/>
    <x v="143"/>
    <x v="1"/>
    <n v="30128"/>
    <n v="0"/>
    <n v="0"/>
    <n v="30128"/>
    <n v="0"/>
    <n v="30128"/>
    <n v="31122.223999999998"/>
    <n v="32118.135168000001"/>
    <n v="0"/>
    <n v="0"/>
    <n v="0"/>
    <n v="0"/>
    <n v="30128"/>
    <n v="0"/>
    <m/>
  </r>
  <r>
    <n v="12353"/>
    <n v="223443"/>
    <n v="6465"/>
    <m/>
    <m/>
    <s v="6465 | _063_30000_LIM333_Maintenance Gravel Roads_NEW"/>
    <s v="_063_30000_LIM333_Maintenance Gravel Roads_NEW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4002015001000000000000000000000000"/>
    <x v="144"/>
    <x v="1"/>
    <n v="44772422"/>
    <n v="0"/>
    <n v="0"/>
    <n v="44772422"/>
    <n v="0"/>
    <n v="44772422"/>
    <n v="46249911.925999999"/>
    <n v="47729909.107632004"/>
    <n v="0"/>
    <n v="0"/>
    <n v="25588982.629999999"/>
    <n v="51177965.259999998"/>
    <n v="19183439.370000001"/>
    <n v="57.15"/>
    <m/>
  </r>
  <r>
    <n v="12353"/>
    <n v="226270"/>
    <n v="6465"/>
    <m/>
    <m/>
    <s v="6465 | _063_30000_LIM333_Maintenance Gravel Roads_NEW"/>
    <s v="_063_30000_LIM333_Maintenance Gravel Roads_NEW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5002000000000000000000000000"/>
    <x v="145"/>
    <x v="1"/>
    <n v="641320"/>
    <n v="0"/>
    <n v="0"/>
    <n v="641320"/>
    <n v="0"/>
    <n v="641320"/>
    <n v="662483.55999999994"/>
    <n v="683683.03391999996"/>
    <n v="0"/>
    <n v="0"/>
    <n v="0"/>
    <n v="0"/>
    <n v="641320"/>
    <n v="0"/>
    <m/>
  </r>
  <r>
    <n v="12354"/>
    <n v="226276"/>
    <n v="6466"/>
    <m/>
    <m/>
    <s v="6466 | _123_LIM333_FURNITURE &amp; OFFICE EQUIPMENT_NEW"/>
    <s v="_123_LIM333_FURNITURE &amp; OFFICE EQUIPMENT_NEW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10000000000000000000000000"/>
    <s v="Fund:Operational:Revenue:General Revenue:Operational Revenue"/>
    <s v="IE004002019023001000000000000000000000"/>
    <x v="146"/>
    <x v="1"/>
    <n v="1194971"/>
    <n v="0"/>
    <n v="0"/>
    <n v="1194971"/>
    <n v="0"/>
    <n v="1194971"/>
    <n v="1234405.0429999998"/>
    <n v="1273906.0043759998"/>
    <n v="0"/>
    <n v="0"/>
    <n v="918398.39"/>
    <n v="1836796.78"/>
    <n v="276572.61"/>
    <n v="76.86"/>
    <m/>
  </r>
  <r>
    <n v="12355"/>
    <n v="223492"/>
    <n v="6467"/>
    <m/>
    <m/>
    <s v="6467 | _173_30000_LIM333_Municipal Running Costs_BULK PURCHASES_2018_NERSA"/>
    <s v="_173_30000_LIM333_Municipal Running Costs_BULK PURCHASES_2018_NERSA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31000000000000000000000000000000"/>
    <s v="Operational:Typical Work Streams:NERSA:  Sales Expenses"/>
    <s v="FD001001001008001000000000000000000000"/>
    <s v="Fund:Operational:Revenue:General Revenue:Service Charges:Electricity"/>
    <s v="IE002001001000000000000000000000000000"/>
    <x v="139"/>
    <x v="8"/>
    <n v="556259244"/>
    <n v="0"/>
    <n v="0"/>
    <n v="556259244"/>
    <n v="50000000"/>
    <n v="606259244"/>
    <n v="626265799.05199993"/>
    <n v="646306304.62166393"/>
    <n v="0"/>
    <n v="0"/>
    <n v="332159328.62"/>
    <n v="664318657.24000001"/>
    <n v="224099915.38"/>
    <n v="59.71"/>
    <m/>
  </r>
  <r>
    <n v="12338"/>
    <n v="231863"/>
    <n v="6572"/>
    <m/>
    <m/>
    <s v="6572 | Fleet project_NISSAN   UD 40A M02 [173]_CMY 249 L"/>
    <s v="Fleet project_NISSAN   UD 40A M02 [173]_CMY 2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18229.13"/>
    <n v="36458.26"/>
    <n v="20650.87"/>
    <n v="46.89"/>
    <m/>
  </r>
  <r>
    <n v="12616"/>
    <n v="224837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780"/>
    <n v="0"/>
    <n v="0"/>
    <n v="3780"/>
    <n v="0"/>
    <n v="3780"/>
    <n v="3904.74"/>
    <n v="4029.6916799999999"/>
    <n v="0"/>
    <n v="0"/>
    <n v="0"/>
    <n v="0"/>
    <n v="3780"/>
    <n v="0"/>
    <m/>
  </r>
  <r>
    <n v="12301"/>
    <n v="225803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1500"/>
    <n v="0"/>
    <n v="2024"/>
    <n v="0"/>
    <n v="2024"/>
    <n v="2090.7919999999999"/>
    <n v="2157.6973440000002"/>
    <n v="0"/>
    <n v="0"/>
    <n v="1236"/>
    <n v="2472"/>
    <n v="788"/>
    <n v="61.07"/>
    <m/>
  </r>
  <r>
    <n v="10927"/>
    <n v="224493"/>
    <n v="243"/>
    <m/>
    <m/>
    <s v="243 | _025_LIM333_NON-CAPITAL TOOLS &amp; EQUIPMENT"/>
    <s v="_025_LIM333_NON-CAPITAL TOOLS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3726"/>
    <n v="0"/>
    <n v="0"/>
    <n v="3726"/>
    <n v="0"/>
    <n v="3726"/>
    <n v="3848.9579999999996"/>
    <n v="3972.1246559999995"/>
    <n v="0"/>
    <n v="0"/>
    <n v="113.03"/>
    <n v="226.06"/>
    <n v="3612.97"/>
    <n v="3.03"/>
    <m/>
  </r>
  <r>
    <n v="11199"/>
    <n v="226026"/>
    <n v="515"/>
    <m/>
    <m/>
    <s v="515 | _025_30000_LIM333_Municipal Running Costs_GENERAL EXPENSES _ OTHER_2018"/>
    <s v="_025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58000000000000000000000000000000"/>
    <x v="53"/>
    <x v="2"/>
    <n v="2010"/>
    <n v="0"/>
    <n v="0"/>
    <n v="2010"/>
    <n v="0"/>
    <n v="2010"/>
    <n v="2076.33"/>
    <n v="2142.7725599999999"/>
    <n v="0"/>
    <n v="0"/>
    <n v="0"/>
    <n v="0"/>
    <n v="2010"/>
    <n v="0"/>
    <m/>
  </r>
  <r>
    <n v="12339"/>
    <n v="231862"/>
    <n v="6573"/>
    <m/>
    <m/>
    <s v="6573 | Fleet project_NISSAN   UD 40A M02 [173]_CNN 483 L"/>
    <s v="Fleet project_NISSAN   UD 40A M02 [173]_CNN 4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10316.61"/>
    <n v="20633.22"/>
    <n v="28563.39"/>
    <n v="26.53"/>
    <m/>
  </r>
  <r>
    <n v="11186"/>
    <n v="206996"/>
    <n v="502"/>
    <m/>
    <m/>
    <s v="502 | _036_LIM333_COUNCIL-OWNED LAND"/>
    <s v="_036_LIM333_COUNCIL-OWNED LAND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3507"/>
    <n v="0"/>
    <n v="0"/>
    <n v="3507"/>
    <n v="0"/>
    <n v="3507"/>
    <n v="3622.7309999999998"/>
    <n v="3738.6583919999998"/>
    <n v="0"/>
    <n v="0"/>
    <n v="0"/>
    <n v="0"/>
    <n v="3507"/>
    <n v="0"/>
    <m/>
  </r>
  <r>
    <n v="10828"/>
    <n v="207358"/>
    <n v="144"/>
    <m/>
    <m/>
    <s v="144 | _036_LIM333_NON-CAPITAL TOOLS &amp; EQUIPMENT"/>
    <s v="_036_LIM333_NON-CAPITAL TOOLS &amp; EQUIPMENT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500"/>
    <n v="0"/>
    <n v="0"/>
    <n v="3500"/>
    <n v="0"/>
    <n v="3500"/>
    <n v="3615.4999999999995"/>
    <n v="3731.1959999999995"/>
    <n v="0"/>
    <n v="0"/>
    <n v="2420"/>
    <n v="4840"/>
    <n v="1080"/>
    <n v="69.14"/>
    <m/>
  </r>
  <r>
    <n v="12340"/>
    <n v="231861"/>
    <n v="6574"/>
    <m/>
    <m/>
    <s v="6574 | Fleet project_NISSAN   UD 40A M02 [173]_CNN 494 L"/>
    <s v="Fleet project_NISSAN   UD 40A M02 [173]_CNN 49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1800.79"/>
    <n v="7600"/>
    <n v="15200"/>
    <n v="29479.21"/>
    <n v="19.55"/>
    <m/>
  </r>
  <r>
    <n v="11204"/>
    <n v="203217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2009"/>
    <n v="0"/>
    <n v="0"/>
    <n v="2009"/>
    <n v="0"/>
    <n v="2009"/>
    <n v="2075.297"/>
    <n v="2141.7065040000002"/>
    <n v="0"/>
    <n v="0"/>
    <n v="0"/>
    <n v="0"/>
    <n v="2009"/>
    <n v="0"/>
    <m/>
  </r>
  <r>
    <n v="11021"/>
    <n v="202123"/>
    <n v="337"/>
    <m/>
    <m/>
    <s v="337 | _140_LIM333_MACHINERY &amp; EQUIPMENT"/>
    <s v="_140_LIM333_MACHINERY &amp; EQUIPMENT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500"/>
    <n v="0"/>
    <n v="0"/>
    <n v="3500"/>
    <n v="0"/>
    <n v="3500"/>
    <n v="3615.4999999999995"/>
    <n v="3731.1959999999995"/>
    <n v="0"/>
    <n v="0"/>
    <n v="0"/>
    <n v="0"/>
    <n v="3500"/>
    <n v="0"/>
    <m/>
  </r>
  <r>
    <n v="12249"/>
    <n v="224270"/>
    <n v="6520"/>
    <m/>
    <m/>
    <s v="6520 | Fleet project_ISUZU FSR800 WATER TANKER [063]_CPP 523 L"/>
    <s v="Fleet project_ISUZU FSR800 WATER TANKER [063]_CPP 5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450"/>
    <n v="0"/>
    <n v="0"/>
    <n v="3450"/>
    <n v="0"/>
    <n v="3450"/>
    <n v="3563.85"/>
    <n v="3677.8932"/>
    <n v="0"/>
    <n v="0"/>
    <n v="0"/>
    <n v="0"/>
    <n v="3450"/>
    <n v="0"/>
    <m/>
  </r>
  <r>
    <n v="10698"/>
    <n v="205243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1044"/>
    <n v="2141"/>
    <n v="4282"/>
    <n v="-1185"/>
    <n v="107.05"/>
    <m/>
  </r>
  <r>
    <n v="12341"/>
    <n v="231860"/>
    <n v="6575"/>
    <m/>
    <m/>
    <s v="6575 | Fleet project_NISSAN   UD 40A M02 [173]_CNV 683 L"/>
    <s v="Fleet project_NISSAN   UD 40A M02 [173]_CNV 6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4721.74"/>
    <n v="9304.35"/>
    <n v="18608.7"/>
    <n v="24853.91"/>
    <n v="23.93"/>
    <m/>
  </r>
  <r>
    <n v="12271"/>
    <n v="224630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  <m/>
  </r>
  <r>
    <n v="12412"/>
    <n v="224595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  <m/>
  </r>
  <r>
    <n v="10749"/>
    <n v="202542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791.68"/>
    <n v="1583.36"/>
    <n v="1208.32"/>
    <n v="39.58"/>
    <m/>
  </r>
  <r>
    <n v="12603"/>
    <n v="224806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  <m/>
  </r>
  <r>
    <n v="10766"/>
    <n v="203468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2000"/>
    <n v="0"/>
    <n v="0"/>
    <n v="2000"/>
    <n v="0"/>
    <n v="2000"/>
    <n v="2066"/>
    <n v="2132.1120000000001"/>
    <n v="0"/>
    <n v="0"/>
    <n v="347.82"/>
    <n v="695.64"/>
    <n v="1652.18"/>
    <n v="17.39"/>
    <m/>
  </r>
  <r>
    <n v="12387"/>
    <n v="231832"/>
    <n v="6562"/>
    <m/>
    <m/>
    <s v="6562 | Fleet project_NISSAN   UD 40A M02 [073]_CMJ 511 L"/>
    <s v="Fleet project_NISSAN   UD 40A M02 [073]_CMJ 51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18776.09"/>
    <n v="37552.18"/>
    <n v="20103.91"/>
    <n v="48.29"/>
    <m/>
  </r>
  <r>
    <n v="12604"/>
    <n v="224805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1732.61"/>
    <n v="3465.22"/>
    <n v="1507.39"/>
    <n v="53.48"/>
    <m/>
  </r>
  <r>
    <n v="12606"/>
    <n v="224807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  <m/>
  </r>
  <r>
    <n v="10766"/>
    <n v="204708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0779"/>
    <n v="236013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9000000000000000000000000000000"/>
    <x v="135"/>
    <x v="2"/>
    <n v="0"/>
    <n v="2000"/>
    <n v="0"/>
    <n v="2000"/>
    <n v="0"/>
    <n v="2000"/>
    <n v="2066"/>
    <n v="2132.1120000000001"/>
    <n v="0"/>
    <n v="0"/>
    <n v="568"/>
    <n v="1136"/>
    <n v="1432"/>
    <n v="28.4"/>
    <m/>
  </r>
  <r>
    <n v="12419"/>
    <n v="231928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5982.6"/>
    <n v="0"/>
    <n v="647"/>
    <n v="1294"/>
    <n v="32250.400000000001"/>
    <n v="1.66"/>
    <m/>
  </r>
  <r>
    <n v="12607"/>
    <n v="224804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  <m/>
  </r>
  <r>
    <n v="10807"/>
    <n v="206314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1033.2"/>
    <n v="2066.4"/>
    <n v="966.8"/>
    <n v="51.66"/>
    <m/>
  </r>
  <r>
    <n v="10813"/>
    <n v="202222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2617"/>
    <n v="224835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  <m/>
  </r>
  <r>
    <n v="10824"/>
    <n v="225006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198.85"/>
    <n v="397.7"/>
    <n v="1801.15"/>
    <n v="9.94"/>
    <m/>
  </r>
  <r>
    <n v="10846"/>
    <n v="209221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2420"/>
    <n v="231927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4503.47"/>
    <n v="10643.47"/>
    <n v="21286.94"/>
    <n v="23733.06"/>
    <n v="27.38"/>
    <m/>
  </r>
  <r>
    <n v="12637"/>
    <n v="224830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  <m/>
  </r>
  <r>
    <n v="12641"/>
    <n v="224825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  <m/>
  </r>
  <r>
    <n v="10901"/>
    <n v="205965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0932"/>
    <n v="205340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2421"/>
    <n v="231926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0"/>
    <n v="0"/>
    <n v="38880"/>
    <n v="0"/>
    <n v="38880"/>
    <n v="40163.039999999994"/>
    <n v="41448.257279999998"/>
    <n v="0"/>
    <n v="0"/>
    <n v="452.18"/>
    <n v="904.36"/>
    <n v="38427.82"/>
    <n v="1.1599999999999999"/>
    <m/>
  </r>
  <r>
    <n v="12642"/>
    <n v="224824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0"/>
    <n v="0"/>
    <n v="0"/>
    <n v="3240"/>
    <n v="0"/>
    <n v="3240"/>
    <n v="3346.9199999999996"/>
    <n v="3454.0214399999995"/>
    <n v="0"/>
    <n v="0"/>
    <n v="0"/>
    <n v="0"/>
    <n v="3240"/>
    <n v="0"/>
    <m/>
  </r>
  <r>
    <n v="10954"/>
    <n v="201518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23003000000000000000000000000000"/>
    <x v="43"/>
    <x v="2"/>
    <n v="2000"/>
    <n v="0"/>
    <n v="0"/>
    <n v="2000"/>
    <n v="0"/>
    <n v="2000"/>
    <n v="2066"/>
    <n v="2132.1120000000001"/>
    <n v="0"/>
    <n v="0"/>
    <n v="1305"/>
    <n v="2610"/>
    <n v="695"/>
    <n v="65.25"/>
    <m/>
  </r>
  <r>
    <n v="10986"/>
    <n v="204401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976.11"/>
    <n v="1952.22"/>
    <n v="1023.89"/>
    <n v="48.81"/>
    <m/>
  </r>
  <r>
    <n v="12257"/>
    <n v="231968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8020"/>
    <n v="0"/>
    <n v="38020"/>
    <n v="39274.659999999996"/>
    <n v="40531.449119999997"/>
    <n v="9650"/>
    <n v="1069.57"/>
    <n v="32752.17"/>
    <n v="65504.34"/>
    <n v="-5451.74"/>
    <n v="86.14"/>
    <m/>
  </r>
  <r>
    <n v="11008"/>
    <n v="209074"/>
    <n v="324"/>
    <m/>
    <m/>
    <s v="324 | _183_30000_LIM333_Municipal Running Costs_GENERAL EXPENSES _ OTHER_2018"/>
    <s v="_183_30000_LIM333_Municipal Running Costs_GENERAL EXPENSES _ OTHER_2018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1010"/>
    <n v="200417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2255"/>
    <n v="224264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221"/>
    <n v="0"/>
    <n v="0"/>
    <n v="3221"/>
    <n v="0"/>
    <n v="3221"/>
    <n v="3327.2929999999997"/>
    <n v="3433.7663759999996"/>
    <n v="0"/>
    <n v="0"/>
    <n v="0"/>
    <n v="0"/>
    <n v="3221"/>
    <n v="0"/>
    <m/>
  </r>
  <r>
    <n v="10696"/>
    <n v="200586"/>
    <n v="12"/>
    <m/>
    <m/>
    <s v="12 | _004_LIM333_NON-CAPITAL TOOLS &amp; EQUIPMENT"/>
    <s v="_004_LIM333_NON-CAPITAL TOOLS &amp; EQUIPMENT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1011"/>
    <n v="232171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4000000000000000000000000000000"/>
    <x v="147"/>
    <x v="2"/>
    <n v="2000"/>
    <n v="0"/>
    <n v="0"/>
    <n v="2000"/>
    <n v="0"/>
    <n v="2000"/>
    <n v="2066"/>
    <n v="2132.1120000000001"/>
    <n v="0"/>
    <n v="0"/>
    <n v="1211.17"/>
    <n v="2422.34"/>
    <n v="788.83"/>
    <n v="60.56"/>
    <m/>
  </r>
  <r>
    <n v="10808"/>
    <n v="207089"/>
    <n v="124"/>
    <m/>
    <m/>
    <s v="124 | _053_LIM333_FURNITURE &amp; OFFICE EQUIPMENT"/>
    <s v="_053_LIM333_FURNITURE &amp; OFFICE EQUIPMENT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1010"/>
    <n v="224906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2824.95"/>
    <n v="5649.9"/>
    <n v="175.05"/>
    <n v="94.17"/>
    <m/>
  </r>
  <r>
    <n v="12385"/>
    <n v="231834"/>
    <n v="6560"/>
    <m/>
    <m/>
    <s v="6560 | Fleet project_NISSAN   UD 40A M02 [063]_CMS 105 L"/>
    <s v="Fleet project_NISSAN   UD 40A M02 [063]_CMS 10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-2500"/>
    <n v="0"/>
    <n v="36380"/>
    <n v="0"/>
    <n v="36380"/>
    <n v="37580.539999999994"/>
    <n v="38783.117279999991"/>
    <n v="0"/>
    <n v="5973.95"/>
    <n v="32036.58"/>
    <n v="64073.16"/>
    <n v="-1630.53"/>
    <n v="88.06"/>
    <m/>
  </r>
  <r>
    <n v="11011"/>
    <n v="200602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1046"/>
    <n v="202904"/>
    <n v="362"/>
    <m/>
    <m/>
    <s v="362 | _112_30000_LIM333_Municipal Running Costs_GENERAL EXPENSES _ OTHER_2018"/>
    <s v="_112_30000_LIM333_Municipal Running Costs_GENERAL EXPENSES _ OTHER_2018"/>
    <n v="0"/>
    <s v="Operational Expenditure"/>
    <s v="Initiated"/>
    <n v="6"/>
    <n v="65"/>
    <s v="6003002 / Administration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23003000000000000000000000000000"/>
    <x v="43"/>
    <x v="2"/>
    <n v="2000"/>
    <n v="0"/>
    <n v="0"/>
    <n v="2000"/>
    <n v="0"/>
    <n v="2000"/>
    <n v="2066"/>
    <n v="2132.1120000000001"/>
    <n v="0"/>
    <n v="0"/>
    <n v="1400"/>
    <n v="2800"/>
    <n v="600"/>
    <n v="70"/>
    <m/>
  </r>
  <r>
    <n v="11068"/>
    <n v="202899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652.5"/>
    <n v="1305"/>
    <n v="1347.5"/>
    <n v="32.630000000000003"/>
    <m/>
  </r>
  <r>
    <n v="12260"/>
    <n v="231979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6020"/>
    <n v="0"/>
    <n v="36020"/>
    <n v="37208.659999999996"/>
    <n v="38399.337119999997"/>
    <n v="2400"/>
    <n v="26995.79"/>
    <n v="3225"/>
    <n v="6450"/>
    <n v="3399.21"/>
    <n v="8.9499999999999993"/>
    <m/>
  </r>
  <r>
    <n v="11524"/>
    <n v="226343"/>
    <n v="2321"/>
    <m/>
    <m/>
    <s v="2321 | 133_Printing- publications and books"/>
    <s v="133_Printing, publications and book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0"/>
    <n v="0"/>
    <n v="3000"/>
    <n v="0"/>
    <m/>
  </r>
  <r>
    <n v="11090"/>
    <n v="205644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1589"/>
    <n v="231274"/>
    <n v="2382"/>
    <m/>
    <m/>
    <s v="2382 | 007_Maintenance_NON-CAPITAL TOOLS &amp; EQUIPMENT"/>
    <s v="007_Maintenance_NON-CAPITAL TOOLS &amp; EQUIPMENT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3000"/>
    <n v="0"/>
    <n v="0"/>
    <n v="3000"/>
    <n v="0"/>
    <n v="3000"/>
    <n v="3098.9999999999995"/>
    <n v="3198.1679999999997"/>
    <n v="0"/>
    <n v="0"/>
    <n v="329.55"/>
    <n v="659.1"/>
    <n v="2670.45"/>
    <n v="10.99"/>
    <m/>
  </r>
  <r>
    <n v="11119"/>
    <n v="206524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1123"/>
    <n v="210689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1124"/>
    <n v="200427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217.5"/>
    <n v="572.85"/>
    <n v="1145.7"/>
    <n v="1209.6500000000001"/>
    <n v="28.64"/>
    <m/>
  </r>
  <r>
    <n v="11517"/>
    <n v="226342"/>
    <n v="2314"/>
    <m/>
    <m/>
    <s v="2314 | 063_Printing- publications and books"/>
    <s v="063_Printing, publications and book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2972"/>
    <n v="0"/>
    <n v="0"/>
    <n v="2972"/>
    <n v="0"/>
    <n v="2972"/>
    <n v="3070.0759999999996"/>
    <n v="3168.3184319999996"/>
    <n v="0"/>
    <n v="0"/>
    <n v="0"/>
    <n v="0"/>
    <n v="2972"/>
    <n v="0"/>
    <m/>
  </r>
  <r>
    <n v="12250"/>
    <n v="231986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850"/>
    <n v="3700"/>
    <n v="32170"/>
    <n v="5.44"/>
    <m/>
  </r>
  <r>
    <n v="11501"/>
    <n v="226344"/>
    <n v="2298"/>
    <m/>
    <m/>
    <s v="2298 | 025_Printing- publications and books"/>
    <s v="025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2822"/>
    <n v="0"/>
    <n v="0"/>
    <n v="2822"/>
    <n v="0"/>
    <n v="2822"/>
    <n v="2915.1259999999997"/>
    <n v="3008.4100319999998"/>
    <n v="0"/>
    <n v="0"/>
    <n v="0"/>
    <n v="0"/>
    <n v="2822"/>
    <n v="0"/>
    <m/>
  </r>
  <r>
    <n v="11134"/>
    <n v="225003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2256"/>
    <n v="231969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3255.26"/>
    <n v="26510.52"/>
    <n v="20764.740000000002"/>
    <n v="38.96"/>
    <m/>
  </r>
  <r>
    <n v="11148"/>
    <n v="225857"/>
    <n v="464"/>
    <m/>
    <m/>
    <s v="464 | _103_22605_LIM333_Operational  Maintenance Non-infrastructure Corrective Maintenance Planned Furniture and Office Equipment_REPAIRS AND MAINTENANCE_2018"/>
    <s v="_103_22605_LIM333_Operational  Maintenance Non-infrastructure Corrective Maintenance Planned Furniture and Office Equipment_REPAIRS AND MAINTENANCE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1204"/>
    <n v="203127"/>
    <n v="520"/>
    <m/>
    <m/>
    <s v="520 | _063_30000_LIM333_Municipal Running Costs_GENERAL EXPENSES _ OTHER_2018"/>
    <s v="_063_30000_LIM333_Municipal Running Costs_GENERAL EXPENSES _ OTHER_2018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0700"/>
    <n v="224711"/>
    <n v="16"/>
    <m/>
    <m/>
    <s v="16 | _024_LIM333_NON-CAPITAL TOOLS &amp; EQUIPMENT"/>
    <s v="_024_LIM333_NON-CAPITAL TOOLS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2774"/>
    <n v="0"/>
    <n v="0"/>
    <n v="2774"/>
    <n v="0"/>
    <n v="2774"/>
    <n v="2865.5419999999999"/>
    <n v="2957.2393440000001"/>
    <n v="0"/>
    <n v="0"/>
    <n v="0"/>
    <n v="0"/>
    <n v="2774"/>
    <n v="0"/>
    <m/>
  </r>
  <r>
    <n v="11498"/>
    <n v="225872"/>
    <n v="2295"/>
    <m/>
    <m/>
    <s v="2295 | 016_Printing- publications and books"/>
    <s v="016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2000"/>
    <n v="0"/>
    <n v="0"/>
    <n v="2000"/>
    <n v="0"/>
    <n v="2000"/>
    <n v="2066"/>
    <n v="2132.1120000000001"/>
    <n v="0"/>
    <n v="0"/>
    <n v="173.91"/>
    <n v="347.82"/>
    <n v="1826.09"/>
    <n v="8.6999999999999993"/>
    <m/>
  </r>
  <r>
    <n v="12600"/>
    <n v="224811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"/>
    <n v="0"/>
    <n v="0"/>
    <n v="2700"/>
    <n v="0"/>
    <n v="2700"/>
    <n v="2789.1"/>
    <n v="2878.3512000000001"/>
    <n v="0"/>
    <n v="0"/>
    <n v="0"/>
    <n v="0"/>
    <n v="2700"/>
    <n v="0"/>
    <m/>
  </r>
  <r>
    <n v="11524"/>
    <n v="225904"/>
    <n v="2321"/>
    <m/>
    <m/>
    <s v="2321 | 133_Printing- publications and books"/>
    <s v="133_Printing, publications and books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1000000000000000000000000000000"/>
    <x v="32"/>
    <x v="2"/>
    <n v="2000"/>
    <n v="0"/>
    <n v="0"/>
    <n v="2000"/>
    <n v="0"/>
    <n v="2000"/>
    <n v="2066"/>
    <n v="2132.1120000000001"/>
    <n v="0"/>
    <n v="0"/>
    <n v="0"/>
    <n v="0"/>
    <n v="2000"/>
    <n v="0"/>
    <m/>
  </r>
  <r>
    <n v="12259"/>
    <n v="231966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5168.83"/>
    <n v="10337.66"/>
    <n v="28851.17"/>
    <n v="15.19"/>
    <m/>
  </r>
  <r>
    <n v="11124"/>
    <n v="200428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1987"/>
    <n v="0"/>
    <n v="0"/>
    <n v="1987"/>
    <n v="0"/>
    <n v="1987"/>
    <n v="2052.5709999999999"/>
    <n v="2118.2532719999999"/>
    <n v="0"/>
    <n v="0"/>
    <n v="0"/>
    <n v="0"/>
    <n v="1987"/>
    <n v="0"/>
    <m/>
  </r>
  <r>
    <n v="12640"/>
    <n v="224827"/>
    <n v="8656"/>
    <m/>
    <m/>
    <s v="8656 | Test Station Trailer_FRK 231 L"/>
    <s v="Test Station Trailer_FRK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700"/>
    <n v="0"/>
    <n v="0"/>
    <n v="2700"/>
    <n v="0"/>
    <n v="2700"/>
    <n v="2789.1"/>
    <n v="2878.3512000000001"/>
    <n v="0"/>
    <n v="0"/>
    <n v="0"/>
    <n v="0"/>
    <n v="2700"/>
    <n v="0"/>
    <m/>
  </r>
  <r>
    <n v="11105"/>
    <n v="203756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923"/>
    <n v="0"/>
    <n v="0"/>
    <n v="1923"/>
    <n v="0"/>
    <n v="1923"/>
    <n v="1986.4589999999998"/>
    <n v="2050.0256879999997"/>
    <n v="0"/>
    <n v="0"/>
    <n v="0"/>
    <n v="0"/>
    <n v="1923"/>
    <n v="0"/>
    <m/>
  </r>
  <r>
    <n v="12316"/>
    <n v="224294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642"/>
    <n v="0"/>
    <n v="0"/>
    <n v="2642"/>
    <n v="0"/>
    <n v="2642"/>
    <n v="2729.1859999999997"/>
    <n v="2816.5199519999996"/>
    <n v="0"/>
    <n v="0"/>
    <n v="0"/>
    <n v="0"/>
    <n v="2642"/>
    <n v="0"/>
    <m/>
  </r>
  <r>
    <n v="12261"/>
    <n v="231978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8523.0400000000009"/>
    <n v="17046.080000000002"/>
    <n v="25496.959999999999"/>
    <n v="25.05"/>
    <m/>
  </r>
  <r>
    <n v="10893"/>
    <n v="204002"/>
    <n v="209"/>
    <m/>
    <m/>
    <s v="209 | _016_LIM333_NON-CAPITAL TOOLS &amp; EQUIPMENT"/>
    <s v="_016_LIM333_NON-CAPITAL TOOLS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  <m/>
  </r>
  <r>
    <n v="11501"/>
    <n v="225903"/>
    <n v="2298"/>
    <m/>
    <m/>
    <s v="2298 | 025_Printing- publications and books"/>
    <s v="025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1881"/>
    <n v="0"/>
    <n v="0"/>
    <n v="1881"/>
    <n v="0"/>
    <n v="1881"/>
    <n v="1943.0729999999999"/>
    <n v="2005.2513359999998"/>
    <n v="0"/>
    <n v="0"/>
    <n v="0"/>
    <n v="0"/>
    <n v="1881"/>
    <n v="0"/>
    <m/>
  </r>
  <r>
    <n v="10932"/>
    <n v="205371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873"/>
    <n v="0"/>
    <n v="0"/>
    <n v="1873"/>
    <n v="0"/>
    <n v="1873"/>
    <n v="1934.8089999999997"/>
    <n v="1996.7228879999998"/>
    <n v="0"/>
    <n v="0"/>
    <n v="0"/>
    <n v="0"/>
    <n v="1873"/>
    <n v="0"/>
    <m/>
  </r>
  <r>
    <n v="11220"/>
    <n v="206582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863"/>
    <n v="0"/>
    <n v="0"/>
    <n v="1863"/>
    <n v="0"/>
    <n v="1863"/>
    <n v="1924.4789999999998"/>
    <n v="1986.0623279999998"/>
    <n v="0"/>
    <n v="0"/>
    <n v="0"/>
    <n v="0"/>
    <n v="1863"/>
    <n v="0"/>
    <m/>
  </r>
  <r>
    <n v="12793"/>
    <n v="235104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  <m/>
  </r>
  <r>
    <n v="12327"/>
    <n v="231775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1849"/>
    <n v="0"/>
    <n v="0"/>
    <n v="1849"/>
    <n v="0"/>
    <n v="1849"/>
    <n v="1910.0169999999998"/>
    <n v="1971.1375439999999"/>
    <n v="0"/>
    <n v="0"/>
    <n v="0"/>
    <n v="0"/>
    <n v="1849"/>
    <n v="0"/>
    <m/>
  </r>
  <r>
    <n v="12048"/>
    <n v="226010"/>
    <n v="6245"/>
    <m/>
    <m/>
    <s v="6245 | _183_10001_LIM333_General Expense_Standby Meals Expenses"/>
    <s v="_183_10001_LIM333_General Expense_Standby Meals Expense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57001003000000000000000000000000"/>
    <x v="141"/>
    <x v="2"/>
    <n v="1822"/>
    <n v="0"/>
    <n v="0"/>
    <n v="1822"/>
    <n v="0"/>
    <n v="1822"/>
    <n v="1882.1259999999997"/>
    <n v="1942.3540319999997"/>
    <n v="0"/>
    <n v="0"/>
    <n v="0"/>
    <n v="0"/>
    <n v="1822"/>
    <n v="0"/>
    <m/>
  </r>
  <r>
    <n v="12311"/>
    <n v="231883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1223.04"/>
    <n v="22446.080000000002"/>
    <n v="22796.959999999999"/>
    <n v="32.99"/>
    <m/>
  </r>
  <r>
    <n v="12794"/>
    <n v="235108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  <m/>
  </r>
  <r>
    <n v="11131"/>
    <n v="204523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800"/>
    <n v="0"/>
    <n v="0"/>
    <n v="1800"/>
    <n v="0"/>
    <n v="1800"/>
    <n v="1859.3999999999999"/>
    <n v="1918.9007999999999"/>
    <n v="0"/>
    <n v="0"/>
    <n v="0"/>
    <n v="0"/>
    <n v="1800"/>
    <n v="0"/>
    <m/>
  </r>
  <r>
    <n v="12795"/>
    <n v="235105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  <m/>
  </r>
  <r>
    <n v="12600"/>
    <n v="225578"/>
    <n v="8616"/>
    <m/>
    <m/>
    <s v="8616 | FYR 284 L_VOLKSWAGEN"/>
    <s v="FYR 284 L_VOLKSWAGE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77"/>
    <n v="600"/>
    <n v="0"/>
    <n v="1777"/>
    <n v="0"/>
    <n v="1777"/>
    <n v="1835.6409999999998"/>
    <n v="1894.3815119999999"/>
    <n v="0"/>
    <n v="0"/>
    <n v="1250"/>
    <n v="2500"/>
    <n v="527"/>
    <n v="70.34"/>
    <m/>
  </r>
  <r>
    <n v="12313"/>
    <n v="231881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0"/>
    <n v="0"/>
    <n v="34020"/>
    <n v="0"/>
    <m/>
  </r>
  <r>
    <n v="11096"/>
    <n v="224969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775"/>
    <n v="0"/>
    <n v="0"/>
    <n v="1775"/>
    <n v="0"/>
    <n v="1775"/>
    <n v="1833.5749999999998"/>
    <n v="1892.2493999999999"/>
    <n v="0"/>
    <n v="0"/>
    <n v="0"/>
    <n v="0"/>
    <n v="1775"/>
    <n v="0"/>
    <m/>
  </r>
  <r>
    <n v="12796"/>
    <n v="235107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500"/>
    <n v="0"/>
    <n v="0"/>
    <n v="2500"/>
    <n v="0"/>
    <n v="2500"/>
    <n v="2582.5"/>
    <n v="2665.14"/>
    <n v="0"/>
    <n v="0"/>
    <n v="0"/>
    <n v="0"/>
    <n v="2500"/>
    <n v="0"/>
    <m/>
  </r>
  <r>
    <n v="11598"/>
    <n v="224477"/>
    <n v="2391"/>
    <m/>
    <m/>
    <s v="2391 | 37_COUNCIL-OWNED BUILDINGS_Repair and maintenance"/>
    <s v="37_COUNCIL-OWNED BUILDINGS_Repair and maintenanc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2000000000000"/>
    <s v="Operational:Maintenance:Non-infrastructure:Corrective Maintenance:Planned:Other Assets:Operational Buildings:Municipal Offices:Buildings"/>
    <s v="FD001001001002000000000000000000000000"/>
    <s v="Fund:Operational:Revenue:General Revenue:Equitable Share"/>
    <s v="IE007003000000000000000000000000000000"/>
    <x v="0"/>
    <x v="0"/>
    <n v="2431"/>
    <n v="0"/>
    <n v="0"/>
    <n v="2431"/>
    <n v="0"/>
    <n v="2431"/>
    <n v="2511.223"/>
    <n v="2591.582136"/>
    <n v="0"/>
    <n v="0"/>
    <n v="0"/>
    <n v="0"/>
    <n v="2431"/>
    <n v="0"/>
    <m/>
  </r>
  <r>
    <n v="11207"/>
    <n v="201656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1770"/>
    <n v="0"/>
    <n v="0"/>
    <n v="1770"/>
    <n v="0"/>
    <n v="1770"/>
    <n v="1828.4099999999999"/>
    <n v="1886.9191199999998"/>
    <n v="0"/>
    <n v="0"/>
    <n v="0"/>
    <n v="0"/>
    <n v="1770"/>
    <n v="0"/>
    <m/>
  </r>
  <r>
    <n v="12419"/>
    <n v="225766"/>
    <n v="6624"/>
    <m/>
    <m/>
    <s v="6624 | Fleet project_TOYOTA DYNA 150 [063]_CMN 314 L"/>
    <s v="Fleet project_TOYOTA DYNA 150 [063]_CMN 31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500"/>
    <n v="0"/>
    <n v="1743"/>
    <n v="0"/>
    <n v="1743"/>
    <n v="1800.5189999999998"/>
    <n v="1858.1356079999998"/>
    <n v="0"/>
    <n v="0"/>
    <n v="1236"/>
    <n v="2472"/>
    <n v="507"/>
    <n v="70.91"/>
    <m/>
  </r>
  <r>
    <n v="12315"/>
    <n v="231880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0"/>
    <n v="0"/>
    <n v="34020"/>
    <n v="0"/>
    <m/>
  </r>
  <r>
    <n v="12620"/>
    <n v="224077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2423"/>
    <n v="0"/>
    <n v="0"/>
    <n v="2423"/>
    <n v="0"/>
    <n v="2423"/>
    <n v="2502.9589999999998"/>
    <n v="2583.053688"/>
    <n v="0"/>
    <n v="0"/>
    <n v="0"/>
    <n v="0"/>
    <n v="2423"/>
    <n v="0"/>
    <m/>
  </r>
  <r>
    <n v="11188"/>
    <n v="224794"/>
    <n v="504"/>
    <m/>
    <m/>
    <s v="504 | _032_LIM333_NON-CAPITAL TOOLS &amp; EQUIPMENT"/>
    <s v="_032_LIM333_NON-CAPITAL TOOLS &amp; EQUIPMEN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366"/>
    <n v="0"/>
    <n v="0"/>
    <n v="2366"/>
    <n v="0"/>
    <n v="2366"/>
    <n v="2444.078"/>
    <n v="2522.2884960000001"/>
    <n v="0"/>
    <n v="0"/>
    <n v="0"/>
    <n v="0"/>
    <n v="2366"/>
    <n v="0"/>
    <m/>
  </r>
  <r>
    <n v="12421"/>
    <n v="225758"/>
    <n v="6626"/>
    <m/>
    <m/>
    <s v="6626 | Fleet project_TOYOTA DYNA 150 [105]_CML 499 L"/>
    <s v="Fleet project_TOYOTA DYNA 150 [105]_CML 49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500"/>
    <n v="0"/>
    <n v="1743"/>
    <n v="0"/>
    <n v="1743"/>
    <n v="1800.5189999999998"/>
    <n v="1858.1356079999998"/>
    <n v="0"/>
    <n v="0"/>
    <n v="1583.83"/>
    <n v="3167.66"/>
    <n v="159.16999999999999"/>
    <n v="90.87"/>
    <m/>
  </r>
  <r>
    <n v="12274"/>
    <n v="225788"/>
    <n v="6630"/>
    <m/>
    <m/>
    <s v="6630 | Fleet project_TOYOTA QUANTUM [006]_CLY 919 L"/>
    <s v="Fleet project_TOYOTA QUANTUM [006]_CLY 91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98"/>
    <n v="500"/>
    <n v="0"/>
    <n v="1698"/>
    <n v="0"/>
    <n v="1698"/>
    <n v="1754.0339999999999"/>
    <n v="1810.163088"/>
    <n v="0"/>
    <n v="0"/>
    <n v="1236"/>
    <n v="2472"/>
    <n v="462"/>
    <n v="72.790000000000006"/>
    <m/>
  </r>
  <r>
    <n v="12272"/>
    <n v="225780"/>
    <n v="6628"/>
    <m/>
    <m/>
    <s v="6628 | Fleet project_TOYOTA DYNA 150 [105]_CMN 328 L"/>
    <s v="Fleet project_TOYOTA DYNA 150 [105]_CMN 3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400"/>
    <n v="0"/>
    <n v="1643"/>
    <n v="0"/>
    <n v="1643"/>
    <n v="1697.2189999999998"/>
    <n v="1751.530008"/>
    <n v="0"/>
    <n v="0"/>
    <n v="1583.83"/>
    <n v="3167.66"/>
    <n v="59.17"/>
    <n v="96.4"/>
    <m/>
  </r>
  <r>
    <n v="12317"/>
    <n v="231878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1525.75"/>
    <n v="23051.5"/>
    <n v="22494.25"/>
    <n v="33.880000000000003"/>
    <m/>
  </r>
  <r>
    <n v="12305"/>
    <n v="224301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350"/>
    <n v="0"/>
    <n v="0"/>
    <n v="2350"/>
    <n v="0"/>
    <n v="2350"/>
    <n v="2427.5499999999997"/>
    <n v="2505.2315999999996"/>
    <n v="0"/>
    <n v="0"/>
    <n v="2214.9"/>
    <n v="4429.8"/>
    <n v="135.1"/>
    <n v="94.25"/>
    <m/>
  </r>
  <r>
    <n v="12306"/>
    <n v="224302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2350"/>
    <n v="0"/>
    <n v="0"/>
    <n v="2350"/>
    <n v="0"/>
    <n v="2350"/>
    <n v="2427.5499999999997"/>
    <n v="2505.2315999999996"/>
    <n v="0"/>
    <n v="0"/>
    <n v="1800.9"/>
    <n v="3601.8"/>
    <n v="549.1"/>
    <n v="76.63"/>
    <m/>
  </r>
  <r>
    <n v="12420"/>
    <n v="225767"/>
    <n v="6625"/>
    <m/>
    <m/>
    <s v="6625 | Fleet project_TOYOTA DYNA 150 [103]_CML 497 L"/>
    <s v="Fleet project_TOYOTA DYNA 150 [103]_CML 49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400"/>
    <n v="0"/>
    <n v="1643"/>
    <n v="0"/>
    <n v="1643"/>
    <n v="1697.2189999999998"/>
    <n v="1751.530008"/>
    <n v="0"/>
    <n v="0"/>
    <n v="1583.83"/>
    <n v="3167.66"/>
    <n v="59.17"/>
    <n v="96.4"/>
    <m/>
  </r>
  <r>
    <n v="10901"/>
    <n v="205964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02001000000000000000000000000000"/>
    <x v="148"/>
    <x v="2"/>
    <n v="1606"/>
    <n v="0"/>
    <n v="0"/>
    <n v="1606"/>
    <n v="0"/>
    <n v="1606"/>
    <n v="1658.9979999999998"/>
    <n v="1712.0859359999999"/>
    <n v="0"/>
    <n v="0"/>
    <n v="0"/>
    <n v="0"/>
    <n v="1606"/>
    <n v="0"/>
    <m/>
  </r>
  <r>
    <n v="10811"/>
    <n v="201818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5003000000000000000000000000000"/>
    <x v="106"/>
    <x v="2"/>
    <n v="1571"/>
    <n v="0"/>
    <n v="0"/>
    <n v="1571"/>
    <n v="0"/>
    <n v="1571"/>
    <n v="1622.8429999999998"/>
    <n v="1674.7739759999999"/>
    <n v="0"/>
    <n v="0"/>
    <n v="0"/>
    <n v="0"/>
    <n v="1571"/>
    <n v="0"/>
    <m/>
  </r>
  <r>
    <n v="11532"/>
    <n v="225898"/>
    <n v="2329"/>
    <m/>
    <m/>
    <s v="2329 | 183_Printing- publications and books"/>
    <s v="183_Printing, publications and book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41000000000000000000000000000000"/>
    <x v="32"/>
    <x v="2"/>
    <n v="1520"/>
    <n v="0"/>
    <n v="0"/>
    <n v="1520"/>
    <n v="0"/>
    <n v="1520"/>
    <n v="1570.1599999999999"/>
    <n v="1620.4051199999999"/>
    <n v="0"/>
    <n v="0"/>
    <n v="0"/>
    <n v="0"/>
    <n v="1520"/>
    <n v="0"/>
    <m/>
  </r>
  <r>
    <n v="11525"/>
    <n v="225884"/>
    <n v="2322"/>
    <m/>
    <m/>
    <s v="2322 | 134_Printing- publications and books"/>
    <s v="134_Printing, publications and book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41000000000000000000000000000000"/>
    <x v="32"/>
    <x v="2"/>
    <n v="1513"/>
    <n v="0"/>
    <n v="0"/>
    <n v="1513"/>
    <n v="0"/>
    <n v="1513"/>
    <n v="1562.9289999999999"/>
    <n v="1612.942728"/>
    <n v="0"/>
    <n v="0"/>
    <n v="0"/>
    <n v="0"/>
    <n v="1513"/>
    <n v="0"/>
    <m/>
  </r>
  <r>
    <n v="10788"/>
    <n v="207038"/>
    <n v="104"/>
    <m/>
    <m/>
    <s v="104 | _053_LIM333_MACHINERY &amp; EQUIPMENT"/>
    <s v="_053_LIM333_MACHINERY &amp; EQUIPMENT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345"/>
    <n v="0"/>
    <n v="0"/>
    <n v="2345"/>
    <n v="0"/>
    <n v="2345"/>
    <n v="2422.3849999999998"/>
    <n v="2499.9013199999999"/>
    <n v="0"/>
    <n v="0"/>
    <n v="0"/>
    <n v="0"/>
    <n v="2345"/>
    <n v="0"/>
    <m/>
  </r>
  <r>
    <n v="12318"/>
    <n v="231877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1821.75"/>
    <n v="25882.62"/>
    <n v="51765.24"/>
    <n v="6315.63"/>
    <n v="76.08"/>
    <m/>
  </r>
  <r>
    <n v="10739"/>
    <n v="204363"/>
    <n v="55"/>
    <m/>
    <m/>
    <s v="55 | _105_LIM333_NON-COUNCIL-OWNED ASSETS - CONTRACTORS"/>
    <s v="_105_LIM333_NON-COUNCIL-OWNED ASSETS - CONTRACTOR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9000000000000000000"/>
    <s v="Operational:Maintenance:Infrastructure:Corrective Maintenance:Planned:Electrical Infrastructure:Capital Spares"/>
    <s v="FD001001001002000000000000000000000000"/>
    <s v="Fund:Operational:Revenue:General Revenue:Equitable Share"/>
    <s v="IE007003000000000000000000000000000000"/>
    <x v="0"/>
    <x v="0"/>
    <n v="2341"/>
    <n v="0"/>
    <n v="0"/>
    <n v="2341"/>
    <n v="0"/>
    <n v="2341"/>
    <n v="2418.2529999999997"/>
    <n v="2495.6370959999999"/>
    <n v="0"/>
    <n v="0"/>
    <n v="0"/>
    <n v="0"/>
    <n v="2341"/>
    <n v="0"/>
    <m/>
  </r>
  <r>
    <n v="11207"/>
    <n v="201635"/>
    <n v="523"/>
    <m/>
    <m/>
    <s v="523 | _135_30000_LIM333_Municipal Running Costs_GENERAL EXPENSES _ OTHER_2018"/>
    <s v="_135_30000_LIM333_Municipal Running Costs_GENERAL EXPENSES _ OTHER_2018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2000000000000000000000000"/>
    <x v="37"/>
    <x v="2"/>
    <n v="1458"/>
    <n v="0"/>
    <n v="0"/>
    <n v="1458"/>
    <n v="0"/>
    <n v="1458"/>
    <n v="1506.1139999999998"/>
    <n v="1554.3096479999999"/>
    <n v="0"/>
    <n v="0"/>
    <n v="0"/>
    <n v="0"/>
    <n v="1458"/>
    <n v="0"/>
    <m/>
  </r>
  <r>
    <n v="10977"/>
    <n v="209535"/>
    <n v="293"/>
    <m/>
    <m/>
    <s v="293 | _162_LIM333_MACHINERY &amp; EQUIPMENT"/>
    <s v="_162_LIM333_MACHINERY &amp; EQUIPMENT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2322"/>
    <n v="0"/>
    <n v="0"/>
    <n v="2322"/>
    <n v="0"/>
    <n v="2322"/>
    <n v="2398.6259999999997"/>
    <n v="2475.382032"/>
    <n v="0"/>
    <n v="0"/>
    <n v="1739.11"/>
    <n v="3478.22"/>
    <n v="582.89"/>
    <n v="74.900000000000006"/>
    <m/>
  </r>
  <r>
    <n v="11011"/>
    <n v="200545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454"/>
    <n v="0"/>
    <n v="0"/>
    <n v="1454"/>
    <n v="0"/>
    <n v="1454"/>
    <n v="1501.982"/>
    <n v="1550.0454239999999"/>
    <n v="0"/>
    <n v="0"/>
    <n v="168.25"/>
    <n v="336.5"/>
    <n v="1285.75"/>
    <n v="11.57"/>
    <m/>
  </r>
  <r>
    <n v="10881"/>
    <n v="206021"/>
    <n v="197"/>
    <m/>
    <m/>
    <s v="197 | _035_LIM333_FURNITURE &amp; OFFICE EQUIPMENT"/>
    <s v="_035_LIM333_FURNITURE &amp; OFFICE EQUIPMENT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290"/>
    <n v="0"/>
    <n v="0"/>
    <n v="2290"/>
    <n v="0"/>
    <n v="2290"/>
    <n v="2365.5699999999997"/>
    <n v="2441.2682399999999"/>
    <n v="0"/>
    <n v="0"/>
    <n v="0"/>
    <n v="0"/>
    <n v="2290"/>
    <n v="0"/>
    <m/>
  </r>
  <r>
    <n v="12320"/>
    <n v="231875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530"/>
    <n v="3060"/>
    <n v="32490"/>
    <n v="4.5"/>
    <m/>
  </r>
  <r>
    <n v="11499"/>
    <n v="225920"/>
    <n v="2296"/>
    <m/>
    <m/>
    <s v="2296 | 023_Printing- publications and books"/>
    <s v="023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41000000000000000000000000000000"/>
    <x v="32"/>
    <x v="2"/>
    <n v="1417"/>
    <n v="0"/>
    <n v="0"/>
    <n v="1417"/>
    <n v="0"/>
    <n v="1417"/>
    <n v="1463.761"/>
    <n v="1510.6013519999999"/>
    <n v="0"/>
    <n v="0"/>
    <n v="0"/>
    <n v="0"/>
    <n v="1417"/>
    <n v="0"/>
    <m/>
  </r>
  <r>
    <n v="12349"/>
    <n v="231787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1386"/>
    <n v="0"/>
    <n v="0"/>
    <n v="1386"/>
    <n v="0"/>
    <n v="1386"/>
    <n v="1431.7379999999998"/>
    <n v="1477.5536159999999"/>
    <n v="0"/>
    <n v="0"/>
    <n v="0"/>
    <n v="0"/>
    <n v="1386"/>
    <n v="0"/>
    <m/>
  </r>
  <r>
    <n v="10827"/>
    <n v="205522"/>
    <n v="143"/>
    <m/>
    <m/>
    <s v="143 | _033_LIM333_NON-CAPITAL TOOLS &amp; EQUIPMENT"/>
    <s v="_033_LIM333_NON-CAPITAL TOOLS &amp; EQUIPMENT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284"/>
    <n v="0"/>
    <n v="0"/>
    <n v="2284"/>
    <n v="0"/>
    <n v="2284"/>
    <n v="2359.3719999999998"/>
    <n v="2434.8719040000001"/>
    <n v="0"/>
    <n v="0"/>
    <n v="173.91"/>
    <n v="347.82"/>
    <n v="2110.09"/>
    <n v="7.61"/>
    <m/>
  </r>
  <r>
    <n v="12321"/>
    <n v="231874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5365.24"/>
    <n v="30730.48"/>
    <n v="18654.759999999998"/>
    <n v="45.17"/>
    <m/>
  </r>
  <r>
    <n v="11011"/>
    <n v="206204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1355"/>
    <n v="0"/>
    <n v="0"/>
    <n v="1355"/>
    <n v="0"/>
    <n v="1355"/>
    <n v="1399.7149999999999"/>
    <n v="1444.5058799999999"/>
    <n v="0"/>
    <n v="0"/>
    <n v="0"/>
    <n v="0"/>
    <n v="1355"/>
    <n v="0"/>
    <m/>
  </r>
  <r>
    <n v="11532"/>
    <n v="226339"/>
    <n v="2329"/>
    <m/>
    <m/>
    <s v="2329 | 183_Printing- publications and books"/>
    <s v="183_Printing, publications and books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2281"/>
    <n v="0"/>
    <n v="0"/>
    <n v="2281"/>
    <n v="0"/>
    <n v="2281"/>
    <n v="2356.2729999999997"/>
    <n v="2431.6737359999997"/>
    <n v="0"/>
    <n v="0"/>
    <n v="157.9"/>
    <n v="315.8"/>
    <n v="2123.1"/>
    <n v="6.92"/>
    <m/>
  </r>
  <r>
    <n v="11048"/>
    <n v="209367"/>
    <n v="364"/>
    <m/>
    <m/>
    <s v="364 | _140_30000_LIM333_Municipal Running Costs_GENERAL EXPENSES _ OTHER_2018_1"/>
    <s v="_140_30000_LIM333_Municipal Running Costs_GENERAL EXPENSES _ OTHER_2018_1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1355"/>
    <n v="0"/>
    <n v="0"/>
    <n v="1355"/>
    <n v="0"/>
    <n v="1355"/>
    <n v="1399.7149999999999"/>
    <n v="1444.5058799999999"/>
    <n v="0"/>
    <n v="0"/>
    <n v="0"/>
    <n v="0"/>
    <n v="1355"/>
    <n v="0"/>
    <m/>
  </r>
  <r>
    <n v="10732"/>
    <n v="224990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9000000000000000000000000000000"/>
    <x v="135"/>
    <x v="2"/>
    <n v="1300"/>
    <n v="0"/>
    <n v="0"/>
    <n v="1300"/>
    <n v="0"/>
    <n v="1300"/>
    <n v="1342.8999999999999"/>
    <n v="1385.8727999999999"/>
    <n v="0"/>
    <n v="0"/>
    <n v="1170"/>
    <n v="2340"/>
    <n v="130"/>
    <n v="90"/>
    <m/>
  </r>
  <r>
    <n v="12369"/>
    <n v="231849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5035"/>
    <n v="30070"/>
    <n v="18985"/>
    <n v="44.19"/>
    <m/>
  </r>
  <r>
    <n v="11525"/>
    <n v="226349"/>
    <n v="2322"/>
    <m/>
    <m/>
    <s v="2322 | 134_Printing- publications and books"/>
    <s v="134_Printing, publications and books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07003000000000000000000000000000000"/>
    <x v="0"/>
    <x v="0"/>
    <n v="2270"/>
    <n v="0"/>
    <n v="0"/>
    <n v="2270"/>
    <n v="0"/>
    <n v="2270"/>
    <n v="2344.91"/>
    <n v="2419.9471199999998"/>
    <n v="0"/>
    <n v="0"/>
    <n v="0"/>
    <n v="0"/>
    <n v="2270"/>
    <n v="0"/>
    <m/>
  </r>
  <r>
    <n v="10940"/>
    <n v="205739"/>
    <n v="256"/>
    <m/>
    <m/>
    <s v="256 | _034_LIM333_FURNITURE &amp; OFFICE EQUIPMENT"/>
    <s v="_034_LIM333_FURNITURE &amp; OFFICE EQUIPMEN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222"/>
    <n v="0"/>
    <n v="0"/>
    <n v="2222"/>
    <n v="0"/>
    <n v="2222"/>
    <n v="2295.326"/>
    <n v="2368.7764320000001"/>
    <n v="0"/>
    <n v="0"/>
    <n v="0"/>
    <n v="0"/>
    <n v="2222"/>
    <n v="0"/>
    <m/>
  </r>
  <r>
    <n v="12273"/>
    <n v="225781"/>
    <n v="6629"/>
    <m/>
    <m/>
    <s v="6629 | Fleet project_TOYOTA QUANTUM [003]_DDC 662 L"/>
    <s v="Fleet project_TOYOTA QUANTUM [003]_DDC 66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198"/>
    <n v="100"/>
    <n v="0"/>
    <n v="1298"/>
    <n v="0"/>
    <n v="1298"/>
    <n v="1340.8339999999998"/>
    <n v="1383.7406879999999"/>
    <n v="0"/>
    <n v="0"/>
    <n v="1236"/>
    <n v="2472"/>
    <n v="62"/>
    <n v="95.22"/>
    <m/>
  </r>
  <r>
    <n v="11083"/>
    <n v="203892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3000000000000000000000000000"/>
    <x v="106"/>
    <x v="2"/>
    <n v="1290"/>
    <n v="0"/>
    <n v="0"/>
    <n v="1290"/>
    <n v="0"/>
    <n v="1290"/>
    <n v="1332.57"/>
    <n v="1375.2122400000001"/>
    <n v="0"/>
    <n v="0"/>
    <n v="0"/>
    <n v="0"/>
    <n v="1290"/>
    <n v="0"/>
    <m/>
  </r>
  <r>
    <n v="12370"/>
    <n v="231848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2400"/>
    <n v="7695.65"/>
    <n v="15391.3"/>
    <n v="23924.35"/>
    <n v="22.62"/>
    <m/>
  </r>
  <r>
    <n v="10760"/>
    <n v="206910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1278"/>
    <n v="0"/>
    <n v="0"/>
    <n v="1278"/>
    <n v="0"/>
    <n v="1278"/>
    <n v="1320.174"/>
    <n v="1362.419568"/>
    <n v="0"/>
    <n v="0"/>
    <n v="0"/>
    <n v="0"/>
    <n v="1278"/>
    <n v="0"/>
    <m/>
  </r>
  <r>
    <n v="10779"/>
    <n v="209448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3000000000000000000000000000"/>
    <x v="106"/>
    <x v="2"/>
    <n v="1263"/>
    <n v="0"/>
    <n v="0"/>
    <n v="1263"/>
    <n v="0"/>
    <n v="1263"/>
    <n v="1304.6789999999999"/>
    <n v="1346.4287279999999"/>
    <n v="0"/>
    <n v="0"/>
    <n v="0"/>
    <n v="0"/>
    <n v="1263"/>
    <n v="0"/>
    <m/>
  </r>
  <r>
    <n v="12331"/>
    <n v="224669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0"/>
    <n v="0"/>
    <n v="0"/>
    <n v="2160"/>
    <n v="0"/>
    <n v="2160"/>
    <n v="2231.2799999999997"/>
    <n v="2302.6809599999997"/>
    <n v="0"/>
    <n v="0"/>
    <n v="1733.33"/>
    <n v="3466.66"/>
    <n v="426.67"/>
    <n v="80.25"/>
    <m/>
  </r>
  <r>
    <n v="12310"/>
    <n v="225807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0"/>
    <n v="0"/>
    <n v="1243"/>
    <n v="0"/>
    <n v="1243"/>
    <n v="1284.019"/>
    <n v="1325.107608"/>
    <n v="0"/>
    <n v="0"/>
    <n v="1236"/>
    <n v="2472"/>
    <n v="7"/>
    <n v="99.44"/>
    <m/>
  </r>
  <r>
    <n v="12380"/>
    <n v="224563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0"/>
    <n v="0"/>
    <n v="0"/>
    <n v="2160"/>
    <n v="0"/>
    <n v="2160"/>
    <n v="2231.2799999999997"/>
    <n v="2302.6809599999997"/>
    <n v="0"/>
    <n v="0"/>
    <n v="0"/>
    <n v="0"/>
    <n v="2160"/>
    <n v="0"/>
    <m/>
  </r>
  <r>
    <n v="12372"/>
    <n v="231846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413.05"/>
    <n v="726.09"/>
    <n v="2443.48"/>
    <n v="4886.96"/>
    <n v="30437.38"/>
    <n v="7.18"/>
    <m/>
  </r>
  <r>
    <n v="12328"/>
    <n v="225816"/>
    <n v="6551"/>
    <m/>
    <m/>
    <s v="6551 | Fleet project_M/BENZ  -057_CJF 828 L"/>
    <s v="Fleet project_M/BENZ  -057_CJF 8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0"/>
    <n v="0"/>
    <n v="1243"/>
    <n v="0"/>
    <n v="1243"/>
    <n v="1284.019"/>
    <n v="1325.107608"/>
    <n v="0"/>
    <n v="0"/>
    <n v="0"/>
    <n v="0"/>
    <n v="1243"/>
    <n v="0"/>
    <m/>
  </r>
  <r>
    <n v="12383"/>
    <n v="224566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0"/>
    <n v="0"/>
    <n v="0"/>
    <n v="2160"/>
    <n v="0"/>
    <n v="2160"/>
    <n v="2231.2799999999997"/>
    <n v="2302.6809599999997"/>
    <n v="0"/>
    <n v="0"/>
    <n v="0"/>
    <n v="0"/>
    <n v="2160"/>
    <n v="0"/>
    <m/>
  </r>
  <r>
    <n v="12601"/>
    <n v="225579"/>
    <n v="8617"/>
    <m/>
    <m/>
    <s v="8617 | FYV 164 L_FORTUNER"/>
    <s v="FYV 164 L_FORTUN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243"/>
    <n v="0"/>
    <n v="0"/>
    <n v="1243"/>
    <n v="0"/>
    <n v="1243"/>
    <n v="1284.019"/>
    <n v="1325.107608"/>
    <n v="0"/>
    <n v="0"/>
    <n v="0"/>
    <n v="0"/>
    <n v="1243"/>
    <n v="0"/>
    <m/>
  </r>
  <r>
    <n v="11499"/>
    <n v="226372"/>
    <n v="2296"/>
    <m/>
    <m/>
    <s v="2296 | 023_Printing- publications and books"/>
    <s v="023_Printing, publications and books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2126"/>
    <n v="0"/>
    <n v="0"/>
    <n v="2126"/>
    <n v="0"/>
    <n v="2126"/>
    <n v="2196.1579999999999"/>
    <n v="2266.4350559999998"/>
    <n v="0"/>
    <n v="0"/>
    <n v="13.3"/>
    <n v="26.6"/>
    <n v="2112.6999999999998"/>
    <n v="0.63"/>
    <m/>
  </r>
  <r>
    <n v="10760"/>
    <n v="206912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183"/>
    <n v="0"/>
    <n v="0"/>
    <n v="1183"/>
    <n v="0"/>
    <n v="1183"/>
    <n v="1222.039"/>
    <n v="1261.1442480000001"/>
    <n v="0"/>
    <n v="0"/>
    <n v="0"/>
    <n v="0"/>
    <n v="1183"/>
    <n v="0"/>
    <m/>
  </r>
  <r>
    <n v="12373"/>
    <n v="231845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4814"/>
    <n v="9628"/>
    <n v="29206"/>
    <n v="14.15"/>
    <m/>
  </r>
  <r>
    <n v="11220"/>
    <n v="206566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183"/>
    <n v="0"/>
    <n v="0"/>
    <n v="1183"/>
    <n v="0"/>
    <n v="1183"/>
    <n v="1222.039"/>
    <n v="1261.1442480000001"/>
    <n v="0"/>
    <n v="0"/>
    <n v="0"/>
    <n v="0"/>
    <n v="1183"/>
    <n v="0"/>
    <m/>
  </r>
  <r>
    <n v="10825"/>
    <n v="224967"/>
    <n v="141"/>
    <m/>
    <m/>
    <s v="141 | _023_30000_LIM333_Municipal Running Costs_GENERAL EXPENSES _ OTHER_2018"/>
    <s v="_023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3000000000000000000000000000"/>
    <x v="106"/>
    <x v="2"/>
    <n v="1128"/>
    <n v="0"/>
    <n v="0"/>
    <n v="1128"/>
    <n v="0"/>
    <n v="1128"/>
    <n v="1165.2239999999999"/>
    <n v="1202.511168"/>
    <n v="0"/>
    <n v="0"/>
    <n v="0"/>
    <n v="0"/>
    <n v="1128"/>
    <n v="0"/>
    <m/>
  </r>
  <r>
    <n v="11050"/>
    <n v="206367"/>
    <n v="366"/>
    <m/>
    <m/>
    <s v="366 | _052_LIM333_NON-CAPITAL TOOLS &amp; EQUIPMENT"/>
    <s v="_052_LIM333_NON-CAPITAL TOOLS &amp; EQUIPMENT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54"/>
    <n v="0"/>
    <n v="0"/>
    <n v="2054"/>
    <n v="0"/>
    <n v="2054"/>
    <n v="2121.7819999999997"/>
    <n v="2189.6790239999996"/>
    <n v="0"/>
    <n v="0"/>
    <n v="1058.3"/>
    <n v="2116.6"/>
    <n v="995.7"/>
    <n v="51.52"/>
    <m/>
  </r>
  <r>
    <n v="11029"/>
    <n v="200845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103"/>
    <n v="0"/>
    <n v="0"/>
    <n v="1103"/>
    <n v="0"/>
    <n v="1103"/>
    <n v="1139.3989999999999"/>
    <n v="1175.8597679999998"/>
    <n v="0"/>
    <n v="0"/>
    <n v="0"/>
    <n v="0"/>
    <n v="1103"/>
    <n v="0"/>
    <m/>
  </r>
  <r>
    <n v="11194"/>
    <n v="207762"/>
    <n v="510"/>
    <m/>
    <m/>
    <s v="510 | _039_LIM333_NON-CAPITAL TOOLS &amp; EQUIPMENT"/>
    <s v="_039_LIM333_NON-CAPITAL TOOLS &amp; EQUIPMENT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00"/>
    <n v="0"/>
    <n v="0"/>
    <n v="2000"/>
    <n v="0"/>
    <n v="2000"/>
    <n v="2066"/>
    <n v="2132.1120000000001"/>
    <n v="0"/>
    <n v="0"/>
    <n v="0"/>
    <n v="0"/>
    <n v="2000"/>
    <n v="0"/>
    <m/>
  </r>
  <r>
    <n v="10937"/>
    <n v="203230"/>
    <n v="253"/>
    <m/>
    <m/>
    <s v="253 | _115_30000_LIM333_Municipal Running Costs_GENERAL EXPENSES _ OTHER_2_2018"/>
    <s v="_115_30000_LIM333_Municipal Running Costs_GENERAL EXPENSES _ OTHER_2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102"/>
    <n v="0"/>
    <n v="0"/>
    <n v="1102"/>
    <n v="0"/>
    <n v="1102"/>
    <n v="1138.366"/>
    <n v="1174.7937119999999"/>
    <n v="0"/>
    <n v="0"/>
    <n v="0"/>
    <n v="0"/>
    <n v="1102"/>
    <n v="0"/>
    <m/>
  </r>
  <r>
    <n v="11197"/>
    <n v="224517"/>
    <n v="513"/>
    <m/>
    <m/>
    <s v="513 | _006_LIM333_NON-CAPITAL TOOLS &amp; EQUIPMENT"/>
    <s v="_006_LIM333_NON-CAPITAL TOOLS &amp; EQUIPMENT"/>
    <n v="0"/>
    <s v="Operational Expenditure"/>
    <s v="Initiated"/>
    <n v="4"/>
    <n v="86"/>
    <s v="4002001 / PUBLIC PARTICIPATION &amp; PROJECT SUPPORT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2000"/>
    <n v="0"/>
    <n v="0"/>
    <n v="2000"/>
    <n v="0"/>
    <n v="2000"/>
    <n v="2066"/>
    <n v="2132.1120000000001"/>
    <n v="0"/>
    <n v="0"/>
    <n v="0"/>
    <n v="0"/>
    <n v="2000"/>
    <n v="0"/>
    <m/>
  </r>
  <r>
    <n v="10698"/>
    <n v="224971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203"/>
    <n v="226377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1002000000000000000000000000000"/>
    <x v="42"/>
    <x v="0"/>
    <n v="2000"/>
    <n v="0"/>
    <n v="0"/>
    <n v="2000"/>
    <n v="0"/>
    <n v="2000"/>
    <n v="2066"/>
    <n v="2132.1120000000001"/>
    <n v="0"/>
    <n v="0"/>
    <n v="498"/>
    <n v="996"/>
    <n v="1502"/>
    <n v="24.9"/>
    <m/>
  </r>
  <r>
    <n v="12374"/>
    <n v="231844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7175.400000000001"/>
    <n v="34350.800000000003"/>
    <n v="16844.599999999999"/>
    <n v="50.49"/>
    <m/>
  </r>
  <r>
    <n v="10732"/>
    <n v="203406"/>
    <n v="48"/>
    <m/>
    <m/>
    <s v="48 | _105_30000_LIM333_Municipal Running Costs_GENERAL EXPENSES _ OTHER_2018"/>
    <s v="_105_30000_LIM333_Municipal Running Costs_GENERAL EXPENSES _ OTHER_2018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375"/>
    <n v="231843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5600"/>
    <n v="0"/>
    <n v="11807.92"/>
    <n v="23615.84"/>
    <n v="16612.080000000002"/>
    <n v="34.71"/>
    <m/>
  </r>
  <r>
    <n v="10760"/>
    <n v="206945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0779"/>
    <n v="209463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085"/>
    <n v="206064"/>
    <n v="401"/>
    <m/>
    <m/>
    <s v="401 | _035_LIM333_MACHINERY &amp; EQUIPMENT"/>
    <s v="_035_LIM333_MACHINERY &amp; EQUIPMENT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910"/>
    <n v="0"/>
    <n v="0"/>
    <n v="1910"/>
    <n v="0"/>
    <n v="1910"/>
    <n v="1973.0299999999997"/>
    <n v="2036.1669599999998"/>
    <n v="0"/>
    <n v="0"/>
    <n v="0"/>
    <n v="0"/>
    <n v="1910"/>
    <n v="0"/>
    <m/>
  </r>
  <r>
    <n v="10793"/>
    <n v="205046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0688"/>
    <n v="199611"/>
    <n v="4"/>
    <m/>
    <m/>
    <s v="4 | _003_LIM333_FURNITURE &amp; OFFICE EQUIPMENT"/>
    <s v="_003_LIM333_FURNITURE &amp; OFFICE EQUIPMENT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814"/>
    <n v="0"/>
    <n v="0"/>
    <n v="1814"/>
    <n v="0"/>
    <n v="1814"/>
    <n v="1873.8619999999999"/>
    <n v="1933.8255839999999"/>
    <n v="0"/>
    <n v="0"/>
    <n v="0"/>
    <n v="0"/>
    <n v="1814"/>
    <n v="0"/>
    <m/>
  </r>
  <r>
    <n v="10807"/>
    <n v="206336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241"/>
    <n v="224276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763"/>
    <n v="0"/>
    <n v="0"/>
    <n v="1763"/>
    <n v="0"/>
    <n v="1763"/>
    <n v="1821.1789999999999"/>
    <n v="1879.4567279999999"/>
    <n v="0"/>
    <n v="0"/>
    <n v="0"/>
    <n v="0"/>
    <n v="1763"/>
    <n v="0"/>
    <m/>
  </r>
  <r>
    <n v="10807"/>
    <n v="206322"/>
    <n v="123"/>
    <m/>
    <m/>
    <s v="123 | _053_30000_LIM333_Municipal Running Costs_GENERAL EXPENSES _ OTHER_2018"/>
    <s v="_053_30000_LIM333_Municipal Running Costs_GENERAL EXPENSES _ OTHER_2018"/>
    <n v="0"/>
    <s v="Operational Expenditure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0878"/>
    <n v="208629"/>
    <n v="194"/>
    <m/>
    <m/>
    <s v="194 | 183_LIM333_MACHINERY &amp; EQUIPMENT"/>
    <s v="183_LIM333_MACHINERY &amp; EQUIPMENT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1000000000000000000000"/>
    <s v="Fund:Operational:Revenue:General Revenue:Service Charges:Electricity"/>
    <s v="IE007003000000000000000000000000000000"/>
    <x v="0"/>
    <x v="0"/>
    <n v="1737"/>
    <n v="0"/>
    <n v="0"/>
    <n v="1737"/>
    <n v="0"/>
    <n v="1737"/>
    <n v="1794.3209999999999"/>
    <n v="1851.739272"/>
    <n v="0"/>
    <n v="0"/>
    <n v="0"/>
    <n v="0"/>
    <n v="1737"/>
    <n v="0"/>
    <m/>
  </r>
  <r>
    <n v="10813"/>
    <n v="202252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377"/>
    <n v="231841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130.43"/>
    <n v="0"/>
    <n v="0"/>
    <n v="33889.57"/>
    <n v="0"/>
    <m/>
  </r>
  <r>
    <n v="10842"/>
    <n v="199511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0790"/>
    <n v="200197"/>
    <n v="106"/>
    <m/>
    <m/>
    <s v="106 | 135_LIM333_MACHINERY &amp; EQUIPMENT"/>
    <s v="135_LIM333_MACHINERY &amp; EQUIPMENT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700"/>
    <n v="0"/>
    <n v="0"/>
    <n v="1700"/>
    <n v="0"/>
    <n v="1700"/>
    <n v="1756.1"/>
    <n v="1812.2952"/>
    <n v="0"/>
    <n v="0"/>
    <n v="0"/>
    <n v="0"/>
    <n v="1700"/>
    <n v="0"/>
    <m/>
  </r>
  <r>
    <n v="10901"/>
    <n v="205954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378"/>
    <n v="231840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7944.560000000001"/>
    <n v="35889.120000000003"/>
    <n v="16075.44"/>
    <n v="52.75"/>
    <m/>
  </r>
  <r>
    <n v="10904"/>
    <n v="206400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038"/>
    <n v="207512"/>
    <n v="354"/>
    <m/>
    <m/>
    <s v="354 | _036_LIM333_MACHINERY &amp; EQUIPMENT"/>
    <s v="_036_LIM333_MACHINERY &amp; EQUIPMENT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642"/>
    <n v="0"/>
    <n v="0"/>
    <n v="1642"/>
    <n v="0"/>
    <n v="1642"/>
    <n v="1696.1859999999999"/>
    <n v="1750.4639520000001"/>
    <n v="0"/>
    <n v="0"/>
    <n v="0"/>
    <n v="0"/>
    <n v="1642"/>
    <n v="0"/>
    <m/>
  </r>
  <r>
    <n v="10932"/>
    <n v="205370"/>
    <n v="248"/>
    <m/>
    <m/>
    <s v="248 | _033_30000_LIM333_Municipal Running Costs_GENERAL EXPENSES _ OTHER_2018"/>
    <s v="_033_30000_LIM333_Municipal Running Costs_GENERAL EXPENSES _ OTHER_2018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6000"/>
    <n v="-5000"/>
    <n v="0"/>
    <n v="1000"/>
    <n v="0"/>
    <n v="1000"/>
    <n v="1033"/>
    <n v="1066.056"/>
    <n v="0"/>
    <n v="0"/>
    <n v="0"/>
    <n v="0"/>
    <n v="1000"/>
    <n v="0"/>
    <m/>
  </r>
  <r>
    <n v="10986"/>
    <n v="204471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0987"/>
    <n v="199225"/>
    <n v="303"/>
    <m/>
    <m/>
    <s v="303 | _002_30000_LIM333_Municipal Running Costs_GENERAL EXPENSES _ OTHER_2018"/>
    <s v="_002_30000_LIM333_Municipal Running Costs_GENERAL EXPENSES _ OTHER_2018"/>
    <n v="0"/>
    <s v="Operational Expenditure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0746"/>
    <n v="205783"/>
    <n v="62"/>
    <m/>
    <m/>
    <s v="62 | _034_LIM333_MACHINERY &amp; EQUIPMENT"/>
    <s v="_034_LIM333_MACHINERY &amp; EQUIPMENT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600"/>
    <n v="0"/>
    <n v="0"/>
    <n v="1600"/>
    <n v="0"/>
    <n v="1600"/>
    <n v="1652.8"/>
    <n v="1705.6895999999999"/>
    <n v="0"/>
    <n v="0"/>
    <n v="155.65"/>
    <n v="311.3"/>
    <n v="1444.35"/>
    <n v="9.73"/>
    <m/>
  </r>
  <r>
    <n v="10854"/>
    <n v="224888"/>
    <n v="170"/>
    <m/>
    <m/>
    <s v="170 | _004_LIM333_CONSUMABLE DOMESTIC ITEMS"/>
    <s v="_004_LIM333_CONSUMABLE DOMESTIC ITEMS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592"/>
    <n v="0"/>
    <n v="0"/>
    <n v="1592"/>
    <n v="0"/>
    <n v="1592"/>
    <n v="1644.5359999999998"/>
    <n v="1697.1611519999999"/>
    <n v="0"/>
    <n v="0"/>
    <n v="2224.84"/>
    <n v="4449.68"/>
    <n v="-632.84"/>
    <n v="139.75"/>
    <m/>
  </r>
  <r>
    <n v="12379"/>
    <n v="231839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2486.96"/>
    <n v="24973.919999999998"/>
    <n v="21533.040000000001"/>
    <n v="36.700000000000003"/>
    <m/>
  </r>
  <r>
    <n v="11176"/>
    <n v="224468"/>
    <n v="492"/>
    <m/>
    <m/>
    <s v="492 | _025_LIM333_MACHINERY &amp; EQUIPMENT"/>
    <s v="_025_LIM333_MACHINERY &amp;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9001002000000000000000000"/>
    <s v="Fund:Operational:Revenue:General Revenue:Taxes:Property Rates:Levies"/>
    <s v="IE007003000000000000000000000000000000"/>
    <x v="0"/>
    <x v="0"/>
    <n v="1473"/>
    <n v="0"/>
    <n v="0"/>
    <n v="1473"/>
    <n v="0"/>
    <n v="1473"/>
    <n v="1521.6089999999999"/>
    <n v="1570.3004879999999"/>
    <n v="0"/>
    <n v="0"/>
    <n v="0"/>
    <n v="0"/>
    <n v="1473"/>
    <n v="0"/>
    <m/>
  </r>
  <r>
    <n v="11010"/>
    <n v="200416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611"/>
    <n v="231964"/>
    <n v="8627"/>
    <m/>
    <m/>
    <s v="8627 | Hino 500_FRK 226 L"/>
    <s v="Hino 500_FRK 2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0"/>
    <n v="0"/>
    <n v="34020"/>
    <n v="0"/>
    <m/>
  </r>
  <r>
    <n v="12361"/>
    <n v="224388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469"/>
    <n v="0"/>
    <n v="0"/>
    <n v="1469"/>
    <n v="0"/>
    <n v="1469"/>
    <n v="1517.4769999999999"/>
    <n v="1566.0362639999998"/>
    <n v="0"/>
    <n v="0"/>
    <n v="905.92"/>
    <n v="1811.84"/>
    <n v="563.08000000000004"/>
    <n v="61.67"/>
    <m/>
  </r>
  <r>
    <n v="11029"/>
    <n v="231611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068"/>
    <n v="202938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083"/>
    <n v="203932"/>
    <n v="399"/>
    <m/>
    <m/>
    <s v="399 | _016_30000_LIM333_Municipal Running Costs_GENERAL EXPENSES _ OTHER_2018"/>
    <s v="_016_30000_LIM333_Municipal Running Costs_GENERAL EXPENSES _ OTHER_2018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090"/>
    <n v="205667"/>
    <n v="406"/>
    <m/>
    <m/>
    <s v="406 | _034_30000_LIM333_Municipal Running Costs_GENERAL EXPENSES _ OTHER_2018"/>
    <s v="_034_30000_LIM333_Municipal Running Costs_GENERAL EXPENSES _ OTHER_2018"/>
    <n v="0"/>
    <s v="Operational Expenditure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096"/>
    <n v="224970"/>
    <n v="412"/>
    <m/>
    <m/>
    <s v="412 | _032_30000_LIM333_Municipal Running Costs_GENERAL EXPENSES _ OTHER_2018"/>
    <s v="_032_30000_LIM333_Municipal Running Costs_GENERAL EXPENSES _ OTHER_2018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521"/>
    <n v="226368"/>
    <n v="2318"/>
    <m/>
    <m/>
    <s v="2318 | 113_Printing- publications and books"/>
    <s v="113_Printing, publications and books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460"/>
    <n v="0"/>
    <n v="0"/>
    <n v="1460"/>
    <n v="0"/>
    <n v="1460"/>
    <n v="1508.1799999999998"/>
    <n v="1556.4417599999999"/>
    <n v="0"/>
    <n v="0"/>
    <n v="0"/>
    <n v="0"/>
    <n v="1460"/>
    <n v="0"/>
    <m/>
  </r>
  <r>
    <n v="11177"/>
    <n v="207285"/>
    <n v="493"/>
    <m/>
    <m/>
    <s v="493 | _036_LIM333_FURNITURE &amp; OFFICE EQUIPMENT"/>
    <s v="_036_LIM333_FURNITURE &amp; OFFICE EQUIPMENT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455"/>
    <n v="0"/>
    <n v="0"/>
    <n v="1455"/>
    <n v="0"/>
    <n v="1455"/>
    <n v="1503.0149999999999"/>
    <n v="1551.1114799999998"/>
    <n v="0"/>
    <n v="0"/>
    <n v="0"/>
    <n v="0"/>
    <n v="1455"/>
    <n v="0"/>
    <m/>
  </r>
  <r>
    <n v="12616"/>
    <n v="231965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4020"/>
    <n v="0"/>
    <n v="0"/>
    <n v="34020"/>
    <n v="0"/>
    <n v="34020"/>
    <n v="35142.659999999996"/>
    <n v="36267.225119999996"/>
    <n v="0"/>
    <n v="0"/>
    <n v="12339.88"/>
    <n v="24679.759999999998"/>
    <n v="21680.12"/>
    <n v="36.270000000000003"/>
    <m/>
  </r>
  <r>
    <n v="11100"/>
    <n v="224975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389"/>
    <n v="231916"/>
    <n v="6564"/>
    <m/>
    <m/>
    <s v="6564 | Fleet project_NISSAN   UD 40A M02 [103]_CMP 207 L"/>
    <s v="Fleet project_NISSAN   UD 40A M02 [103]_CMP 20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8880"/>
    <n v="-6000"/>
    <n v="0"/>
    <n v="32880"/>
    <n v="0"/>
    <n v="32880"/>
    <n v="33965.040000000001"/>
    <n v="35051.921280000002"/>
    <n v="8800"/>
    <n v="1047.3900000000001"/>
    <n v="9483.27"/>
    <n v="18966.54"/>
    <n v="13549.34"/>
    <n v="28.84"/>
    <m/>
  </r>
  <r>
    <n v="11105"/>
    <n v="231609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110"/>
    <n v="224979"/>
    <n v="426"/>
    <m/>
    <m/>
    <s v="426 | _005_30000_LIM333_Municipal Running Costs_GENERAL EXPENSES _ OTHER_2018"/>
    <s v="_005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670"/>
    <n v="224799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448"/>
    <n v="0"/>
    <n v="0"/>
    <n v="1448"/>
    <n v="0"/>
    <n v="1448"/>
    <n v="1495.7839999999999"/>
    <n v="1543.6490879999999"/>
    <n v="0"/>
    <n v="0"/>
    <n v="0"/>
    <n v="0"/>
    <n v="1448"/>
    <n v="0"/>
    <m/>
  </r>
  <r>
    <n v="11155"/>
    <n v="200250"/>
    <n v="471"/>
    <m/>
    <m/>
    <s v="471 | 115_LIM333_MACHINERY &amp; EQUIPMENT"/>
    <s v="115_LIM333_MACHINERY &amp; EQUIPMENT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427"/>
    <n v="0"/>
    <n v="0"/>
    <n v="1427"/>
    <n v="0"/>
    <n v="1427"/>
    <n v="1474.0909999999999"/>
    <n v="1521.2619119999999"/>
    <n v="0"/>
    <n v="0"/>
    <n v="0"/>
    <n v="0"/>
    <n v="1427"/>
    <n v="0"/>
    <m/>
  </r>
  <r>
    <n v="11117"/>
    <n v="224983"/>
    <n v="433"/>
    <m/>
    <m/>
    <s v="433 | _058_30000_LIM333_Municipal Running Costs_GENERAL EXPENSES _ OTHER_2018"/>
    <s v="_058_30000_LIM333_Municipal Running Costs_GENERAL EXPENSES _ OTHER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494"/>
    <n v="226333"/>
    <n v="2291"/>
    <m/>
    <m/>
    <s v="2291 | 007_Printing- publications and books"/>
    <s v="007_Printing, publications and books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3400"/>
    <n v="-2000"/>
    <n v="0"/>
    <n v="1400"/>
    <n v="0"/>
    <n v="1400"/>
    <n v="1446.1999999999998"/>
    <n v="1492.4784"/>
    <n v="0"/>
    <n v="0"/>
    <n v="0"/>
    <n v="0"/>
    <n v="1400"/>
    <n v="0"/>
    <m/>
  </r>
  <r>
    <n v="11119"/>
    <n v="231610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0868"/>
    <n v="224782"/>
    <n v="184"/>
    <m/>
    <m/>
    <s v="184 | _023_LIM333_FURNITURE &amp; OFFICE EQUIPMENT"/>
    <s v="_023_LIM333_FURNITURE &amp; OFFICE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1323"/>
    <n v="0"/>
    <n v="0"/>
    <n v="1323"/>
    <n v="0"/>
    <n v="1323"/>
    <n v="1366.6589999999999"/>
    <n v="1410.3920879999998"/>
    <n v="0"/>
    <n v="0"/>
    <n v="0"/>
    <n v="0"/>
    <n v="1323"/>
    <n v="0"/>
    <m/>
  </r>
  <r>
    <n v="12795"/>
    <n v="235094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10000"/>
    <n v="0"/>
    <n v="32500"/>
    <n v="0"/>
    <n v="32500"/>
    <n v="33572.5"/>
    <n v="34646.82"/>
    <n v="0"/>
    <n v="2869.58"/>
    <n v="14130.43"/>
    <n v="28260.86"/>
    <n v="15499.99"/>
    <n v="43.48"/>
    <m/>
  </r>
  <r>
    <n v="11123"/>
    <n v="210680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271"/>
    <n v="231984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13591.3"/>
    <n v="27182.6"/>
    <n v="15568.7"/>
    <n v="46.61"/>
    <m/>
  </r>
  <r>
    <n v="11124"/>
    <n v="200449"/>
    <n v="440"/>
    <m/>
    <m/>
    <s v="440 | _153_30000_LIM333_Municipal Running Costs_GENERAL EXPENSES _ OTHER_2018"/>
    <s v="_153_30000_LIM333_Municipal Running Costs_GENERAL EXPENSES _ OTHER_2018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131"/>
    <n v="204584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134"/>
    <n v="224982"/>
    <n v="450"/>
    <m/>
    <m/>
    <s v="450 | _006_30000_LIM333_Municipal Running Costs_GENERAL EXPENSES _ OTHER_2018"/>
    <s v="_006_30000_LIM333_Municipal Running Costs_GENERAL EXPENSES _ OTHER_2018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0935"/>
    <n v="224736"/>
    <n v="251"/>
    <m/>
    <m/>
    <s v="251 | _024_LIM333_FURNITURE &amp; OFFICE EQUIPMENT"/>
    <s v="_024_LIM333_FURNITURE &amp; OFFICE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1323"/>
    <n v="0"/>
    <n v="0"/>
    <n v="1323"/>
    <n v="0"/>
    <n v="1323"/>
    <n v="1366.6589999999999"/>
    <n v="1410.3920879999998"/>
    <n v="0"/>
    <n v="0"/>
    <n v="0"/>
    <n v="0"/>
    <n v="1323"/>
    <n v="0"/>
    <m/>
  </r>
  <r>
    <n v="11507"/>
    <n v="226338"/>
    <n v="2304"/>
    <m/>
    <m/>
    <s v="2304 | 037_Printing- publications and books"/>
    <s v="037_Printing, publications and book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1314"/>
    <n v="0"/>
    <n v="0"/>
    <n v="1314"/>
    <n v="0"/>
    <n v="1314"/>
    <n v="1357.3619999999999"/>
    <n v="1400.7975839999999"/>
    <n v="0"/>
    <n v="0"/>
    <n v="837.15"/>
    <n v="1674.3"/>
    <n v="476.85"/>
    <n v="63.71"/>
    <m/>
  </r>
  <r>
    <n v="11145"/>
    <n v="202133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23003000000000000000000000000000"/>
    <x v="43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1129"/>
    <n v="224723"/>
    <n v="445"/>
    <m/>
    <m/>
    <s v="445 | 103_LIM333_FURNITURE &amp; OFFICE EQUIPMENT"/>
    <s v="103_LIM333_FURNITURE &amp; OFFICE EQUIPMENT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250"/>
    <n v="0"/>
    <n v="0"/>
    <n v="1250"/>
    <n v="0"/>
    <n v="1250"/>
    <n v="1291.25"/>
    <n v="1332.57"/>
    <n v="0"/>
    <n v="0"/>
    <n v="0"/>
    <n v="0"/>
    <n v="1250"/>
    <n v="0"/>
    <m/>
  </r>
  <r>
    <n v="11145"/>
    <n v="202168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670"/>
    <n v="224101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1175"/>
    <n v="0"/>
    <n v="0"/>
    <n v="1175"/>
    <n v="0"/>
    <n v="1175"/>
    <n v="1213.7749999999999"/>
    <n v="1252.6157999999998"/>
    <n v="0"/>
    <n v="0"/>
    <n v="0"/>
    <n v="0"/>
    <n v="1175"/>
    <n v="0"/>
    <m/>
  </r>
  <r>
    <n v="11203"/>
    <n v="224980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412"/>
    <n v="231925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  <m/>
  </r>
  <r>
    <n v="11577"/>
    <n v="231607"/>
    <n v="2374"/>
    <m/>
    <m/>
    <s v="2374 | _012_30000_LIM333_Municipal Running Costs_GENERAL EXPENSES _ OTHER_2018_V1"/>
    <s v="_012_30000_LIM333_Municipal Running Costs_GENERAL EXPENSES _ OTHER_2018_V1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603"/>
    <n v="231944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16642.259999999998"/>
    <n v="33284.519999999997"/>
    <n v="12517.74"/>
    <n v="57.07"/>
    <m/>
  </r>
  <r>
    <n v="12306"/>
    <n v="224642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  <m/>
  </r>
  <r>
    <n v="12043"/>
    <n v="224978"/>
    <n v="6240"/>
    <m/>
    <m/>
    <s v="6240 | _040_30000_LIM333_Municipal Running Costs_GENERAL EXPENSES _ OTHER_2018"/>
    <s v="_040_30000_LIM333_Municipal Running Costs_GENERAL EXPENSES _ OTHER_2018"/>
    <n v="0"/>
    <s v="Operational Expenditure"/>
    <s v="Initiated"/>
    <n v="1"/>
    <n v="3"/>
    <s v="1001002 / Special Projects:Executive &amp; Council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8000000000000000000000000000"/>
    <x v="96"/>
    <x v="2"/>
    <n v="1000"/>
    <n v="0"/>
    <n v="0"/>
    <n v="1000"/>
    <n v="0"/>
    <n v="1000"/>
    <n v="1033"/>
    <n v="1066.056"/>
    <n v="0"/>
    <n v="0"/>
    <n v="0"/>
    <n v="0"/>
    <n v="1000"/>
    <n v="0"/>
    <m/>
  </r>
  <r>
    <n v="12622"/>
    <n v="224833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  <m/>
  </r>
  <r>
    <n v="11521"/>
    <n v="225867"/>
    <n v="2318"/>
    <m/>
    <m/>
    <s v="2318 | 113_Printing- publications and books"/>
    <s v="113_Printing, publications and books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973"/>
    <n v="0"/>
    <n v="0"/>
    <n v="973"/>
    <n v="0"/>
    <n v="973"/>
    <n v="1005.1089999999999"/>
    <n v="1037.2724879999998"/>
    <n v="0"/>
    <n v="0"/>
    <n v="0"/>
    <n v="0"/>
    <n v="973"/>
    <n v="0"/>
    <m/>
  </r>
  <r>
    <n v="10760"/>
    <n v="206925"/>
    <n v="76"/>
    <m/>
    <m/>
    <s v="76 | _052_30000_LIM333_Municipal Running Costs_GENERAL EXPENSES _ OTHER_2018"/>
    <s v="_052_30000_LIM333_Municipal Running Costs_GENERAL EXPENSES _ OTHER_2018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969"/>
    <n v="0"/>
    <n v="0"/>
    <n v="969"/>
    <n v="0"/>
    <n v="969"/>
    <n v="1000.977"/>
    <n v="1033.0082640000001"/>
    <n v="0"/>
    <n v="0"/>
    <n v="0"/>
    <n v="0"/>
    <n v="969"/>
    <n v="0"/>
    <m/>
  </r>
  <r>
    <n v="12623"/>
    <n v="224832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130.44"/>
    <n v="260.88"/>
    <n v="949.56"/>
    <n v="12.08"/>
    <m/>
  </r>
  <r>
    <n v="11119"/>
    <n v="206525"/>
    <n v="435"/>
    <m/>
    <m/>
    <s v="435 | _039_30000_LIM333_Municipal Running Costs_GENERAL EXPENSES _ OTHER_2018"/>
    <s v="_039_30000_LIM333_Municipal Running Costs_GENERAL EXPENSES _ OTHER_2018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910"/>
    <n v="0"/>
    <n v="0"/>
    <n v="910"/>
    <n v="0"/>
    <n v="910"/>
    <n v="940.03"/>
    <n v="970.11095999999998"/>
    <n v="0"/>
    <n v="0"/>
    <n v="0"/>
    <n v="0"/>
    <n v="910"/>
    <n v="0"/>
    <m/>
  </r>
  <r>
    <n v="11068"/>
    <n v="202813"/>
    <n v="384"/>
    <m/>
    <m/>
    <s v="384 | _014_30000_LIM333_Municipal Running Costs_GENERAL EXPENSES _ OTHER_2018"/>
    <s v="_014_30000_LIM333_Municipal Running Costs_GENERAL EXPENSES _ OTHER_2018"/>
    <n v="0"/>
    <s v="Operational Expenditure"/>
    <s v="Initiated"/>
    <n v="2"/>
    <n v="20"/>
    <s v="2001001 / Tourism and LED: SME:Planning and Economic Development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881"/>
    <n v="0"/>
    <n v="0"/>
    <n v="881"/>
    <n v="0"/>
    <n v="881"/>
    <n v="910.07299999999998"/>
    <n v="939.195336"/>
    <n v="0"/>
    <n v="0"/>
    <n v="0"/>
    <n v="0"/>
    <n v="881"/>
    <n v="0"/>
    <m/>
  </r>
  <r>
    <n v="12624"/>
    <n v="224831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  <m/>
  </r>
  <r>
    <n v="12606"/>
    <n v="231942"/>
    <n v="8622"/>
    <m/>
    <m/>
    <s v="8622 | Generator Hoof gebou"/>
    <s v="Generator Hoof gebou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  <m/>
  </r>
  <r>
    <n v="11507"/>
    <n v="225899"/>
    <n v="2304"/>
    <m/>
    <m/>
    <s v="2304 | 037_Printing- publications and books"/>
    <s v="037_Printing, publications and book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876"/>
    <n v="0"/>
    <n v="0"/>
    <n v="876"/>
    <n v="0"/>
    <n v="876"/>
    <n v="904.9079999999999"/>
    <n v="933.86505599999987"/>
    <n v="0"/>
    <n v="0"/>
    <n v="0"/>
    <n v="0"/>
    <n v="876"/>
    <n v="0"/>
    <m/>
  </r>
  <r>
    <n v="11145"/>
    <n v="202143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3000000000000000000000000"/>
    <x v="141"/>
    <x v="2"/>
    <n v="871"/>
    <n v="0"/>
    <n v="0"/>
    <n v="871"/>
    <n v="0"/>
    <n v="871"/>
    <n v="899.74299999999994"/>
    <n v="928.53477599999997"/>
    <n v="0"/>
    <n v="0"/>
    <n v="0"/>
    <n v="0"/>
    <n v="871"/>
    <n v="0"/>
    <m/>
  </r>
  <r>
    <n v="12625"/>
    <n v="224829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0"/>
    <n v="0"/>
    <n v="0"/>
    <n v="1080"/>
    <n v="0"/>
    <n v="1080"/>
    <n v="1115.6399999999999"/>
    <n v="1151.3404799999998"/>
    <n v="0"/>
    <n v="0"/>
    <n v="0"/>
    <n v="0"/>
    <n v="1080"/>
    <n v="0"/>
    <m/>
  </r>
  <r>
    <n v="10697"/>
    <n v="224418"/>
    <n v="13"/>
    <m/>
    <m/>
    <s v="13 | _062_LIM333_FURNITURE &amp; OFFICE EQUIPMENT"/>
    <s v="_062_LIM333_FURNITURE &amp; OFFICE EQUIPMENT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56"/>
    <n v="0"/>
    <n v="0"/>
    <n v="1056"/>
    <n v="0"/>
    <n v="1056"/>
    <n v="1090.848"/>
    <n v="1125.755136"/>
    <n v="0"/>
    <n v="0"/>
    <n v="0"/>
    <n v="0"/>
    <n v="1056"/>
    <n v="0"/>
    <m/>
  </r>
  <r>
    <n v="12045"/>
    <n v="226007"/>
    <n v="6242"/>
    <m/>
    <m/>
    <s v="6242 | _140_10001_LIM333_General Expense_Standby Meals Expenses"/>
    <s v="_140_10001_LIM333_General Expense_Standby Meals Expense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7001003000000000000000000000000"/>
    <x v="141"/>
    <x v="2"/>
    <n v="871"/>
    <n v="0"/>
    <n v="0"/>
    <n v="871"/>
    <n v="0"/>
    <n v="871"/>
    <n v="899.74299999999994"/>
    <n v="928.53477599999997"/>
    <n v="0"/>
    <n v="0"/>
    <n v="0"/>
    <n v="0"/>
    <n v="871"/>
    <n v="0"/>
    <m/>
  </r>
  <r>
    <n v="12607"/>
    <n v="231946"/>
    <n v="8623"/>
    <m/>
    <m/>
    <s v="8623 | Goerges Val Purification work"/>
    <s v="Goerges Val Purification work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  <m/>
  </r>
  <r>
    <n v="12046"/>
    <n v="226008"/>
    <n v="6243"/>
    <m/>
    <m/>
    <s v="6243 | _144_10001_LIM333_General Expense_Standby Meals Expenses"/>
    <s v="_144_10001_LIM333_General Expense_Standby Meals Expense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6000000000000000000000000"/>
    <s v="Fund:Operational:Revenue:General Revenue:Rental from Fixed Assets"/>
    <s v="IE010057001003000000000000000000000000"/>
    <x v="141"/>
    <x v="2"/>
    <n v="871"/>
    <n v="0"/>
    <n v="0"/>
    <n v="871"/>
    <n v="0"/>
    <n v="871"/>
    <n v="899.74299999999994"/>
    <n v="928.53477599999997"/>
    <n v="0"/>
    <n v="0"/>
    <n v="0"/>
    <n v="0"/>
    <n v="871"/>
    <n v="0"/>
    <m/>
  </r>
  <r>
    <n v="10793"/>
    <n v="205025"/>
    <n v="109"/>
    <m/>
    <m/>
    <s v="109 | _057_30000_LIM333_Municipal Running Costs_GENERAL EXPENSES _ OTHER_2018"/>
    <s v="_057_30000_LIM333_Municipal Running Costs_GENERAL EXPENSES _ OTHER_2018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0000000000000000000000000000000"/>
    <x v="138"/>
    <x v="2"/>
    <n v="863"/>
    <n v="0"/>
    <n v="0"/>
    <n v="863"/>
    <n v="0"/>
    <n v="863"/>
    <n v="891.47899999999993"/>
    <n v="920.00632799999994"/>
    <n v="0"/>
    <n v="0"/>
    <n v="0"/>
    <n v="0"/>
    <n v="863"/>
    <n v="0"/>
    <m/>
  </r>
  <r>
    <n v="12617"/>
    <n v="231963"/>
    <n v="8633"/>
    <m/>
    <m/>
    <s v="8633 | Letstele"/>
    <s v="Letstele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  <m/>
  </r>
  <r>
    <n v="10785"/>
    <n v="224875"/>
    <n v="101"/>
    <m/>
    <m/>
    <s v="101 | _035_LIM333_CONSUMABLE DOMESTIC ITEMS"/>
    <s v="_035_LIM333_CONSUMABLE DOMESTIC ITEMS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  <m/>
  </r>
  <r>
    <n v="12268"/>
    <n v="225779"/>
    <n v="6613"/>
    <m/>
    <m/>
    <s v="6613 | Fleet project_POLE TRAILER_DKX 038 N [063]"/>
    <s v="Fleet project_POLE TRAILER_DKX 03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300"/>
    <n v="0"/>
    <n v="824"/>
    <n v="0"/>
    <n v="824"/>
    <n v="851.19199999999989"/>
    <n v="878.43014399999993"/>
    <n v="0"/>
    <n v="0"/>
    <n v="732"/>
    <n v="1464"/>
    <n v="92"/>
    <n v="88.83"/>
    <m/>
  </r>
  <r>
    <n v="10821"/>
    <n v="199377"/>
    <n v="137"/>
    <m/>
    <m/>
    <s v="137 | 115_LIM333_FURNITURE &amp; OFFICE EQUIPMENT"/>
    <s v="115_LIM333_FURNITURE &amp; OFFICE EQUIPMENT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  <m/>
  </r>
  <r>
    <n v="12270"/>
    <n v="225784"/>
    <n v="6615"/>
    <m/>
    <m/>
    <s v="6615 | Fleet project_POLE TRAILER_DLV 291 N [063]"/>
    <s v="Fleet project_POLE TRAILER_DLV 29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300"/>
    <n v="0"/>
    <n v="824"/>
    <n v="0"/>
    <n v="824"/>
    <n v="851.19199999999989"/>
    <n v="878.43014399999993"/>
    <n v="0"/>
    <n v="0"/>
    <n v="732"/>
    <n v="1464"/>
    <n v="92"/>
    <n v="88.83"/>
    <m/>
  </r>
  <r>
    <n v="11220"/>
    <n v="206575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813"/>
    <n v="0"/>
    <n v="0"/>
    <n v="813"/>
    <n v="0"/>
    <n v="813"/>
    <n v="839.82899999999995"/>
    <n v="866.70352800000001"/>
    <n v="0"/>
    <n v="0"/>
    <n v="0"/>
    <n v="0"/>
    <n v="813"/>
    <n v="0"/>
    <m/>
  </r>
  <r>
    <n v="12637"/>
    <n v="231956"/>
    <n v="8653"/>
    <m/>
    <m/>
    <s v="8653 | Saagmeul"/>
    <s v="Saagmeu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  <m/>
  </r>
  <r>
    <n v="10933"/>
    <n v="203788"/>
    <n v="249"/>
    <m/>
    <m/>
    <s v="249 | _015_LIM333_NON-CAPITAL TOOLS &amp; EQUIPMENT"/>
    <s v="_015_LIM333_NON-CAPITAL TOOLS &amp; EQUIPMENT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325"/>
    <n v="650"/>
    <n v="675"/>
    <n v="32.5"/>
    <m/>
  </r>
  <r>
    <n v="11172"/>
    <n v="202886"/>
    <n v="488"/>
    <m/>
    <m/>
    <s v="488 | _063_LIM333_FURNITURE &amp; OFFICE EQUIPMENT"/>
    <s v="_063_LIM333_FURNITURE &amp; OFFICE EQUIPMENT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  <m/>
  </r>
  <r>
    <n v="10901"/>
    <n v="205963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800"/>
    <n v="0"/>
    <n v="0"/>
    <n v="800"/>
    <n v="0"/>
    <n v="800"/>
    <n v="826.4"/>
    <n v="852.84479999999996"/>
    <n v="0"/>
    <n v="0"/>
    <n v="0"/>
    <n v="0"/>
    <n v="800"/>
    <n v="0"/>
    <m/>
  </r>
  <r>
    <n v="12250"/>
    <n v="225838"/>
    <n v="6521"/>
    <m/>
    <m/>
    <s v="6521 | Fleet project_ISUZU KB 200i 2x4 [104]_CMB 598"/>
    <s v="Fleet project_ISUZU KB 200i 2x4 [104]_CMB 59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641"/>
    <n v="231953"/>
    <n v="8657"/>
    <m/>
    <m/>
    <s v="8657 | Tzaneen Purification"/>
    <s v="Tzaneen Purificatio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  <m/>
  </r>
  <r>
    <n v="12251"/>
    <n v="225839"/>
    <n v="6522"/>
    <m/>
    <m/>
    <s v="6522 | Fleet project_ISUZU KB200i 2x4  [006]_CMB 422 L"/>
    <s v="Fleet project_ISUZU KB200i 2x4  [006]_CMB 42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1224"/>
    <n v="202276"/>
    <n v="540"/>
    <m/>
    <m/>
    <s v="540 | _007_LIM333_CONSUMABLE DOMESTIC ITEMS"/>
    <s v="_007_LIM333_CONSUMABLE DOMESTIC ITEMS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000"/>
    <n v="0"/>
    <n v="0"/>
    <n v="1000"/>
    <n v="0"/>
    <n v="1000"/>
    <n v="1033"/>
    <n v="1066.056"/>
    <n v="0"/>
    <n v="0"/>
    <n v="0"/>
    <n v="0"/>
    <n v="1000"/>
    <n v="0"/>
    <m/>
  </r>
  <r>
    <n v="12643"/>
    <n v="224088"/>
    <n v="8659"/>
    <m/>
    <m/>
    <s v="8659 | UD Truck horse_FNY 389 L"/>
    <s v="UD Truck horse_FNY 38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987"/>
    <n v="0"/>
    <n v="0"/>
    <n v="987"/>
    <n v="0"/>
    <n v="987"/>
    <n v="1019.5709999999999"/>
    <n v="1052.1972719999999"/>
    <n v="0"/>
    <n v="0"/>
    <n v="0"/>
    <n v="0"/>
    <n v="987"/>
    <n v="0"/>
    <m/>
  </r>
  <r>
    <n v="12255"/>
    <n v="225843"/>
    <n v="6589"/>
    <m/>
    <m/>
    <s v="6589 | Fleet project_NISSAN NP 300 4X4 [037]_CLX 118 L"/>
    <s v="Fleet project_NISSAN NP 300 4X4 [037]_CLX 11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642"/>
    <n v="231952"/>
    <n v="8658"/>
    <m/>
    <m/>
    <s v="8658 | TZN sewerplant"/>
    <s v="TZN sewerplant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0"/>
    <n v="0"/>
    <n v="0"/>
    <n v="29160"/>
    <n v="0"/>
    <n v="29160"/>
    <n v="30122.28"/>
    <n v="31086.19296"/>
    <n v="0"/>
    <n v="0"/>
    <n v="0"/>
    <n v="0"/>
    <n v="29160"/>
    <n v="0"/>
    <m/>
  </r>
  <r>
    <n v="12256"/>
    <n v="225844"/>
    <n v="6590"/>
    <m/>
    <m/>
    <s v="6590 | Fleet project_NISSAN NP 300 4X4 [063]_CLW 537 L"/>
    <s v="Fleet project_NISSAN NP 300 4X4 [063]_CLW 5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257"/>
    <n v="225845"/>
    <n v="6591"/>
    <m/>
    <m/>
    <s v="6591 | Fleet project_NISSAN NP 300 4X4 [063]_CLW 553 L"/>
    <s v="Fleet project_NISSAN NP 300 4X4 [063]_CLW 55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258"/>
    <n v="225846"/>
    <n v="6592"/>
    <m/>
    <m/>
    <s v="6592 | Fleet project_NISSAN NP 300 4X4 [073]_CLW 533 L"/>
    <s v="Fleet project_NISSAN NP 300 4X4 [073]_CLW 5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56"/>
    <n v="224394"/>
    <n v="6488"/>
    <m/>
    <m/>
    <s v="6488 | Fleet project_BOMAG_BC2019 [063]"/>
    <s v="Fleet project_BOMAG_BC2019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  <m/>
  </r>
  <r>
    <n v="12357"/>
    <n v="224389"/>
    <n v="6489"/>
    <m/>
    <m/>
    <s v="6489 | Fleet project_BOMAG_BC2025 [063]"/>
    <s v="Fleet project_BOMAG_BC202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  <m/>
  </r>
  <r>
    <n v="12259"/>
    <n v="225848"/>
    <n v="6593"/>
    <m/>
    <m/>
    <s v="6593 | Fleet project_NISSAN NP 300 4X4 [073]_CLW 542 L"/>
    <s v="Fleet project_NISSAN NP 300 4X4 [073]_CLW 54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260"/>
    <n v="225782"/>
    <n v="6594"/>
    <m/>
    <m/>
    <s v="6594 | Fleet project_NISSAN NP 300 4X4 [073]_CLW 834 L"/>
    <s v="Fleet project_NISSAN NP 300 4X4 [073]_CLW 83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261"/>
    <n v="225849"/>
    <n v="6595"/>
    <m/>
    <m/>
    <s v="6595 | Fleet project_NISSAN NP 300 4X4 [073]_CLW 868 L"/>
    <s v="Fleet project_NISSAN NP 300 4X4 [073]_CLW 8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264"/>
    <n v="225852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  <m/>
  </r>
  <r>
    <n v="12640"/>
    <n v="231955"/>
    <n v="8656"/>
    <m/>
    <m/>
    <s v="8656 | Test Station Trailer_FRK 231 L"/>
    <s v="Test Station Trailer_FRK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7000"/>
    <n v="0"/>
    <n v="0"/>
    <n v="27000"/>
    <n v="0"/>
    <n v="27000"/>
    <n v="27890.999999999996"/>
    <n v="28783.511999999999"/>
    <n v="0"/>
    <n v="0"/>
    <n v="0"/>
    <n v="0"/>
    <n v="27000"/>
    <n v="0"/>
    <m/>
  </r>
  <r>
    <n v="12311"/>
    <n v="225797"/>
    <n v="6523"/>
    <m/>
    <m/>
    <s v="6523 | Fleet project_ISUZU KB200i 2x4  [034]_CMB 481 L"/>
    <s v="Fleet project_ISUZU KB200i 2x4  [034]_CMB 4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12"/>
    <n v="225804"/>
    <n v="6524"/>
    <m/>
    <m/>
    <s v="6524 | Fleet project_ISUZU KB200i 2x4 [003]_CMB 415 L"/>
    <s v="Fleet project_ISUZU KB200i 2x4 [003]_CMB 41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  <m/>
  </r>
  <r>
    <n v="12313"/>
    <n v="225805"/>
    <n v="6525"/>
    <m/>
    <m/>
    <s v="6525 | Fleet project_ISUZU KB200i 2x4 [036]_CMB 595 L_MDC"/>
    <s v="Fleet project_ISUZU KB200i 2x4 [036]_CMB 5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15"/>
    <n v="225808"/>
    <n v="6527"/>
    <m/>
    <m/>
    <s v="6527 | Fleet project_ISUZU KB200i 2x4 [037]_CMB 428 L"/>
    <s v="Fleet project_ISUZU KB200i 2x4 [037]_CMB 42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  <m/>
  </r>
  <r>
    <n v="12622"/>
    <n v="231961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16000"/>
    <n v="0"/>
    <n v="25720"/>
    <n v="0"/>
    <n v="25720"/>
    <n v="26568.76"/>
    <n v="27418.960319999998"/>
    <n v="9365.2199999999993"/>
    <n v="8965.2199999999993"/>
    <n v="21000.02"/>
    <n v="42000.04"/>
    <n v="-13610.46"/>
    <n v="81.650000000000006"/>
    <m/>
  </r>
  <r>
    <n v="12794"/>
    <n v="235096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0"/>
    <n v="0"/>
    <n v="22500"/>
    <n v="0"/>
    <n v="22500"/>
    <n v="23242.499999999996"/>
    <n v="23986.26"/>
    <n v="0"/>
    <n v="0"/>
    <n v="0"/>
    <n v="0"/>
    <n v="22500"/>
    <n v="0"/>
    <m/>
  </r>
  <r>
    <n v="12316"/>
    <n v="225817"/>
    <n v="6528"/>
    <m/>
    <m/>
    <s v="6528 | Fleet project_ISUZU KB200i 2x4 [037]_CMB 620 L"/>
    <s v="Fleet project_ISUZU KB200i 2x4 [037]_CMB 62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17"/>
    <n v="225809"/>
    <n v="6529"/>
    <m/>
    <m/>
    <s v="6529 | Fleet project_ISUZU KB200i 2x4 [073]_CMB 403 L"/>
    <s v="Fleet project_ISUZU KB200i 2x4 [073]_CMB 4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18"/>
    <n v="225810"/>
    <n v="6530"/>
    <m/>
    <m/>
    <s v="6530 | Fleet project_ISUZU KB200i 2x4 [073]_CMB 495 L"/>
    <s v="Fleet project_ISUZU KB200i 2x4 [073]_CMB 49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58"/>
    <n v="224390"/>
    <n v="6490"/>
    <m/>
    <m/>
    <s v="6490 | Fleet project_BOMAG_BC3890 [063]"/>
    <s v="Fleet project_BOMAG_BC3890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  <m/>
  </r>
  <r>
    <n v="12359"/>
    <n v="224391"/>
    <n v="6491"/>
    <m/>
    <m/>
    <s v="6491 | Fleet project_BOMAG_BC4085 [063]"/>
    <s v="Fleet project_BOMAG_BC408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79"/>
    <n v="0"/>
    <n v="0"/>
    <n v="979"/>
    <n v="0"/>
    <n v="979"/>
    <n v="1011.3069999999999"/>
    <n v="1043.6688239999999"/>
    <n v="0"/>
    <n v="0"/>
    <n v="0"/>
    <n v="0"/>
    <n v="979"/>
    <n v="0"/>
    <m/>
  </r>
  <r>
    <n v="12319"/>
    <n v="225811"/>
    <n v="6531"/>
    <m/>
    <m/>
    <s v="6531 | Fleet project_ISUZU KB200i 2x4 [073]_CMB 581 L"/>
    <s v="Fleet project_ISUZU KB200i 2x4 [073]_CMB 58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796"/>
    <n v="235097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2500"/>
    <n v="0"/>
    <n v="0"/>
    <n v="22500"/>
    <n v="0"/>
    <n v="22500"/>
    <n v="23242.499999999996"/>
    <n v="23986.26"/>
    <n v="0"/>
    <n v="0"/>
    <n v="173.91"/>
    <n v="347.82"/>
    <n v="22326.09"/>
    <n v="0.77"/>
    <m/>
  </r>
  <r>
    <n v="10734"/>
    <n v="224922"/>
    <n v="50"/>
    <m/>
    <m/>
    <s v="50 | _057_LIM333_CONSUMABLE DOMESTIC ITEMS"/>
    <s v="_057_LIM333_CONSUMABLE DOMESTIC ITEMS"/>
    <n v="0"/>
    <s v="Operational Expenditure"/>
    <s v="Initiated"/>
    <n v="10"/>
    <n v="104"/>
    <s v="10006#10006001 / Office of the Mayo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941"/>
    <n v="0"/>
    <n v="0"/>
    <n v="941"/>
    <n v="0"/>
    <n v="941"/>
    <n v="972.05299999999988"/>
    <n v="1003.158696"/>
    <n v="0"/>
    <n v="0"/>
    <n v="0"/>
    <n v="0"/>
    <n v="941"/>
    <n v="0"/>
    <m/>
  </r>
  <r>
    <n v="12368"/>
    <n v="224375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904"/>
    <n v="0"/>
    <n v="0"/>
    <n v="904"/>
    <n v="0"/>
    <n v="904"/>
    <n v="933.83199999999988"/>
    <n v="963.71462399999996"/>
    <n v="0"/>
    <n v="0"/>
    <n v="0"/>
    <n v="0"/>
    <n v="904"/>
    <n v="0"/>
    <m/>
  </r>
  <r>
    <n v="12320"/>
    <n v="225812"/>
    <n v="6532"/>
    <m/>
    <m/>
    <s v="6532 | Fleet project_ISUZU KB200i 2x4 [073]_CMB 583 L"/>
    <s v="Fleet project_ISUZU KB200i 2x4 [073]_CMB 58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21"/>
    <n v="225813"/>
    <n v="6544"/>
    <m/>
    <m/>
    <s v="6544 | Fleet project_ISUZU KB200i 2x4 MESH [133]_CMB 490 L"/>
    <s v="Fleet project_ISUZU KB200i 2x4 MESH [133]_CMB 49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83"/>
    <n v="231836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0"/>
    <n v="0"/>
    <n v="0"/>
    <n v="19440"/>
    <n v="0"/>
    <n v="19440"/>
    <n v="20081.519999999997"/>
    <n v="20724.128639999999"/>
    <n v="0"/>
    <n v="0"/>
    <n v="0"/>
    <n v="0"/>
    <n v="19440"/>
    <n v="0"/>
    <m/>
  </r>
  <r>
    <n v="12322"/>
    <n v="225814"/>
    <n v="6545"/>
    <m/>
    <m/>
    <s v="6545 | Fleet project_ISUZU KB200i 2x4 MESH [133]_CMB 574 L"/>
    <s v="Fleet project_ISUZU KB200i 2x4 MESH [133]_CMB 57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23"/>
    <n v="225815"/>
    <n v="6546"/>
    <m/>
    <m/>
    <s v="6546 | Fleet project_ISUZU KB200i 2x4 MESH [133]_CMB 576 L"/>
    <s v="Fleet project_ISUZU KB200i 2x4 MESH [133]_CMB 57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31"/>
    <n v="225823"/>
    <n v="6554"/>
    <m/>
    <m/>
    <s v="6554 | Fleet project_NISSAN   NP 300 4X4 [173]_FBY 141 L"/>
    <s v="Fleet project_NISSAN   NP 300 4X4 [173]_FBY 14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50"/>
    <n v="224532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900"/>
    <n v="0"/>
    <n v="0"/>
    <n v="900"/>
    <n v="0"/>
    <n v="900"/>
    <n v="929.69999999999993"/>
    <n v="959.45039999999995"/>
    <n v="0"/>
    <n v="0"/>
    <n v="0"/>
    <n v="0"/>
    <n v="900"/>
    <n v="0"/>
    <m/>
  </r>
  <r>
    <n v="12288"/>
    <n v="224619"/>
    <n v="6644"/>
    <m/>
    <m/>
    <s v="6644 | Fleet project_WELDER TRAILER_DLF 729 N [103]"/>
    <s v="Fleet project_WELDER TRAILER_DLF 729 N [10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864"/>
    <n v="0"/>
    <n v="0"/>
    <n v="864"/>
    <n v="0"/>
    <n v="864"/>
    <n v="892.51199999999994"/>
    <n v="921.07238399999994"/>
    <n v="0"/>
    <n v="0"/>
    <n v="0"/>
    <n v="0"/>
    <n v="864"/>
    <n v="0"/>
    <m/>
  </r>
  <r>
    <n v="12369"/>
    <n v="225714"/>
    <n v="6533"/>
    <m/>
    <m/>
    <s v="6533 | Fleet project_ISUZU KB200i 2x4 [073]_CMB 587 L"/>
    <s v="Fleet project_ISUZU KB200i 2x4 [073]_CMB 58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70"/>
    <n v="225715"/>
    <n v="6534"/>
    <m/>
    <m/>
    <s v="6534 | Fleet project_ISUZU KB200i 2x4 [073]_CMB 588 L"/>
    <s v="Fleet project_ISUZU KB200i 2x4 [073]_CMB 58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402"/>
    <n v="224585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864"/>
    <n v="0"/>
    <n v="0"/>
    <n v="864"/>
    <n v="0"/>
    <n v="864"/>
    <n v="892.51199999999994"/>
    <n v="921.07238399999994"/>
    <n v="0"/>
    <n v="0"/>
    <n v="0"/>
    <n v="0"/>
    <n v="864"/>
    <n v="0"/>
    <m/>
  </r>
  <r>
    <n v="10857"/>
    <n v="201569"/>
    <n v="173"/>
    <m/>
    <m/>
    <s v="173 | _144_LIM333_TRAFFIC LIGHTS"/>
    <s v="_144_LIM333_TRAFFIC LIGHTS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8002000000000000000"/>
    <s v="Operational:Maintenance:Infrastructure:Corrective Maintenance:Planned:Electrical Infrastructure:LV Networks:Public Lighting"/>
    <s v="FD001001001002000000000000000000000000"/>
    <s v="Fund:Operational:Revenue:General Revenue:Equitable Share"/>
    <s v="IE007003000000000000000000000000000000"/>
    <x v="0"/>
    <x v="0"/>
    <n v="849"/>
    <n v="0"/>
    <n v="0"/>
    <n v="849"/>
    <n v="0"/>
    <n v="849"/>
    <n v="877.01699999999994"/>
    <n v="905.08154400000001"/>
    <n v="0"/>
    <n v="0"/>
    <n v="0"/>
    <n v="0"/>
    <n v="849"/>
    <n v="0"/>
    <m/>
  </r>
  <r>
    <n v="12371"/>
    <n v="225716"/>
    <n v="6535"/>
    <m/>
    <m/>
    <s v="6535 | Fleet project_ISUZU KB200i 2x4 [093]_CMB 433 L"/>
    <s v="Fleet project_ISUZU KB200i 2x4 [093]_CMB 43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670"/>
    <n v="231830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3040"/>
    <n v="0"/>
    <n v="0"/>
    <n v="13040"/>
    <n v="0"/>
    <n v="13040"/>
    <n v="13470.32"/>
    <n v="13901.37024"/>
    <n v="0"/>
    <n v="0"/>
    <n v="0"/>
    <n v="0"/>
    <n v="13040"/>
    <n v="0"/>
    <m/>
  </r>
  <r>
    <n v="12372"/>
    <n v="225717"/>
    <n v="6536"/>
    <m/>
    <m/>
    <s v="6536 | Fleet project_ISUZU KB200i 2x4 [093]_CMB 461 L"/>
    <s v="Fleet project_ISUZU KB200i 2x4 [093]_CMB 4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73"/>
    <n v="225718"/>
    <n v="6537"/>
    <m/>
    <m/>
    <s v="6537 | Fleet project_ISUZU KB200i 2x4 [093]_CMB 613 L"/>
    <s v="Fleet project_ISUZU KB200i 2x4 [093]_CMB 61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0769"/>
    <n v="224869"/>
    <n v="85"/>
    <m/>
    <m/>
    <s v="85 | _032_LIM333_CONSUMABLE DOMESTIC ITEMS"/>
    <s v="_032_LIM333_CONSUMABLE DOMESTIC ITEM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29"/>
    <n v="0"/>
    <n v="0"/>
    <n v="829"/>
    <n v="0"/>
    <n v="829"/>
    <n v="856.35699999999997"/>
    <n v="883.76042399999994"/>
    <n v="0"/>
    <n v="0"/>
    <n v="0"/>
    <n v="0"/>
    <n v="829"/>
    <n v="0"/>
    <m/>
  </r>
  <r>
    <n v="12623"/>
    <n v="231960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2000"/>
    <n v="0"/>
    <n v="11720"/>
    <n v="0"/>
    <n v="11720"/>
    <n v="12106.759999999998"/>
    <n v="12494.176319999999"/>
    <n v="0"/>
    <n v="0"/>
    <n v="13873.91"/>
    <n v="27747.82"/>
    <n v="-2153.91"/>
    <n v="118.38"/>
    <m/>
  </r>
  <r>
    <n v="10858"/>
    <n v="207557"/>
    <n v="174"/>
    <m/>
    <m/>
    <s v="174 | _062_LIM333_MACHINERY &amp; EQUIPMENT"/>
    <s v="_062_LIM333_MACHINERY &amp; EQUIPMENT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822"/>
    <n v="0"/>
    <n v="0"/>
    <n v="822"/>
    <n v="0"/>
    <n v="822"/>
    <n v="849.12599999999998"/>
    <n v="876.29803200000003"/>
    <n v="0"/>
    <n v="0"/>
    <n v="0"/>
    <n v="0"/>
    <n v="822"/>
    <n v="0"/>
    <m/>
  </r>
  <r>
    <n v="12374"/>
    <n v="225719"/>
    <n v="6538"/>
    <m/>
    <m/>
    <s v="6538 | Fleet project_ISUZU KB200i 2x4 [103]_CMB 471 L"/>
    <s v="Fleet project_ISUZU KB200i 2x4 [103]_CMB 47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75"/>
    <n v="225720"/>
    <n v="6539"/>
    <m/>
    <m/>
    <s v="6539 | Fleet project_ISUZU KB200i 2x4 [105]_CMB 593 L"/>
    <s v="Fleet project_ISUZU KB200i 2x4 [105]_CMB 59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76"/>
    <n v="225721"/>
    <n v="6540"/>
    <m/>
    <m/>
    <s v="6540 | Fleet project_ISUZU KB200i 2x4 [173]_CMB 477 L"/>
    <s v="Fleet project_ISUZU KB200i 2x4 [173]_CMB 4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77"/>
    <n v="225722"/>
    <n v="6541"/>
    <m/>
    <m/>
    <s v="6541 | Fleet project_ISUZU KB200i 2x4 CANOPY  [133]_CMB 436 L"/>
    <s v="Fleet project_ISUZU KB200i 2x4 CANOPY  [133]_CMB 4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78"/>
    <n v="225723"/>
    <n v="6542"/>
    <m/>
    <m/>
    <s v="6542 | Fleet project_ISUZU KB200i 2x4 MESH [133]_CMB 455 L"/>
    <s v="Fleet project_ISUZU KB200i 2x4 MESH [133]_CMB 4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0716"/>
    <n v="224730"/>
    <n v="32"/>
    <m/>
    <m/>
    <s v="32 | _005_LIM333_FURNITURE &amp; OFFICE EQUIPMENT"/>
    <s v="_005_LIM333_FURNITURE &amp; OFFICE EQUIPMENT"/>
    <n v="0"/>
    <s v="Operational Expenditure"/>
    <s v="Initiated"/>
    <n v="10"/>
    <n v="114"/>
    <s v="10005002 / Strategic Support#Performance Management:Office of the Municipal Manager"/>
    <s v="FX010001002000000000000000000000000000"/>
    <s v="Function:Planning and Development:Core Function:Corporate Wide Strategic Planning (IDPs, LEDs)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815"/>
    <n v="0"/>
    <n v="0"/>
    <n v="815"/>
    <n v="0"/>
    <n v="815"/>
    <n v="841.89499999999998"/>
    <n v="868.83564000000001"/>
    <n v="0"/>
    <n v="0"/>
    <n v="0"/>
    <n v="0"/>
    <n v="815"/>
    <n v="0"/>
    <m/>
  </r>
  <r>
    <n v="12624"/>
    <n v="231959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0"/>
    <n v="0"/>
    <n v="9720"/>
    <n v="0"/>
    <n v="9720"/>
    <n v="10040.759999999998"/>
    <n v="10362.064319999999"/>
    <n v="0"/>
    <n v="0"/>
    <n v="6256.53"/>
    <n v="12513.06"/>
    <n v="3463.47"/>
    <n v="64.37"/>
    <m/>
  </r>
  <r>
    <n v="12379"/>
    <n v="225724"/>
    <n v="6543"/>
    <m/>
    <m/>
    <s v="6543 | Fleet project_ISUZU KB200i 2x4 MESH [133]_CMB 486 L"/>
    <s v="Fleet project_ISUZU KB200i 2x4 MESH [133]_CMB 48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80"/>
    <n v="225725"/>
    <n v="6555"/>
    <m/>
    <m/>
    <s v="6555 | Fleet project_NISSAN   NP 300 4X4 [173]_FBY 144 L"/>
    <s v="Fleet project_NISSAN   NP 300 4X4 [173]_FBY 14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1064"/>
    <n v="224461"/>
    <n v="380"/>
    <m/>
    <m/>
    <s v="380 | _025_LIM333_FURNITURE &amp; OFFICE EQUIPMENT"/>
    <s v="_025_LIM333_FURNITURE &amp; OFFICE EQUIPMENT"/>
    <n v="0"/>
    <s v="Operational Expenditure"/>
    <s v="Initiated"/>
    <n v="2"/>
    <n v="33"/>
    <s v="2003004 / Property Valuation:Planning and Economic Development"/>
    <s v="FX005001010000000000000000000000000000"/>
    <s v="Function:Finance and Administration:Core Function:Property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9001002000000000000000000"/>
    <s v="Fund:Operational:Revenue:General Revenue:Taxes:Property Rates:Levies"/>
    <s v="IE007003000000000000000000000000000000"/>
    <x v="0"/>
    <x v="0"/>
    <n v="815"/>
    <n v="0"/>
    <n v="0"/>
    <n v="815"/>
    <n v="0"/>
    <n v="815"/>
    <n v="841.89499999999998"/>
    <n v="868.83564000000001"/>
    <n v="0"/>
    <n v="0"/>
    <n v="0"/>
    <n v="0"/>
    <n v="815"/>
    <n v="0"/>
    <m/>
  </r>
  <r>
    <n v="12383"/>
    <n v="225728"/>
    <n v="6558"/>
    <m/>
    <m/>
    <s v="6558 | Fleet project_NISSAN   NP 300 4X4 [173]_FBY 155 L"/>
    <s v="Fleet project_NISSAN   NP 300 4X4 [173]_FBY 15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402"/>
    <n v="225747"/>
    <n v="6597"/>
    <m/>
    <m/>
    <s v="6597 | Fleet project_NISSAN NP 300 4X4 [173]_CLW 529 L"/>
    <s v="Fleet project_NISSAN NP 300 4X4 [173]_CLW 5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1196"/>
    <n v="199735"/>
    <n v="512"/>
    <m/>
    <m/>
    <s v="512 | 115_LIM333_COUNCIL-OWNED LAND"/>
    <s v="115_LIM333_COUNCIL-OWNED LAND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801"/>
    <n v="0"/>
    <n v="0"/>
    <n v="801"/>
    <n v="0"/>
    <n v="801"/>
    <n v="827.43299999999988"/>
    <n v="853.91085599999985"/>
    <n v="0"/>
    <n v="0"/>
    <n v="0"/>
    <n v="0"/>
    <n v="801"/>
    <n v="0"/>
    <m/>
  </r>
  <r>
    <n v="11150"/>
    <n v="200528"/>
    <n v="466"/>
    <m/>
    <m/>
    <s v="466 | _153_LIM333_MACHINERY &amp; EQUIPMENT"/>
    <s v="_153_LIM333_MACHINERY &amp; EQUIPMENT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799"/>
    <n v="0"/>
    <n v="0"/>
    <n v="799"/>
    <n v="0"/>
    <n v="799"/>
    <n v="825.36699999999996"/>
    <n v="851.77874399999996"/>
    <n v="0"/>
    <n v="0"/>
    <n v="0"/>
    <n v="0"/>
    <n v="799"/>
    <n v="0"/>
    <m/>
  </r>
  <r>
    <n v="12625"/>
    <n v="231958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0"/>
    <n v="0"/>
    <n v="0"/>
    <n v="9720"/>
    <n v="0"/>
    <n v="9720"/>
    <n v="10040.759999999998"/>
    <n v="10362.064319999999"/>
    <n v="0"/>
    <n v="0"/>
    <n v="9300"/>
    <n v="18600"/>
    <n v="420"/>
    <n v="95.68"/>
    <m/>
  </r>
  <r>
    <n v="12404"/>
    <n v="225749"/>
    <n v="6599"/>
    <m/>
    <m/>
    <s v="6599 | Fleet project_NISSAN NP 300 4X4 [173]_CLW 563 L"/>
    <s v="Fleet project_NISSAN NP 300 4X4 [173]_CLW 56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0941"/>
    <n v="199912"/>
    <n v="257"/>
    <m/>
    <m/>
    <s v="257 | 135_LIM333_COUNCIL-OWNED BUILDINGS"/>
    <s v="135_LIM333_COUNCIL-OWNED BUILDINGS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699"/>
    <n v="0"/>
    <n v="0"/>
    <n v="699"/>
    <n v="0"/>
    <n v="699"/>
    <n v="722.06699999999989"/>
    <n v="745.17314399999987"/>
    <n v="0"/>
    <n v="0"/>
    <n v="0"/>
    <n v="0"/>
    <n v="699"/>
    <n v="0"/>
    <m/>
  </r>
  <r>
    <n v="12243"/>
    <n v="231996"/>
    <n v="6513"/>
    <m/>
    <m/>
    <s v="6513 | Fleet project_HERSOFAM_DMS 569 N [063]"/>
    <s v="Fleet project_HERSOFAM_DMS 56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5000"/>
    <n v="0"/>
    <n v="7916"/>
    <n v="0"/>
    <n v="7916"/>
    <n v="8177.2279999999992"/>
    <n v="8438.8992959999996"/>
    <n v="0"/>
    <n v="0"/>
    <n v="6098"/>
    <n v="12196"/>
    <n v="1818"/>
    <n v="77.03"/>
    <m/>
  </r>
  <r>
    <n v="12405"/>
    <n v="225750"/>
    <n v="6600"/>
    <m/>
    <m/>
    <s v="6600 | Fleet project_NISSAN NP 300 4X4 [173]_CLW 565 L"/>
    <s v="Fleet project_NISSAN NP 300 4X4 [173]_CLW 56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05"/>
    <n v="224641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"/>
    <n v="0"/>
    <n v="0"/>
    <n v="648"/>
    <n v="0"/>
    <n v="648"/>
    <n v="669.3839999999999"/>
    <n v="690.80428799999993"/>
    <n v="0"/>
    <n v="0"/>
    <n v="0"/>
    <n v="0"/>
    <n v="648"/>
    <n v="0"/>
    <m/>
  </r>
  <r>
    <n v="12410"/>
    <n v="225755"/>
    <n v="6605"/>
    <m/>
    <m/>
    <s v="6605 | Fleet project_NISSAN NP 300 4X4 [173]_CLW 849 L"/>
    <s v="Fleet project_NISSAN NP 300 4X4 [173]_CLW 84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288"/>
    <n v="231827"/>
    <n v="6644"/>
    <m/>
    <m/>
    <s v="6644 | Fleet project_WELDER TRAILER_DLF 729 N [103]"/>
    <s v="Fleet project_WELDER TRAILER_DLF 729 N [10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7776"/>
    <n v="0"/>
    <n v="0"/>
    <n v="7776"/>
    <n v="0"/>
    <n v="7776"/>
    <n v="8032.6079999999993"/>
    <n v="8289.6514559999996"/>
    <n v="0"/>
    <n v="0"/>
    <n v="0"/>
    <n v="0"/>
    <n v="7776"/>
    <n v="0"/>
    <m/>
  </r>
  <r>
    <n v="12367"/>
    <n v="224549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"/>
    <n v="0"/>
    <n v="0"/>
    <n v="648"/>
    <n v="0"/>
    <n v="648"/>
    <n v="669.3839999999999"/>
    <n v="690.80428799999993"/>
    <n v="0"/>
    <n v="0"/>
    <n v="0"/>
    <n v="0"/>
    <n v="648"/>
    <n v="0"/>
    <m/>
  </r>
  <r>
    <n v="12603"/>
    <n v="225583"/>
    <n v="8619"/>
    <m/>
    <m/>
    <s v="8619 | FZP 278 L_LAND CRUIZER"/>
    <s v="FZP 278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  <m/>
  </r>
  <r>
    <n v="12368"/>
    <n v="224548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48"/>
    <n v="0"/>
    <n v="0"/>
    <n v="648"/>
    <n v="0"/>
    <n v="648"/>
    <n v="669.3839999999999"/>
    <n v="690.80428799999993"/>
    <n v="0"/>
    <n v="0"/>
    <n v="0"/>
    <n v="0"/>
    <n v="648"/>
    <n v="0"/>
    <m/>
  </r>
  <r>
    <n v="12604"/>
    <n v="225584"/>
    <n v="8620"/>
    <m/>
    <m/>
    <s v="8620 | FZP 282 L_LAND CRUIZER"/>
    <s v="FZP 282 L_LAND CRUIZ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  <m/>
  </r>
  <r>
    <n v="12368"/>
    <n v="231818"/>
    <n v="6500"/>
    <m/>
    <m/>
    <s v="6500 | Fleet project_DLV 326 N_RAMSOMES"/>
    <s v="Fleet project_DLV 326 N_RAMSOMES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5832"/>
    <n v="0"/>
    <n v="0"/>
    <n v="5832"/>
    <n v="0"/>
    <n v="5832"/>
    <n v="6024.4559999999992"/>
    <n v="6217.2385919999997"/>
    <n v="0"/>
    <n v="0"/>
    <n v="0"/>
    <n v="0"/>
    <n v="5832"/>
    <n v="0"/>
    <m/>
  </r>
  <r>
    <n v="12616"/>
    <n v="225600"/>
    <n v="8632"/>
    <m/>
    <m/>
    <s v="8632 | ISUZU KB200i 2x4 [173]_CMB 608 L"/>
    <s v="ISUZU KB200i 2x4 [173]_CMB 60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414"/>
    <n v="235571"/>
    <n v="6619"/>
    <m/>
    <m/>
    <s v="6619 | Fleet project_TIPPER TRUCK TATA 1518LPK [063]_CNG 468 L"/>
    <s v="Fleet project_TIPPER TRUCK TATA 1518LPK [063]_CNG 46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0"/>
    <n v="5000"/>
    <n v="0"/>
    <n v="5000"/>
    <n v="0"/>
    <n v="5000"/>
    <n v="5165"/>
    <n v="5330.28"/>
    <n v="0"/>
    <n v="0"/>
    <n v="3054.36"/>
    <n v="6108.72"/>
    <n v="1945.64"/>
    <n v="61.09"/>
    <m/>
  </r>
  <r>
    <n v="12622"/>
    <n v="225597"/>
    <n v="8638"/>
    <m/>
    <m/>
    <s v="8638 | NISSAN NP 300 4X4 [173]_FDW 321 L"/>
    <s v="NISSAN NP 300 4X4 [173]_FDW 32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264"/>
    <n v="224698"/>
    <n v="6609"/>
    <m/>
    <m/>
    <s v="6609 | Fleet project_NISSAN NP 300 4X4 [173]_CLW 864 L"/>
    <s v="Fleet project_NISSAN NP 300 4X4 [173]_CLW 86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626"/>
    <n v="0"/>
    <n v="0"/>
    <n v="626"/>
    <n v="0"/>
    <n v="626"/>
    <n v="646.6579999999999"/>
    <n v="667.35105599999997"/>
    <n v="0"/>
    <n v="0"/>
    <n v="0"/>
    <n v="0"/>
    <n v="626"/>
    <n v="0"/>
    <m/>
  </r>
  <r>
    <n v="12623"/>
    <n v="225596"/>
    <n v="8639"/>
    <m/>
    <m/>
    <s v="8639 | NISSAN NP 300 4X4 [173]_FDW 326 L"/>
    <s v="NISSAN NP 300 4X4 [173]_FDW 32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1135"/>
    <n v="224927"/>
    <n v="451"/>
    <m/>
    <m/>
    <s v="451 | _033_LIM333_CONSUMABLE DOMESTIC ITEMS"/>
    <s v="_033_LIM333_CONSUMABLE DOMESTIC ITEMS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92"/>
    <n v="0"/>
    <n v="0"/>
    <n v="592"/>
    <n v="0"/>
    <n v="592"/>
    <n v="611.53599999999994"/>
    <n v="631.10515199999998"/>
    <n v="0"/>
    <n v="0"/>
    <n v="0"/>
    <n v="0"/>
    <n v="592"/>
    <n v="0"/>
    <m/>
  </r>
  <r>
    <n v="12624"/>
    <n v="225595"/>
    <n v="8640"/>
    <m/>
    <m/>
    <s v="8640 | NISSAN NP 300 4X4 [173]_FDW 448 L"/>
    <s v="NISSAN NP 300 4X4 [173]_FDW 448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625"/>
    <n v="225594"/>
    <n v="8641"/>
    <m/>
    <m/>
    <s v="8641 | NISSAN NP 300 4X4 [173]_FDX 372 L"/>
    <s v="NISSAN NP 300 4X4 [173]_FDX 372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732"/>
    <n v="1464"/>
    <n v="27"/>
    <n v="96.44"/>
    <m/>
  </r>
  <r>
    <n v="12330"/>
    <n v="224282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587"/>
    <n v="0"/>
    <n v="0"/>
    <n v="587"/>
    <n v="0"/>
    <n v="587"/>
    <n v="606.37099999999998"/>
    <n v="625.77487199999996"/>
    <n v="0"/>
    <n v="0"/>
    <n v="0"/>
    <n v="0"/>
    <n v="587"/>
    <n v="0"/>
    <m/>
  </r>
  <r>
    <n v="12416"/>
    <n v="235570"/>
    <n v="6621"/>
    <m/>
    <m/>
    <s v="6621 | Fleet project_TIPPER TRUCK TATA 1518LPK [063]_CNG 480 L"/>
    <s v="Fleet project_TIPPER TRUCK TATA 1518LPK [063]_CNG 480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0"/>
    <n v="5000"/>
    <n v="0"/>
    <n v="5000"/>
    <n v="0"/>
    <n v="5000"/>
    <n v="5165"/>
    <n v="5330.28"/>
    <n v="0"/>
    <n v="0"/>
    <n v="1283.46"/>
    <n v="2566.92"/>
    <n v="3716.54"/>
    <n v="25.67"/>
    <m/>
  </r>
  <r>
    <n v="12793"/>
    <n v="235118"/>
    <n v="8856"/>
    <m/>
    <m/>
    <s v="8856 | Fleet project_Ford Ranger 2 Sin cab 4x4_HFY 231 L"/>
    <s v="Fleet project_Ford Ranger 2 Sin cab 4x4_HFY 2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  <m/>
  </r>
  <r>
    <n v="11092"/>
    <n v="206725"/>
    <n v="408"/>
    <m/>
    <m/>
    <s v="408 | _036_LIM333_NON-COUNCIL-OWNED ASSETS - CONTRACTORS"/>
    <s v="_036_LIM333_NON-COUNCIL-OWNED ASSETS - CONTRACTORS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2001008003000000000000000"/>
    <s v="Operational:Maintenance:Infrastructure:Preventative Maintenance:Condition Based:Electrical Infrastructure:LV Networks:Municipal Service Connections"/>
    <s v="FD001001001002000000000000000000000000"/>
    <s v="Fund:Operational:Revenue:General Revenue:Equitable Share"/>
    <s v="IE007003000000000000000000000000000000"/>
    <x v="0"/>
    <x v="0"/>
    <n v="549"/>
    <n v="0"/>
    <n v="0"/>
    <n v="549"/>
    <n v="0"/>
    <n v="549"/>
    <n v="567.11699999999996"/>
    <n v="585.26474399999995"/>
    <n v="0"/>
    <n v="0"/>
    <n v="0"/>
    <n v="0"/>
    <n v="549"/>
    <n v="0"/>
    <m/>
  </r>
  <r>
    <n v="12794"/>
    <n v="235117"/>
    <n v="8857"/>
    <m/>
    <m/>
    <s v="8857 | Fleet project_Ford Ranger 2 Sin cab 4x4_HFY 235 L"/>
    <s v="Fleet project_Ford Ranger 2 Sin cab 4x4_HFY 235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  <m/>
  </r>
  <r>
    <n v="12795"/>
    <n v="235119"/>
    <n v="8858"/>
    <m/>
    <m/>
    <s v="8858 | Fleet project_Ford Ranger 2 Sin cab 4x4_HFY 236 L"/>
    <s v="Fleet project_Ford Ranger 2 Sin cab 4x4_HFY 23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  <m/>
  </r>
  <r>
    <n v="12796"/>
    <n v="235120"/>
    <n v="8859"/>
    <m/>
    <m/>
    <s v="8859 | Fleet project_Ford Ranger 2 Sin cab 4x5_HFY 237 L"/>
    <s v="Fleet project_Ford Ranger 2 Sin cab 4x5_HFY 23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759"/>
    <n v="0"/>
    <n v="0"/>
    <n v="759"/>
    <n v="0"/>
    <n v="759"/>
    <n v="784.04699999999991"/>
    <n v="809.13650399999995"/>
    <n v="0"/>
    <n v="0"/>
    <n v="0"/>
    <n v="0"/>
    <n v="759"/>
    <n v="0"/>
    <m/>
  </r>
  <r>
    <n v="12240"/>
    <n v="224677"/>
    <n v="6514"/>
    <m/>
    <m/>
    <s v="6514 | Fleet project_HERSOFAM_DNB 893 N"/>
    <s v="Fleet project_HERSOFAM_DNB 893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275"/>
    <n v="224635"/>
    <n v="6631"/>
    <m/>
    <m/>
    <s v="6631 | Fleet project_TRAILER_DLF 731 N"/>
    <s v="Fleet project_TRAILER_DLF 73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240"/>
    <n v="231997"/>
    <n v="6514"/>
    <m/>
    <m/>
    <s v="6514 | Fleet project_HERSOFAM_DNB 893 N"/>
    <s v="Fleet project_HERSOFAM_DNB 893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1010"/>
    <n v="200489"/>
    <n v="326"/>
    <m/>
    <m/>
    <s v="326 | _004_30000_LIM333_Municipal Running Costs_GENERAL EXPENSES _ OTHER_2018"/>
    <s v="_004_30000_LIM333_Municipal Running Costs_GENERAL EXPENSES _ OTHER_2018"/>
    <n v="0"/>
    <s v="Operational Expenditure"/>
    <s v="Initiated"/>
    <n v="10"/>
    <n v="95"/>
    <s v="10004 / Internal Audit:Office of the Municipal Manager"/>
    <s v="FX008001001000000000000000000000000000"/>
    <s v="Function:Internal Audit:Core Function:Governance Func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749"/>
    <n v="0"/>
    <n v="0"/>
    <n v="749"/>
    <n v="0"/>
    <n v="749"/>
    <n v="773.71699999999998"/>
    <n v="798.47594400000003"/>
    <n v="0"/>
    <n v="0"/>
    <n v="0"/>
    <n v="0"/>
    <n v="749"/>
    <n v="0"/>
    <m/>
  </r>
  <r>
    <n v="10813"/>
    <n v="202231"/>
    <n v="129"/>
    <m/>
    <m/>
    <s v="129 | _007_30000_LIM333_Municipal Running Costs_GENERAL EXPENSES _ OTHER_2018"/>
    <s v="_007_30000_LIM333_Municipal Running Costs_GENERAL EXPENSES _ OTHER_2018"/>
    <n v="0"/>
    <s v="Operational Expenditure"/>
    <s v="Initiated"/>
    <n v="10"/>
    <n v="94"/>
    <s v="10002 / Risk Management:Office of the Municipal Manager"/>
    <s v="FX005001011000000000000000000000000000"/>
    <s v="Function:Finance and Administration:Core Function:Risk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700"/>
    <n v="0"/>
    <n v="0"/>
    <n v="700"/>
    <n v="0"/>
    <n v="700"/>
    <n v="723.09999999999991"/>
    <n v="746.23919999999998"/>
    <n v="0"/>
    <n v="0"/>
    <n v="0"/>
    <n v="0"/>
    <n v="700"/>
    <n v="0"/>
    <m/>
  </r>
  <r>
    <n v="12277"/>
    <n v="224633"/>
    <n v="6633"/>
    <m/>
    <m/>
    <s v="6633 | Fleet project_TRAILER_DLG 098 N"/>
    <s v="Fleet project_TRAILER_DLG 098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285"/>
    <n v="224615"/>
    <n v="6641"/>
    <m/>
    <m/>
    <s v="6641 | Fleet project_VENTER ELITE_DLV 309 N"/>
    <s v="Fleet project_VENTER ELITE_DLV 309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275"/>
    <n v="231823"/>
    <n v="6631"/>
    <m/>
    <m/>
    <s v="6631 | Fleet project_TRAILER_DLF 731 N"/>
    <s v="Fleet project_TRAILER_DLF 731 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0811"/>
    <n v="201803"/>
    <n v="127"/>
    <m/>
    <m/>
    <s v="127 | _134_30000_LIM333_Municipal Running Costs_GENERAL EXPENSES _ OTHER_2018"/>
    <s v="_134_30000_LIM333_Municipal Running Costs_GENERAL EXPENSES _ OTHER_2018"/>
    <n v="0"/>
    <s v="Operational Expenditure"/>
    <s v="Initiated"/>
    <n v="6"/>
    <n v="66"/>
    <s v="6003003 / Pollution Control:Community Services"/>
    <s v="FX014001004000000000000000000000000000"/>
    <s v="Function:Waste Management:Core Function:Street Clea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33001000000000000000000000000000"/>
    <x v="7"/>
    <x v="2"/>
    <n v="673"/>
    <n v="0"/>
    <n v="0"/>
    <n v="673"/>
    <n v="0"/>
    <n v="673"/>
    <n v="695.20899999999995"/>
    <n v="717.45568800000001"/>
    <n v="0"/>
    <n v="0"/>
    <n v="0"/>
    <n v="0"/>
    <n v="673"/>
    <n v="0"/>
    <m/>
  </r>
  <r>
    <n v="12286"/>
    <n v="224617"/>
    <n v="6642"/>
    <m/>
    <m/>
    <s v="6642 | Fleet project_VENTER TRAILER_DLV 304 N"/>
    <s v="Fleet project_VENTER TRAILER_DLV 304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277"/>
    <n v="231981"/>
    <n v="6633"/>
    <m/>
    <m/>
    <s v="6633 | Fleet project_TRAILER_DLG 098 N"/>
    <s v="Fleet project_TRAILER_DLG 098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2301"/>
    <n v="224646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0954"/>
    <n v="201491"/>
    <n v="270"/>
    <m/>
    <m/>
    <s v="270 | _133_30000_LIM333_Municipal Running Costs_GENERAL EXPENSES _ OTHER_2018"/>
    <s v="_133_30000_LIM333_Municipal Running Costs_GENERAL EXPENSES _ OTHER_2018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E010015003000000000000000000000000000"/>
    <x v="106"/>
    <x v="2"/>
    <n v="667"/>
    <n v="0"/>
    <n v="0"/>
    <n v="667"/>
    <n v="0"/>
    <n v="667"/>
    <n v="689.01099999999997"/>
    <n v="711.05935199999999"/>
    <n v="0"/>
    <n v="0"/>
    <n v="0"/>
    <n v="0"/>
    <n v="667"/>
    <n v="0"/>
    <m/>
  </r>
  <r>
    <n v="12285"/>
    <n v="231892"/>
    <n v="6641"/>
    <m/>
    <m/>
    <s v="6641 | Fleet project_VENTER ELITE_DLV 309 N"/>
    <s v="Fleet project_VENTER ELITE_DLV 309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2288"/>
    <n v="231658"/>
    <n v="6644"/>
    <m/>
    <m/>
    <s v="6644 | Fleet project_WELDER TRAILER_DLF 729 N [103]"/>
    <s v="Fleet project_WELDER TRAILER_DLF 729 N [10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10061000000000000000000000000000000"/>
    <x v="39"/>
    <x v="2"/>
    <n v="665"/>
    <n v="0"/>
    <n v="0"/>
    <n v="665"/>
    <n v="0"/>
    <n v="665"/>
    <n v="686.94499999999994"/>
    <n v="708.92723999999998"/>
    <n v="0"/>
    <n v="0"/>
    <n v="0"/>
    <n v="0"/>
    <n v="665"/>
    <n v="0"/>
    <m/>
  </r>
  <r>
    <n v="11100"/>
    <n v="224968"/>
    <n v="416"/>
    <m/>
    <m/>
    <s v="416 | _195_30000_LIM333_Municipal Running Costs_GENERAL EXPENSES _ OTHER_2018"/>
    <s v="_195_30000_LIM333_Municipal Running Costs_GENERAL EXPENSES _ OTHER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15003000000000000000000000000000"/>
    <x v="106"/>
    <x v="2"/>
    <n v="5600"/>
    <n v="-5000"/>
    <n v="0"/>
    <n v="600"/>
    <n v="0"/>
    <n v="600"/>
    <n v="619.79999999999995"/>
    <n v="639.6336"/>
    <n v="0"/>
    <n v="0"/>
    <n v="0"/>
    <n v="0"/>
    <n v="600"/>
    <n v="0"/>
    <m/>
  </r>
  <r>
    <n v="12302"/>
    <n v="224647"/>
    <n v="6502"/>
    <m/>
    <m/>
    <s v="6502 | Fleet project_DNR 343 N_HERSOFAM"/>
    <s v="Fleet project_DNR 343 N_HERSOFAM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303"/>
    <n v="224648"/>
    <n v="6503"/>
    <m/>
    <m/>
    <s v="6503 | Fleet project_DNR 343 N_WATERTANKER"/>
    <s v="Fleet project_DNR 343 N_WATERTANK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0749"/>
    <n v="202549"/>
    <n v="65"/>
    <m/>
    <m/>
    <s v="65 | _012_30000_LIM333_Municipal Running Costs_GENERAL EXPENSES _ OTHER_2018"/>
    <s v="_012_30000_LIM333_Municipal Running Costs_GENERAL EXPENSES _ OTHER_2018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592"/>
    <n v="0"/>
    <n v="0"/>
    <n v="592"/>
    <n v="0"/>
    <n v="592"/>
    <n v="611.53599999999994"/>
    <n v="631.10515199999998"/>
    <n v="0"/>
    <n v="0"/>
    <n v="0"/>
    <n v="0"/>
    <n v="592"/>
    <n v="0"/>
    <m/>
  </r>
  <r>
    <n v="12304"/>
    <n v="224649"/>
    <n v="6504"/>
    <m/>
    <m/>
    <s v="6504 | Fleet project_DNR 351 N [144]_TRAILER"/>
    <s v="Fleet project_DNR 351 N [144]_TRAIL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1131"/>
    <n v="204492"/>
    <n v="447"/>
    <m/>
    <m/>
    <s v="447 | _115_30000_LIM333_Municipal Running Costs_GENERAL EXPENSES _ OTHER_2018"/>
    <s v="_115_30000_LIM333_Municipal Running Costs_GENERAL EXPENSES _ OTHER_2018"/>
    <n v="0"/>
    <s v="Operational Expenditure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581"/>
    <n v="0"/>
    <n v="0"/>
    <n v="581"/>
    <n v="0"/>
    <n v="581"/>
    <n v="600.173"/>
    <n v="619.37853600000005"/>
    <n v="0"/>
    <n v="0"/>
    <n v="0"/>
    <n v="0"/>
    <n v="581"/>
    <n v="0"/>
    <m/>
  </r>
  <r>
    <n v="10846"/>
    <n v="209237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58000000000000000000000000000000"/>
    <x v="53"/>
    <x v="2"/>
    <n v="559"/>
    <n v="0"/>
    <n v="0"/>
    <n v="559"/>
    <n v="0"/>
    <n v="559"/>
    <n v="577.447"/>
    <n v="595.92530399999998"/>
    <n v="0"/>
    <n v="0"/>
    <n v="0"/>
    <n v="0"/>
    <n v="559"/>
    <n v="0"/>
    <m/>
  </r>
  <r>
    <n v="12308"/>
    <n v="224644"/>
    <n v="6508"/>
    <m/>
    <m/>
    <s v="6508 | Fleet project_FLAT DECK - SPIDER_DXV 047 N"/>
    <s v="Fleet project_FLAT DECK - SPIDER_DXV 04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286"/>
    <n v="231893"/>
    <n v="6642"/>
    <m/>
    <m/>
    <s v="6642 | Fleet project_VENTER TRAILER_DLV 304 N"/>
    <s v="Fleet project_VENTER TRAILER_DLV 304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2600"/>
    <n v="0"/>
    <n v="0"/>
    <n v="2260"/>
    <n v="0"/>
    <m/>
  </r>
  <r>
    <n v="10779"/>
    <n v="225488"/>
    <n v="95"/>
    <m/>
    <m/>
    <s v="95 | _162_30000_LIM333_Municipal Running Costs_GENERAL EXPENSES _ OTHER_2018"/>
    <s v="_162_30000_LIM333_Municipal Running Costs_GENERAL EXPENSES _ OTHER_2018"/>
    <n v="0"/>
    <s v="Operational Expenditure"/>
    <s v="Initiated"/>
    <n v="7"/>
    <n v="78"/>
    <s v="7003 / Customer and Retail Service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3001000000000000000000000000000"/>
    <x v="7"/>
    <x v="2"/>
    <n v="543"/>
    <n v="0"/>
    <n v="0"/>
    <n v="543"/>
    <n v="0"/>
    <n v="543"/>
    <n v="560.91899999999998"/>
    <n v="578.86840800000004"/>
    <n v="0"/>
    <n v="0"/>
    <n v="0"/>
    <n v="0"/>
    <n v="543"/>
    <n v="0"/>
    <m/>
  </r>
  <r>
    <n v="12240"/>
    <n v="225830"/>
    <n v="6514"/>
    <m/>
    <m/>
    <s v="6514 | Fleet project_HERSOFAM_DNB 893 N"/>
    <s v="Fleet project_HERSOFAM_DNB 893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  <m/>
  </r>
  <r>
    <n v="12301"/>
    <n v="231894"/>
    <n v="6501"/>
    <m/>
    <m/>
    <s v="6501 | Fleet project_DMS 582 N_LAWNMOWER TRAIL"/>
    <s v="Fleet project_DMS 582 N_LAWNMOWER TRAI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2310"/>
    <n v="224653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243"/>
    <n v="225831"/>
    <n v="6513"/>
    <m/>
    <m/>
    <s v="6513 | Fleet project_HERSOFAM_DMS 569 N [063]"/>
    <s v="Fleet project_HERSOFAM_DMS 56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  <m/>
  </r>
  <r>
    <n v="12269"/>
    <n v="225783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  <m/>
  </r>
  <r>
    <n v="12330"/>
    <n v="224667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275"/>
    <n v="225789"/>
    <n v="6631"/>
    <m/>
    <m/>
    <s v="6631 | Fleet project_TRAILER_DLF 731 N"/>
    <s v="Fleet project_TRAILER_DLF 73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  <m/>
  </r>
  <r>
    <n v="12276"/>
    <n v="225787"/>
    <n v="6632"/>
    <m/>
    <m/>
    <s v="6632 | Fleet project_TRAILER_DLF 737 N [063]"/>
    <s v="Fleet project_TRAILER_DLF 737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  <m/>
  </r>
  <r>
    <n v="12645"/>
    <n v="224823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302"/>
    <n v="231895"/>
    <n v="6502"/>
    <m/>
    <m/>
    <s v="6502 | Fleet project_DNR 343 N_HERSOFAM"/>
    <s v="Fleet project_DNR 343 N_HERSOFAM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2669"/>
    <n v="224800"/>
    <n v="8726"/>
    <m/>
    <m/>
    <s v="8726 | Fleet_project Venter TRAILER DJY496N"/>
    <s v="Fleet_project Venter TRAILER DJY496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540"/>
    <n v="0"/>
    <n v="0"/>
    <n v="540"/>
    <n v="0"/>
    <n v="540"/>
    <n v="557.81999999999994"/>
    <n v="575.67023999999992"/>
    <n v="0"/>
    <n v="0"/>
    <n v="0"/>
    <n v="0"/>
    <n v="540"/>
    <n v="0"/>
    <m/>
  </r>
  <r>
    <n v="12277"/>
    <n v="225786"/>
    <n v="6633"/>
    <m/>
    <m/>
    <s v="6633 | Fleet project_TRAILER_DLG 098 N"/>
    <s v="Fleet project_TRAILER_DLG 098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  <m/>
  </r>
  <r>
    <n v="12615"/>
    <n v="224060"/>
    <n v="8631"/>
    <m/>
    <m/>
    <s v="8631 | Interest on Finance Lease Fleet"/>
    <s v="Interest on Finance Lease Flee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4001002001000000000000000"/>
    <s v="Fund:Operational:Revenue:General Revenue:Interest, Dividend and Rent on Land:Interest:Receivables:Electricity"/>
    <s v="IE006002005000000000000000000000000000"/>
    <x v="149"/>
    <x v="4"/>
    <n v="5000000"/>
    <n v="0"/>
    <n v="0"/>
    <n v="5000000"/>
    <n v="0"/>
    <n v="5000000"/>
    <n v="5165000"/>
    <n v="5330280"/>
    <n v="0"/>
    <n v="0"/>
    <n v="0"/>
    <n v="0"/>
    <n v="5000000"/>
    <n v="0"/>
    <s v="Is the budget sufficient for Rental of Vehicles?"/>
  </r>
  <r>
    <n v="11512"/>
    <n v="226335"/>
    <n v="2309"/>
    <m/>
    <m/>
    <s v="2309 | 054_Printing- publications and books"/>
    <s v="054_Printing, publications and books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7003000000000000000000000000000000"/>
    <x v="0"/>
    <x v="0"/>
    <n v="530"/>
    <n v="0"/>
    <n v="0"/>
    <n v="530"/>
    <n v="0"/>
    <n v="530"/>
    <n v="547.49"/>
    <n v="565.00968"/>
    <n v="0"/>
    <n v="0"/>
    <n v="0"/>
    <n v="0"/>
    <n v="530"/>
    <n v="0"/>
    <m/>
  </r>
  <r>
    <n v="12285"/>
    <n v="225771"/>
    <n v="6641"/>
    <m/>
    <m/>
    <s v="6641 | Fleet project_VENTER ELITE_DLV 309 N"/>
    <s v="Fleet project_VENTER ELITE_DLV 309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  <m/>
  </r>
  <r>
    <n v="12286"/>
    <n v="225773"/>
    <n v="6642"/>
    <m/>
    <m/>
    <s v="6642 | Fleet project_VENTER TRAILER_DLV 304 N"/>
    <s v="Fleet project_VENTER TRAILER_DLV 304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84"/>
    <n v="768"/>
    <n v="140"/>
    <n v="73.28"/>
    <m/>
  </r>
  <r>
    <n v="12287"/>
    <n v="225775"/>
    <n v="6643"/>
    <m/>
    <m/>
    <s v="6643 | Fleet project_VERMEER 620 BC_DNP 901 N [063]"/>
    <s v="Fleet project_VERMEER 620 BC_DNP 90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396"/>
    <n v="792"/>
    <n v="128"/>
    <n v="75.569999999999993"/>
    <m/>
  </r>
  <r>
    <n v="10758"/>
    <n v="201700"/>
    <n v="74"/>
    <m/>
    <m/>
    <s v="74 | _143_LIM333_MACHINERY &amp; EQUIPMENT"/>
    <s v="_143_LIM333_MACHINERY &amp; EQUIPMENT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2000000000000000000000000"/>
    <s v="Fund:Operational:Revenue:General Revenue:Equitable Share"/>
    <s v="IE007003000000000000000000000000000000"/>
    <x v="0"/>
    <x v="0"/>
    <n v="500"/>
    <n v="0"/>
    <n v="0"/>
    <n v="500"/>
    <n v="0"/>
    <n v="500"/>
    <n v="516.5"/>
    <n v="533.02800000000002"/>
    <n v="0"/>
    <n v="0"/>
    <n v="490.88"/>
    <n v="981.76"/>
    <n v="9.1199999999999992"/>
    <n v="98.18"/>
    <m/>
  </r>
  <r>
    <n v="12303"/>
    <n v="231896"/>
    <n v="6503"/>
    <m/>
    <m/>
    <s v="6503 | Fleet project_DNR 343 N_WATERTANKER"/>
    <s v="Fleet project_DNR 343 N_WATERTANK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2304"/>
    <n v="231897"/>
    <n v="6504"/>
    <m/>
    <m/>
    <s v="6504 | Fleet project_DNR 351 N [144]_TRAILER"/>
    <s v="Fleet project_DNR 351 N [144]_TRAIL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0880"/>
    <n v="224891"/>
    <n v="196"/>
    <m/>
    <m/>
    <s v="196 | _039_LIM333_CONSUMABLE DOMESTIC ITEMS"/>
    <s v="_039_LIM333_CONSUMABLE DOMESTIC ITEM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500"/>
    <n v="0"/>
    <n v="0"/>
    <n v="500"/>
    <n v="0"/>
    <n v="500"/>
    <n v="516.5"/>
    <n v="533.02800000000002"/>
    <n v="0"/>
    <n v="0"/>
    <n v="0"/>
    <n v="0"/>
    <n v="500"/>
    <n v="0"/>
    <m/>
  </r>
  <r>
    <n v="12645"/>
    <n v="224087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452"/>
    <n v="0"/>
    <n v="0"/>
    <n v="452"/>
    <n v="0"/>
    <n v="452"/>
    <n v="466.91599999999994"/>
    <n v="481.85731199999998"/>
    <n v="0"/>
    <n v="0"/>
    <n v="0"/>
    <n v="0"/>
    <n v="452"/>
    <n v="0"/>
    <m/>
  </r>
  <r>
    <n v="12288"/>
    <n v="225774"/>
    <n v="6644"/>
    <m/>
    <m/>
    <s v="6644 | Fleet project_WELDER TRAILER_DLF 729 N [103]"/>
    <s v="Fleet project_WELDER TRAILER_DLF 729 N [10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  <m/>
  </r>
  <r>
    <n v="12302"/>
    <n v="225802"/>
    <n v="6502"/>
    <m/>
    <m/>
    <s v="6502 | Fleet project_DNR 343 N_HERSOFAM"/>
    <s v="Fleet project_DNR 343 N_HERSOFAM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  <m/>
  </r>
  <r>
    <n v="12303"/>
    <n v="225801"/>
    <n v="6503"/>
    <m/>
    <m/>
    <s v="6503 | Fleet project_DNR 343 N_WATERTANKER"/>
    <s v="Fleet project_DNR 343 N_WATERTANK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  <m/>
  </r>
  <r>
    <n v="10728"/>
    <n v="205414"/>
    <n v="44"/>
    <m/>
    <m/>
    <s v="44 | _033_LIM333_COUNCIL-OWNED BUILDINGS"/>
    <s v="_033_LIM333_COUNCIL-OWNED BUILDINGS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7"/>
    <n v="0"/>
    <n v="0"/>
    <n v="447"/>
    <n v="0"/>
    <n v="447"/>
    <n v="461.75099999999998"/>
    <n v="476.52703199999996"/>
    <n v="0"/>
    <n v="0"/>
    <n v="0"/>
    <n v="0"/>
    <n v="447"/>
    <n v="0"/>
    <m/>
  </r>
  <r>
    <n v="12308"/>
    <n v="231888"/>
    <n v="6508"/>
    <m/>
    <m/>
    <s v="6508 | Fleet project_FLAT DECK - SPIDER_DXV 047 N"/>
    <s v="Fleet project_FLAT DECK - SPIDER_DXV 04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1130.43"/>
    <n v="2260.86"/>
    <n v="3729.57"/>
    <n v="23.26"/>
    <m/>
  </r>
  <r>
    <n v="11106"/>
    <n v="207397"/>
    <n v="422"/>
    <m/>
    <m/>
    <s v="422 | _039_LIM333_COUNCIL-OWNED BUILDINGS"/>
    <s v="_039_LIM333_COUNCIL-OWNED BUILDINGS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7"/>
    <n v="0"/>
    <n v="0"/>
    <n v="447"/>
    <n v="0"/>
    <n v="447"/>
    <n v="461.75099999999998"/>
    <n v="476.52703199999996"/>
    <n v="0"/>
    <n v="0"/>
    <n v="0"/>
    <n v="0"/>
    <n v="447"/>
    <n v="0"/>
    <m/>
  </r>
  <r>
    <n v="12304"/>
    <n v="225800"/>
    <n v="6504"/>
    <m/>
    <m/>
    <s v="6504 | Fleet project_DNR 351 N [144]_TRAILER"/>
    <s v="Fleet project_DNR 351 N [144]_TRAIL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  <m/>
  </r>
  <r>
    <n v="12307"/>
    <n v="225795"/>
    <n v="6507"/>
    <m/>
    <m/>
    <s v="6507 | Fleet project_FERGUSON TRAILER_DKN 793 N [063]"/>
    <s v="Fleet project_FERGUSON TRAILER_DKN 793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276"/>
    <n v="552"/>
    <n v="248"/>
    <n v="52.67"/>
    <m/>
  </r>
  <r>
    <n v="12308"/>
    <n v="225799"/>
    <n v="6508"/>
    <m/>
    <m/>
    <s v="6508 | Fleet project_FLAT DECK - SPIDER_DXV 047 N"/>
    <s v="Fleet project_FLAT DECK - SPIDER_DXV 04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516"/>
    <n v="1032"/>
    <n v="8"/>
    <n v="98.47"/>
    <m/>
  </r>
  <r>
    <n v="12310"/>
    <n v="231884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2349"/>
    <n v="225703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  <m/>
  </r>
  <r>
    <n v="11168"/>
    <n v="224453"/>
    <n v="484"/>
    <m/>
    <m/>
    <s v="484 | _032_LIM333_COUNCIL-OWNED BUILDINGS"/>
    <s v="_032_LIM333_COUNCIL-OWNED BUILDINGS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3001001001000000000000"/>
    <s v="Operational:Maintenance:Non-infrastructure:Corrective Maintenance:Planned:Other Assets:Operational Buildings:Municipal Offices:Land"/>
    <s v="FD001001001002000000000000000000000000"/>
    <s v="Fund:Operational:Revenue:General Revenue:Equitable Share"/>
    <s v="IE007003000000000000000000000000000000"/>
    <x v="0"/>
    <x v="0"/>
    <n v="445"/>
    <n v="0"/>
    <n v="0"/>
    <n v="445"/>
    <n v="0"/>
    <n v="445"/>
    <n v="459.68499999999995"/>
    <n v="474.39491999999996"/>
    <n v="0"/>
    <n v="0"/>
    <n v="0"/>
    <n v="0"/>
    <n v="445"/>
    <n v="0"/>
    <m/>
  </r>
  <r>
    <n v="11173"/>
    <n v="199422"/>
    <n v="489"/>
    <m/>
    <m/>
    <s v="489 | 135_LIM333_FURNITURE &amp; OFFICE EQUIPMENT"/>
    <s v="135_LIM333_FURNITURE &amp; OFFICE EQUIPMENT"/>
    <n v="0"/>
    <s v="Operational Expenditure"/>
    <s v="Initiated"/>
    <n v="6"/>
    <n v="67"/>
    <s v="6003004 / Public Toilet Management:Community Services"/>
    <s v="FX015001001000000000000000000000000000"/>
    <s v="Function:Waste Water Management:Core Function:Public Toilet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00"/>
    <n v="0"/>
    <n v="0"/>
    <n v="400"/>
    <n v="0"/>
    <n v="400"/>
    <n v="413.2"/>
    <n v="426.42239999999998"/>
    <n v="0"/>
    <n v="0"/>
    <n v="0"/>
    <n v="0"/>
    <n v="400"/>
    <n v="0"/>
    <m/>
  </r>
  <r>
    <n v="12330"/>
    <n v="231870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2351"/>
    <n v="225697"/>
    <n v="6487"/>
    <m/>
    <m/>
    <s v="6487 | Fleet project_BOMAG TRAILER_DNB 899 N [063]"/>
    <s v="Fleet project_BOMAG TRAILER_DNB 89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  <m/>
  </r>
  <r>
    <n v="12361"/>
    <n v="225700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  <m/>
  </r>
  <r>
    <n v="11205"/>
    <n v="202632"/>
    <n v="521"/>
    <m/>
    <m/>
    <s v="521 | _012_LIM333_FURNITURE &amp; OFFICE EQUIPMENT"/>
    <s v="_012_LIM333_FURNITURE &amp; OFFICE EQUIPMENT"/>
    <n v="0"/>
    <s v="Operational Expenditure"/>
    <s v="Initiated"/>
    <n v="2"/>
    <n v="25"/>
    <s v="2002001 / Town Planning Administration:Planning and Economic Development"/>
    <s v="FX010001005000000000000000000000000000"/>
    <s v="Function:Planning and Development:Core Function:Economic Development/Plann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400"/>
    <n v="0"/>
    <n v="0"/>
    <n v="400"/>
    <n v="0"/>
    <n v="400"/>
    <n v="413.2"/>
    <n v="426.42239999999998"/>
    <n v="0"/>
    <n v="0"/>
    <n v="0"/>
    <n v="0"/>
    <n v="400"/>
    <n v="0"/>
    <m/>
  </r>
  <r>
    <n v="12588"/>
    <n v="225575"/>
    <n v="8604"/>
    <m/>
    <m/>
    <s v="8604 | BOMAG_DMY 716 L [063]"/>
    <s v="BOMAG_DMY 716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524"/>
    <n v="0"/>
    <n v="0"/>
    <n v="524"/>
    <n v="0"/>
    <n v="524"/>
    <n v="541.29199999999992"/>
    <n v="558.61334399999998"/>
    <n v="0"/>
    <n v="0"/>
    <n v="0"/>
    <n v="0"/>
    <n v="524"/>
    <n v="0"/>
    <m/>
  </r>
  <r>
    <n v="10723"/>
    <n v="201992"/>
    <n v="39"/>
    <m/>
    <m/>
    <s v="39 | _153_LIM333_FURNITURE &amp; OFFICE EQUIPMENT"/>
    <s v="_153_LIM333_FURNITURE &amp; OFFICE EQUIPMENT"/>
    <n v="0"/>
    <s v="Operational Expenditure"/>
    <s v="Initiated"/>
    <n v="10"/>
    <n v="96"/>
    <s v="10003 / Disaster Management:Office of the Municipal Manager"/>
    <s v="FX001002008000000000000000000000000000"/>
    <s v="Function:Community and Social Services:Non-core Function:Disaster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92"/>
    <n v="0"/>
    <n v="0"/>
    <n v="392"/>
    <n v="0"/>
    <n v="392"/>
    <n v="404.93599999999998"/>
    <n v="417.89395200000001"/>
    <n v="0"/>
    <n v="0"/>
    <n v="0"/>
    <n v="0"/>
    <n v="392"/>
    <n v="0"/>
    <m/>
  </r>
  <r>
    <n v="12645"/>
    <n v="231994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0766"/>
    <n v="223395"/>
    <n v="82"/>
    <m/>
    <m/>
    <s v="82 | _038_30000_LIM333_Municipal Running Costs_GENERAL EXPENSES _ OTHER_2018"/>
    <s v="_038_30000_LIM333_Municipal Running Costs_GENERAL EXPENSES _ OTHER_2018"/>
    <n v="0"/>
    <s v="Operational Expenditure"/>
    <s v="Initiated"/>
    <n v="4"/>
    <n v="54"/>
    <s v="4004002 / Networking and Security:Corporate Services"/>
    <s v="FX005001007000000000000000000000000000"/>
    <s v="Function:Finance and Administration:Core Function:Information Technolog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4000000000000000000000000000000"/>
    <x v="147"/>
    <x v="2"/>
    <n v="500"/>
    <n v="0"/>
    <n v="0"/>
    <n v="500"/>
    <n v="0"/>
    <n v="500"/>
    <n v="516.5"/>
    <n v="533.02800000000002"/>
    <n v="0"/>
    <n v="0"/>
    <n v="0"/>
    <n v="0"/>
    <n v="500"/>
    <n v="0"/>
    <m/>
  </r>
  <r>
    <n v="10943"/>
    <n v="204462"/>
    <n v="259"/>
    <m/>
    <m/>
    <s v="259 | _063_LIM333_CONSUMABLE DOMESTIC ITEMS"/>
    <s v="_063_LIM333_CONSUMABLE DOMESTIC ITEMS"/>
    <n v="0"/>
    <s v="Operational Expenditure"/>
    <s v="Initiated"/>
    <n v="5"/>
    <n v="92"/>
    <s v="5001002 / ROADS &amp; STORMWATER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500"/>
    <n v="0"/>
    <n v="0"/>
    <n v="500"/>
    <n v="0"/>
    <n v="500"/>
    <n v="516.5"/>
    <n v="533.02800000000002"/>
    <n v="0"/>
    <n v="0"/>
    <n v="0"/>
    <n v="0"/>
    <n v="500"/>
    <n v="0"/>
    <m/>
  </r>
  <r>
    <n v="12310"/>
    <n v="224300"/>
    <n v="6510"/>
    <m/>
    <m/>
    <s v="6510 | Fleet project_FORD RANGER_DCN 723 L"/>
    <s v="Fleet project_FORD RANGER_DCN 72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79"/>
    <n v="0"/>
    <n v="0"/>
    <n v="379"/>
    <n v="0"/>
    <n v="379"/>
    <n v="391.50699999999995"/>
    <n v="404.03522399999997"/>
    <n v="0"/>
    <n v="0"/>
    <n v="0"/>
    <n v="0"/>
    <n v="379"/>
    <n v="0"/>
    <m/>
  </r>
  <r>
    <n v="12241"/>
    <n v="224678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35"/>
    <n v="0"/>
    <n v="0"/>
    <n v="335"/>
    <n v="0"/>
    <n v="335"/>
    <n v="346.05499999999995"/>
    <n v="357.12875999999994"/>
    <n v="0"/>
    <n v="0"/>
    <n v="0"/>
    <n v="0"/>
    <n v="335"/>
    <n v="0"/>
    <m/>
  </r>
  <r>
    <n v="12669"/>
    <n v="225562"/>
    <n v="8726"/>
    <m/>
    <m/>
    <s v="8726 | Fleet_project Venter TRAILER DJY496N"/>
    <s v="Fleet_project Venter TRAILER DJY496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68"/>
    <n v="0"/>
    <n v="0"/>
    <n v="468"/>
    <n v="0"/>
    <n v="468"/>
    <n v="483.44399999999996"/>
    <n v="498.91420799999997"/>
    <n v="0"/>
    <n v="0"/>
    <n v="324"/>
    <n v="648"/>
    <n v="144"/>
    <n v="69.23"/>
    <m/>
  </r>
  <r>
    <n v="12669"/>
    <n v="231825"/>
    <n v="8726"/>
    <m/>
    <m/>
    <s v="8726 | Fleet_project Venter TRAILER DJY496N"/>
    <s v="Fleet_project Venter TRAILER DJY496N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4860"/>
    <n v="0"/>
    <n v="0"/>
    <n v="4860"/>
    <n v="0"/>
    <n v="4860"/>
    <n v="5020.3799999999992"/>
    <n v="5181.0321599999997"/>
    <n v="0"/>
    <n v="0"/>
    <n v="0"/>
    <n v="0"/>
    <n v="4860"/>
    <n v="0"/>
    <m/>
  </r>
  <r>
    <n v="12241"/>
    <n v="225829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36"/>
    <n v="0"/>
    <n v="0"/>
    <n v="436"/>
    <n v="0"/>
    <n v="436"/>
    <n v="450.38799999999998"/>
    <n v="464.80041599999998"/>
    <n v="0"/>
    <n v="0"/>
    <n v="276"/>
    <n v="552"/>
    <n v="160"/>
    <n v="63.3"/>
    <m/>
  </r>
  <r>
    <n v="12330"/>
    <n v="225821"/>
    <n v="6553"/>
    <m/>
    <m/>
    <s v="6553 | Fleet project_NEW HOLLAND_DWD 351 N"/>
    <s v="Fleet project_NEW HOLLAND_DWD 351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36"/>
    <n v="0"/>
    <n v="0"/>
    <n v="436"/>
    <n v="0"/>
    <n v="436"/>
    <n v="450.38799999999998"/>
    <n v="464.80041599999998"/>
    <n v="0"/>
    <n v="0"/>
    <n v="276"/>
    <n v="552"/>
    <n v="160"/>
    <n v="63.3"/>
    <m/>
  </r>
  <r>
    <n v="12368"/>
    <n v="225710"/>
    <n v="6500"/>
    <m/>
    <m/>
    <s v="6500 | Fleet project_DLV 326 N_RAMSOMES"/>
    <s v="Fleet project_DLV 326 N_RAMSOMES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436"/>
    <n v="0"/>
    <n v="0"/>
    <n v="436"/>
    <n v="0"/>
    <n v="436"/>
    <n v="450.38799999999998"/>
    <n v="464.80041599999998"/>
    <n v="0"/>
    <n v="0"/>
    <n v="0"/>
    <n v="0"/>
    <n v="436"/>
    <n v="0"/>
    <m/>
  </r>
  <r>
    <n v="12620"/>
    <n v="224834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35"/>
    <n v="0"/>
    <n v="0"/>
    <n v="335"/>
    <n v="0"/>
    <n v="335"/>
    <n v="346.05499999999995"/>
    <n v="357.12875999999994"/>
    <n v="0"/>
    <n v="0"/>
    <n v="0"/>
    <n v="0"/>
    <n v="335"/>
    <n v="0"/>
    <m/>
  </r>
  <r>
    <n v="12327"/>
    <n v="224287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7001002000000000000000000000000000"/>
    <x v="42"/>
    <x v="0"/>
    <n v="326"/>
    <n v="0"/>
    <n v="0"/>
    <n v="326"/>
    <n v="0"/>
    <n v="326"/>
    <n v="336.75799999999998"/>
    <n v="347.53425599999997"/>
    <n v="0"/>
    <n v="0"/>
    <n v="0"/>
    <n v="0"/>
    <n v="326"/>
    <n v="0"/>
    <m/>
  </r>
  <r>
    <n v="11220"/>
    <n v="206567"/>
    <n v="536"/>
    <m/>
    <m/>
    <s v="536 | _054_30000_LIM333_Municipal Running Costs_GENERAL EXPENSES _ OTHER_2018"/>
    <s v="_054_30000_LIM333_Municipal Running Costs_GENERAL EXPENSES _ OTHER_2018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427"/>
    <n v="0"/>
    <n v="0"/>
    <n v="427"/>
    <n v="0"/>
    <n v="427"/>
    <n v="441.09099999999995"/>
    <n v="455.20591199999996"/>
    <n v="0"/>
    <n v="0"/>
    <n v="0"/>
    <n v="0"/>
    <n v="427"/>
    <n v="0"/>
    <m/>
  </r>
  <r>
    <n v="12243"/>
    <n v="224676"/>
    <n v="6513"/>
    <m/>
    <m/>
    <s v="6513 | Fleet project_HERSOFAM_DMS 569 N [063]"/>
    <s v="Fleet project_HERSOFAM_DMS 56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  <m/>
  </r>
  <r>
    <n v="12287"/>
    <n v="224618"/>
    <n v="6643"/>
    <m/>
    <m/>
    <s v="6643 | Fleet project_VERMEER 620 BC_DNP 901 N [063]"/>
    <s v="Fleet project_VERMEER 620 BC_DNP 90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  <m/>
  </r>
  <r>
    <n v="12599"/>
    <n v="225577"/>
    <n v="8615"/>
    <m/>
    <m/>
    <s v="8615 | FLEXIAN TRAILER DNB886N_DMY 831 L"/>
    <s v="FLEXIAN TRAILER DNB886N_DMY 8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200"/>
    <n v="0"/>
    <n v="388"/>
    <n v="0"/>
    <n v="388"/>
    <n v="400.80399999999997"/>
    <n v="413.629728"/>
    <n v="0"/>
    <n v="0"/>
    <n v="324"/>
    <n v="648"/>
    <n v="64"/>
    <n v="83.51"/>
    <m/>
  </r>
  <r>
    <n v="10846"/>
    <n v="209223"/>
    <n v="162"/>
    <m/>
    <m/>
    <s v="162 | _113_30000_LIM333_Municipal Running Costs_GENERAL EXPENSES _ OTHER_2018"/>
    <s v="_113_30000_LIM333_Municipal Running Costs_GENERAL EXPENSES _ OTHER_2018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387"/>
    <n v="0"/>
    <n v="0"/>
    <n v="387"/>
    <n v="0"/>
    <n v="387"/>
    <n v="399.77099999999996"/>
    <n v="412.56367199999994"/>
    <n v="0"/>
    <n v="0"/>
    <n v="0"/>
    <n v="0"/>
    <n v="387"/>
    <n v="0"/>
    <m/>
  </r>
  <r>
    <n v="12241"/>
    <n v="231995"/>
    <n v="6511"/>
    <m/>
    <m/>
    <s v="6511 | Fleet project_FORD TRACTOR_DLG 112 N [063]"/>
    <s v="Fleet project_FORD TRACTOR_DLG 112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013"/>
    <n v="0"/>
    <n v="0"/>
    <n v="3013"/>
    <n v="0"/>
    <n v="3013"/>
    <n v="3112.4289999999996"/>
    <n v="3212.0267279999998"/>
    <n v="0"/>
    <n v="0"/>
    <n v="0"/>
    <n v="0"/>
    <n v="3013"/>
    <n v="0"/>
    <m/>
  </r>
  <r>
    <n v="12349"/>
    <n v="224540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  <m/>
  </r>
  <r>
    <n v="12620"/>
    <n v="231962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3013"/>
    <n v="0"/>
    <n v="0"/>
    <n v="3013"/>
    <n v="0"/>
    <n v="3013"/>
    <n v="3112.4289999999996"/>
    <n v="3212.0267279999998"/>
    <n v="0"/>
    <n v="0"/>
    <n v="0"/>
    <n v="0"/>
    <n v="3013"/>
    <n v="0"/>
    <m/>
  </r>
  <r>
    <n v="12351"/>
    <n v="224533"/>
    <n v="6487"/>
    <m/>
    <m/>
    <s v="6487 | Fleet project_BOMAG TRAILER_DNB 899 N [063]"/>
    <s v="Fleet project_BOMAG TRAILER_DNB 89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  <m/>
  </r>
  <r>
    <n v="10850"/>
    <n v="225971"/>
    <n v="166"/>
    <m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2002005037000000000000000000000"/>
    <s v="Fund:Operational:Transfers and Subsidies:Monetary Allocations:National Government:Municipal Infrastructure Grant"/>
    <s v="IE010047000000000000000000000000000000"/>
    <x v="41"/>
    <x v="2"/>
    <n v="380"/>
    <n v="0"/>
    <n v="0"/>
    <n v="380"/>
    <n v="0"/>
    <n v="380"/>
    <n v="392.53999999999996"/>
    <n v="405.10127999999997"/>
    <n v="0"/>
    <n v="0"/>
    <n v="29647.88"/>
    <n v="59295.76"/>
    <n v="-29267.88"/>
    <n v="7802.07"/>
    <m/>
  </r>
  <r>
    <n v="10765"/>
    <n v="225853"/>
    <n v="81"/>
    <m/>
    <m/>
    <s v="81 | _058_30000_LIM333_Municipal Running Costs_GENERAL EXPENSES _ OTHER__1_2018"/>
    <s v="_058_30000_LIM333_Municipal Running Costs_GENERAL EXPENSES _ OTHER__1_2018"/>
    <n v="0"/>
    <s v="Operational Expenditure"/>
    <s v="Initiated"/>
    <n v="10"/>
    <n v="110"/>
    <s v="10001002 / Office of the Municipal Manager#Legal Services#Contract Management:Office of the Municipal Manager"/>
    <s v="FX005001008000000000000000000000000000"/>
    <s v="Function:Finance and Administration:Core Function:Legal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376"/>
    <n v="0"/>
    <n v="0"/>
    <n v="376"/>
    <n v="0"/>
    <n v="376"/>
    <n v="388.40799999999996"/>
    <n v="400.83705599999996"/>
    <n v="0"/>
    <n v="0"/>
    <n v="0"/>
    <n v="0"/>
    <n v="376"/>
    <n v="0"/>
    <m/>
  </r>
  <r>
    <n v="12287"/>
    <n v="231829"/>
    <n v="6643"/>
    <m/>
    <m/>
    <s v="6643 | Fleet project_VERMEER 620 BC_DNP 901 N [063]"/>
    <s v="Fleet project_VERMEER 620 BC_DNP 901 N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  <m/>
  </r>
  <r>
    <n v="12588"/>
    <n v="224814"/>
    <n v="8604"/>
    <m/>
    <m/>
    <s v="8604 | BOMAG_DMY 716 L [063]"/>
    <s v="BOMAG_DMY 716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  <m/>
  </r>
  <r>
    <n v="12349"/>
    <n v="231859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  <m/>
  </r>
  <r>
    <n v="12599"/>
    <n v="224812"/>
    <n v="8615"/>
    <m/>
    <m/>
    <s v="8615 | FLEXIAN TRAILER DNB886N_DMY 831 L"/>
    <s v="FLEXIAN TRAILER DNB886N_DMY 8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324"/>
    <n v="0"/>
    <n v="0"/>
    <n v="324"/>
    <n v="0"/>
    <n v="324"/>
    <n v="334.69199999999995"/>
    <n v="345.40214399999996"/>
    <n v="0"/>
    <n v="0"/>
    <n v="0"/>
    <n v="0"/>
    <n v="324"/>
    <n v="0"/>
    <m/>
  </r>
  <r>
    <n v="12350"/>
    <n v="225696"/>
    <n v="6486"/>
    <m/>
    <m/>
    <s v="6486 | Fleet project_BGC 439 N_FORD TRACTOR"/>
    <s v="Fleet project_BGC 439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58"/>
    <n v="100"/>
    <n v="0"/>
    <n v="358"/>
    <n v="0"/>
    <n v="358"/>
    <n v="369.81399999999996"/>
    <n v="381.64804799999996"/>
    <n v="0"/>
    <n v="0"/>
    <n v="276"/>
    <n v="552"/>
    <n v="82"/>
    <n v="77.09"/>
    <m/>
  </r>
  <r>
    <n v="10768"/>
    <n v="200016"/>
    <n v="84"/>
    <m/>
    <m/>
    <s v="84 | 113_LIM333_FURNITURE &amp; OFFICE EQUIPMENT"/>
    <s v="113_LIM333_FURNITURE &amp; OFFICE EQUIPMENT"/>
    <n v="0"/>
    <s v="Operational Expenditure"/>
    <s v="Initiated"/>
    <n v="6"/>
    <n v="73"/>
    <s v="6006001 / Facility Cleaning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304"/>
    <n v="0"/>
    <n v="0"/>
    <n v="304"/>
    <n v="0"/>
    <n v="304"/>
    <n v="314.03199999999998"/>
    <n v="324.08102400000001"/>
    <n v="0"/>
    <n v="0"/>
    <n v="0"/>
    <n v="0"/>
    <n v="304"/>
    <n v="0"/>
    <m/>
  </r>
  <r>
    <n v="12351"/>
    <n v="231858"/>
    <n v="6487"/>
    <m/>
    <m/>
    <s v="6487 | Fleet project_BOMAG TRAILER_DNB 899 N [063]"/>
    <s v="Fleet project_BOMAG TRAILER_DNB 89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  <m/>
  </r>
  <r>
    <n v="10877"/>
    <n v="201631"/>
    <n v="193"/>
    <m/>
    <m/>
    <s v="193 | _144_LIM333_FURNITURE &amp; OFFICE EQUIPMENT"/>
    <s v="_144_LIM333_FURNITURE &amp; OFFICE EQUIPMENT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70"/>
    <n v="0"/>
    <n v="0"/>
    <n v="270"/>
    <n v="0"/>
    <n v="270"/>
    <n v="278.90999999999997"/>
    <n v="287.83511999999996"/>
    <n v="0"/>
    <n v="0"/>
    <n v="0"/>
    <n v="0"/>
    <n v="270"/>
    <n v="0"/>
    <m/>
  </r>
  <r>
    <n v="12367"/>
    <n v="225711"/>
    <n v="6499"/>
    <m/>
    <m/>
    <s v="6499 | Fleet project_DLV 293 N_FORD TRACTOR"/>
    <s v="Fleet project_DLV 293 N_FORD TRACTO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58"/>
    <n v="100"/>
    <n v="0"/>
    <n v="358"/>
    <n v="0"/>
    <n v="358"/>
    <n v="369.81399999999996"/>
    <n v="381.64804799999996"/>
    <n v="0"/>
    <n v="0"/>
    <n v="276"/>
    <n v="552"/>
    <n v="82"/>
    <n v="77.09"/>
    <m/>
  </r>
  <r>
    <n v="10916"/>
    <n v="204435"/>
    <n v="232"/>
    <m/>
    <m/>
    <s v="232 | _105_LIM333_DISTRIBUTION NETWORKS"/>
    <s v="_105_LIM333_DISTRIBUTION NETWORKS"/>
    <n v="0"/>
    <s v="Operational Expenditure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1003003000000000000000"/>
    <s v="Operational:Maintenance:Infrastructure:Corrective Maintenance:Planned:Electrical Infrastructure:HV Switching Station:Electricity Bulk Meter"/>
    <s v="FD001001001002000000000000000000000000"/>
    <s v="Fund:Operational:Revenue:General Revenue:Equitable Share"/>
    <s v="IE007003000000000000000000000000000000"/>
    <x v="0"/>
    <x v="0"/>
    <n v="245"/>
    <n v="0"/>
    <n v="0"/>
    <n v="245"/>
    <n v="0"/>
    <n v="245"/>
    <n v="253.08499999999998"/>
    <n v="261.18371999999999"/>
    <n v="0"/>
    <n v="0"/>
    <n v="0"/>
    <n v="0"/>
    <n v="245"/>
    <n v="0"/>
    <m/>
  </r>
  <r>
    <n v="11512"/>
    <n v="225909"/>
    <n v="2309"/>
    <m/>
    <m/>
    <s v="2309 | 054_Printing- publications and books"/>
    <s v="054_Printing, publications and books"/>
    <n v="0"/>
    <s v="Operational Expenditure"/>
    <s v="Initiated"/>
    <n v="4"/>
    <n v="89"/>
    <s v="4002004 / OCCUPATIONAL HEALTH &amp; SAFETY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54"/>
    <n v="0"/>
    <n v="0"/>
    <n v="354"/>
    <n v="0"/>
    <n v="354"/>
    <n v="365.68199999999996"/>
    <n v="377.38382399999995"/>
    <n v="0"/>
    <n v="0"/>
    <n v="0"/>
    <n v="0"/>
    <n v="354"/>
    <n v="0"/>
    <m/>
  </r>
  <r>
    <n v="12609"/>
    <n v="225586"/>
    <n v="8625"/>
    <m/>
    <m/>
    <s v="8625 | HDP 506 L_GRADER"/>
    <s v="HDP 506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6"/>
    <n v="0"/>
    <n v="0"/>
    <n v="336"/>
    <n v="0"/>
    <n v="336"/>
    <n v="347.08799999999997"/>
    <n v="358.19481599999995"/>
    <n v="0"/>
    <n v="0"/>
    <n v="0"/>
    <n v="0"/>
    <n v="336"/>
    <n v="0"/>
    <m/>
  </r>
  <r>
    <n v="12349"/>
    <n v="224393"/>
    <n v="6485"/>
    <m/>
    <m/>
    <s v="6485 | Fleet project_ATLAS COPCO_DNB 889 N [063]"/>
    <s v="Fleet project_ATLAS COPCO_DNB 88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245"/>
    <n v="0"/>
    <n v="0"/>
    <n v="245"/>
    <n v="0"/>
    <n v="245"/>
    <n v="253.08499999999998"/>
    <n v="261.18371999999999"/>
    <n v="0"/>
    <n v="0"/>
    <n v="0"/>
    <n v="0"/>
    <n v="245"/>
    <n v="0"/>
    <m/>
  </r>
  <r>
    <n v="12610"/>
    <n v="225587"/>
    <n v="8626"/>
    <m/>
    <m/>
    <s v="8626 | HDP 509 L_GRADER"/>
    <s v="HDP 509 L_GRADER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336"/>
    <n v="0"/>
    <n v="0"/>
    <n v="336"/>
    <n v="0"/>
    <n v="336"/>
    <n v="347.08799999999997"/>
    <n v="358.19481599999995"/>
    <n v="0"/>
    <n v="0"/>
    <n v="0"/>
    <n v="0"/>
    <n v="336"/>
    <n v="0"/>
    <m/>
  </r>
  <r>
    <n v="12356"/>
    <n v="224531"/>
    <n v="6488"/>
    <m/>
    <m/>
    <s v="6488 | Fleet project_BOMAG_BC2019 [063]"/>
    <s v="Fleet project_BOMAG_BC2019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  <m/>
  </r>
  <r>
    <n v="12588"/>
    <n v="231936"/>
    <n v="8604"/>
    <m/>
    <m/>
    <s v="8604 | BOMAG_DMY 716 L [063]"/>
    <s v="BOMAG_DMY 716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  <m/>
  </r>
  <r>
    <n v="11123"/>
    <n v="210703"/>
    <n v="439"/>
    <m/>
    <m/>
    <s v="439 | _037_30000_LIM333_Municipal Running Costs_GENERAL EXPENSES _ OTHER_2018"/>
    <s v="_037_30000_LIM333_Municipal Running Costs_GENERAL EXPENSES _ OTHER_2018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332"/>
    <n v="0"/>
    <n v="0"/>
    <n v="332"/>
    <n v="0"/>
    <n v="332"/>
    <n v="342.95599999999996"/>
    <n v="353.93059199999999"/>
    <n v="0"/>
    <n v="0"/>
    <n v="0"/>
    <n v="0"/>
    <n v="332"/>
    <n v="0"/>
    <m/>
  </r>
  <r>
    <n v="12599"/>
    <n v="231932"/>
    <n v="8615"/>
    <m/>
    <m/>
    <s v="8615 | FLEXIAN TRAILER DNB886N_DMY 831 L"/>
    <s v="FLEXIAN TRAILER DNB886N_DMY 83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2916"/>
    <n v="0"/>
    <n v="0"/>
    <n v="2916"/>
    <n v="0"/>
    <n v="2916"/>
    <n v="3012.2279999999996"/>
    <n v="3108.6192959999998"/>
    <n v="0"/>
    <n v="0"/>
    <n v="0"/>
    <n v="0"/>
    <n v="2916"/>
    <n v="0"/>
    <m/>
  </r>
  <r>
    <n v="10986"/>
    <n v="204448"/>
    <n v="302"/>
    <m/>
    <m/>
    <s v="302 | _062_30000_LIM333_Municipal Running Costs_GENERAL EXPENSES _ OTHER_2018"/>
    <s v="_062_30000_LIM333_Municipal Running Costs_GENERAL EXPENSES _ OTHER_2018"/>
    <n v="0"/>
    <s v="Operational Expenditure"/>
    <s v="Initiated"/>
    <n v="5"/>
    <n v="91"/>
    <s v="5001001 / ADMINISTRATION CIVIL ING.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301"/>
    <n v="0"/>
    <n v="0"/>
    <n v="301"/>
    <n v="0"/>
    <n v="301"/>
    <n v="310.93299999999999"/>
    <n v="320.882856"/>
    <n v="0"/>
    <n v="0"/>
    <n v="0"/>
    <n v="0"/>
    <n v="301"/>
    <n v="0"/>
    <m/>
  </r>
  <r>
    <n v="12357"/>
    <n v="224530"/>
    <n v="6489"/>
    <m/>
    <m/>
    <s v="6489 | Fleet project_BOMAG_BC2025 [063]"/>
    <s v="Fleet project_BOMAG_BC202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  <m/>
  </r>
  <r>
    <n v="12620"/>
    <n v="225598"/>
    <n v="8636"/>
    <m/>
    <m/>
    <s v="8636 | MASSEY FERGUSON DLG 104 N_DMY 782 L [063]"/>
    <s v="MASSEY FERGUSON DLG 104 N_DMY 782 L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89"/>
    <n v="0"/>
    <n v="0"/>
    <n v="289"/>
    <n v="0"/>
    <n v="289"/>
    <n v="298.53699999999998"/>
    <n v="308.09018399999997"/>
    <n v="0"/>
    <n v="0"/>
    <n v="0"/>
    <n v="0"/>
    <n v="289"/>
    <n v="0"/>
    <m/>
  </r>
  <r>
    <n v="12358"/>
    <n v="224537"/>
    <n v="6490"/>
    <m/>
    <m/>
    <s v="6490 | Fleet project_BOMAG_BC3890 [063]"/>
    <s v="Fleet project_BOMAG_BC3890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  <m/>
  </r>
  <r>
    <n v="12356"/>
    <n v="231826"/>
    <n v="6488"/>
    <m/>
    <m/>
    <s v="6488 | Fleet project_BOMAG_BC2019 [063]"/>
    <s v="Fleet project_BOMAG_BC2019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265.22000000000003"/>
    <n v="1352.17"/>
    <n v="0"/>
    <n v="0"/>
    <n v="326.61"/>
    <n v="0"/>
    <m/>
  </r>
  <r>
    <n v="12647"/>
    <n v="226099"/>
    <n v="8703"/>
    <m/>
    <m/>
    <s v="8703 | 5.6km Makhutswe to Burgersdorp 22kv line"/>
    <s v="5.6km Makhutswe to Burgersdorp 22kv line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0"/>
    <n v="0"/>
    <n v="0"/>
    <n v="0"/>
    <n v="0"/>
    <n v="0"/>
    <n v="0"/>
    <n v="0"/>
    <n v="0"/>
    <n v="0"/>
    <n v="0"/>
    <n v="0"/>
    <n v="0"/>
    <n v="0"/>
    <m/>
  </r>
  <r>
    <n v="12651"/>
    <n v="226090"/>
    <n v="8707"/>
    <m/>
    <m/>
    <s v="8707 | Electrification of Burgersdorp (Colbits)"/>
    <s v="Electrification of Burgersdorp (Colbits)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6167000"/>
    <n v="0"/>
    <n v="0"/>
    <n v="6167000"/>
    <n v="21974000"/>
    <n v="28141000"/>
    <n v="13407000"/>
    <n v="13832000"/>
    <n v="0"/>
    <n v="1271714.8500000001"/>
    <n v="4268287.3899999997"/>
    <n v="8536574.7799999993"/>
    <n v="626997.76000000001"/>
    <n v="69.209999999999994"/>
    <s v="Add INEP Projects"/>
  </r>
  <r>
    <n v="12655"/>
    <n v="226094"/>
    <n v="8711"/>
    <m/>
    <m/>
    <s v="8711 | Electrification of Mavele phase 6"/>
    <s v="Electrification of Mavele phase 6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1799000"/>
    <n v="0"/>
    <n v="0"/>
    <n v="1799000"/>
    <n v="-1799000"/>
    <n v="0"/>
    <n v="0"/>
    <n v="0"/>
    <n v="0"/>
    <n v="117882.7"/>
    <n v="1096849.3"/>
    <n v="2193698.6"/>
    <n v="584268"/>
    <n v="60.97"/>
    <m/>
  </r>
  <r>
    <n v="12657"/>
    <n v="226096"/>
    <n v="8713"/>
    <m/>
    <m/>
    <s v="8713 | Electrification of Rwanda phase 1"/>
    <s v="Electrification of Rwanda phase 1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4000000000000000000000000000000"/>
    <s v="Operational:Typical Work Streams:Electrification"/>
    <s v="FD001002002005046000000000000000000000"/>
    <s v="Fund:Operational:Transfers and Subsidies:Monetary Allocations:National Government:Integrated National Electrification Programme Grant"/>
    <s v="IE011001002004003010000000000000000000"/>
    <x v="126"/>
    <x v="5"/>
    <n v="2570000"/>
    <n v="0"/>
    <n v="0"/>
    <n v="2570000"/>
    <n v="-2570000"/>
    <n v="0"/>
    <n v="0"/>
    <n v="0"/>
    <n v="0"/>
    <n v="716190.18"/>
    <n v="1326864.8999999999"/>
    <n v="2653729.7999999998"/>
    <n v="526944.92000000004"/>
    <n v="51.63"/>
    <m/>
  </r>
  <r>
    <n v="12661"/>
    <n v="232141"/>
    <n v="8717"/>
    <m/>
    <m/>
    <s v="8717 | Impairment"/>
    <s v="Impair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3000000000000000000000"/>
    <s v="Fund:Operational:Revenue:General Revenue:Service Charges:Waste"/>
    <s v="IZ005007003000000000000000000000000000"/>
    <x v="150"/>
    <x v="9"/>
    <n v="24277507"/>
    <n v="0"/>
    <n v="0"/>
    <n v="24277507"/>
    <n v="0"/>
    <n v="24277507"/>
    <n v="25078664.730999999"/>
    <n v="25881182.002391998"/>
    <n v="0"/>
    <n v="0"/>
    <n v="0"/>
    <n v="0"/>
    <n v="24277507"/>
    <n v="0"/>
    <m/>
  </r>
  <r>
    <n v="12661"/>
    <n v="232142"/>
    <n v="8717"/>
    <m/>
    <m/>
    <s v="8717 | Impairment"/>
    <s v="Impairmen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Z006006002000000000000000000000000000"/>
    <x v="151"/>
    <x v="9"/>
    <n v="28818744"/>
    <n v="0"/>
    <n v="0"/>
    <n v="28818744"/>
    <n v="0"/>
    <n v="28818744"/>
    <n v="29769762.551999997"/>
    <n v="30722394.953663997"/>
    <n v="0"/>
    <n v="0"/>
    <n v="0"/>
    <n v="0"/>
    <n v="28818744"/>
    <n v="0"/>
    <m/>
  </r>
  <r>
    <n v="12661"/>
    <n v="232143"/>
    <n v="8717"/>
    <m/>
    <m/>
    <s v="8717 | Impairment"/>
    <s v="Impairment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Z005007001000000000000000000000000000"/>
    <x v="152"/>
    <x v="9"/>
    <n v="40161490"/>
    <n v="0"/>
    <n v="0"/>
    <n v="40161490"/>
    <n v="0"/>
    <n v="40161490"/>
    <n v="41486819.169999994"/>
    <n v="42814397.383439995"/>
    <n v="0"/>
    <n v="0"/>
    <n v="0"/>
    <n v="0"/>
    <n v="40161490"/>
    <n v="0"/>
    <m/>
  </r>
  <r>
    <n v="12661"/>
    <n v="232144"/>
    <n v="8717"/>
    <m/>
    <m/>
    <s v="8717 | Impairment"/>
    <s v="Impairment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Z005007002000000000000000000000000000"/>
    <x v="153"/>
    <x v="9"/>
    <n v="2019260"/>
    <n v="0"/>
    <n v="0"/>
    <n v="2019260"/>
    <n v="0"/>
    <n v="2019260"/>
    <n v="2085895.5799999998"/>
    <n v="2152644.23856"/>
    <n v="0"/>
    <n v="0"/>
    <n v="59581766.689999998"/>
    <n v="119163533.38"/>
    <n v="-57562506.689999998"/>
    <n v="2950.67"/>
    <m/>
  </r>
  <r>
    <n v="12305"/>
    <n v="225794"/>
    <n v="6505"/>
    <m/>
    <m/>
    <s v="6505 | Fleet project_DWD 352 N_NEW HOLLAND"/>
    <s v="Fleet project_DWD 352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88"/>
    <n v="0"/>
    <n v="0"/>
    <n v="288"/>
    <n v="0"/>
    <n v="288"/>
    <n v="297.50399999999996"/>
    <n v="307.02412799999996"/>
    <n v="0"/>
    <n v="0"/>
    <n v="276"/>
    <n v="552"/>
    <n v="12"/>
    <n v="95.83"/>
    <m/>
  </r>
  <r>
    <n v="12359"/>
    <n v="224536"/>
    <n v="6491"/>
    <m/>
    <m/>
    <s v="6491 | Fleet project_BOMAG_BC4085 [063]"/>
    <s v="Fleet project_BOMAG_BC4085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  <m/>
  </r>
  <r>
    <n v="12357"/>
    <n v="231821"/>
    <n v="6489"/>
    <m/>
    <m/>
    <s v="6489 | Fleet project_BOMAG_BC2025 [063]"/>
    <s v="Fleet project_BOMAG_BC202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0"/>
    <n v="1617.39"/>
    <n v="0"/>
    <n v="0"/>
    <n v="326.61"/>
    <n v="0"/>
    <m/>
  </r>
  <r>
    <n v="12361"/>
    <n v="224535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216"/>
    <n v="0"/>
    <n v="0"/>
    <n v="216"/>
    <n v="0"/>
    <n v="216"/>
    <n v="223.12799999999999"/>
    <n v="230.26809599999999"/>
    <n v="0"/>
    <n v="0"/>
    <n v="0"/>
    <n v="0"/>
    <n v="216"/>
    <n v="0"/>
    <m/>
  </r>
  <r>
    <n v="12306"/>
    <n v="225796"/>
    <n v="6506"/>
    <m/>
    <m/>
    <s v="6506 | Fleet project_DZF 646 N_NEW HOLLAND"/>
    <s v="Fleet project_DZF 646 N_NEW HOLLAND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88"/>
    <n v="0"/>
    <n v="0"/>
    <n v="288"/>
    <n v="0"/>
    <n v="288"/>
    <n v="297.50399999999996"/>
    <n v="307.02412799999996"/>
    <n v="0"/>
    <n v="0"/>
    <n v="276"/>
    <n v="552"/>
    <n v="12"/>
    <n v="95.83"/>
    <m/>
  </r>
  <r>
    <n v="11014"/>
    <n v="202046"/>
    <n v="330"/>
    <m/>
    <m/>
    <s v="330 | _133_LIM333_NON-CAPITAL TOOLS &amp; EQUIPMENT"/>
    <s v="_133_LIM333_NON-CAPITAL TOOLS &amp; EQUIPMENT"/>
    <n v="0"/>
    <s v="Operational Expenditur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3000000000000000000000"/>
    <s v="Fund:Operational:Revenue:General Revenue:Service Charges:Waste"/>
    <s v="IE007003000000000000000000000000000000"/>
    <x v="0"/>
    <x v="0"/>
    <n v="214"/>
    <n v="0"/>
    <n v="0"/>
    <n v="214"/>
    <n v="0"/>
    <n v="214"/>
    <n v="221.06199999999998"/>
    <n v="228.13598399999998"/>
    <n v="0"/>
    <n v="0"/>
    <n v="0"/>
    <n v="0"/>
    <n v="214"/>
    <n v="0"/>
    <m/>
  </r>
  <r>
    <n v="12327"/>
    <n v="225705"/>
    <n v="6550"/>
    <m/>
    <m/>
    <s v="6550 | Fleet project_JCB_DJH 087 N"/>
    <s v="Fleet project_JCB_DJH 087 N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69"/>
    <n v="0"/>
    <n v="0"/>
    <n v="269"/>
    <n v="0"/>
    <n v="269"/>
    <n v="277.87699999999995"/>
    <n v="286.76906399999996"/>
    <n v="0"/>
    <n v="0"/>
    <n v="174"/>
    <n v="348"/>
    <n v="95"/>
    <n v="64.680000000000007"/>
    <m/>
  </r>
  <r>
    <n v="12358"/>
    <n v="231820"/>
    <n v="6490"/>
    <m/>
    <m/>
    <s v="6490 | Fleet project_BOMAG_BC3890 [063]"/>
    <s v="Fleet project_BOMAG_BC3890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0"/>
    <n v="0"/>
    <n v="0"/>
    <n v="0"/>
    <n v="1944"/>
    <n v="0"/>
    <m/>
  </r>
  <r>
    <n v="12670"/>
    <n v="225561"/>
    <n v="8727"/>
    <m/>
    <m/>
    <s v="8727 | Fleet project_DKN 794 N [105]_FORD TRACTOR"/>
    <s v="Fleet project_DKN 794 N [105]_FORD TRACTOR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258"/>
    <n v="0"/>
    <n v="0"/>
    <n v="258"/>
    <n v="0"/>
    <n v="258"/>
    <n v="266.51399999999995"/>
    <n v="275.04244799999998"/>
    <n v="0"/>
    <n v="0"/>
    <n v="0"/>
    <n v="0"/>
    <n v="258"/>
    <n v="0"/>
    <m/>
  </r>
  <r>
    <n v="10731"/>
    <n v="224450"/>
    <n v="47"/>
    <m/>
    <m/>
    <s v="47 | _032_LIM333_MACHINERY &amp; EQUIPMENT"/>
    <s v="_032_LIM333_MACHINERY &amp; EQUIPMENT"/>
    <n v="0"/>
    <s v="Operational Expenditur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193"/>
    <n v="0"/>
    <n v="0"/>
    <n v="193"/>
    <n v="0"/>
    <n v="193"/>
    <n v="199.36899999999997"/>
    <n v="205.74880799999997"/>
    <n v="0"/>
    <n v="0"/>
    <n v="0"/>
    <n v="0"/>
    <n v="193"/>
    <n v="0"/>
    <m/>
  </r>
  <r>
    <n v="12359"/>
    <n v="231819"/>
    <n v="6491"/>
    <m/>
    <m/>
    <s v="6491 | Fleet project_BOMAG_BC4085 [063]"/>
    <s v="Fleet project_BOMAG_BC4085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944"/>
    <n v="0"/>
    <n v="0"/>
    <n v="1944"/>
    <n v="0"/>
    <n v="1944"/>
    <n v="2008.1519999999998"/>
    <n v="2072.4128639999999"/>
    <n v="0"/>
    <n v="0"/>
    <n v="0"/>
    <n v="0"/>
    <n v="1944"/>
    <n v="0"/>
    <m/>
  </r>
  <r>
    <n v="11011"/>
    <n v="200557"/>
    <n v="327"/>
    <m/>
    <m/>
    <s v="327 | _144_30000_LIM333_Municipal Running Costs_GENERAL EXPENSES _ OTHER_2018"/>
    <s v="_144_30000_LIM333_Municipal Running Costs_GENERAL EXPENSES _ OTHER_2018"/>
    <n v="0"/>
    <s v="Operational Expenditure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250"/>
    <n v="0"/>
    <n v="0"/>
    <n v="250"/>
    <n v="0"/>
    <n v="250"/>
    <n v="258.25"/>
    <n v="266.51400000000001"/>
    <n v="0"/>
    <n v="0"/>
    <n v="0"/>
    <n v="0"/>
    <n v="250"/>
    <n v="0"/>
    <m/>
  </r>
  <r>
    <n v="12268"/>
    <n v="224624"/>
    <n v="6613"/>
    <m/>
    <m/>
    <s v="6613 | Fleet project_POLE TRAILER_DKX 038 N [063]"/>
    <s v="Fleet project_POLE TRAILER_DKX 03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  <m/>
  </r>
  <r>
    <n v="11145"/>
    <n v="202154"/>
    <n v="461"/>
    <m/>
    <m/>
    <s v="461 | _140_30000_LIM333_Municipal Running Costs_GENERAL EXPENSES _ OTHER_2018"/>
    <s v="_140_30000_LIM333_Municipal Running Costs_GENERAL EXPENSES _ OTHER_2018"/>
    <n v="0"/>
    <s v="Operational Expenditure"/>
    <s v="Initiated"/>
    <n v="6"/>
    <n v="62"/>
    <s v="6002002 / Administration transport, safety, security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8000000000000000000000000000000"/>
    <x v="30"/>
    <x v="2"/>
    <n v="250"/>
    <n v="0"/>
    <n v="0"/>
    <n v="250"/>
    <n v="0"/>
    <n v="250"/>
    <n v="258.25"/>
    <n v="266.51400000000001"/>
    <n v="0"/>
    <n v="0"/>
    <n v="0"/>
    <n v="0"/>
    <n v="250"/>
    <n v="0"/>
    <m/>
  </r>
  <r>
    <n v="12271"/>
    <n v="225590"/>
    <n v="6616"/>
    <m/>
    <m/>
    <s v="6616 | Fleet project_ROLLER VOLVO SD100DC [063]_58024"/>
    <s v="Fleet project_ROLLER VOLVO SD100DC [063]_58024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  <m/>
  </r>
  <r>
    <n v="12361"/>
    <n v="231856"/>
    <n v="6493"/>
    <m/>
    <m/>
    <s v="6493 | Fleet project_BOMAG_DMS 578 N [063]"/>
    <s v="Fleet project_BOMAG_DMS 57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944"/>
    <n v="0"/>
    <n v="0"/>
    <n v="1944"/>
    <n v="0"/>
    <n v="1944"/>
    <n v="2008.1519999999998"/>
    <n v="2072.4128639999999"/>
    <n v="0"/>
    <n v="0"/>
    <n v="0"/>
    <n v="0"/>
    <n v="1944"/>
    <n v="0"/>
    <m/>
  </r>
  <r>
    <n v="12362"/>
    <n v="225698"/>
    <n v="6494"/>
    <m/>
    <m/>
    <s v="6494 | Fleet project_CATERPILLAR_CFC 703 L"/>
    <s v="Fleet project_CATERPILLAR_CFC 70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174"/>
    <n v="348"/>
    <n v="14"/>
    <n v="92.55"/>
    <m/>
  </r>
  <r>
    <n v="12363"/>
    <n v="225699"/>
    <n v="6495"/>
    <m/>
    <m/>
    <s v="6495 | Fleet project_CATERPILLAR_CFC 704 L"/>
    <s v="Fleet project_CATERPILLAR_CFC 704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  <m/>
  </r>
  <r>
    <n v="12268"/>
    <n v="231975"/>
    <n v="6613"/>
    <m/>
    <m/>
    <s v="6613 | Fleet project_POLE TRAILER_DKX 038 N [063]"/>
    <s v="Fleet project_POLE TRAILER_DKX 038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  <m/>
  </r>
  <r>
    <n v="12412"/>
    <n v="225601"/>
    <n v="6617"/>
    <m/>
    <m/>
    <s v="6617 | Fleet project_ROLLER VOLVO SD100DC [063]_58026"/>
    <s v="Fleet project_ROLLER VOLVO SD100DC [063]_58026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  <m/>
  </r>
  <r>
    <n v="12269"/>
    <n v="224628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  <m/>
  </r>
  <r>
    <n v="12417"/>
    <n v="225764"/>
    <n v="6622"/>
    <m/>
    <m/>
    <s v="6622 | Fleet project_TLB BELL 315 SJ 4X4 [063]_CMF 759 L"/>
    <s v="Fleet project_TLB BELL 315 SJ 4X4 [063]_CMF 75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  <m/>
  </r>
  <r>
    <n v="12270"/>
    <n v="224629"/>
    <n v="6615"/>
    <m/>
    <m/>
    <s v="6615 | Fleet project_POLE TRAILER_DLV 291 N [063]"/>
    <s v="Fleet project_POLE TRAILER_DLV 29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  <m/>
  </r>
  <r>
    <n v="12418"/>
    <n v="225765"/>
    <n v="6623"/>
    <m/>
    <m/>
    <s v="6623 | Fleet project_TLB BELL 315 SJ 4X4 [063]_CMF 761 L"/>
    <s v="Fleet project_TLB BELL 315 SJ 4X4 [063]_CMF 761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174"/>
    <n v="348"/>
    <n v="14"/>
    <n v="92.55"/>
    <m/>
  </r>
  <r>
    <n v="12276"/>
    <n v="224632"/>
    <n v="6632"/>
    <m/>
    <m/>
    <s v="6632 | Fleet project_TRAILER_DLF 737 N [063]"/>
    <s v="Fleet project_TRAILER_DLF 737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  <m/>
  </r>
  <r>
    <n v="12269"/>
    <n v="231976"/>
    <n v="6614"/>
    <m/>
    <m/>
    <s v="6614 | Fleet project_POLE TRAILER_DKX 039 N [063]"/>
    <s v="Fleet project_POLE TRAILER_DKX 039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  <m/>
  </r>
  <r>
    <n v="12585"/>
    <n v="225569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  <m/>
  </r>
  <r>
    <n v="12307"/>
    <n v="224640"/>
    <n v="6507"/>
    <m/>
    <m/>
    <s v="6507 | Fleet project_FERGUSON TRAILER_DKN 793 N [063]"/>
    <s v="Fleet project_FERGUSON TRAILER_DKN 793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62"/>
    <n v="0"/>
    <n v="0"/>
    <n v="162"/>
    <n v="0"/>
    <n v="162"/>
    <n v="167.34599999999998"/>
    <n v="172.70107199999998"/>
    <n v="0"/>
    <n v="0"/>
    <n v="0"/>
    <n v="0"/>
    <n v="162"/>
    <n v="0"/>
    <m/>
  </r>
  <r>
    <n v="12587"/>
    <n v="225568"/>
    <n v="8603"/>
    <m/>
    <m/>
    <s v="8603 | BELL Motor Grader_FNP 877 L"/>
    <s v="BELL Motor Grader_FNP 877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  <m/>
  </r>
  <r>
    <n v="12605"/>
    <n v="225582"/>
    <n v="8621"/>
    <m/>
    <m/>
    <s v="8621 | GALLION DKX035N_DPR 373 L"/>
    <s v="GALLION DKX035N_DPR 373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0"/>
    <n v="0"/>
    <n v="188"/>
    <n v="0"/>
    <m/>
  </r>
  <r>
    <n v="12645"/>
    <n v="225589"/>
    <n v="8661"/>
    <m/>
    <m/>
    <s v="8661 | WINGET DUMPER DLG106N_DMY 829 L"/>
    <s v="WINGET DUMPER DLG106N_DMY 829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33002000000000000000000000000000"/>
    <x v="3"/>
    <x v="2"/>
    <n v="188"/>
    <n v="0"/>
    <n v="0"/>
    <n v="188"/>
    <n v="0"/>
    <n v="188"/>
    <n v="194.20399999999998"/>
    <n v="200.41852799999998"/>
    <n v="0"/>
    <n v="0"/>
    <n v="174"/>
    <n v="348"/>
    <n v="14"/>
    <n v="92.55"/>
    <m/>
  </r>
  <r>
    <n v="12288"/>
    <n v="224318"/>
    <n v="6644"/>
    <m/>
    <m/>
    <s v="6644 | Fleet project_WELDER TRAILER_DLF 729 N [103]"/>
    <s v="Fleet project_WELDER TRAILER_DLF 729 N [10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5000000000000000000000000"/>
    <s v="Fund:Operational:Revenue:General Revenue:Licences and Permits"/>
    <s v="IE007001002000000000000000000000000000"/>
    <x v="42"/>
    <x v="0"/>
    <n v="117"/>
    <n v="0"/>
    <n v="0"/>
    <n v="117"/>
    <n v="0"/>
    <n v="117"/>
    <n v="120.86099999999999"/>
    <n v="124.72855199999999"/>
    <n v="0"/>
    <n v="0"/>
    <n v="0"/>
    <n v="0"/>
    <n v="117"/>
    <n v="0"/>
    <m/>
  </r>
  <r>
    <n v="12585"/>
    <n v="224821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3000000000000000000000000000000"/>
    <x v="0"/>
    <x v="0"/>
    <n v="108"/>
    <n v="0"/>
    <n v="0"/>
    <n v="108"/>
    <n v="0"/>
    <n v="108"/>
    <n v="111.56399999999999"/>
    <n v="115.13404799999999"/>
    <n v="0"/>
    <n v="0"/>
    <n v="0"/>
    <n v="0"/>
    <n v="108"/>
    <n v="0"/>
    <m/>
  </r>
  <r>
    <n v="12270"/>
    <n v="231977"/>
    <n v="6615"/>
    <m/>
    <m/>
    <s v="6615 | Fleet project_POLE TRAILER_DLV 291 N [063]"/>
    <s v="Fleet project_POLE TRAILER_DLV 291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  <m/>
  </r>
  <r>
    <n v="10842"/>
    <n v="199527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168"/>
    <n v="0"/>
    <n v="0"/>
    <n v="168"/>
    <n v="0"/>
    <n v="168"/>
    <n v="173.54399999999998"/>
    <n v="179.09740799999997"/>
    <n v="0"/>
    <n v="0"/>
    <n v="0"/>
    <n v="0"/>
    <n v="168"/>
    <n v="0"/>
    <m/>
  </r>
  <r>
    <n v="10842"/>
    <n v="199498"/>
    <n v="158"/>
    <m/>
    <m/>
    <s v="158 | _003_30000_LIM333_Municipal Running Costs_GENERAL EXPENSES _ OTHER_2018"/>
    <s v="_003_30000_LIM333_Municipal Running Costs_GENERAL EXPENSES _ OTHER_2018"/>
    <n v="0"/>
    <s v="Operational Expenditure"/>
    <s v="Initiated"/>
    <n v="4"/>
    <n v="50"/>
    <s v="4003001 / Media Communications:Corporate Services"/>
    <s v="FX005001009000000000000000000000000000"/>
    <s v="Function:Finance and Administration:Core Function:Marketing, Customer Relations, Publicity and Media Co-ordina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0000000000000000000000000000000"/>
    <x v="138"/>
    <x v="2"/>
    <n v="127"/>
    <n v="0"/>
    <n v="0"/>
    <n v="127"/>
    <n v="0"/>
    <n v="127"/>
    <n v="131.191"/>
    <n v="135.38911200000001"/>
    <n v="0"/>
    <n v="0"/>
    <n v="0"/>
    <n v="0"/>
    <n v="127"/>
    <n v="0"/>
    <m/>
  </r>
  <r>
    <n v="11215"/>
    <n v="206849"/>
    <n v="531"/>
    <m/>
    <m/>
    <s v="531 | _052_LIM333_FURNITURE &amp; OFFICE EQUIPMENT"/>
    <s v="_052_LIM333_FURNITURE &amp; OFFICE EQUIPMENT"/>
    <n v="0"/>
    <s v="Operational Expenditure"/>
    <s v="Initiated"/>
    <n v="4"/>
    <n v="87"/>
    <s v="4002002 / ADMINISTRATION HR &amp; CORP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69"/>
    <n v="0"/>
    <n v="0"/>
    <n v="69"/>
    <n v="0"/>
    <n v="69"/>
    <n v="71.277000000000001"/>
    <n v="73.557864000000009"/>
    <n v="0"/>
    <n v="0"/>
    <n v="0"/>
    <n v="0"/>
    <n v="69"/>
    <n v="0"/>
    <m/>
  </r>
  <r>
    <n v="11029"/>
    <n v="200844"/>
    <n v="345"/>
    <m/>
    <m/>
    <s v="345 | _143_30000_LIM333_Municipal Running Costs_GENERAL EXPENSES _ OTHER_2018"/>
    <s v="_143_30000_LIM333_Municipal Running Costs_GENERAL EXPENSES _ OTHER_2018"/>
    <n v="0"/>
    <s v="Operational Expenditure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7002001000000000000000000000000"/>
    <x v="8"/>
    <x v="2"/>
    <n v="125"/>
    <n v="0"/>
    <n v="0"/>
    <n v="125"/>
    <n v="0"/>
    <n v="125"/>
    <n v="129.125"/>
    <n v="133.25700000000001"/>
    <n v="0"/>
    <n v="0"/>
    <n v="0"/>
    <n v="0"/>
    <n v="125"/>
    <n v="0"/>
    <m/>
  </r>
  <r>
    <n v="11203"/>
    <n v="224964"/>
    <n v="519"/>
    <m/>
    <m/>
    <s v="519 | _103_30000_LIM333_Municipal Running Costs_GENERAL EXPENSES _ OTHER_2018"/>
    <s v="_103_30000_LIM333_Municipal Running Costs_GENERAL EXPENSES _ OTHER_2018"/>
    <n v="0"/>
    <s v="Operational Expenditure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15003000000000000000000000000000"/>
    <x v="106"/>
    <x v="2"/>
    <n v="110"/>
    <n v="0"/>
    <n v="0"/>
    <n v="110"/>
    <n v="0"/>
    <n v="110"/>
    <n v="113.63"/>
    <n v="117.26616"/>
    <n v="0"/>
    <n v="0"/>
    <n v="0"/>
    <n v="0"/>
    <n v="110"/>
    <n v="0"/>
    <m/>
  </r>
  <r>
    <n v="12276"/>
    <n v="231824"/>
    <n v="6632"/>
    <m/>
    <m/>
    <s v="6632 | Fleet project_TRAILER_DLF 737 N [063]"/>
    <s v="Fleet project_TRAILER_DLF 737 N [063]"/>
    <n v="0"/>
    <s v="Operational Expenditure"/>
    <s v="Initiated"/>
    <n v="3"/>
    <n v="85"/>
    <s v="3007 / Administration Finance:Budget and Treasury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1000000000000000000000"/>
    <s v="Fund:Operational:Revenue:General Revenue:Service Charges:Electricity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  <m/>
  </r>
  <r>
    <n v="11036"/>
    <n v="207633"/>
    <n v="352"/>
    <m/>
    <m/>
    <s v="352 | _039_LIM333_FURNITURE &amp; OFFICE EQUIPMENT"/>
    <s v="_039_LIM333_FURNITURE &amp; OFFICE EQUIPMENT"/>
    <n v="0"/>
    <s v="Operational Expenditure"/>
    <s v="Initiated"/>
    <n v="3"/>
    <n v="37"/>
    <s v="3004 / Supply Chain Management:Budget and Treasury"/>
    <s v="FX005001013000000000000000000000000000"/>
    <s v="Function:Finance and Administration:Core Function:Supply Chain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4"/>
    <n v="0"/>
    <n v="0"/>
    <n v="24"/>
    <n v="0"/>
    <n v="24"/>
    <n v="24.791999999999998"/>
    <n v="25.585343999999999"/>
    <n v="0"/>
    <n v="0"/>
    <n v="0"/>
    <n v="0"/>
    <n v="24"/>
    <n v="0"/>
    <m/>
  </r>
  <r>
    <n v="12585"/>
    <n v="231705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10061000000000000000000000000000000"/>
    <x v="39"/>
    <x v="2"/>
    <n v="85"/>
    <n v="0"/>
    <n v="0"/>
    <n v="85"/>
    <n v="0"/>
    <n v="85"/>
    <n v="87.804999999999993"/>
    <n v="90.61475999999999"/>
    <n v="0"/>
    <n v="0"/>
    <n v="0"/>
    <n v="0"/>
    <n v="85"/>
    <n v="0"/>
    <m/>
  </r>
  <r>
    <n v="11111"/>
    <n v="205450"/>
    <n v="427"/>
    <m/>
    <m/>
    <s v="427 | _033_LIM333_FURNITURE &amp; OFFICE EQUIPMENT"/>
    <s v="_033_LIM333_FURNITURE &amp; OFFICE EQUIPMENT"/>
    <n v="0"/>
    <s v="Operational Expenditure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2000000000000000000000000"/>
    <s v="Fund:Operational:Revenue:General Revenue:Equitable Share"/>
    <s v="IE007003000000000000000000000000000000"/>
    <x v="0"/>
    <x v="0"/>
    <n v="24"/>
    <n v="0"/>
    <n v="0"/>
    <n v="24"/>
    <n v="0"/>
    <n v="24"/>
    <n v="24.791999999999998"/>
    <n v="25.585343999999999"/>
    <n v="0"/>
    <n v="0"/>
    <n v="0"/>
    <n v="0"/>
    <n v="24"/>
    <n v="0"/>
    <m/>
  </r>
  <r>
    <n v="12585"/>
    <n v="224089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7001002000000000000000000000000000"/>
    <x v="42"/>
    <x v="0"/>
    <n v="15"/>
    <n v="0"/>
    <n v="0"/>
    <n v="15"/>
    <n v="0"/>
    <n v="15"/>
    <n v="15.494999999999999"/>
    <n v="15.99084"/>
    <n v="0"/>
    <n v="0"/>
    <n v="0"/>
    <n v="0"/>
    <n v="15"/>
    <n v="0"/>
    <m/>
  </r>
  <r>
    <n v="10901"/>
    <n v="205966"/>
    <n v="217"/>
    <m/>
    <m/>
    <s v="217 | _035_30000_LIM333_Municipal Running Costs_GENERAL EXPENSES _ OTHER_2018"/>
    <s v="_035_30000_LIM333_Municipal Running Costs_GENERAL EXPENSES _ OTHER_2018"/>
    <n v="0"/>
    <s v="Operational Expenditure"/>
    <s v="Initiated"/>
    <n v="3"/>
    <n v="35"/>
    <s v="3002 / Expenditur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68000000000000000000000000000000"/>
    <x v="33"/>
    <x v="2"/>
    <n v="50"/>
    <n v="0"/>
    <n v="0"/>
    <n v="50"/>
    <n v="0"/>
    <n v="50"/>
    <n v="51.65"/>
    <n v="53.302799999999998"/>
    <n v="0"/>
    <n v="0"/>
    <n v="0"/>
    <n v="0"/>
    <n v="50"/>
    <n v="0"/>
    <m/>
  </r>
  <r>
    <n v="12307"/>
    <n v="231887"/>
    <n v="6507"/>
    <m/>
    <m/>
    <s v="6507 | Fleet project_FERGUSON TRAILER_DKN 793 N [063]"/>
    <s v="Fleet project_FERGUSON TRAILER_DKN 793 N [063]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1458"/>
    <n v="0"/>
    <n v="0"/>
    <n v="1458"/>
    <n v="0"/>
    <n v="1458"/>
    <n v="1506.1139999999998"/>
    <n v="1554.3096479999999"/>
    <n v="0"/>
    <n v="0"/>
    <n v="0"/>
    <n v="0"/>
    <n v="1458"/>
    <n v="0"/>
    <m/>
  </r>
  <r>
    <n v="10698"/>
    <n v="205149"/>
    <n v="14"/>
    <m/>
    <m/>
    <s v="14 | _056_30000_LIM333_Municipal Running Costs_GENERAL EXPENSES _ OTHER_2018"/>
    <s v="_056_30000_LIM333_Municipal Running Costs_GENERAL EXPENSES _ OTHER_2018"/>
    <n v="0"/>
    <s v="Operational Expenditure"/>
    <s v="Initiated"/>
    <n v="4"/>
    <n v="88"/>
    <s v="4002003 / CORPORATE SERVICES:Corporate Services"/>
    <s v="FX005001001000000000000000000000000000"/>
    <s v="Function:Finance and Administration:Core Function:Administrative and Corporate Suppor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5000000000000000000000000000000"/>
    <x v="2"/>
    <x v="2"/>
    <n v="48"/>
    <n v="0"/>
    <n v="0"/>
    <n v="48"/>
    <n v="0"/>
    <n v="48"/>
    <n v="49.583999999999996"/>
    <n v="51.170687999999998"/>
    <n v="0"/>
    <n v="0"/>
    <n v="0"/>
    <n v="0"/>
    <n v="48"/>
    <n v="0"/>
    <m/>
  </r>
  <r>
    <s v="NULL"/>
    <s v="NULL"/>
    <s v="NEW PROJECT"/>
    <m/>
    <m/>
    <s v="018_Printing- publications and books"/>
    <s v="018_Printing- publications and books"/>
    <n v="0"/>
    <s v="Operational Expenditure"/>
    <s v="Initiated"/>
    <m/>
    <m/>
    <m/>
    <m/>
    <m/>
    <m/>
    <m/>
    <m/>
    <m/>
    <m/>
    <m/>
    <m/>
    <m/>
    <s v="IE007003000000000000000000000000000000"/>
    <x v="0"/>
    <x v="0"/>
    <m/>
    <m/>
    <m/>
    <n v="0"/>
    <n v="8000"/>
    <n v="8000"/>
    <n v="8264"/>
    <n v="8528.4480000000003"/>
    <m/>
    <m/>
    <m/>
    <m/>
    <m/>
    <m/>
    <m/>
  </r>
  <r>
    <s v="NULL"/>
    <s v="NULL"/>
    <s v="NEW PROJECT"/>
    <m/>
    <m/>
    <s v="017_Printing- publications and books"/>
    <s v="017_Printing- publications and books"/>
    <n v="0"/>
    <s v="Operational Expenditure"/>
    <s v="Initiated"/>
    <m/>
    <m/>
    <m/>
    <m/>
    <m/>
    <m/>
    <m/>
    <m/>
    <m/>
    <m/>
    <m/>
    <m/>
    <m/>
    <s v="IE007003000000000000000000000000000000"/>
    <x v="0"/>
    <x v="0"/>
    <m/>
    <m/>
    <m/>
    <n v="0"/>
    <n v="20000"/>
    <n v="20000"/>
    <n v="20660"/>
    <n v="21321.119999999999"/>
    <m/>
    <m/>
    <m/>
    <m/>
    <m/>
    <m/>
    <m/>
  </r>
  <r>
    <n v="12585"/>
    <n v="231951"/>
    <n v="8601"/>
    <m/>
    <m/>
    <s v="8601 | ATLAS COMPR DNK346L_DMY 766 L"/>
    <s v="ATLAS COMPR DNK346L_DMY 766 L"/>
    <n v="0"/>
    <s v="Operational Expenditure"/>
    <s v="Initiated"/>
    <n v="5"/>
    <n v="58"/>
    <s v="5004 / Building Control, Maintenance and Fleet Management:Engineering Services"/>
    <s v="FX005001005000000000000000000000000000"/>
    <s v="Function:Finance and Administration:Core Function:Fle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2000000000000000000000000"/>
    <s v="Fund:Operational:Revenue:General Revenue:Equitable Share"/>
    <s v="IE003003027000000000000000000000000000"/>
    <x v="77"/>
    <x v="6"/>
    <n v="972"/>
    <n v="0"/>
    <n v="0"/>
    <n v="972"/>
    <n v="0"/>
    <n v="972"/>
    <n v="1004.0759999999999"/>
    <n v="1036.2064319999999"/>
    <n v="0"/>
    <n v="0"/>
    <n v="0"/>
    <n v="0"/>
    <n v="972"/>
    <n v="0"/>
    <m/>
  </r>
  <r>
    <n v="10824"/>
    <n v="231329"/>
    <n v="140"/>
    <m/>
    <m/>
    <s v="140 | _123_30000_LIM333_Municipal Running Costs_GENERAL EXPENSES _ OTHER_2018"/>
    <s v="_123_30000_LIM333_Municipal Running Costs_GENERAL EXPENSES _ OTHER_2018"/>
    <n v="0"/>
    <s v="Operational Expenditure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41000000000000000000000000000000"/>
    <x v="32"/>
    <x v="2"/>
    <n v="36"/>
    <n v="0"/>
    <n v="0"/>
    <n v="36"/>
    <n v="0"/>
    <n v="36"/>
    <n v="37.187999999999995"/>
    <n v="38.378015999999995"/>
    <n v="0"/>
    <n v="0"/>
    <n v="0"/>
    <n v="0"/>
    <n v="36"/>
    <n v="0"/>
    <m/>
  </r>
  <r>
    <n v="10904"/>
    <n v="206378"/>
    <n v="220"/>
    <m/>
    <m/>
    <s v="220 | _036_30000_LIM333_Municipal Running Costs_GENERAL EXPENSES _ OTHER_2018"/>
    <s v="_036_30000_LIM333_Municipal Running Costs_GENERAL EXPENSES _ OTHER_2018"/>
    <n v="0"/>
    <s v="Operational Expenditure"/>
    <s v="Initiated"/>
    <n v="3"/>
    <n v="40"/>
    <s v="3006001 / Stores:Budget and Treasury"/>
    <s v="FX005001002000000000000000000000000000"/>
    <s v="Function:Finance and Administration:Core Function:Asset Manage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10033001000000000000000000000000000"/>
    <x v="7"/>
    <x v="2"/>
    <n v="11"/>
    <n v="0"/>
    <n v="0"/>
    <n v="11"/>
    <n v="0"/>
    <n v="11"/>
    <n v="11.363"/>
    <n v="11.726616"/>
    <n v="0"/>
    <n v="0"/>
    <n v="0"/>
    <n v="0"/>
    <n v="11"/>
    <n v="0"/>
    <m/>
  </r>
  <r>
    <n v="11105"/>
    <n v="203746"/>
    <n v="421"/>
    <m/>
    <m/>
    <s v="421 | _015_30000_LIM333_Municipal Running Costs_GENERAL EXPENSES _ OTHER_2018"/>
    <s v="_015_30000_LIM333_Municipal Running Costs_GENERAL EXPENSES _ OTHER_2018"/>
    <n v="0"/>
    <s v="Operational Expenditure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10035000000000000000000000000000000"/>
    <x v="2"/>
    <x v="2"/>
    <n v="2563"/>
    <n v="0"/>
    <n v="0"/>
    <n v="3"/>
    <n v="0"/>
    <n v="3"/>
    <n v="3.0989999999999998"/>
    <n v="3.1981679999999999"/>
    <n v="0"/>
    <n v="0"/>
    <n v="0"/>
    <n v="0"/>
    <n v="3"/>
    <n v="0"/>
    <m/>
  </r>
  <r>
    <n v="10686"/>
    <n v="231450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8000000000000000000000000000"/>
    <x v="154"/>
    <x v="10"/>
    <n v="-41250448"/>
    <n v="0"/>
    <n v="0"/>
    <n v="-41250448"/>
    <n v="0"/>
    <n v="-41250448"/>
    <n v="-42611712.783999994"/>
    <n v="-43975287.593087994"/>
    <n v="0"/>
    <n v="0"/>
    <n v="-17055.62"/>
    <n v="-34111.24"/>
    <n v="-41233392.380000003"/>
    <n v="0.04"/>
    <m/>
  </r>
  <r>
    <n v="10686"/>
    <n v="223370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1000000000000000000000000000"/>
    <x v="155"/>
    <x v="10"/>
    <n v="-42005645"/>
    <n v="0"/>
    <n v="0"/>
    <n v="-42005645"/>
    <n v="-2000000"/>
    <n v="-44005645"/>
    <n v="-45457831.284999996"/>
    <n v="-46912481.886119999"/>
    <n v="0"/>
    <n v="0"/>
    <n v="-21769296.93"/>
    <n v="-43538593.859999999"/>
    <n v="-20236348.07"/>
    <n v="51.82"/>
    <m/>
  </r>
  <r>
    <n v="10686"/>
    <n v="231353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4000000000000000000000000000"/>
    <x v="156"/>
    <x v="10"/>
    <n v="-92358654"/>
    <n v="0"/>
    <n v="0"/>
    <n v="-92358654"/>
    <n v="-18282408"/>
    <n v="-110641062"/>
    <n v="-114292217.04599999"/>
    <n v="-117949567.99147199"/>
    <n v="0"/>
    <n v="0"/>
    <n v="-74891740.959999993"/>
    <n v="-149783481.91999999"/>
    <n v="-17466913.039999999"/>
    <n v="81.09"/>
    <m/>
  </r>
  <r>
    <n v="10686"/>
    <n v="226311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2000000000000000000000000000"/>
    <x v="157"/>
    <x v="10"/>
    <n v="-14494546"/>
    <n v="0"/>
    <n v="0"/>
    <n v="-14494546"/>
    <n v="0"/>
    <n v="-14494546"/>
    <n v="-14972866.017999999"/>
    <n v="-15451997.730575999"/>
    <n v="0"/>
    <n v="0"/>
    <n v="-7283166.04"/>
    <n v="-14566332.08"/>
    <n v="-7211379.96"/>
    <n v="50.25"/>
    <m/>
  </r>
  <r>
    <n v="10686"/>
    <n v="231599"/>
    <n v="2"/>
    <m/>
    <m/>
    <s v="2 | _032_60001_LIM333_Default Transactions_PROPERTY RATES_2018"/>
    <s v="_032_60001_LIM333_Default Transactions_PROPERTY RATES_2018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5000000000000000000000000000"/>
    <x v="158"/>
    <x v="10"/>
    <n v="-12714787"/>
    <n v="0"/>
    <n v="0"/>
    <n v="-12714787"/>
    <n v="0"/>
    <n v="-12714787"/>
    <n v="-13134374.970999999"/>
    <n v="-13554674.970071999"/>
    <n v="0"/>
    <n v="0"/>
    <n v="-24400336.850000001"/>
    <n v="-48800673.700000003"/>
    <n v="11685549.85"/>
    <n v="191.91"/>
    <m/>
  </r>
  <r>
    <n v="10701"/>
    <n v="199502"/>
    <n v="17"/>
    <m/>
    <m/>
    <s v="17 | _143_60001_LIM333_Default Transactions_LICENSES _ PERMITS_2018"/>
    <s v="_143_60001_LIM333_Default Transactions_LICENSES _ PERMITS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38845"/>
    <n v="0"/>
    <n v="0"/>
    <n v="-138845"/>
    <n v="0"/>
    <n v="-138845"/>
    <n v="-143426.88499999998"/>
    <n v="-148016.54531999998"/>
    <n v="0"/>
    <n v="0"/>
    <n v="-13963.34"/>
    <n v="-27926.68"/>
    <n v="-124881.66"/>
    <n v="10.06"/>
    <m/>
  </r>
  <r>
    <n v="10701"/>
    <n v="199500"/>
    <n v="17"/>
    <m/>
    <m/>
    <s v="17 | _143_60001_LIM333_Default Transactions_LICENSES _ PERMITS_2018"/>
    <s v="_143_60001_LIM333_Default Transactions_LICENSES _ PERMITS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2004000000000000000000000000"/>
    <x v="160"/>
    <x v="11"/>
    <n v="-5000"/>
    <n v="0"/>
    <n v="0"/>
    <n v="-5000"/>
    <n v="0"/>
    <n v="-5000"/>
    <n v="-5165"/>
    <n v="-5330.28"/>
    <n v="0"/>
    <n v="0"/>
    <n v="-94"/>
    <n v="-188"/>
    <n v="-4906"/>
    <n v="1.88"/>
    <m/>
  </r>
  <r>
    <n v="10713"/>
    <n v="231523"/>
    <n v="29"/>
    <m/>
    <m/>
    <s v="29 | _133_60001_LIM333_Default Transactions_SERVICE CHARGES_1_2018"/>
    <s v="_133_60001_LIM333_Default Transactions_SERVICE CHARGES_1_2018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3000000000000000000000"/>
    <s v="Fund:Operational:Revenue:General Revenue:Service Charges:Waste"/>
    <s v="IR002006002002000000000000000000000000"/>
    <x v="161"/>
    <x v="12"/>
    <n v="-11000000"/>
    <n v="0"/>
    <n v="0"/>
    <n v="-11000000"/>
    <n v="0"/>
    <n v="-11000000"/>
    <n v="-11363000"/>
    <n v="-11726616"/>
    <n v="0"/>
    <n v="0"/>
    <n v="1888.2"/>
    <n v="3776.4"/>
    <n v="-10998111.800000001"/>
    <n v="0.02"/>
    <m/>
  </r>
  <r>
    <n v="10718"/>
    <n v="199301"/>
    <n v="34"/>
    <m/>
    <m/>
    <s v="34 | _105_60001_LIM333_Default Transactions_SERVICE CHARGES_2018"/>
    <s v="_105_60001_LIM333_Default Transactions_SERVICE CHARGES_2018"/>
    <n v="2"/>
    <s v="Revenue/Gains/Losses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9002000000000000000000000000"/>
    <x v="162"/>
    <x v="13"/>
    <n v="-20000"/>
    <n v="0"/>
    <n v="0"/>
    <n v="-20000"/>
    <n v="0"/>
    <n v="-20000"/>
    <n v="-20660"/>
    <n v="-21321.119999999999"/>
    <n v="0"/>
    <n v="0"/>
    <n v="-34.799999999999997"/>
    <n v="-69.599999999999994"/>
    <n v="-19965.2"/>
    <n v="0.17"/>
    <m/>
  </r>
  <r>
    <n v="10718"/>
    <n v="199302"/>
    <n v="34"/>
    <m/>
    <m/>
    <s v="34 | _105_60001_LIM333_Default Transactions_SERVICE CHARGES_2018"/>
    <s v="_105_60001_LIM333_Default Transactions_SERVICE CHARGES_2018"/>
    <n v="2"/>
    <s v="Revenue/Gains/Losses"/>
    <s v="Initiated"/>
    <n v="6"/>
    <n v="71"/>
    <s v="6005002 / Sports, Art and Culture:Community Services"/>
    <s v="FX013001003000000000000000000000000000"/>
    <s v="Function:Sport and Recreation:Core Function:Recreational Faciliti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04000000000000000000000000000"/>
    <x v="163"/>
    <x v="14"/>
    <n v="-350000"/>
    <n v="0"/>
    <n v="0"/>
    <n v="-350000"/>
    <n v="0"/>
    <n v="-350000"/>
    <n v="-361550"/>
    <n v="-373119.60000000003"/>
    <n v="0"/>
    <n v="0"/>
    <n v="-104816.48"/>
    <n v="-209632.96"/>
    <n v="-245183.52"/>
    <n v="29.95"/>
    <m/>
  </r>
  <r>
    <n v="10721"/>
    <n v="231491"/>
    <n v="37"/>
    <m/>
    <m/>
    <s v="37 | _143_60001_LIM333_Default Transactions_INCOME FROM AGENCY SERVICES_3_2018"/>
    <s v="_143_60001_LIM333_Default Transactions_INCOME FROM AGENCY SERVICES_3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7000000000000000000000000"/>
    <s v="Fund:Operational:Revenue:General Revenue:Agency Services"/>
    <s v="IR002001002001001000000000000000000000"/>
    <x v="164"/>
    <x v="15"/>
    <n v="-13471891"/>
    <n v="0"/>
    <n v="0"/>
    <n v="-13471891"/>
    <n v="0"/>
    <n v="-13471891"/>
    <n v="-13916463.402999999"/>
    <n v="-14361790.231896"/>
    <n v="0"/>
    <n v="0"/>
    <n v="-5799175.7800000003"/>
    <n v="-11598351.560000001"/>
    <n v="-7672715.2199999997"/>
    <n v="43.05"/>
    <m/>
  </r>
  <r>
    <n v="10740"/>
    <n v="231503"/>
    <n v="56"/>
    <m/>
    <m/>
    <s v="56 | _115_60001_LIM333_Default Transactions_OTHER REVENUE_2018"/>
    <s v="_115_60001_LIM333_Default Transactions_OTHER REVENUE_2018"/>
    <n v="2"/>
    <s v="Revenue/Gains/Losses"/>
    <s v="Initiated"/>
    <n v="6"/>
    <n v="74"/>
    <s v="6006002 / Environmental Management:Community Services"/>
    <s v="FX006001001000000000000000000000000000"/>
    <s v="Function:Health:Core Function:Health Servi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4000000000000000000000000000"/>
    <x v="165"/>
    <x v="13"/>
    <n v="-315000"/>
    <n v="0"/>
    <n v="0"/>
    <n v="-315000"/>
    <n v="-3000000"/>
    <n v="-3315000"/>
    <n v="-3424394.9999999995"/>
    <n v="-3533975.6399999997"/>
    <n v="0"/>
    <n v="0"/>
    <n v="-1358462.97"/>
    <n v="-2716925.94"/>
    <n v="1043462.97"/>
    <n v="431.26"/>
    <m/>
  </r>
  <r>
    <n v="10762"/>
    <n v="231512"/>
    <n v="78"/>
    <m/>
    <m/>
    <s v="78 | _123_60001_LIM333_Default Transactions_OTHER REVENUE_2018"/>
    <s v="_123_60001_LIM333_Default Transactions_OTHER REVENUE_2018"/>
    <n v="2"/>
    <s v="Revenue/Gains/Losses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25000000000000000000000000000"/>
    <x v="166"/>
    <x v="14"/>
    <n v="-5607"/>
    <n v="0"/>
    <n v="0"/>
    <n v="-5607"/>
    <n v="0"/>
    <n v="-5607"/>
    <n v="-5792.0309999999999"/>
    <n v="-5977.3759920000002"/>
    <n v="0"/>
    <n v="0"/>
    <n v="0"/>
    <n v="0"/>
    <n v="-5607"/>
    <n v="0"/>
    <m/>
  </r>
  <r>
    <n v="10794"/>
    <n v="231524"/>
    <n v="110"/>
    <m/>
    <m/>
    <s v="110 | _133_60001_LIM333_Default Transactions_SERVICE CHARGES_2_2018"/>
    <s v="_133_60001_LIM333_Default Transactions_SERVICE CHARGES_2_2018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3000000000000000000000"/>
    <s v="Fund:Operational:Revenue:General Revenue:Service Charges:Waste"/>
    <s v="IR002006002002000000000000000000000000"/>
    <x v="161"/>
    <x v="12"/>
    <n v="-35980000"/>
    <n v="0"/>
    <n v="0"/>
    <n v="-35980000"/>
    <n v="-2000000"/>
    <n v="-37980000"/>
    <n v="-39233340"/>
    <n v="-40488806.880000003"/>
    <n v="0"/>
    <n v="0"/>
    <n v="-17369676.780000001"/>
    <n v="-34739353.560000002"/>
    <n v="-18610323.219999999"/>
    <n v="48.28"/>
    <m/>
  </r>
  <r>
    <n v="10797"/>
    <n v="199188"/>
    <n v="113"/>
    <m/>
    <m/>
    <s v="113 | _033_60001_LIM333_Default Transactions_OTHER REVENUE_2018"/>
    <s v="_033_60001_LIM333_Default Transactions_OTHER REVENUE_2018"/>
    <n v="2"/>
    <s v="Revenue/Gains/Losses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12000000000000000000000000000"/>
    <x v="167"/>
    <x v="13"/>
    <n v="-500100"/>
    <n v="0"/>
    <n v="0"/>
    <n v="-500100"/>
    <n v="0"/>
    <n v="-500100"/>
    <n v="-516603.29999999993"/>
    <n v="-533134.60559999989"/>
    <n v="0"/>
    <n v="0"/>
    <n v="-264106.18"/>
    <n v="-528212.36"/>
    <n v="-235993.82"/>
    <n v="52.81"/>
    <m/>
  </r>
  <r>
    <n v="10798"/>
    <n v="199208"/>
    <n v="114"/>
    <m/>
    <m/>
    <s v="114 | _034_60001_LIM333_Default Transactions_LICENSES _ PERMITS_2018"/>
    <s v="_034_60001_LIM333_Default Transactions_LICENSES _ PERMIT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00000"/>
    <n v="0"/>
    <n v="0"/>
    <n v="-100000"/>
    <n v="-95000"/>
    <n v="-195000"/>
    <n v="-201434.99999999997"/>
    <n v="-207880.91999999998"/>
    <n v="0"/>
    <n v="0"/>
    <n v="-63742.37"/>
    <n v="-127484.74"/>
    <n v="-36257.629999999997"/>
    <n v="63.74"/>
    <m/>
  </r>
  <r>
    <n v="10810"/>
    <n v="231566"/>
    <n v="126"/>
    <m/>
    <m/>
    <s v="126 | _034_60001_LIM333_Default Transactions_OPERATING GRANTS _ SUBSIDIES_2018"/>
    <s v="_034_60001_LIM333_Default Transactions_OPERATING GRANTS _ SUBSIDIE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2000000000000000000000000"/>
    <s v="Fund:Operational:Revenue:General Revenue:Equitable Share"/>
    <s v="IR003005002002006002000000000000000000"/>
    <x v="168"/>
    <x v="16"/>
    <n v="-555351000"/>
    <n v="0"/>
    <n v="0"/>
    <n v="-555351000"/>
    <n v="5839000"/>
    <n v="-549512000"/>
    <n v="-549696000"/>
    <n v="-584233000"/>
    <n v="0"/>
    <n v="0"/>
    <n v="-416513000"/>
    <n v="-833026000"/>
    <n v="-138838000"/>
    <n v="75"/>
    <m/>
  </r>
  <r>
    <n v="10831"/>
    <n v="231518"/>
    <n v="147"/>
    <m/>
    <m/>
    <s v="147 | _183_60001_LIM333_Default Transactions_SERVICE CHARGES_2018"/>
    <s v="_183_60001_LIM333_Default Transactions_SERVICE CHARGES_2018"/>
    <n v="2"/>
    <s v="Revenue/Gains/Losses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8004003000000000000000000"/>
    <x v="169"/>
    <x v="17"/>
    <n v="-546719117"/>
    <n v="0"/>
    <n v="0"/>
    <n v="-546719117"/>
    <n v="-126941480"/>
    <n v="-673660597"/>
    <n v="-714080232.82000005"/>
    <n v="-728361837.47640002"/>
    <n v="0"/>
    <n v="0"/>
    <n v="-308551952.43000001"/>
    <n v="-617103904.86000001"/>
    <n v="-238167164.56999999"/>
    <n v="56.44"/>
    <m/>
  </r>
  <r>
    <n v="10852"/>
    <n v="199353"/>
    <n v="168"/>
    <m/>
    <m/>
    <s v="168 | _143_60001_LIM333_Default Transactions_INCOME FROM AGENCY SERVICES_1_2018"/>
    <s v="_143_60001_LIM333_Default Transactions_INCOME FROM AGENCY SERVICES_1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7000000000000000000000000"/>
    <s v="Fund:Operational:Revenue:General Revenue:Agency Services"/>
    <s v="IR002001002001001000000000000000000000"/>
    <x v="164"/>
    <x v="15"/>
    <n v="-3088000"/>
    <n v="0"/>
    <n v="0"/>
    <n v="-3088000"/>
    <n v="0"/>
    <n v="-3088000"/>
    <n v="-3189903.9999999995"/>
    <n v="-3291980.9279999998"/>
    <n v="0"/>
    <n v="0"/>
    <n v="0"/>
    <n v="0"/>
    <n v="-3088000"/>
    <n v="0"/>
    <m/>
  </r>
  <r>
    <n v="10853"/>
    <n v="199354"/>
    <n v="169"/>
    <m/>
    <m/>
    <s v="169 | _143_60001_LIM333_Default Transactions_INCOME FROM AGENCY SERVICES_2_2018"/>
    <s v="_143_60001_LIM333_Default Transactions_INCOME FROM AGENCY SERVICES_2_2018"/>
    <n v="2"/>
    <s v="Revenue/Gains/Losses"/>
    <s v="Initiated"/>
    <n v="6"/>
    <n v="61"/>
    <s v="6002001 / Licensing:Community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7000000000000000000000000"/>
    <s v="Fund:Operational:Revenue:General Revenue:Agency Services"/>
    <s v="IR002001002001001000000000000000000000"/>
    <x v="164"/>
    <x v="15"/>
    <n v="-104400"/>
    <n v="0"/>
    <n v="0"/>
    <n v="-104400"/>
    <n v="0"/>
    <n v="-104400"/>
    <n v="-107845.2"/>
    <n v="-111296.2464"/>
    <n v="0"/>
    <n v="0"/>
    <n v="0"/>
    <n v="0"/>
    <n v="-104400"/>
    <n v="0"/>
    <m/>
  </r>
  <r>
    <n v="10913"/>
    <n v="231505"/>
    <n v="229"/>
    <m/>
    <m/>
    <s v="229 | _034_60001_LIM333_Default Transactions_OTHER REVENUE_2018"/>
    <s v="_034_60001_LIM333_Default Transactions_OTHER REVENUE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5002000000000000000000000000"/>
    <x v="170"/>
    <x v="13"/>
    <n v="-1475000"/>
    <n v="0"/>
    <n v="0"/>
    <n v="-1475000"/>
    <n v="0"/>
    <n v="-1475000"/>
    <n v="-1523674.9999999998"/>
    <n v="-1572432.5999999999"/>
    <n v="0"/>
    <n v="0"/>
    <n v="-144805.43"/>
    <n v="-289610.86"/>
    <n v="-1330194.57"/>
    <n v="9.82"/>
    <m/>
  </r>
  <r>
    <n v="10913"/>
    <n v="199220"/>
    <n v="229"/>
    <m/>
    <m/>
    <s v="229 | _034_60001_LIM333_Default Transactions_OTHER REVENUE_2018"/>
    <s v="_034_60001_LIM333_Default Transactions_OTHER REVENUE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11002000000000000000000000000"/>
    <x v="171"/>
    <x v="13"/>
    <n v="-2000"/>
    <n v="0"/>
    <n v="0"/>
    <n v="-2000"/>
    <n v="0"/>
    <n v="-2000"/>
    <n v="-2066"/>
    <n v="-2132.1120000000001"/>
    <n v="0"/>
    <n v="0"/>
    <n v="0"/>
    <n v="0"/>
    <n v="-2000"/>
    <n v="0"/>
    <m/>
  </r>
  <r>
    <n v="10913"/>
    <n v="199235"/>
    <n v="229"/>
    <m/>
    <m/>
    <s v="229 | _034_60001_LIM333_Default Transactions_OTHER REVENUE_2018"/>
    <s v="_034_60001_LIM333_Default Transactions_OTHER REVENUE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36005000000000000000000000000"/>
    <x v="172"/>
    <x v="14"/>
    <n v="-50000"/>
    <n v="0"/>
    <n v="0"/>
    <n v="-50000"/>
    <n v="0"/>
    <n v="-50000"/>
    <n v="-51649.999999999993"/>
    <n v="-53302.799999999996"/>
    <n v="0"/>
    <n v="0"/>
    <n v="-5061.29"/>
    <n v="-10122.58"/>
    <n v="-44938.71"/>
    <n v="10.119999999999999"/>
    <m/>
  </r>
  <r>
    <n v="10924"/>
    <n v="209927"/>
    <n v="240"/>
    <m/>
    <m/>
    <s v="240 | _103_60001_LIM333_Default Transactions_RENT OF FACILITIES AND EQUIPMENT_2018"/>
    <s v="_103_60001_LIM333_Default Transactions_RENT OF FACILITIES AND EQUIPMENT_2018"/>
    <n v="2"/>
    <s v="Revenue/Gains/Losses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6000000000000000000000000"/>
    <s v="Fund:Operational:Revenue:General Revenue:Rental from Fixed Assets"/>
    <s v="IR002004001001001000000000000000000000"/>
    <x v="173"/>
    <x v="18"/>
    <n v="-1859000"/>
    <n v="0"/>
    <n v="0"/>
    <n v="-1859000"/>
    <n v="-408100"/>
    <n v="-2267100"/>
    <n v="-2341914.2999999998"/>
    <n v="-2416855.5575999999"/>
    <n v="0"/>
    <n v="0"/>
    <n v="-1073069.75"/>
    <n v="-2146139.5"/>
    <n v="-785930.25"/>
    <n v="57.72"/>
    <m/>
  </r>
  <r>
    <n v="10959"/>
    <n v="231470"/>
    <n v="275"/>
    <m/>
    <m/>
    <s v="275 | _034_60001_LIM333_Default Transactions_INTEREST EARNED _ OUTSTANDING DEBTORS_2018"/>
    <s v="_034_60001_LIM333_Default Transactions_INTEREST EARNED _ OUTSTANDING DEBTOR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2000000000000000"/>
    <s v="Fund:Operational:Revenue:General Revenue:Interest, Dividend and Rent on Land:Interest:Receivables:Waste Management"/>
    <s v="IR002002001001012000000000000000000000"/>
    <x v="174"/>
    <x v="19"/>
    <n v="-12459860"/>
    <n v="0"/>
    <n v="0"/>
    <n v="-12459860"/>
    <n v="-3000000"/>
    <n v="-15459860"/>
    <n v="-15970035.379999999"/>
    <n v="-16481076.512159999"/>
    <n v="0"/>
    <n v="0"/>
    <n v="-16529735.43"/>
    <n v="-33059470.859999999"/>
    <n v="4069875.43"/>
    <n v="132.66"/>
    <m/>
  </r>
  <r>
    <n v="10959"/>
    <n v="231493"/>
    <n v="275"/>
    <m/>
    <m/>
    <s v="275 | _034_60001_LIM333_Default Transactions_INTEREST EARNED _ OUTSTANDING DEBTORS_2018"/>
    <s v="_034_60001_LIM333_Default Transactions_INTEREST EARNED _ OUTSTANDING DEBTORS_2018"/>
    <n v="2"/>
    <s v="Revenue/Gains/Losses"/>
    <s v="Initiated"/>
    <n v="3"/>
    <n v="36"/>
    <s v="3003 / Revenue Management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8000000000000000"/>
    <s v="Fund:Operational:Revenue:General Revenue:Interest, Dividend and Rent on Land:Interest:Receivables:Service Charges"/>
    <s v="IR002002001001009000000000000000000000"/>
    <x v="175"/>
    <x v="19"/>
    <n v="-3029701"/>
    <n v="0"/>
    <n v="0"/>
    <n v="-3029701"/>
    <n v="-2000000"/>
    <n v="-5029701"/>
    <n v="-5195681.1329999994"/>
    <n v="-5361942.9292559996"/>
    <n v="0"/>
    <n v="0"/>
    <n v="2438525.39"/>
    <n v="4877050.78"/>
    <n v="-591175.61"/>
    <n v="80.489999999999995"/>
    <m/>
  </r>
  <r>
    <n v="10959"/>
    <n v="231511"/>
    <n v="275"/>
    <m/>
    <m/>
    <s v="275 | _034_60001_LIM333_Default Transactions_INTEREST EARNED _ OUTSTANDING DEBTORS_2018"/>
    <s v="_034_60001_LIM333_Default Transactions_INTEREST EARNED _ OUTSTANDING DEBTORS_2018"/>
    <n v="2"/>
    <s v="Revenue/Gains/Losses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5020000000000000000000000000000"/>
    <x v="176"/>
    <x v="14"/>
    <n v="-1"/>
    <n v="0"/>
    <n v="0"/>
    <n v="-1"/>
    <n v="0"/>
    <n v="-1"/>
    <n v="-1.0329999999999999"/>
    <n v="-1.0660559999999999"/>
    <n v="0"/>
    <n v="0"/>
    <n v="0"/>
    <n v="0"/>
    <n v="-1"/>
    <n v="0"/>
    <m/>
  </r>
  <r>
    <n v="10980"/>
    <n v="231563"/>
    <n v="296"/>
    <m/>
    <m/>
    <s v="296 | _173_60001_LIM333_Default Transactions_OPERATING GRANTS _ SUBSIDIES_2018"/>
    <s v="_173_60001_LIM333_Default Transactions_OPERATING GRANTS _ SUBSIDIES_2018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46000000000000000000000"/>
    <s v="Fund:Operational:Transfers and Subsidies:Monetary Allocations:National Government:Integrated National Electrification Programme Grant"/>
    <s v="IR003005002002005046000000000000000000"/>
    <x v="177"/>
    <x v="16"/>
    <n v="-10536000"/>
    <n v="0"/>
    <n v="0"/>
    <n v="-10536000"/>
    <n v="-17605000"/>
    <n v="-28141000"/>
    <n v="-13407000"/>
    <n v="-13832000"/>
    <n v="0"/>
    <n v="0"/>
    <n v="-8359789.9199999999"/>
    <n v="-16719579.84"/>
    <n v="-2176210.08"/>
    <n v="79.349999999999994"/>
    <m/>
  </r>
  <r>
    <n v="10990"/>
    <n v="231507"/>
    <n v="306"/>
    <m/>
    <m/>
    <s v="306 | _103_60001_LIM333_Default Transactions_OTHER REVENUE_2018"/>
    <s v="_103_60001_LIM333_Default Transactions_OTHER REVENUE_2018"/>
    <n v="2"/>
    <s v="Revenue/Gains/Losses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8004000000000000000000000000"/>
    <x v="178"/>
    <x v="13"/>
    <n v="-5000000"/>
    <n v="0"/>
    <n v="0"/>
    <n v="-5000000"/>
    <n v="0"/>
    <n v="-5000000"/>
    <n v="-5165000"/>
    <n v="-5330280"/>
    <n v="0"/>
    <n v="0"/>
    <n v="-350359.25"/>
    <n v="-700718.5"/>
    <n v="-4649640.75"/>
    <n v="7.01"/>
    <m/>
  </r>
  <r>
    <n v="11017"/>
    <n v="231561"/>
    <n v="333"/>
    <m/>
    <m/>
    <s v="333 | _133_60001_LIM333_Default Transactions_OPERATING GRANTS _ SUBSIDIES_2018"/>
    <s v="_133_60001_LIM333_Default Transactions_OPERATING GRANTS _ SUBSIDIES_2018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11000000000000000000000"/>
    <s v="Fund:Operational:Transfers and Subsidies:Monetary Allocations:National Government:Expanded Public Works Programme Integrated Grant"/>
    <s v="IR003005002002005002000000000000000000"/>
    <x v="179"/>
    <x v="16"/>
    <n v="-4811000"/>
    <n v="0"/>
    <n v="0"/>
    <n v="-4811000"/>
    <n v="-400000"/>
    <n v="-5211000"/>
    <n v="0"/>
    <n v="0"/>
    <n v="0"/>
    <n v="0"/>
    <n v="-4811000"/>
    <n v="-9622000"/>
    <n v="0"/>
    <n v="100"/>
    <m/>
  </r>
  <r>
    <n v="11018"/>
    <n v="209097"/>
    <n v="334"/>
    <m/>
    <m/>
    <s v="334 | _173_60001_LIM333_Default Transactions_SERVICE CHARGES_2018"/>
    <s v="_173_60001_LIM333_Default Transactions_SERVICE CHARGES_2018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2002002000000000000000000"/>
    <x v="180"/>
    <x v="17"/>
    <n v="-20000000"/>
    <n v="0"/>
    <n v="0"/>
    <n v="-20000000"/>
    <n v="0"/>
    <n v="-20000000"/>
    <n v="-21200000"/>
    <n v="-21624000"/>
    <n v="0"/>
    <n v="0"/>
    <n v="0"/>
    <n v="0"/>
    <n v="-20000000"/>
    <n v="0"/>
    <m/>
  </r>
  <r>
    <n v="11045"/>
    <n v="231492"/>
    <n v="361"/>
    <m/>
    <m/>
    <s v="361 | _033_60001_LIM333_Default Transactions_INTEREST EARNED _ EXTERNAL INVESTMENTS_2018"/>
    <s v="_033_60001_LIM333_Default Transactions_INTEREST EARNED _ EXTERNAL INVESTMENTS_2018"/>
    <n v="2"/>
    <s v="Revenue/Gains/Losses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1003000000000000000"/>
    <s v="Fund:Operational:Revenue:General Revenue:Interest, Dividend and Rent on Land:Interest:Current and Non-current Assets:Short-term investments and call accounts"/>
    <s v="IR002002001002003000000000000000000000"/>
    <x v="181"/>
    <x v="20"/>
    <n v="-31906502"/>
    <n v="0"/>
    <n v="0"/>
    <n v="-31906502"/>
    <n v="-5100000"/>
    <n v="-37006502"/>
    <n v="-38227716.566"/>
    <n v="-39451003.496112004"/>
    <n v="0"/>
    <n v="0"/>
    <n v="-15063585.68"/>
    <n v="-30127171.359999999"/>
    <n v="-16842916.32"/>
    <n v="47.21"/>
    <m/>
  </r>
  <r>
    <n v="11051"/>
    <n v="199250"/>
    <n v="367"/>
    <m/>
    <m/>
    <s v="367 | _057_60001_LIM333_Default Transactions_LICENSES _ PERMITS_2018"/>
    <s v="_057_60001_LIM333_Default Transactions_LICENSES _ PERMITS_2018"/>
    <n v="2"/>
    <s v="Revenue/Gains/Losses"/>
    <s v="Initiated"/>
    <n v="10"/>
    <n v="106"/>
    <s v="10007 / Office of the Municipal Manager#Administration:Office of the Municipal Manager"/>
    <s v="FX004001002000000000000000000000000000"/>
    <s v="Function:Executive and Council:Core Function:Municipal Manager, Town Secretary and Chief Executiv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7000"/>
    <n v="0"/>
    <n v="0"/>
    <n v="-7000"/>
    <n v="0"/>
    <n v="-7000"/>
    <n v="-7230.9999999999991"/>
    <n v="-7462.3919999999989"/>
    <n v="0"/>
    <n v="0"/>
    <n v="0"/>
    <n v="0"/>
    <n v="-7000"/>
    <n v="0"/>
    <m/>
  </r>
  <r>
    <n v="11098"/>
    <n v="231500"/>
    <n v="414"/>
    <m/>
    <m/>
    <s v="414 | _103_60001_LIM333_Default Transactions_LICENSES _ PERMITS_2018"/>
    <s v="_103_60001_LIM333_Default Transactions_LICENSES _ PERMITS_2018"/>
    <n v="2"/>
    <s v="Revenue/Gains/Losses"/>
    <s v="Initiated"/>
    <n v="5"/>
    <n v="83"/>
    <s v="5005 / Housing:Engineering Services"/>
    <s v="FX007001001000000000000000000000000000"/>
    <s v="Function:Housing:Core Function:Housing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00000"/>
    <n v="0"/>
    <n v="0"/>
    <n v="-100000"/>
    <n v="0"/>
    <n v="-100000"/>
    <n v="-103299.99999999999"/>
    <n v="-106605.59999999999"/>
    <n v="0"/>
    <n v="0"/>
    <n v="-1834.85"/>
    <n v="-3669.7"/>
    <n v="-98165.15"/>
    <n v="1.83"/>
    <m/>
  </r>
  <r>
    <n v="11107"/>
    <n v="199504"/>
    <n v="423"/>
    <m/>
    <m/>
    <s v="423 | _144_60001_LIM333_Default Transactions_FINES_2018"/>
    <s v="_144_60001_LIM333_Default Transactions_FINES_2018"/>
    <n v="2"/>
    <s v="Revenue/Gains/Losses"/>
    <s v="Initiated"/>
    <n v="6"/>
    <n v="75"/>
    <s v="6007 / Safety and Security:Community Services"/>
    <s v="FX011001003000000000000000000000000000"/>
    <s v="Function:Public Safety:Core Function:Control of Public Nuisan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3000000000000000000000000"/>
    <s v="Fund:Operational:Revenue:General Revenue:Fines, Penalties and Forfeits"/>
    <s v="IR003001001006001000000000000000000000"/>
    <x v="182"/>
    <x v="21"/>
    <n v="-1487000"/>
    <n v="0"/>
    <n v="0"/>
    <n v="-1487000"/>
    <n v="0"/>
    <n v="-1487000"/>
    <n v="-1536070.9999999998"/>
    <n v="-1585225.2719999999"/>
    <n v="0"/>
    <n v="0"/>
    <n v="-228454"/>
    <n v="-456908"/>
    <n v="-1258546"/>
    <n v="15.36"/>
    <m/>
  </r>
  <r>
    <n v="11114"/>
    <n v="209098"/>
    <n v="430"/>
    <m/>
    <m/>
    <s v="430 | _173_60001_LIM333_Default Transactions_SERVICE CHARGES_1_2018"/>
    <s v="_173_60001_LIM333_Default Transactions_SERVICE CHARGES_1_2018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2003000000000000000000000"/>
    <x v="183"/>
    <x v="17"/>
    <n v="-10500000"/>
    <n v="0"/>
    <n v="0"/>
    <n v="-10500000"/>
    <n v="0"/>
    <n v="-10500000"/>
    <n v="-11130000"/>
    <n v="-11352600"/>
    <n v="0"/>
    <n v="0"/>
    <n v="0"/>
    <n v="0"/>
    <n v="-10500000"/>
    <n v="0"/>
    <m/>
  </r>
  <r>
    <n v="11139"/>
    <n v="199317"/>
    <n v="455"/>
    <m/>
    <m/>
    <s v="455 | _123_60001_LIM333_Default Transactions_FINES_2018"/>
    <s v="_123_60001_LIM333_Default Transactions_FINES_2018"/>
    <n v="2"/>
    <s v="Revenue/Gains/Losses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3000000000000000000000000"/>
    <s v="Fund:Operational:Revenue:General Revenue:Fines, Penalties and Forfeits"/>
    <s v="IR003001001004000000000000000000000000"/>
    <x v="184"/>
    <x v="21"/>
    <n v="-3000"/>
    <n v="0"/>
    <n v="0"/>
    <n v="-3000"/>
    <n v="0"/>
    <n v="-3000"/>
    <n v="-3098.9999999999995"/>
    <n v="-3198.1679999999997"/>
    <n v="0"/>
    <n v="0"/>
    <n v="-18274"/>
    <n v="-36548"/>
    <n v="15274"/>
    <n v="609.13"/>
    <m/>
  </r>
  <r>
    <n v="11158"/>
    <n v="199342"/>
    <n v="474"/>
    <m/>
    <m/>
    <s v="474 | _123_60001_LIM333_Default Transactions_SERVICE CHARGES_2018"/>
    <s v="_123_60001_LIM333_Default Transactions_SERVICE CHARGES_2018"/>
    <n v="2"/>
    <s v="Revenue/Gains/Losses"/>
    <s v="Initiated"/>
    <n v="6"/>
    <n v="68"/>
    <s v="6004 / Libraries:Community Services"/>
    <s v="FX001001006000000000000000000000000000"/>
    <s v="Function:Community and Social Services:Core Function:Libraries and Archiv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19002000000000000000000000000"/>
    <x v="185"/>
    <x v="14"/>
    <n v="-40000"/>
    <n v="0"/>
    <n v="0"/>
    <n v="-40000"/>
    <n v="0"/>
    <n v="-40000"/>
    <n v="-41320"/>
    <n v="-42642.239999999998"/>
    <n v="0"/>
    <n v="0"/>
    <n v="-21539.14"/>
    <n v="-43078.28"/>
    <n v="-18460.86"/>
    <n v="53.85"/>
    <m/>
  </r>
  <r>
    <n v="11190"/>
    <n v="199167"/>
    <n v="506"/>
    <m/>
    <m/>
    <s v="506 | _015_60001_LIM333_Default Transactions_LICENSES _ PERMITS_2018"/>
    <s v="_015_60001_LIM333_Default Transactions_LICENSES _ PERMITS_2018"/>
    <n v="2"/>
    <s v="Revenue/Gains/Losses"/>
    <s v="Initiated"/>
    <n v="2"/>
    <n v="26"/>
    <s v="2002002 / Strategic Town Planning:Planning and Economic Development"/>
    <s v="FX010001006000000000000000000000000000"/>
    <s v="Function:Planning and Development:Core Function:Town Planning, Building Regulations and Enforcement, and City Engineer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5000000000000000000000000"/>
    <s v="Fund:Operational:Revenue:General Revenue:Licences and Permits"/>
    <s v="IR002008011000000000000000000000000000"/>
    <x v="159"/>
    <x v="11"/>
    <n v="-155000"/>
    <n v="0"/>
    <n v="0"/>
    <n v="-155000"/>
    <n v="0"/>
    <n v="-155000"/>
    <n v="-160115"/>
    <n v="-165238.68"/>
    <n v="0"/>
    <n v="0"/>
    <n v="-5952.79"/>
    <n v="-11905.58"/>
    <n v="-149047.21"/>
    <n v="3.84"/>
    <m/>
  </r>
  <r>
    <n v="11200"/>
    <n v="231564"/>
    <n v="516"/>
    <m/>
    <m/>
    <s v="516 | _195_60001_LIM333_Default Transactions_OPERATING GRANTS _ SUBSIDIES_2018"/>
    <s v="_195_60001_LIM333_Default Transactions_OPERATING GRANTS _ SUBSIDIES_2018"/>
    <n v="2"/>
    <s v="Revenue/Gains/Losses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37000000000000000000000"/>
    <s v="Fund:Operational:Transfers and Subsidies:Monetary Allocations:National Government:Municipal Infrastructure Grant"/>
    <s v="IR003005002002005035000000000000000000"/>
    <x v="186"/>
    <x v="16"/>
    <n v="-6115400"/>
    <n v="0"/>
    <n v="0"/>
    <n v="-6115400"/>
    <n v="174550"/>
    <n v="-5940850"/>
    <n v="-6614950"/>
    <n v="-6829150"/>
    <n v="0"/>
    <n v="0"/>
    <n v="-85312.08"/>
    <n v="-170624.16"/>
    <n v="-6030087.9199999999"/>
    <n v="1.4"/>
    <m/>
  </r>
  <r>
    <n v="11201"/>
    <n v="231565"/>
    <n v="517"/>
    <m/>
    <m/>
    <s v="517 | _195_60001_LIM333_Default Transactions_Capital_ GRANTS _ SUBSIDIES_2018"/>
    <s v="_195_60001_LIM333_Default Transactions_Capital_ GRANTS _ SUBSIDIES_2018"/>
    <n v="2"/>
    <s v="Revenue/Gains/Losses"/>
    <s v="Initiated"/>
    <n v="5"/>
    <n v="93"/>
    <s v="5001003 / PROJECT MANAGEMENT:Engineering Services"/>
    <s v="FX012001004000000000000000000000000000"/>
    <s v="Function:Road Transport:Core Function:Road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2002002005002000000000000000000000"/>
    <s v="Fund:Capital:Transfers and Subsidies:Monetary Allocations:National Government:Municipal Infrastructure Grant"/>
    <s v="IR003005001002005002000000000000000000"/>
    <x v="187"/>
    <x v="22"/>
    <n v="-116192600"/>
    <n v="0"/>
    <n v="0"/>
    <n v="-116192600"/>
    <n v="3316450"/>
    <n v="-112876150"/>
    <n v="-125684050"/>
    <n v="-129753850"/>
    <n v="0"/>
    <n v="0"/>
    <n v="-69732235.650000006"/>
    <n v="-139464471.30000001"/>
    <n v="-46460364.350000001"/>
    <n v="60.01"/>
    <m/>
  </r>
  <r>
    <n v="11209"/>
    <n v="231562"/>
    <n v="525"/>
    <m/>
    <m/>
    <s v="525 | _033_60001_LIM333_Default Transactions_OPERATING GRANTS _ SUBSIDIES_2018"/>
    <s v="_033_60001_LIM333_Default Transactions_OPERATING GRANTS _ SUBSIDIES_2018"/>
    <n v="2"/>
    <s v="Revenue/Gains/Losses"/>
    <s v="Initiated"/>
    <n v="3"/>
    <n v="34"/>
    <s v="3001 / Financial Services and Reporting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18000000000000000000000"/>
    <s v="Fund:Operational:Transfers and Subsidies:Monetary Allocations:National Government:Local Government Financial Management Grant"/>
    <s v="IR003005002002005004000000000000000000"/>
    <x v="188"/>
    <x v="16"/>
    <n v="-2000000"/>
    <n v="0"/>
    <n v="0"/>
    <n v="-2000000"/>
    <n v="-100000"/>
    <n v="-2100000"/>
    <n v="-2200000"/>
    <n v="-2300000"/>
    <n v="0"/>
    <n v="0"/>
    <n v="-522471.62"/>
    <n v="-1044943.24"/>
    <n v="-1477528.38"/>
    <n v="26.12"/>
    <m/>
  </r>
  <r>
    <n v="11454"/>
    <n v="220183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30000000000000000000000000000"/>
    <x v="189"/>
    <x v="14"/>
    <n v="-15100"/>
    <n v="0"/>
    <n v="0"/>
    <n v="-15100"/>
    <n v="0"/>
    <n v="-15100"/>
    <n v="-15598.3"/>
    <n v="-16097.445599999999"/>
    <n v="0"/>
    <n v="0"/>
    <n v="0"/>
    <n v="0"/>
    <n v="-15100"/>
    <n v="0"/>
    <m/>
  </r>
  <r>
    <n v="11454"/>
    <n v="220180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2001001002000000000000000000000"/>
    <x v="190"/>
    <x v="19"/>
    <n v="-41624076"/>
    <n v="0"/>
    <n v="0"/>
    <n v="-41624076"/>
    <n v="-5000000"/>
    <n v="-46624076"/>
    <n v="-48162670.507999994"/>
    <n v="-49703875.964255996"/>
    <n v="0"/>
    <n v="0"/>
    <n v="-22843988.379999999"/>
    <n v="-45687976.759999998"/>
    <n v="-18780087.620000001"/>
    <n v="54.88"/>
    <m/>
  </r>
  <r>
    <n v="11454"/>
    <n v="220186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5000000000000000"/>
    <s v="Fund:Operational:Revenue:General Revenue:Interest, Dividend and Rent on Land:Interest:Receivables:Property Rates"/>
    <s v="IR003006001001001000000000000000000000"/>
    <x v="191"/>
    <x v="23"/>
    <n v="-35890000"/>
    <n v="0"/>
    <n v="0"/>
    <n v="-35890000"/>
    <n v="-6000000"/>
    <n v="-41890000"/>
    <n v="-43272370"/>
    <n v="-44657085.840000004"/>
    <n v="0"/>
    <n v="0"/>
    <n v="-18975199.079999998"/>
    <n v="-37950398.159999996"/>
    <n v="-16914800.920000002"/>
    <n v="52.87"/>
    <m/>
  </r>
  <r>
    <n v="11454"/>
    <n v="220182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1000000000000000000000000"/>
    <s v="Fund:Operational:Revenue:General Revenue:Sales of Goods and Rendering of Services"/>
    <s v="IR002005028000000000000000000000000000"/>
    <x v="192"/>
    <x v="14"/>
    <n v="-853523"/>
    <n v="0"/>
    <n v="0"/>
    <n v="-853523"/>
    <n v="0"/>
    <n v="-853523"/>
    <n v="-881689.25899999996"/>
    <n v="-909903.31528800004"/>
    <n v="0"/>
    <n v="0"/>
    <n v="-20491.95"/>
    <n v="-40983.9"/>
    <n v="-833031.05"/>
    <n v="2.4"/>
    <m/>
  </r>
  <r>
    <n v="11454"/>
    <n v="231501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10000000000000000000000000"/>
    <s v="Fund:Operational:Revenue:General Revenue:Operational Revenue"/>
    <s v="IR002003001000000000000000000000000000"/>
    <x v="193"/>
    <x v="13"/>
    <n v="-14221154"/>
    <n v="0"/>
    <n v="0"/>
    <n v="-14221154"/>
    <n v="-16990000"/>
    <n v="-31211154"/>
    <n v="-32241122.081999999"/>
    <n v="-33272837.988623999"/>
    <n v="0"/>
    <n v="0"/>
    <n v="-14395952.6"/>
    <n v="-28791905.199999999"/>
    <n v="174798.6"/>
    <n v="101.23"/>
    <m/>
  </r>
  <r>
    <n v="11454"/>
    <n v="231516"/>
    <n v="2251"/>
    <m/>
    <m/>
    <s v="2251 | Revenue_Billing"/>
    <s v="Revenue_Billing"/>
    <n v="2"/>
    <s v="Revenue/Gains/Losses"/>
    <s v="Initiated"/>
    <n v="3"/>
    <n v="85"/>
    <s v="3007 / Administration Finance:Budget and Treasury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10000000000000000000000000"/>
    <x v="194"/>
    <x v="17"/>
    <n v="-503454599"/>
    <n v="0"/>
    <n v="0"/>
    <n v="-503454599"/>
    <n v="-100000000"/>
    <n v="-603454599"/>
    <n v="-639661874.94000006"/>
    <n v="-652455112.4388001"/>
    <n v="0"/>
    <n v="0"/>
    <n v="-219637509.87"/>
    <n v="-439275019.74000001"/>
    <n v="-283817089.13"/>
    <n v="43.63"/>
    <m/>
  </r>
  <r>
    <n v="12075"/>
    <n v="231560"/>
    <n v="6272"/>
    <m/>
    <m/>
    <s v="6272 | EDSM Grant Income"/>
    <s v="EDSM Grant Income"/>
    <n v="2"/>
    <s v="Revenue/Gains/Losses"/>
    <s v="Initiated"/>
    <n v="7"/>
    <n v="76"/>
    <s v="7001 / Operations and Maintenance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5010000000000000000000000"/>
    <s v="Fund:Operational:Transfers and Subsidies:Monetary Allocations:National Government:Energy Efficiency and Demand Side Management Grant"/>
    <s v="IR003005002002005001000000000000000000"/>
    <x v="195"/>
    <x v="16"/>
    <n v="0"/>
    <n v="0"/>
    <n v="0"/>
    <n v="0"/>
    <n v="0"/>
    <n v="0"/>
    <n v="0"/>
    <n v="0"/>
    <n v="0"/>
    <n v="0"/>
    <n v="0"/>
    <n v="0"/>
    <n v="0"/>
    <n v="0"/>
    <m/>
  </r>
  <r>
    <n v="12135"/>
    <n v="231559"/>
    <n v="6332"/>
    <m/>
    <m/>
    <s v="6332 | SETA Grant Income"/>
    <s v="SETA Grant Income"/>
    <n v="2"/>
    <s v="Revenue/Gains/Losses"/>
    <s v="Initiated"/>
    <n v="4"/>
    <n v="46"/>
    <s v="4001004 / Human Resources:Corporate Services"/>
    <s v="FX005001006000000000000000000000000000"/>
    <s v="Function:Finance and Administration:Core Function:Human Resources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2002001003049000000000000000000"/>
    <s v="Fund:Operational:Transfers and Subsidies:Monetary Allocations:Departmental Agencies and Accounts:National Departmental Agencies:Education, Training and Development Practices SETA"/>
    <s v="IR003005002002001003048000000000000000"/>
    <x v="196"/>
    <x v="16"/>
    <n v="-600000"/>
    <n v="0"/>
    <n v="0"/>
    <n v="-600000"/>
    <n v="-150000"/>
    <n v="-750000"/>
    <n v="-774749.99999999988"/>
    <n v="-799541.99999999988"/>
    <n v="0"/>
    <n v="0"/>
    <n v="-143175"/>
    <n v="-286350"/>
    <n v="-456825"/>
    <n v="23.86"/>
    <m/>
  </r>
  <r>
    <n v="12226"/>
    <n v="226387"/>
    <n v="6406"/>
    <m/>
    <m/>
    <s v="6406 | Free basic service revenue"/>
    <s v="Free basic service revenue"/>
    <n v="2"/>
    <s v="Revenue/Gains/Losses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1000000000000000000000"/>
    <s v="Fund:Operational:Revenue:General Revenue:Service Charges:Electricity"/>
    <s v="IR002006001008006000000000000000000000"/>
    <x v="197"/>
    <x v="17"/>
    <n v="-3900000"/>
    <n v="0"/>
    <n v="0"/>
    <n v="-3900000"/>
    <n v="0"/>
    <n v="-3900000"/>
    <n v="-4134000"/>
    <n v="-4216680"/>
    <n v="0"/>
    <n v="0"/>
    <n v="0"/>
    <n v="0"/>
    <n v="-3900000"/>
    <n v="0"/>
    <m/>
  </r>
  <r>
    <n v="12226"/>
    <n v="226392"/>
    <n v="6406"/>
    <m/>
    <m/>
    <s v="6406 | Free basic service revenue"/>
    <s v="Free basic service revenue"/>
    <n v="2"/>
    <s v="Revenue/Gains/Losses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9001002000000000000000000"/>
    <s v="Fund:Operational:Revenue:General Revenue:Taxes:Property Rates:Levies"/>
    <s v="IR003008004000000000000000000000000000"/>
    <x v="156"/>
    <x v="10"/>
    <n v="-55524916"/>
    <n v="0"/>
    <n v="0"/>
    <n v="-55524916"/>
    <n v="0"/>
    <n v="-55524916"/>
    <n v="-57357238.227999993"/>
    <n v="-59192669.851295993"/>
    <n v="0"/>
    <n v="0"/>
    <n v="192.33"/>
    <n v="384.66"/>
    <n v="-55524723.670000002"/>
    <n v="0"/>
    <m/>
  </r>
  <r>
    <n v="12226"/>
    <n v="226388"/>
    <n v="6406"/>
    <m/>
    <m/>
    <s v="6406 | Free basic service revenue"/>
    <s v="Free basic service revenue"/>
    <n v="2"/>
    <s v="Revenue/Gains/Losses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3000000000000000000000"/>
    <s v="Fund:Operational:Revenue:General Revenue:Service Charges:Waste"/>
    <s v="IR002006002007000000000000000000000000"/>
    <x v="198"/>
    <x v="12"/>
    <n v="-1383285"/>
    <n v="0"/>
    <n v="0"/>
    <n v="-1383285"/>
    <n v="0"/>
    <n v="-1383285"/>
    <n v="-1428933.4049999998"/>
    <n v="-1474659.2739599999"/>
    <n v="0"/>
    <n v="0"/>
    <n v="0"/>
    <n v="0"/>
    <n v="-1383285"/>
    <n v="0"/>
    <m/>
  </r>
  <r>
    <n v="12236"/>
    <n v="226386"/>
    <n v="6460"/>
    <m/>
    <m/>
    <s v="6460 | New Equitable Share_Free basic service electricity_2"/>
    <s v="New Equitable Share_Free basic service electricity_2"/>
    <n v="4"/>
    <s v="Free Basic Services/Revenue Foregon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7001000000000000000000000000000"/>
    <s v="Operational:Typical Work Streams:Cost of Free Basic Services:Electricity (50 kwh per household per month)"/>
    <s v="FD001001001002000000000000000000000000"/>
    <s v="Fund:Operational:Revenue:General Revenue:Equitable Share"/>
    <s v="IR002006001008006000000000000000000000"/>
    <x v="197"/>
    <x v="17"/>
    <n v="3900000"/>
    <n v="0"/>
    <n v="0"/>
    <n v="3900000"/>
    <n v="0"/>
    <n v="3900000"/>
    <n v="4134000"/>
    <n v="4216680"/>
    <n v="0"/>
    <n v="0"/>
    <n v="217126.59"/>
    <n v="434253.18"/>
    <n v="3682873.41"/>
    <n v="5.57"/>
    <m/>
  </r>
  <r>
    <n v="12237"/>
    <n v="226393"/>
    <n v="6461"/>
    <m/>
    <m/>
    <s v="6461 | New_Equitable Share_Operational  Typical Work Streams property rates"/>
    <s v="New_Equitable Share_Operational  Typical Work Streams property rates"/>
    <n v="4"/>
    <s v="Free Basic Services/Revenue Foregone"/>
    <s v="Initiated"/>
    <n v="3"/>
    <n v="85"/>
    <s v="3007 / Administration Finance:Budget and Treasury"/>
    <s v="FX005001004000000000000000000000000000"/>
    <s v="Function:Finance and Administration:Core Function:Finance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9002000000000000000000000000000"/>
    <s v="Operational:Typical Work Streams:Property Rates Rebate:Indigent Owners"/>
    <s v="FD001001001002000000000000000000000000"/>
    <s v="Fund:Operational:Revenue:General Revenue:Equitable Share"/>
    <s v="IR003008004000000000000000000000000000"/>
    <x v="156"/>
    <x v="10"/>
    <n v="55524916"/>
    <n v="0"/>
    <n v="0"/>
    <n v="55524916"/>
    <n v="0"/>
    <n v="55524916"/>
    <n v="57357238.227999993"/>
    <n v="59192669.851295993"/>
    <n v="0"/>
    <n v="0"/>
    <n v="27470414.469999999"/>
    <n v="54940828.939999998"/>
    <n v="28054501.530000001"/>
    <n v="49.47"/>
    <m/>
  </r>
  <r>
    <n v="12238"/>
    <n v="226389"/>
    <n v="6462"/>
    <m/>
    <m/>
    <s v="6462 | New_Equitable Share_Free basic service refuse_1"/>
    <s v="New_Equitable Share_Free basic service refuse_1"/>
    <n v="4"/>
    <s v="Free Basic Services/Revenue Foregone"/>
    <s v="Initiated"/>
    <n v="6"/>
    <n v="64"/>
    <s v="6003001 / Rural Waste Management:Community Services"/>
    <s v="FX014001003000000000000000000000000000"/>
    <s v="Function:Waste Management:Core Function:Solid Waste Removal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7003000000000000000000000000000"/>
    <s v="Operational:Typical Work Streams:Cost of Free Basic Services:Waste Management (removed once a week)"/>
    <s v="FD001001001002000000000000000000000000"/>
    <s v="Fund:Operational:Revenue:General Revenue:Equitable Share"/>
    <s v="IR002006002007000000000000000000000000"/>
    <x v="198"/>
    <x v="12"/>
    <n v="1383285"/>
    <n v="0"/>
    <n v="0"/>
    <n v="1383285"/>
    <n v="0"/>
    <n v="1383285"/>
    <n v="1428933.4049999998"/>
    <n v="1474659.2739599999"/>
    <n v="0"/>
    <n v="0"/>
    <n v="1129477.76"/>
    <n v="2258955.52"/>
    <n v="253807.24"/>
    <n v="81.650000000000006"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37002001000000000000000000000000"/>
    <x v="8"/>
    <x v="2"/>
    <m/>
    <m/>
    <m/>
    <n v="0"/>
    <n v="2950000"/>
    <n v="2950000"/>
    <n v="3047349.9999999995"/>
    <n v="3144865.1999999997"/>
    <m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02003000000000000000000000000000"/>
    <x v="40"/>
    <x v="2"/>
    <n v="-197730400"/>
    <m/>
    <n v="-5100300"/>
    <n v="0"/>
    <n v="1200000"/>
    <n v="1200000"/>
    <n v="1239600"/>
    <n v="1279267.2"/>
    <m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23003000000000000000000000000000"/>
    <x v="43"/>
    <x v="2"/>
    <n v="0"/>
    <m/>
    <m/>
    <n v="0"/>
    <n v="2000"/>
    <n v="2000"/>
    <n v="2066"/>
    <n v="2132.1120000000001"/>
    <m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57001002000000000000000000000000"/>
    <x v="37"/>
    <x v="2"/>
    <m/>
    <m/>
    <m/>
    <n v="0"/>
    <n v="100000"/>
    <n v="100000"/>
    <n v="103299.99999999999"/>
    <n v="106605.59999999999"/>
    <m/>
    <m/>
    <m/>
    <m/>
    <m/>
    <m/>
    <m/>
  </r>
  <r>
    <s v="NULL"/>
    <s v="NULL"/>
    <s v="NEW PROJECT"/>
    <m/>
    <m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15003000000000000000000000000000"/>
    <x v="106"/>
    <x v="2"/>
    <m/>
    <m/>
    <m/>
    <n v="0"/>
    <n v="3000"/>
    <n v="3000"/>
    <n v="3098.9999999999995"/>
    <n v="3198.1679999999997"/>
    <m/>
    <m/>
    <m/>
    <m/>
    <m/>
    <m/>
    <m/>
  </r>
  <r>
    <s v="NULL"/>
    <s v="NULL"/>
    <s v="NEW PROJECT"/>
    <s v="018/078/1341"/>
    <s v="/078/1341"/>
    <s v="018_30000_LIM333_Municipal Running Costs_GENERAL EXPENSES _ OTHER_2018"/>
    <s v="018_30000_LIM333_Municipal Running Costs_GENERAL EXPENSES _ OTHER_2018"/>
    <n v="0"/>
    <s v="Operational Expenditure"/>
    <s v="Initiated"/>
    <m/>
    <m/>
    <m/>
    <m/>
    <m/>
    <m/>
    <m/>
    <m/>
    <m/>
    <m/>
    <m/>
    <m/>
    <m/>
    <s v="IE010042000000000000000000000000000000"/>
    <x v="35"/>
    <x v="2"/>
    <m/>
    <m/>
    <m/>
    <n v="0"/>
    <e v="#REF!"/>
    <e v="#REF!"/>
    <e v="#REF!"/>
    <e v="#REF!"/>
    <m/>
    <m/>
    <m/>
    <m/>
    <m/>
    <m/>
    <m/>
  </r>
  <r>
    <s v="NULL"/>
    <s v="NULL"/>
    <s v="NEW PROJECT"/>
    <m/>
    <m/>
    <s v="018_Printing- publications and books"/>
    <s v="018_Printing- publications and books"/>
    <n v="0"/>
    <s v="Operational Expenditure"/>
    <s v="Initiated"/>
    <m/>
    <m/>
    <m/>
    <m/>
    <m/>
    <m/>
    <m/>
    <m/>
    <m/>
    <m/>
    <m/>
    <m/>
    <m/>
    <s v="IE010041000000000000000000000000000000"/>
    <x v="32"/>
    <x v="2"/>
    <m/>
    <m/>
    <m/>
    <n v="0"/>
    <n v="10000"/>
    <n v="10000"/>
    <n v="10330"/>
    <n v="10660.56"/>
    <m/>
    <m/>
    <m/>
    <m/>
    <m/>
    <m/>
    <m/>
  </r>
  <r>
    <n v="12235"/>
    <n v="226278"/>
    <n v="6459"/>
    <m/>
    <m/>
    <s v="6459 | 11 kV and 33 kV Auto reclosers per annum  X4 (La_Cotte x 2, California x 1,_Operational_1"/>
    <s v="11 kV and 33 kV Auto reclosers per annum  X4 (La_Cotte x 2, California x 1,_Operational_1"/>
    <n v="0"/>
    <s v="Operational Expenditure"/>
    <s v="Initiated"/>
    <n v="7"/>
    <n v="76"/>
    <s v="7001 / Operations and Maintenance:Electrical Engineering"/>
    <s v="FX002001001000000000000000000000000000"/>
    <s v="Function:Energy Sources:Core Function:Electricity"/>
    <s v="RX002003005001002004003001000000000000"/>
    <s v="Regional:Regional Identifier:Local Government by Province:Limpopo:District Municipalities:DC33 Mopani:Municipalities:LIM333 Greater Tzaneen:Administrative or Head Office (Including Satellite Offices)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-1100000"/>
    <n v="0"/>
    <n v="0"/>
    <n v="-1100000"/>
    <n v="0"/>
    <n v="-1100000"/>
    <n v="-1136300"/>
    <n v="-1172661.6000000001"/>
    <n v="0"/>
    <n v="0"/>
    <n v="262540.17"/>
    <n v="525080.34"/>
    <n v="-837459.83"/>
    <n v="23.87"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37002001000000000000000000000000"/>
    <x v="8"/>
    <x v="2"/>
    <m/>
    <m/>
    <m/>
    <n v="0"/>
    <n v="200000"/>
    <n v="200000"/>
    <n v="206599.99999999997"/>
    <n v="213211.19999999998"/>
    <m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15008000000000000000000000000000"/>
    <x v="96"/>
    <x v="2"/>
    <m/>
    <m/>
    <m/>
    <n v="0"/>
    <n v="10000"/>
    <n v="10000"/>
    <n v="10330"/>
    <n v="10660.56"/>
    <m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23003000000000000000000000000000"/>
    <x v="43"/>
    <x v="2"/>
    <m/>
    <m/>
    <m/>
    <n v="0"/>
    <n v="2000"/>
    <n v="2000"/>
    <n v="2066"/>
    <n v="2132.1120000000001"/>
    <m/>
    <m/>
    <m/>
    <m/>
    <m/>
    <m/>
    <m/>
  </r>
  <r>
    <s v="NULL"/>
    <s v="NULL"/>
    <s v="NEW PROJECT"/>
    <s v="017/078/1341"/>
    <s v="/078/1341"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42000000000000000000000000000000"/>
    <x v="35"/>
    <x v="2"/>
    <m/>
    <m/>
    <m/>
    <n v="0"/>
    <e v="#REF!"/>
    <e v="#REF!"/>
    <e v="#REF!"/>
    <e v="#REF!"/>
    <m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57001002000000000000000000000000"/>
    <x v="37"/>
    <x v="2"/>
    <m/>
    <m/>
    <m/>
    <n v="0"/>
    <n v="50000"/>
    <n v="50000"/>
    <n v="51649.999999999993"/>
    <n v="53302.799999999996"/>
    <m/>
    <m/>
    <m/>
    <m/>
    <m/>
    <m/>
    <m/>
  </r>
  <r>
    <s v="NULL"/>
    <s v="NULL"/>
    <s v="NEW PROJECT"/>
    <m/>
    <m/>
    <s v="017_30000_LIM333_Municipal Running Costs_GENERAL EXPENSES _ OTHER_2018"/>
    <s v="017_30000_LIM333_Municipal Running Costs_GENERAL EXPENSES _ OTHER_2018"/>
    <n v="0"/>
    <s v="Operational Expenditure"/>
    <s v="Initiated"/>
    <m/>
    <m/>
    <m/>
    <m/>
    <m/>
    <m/>
    <m/>
    <m/>
    <m/>
    <m/>
    <m/>
    <m/>
    <m/>
    <s v="IE010015003000000000000000000000000000"/>
    <x v="106"/>
    <x v="2"/>
    <m/>
    <m/>
    <m/>
    <n v="0"/>
    <n v="2000"/>
    <n v="2000"/>
    <n v="2066"/>
    <n v="2132.1120000000001"/>
    <m/>
    <m/>
    <m/>
    <m/>
    <m/>
    <m/>
    <m/>
  </r>
  <r>
    <s v="NULL"/>
    <s v="NULL"/>
    <s v="NEW PROJECT"/>
    <m/>
    <m/>
    <s v="017_Printing- publications and books"/>
    <s v="017_Printing- publications and books"/>
    <n v="0"/>
    <s v="Operational Expenditure"/>
    <s v="Initiated"/>
    <m/>
    <m/>
    <m/>
    <m/>
    <m/>
    <m/>
    <m/>
    <m/>
    <m/>
    <m/>
    <m/>
    <m/>
    <m/>
    <s v="IE010041000000000000000000000000000000"/>
    <x v="32"/>
    <x v="2"/>
    <m/>
    <m/>
    <m/>
    <n v="0"/>
    <n v="20000"/>
    <n v="20000"/>
    <n v="20660"/>
    <n v="21321.119999999999"/>
    <m/>
    <m/>
    <m/>
    <m/>
    <m/>
    <m/>
    <m/>
  </r>
  <r>
    <n v="11638"/>
    <n v="223397"/>
    <n v="2441"/>
    <m/>
    <m/>
    <s v="2441 | OperationalEED-115_New Electricity Connections (Consumer Contribution)"/>
    <s v="OperationalEED-115_New Electricity Connections (Consumer Contribution)"/>
    <n v="0"/>
    <s v="Operational Expenditure"/>
    <s v="Initiated"/>
    <n v="7"/>
    <n v="77"/>
    <s v="7002 / Electrical Planning and Projects:Electrical Engineering"/>
    <s v="FX002001001000000000000000000000000000"/>
    <s v="Function:Energy Sources: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1000000000000000000000"/>
    <s v="Fund:Operational:Revenue:General Revenue:Service Charges:Electricity"/>
    <s v="IE007003000000000000000000000000000000"/>
    <x v="0"/>
    <x v="0"/>
    <n v="-4000000"/>
    <n v="0"/>
    <n v="0"/>
    <n v="-4000000"/>
    <n v="0"/>
    <n v="-4000000"/>
    <n v="-4131999.9999999995"/>
    <n v="-4264224"/>
    <n v="0"/>
    <n v="196550"/>
    <n v="430568.12"/>
    <n v="861136.24"/>
    <n v="-3372881.88"/>
    <n v="10.76"/>
    <m/>
  </r>
  <r>
    <m/>
    <s v="NEW ITEM"/>
    <n v="500"/>
    <s v="144/053/1027"/>
    <m/>
    <s v="500 | _144_10001_LIM333_Employee Related Cost Senior Management &amp; Municipal Staff_EMPLOYEE RELATED COSTS _ SOCIAL CONTRIBUTIONS_2018"/>
    <s v="_144_10001_LIM333_Employee Related Cost Senior Management &amp; Municipal Staff_EMPLOYEE RELATED COSTS _ SOCIAL CONTRIBUTIONS_2018"/>
    <n v="0"/>
    <s v="Operational Expenditure"/>
    <s v="Initiated"/>
    <n v="6"/>
    <n v="75"/>
    <s v="6007 / Safety and Security:Community Services"/>
    <m/>
    <m/>
    <m/>
    <m/>
    <m/>
    <m/>
    <m/>
    <m/>
    <m/>
    <s v="Fund:Operational:Revenue:General Revenue:Equitable Share"/>
    <s v="IE010062000000000000000000000000000000"/>
    <x v="52"/>
    <x v="2"/>
    <m/>
    <m/>
    <m/>
    <n v="0"/>
    <n v="186330.14983640244"/>
    <n v="186330.14983640244"/>
    <n v="192479.0447810037"/>
    <n v="198638.37421399582"/>
    <m/>
    <m/>
    <m/>
    <m/>
    <m/>
    <m/>
    <m/>
  </r>
  <r>
    <m/>
    <s v="NEW ITEM"/>
    <n v="166"/>
    <s v="195/053/1027"/>
    <m/>
    <s v="166 | _195_10001_LIM333_Employee Related Cost Senior Management &amp; Municipal staff_EMPLOYEE RELATED COSTS _ WAGES _ SALARIES_2018"/>
    <s v="_195_10001_LIM333_Employee Related Cost Senior Management &amp; Municipal staff_EMPLOYEE RELATED COSTS _ WAGES _ SALARIES_2018"/>
    <n v="0"/>
    <s v="Operational Expenditure"/>
    <s v="Initiated"/>
    <n v="5"/>
    <n v="93"/>
    <s v="5001003 / PROJECT MANAGEMENT:Engineering Services"/>
    <m/>
    <m/>
    <m/>
    <m/>
    <m/>
    <m/>
    <m/>
    <m/>
    <m/>
    <s v="Fund:Operational:Transfers and Subsidies:Monetary Allocations:National Government:Municipal Infrastructure Grant"/>
    <s v="IE010062000000000000000000000000000000"/>
    <x v="52"/>
    <x v="2"/>
    <m/>
    <m/>
    <m/>
    <n v="0"/>
    <n v="50616.398670833791"/>
    <n v="50616.398670833791"/>
    <n v="52286.739826971301"/>
    <n v="53959.915501434385"/>
    <m/>
    <m/>
    <m/>
    <m/>
    <m/>
    <m/>
    <m/>
  </r>
  <r>
    <m/>
    <m/>
    <n v="1258"/>
    <s v="063/053/1027"/>
    <m/>
    <s v="1258 | 063_063_10001_LIM333_Employee Related Cost Senior Management &amp; Municipal staff_EMPLOYEE RELATED COSTS _ WAGES _ SALARIES_2018"/>
    <s v="063_063_10001_LIM333_Employee Related Cost Senior Management &amp; Municipal staff_EMPLOYEE RELATED COSTS _ WAGES _ SALARIES_2018"/>
    <n v="0"/>
    <s v="Operational Expenditure"/>
    <s v="Initiated"/>
    <n v="5"/>
    <n v="92"/>
    <s v="5001002 / ROADS &amp; STORMWATER MANAGEMENT:Engineering Services"/>
    <m/>
    <m/>
    <m/>
    <m/>
    <m/>
    <m/>
    <m/>
    <m/>
    <m/>
    <s v="Fund:Operational:Revenue:General Revenue:Equitable Share"/>
    <s v="IE010062000000000000000000000000000000"/>
    <x v="52"/>
    <x v="2"/>
    <m/>
    <m/>
    <m/>
    <n v="0"/>
    <n v="215082.915563688"/>
    <n v="215082.915563688"/>
    <n v="222180.65177728969"/>
    <n v="229290.43263416298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3000000000000000000000"/>
    <x v="21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1000000000000000000000"/>
    <x v="20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10047000000000000000000000000000000"/>
    <x v="41"/>
    <x v="2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9013000000000000000000"/>
    <x v="9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Taxes:Property Rates:Levies"/>
    <s v="IE005002001005005003000000000000000000"/>
    <x v="24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3000000000000000000000000"/>
    <x v="13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2000000000000000000000000"/>
    <x v="17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5009012003000000000000000"/>
    <x v="23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4000000000000000000000000"/>
    <x v="10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5000000000000000000000000"/>
    <x v="18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2006000000000000000000000000"/>
    <x v="11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Taxes:Property Rates:Levies"/>
    <s v="IE005002001001000000000000000000000000"/>
    <x v="14"/>
    <x v="3"/>
    <m/>
    <m/>
    <m/>
    <n v="0"/>
    <n v="0"/>
    <n v="0"/>
    <n v="0"/>
    <n v="0"/>
    <m/>
    <m/>
    <m/>
    <m/>
    <m/>
    <m/>
    <m/>
  </r>
  <r>
    <m/>
    <m/>
    <s v="NEW PROJECT"/>
    <m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05002001003000000000000000000000000"/>
    <x v="16"/>
    <x v="3"/>
    <m/>
    <m/>
    <m/>
    <n v="0"/>
    <n v="0"/>
    <n v="0"/>
    <n v="0"/>
    <n v="0"/>
    <m/>
    <m/>
    <m/>
    <m/>
    <m/>
    <m/>
    <m/>
  </r>
  <r>
    <m/>
    <m/>
    <s v="NEW PROJECT"/>
    <s v="017/053/1027"/>
    <m/>
    <s v="017_10001_LIM333_Employee Related Cost Municipal staff"/>
    <s v="017_10001_LIM333_Employee Related Cost Municipal staff"/>
    <n v="0"/>
    <s v="Operational Expenditure"/>
    <s v="Initiated"/>
    <m/>
    <m/>
    <m/>
    <m/>
    <m/>
    <m/>
    <m/>
    <m/>
    <m/>
    <m/>
    <m/>
    <m/>
    <s v="Fund:Operational:Revenue:General Revenue:Equitable Share"/>
    <s v="IE010062000000000000000000000000000000"/>
    <x v="52"/>
    <x v="2"/>
    <m/>
    <m/>
    <m/>
    <n v="0"/>
    <n v="12510.890943600001"/>
    <n v="12510.890943600001"/>
    <n v="12923.750344738801"/>
    <n v="13337.310355770443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3000000000000000000000"/>
    <s v="Expenditure:Employee Related Cost:Municipal Staff:Salaries, Wages and Allowances:Allowances:Cellular and Telephone"/>
    <s v="Expenditure/Employee related costs"/>
    <m/>
    <m/>
    <m/>
    <m/>
    <m/>
    <s v="Fund:Operational:Revenue:General Revenue:Equitable Share"/>
    <s v="IE005002001005003000000000000000000000"/>
    <x v="21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1000000000000000000000"/>
    <s v="Expenditure:Employee Related Cost:Municipal Staff:Salaries, Wages and Allowances:Allowances:Accommodation, Travel and Incidental"/>
    <s v="Expenditure/Employee related costs"/>
    <m/>
    <m/>
    <m/>
    <m/>
    <m/>
    <s v="Fund:Operational:Revenue:General Revenue:Equitable Share"/>
    <s v="IE005002001005001000000000000000000000"/>
    <x v="20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10047000000000000000000000000000000"/>
    <s v="Expenditure:Operational Cost:Skills Development Fund Levy"/>
    <s v="Expenditure/Operational costs"/>
    <m/>
    <m/>
    <m/>
    <m/>
    <m/>
    <s v="Fund:Operational:Revenue:General Revenue:Equitable Share"/>
    <s v="IE010047000000000000000000000000000000"/>
    <x v="41"/>
    <x v="2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9013000000000000000000"/>
    <s v="Expenditure:Employee Related Cost:Municipal Staff:Salaries, Wages and Allowances:Allowances:Service Related Benefits:Leave Pay"/>
    <s v="Expenditure/Employee related costs"/>
    <m/>
    <m/>
    <m/>
    <m/>
    <m/>
    <s v="Fund:Operational:Revenue:General Revenue:Equitable Share"/>
    <s v="IE005002001005009013000000000000000000"/>
    <x v="9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Taxes:Property Rates:Levies"/>
    <s v="IE005002001005005003000000000000000000"/>
    <s v="Expenditure:Employee Related Cost:Municipal Staff:Salaries, Wages and Allowances:Allowances:Housing Benefits and Incidental:Housing Benefits"/>
    <s v="Expenditure/Employee related costs"/>
    <m/>
    <m/>
    <m/>
    <m/>
    <m/>
    <s v="Fund:Operational:Revenue:General Revenue:Taxes:Property Rates:Levies"/>
    <s v="IE005002001005005003000000000000000000"/>
    <x v="24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3000000000000000000000000"/>
    <s v="Expenditure:Employee Related Cost:Municipal Staff:Social Contributions:Group Life Insurance"/>
    <s v="Expenditure/Employee related costs"/>
    <m/>
    <m/>
    <m/>
    <m/>
    <m/>
    <s v="Fund:Operational:Revenue:General Revenue:Equitable Share"/>
    <s v="IE005002002003000000000000000000000000"/>
    <x v="13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2000000000000000000000000"/>
    <s v="Expenditure:Employee Related Cost:Municipal Staff:Social Contributions:Bargaining Council"/>
    <s v="Expenditure/Employee related costs"/>
    <m/>
    <m/>
    <m/>
    <m/>
    <m/>
    <s v="Fund:Operational:Revenue:General Revenue:Equitable Share"/>
    <s v="IE005002002002000000000000000000000000"/>
    <x v="17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5009012003000000000000000"/>
    <s v="Expenditure:Employee Related Cost:Municipal Staff:Salaries, Wages and Allowances:Allowances:Service Related Benefits:Overtime:Structured"/>
    <s v="Expenditure/Employee related costs"/>
    <m/>
    <m/>
    <m/>
    <m/>
    <m/>
    <s v="Fund:Operational:Revenue:General Revenue:Equitable Share"/>
    <s v="IE005002001005009012003000000000000000"/>
    <x v="23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4000000000000000000000000"/>
    <s v="Expenditure:Employee Related Cost:Municipal Staff:Social Contributions:Medical"/>
    <s v="Expenditure/Employee related costs"/>
    <m/>
    <m/>
    <m/>
    <m/>
    <m/>
    <s v="Fund:Operational:Revenue:General Revenue:Equitable Share"/>
    <s v="IE005002002004000000000000000000000000"/>
    <x v="10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5000000000000000000000000"/>
    <s v="Expenditure:Employee Related Cost:Municipal Staff:Social Contributions:Pension"/>
    <s v="Expenditure/Employee related costs"/>
    <m/>
    <m/>
    <m/>
    <m/>
    <m/>
    <s v="Fund:Operational:Revenue:General Revenue:Equitable Share"/>
    <s v="IE005002002005000000000000000000000000"/>
    <x v="18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2006000000000000000000000000"/>
    <s v="Expenditure:Employee Related Cost:Municipal Staff:Social Contributions:Unemployment Insurance"/>
    <s v="Expenditure/Employee related costs"/>
    <m/>
    <m/>
    <m/>
    <m/>
    <m/>
    <s v="Fund:Operational:Revenue:General Revenue:Equitable Share"/>
    <s v="IE005002002006000000000000000000000000"/>
    <x v="11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Taxes:Property Rates:Levies"/>
    <s v="IE005002001001000000000000000000000000"/>
    <s v="Expenditure:Employee Related Cost:Municipal Staff:Salaries, Wages and Allowances:Basic Salary and Wages"/>
    <s v="Expenditure/Employee related costs"/>
    <m/>
    <m/>
    <m/>
    <m/>
    <m/>
    <s v="Fund:Operational:Revenue:General Revenue:Taxes:Property Rates:Levies"/>
    <s v="IE005002001001000000000000000000000000"/>
    <x v="14"/>
    <x v="3"/>
    <m/>
    <m/>
    <m/>
    <n v="0"/>
    <n v="0"/>
    <n v="0"/>
    <n v="0"/>
    <n v="0"/>
    <m/>
    <m/>
    <m/>
    <m/>
    <m/>
    <m/>
    <m/>
  </r>
  <r>
    <m/>
    <m/>
    <s v="NEW PROJECT"/>
    <m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05002001003000000000000000000000000"/>
    <s v="Expenditure:Employee Related Cost:Municipal Staff:Salaries, Wages and Allowances:Bonuses"/>
    <s v="Expenditure/Employee related costs"/>
    <m/>
    <m/>
    <m/>
    <m/>
    <m/>
    <s v="Fund:Operational:Revenue:General Revenue:Equitable Share"/>
    <s v="IE005002001003000000000000000000000000"/>
    <x v="16"/>
    <x v="3"/>
    <m/>
    <m/>
    <m/>
    <n v="0"/>
    <n v="0"/>
    <n v="0"/>
    <n v="0"/>
    <n v="0"/>
    <m/>
    <m/>
    <m/>
    <m/>
    <m/>
    <m/>
    <m/>
  </r>
  <r>
    <m/>
    <m/>
    <s v="NEW PROJECT"/>
    <s v="018/053/1027"/>
    <m/>
    <s v="018_10001_LIM333_Employee Related Cost Municipal staff"/>
    <s v="018_10001_LIM333_Employee Related Cost Municipal staff"/>
    <n v="0"/>
    <s v="Operational Expenditure"/>
    <s v="Initiated"/>
    <m/>
    <m/>
    <m/>
    <s v="Fund:Operational:Revenue:General Revenue:Equitable Share"/>
    <s v="IE010062000000000000000000000000000000"/>
    <s v="Expenditure:Operational Cost:Workmen's Compensation Fund"/>
    <s v="Expenditure/Operational costs"/>
    <m/>
    <m/>
    <m/>
    <m/>
    <m/>
    <s v="Fund:Operational:Revenue:General Revenue:Equitable Share"/>
    <s v="IE010062000000000000000000000000000000"/>
    <x v="52"/>
    <x v="2"/>
    <m/>
    <m/>
    <m/>
    <n v="0"/>
    <n v="10263.972708112691"/>
    <n v="10263.972708112691"/>
    <n v="10602.683807480409"/>
    <n v="10941.969689319783"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">
  <r>
    <n v="11384"/>
    <n v="226348"/>
    <n v="1284"/>
    <s v="1284 | V1District_WaterProject___073_30000_LIM333_Contracted Service water supply"/>
    <s v="V1District_WaterProject___073_30000_LIM333_Contracted Service water supply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s v="Expenditure:Inventory Consumed:Materials and Supplies"/>
    <x v="0"/>
    <n v="310000"/>
    <n v="0"/>
    <n v="0"/>
    <n v="310000"/>
    <n v="0"/>
    <n v="0"/>
    <n v="155599.06"/>
    <n v="154400.94"/>
    <n v="50.19"/>
  </r>
  <r>
    <n v="11384"/>
    <n v="219993"/>
    <n v="1284"/>
    <s v="1284 | V1District_WaterProject___073_30000_LIM333_Contracted Service water supply"/>
    <s v="V1District_WaterProject___073_30000_LIM333_Contracted Service water supply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3001036000000000000000000000000000"/>
    <s v="Expenditure:Contracted Services:Outsourced Services:Water Takers"/>
    <x v="1"/>
    <n v="5178974"/>
    <n v="-2000000"/>
    <n v="0"/>
    <n v="3178974"/>
    <n v="0"/>
    <n v="0"/>
    <n v="0"/>
    <n v="3178974"/>
    <n v="0"/>
  </r>
  <r>
    <n v="11384"/>
    <n v="226394"/>
    <n v="1284"/>
    <s v="1284 | V1District_WaterProject___073_30000_LIM333_Contracted Service water supply"/>
    <s v="V1District_WaterProject___073_30000_LIM333_Contracted Service water supply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3002003004000000000000000000000000"/>
    <s v="Expenditure:Contracted Services:Consultants and Professional Services:Laboratory Services:Water"/>
    <x v="1"/>
    <n v="150000"/>
    <n v="0"/>
    <n v="0"/>
    <n v="150000"/>
    <n v="0"/>
    <n v="0"/>
    <n v="56850"/>
    <n v="93150"/>
    <n v="37.9"/>
  </r>
  <r>
    <n v="11385"/>
    <n v="220052"/>
    <n v="1285"/>
    <s v="1285 | V1District_WaterProject___073_30000_LIM333_Council Owned land"/>
    <s v="V1District_WaterProject___073_30000_LIM333_Council Owned land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7002001000000000000000"/>
    <s v="Operational:Maintenance:Infrastructure:Corrective Maintenance:Planned:Water Supply Infrastructure:Boreholes:Land"/>
    <s v="FD001001001008005000000000000000000000"/>
    <s v="Fund:Operational:Revenue:General Revenue:Service Charges:Water"/>
    <s v="IE007003000000000000000000000000000000"/>
    <s v="Expenditure:Inventory Consumed:Materials and Supplies"/>
    <x v="0"/>
    <n v="109367"/>
    <n v="0"/>
    <n v="0"/>
    <n v="109367"/>
    <n v="0"/>
    <n v="0"/>
    <n v="0"/>
    <n v="109367"/>
    <n v="0"/>
  </r>
  <r>
    <n v="11386"/>
    <n v="231652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2000000000000000000"/>
    <s v="Expenditure:Employee Related Cost:Municipal Staff:Salaries, Wages and Allowances:Allowances:Housing Benefits and Incidental:Essential User"/>
    <x v="2"/>
    <n v="408000"/>
    <n v="0"/>
    <n v="0"/>
    <n v="408000"/>
    <n v="0"/>
    <n v="0"/>
    <n v="307814.43"/>
    <n v="100185.57"/>
    <n v="75.44"/>
  </r>
  <r>
    <n v="11386"/>
    <n v="220012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8000000000000000000"/>
    <s v="Expenditure:Employee Related Cost:Municipal Staff:Salaries, Wages and Allowances:Allowances:Service Related Benefits:Standby Allowance"/>
    <x v="2"/>
    <n v="1466621"/>
    <n v="0"/>
    <n v="0"/>
    <n v="1466621"/>
    <n v="0"/>
    <n v="0"/>
    <n v="580131.9"/>
    <n v="886489.1"/>
    <n v="39.56"/>
  </r>
  <r>
    <n v="11386"/>
    <n v="220027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5000000000000000000000000"/>
    <s v="Expenditure:Employee Related Cost:Municipal Staff:Social Contributions:Pension"/>
    <x v="2"/>
    <n v="3919195"/>
    <n v="0"/>
    <n v="0"/>
    <n v="3919195"/>
    <n v="0"/>
    <n v="0"/>
    <n v="1450097.47"/>
    <n v="2469097.5299999998"/>
    <n v="37"/>
  </r>
  <r>
    <n v="11386"/>
    <n v="220018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2000000000000000000000000"/>
    <s v="Expenditure:Employee Related Cost:Municipal Staff:Social Contributions:Bargaining Council"/>
    <x v="2"/>
    <n v="9053"/>
    <n v="0"/>
    <n v="0"/>
    <n v="9053"/>
    <n v="0"/>
    <n v="0"/>
    <n v="3451.25"/>
    <n v="5601.75"/>
    <n v="38.119999999999997"/>
  </r>
  <r>
    <n v="11386"/>
    <n v="225979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7000000000000000000000000000000"/>
    <s v="Expenditure:Operational Cost:Skills Development Fund Levy"/>
    <x v="3"/>
    <n v="24272"/>
    <n v="0"/>
    <n v="0"/>
    <n v="24272"/>
    <n v="0"/>
    <n v="0"/>
    <n v="127552.12"/>
    <n v="-103280.12"/>
    <n v="525.51"/>
  </r>
  <r>
    <n v="11386"/>
    <n v="219998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3000000000000000000"/>
    <s v="Expenditure:Employee Related Cost:Municipal Staff:Salaries, Wages and Allowances:Allowances:Housing Benefits and Incidental:Housing Benefits"/>
    <x v="2"/>
    <n v="58094"/>
    <n v="0"/>
    <n v="0"/>
    <n v="58094"/>
    <n v="0"/>
    <n v="0"/>
    <n v="58746.67"/>
    <n v="-652.66999999999996"/>
    <n v="101.12"/>
  </r>
  <r>
    <n v="11386"/>
    <n v="220009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2003000000000000000"/>
    <s v="Expenditure:Employee Related Cost:Municipal Staff:Salaries, Wages and Allowances:Allowances:Service Related Benefits:Overtime:Structured"/>
    <x v="2"/>
    <n v="2353500"/>
    <n v="0"/>
    <n v="0"/>
    <n v="2353500"/>
    <n v="0"/>
    <n v="0"/>
    <n v="2141540.44"/>
    <n v="211959.56"/>
    <n v="90.99"/>
  </r>
  <r>
    <n v="11386"/>
    <n v="220019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3000000000000000000000000"/>
    <s v="Expenditure:Employee Related Cost:Municipal Staff:Social Contributions:Group Life Insurance"/>
    <x v="2"/>
    <n v="391621"/>
    <n v="0"/>
    <n v="0"/>
    <n v="391621"/>
    <n v="0"/>
    <n v="0"/>
    <n v="134592.32999999999"/>
    <n v="257028.67"/>
    <n v="34.369999999999997"/>
  </r>
  <r>
    <n v="11386"/>
    <n v="219997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1000000000000000000000"/>
    <s v="Expenditure:Employee Related Cost:Municipal Staff:Salaries, Wages and Allowances:Allowances:Accommodation, Travel and Incidental"/>
    <x v="2"/>
    <n v="773706"/>
    <n v="0"/>
    <n v="0"/>
    <n v="773706"/>
    <n v="0"/>
    <n v="0"/>
    <n v="393345.57"/>
    <n v="380360.43"/>
    <n v="50.84"/>
  </r>
  <r>
    <n v="11386"/>
    <n v="220003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3000000000000000000"/>
    <s v="Expenditure:Employee Related Cost:Municipal Staff:Salaries, Wages and Allowances:Allowances:Service Related Benefits:Bonus"/>
    <x v="2"/>
    <n v="1706600"/>
    <n v="0"/>
    <n v="0"/>
    <n v="1706600"/>
    <n v="0"/>
    <n v="0"/>
    <n v="542092.9"/>
    <n v="1164507.1000000001"/>
    <n v="31.76"/>
  </r>
  <r>
    <n v="11386"/>
    <n v="220093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62000000000000000000000000000000"/>
    <s v="Expenditure:Operational Cost:Workmen's Compensation Fund"/>
    <x v="3"/>
    <n v="205221"/>
    <n v="0"/>
    <n v="0"/>
    <n v="205221"/>
    <n v="0"/>
    <n v="0"/>
    <n v="161970.96"/>
    <n v="43250.04"/>
    <n v="78.930000000000007"/>
  </r>
  <r>
    <n v="11386"/>
    <n v="223829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3000000000000000000000"/>
    <s v="Expenditure:Employee Related Cost:Municipal Staff:Salaries, Wages and Allowances:Allowances:Cellular and Telephone"/>
    <x v="2"/>
    <n v="114000"/>
    <n v="0"/>
    <n v="0"/>
    <n v="114000"/>
    <n v="0"/>
    <n v="0"/>
    <n v="57000"/>
    <n v="57000"/>
    <n v="50"/>
  </r>
  <r>
    <n v="11386"/>
    <n v="220004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3000000000000000000"/>
    <s v="Expenditure:Employee Related Cost:Municipal Staff:Salaries, Wages and Allowances:Allowances:Service Related Benefits:Leave Pay"/>
    <x v="2"/>
    <n v="1747148"/>
    <n v="0"/>
    <n v="0"/>
    <n v="1747148"/>
    <n v="0"/>
    <n v="0"/>
    <n v="369317.16"/>
    <n v="1377830.84"/>
    <n v="21.14"/>
  </r>
  <r>
    <n v="11386"/>
    <n v="220028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6000000000000000000000000"/>
    <s v="Expenditure:Employee Related Cost:Municipal Staff:Social Contributions:Unemployment Insurance"/>
    <x v="2"/>
    <n v="139920"/>
    <n v="0"/>
    <n v="0"/>
    <n v="139920"/>
    <n v="0"/>
    <n v="0"/>
    <n v="59845.38"/>
    <n v="80074.62"/>
    <n v="42.77"/>
  </r>
  <r>
    <n v="11386"/>
    <n v="220013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1000000000000000000000000"/>
    <s v="Expenditure:Employee Related Cost:Municipal Staff:Salaries, Wages and Allowances:Basic Salary and Wages"/>
    <x v="2"/>
    <n v="13119675"/>
    <n v="0"/>
    <n v="0"/>
    <n v="13119675"/>
    <n v="0"/>
    <n v="0"/>
    <n v="7321140.7199999997"/>
    <n v="5798534.2800000003"/>
    <n v="55.8"/>
  </r>
  <r>
    <n v="11386"/>
    <n v="232825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5000000000000000000"/>
    <s v="Expenditure:Employee Related Cost:Municipal Staff:Salaries, Wages and Allowances:Allowances:Housing Benefits and Incidental:Rental Subsidy"/>
    <x v="2"/>
    <n v="52704"/>
    <n v="0"/>
    <n v="0"/>
    <n v="52704"/>
    <n v="0"/>
    <n v="0"/>
    <n v="0"/>
    <n v="52704"/>
    <n v="0"/>
  </r>
  <r>
    <n v="11386"/>
    <n v="220022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4000000000000000000000000"/>
    <s v="Expenditure:Employee Related Cost:Municipal Staff:Social Contributions:Medical"/>
    <x v="2"/>
    <n v="1884751"/>
    <n v="0"/>
    <n v="0"/>
    <n v="1884751"/>
    <n v="0"/>
    <n v="0"/>
    <n v="425575.5"/>
    <n v="1459175.5"/>
    <n v="22.58"/>
  </r>
  <r>
    <n v="11386"/>
    <n v="220081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2000000000000000000000000000000"/>
    <s v="Expenditure:Operational Cost:Professional Bodies, Membership and Subscription"/>
    <x v="3"/>
    <n v="293172"/>
    <n v="0"/>
    <n v="0"/>
    <n v="293172"/>
    <n v="0"/>
    <n v="0"/>
    <n v="287288"/>
    <n v="5884"/>
    <n v="97.99"/>
  </r>
  <r>
    <n v="11387"/>
    <n v="231287"/>
    <n v="1287"/>
    <s v="1287 | V1District_WaterProject___073_30000_LIM333_EPWP"/>
    <s v="V1District_WaterProject___073_30000_LIM333_EPWP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6001000000000000000000000000000"/>
    <s v="Operational:Typical Work Streams:Expanded Public Works Programme:Project"/>
    <s v="FD001001001008005000000000000000000000"/>
    <s v="Fund:Operational:Revenue:General Revenue:Service Charges:Water"/>
    <s v="IE007003000000000000000000000000000000"/>
    <s v="Expenditure:Inventory Consumed:Materials and Supplies"/>
    <x v="0"/>
    <n v="400000"/>
    <n v="0"/>
    <n v="0"/>
    <n v="400000"/>
    <n v="0"/>
    <n v="0"/>
    <n v="83104.039999999994"/>
    <n v="316895.96000000002"/>
    <n v="20.78"/>
  </r>
  <r>
    <n v="11387"/>
    <n v="219994"/>
    <n v="1287"/>
    <s v="1287 | V1District_WaterProject___073_30000_LIM333_EPWP"/>
    <s v="V1District_WaterProject___073_30000_LIM333_EPWP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6001000000000000000000000000000"/>
    <s v="Operational:Typical Work Streams:Expanded Public Works Programme:Project"/>
    <s v="FD001001001008005000000000000000000000"/>
    <s v="Fund:Operational:Revenue:General Revenue:Service Charges:Water"/>
    <s v="IE003001036000000000000000000000000000"/>
    <s v="Expenditure:Contracted Services:Outsourced Services:Water Takers"/>
    <x v="1"/>
    <n v="2606833"/>
    <n v="0"/>
    <n v="0"/>
    <n v="2606833"/>
    <n v="0"/>
    <n v="0"/>
    <n v="1160829.5"/>
    <n v="1446003.5"/>
    <n v="44.53"/>
  </r>
  <r>
    <n v="11388"/>
    <n v="220040"/>
    <n v="1288"/>
    <s v="1288 | V1District_WaterProject___073_30000_LIM333_Maintenance water_Distribution network"/>
    <s v="V1District_WaterProject___073_30000_LIM333_Maintenance water_Distribution network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s v="Expenditure:Inventory Consumed:Materials and Supplies"/>
    <x v="0"/>
    <n v="1211146"/>
    <n v="0"/>
    <n v="0"/>
    <n v="1211146"/>
    <n v="0"/>
    <n v="59378.51"/>
    <n v="716753.83"/>
    <n v="435013.66"/>
    <n v="59.18"/>
  </r>
  <r>
    <n v="11389"/>
    <n v="220046"/>
    <n v="1289"/>
    <s v="1289 | V1District_WaterProject___073_30000_LIM333_Maintenance water_Furniture and office equipment"/>
    <s v="V1District_WaterProject___073_30000_LIM333_Maintenance water_Furniture and office equipmen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5000000000000000000000"/>
    <s v="Fund:Operational:Revenue:General Revenue:Service Charges:Water"/>
    <s v="IE007003000000000000000000000000000000"/>
    <s v="Expenditure:Inventory Consumed:Materials and Supplies"/>
    <x v="0"/>
    <n v="1000"/>
    <n v="0"/>
    <n v="0"/>
    <n v="1000"/>
    <n v="0"/>
    <n v="0"/>
    <n v="0"/>
    <n v="1000"/>
    <n v="0"/>
  </r>
  <r>
    <n v="11390"/>
    <n v="220043"/>
    <n v="1290"/>
    <s v="1290 | V1District_WaterProject___073_30000_LIM333_Maintenance water_Machinery"/>
    <s v="V1District_WaterProject___073_30000_LIM333_Maintenance water_Machinery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5000000000000000000000"/>
    <s v="Fund:Operational:Revenue:General Revenue:Service Charges:Water"/>
    <s v="IE007003000000000000000000000000000000"/>
    <s v="Expenditure:Inventory Consumed:Materials and Supplies"/>
    <x v="0"/>
    <n v="130684"/>
    <n v="0"/>
    <n v="0"/>
    <n v="130684"/>
    <n v="0"/>
    <n v="0"/>
    <n v="0"/>
    <n v="130684"/>
    <n v="0"/>
  </r>
  <r>
    <n v="11391"/>
    <n v="231637"/>
    <n v="1291"/>
    <s v="1291 | V1District_WaterProject___073_30000_LIM333_Maintenance water_Machinery contractors"/>
    <s v="V1District_WaterProject___073_30000_LIM333_Maintenance water_Machinery contractors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s v="Expenditure:Inventory Consumed:Materials and Supplies"/>
    <x v="0"/>
    <n v="3235457"/>
    <n v="0"/>
    <n v="0"/>
    <n v="3235457"/>
    <n v="0"/>
    <n v="758464"/>
    <n v="1751324"/>
    <n v="725669"/>
    <n v="54.13"/>
  </r>
  <r>
    <n v="11392"/>
    <n v="220056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02003000000000000000000000000000"/>
    <s v="Expenditure:Operational Cost:Advertising, Publicity and Marketing:Corporate and Municipal Activities"/>
    <x v="3"/>
    <n v="40000"/>
    <n v="0"/>
    <n v="0"/>
    <n v="40000"/>
    <n v="0"/>
    <n v="0"/>
    <n v="7043.2"/>
    <n v="32956.800000000003"/>
    <n v="17.61"/>
  </r>
  <r>
    <n v="11392"/>
    <n v="220033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1002000000000000000000000000000"/>
    <s v="Expenditure:Inventory Consumed:Consumables:Zero Rated"/>
    <x v="0"/>
    <n v="114197"/>
    <n v="0"/>
    <n v="0"/>
    <n v="114197"/>
    <n v="0"/>
    <n v="0"/>
    <n v="10211.34"/>
    <n v="103985.66"/>
    <n v="8.94"/>
  </r>
  <r>
    <n v="11392"/>
    <n v="220077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1000000000000000000000000000000"/>
    <s v="Expenditure:Operational Cost:Printing, Publications and Books"/>
    <x v="3"/>
    <n v="3519"/>
    <n v="0"/>
    <n v="0"/>
    <n v="3519"/>
    <n v="0"/>
    <n v="0"/>
    <n v="0"/>
    <n v="3519"/>
    <n v="0"/>
  </r>
  <r>
    <n v="11392"/>
    <n v="220087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5001000000000000000000000"/>
    <s v="Expenditure:Operational Cost:Travel and Subsistence:Domestic:Transport without Operator:Car Rental"/>
    <x v="3"/>
    <n v="38482"/>
    <n v="-15000"/>
    <n v="0"/>
    <n v="23482"/>
    <n v="0"/>
    <n v="0"/>
    <n v="0"/>
    <n v="23482"/>
    <n v="0"/>
  </r>
  <r>
    <n v="11392"/>
    <n v="220063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3002000000000000000000000000000"/>
    <s v="Expenditure:Operational Cost:Entertainment:Total for All Other Councillors"/>
    <x v="3"/>
    <n v="2084"/>
    <n v="0"/>
    <n v="0"/>
    <n v="2084"/>
    <n v="0"/>
    <n v="0"/>
    <n v="0"/>
    <n v="2084"/>
    <n v="0"/>
  </r>
  <r>
    <n v="11392"/>
    <n v="220085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7002001000000000000000000000000"/>
    <s v="Expenditure:Operational Cost:Registration Fees:Seminars, Conferences, Workshops and Events:National"/>
    <x v="3"/>
    <n v="18291"/>
    <n v="5000"/>
    <n v="0"/>
    <n v="23291"/>
    <n v="0"/>
    <n v="0"/>
    <n v="0"/>
    <n v="23291"/>
    <n v="0"/>
  </r>
  <r>
    <n v="11392"/>
    <n v="220078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2000000000000000000000000000000"/>
    <s v="Expenditure:Operational Cost:Professional Bodies, Membership and Subscription"/>
    <x v="3"/>
    <n v="40000"/>
    <n v="0"/>
    <n v="0"/>
    <n v="40000"/>
    <n v="0"/>
    <n v="0"/>
    <n v="39197"/>
    <n v="803"/>
    <n v="97.99"/>
  </r>
  <r>
    <n v="11392"/>
    <n v="220057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5008000000000000000000000000000"/>
    <s v="Expenditure:Operational Cost:Communication:Telephone, Fax, Telegraph and Telex"/>
    <x v="3"/>
    <n v="1000"/>
    <n v="0"/>
    <n v="0"/>
    <n v="1000"/>
    <n v="0"/>
    <n v="0"/>
    <n v="0"/>
    <n v="1000"/>
    <n v="0"/>
  </r>
  <r>
    <n v="11392"/>
    <n v="220065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9004000000000000000000000000000"/>
    <s v="Expenditure:Operational Cost:Insurance Underwriting:Insurance Claims"/>
    <x v="3"/>
    <n v="135086"/>
    <n v="0"/>
    <n v="0"/>
    <n v="135086"/>
    <n v="0"/>
    <n v="0"/>
    <n v="0"/>
    <n v="135086"/>
    <n v="0"/>
  </r>
  <r>
    <n v="11392"/>
    <n v="220086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3000000000000000000000000"/>
    <s v="Expenditure:Operational Cost:Travel and Subsistence:Domestic:Food and Beverage (Served)"/>
    <x v="3"/>
    <n v="5915"/>
    <n v="0"/>
    <n v="0"/>
    <n v="5915"/>
    <n v="0"/>
    <n v="0"/>
    <n v="0"/>
    <n v="5915"/>
    <n v="0"/>
  </r>
  <r>
    <n v="11392"/>
    <n v="220092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8000000000000000000000000000000"/>
    <s v="Expenditure:Operational Cost:Uniform and Protective Clothing"/>
    <x v="3"/>
    <n v="42000"/>
    <n v="0"/>
    <n v="0"/>
    <n v="42000"/>
    <n v="0"/>
    <n v="1350"/>
    <n v="1350"/>
    <n v="39300"/>
    <n v="3.21"/>
  </r>
  <r>
    <n v="11392"/>
    <n v="220062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9000000000000000000000000000000"/>
    <s v="Expenditure:Operational Cost:Drivers Licences and Permits"/>
    <x v="3"/>
    <n v="75000"/>
    <n v="0"/>
    <n v="0"/>
    <n v="75000"/>
    <n v="0"/>
    <n v="0"/>
    <n v="1504"/>
    <n v="73496"/>
    <n v="2.0099999999999998"/>
  </r>
  <r>
    <n v="11392"/>
    <n v="220070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3002000000000000000000000000000"/>
    <s v="Expenditure:Operational Cost:Licences:Motor Vehicle Licence and Registrations"/>
    <x v="3"/>
    <n v="1124"/>
    <n v="0"/>
    <n v="0"/>
    <n v="1124"/>
    <n v="0"/>
    <n v="0"/>
    <n v="0"/>
    <n v="1124"/>
    <n v="0"/>
  </r>
  <r>
    <n v="11392"/>
    <n v="225982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2000000000000000000000000"/>
    <s v="Expenditure:Operational Cost:Travel and Subsistence:Domestic:Daily Allowance"/>
    <x v="3"/>
    <n v="56124"/>
    <n v="15000"/>
    <n v="0"/>
    <n v="71124"/>
    <n v="0"/>
    <n v="0"/>
    <n v="38274.94"/>
    <n v="32849.06"/>
    <n v="53.81"/>
  </r>
  <r>
    <n v="11392"/>
    <n v="220542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02002001000000000000000000000000000"/>
    <s v="Function:Energy Sources:Non-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02003000000000000000000000000000"/>
    <s v="Expenditure:Operational Cost:Advertising, Publicity and Marketing:Corporate and Municipal Activities"/>
    <x v="3"/>
    <n v="40000"/>
    <n v="0"/>
    <n v="0"/>
    <n v="40000"/>
    <n v="0"/>
    <n v="0"/>
    <n v="19800"/>
    <n v="20200"/>
    <n v="49.5"/>
  </r>
  <r>
    <n v="11392"/>
    <n v="220064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71001000000000000000000000000000"/>
    <s v="Expenditure:Operational Cost:Fines and Penalties:Road Traffic and Other Fines"/>
    <x v="3"/>
    <n v="2130"/>
    <n v="0"/>
    <n v="0"/>
    <n v="2130"/>
    <n v="0"/>
    <n v="0"/>
    <n v="0"/>
    <n v="2130"/>
    <n v="0"/>
  </r>
  <r>
    <n v="11392"/>
    <n v="225004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3003000000000000000000000000000"/>
    <s v="Expenditure:Operational Cost:Entertainment:Senior Management"/>
    <x v="3"/>
    <n v="2000"/>
    <n v="0"/>
    <n v="0"/>
    <n v="2000"/>
    <n v="0"/>
    <n v="0"/>
    <n v="0"/>
    <n v="2000"/>
    <n v="0"/>
  </r>
  <r>
    <n v="11392"/>
    <n v="224935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s v="Expenditure:Inventory Consumed:Materials and Supplies"/>
    <x v="0"/>
    <n v="272252"/>
    <n v="0"/>
    <n v="0"/>
    <n v="272252"/>
    <n v="0"/>
    <n v="0"/>
    <n v="126648.32000000001"/>
    <n v="145603.68"/>
    <n v="46.52"/>
  </r>
  <r>
    <n v="11393"/>
    <n v="220038"/>
    <n v="1293"/>
    <s v="1293 | V1District_WaterProject___073_30000_LIM333_Repair_Buildings"/>
    <s v="V1District_WaterProject___073_30000_LIM333_Repair_Buildings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7009003000000000000000"/>
    <s v="Operational:Maintenance:Infrastructure:Corrective Maintenance:Planned:Water Supply Infrastructure:Water Treatment:Buildings"/>
    <s v="FD001001001008005000000000000000000000"/>
    <s v="Fund:Operational:Revenue:General Revenue:Service Charges:Water"/>
    <s v="IE007003000000000000000000000000000000"/>
    <s v="Expenditure:Inventory Consumed:Materials and Supplies"/>
    <x v="0"/>
    <n v="36440"/>
    <n v="0"/>
    <n v="0"/>
    <n v="36440"/>
    <n v="0"/>
    <n v="0"/>
    <n v="0"/>
    <n v="36440"/>
    <n v="0"/>
  </r>
  <r>
    <n v="11394"/>
    <n v="220047"/>
    <n v="1294"/>
    <s v="1294 | V1District_WaterProject___073_30000_LIM333_Sidewalk &amp; pavement"/>
    <s v="V1District_WaterProject___073_30000_LIM333_Sidewalk &amp; pavemen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2001014009000000000000"/>
    <s v="Operational:Maintenance:Non-infrastructure:Corrective Maintenance:Planned:Community Assets:Community Facilities:Public Open Space:Pavements"/>
    <s v="FD001001001008005000000000000000000000"/>
    <s v="Fund:Operational:Revenue:General Revenue:Service Charges:Water"/>
    <s v="IE007003000000000000000000000000000000"/>
    <s v="Expenditure:Inventory Consumed:Materials and Supplies"/>
    <x v="0"/>
    <n v="4845"/>
    <n v="0"/>
    <n v="0"/>
    <n v="4845"/>
    <n v="0"/>
    <n v="0"/>
    <n v="0"/>
    <n v="4845"/>
    <n v="0"/>
  </r>
  <r>
    <n v="11395"/>
    <n v="220071"/>
    <n v="1295"/>
    <s v="1295 | V1District_WaterProject___073_30000_LIM333_Testing of Samples"/>
    <s v="V1District_WaterProject___073_30000_LIM333_Testing of Samples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9005000000000000000000000000000"/>
    <s v="Operational:Typical Work Streams:Health and Welfare:Food Sample Testing"/>
    <s v="FD001001001008005000000000000000000000"/>
    <s v="Fund:Operational:Revenue:General Revenue:Service Charges:Water"/>
    <s v="IE010035000000000000000000000000000000"/>
    <s v="Expenditure:Operational Cost:Municipal Services"/>
    <x v="3"/>
    <n v="16000"/>
    <n v="0"/>
    <n v="0"/>
    <n v="16000"/>
    <n v="0"/>
    <n v="0"/>
    <n v="0"/>
    <n v="16000"/>
    <n v="0"/>
  </r>
  <r>
    <n v="11396"/>
    <n v="220073"/>
    <n v="1296"/>
    <s v="1296 | V1District_WaterProject___073_30000_LIM333_Water Rights Pusela"/>
    <s v="V1District_WaterProject___073_30000_LIM333_Water Rights Pusela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5000000000000000000000000000000"/>
    <s v="Expenditure:Operational Cost:Municipal Services"/>
    <x v="3"/>
    <n v="2366"/>
    <n v="0"/>
    <n v="0"/>
    <n v="2366"/>
    <n v="0"/>
    <n v="0"/>
    <n v="0"/>
    <n v="2366"/>
    <n v="0"/>
  </r>
  <r>
    <n v="11401"/>
    <n v="220048"/>
    <n v="1301"/>
    <s v="1301 | V1District_WaterProject___083_30000_LIM333_Council Owned land"/>
    <s v="V1District_WaterProject___083_30000_LIM333_Council Owned land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s v="Expenditure:Inventory Consumed:Materials and Supplies"/>
    <x v="0"/>
    <n v="40000"/>
    <n v="0"/>
    <n v="0"/>
    <n v="40000"/>
    <n v="0"/>
    <n v="438.6"/>
    <n v="19800"/>
    <n v="19761.400000000001"/>
    <n v="49.5"/>
  </r>
  <r>
    <n v="11402"/>
    <n v="220041"/>
    <n v="1302"/>
    <s v="1302 | V1District_WaterProject___083_30000_LIM333_Maintenance water_Distribution network"/>
    <s v="V1District_WaterProject___083_30000_LIM333_Maintenance water_Distribution network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s v="Expenditure:Inventory Consumed:Materials and Supplies"/>
    <x v="0"/>
    <n v="653446"/>
    <n v="0"/>
    <n v="0"/>
    <n v="653446"/>
    <n v="0"/>
    <n v="23516.560000000001"/>
    <n v="105624.1"/>
    <n v="524305.34"/>
    <n v="16.16"/>
  </r>
  <r>
    <n v="11403"/>
    <n v="220045"/>
    <n v="1303"/>
    <s v="1303 | V1District_WaterProject___083_30000_LIM333_Maintenance water_Furniture and office equipment"/>
    <s v="V1District_WaterProject___083_30000_LIM333_Maintenance water_Furniture and office equipment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5000000000000000000000"/>
    <s v="Fund:Operational:Revenue:General Revenue:Service Charges:Water"/>
    <s v="IE007003000000000000000000000000000000"/>
    <s v="Expenditure:Inventory Consumed:Materials and Supplies"/>
    <x v="0"/>
    <n v="1004"/>
    <n v="0"/>
    <n v="0"/>
    <n v="1004"/>
    <n v="0"/>
    <n v="0"/>
    <n v="0"/>
    <n v="1004"/>
    <n v="0"/>
  </r>
  <r>
    <n v="11404"/>
    <n v="220051"/>
    <n v="1304"/>
    <s v="1304 | V1District_WaterProject___083_30000_LIM333_Maintenance water_Machinery"/>
    <s v="V1District_WaterProject___083_30000_LIM333_Maintenance water_Machinery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5000000000000000000000"/>
    <s v="Fund:Operational:Revenue:General Revenue:Service Charges:Water"/>
    <s v="IE007003000000000000000000000000000000"/>
    <s v="Expenditure:Inventory Consumed:Materials and Supplies"/>
    <x v="0"/>
    <n v="1000"/>
    <n v="0"/>
    <n v="0"/>
    <n v="1000"/>
    <n v="0"/>
    <n v="0"/>
    <n v="0"/>
    <n v="1000"/>
    <n v="0"/>
  </r>
  <r>
    <n v="11405"/>
    <n v="220076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1000000000000000000000000000000"/>
    <s v="Expenditure:Operational Cost:Printing, Publications and Books"/>
    <x v="3"/>
    <n v="2366"/>
    <n v="0"/>
    <n v="0"/>
    <n v="2366"/>
    <n v="0"/>
    <n v="0"/>
    <n v="0"/>
    <n v="2366"/>
    <n v="0"/>
  </r>
  <r>
    <n v="11405"/>
    <n v="220032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1002000000000000000000000000000"/>
    <s v="Expenditure:Inventory Consumed:Consumables:Zero Rated"/>
    <x v="0"/>
    <n v="5705130"/>
    <n v="0"/>
    <n v="0"/>
    <n v="5705130"/>
    <n v="0"/>
    <n v="0"/>
    <n v="194496.89"/>
    <n v="5510633.1100000003"/>
    <n v="3.41"/>
  </r>
  <r>
    <n v="11405"/>
    <n v="220088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5001000000000000000000000"/>
    <s v="Expenditure:Operational Cost:Travel and Subsistence:Domestic:Transport without Operator:Car Rental"/>
    <x v="3"/>
    <n v="13105"/>
    <n v="0"/>
    <n v="0"/>
    <n v="13105"/>
    <n v="0"/>
    <n v="0"/>
    <n v="0"/>
    <n v="13105"/>
    <n v="0"/>
  </r>
  <r>
    <n v="11405"/>
    <n v="220066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9004000000000000000000000000000"/>
    <s v="Expenditure:Operational Cost:Insurance Underwriting:Insurance Claims"/>
    <x v="3"/>
    <n v="65591"/>
    <n v="0"/>
    <n v="0"/>
    <n v="65591"/>
    <n v="0"/>
    <n v="0"/>
    <n v="0"/>
    <n v="65591"/>
    <n v="0"/>
  </r>
  <r>
    <n v="11405"/>
    <n v="220091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8000000000000000000000000000000"/>
    <s v="Expenditure:Operational Cost:Uniform and Protective Clothing"/>
    <x v="3"/>
    <n v="45617"/>
    <n v="0"/>
    <n v="0"/>
    <n v="45617"/>
    <n v="0"/>
    <n v="0"/>
    <n v="0"/>
    <n v="45617"/>
    <n v="0"/>
  </r>
  <r>
    <n v="11405"/>
    <n v="220069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3002000000000000000000000000000"/>
    <s v="Expenditure:Operational Cost:Licences:Motor Vehicle Licence and Registrations"/>
    <x v="3"/>
    <n v="1183"/>
    <n v="0"/>
    <n v="0"/>
    <n v="1183"/>
    <n v="0"/>
    <n v="0"/>
    <n v="0"/>
    <n v="1183"/>
    <n v="0"/>
  </r>
  <r>
    <n v="11405"/>
    <n v="220061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9000000000000000000000000000000"/>
    <s v="Expenditure:Operational Cost:Drivers Licences and Permits"/>
    <x v="3"/>
    <n v="178"/>
    <n v="0"/>
    <n v="0"/>
    <n v="178"/>
    <n v="0"/>
    <n v="0"/>
    <n v="0"/>
    <n v="178"/>
    <n v="0"/>
  </r>
  <r>
    <n v="11405"/>
    <n v="220036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s v="Expenditure:Inventory Consumed:Materials and Supplies"/>
    <x v="0"/>
    <n v="160000"/>
    <n v="0"/>
    <n v="0"/>
    <n v="160000"/>
    <n v="0"/>
    <n v="5086.95"/>
    <n v="75714.39"/>
    <n v="79198.66"/>
    <n v="47.32"/>
  </r>
  <r>
    <n v="11405"/>
    <n v="220058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5008000000000000000000000000000"/>
    <s v="Expenditure:Operational Cost:Communication:Telephone, Fax, Telegraph and Telex"/>
    <x v="3"/>
    <n v="1000"/>
    <n v="0"/>
    <n v="0"/>
    <n v="1000"/>
    <n v="0"/>
    <n v="0"/>
    <n v="0"/>
    <n v="1000"/>
    <n v="0"/>
  </r>
  <r>
    <n v="11405"/>
    <n v="220084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7002001000000000000000000000000"/>
    <s v="Expenditure:Operational Cost:Registration Fees:Seminars, Conferences, Workshops and Events:National"/>
    <x v="3"/>
    <n v="43846"/>
    <n v="-5000"/>
    <n v="0"/>
    <n v="38846"/>
    <n v="0"/>
    <n v="0"/>
    <n v="23998"/>
    <n v="14848"/>
    <n v="61.78"/>
  </r>
  <r>
    <n v="11405"/>
    <n v="225984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2000000000000000000000000"/>
    <s v="Expenditure:Operational Cost:Travel and Subsistence:Domestic:Daily Allowance"/>
    <x v="3"/>
    <n v="12576"/>
    <n v="0"/>
    <n v="0"/>
    <n v="12576"/>
    <n v="0"/>
    <n v="0"/>
    <n v="3244.25"/>
    <n v="9331.75"/>
    <n v="25.8"/>
  </r>
  <r>
    <n v="11406"/>
    <n v="220035"/>
    <n v="1306"/>
    <s v="1306 | V1District_WaterProject___083_30000_LIM333_Repair_Buildings"/>
    <s v="V1District_WaterProject___083_30000_LIM333_Repair_Buildings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7009003000000000000000"/>
    <s v="Operational:Maintenance:Infrastructure:Corrective Maintenance:Planned:Water Supply Infrastructure:Water Treatment:Buildings"/>
    <s v="FD001001001008005000000000000000000000"/>
    <s v="Fund:Operational:Revenue:General Revenue:Service Charges:Water"/>
    <s v="IE007003000000000000000000000000000000"/>
    <s v="Expenditure:Inventory Consumed:Materials and Supplies"/>
    <x v="0"/>
    <n v="29000"/>
    <n v="0"/>
    <n v="0"/>
    <n v="29000"/>
    <n v="0"/>
    <n v="0"/>
    <n v="0"/>
    <n v="29000"/>
    <n v="0"/>
  </r>
  <r>
    <n v="11407"/>
    <n v="220074"/>
    <n v="1307"/>
    <s v="1307 | V1District_WaterProject___083_30000_LIM333_Testing of Samples"/>
    <s v="V1District_WaterProject___083_30000_LIM333_Testing of Samples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9005000000000000000000000000000"/>
    <s v="Operational:Typical Work Streams:Health and Welfare:Food Sample Testing"/>
    <s v="FD001001001008005000000000000000000000"/>
    <s v="Fund:Operational:Revenue:General Revenue:Service Charges:Water"/>
    <s v="IE010035000000000000000000000000000000"/>
    <s v="Expenditure:Operational Cost:Municipal Services"/>
    <x v="3"/>
    <n v="71732"/>
    <n v="0"/>
    <n v="0"/>
    <n v="71732"/>
    <n v="0"/>
    <n v="0"/>
    <n v="0"/>
    <n v="71732"/>
    <n v="0"/>
  </r>
  <r>
    <n v="11408"/>
    <n v="219992"/>
    <n v="1308"/>
    <s v="1308 | V1District_WaterProject___083_Bulk Water"/>
    <s v="V1District_WaterProject___083_Bulk Water"/>
    <n v="0"/>
    <s v="Operational Expenditure"/>
    <s v="Initiated"/>
    <n v="5"/>
    <n v="100"/>
    <s v="5002002 / Water Purification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s v="Expenditure:Inventory Consumed:Materials and Supplies"/>
    <x v="0"/>
    <n v="5952500"/>
    <n v="0"/>
    <n v="0"/>
    <n v="5952500"/>
    <n v="0"/>
    <n v="0"/>
    <n v="978879.56"/>
    <n v="4973620.4400000004"/>
    <n v="16.440000000000001"/>
  </r>
  <r>
    <n v="11411"/>
    <n v="220114"/>
    <n v="1311"/>
    <s v="1311 | V1District_WaterProject___083_INTEREST EARNED - NON PROPERTY RATES - OUTSTANDING DEBTORS"/>
    <s v="V1District_WaterProject___083_INTEREST EARNED - NON PROPERTY RATES - OUTSTANDING DEBTORS"/>
    <n v="2"/>
    <s v="Revenue/Gains/Losses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2001001013000000000000000000000"/>
    <s v="Revenue:Exchange Revenue:Interest, Dividend and Rent on Land:Interest:Receivables:Waste Water Management"/>
    <x v="4"/>
    <n v="-6000000"/>
    <n v="0"/>
    <n v="0"/>
    <n v="-6000000"/>
    <n v="0"/>
    <n v="0"/>
    <n v="-1855218.79"/>
    <n v="-4144781.21"/>
    <n v="30.92"/>
  </r>
  <r>
    <n v="11411"/>
    <n v="231645"/>
    <n v="1311"/>
    <s v="1311 | V1District_WaterProject___083_INTEREST EARNED - NON PROPERTY RATES - OUTSTANDING DEBTORS"/>
    <s v="V1District_WaterProject___083_INTEREST EARNED - NON PROPERTY RATES - OUTSTANDING DEBTORS"/>
    <n v="2"/>
    <s v="Revenue/Gains/Losses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4000000000000000"/>
    <s v="Fund:Operational:Revenue:General Revenue:Interest, Dividend and Rent on Land:Interest:Receivables:Water"/>
    <s v="IR002002001001014000000000000000000000"/>
    <s v="Revenue:Exchange Revenue:Interest, Dividend and Rent on Land:Interest:Receivables:Water"/>
    <x v="4"/>
    <n v="-14548243"/>
    <n v="0"/>
    <n v="0"/>
    <n v="-14548243"/>
    <n v="0"/>
    <n v="0"/>
    <n v="-9529481.8100000005"/>
    <n v="-5018761.1900000004"/>
    <n v="65.5"/>
  </r>
  <r>
    <n v="11412"/>
    <n v="220002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3000000000000000000"/>
    <s v="Expenditure:Employee Related Cost:Municipal Staff:Salaries, Wages and Allowances:Allowances:Service Related Benefits:Bonus"/>
    <x v="2"/>
    <n v="709786"/>
    <n v="0"/>
    <n v="0"/>
    <n v="709786"/>
    <n v="0"/>
    <n v="0"/>
    <n v="140873.88"/>
    <n v="568912.12"/>
    <n v="19.850000000000001"/>
  </r>
  <r>
    <n v="11412"/>
    <n v="220026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5000000000000000000000000"/>
    <s v="Expenditure:Employee Related Cost:Municipal Staff:Social Contributions:Pension"/>
    <x v="2"/>
    <n v="1665310"/>
    <n v="0"/>
    <n v="0"/>
    <n v="1665310"/>
    <n v="0"/>
    <n v="0"/>
    <n v="536993.30000000005"/>
    <n v="1128316.7"/>
    <n v="32.25"/>
  </r>
  <r>
    <n v="11412"/>
    <n v="219996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1000000000000000000000"/>
    <s v="Expenditure:Employee Related Cost:Municipal Staff:Salaries, Wages and Allowances:Allowances:Accommodation, Travel and Incidental"/>
    <x v="2"/>
    <n v="175772"/>
    <n v="0"/>
    <n v="0"/>
    <n v="175772"/>
    <n v="0"/>
    <n v="0"/>
    <n v="87311.46"/>
    <n v="88460.54"/>
    <n v="49.67"/>
  </r>
  <r>
    <n v="11412"/>
    <n v="220029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6000000000000000000000000"/>
    <s v="Expenditure:Employee Related Cost:Municipal Staff:Social Contributions:Unemployment Insurance"/>
    <x v="2"/>
    <n v="56716"/>
    <n v="0"/>
    <n v="0"/>
    <n v="56716"/>
    <n v="0"/>
    <n v="0"/>
    <n v="20900.16"/>
    <n v="35815.839999999997"/>
    <n v="36.85"/>
  </r>
  <r>
    <n v="11412"/>
    <n v="220016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2000000000000000000000000"/>
    <s v="Expenditure:Employee Related Cost:Municipal Staff:Social Contributions:Bargaining Council"/>
    <x v="2"/>
    <n v="2762"/>
    <n v="0"/>
    <n v="0"/>
    <n v="2762"/>
    <n v="0"/>
    <n v="0"/>
    <n v="1480.9"/>
    <n v="1281.0999999999999"/>
    <n v="53.62"/>
  </r>
  <r>
    <n v="11412"/>
    <n v="220010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8000000000000000000"/>
    <s v="Expenditure:Employee Related Cost:Municipal Staff:Salaries, Wages and Allowances:Allowances:Service Related Benefits:Standby Allowance"/>
    <x v="2"/>
    <n v="39638"/>
    <n v="0"/>
    <n v="0"/>
    <n v="39638"/>
    <n v="0"/>
    <n v="0"/>
    <n v="19297.650000000001"/>
    <n v="20340.349999999999"/>
    <n v="48.68"/>
  </r>
  <r>
    <n v="11412"/>
    <n v="220021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3000000000000000000000000"/>
    <s v="Expenditure:Employee Related Cost:Municipal Staff:Social Contributions:Group Life Insurance"/>
    <x v="2"/>
    <n v="159114"/>
    <n v="0"/>
    <n v="0"/>
    <n v="159114"/>
    <n v="0"/>
    <n v="0"/>
    <n v="46945.88"/>
    <n v="112168.12"/>
    <n v="29.5"/>
  </r>
  <r>
    <n v="11412"/>
    <n v="220015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1000000000000000000000000"/>
    <s v="Expenditure:Employee Related Cost:Municipal Staff:Salaries, Wages and Allowances:Basic Salary and Wages"/>
    <x v="2"/>
    <n v="8721283"/>
    <n v="0"/>
    <n v="0"/>
    <n v="8721283"/>
    <n v="0"/>
    <n v="0"/>
    <n v="2699730.38"/>
    <n v="6021552.6200000001"/>
    <n v="30.96"/>
  </r>
  <r>
    <n v="11412"/>
    <n v="223830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3000000000000000000000"/>
    <s v="Expenditure:Employee Related Cost:Municipal Staff:Salaries, Wages and Allowances:Allowances:Cellular and Telephone"/>
    <x v="2"/>
    <n v="12000"/>
    <n v="0"/>
    <n v="0"/>
    <n v="12000"/>
    <n v="0"/>
    <n v="0"/>
    <n v="6000"/>
    <n v="6000"/>
    <n v="50"/>
  </r>
  <r>
    <n v="11412"/>
    <n v="220008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2003000000000000000"/>
    <s v="Expenditure:Employee Related Cost:Municipal Staff:Salaries, Wages and Allowances:Allowances:Service Related Benefits:Overtime:Structured"/>
    <x v="2"/>
    <n v="816099"/>
    <n v="0"/>
    <n v="0"/>
    <n v="816099"/>
    <n v="0"/>
    <n v="0"/>
    <n v="609523.91"/>
    <n v="206575.09"/>
    <n v="74.69"/>
  </r>
  <r>
    <n v="11412"/>
    <n v="220023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4000000000000000000000000"/>
    <s v="Expenditure:Employee Related Cost:Municipal Staff:Social Contributions:Medical"/>
    <x v="2"/>
    <n v="752684"/>
    <n v="0"/>
    <n v="0"/>
    <n v="752684"/>
    <n v="0"/>
    <n v="0"/>
    <n v="138704.4"/>
    <n v="613979.6"/>
    <n v="18.43"/>
  </r>
  <r>
    <n v="11412"/>
    <n v="220094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62000000000000000000000000000000"/>
    <s v="Expenditure:Operational Cost:Workmen's Compensation Fund"/>
    <x v="3"/>
    <n v="43490"/>
    <n v="0"/>
    <n v="0"/>
    <n v="43490"/>
    <n v="0"/>
    <n v="0"/>
    <n v="34324.54"/>
    <n v="9165.4599999999991"/>
    <n v="78.930000000000007"/>
  </r>
  <r>
    <n v="11412"/>
    <n v="220005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3000000000000000000"/>
    <s v="Expenditure:Employee Related Cost:Municipal Staff:Salaries, Wages and Allowances:Allowances:Service Related Benefits:Leave Pay"/>
    <x v="2"/>
    <n v="684826"/>
    <n v="0"/>
    <n v="0"/>
    <n v="684826"/>
    <n v="0"/>
    <n v="0"/>
    <n v="192514.69"/>
    <n v="492311.31"/>
    <n v="28.11"/>
  </r>
  <r>
    <n v="11412"/>
    <n v="232826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5000000000000000000"/>
    <s v="Expenditure:Employee Related Cost:Municipal Staff:Salaries, Wages and Allowances:Allowances:Housing Benefits and Incidental:Rental Subsidy"/>
    <x v="2"/>
    <n v="27504"/>
    <n v="0"/>
    <n v="0"/>
    <n v="27504"/>
    <n v="0"/>
    <n v="0"/>
    <n v="13752"/>
    <n v="13752"/>
    <n v="50"/>
  </r>
  <r>
    <n v="11412"/>
    <n v="220080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2000000000000000000000000000000"/>
    <s v="Expenditure:Operational Cost:Professional Bodies, Membership and Subscription"/>
    <x v="3"/>
    <n v="62128"/>
    <n v="0"/>
    <n v="0"/>
    <n v="62128"/>
    <n v="0"/>
    <n v="0"/>
    <n v="60881"/>
    <n v="1247"/>
    <n v="97.99"/>
  </r>
  <r>
    <n v="11412"/>
    <n v="225980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7000000000000000000000000000000"/>
    <s v="Expenditure:Operational Cost:Skills Development Fund Levy"/>
    <x v="3"/>
    <n v="2171"/>
    <n v="0"/>
    <n v="0"/>
    <n v="2171"/>
    <n v="0"/>
    <n v="0"/>
    <n v="38427.65"/>
    <n v="-36256.65"/>
    <n v="1770.04"/>
  </r>
  <r>
    <n v="11414"/>
    <n v="220039"/>
    <n v="1314"/>
    <s v="1314 | V1District_WaterProject___093_30000_LIM333_Council Owned land"/>
    <s v="V1District_WaterProject___093_30000_LIM333_Council Owned land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s v="Expenditure:Inventory Consumed:Materials and Supplies"/>
    <x v="0"/>
    <n v="159577"/>
    <n v="0"/>
    <n v="0"/>
    <n v="159577"/>
    <n v="0"/>
    <n v="0"/>
    <n v="97850"/>
    <n v="61727"/>
    <n v="61.32"/>
  </r>
  <r>
    <n v="11415"/>
    <n v="220020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3000000000000000000000000"/>
    <s v="Expenditure:Employee Related Cost:Municipal Staff:Social Contributions:Group Life Insurance"/>
    <x v="2"/>
    <n v="49390"/>
    <n v="0"/>
    <n v="0"/>
    <n v="49390"/>
    <n v="0"/>
    <n v="0"/>
    <n v="24235.56"/>
    <n v="25154.44"/>
    <n v="49.07"/>
  </r>
  <r>
    <n v="11415"/>
    <n v="223828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3000000000000000000000"/>
    <s v="Expenditure:Employee Related Cost:Municipal Staff:Salaries, Wages and Allowances:Allowances:Cellular and Telephone"/>
    <x v="2"/>
    <n v="24000"/>
    <n v="0"/>
    <n v="0"/>
    <n v="24000"/>
    <n v="0"/>
    <n v="0"/>
    <n v="12000"/>
    <n v="12000"/>
    <n v="50"/>
  </r>
  <r>
    <n v="11415"/>
    <n v="220011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8000000000000000000"/>
    <s v="Expenditure:Employee Related Cost:Municipal Staff:Salaries, Wages and Allowances:Allowances:Service Related Benefits:Standby Allowance"/>
    <x v="2"/>
    <n v="176287"/>
    <n v="0"/>
    <n v="0"/>
    <n v="176287"/>
    <n v="0"/>
    <n v="0"/>
    <n v="55285.2"/>
    <n v="121001.8"/>
    <n v="31.36"/>
  </r>
  <r>
    <n v="11415"/>
    <n v="220030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6000000000000000000000000"/>
    <s v="Expenditure:Employee Related Cost:Municipal Staff:Social Contributions:Unemployment Insurance"/>
    <x v="2"/>
    <n v="20468"/>
    <n v="0"/>
    <n v="0"/>
    <n v="20468"/>
    <n v="0"/>
    <n v="0"/>
    <n v="9564.48"/>
    <n v="10903.52"/>
    <n v="46.73"/>
  </r>
  <r>
    <n v="11415"/>
    <n v="220006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3000000000000000000"/>
    <s v="Expenditure:Employee Related Cost:Municipal Staff:Salaries, Wages and Allowances:Allowances:Service Related Benefits:Leave Pay"/>
    <x v="2"/>
    <n v="307512"/>
    <n v="0"/>
    <n v="0"/>
    <n v="307512"/>
    <n v="0"/>
    <n v="0"/>
    <n v="96020.72"/>
    <n v="211491.28"/>
    <n v="31.23"/>
  </r>
  <r>
    <n v="11415"/>
    <n v="220017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2000000000000000000000000"/>
    <s v="Expenditure:Employee Related Cost:Municipal Staff:Social Contributions:Bargaining Council"/>
    <x v="2"/>
    <n v="1381"/>
    <n v="0"/>
    <n v="0"/>
    <n v="1381"/>
    <n v="0"/>
    <n v="0"/>
    <n v="677.7"/>
    <n v="703.3"/>
    <n v="49.07"/>
  </r>
  <r>
    <n v="11415"/>
    <n v="220024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4000000000000000000000000"/>
    <s v="Expenditure:Employee Related Cost:Municipal Staff:Social Contributions:Medical"/>
    <x v="2"/>
    <n v="192422"/>
    <n v="0"/>
    <n v="0"/>
    <n v="192422"/>
    <n v="0"/>
    <n v="0"/>
    <n v="92591.7"/>
    <n v="99830.3"/>
    <n v="48.12"/>
  </r>
  <r>
    <n v="11415"/>
    <n v="220007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2003000000000000000"/>
    <s v="Expenditure:Employee Related Cost:Municipal Staff:Salaries, Wages and Allowances:Allowances:Service Related Benefits:Overtime:Structured"/>
    <x v="2"/>
    <n v="620628"/>
    <n v="0"/>
    <n v="0"/>
    <n v="620628"/>
    <n v="0"/>
    <n v="0"/>
    <n v="433643.29"/>
    <n v="186984.71"/>
    <n v="69.87"/>
  </r>
  <r>
    <n v="11415"/>
    <n v="220095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62000000000000000000000000000000"/>
    <s v="Expenditure:Operational Cost:Workmen's Compensation Fund"/>
    <x v="3"/>
    <n v="28107"/>
    <n v="0"/>
    <n v="0"/>
    <n v="28107"/>
    <n v="0"/>
    <n v="0"/>
    <n v="22183.49"/>
    <n v="5923.51"/>
    <n v="78.930000000000007"/>
  </r>
  <r>
    <n v="11415"/>
    <n v="220000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3000000000000000000"/>
    <s v="Expenditure:Employee Related Cost:Municipal Staff:Salaries, Wages and Allowances:Allowances:Housing Benefits and Incidental:Housing Benefits"/>
    <x v="2"/>
    <n v="14524"/>
    <n v="0"/>
    <n v="0"/>
    <n v="14524"/>
    <n v="0"/>
    <n v="0"/>
    <n v="48277.38"/>
    <n v="-33753.379999999997"/>
    <n v="332.4"/>
  </r>
  <r>
    <n v="11415"/>
    <n v="220025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5000000000000000000000000"/>
    <s v="Expenditure:Employee Related Cost:Municipal Staff:Social Contributions:Pension"/>
    <x v="2"/>
    <n v="617816"/>
    <n v="0"/>
    <n v="0"/>
    <n v="617816"/>
    <n v="0"/>
    <n v="0"/>
    <n v="303162.90000000002"/>
    <n v="314653.09999999998"/>
    <n v="49.07"/>
  </r>
  <r>
    <n v="11415"/>
    <n v="220014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1000000000000000000000000"/>
    <s v="Expenditure:Employee Related Cost:Municipal Staff:Salaries, Wages and Allowances:Basic Salary and Wages"/>
    <x v="2"/>
    <n v="2951599"/>
    <n v="0"/>
    <n v="0"/>
    <n v="2951599"/>
    <n v="0"/>
    <n v="0"/>
    <n v="1443428.91"/>
    <n v="1508170.09"/>
    <n v="48.9"/>
  </r>
  <r>
    <n v="11415"/>
    <n v="232827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5000000000000000000"/>
    <s v="Expenditure:Employee Related Cost:Municipal Staff:Salaries, Wages and Allowances:Allowances:Housing Benefits and Incidental:Rental Subsidy"/>
    <x v="2"/>
    <n v="82512"/>
    <n v="0"/>
    <n v="0"/>
    <n v="82512"/>
    <n v="0"/>
    <n v="0"/>
    <n v="0"/>
    <n v="82512"/>
    <n v="0"/>
  </r>
  <r>
    <n v="11415"/>
    <n v="220001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3000000000000000000"/>
    <s v="Expenditure:Employee Related Cost:Municipal Staff:Salaries, Wages and Allowances:Allowances:Service Related Benefits:Bonus"/>
    <x v="2"/>
    <n v="241003"/>
    <n v="0"/>
    <n v="0"/>
    <n v="241003"/>
    <n v="0"/>
    <n v="0"/>
    <n v="126899.97"/>
    <n v="114103.03"/>
    <n v="52.65"/>
  </r>
  <r>
    <n v="11415"/>
    <n v="220082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2000000000000000000000000000000"/>
    <s v="Expenditure:Operational Cost:Professional Bodies, Membership and Subscription"/>
    <x v="3"/>
    <n v="40153"/>
    <n v="0"/>
    <n v="0"/>
    <n v="40153"/>
    <n v="0"/>
    <n v="0"/>
    <n v="39347"/>
    <n v="806"/>
    <n v="97.99"/>
  </r>
  <r>
    <n v="11416"/>
    <n v="220049"/>
    <n v="1316"/>
    <s v="1316 | V1District_WaterProject___093_30000_LIM333_Maintenance water_Distribution network"/>
    <s v="V1District_WaterProject___093_30000_LIM333_Maintenance water_Distribution network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s v="Expenditure:Inventory Consumed:Materials and Supplies"/>
    <x v="0"/>
    <n v="1273123"/>
    <n v="0"/>
    <n v="0"/>
    <n v="1273123"/>
    <n v="24816"/>
    <n v="29276"/>
    <n v="444242.56"/>
    <n v="774788.44"/>
    <n v="34.89"/>
  </r>
  <r>
    <n v="11417"/>
    <n v="220037"/>
    <n v="1317"/>
    <s v="1317 | V1District_WaterProject___093_30000_LIM333_Maintenance water_Furniture and office equipment"/>
    <s v="V1District_WaterProject___093_30000_LIM333_Maintenance water_Furniture and office equipmen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5000000000000000000000"/>
    <s v="Fund:Operational:Revenue:General Revenue:Service Charges:Water"/>
    <s v="IE007003000000000000000000000000000000"/>
    <s v="Expenditure:Inventory Consumed:Materials and Supplies"/>
    <x v="0"/>
    <n v="789"/>
    <n v="0"/>
    <n v="0"/>
    <n v="789"/>
    <n v="0"/>
    <n v="0"/>
    <n v="0"/>
    <n v="789"/>
    <n v="0"/>
  </r>
  <r>
    <n v="11418"/>
    <n v="220050"/>
    <n v="1318"/>
    <s v="1318 | V1District_WaterProject___093_30000_LIM333_Maintenance water_Machinery"/>
    <s v="V1District_WaterProject___093_30000_LIM333_Maintenance water_Machinery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5000000000000000000000"/>
    <s v="Fund:Operational:Revenue:General Revenue:Service Charges:Water"/>
    <s v="IE007003000000000000000000000000000000"/>
    <s v="Expenditure:Inventory Consumed:Materials and Supplies"/>
    <x v="0"/>
    <n v="60000"/>
    <n v="0"/>
    <n v="0"/>
    <n v="60000"/>
    <n v="0"/>
    <n v="0"/>
    <n v="0"/>
    <n v="60000"/>
    <n v="0"/>
  </r>
  <r>
    <n v="11419"/>
    <n v="231638"/>
    <n v="1319"/>
    <s v="1319 | V1District_WaterProject___093_30000_LIM333_Maintenance water_Machinery contractors"/>
    <s v="V1District_WaterProject___093_30000_LIM333_Maintenance water_Machinery contractors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s v="Expenditure:Inventory Consumed:Materials and Supplies"/>
    <x v="0"/>
    <n v="4800094"/>
    <n v="2000000"/>
    <n v="0"/>
    <n v="6800094"/>
    <n v="600114.48"/>
    <n v="1494216.37"/>
    <n v="2100851.56"/>
    <n v="2604911.59"/>
    <n v="30.89"/>
  </r>
  <r>
    <n v="11420"/>
    <n v="220089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5001000000000000000000000"/>
    <s v="Expenditure:Operational Cost:Travel and Subsistence:Domestic:Transport without Operator:Car Rental"/>
    <x v="3"/>
    <n v="9863"/>
    <n v="0"/>
    <n v="0"/>
    <n v="9863"/>
    <n v="0"/>
    <n v="0"/>
    <n v="0"/>
    <n v="9863"/>
    <n v="0"/>
  </r>
  <r>
    <n v="11420"/>
    <n v="220075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1000000000000000000000000000000"/>
    <s v="Expenditure:Operational Cost:Printing, Publications and Books"/>
    <x v="3"/>
    <n v="4331"/>
    <n v="0"/>
    <n v="0"/>
    <n v="4331"/>
    <n v="0"/>
    <n v="0"/>
    <n v="0"/>
    <n v="4331"/>
    <n v="0"/>
  </r>
  <r>
    <n v="11420"/>
    <n v="220083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7002001000000000000000000000000"/>
    <s v="Expenditure:Operational Cost:Registration Fees:Seminars, Conferences, Workshops and Events:National"/>
    <x v="3"/>
    <n v="10056"/>
    <n v="0"/>
    <n v="0"/>
    <n v="10056"/>
    <n v="0"/>
    <n v="0"/>
    <n v="8243.48"/>
    <n v="1812.52"/>
    <n v="81.98"/>
  </r>
  <r>
    <n v="11420"/>
    <n v="220031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1002000000000000000000000000000"/>
    <s v="Expenditure:Inventory Consumed:Consumables:Zero Rated"/>
    <x v="0"/>
    <n v="4496"/>
    <n v="0"/>
    <n v="0"/>
    <n v="4496"/>
    <n v="0"/>
    <n v="0"/>
    <n v="0"/>
    <n v="4496"/>
    <n v="0"/>
  </r>
  <r>
    <n v="11420"/>
    <n v="220067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9004000000000000000000000000000"/>
    <s v="Expenditure:Operational Cost:Insurance Underwriting:Insurance Claims"/>
    <x v="3"/>
    <n v="235675"/>
    <n v="0"/>
    <n v="0"/>
    <n v="235675"/>
    <n v="0"/>
    <n v="0"/>
    <n v="0"/>
    <n v="235675"/>
    <n v="0"/>
  </r>
  <r>
    <n v="11420"/>
    <n v="220059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5008000000000000000000000000000"/>
    <s v="Expenditure:Operational Cost:Communication:Telephone, Fax, Telegraph and Telex"/>
    <x v="3"/>
    <n v="1000"/>
    <n v="0"/>
    <n v="0"/>
    <n v="1000"/>
    <n v="0"/>
    <n v="0"/>
    <n v="0"/>
    <n v="1000"/>
    <n v="0"/>
  </r>
  <r>
    <n v="11420"/>
    <n v="220068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3002000000000000000000000000000"/>
    <s v="Expenditure:Operational Cost:Licences:Motor Vehicle Licence and Registrations"/>
    <x v="3"/>
    <n v="1183"/>
    <n v="0"/>
    <n v="0"/>
    <n v="1183"/>
    <n v="0"/>
    <n v="0"/>
    <n v="0"/>
    <n v="1183"/>
    <n v="0"/>
  </r>
  <r>
    <n v="11420"/>
    <n v="220090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8000000000000000000000000000000"/>
    <s v="Expenditure:Operational Cost:Uniform and Protective Clothing"/>
    <x v="3"/>
    <n v="35492"/>
    <n v="0"/>
    <n v="0"/>
    <n v="35492"/>
    <n v="0"/>
    <n v="0"/>
    <n v="0"/>
    <n v="35492"/>
    <n v="0"/>
  </r>
  <r>
    <n v="11420"/>
    <n v="220053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4000000000000000000000000000000"/>
    <s v="Expenditure:Inventory Consumed:Water"/>
    <x v="0"/>
    <n v="30000"/>
    <n v="0"/>
    <n v="0"/>
    <n v="30000"/>
    <n v="0"/>
    <n v="0"/>
    <n v="0"/>
    <n v="30000"/>
    <n v="0"/>
  </r>
  <r>
    <n v="11420"/>
    <n v="220060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9000000000000000000000000000000"/>
    <s v="Expenditure:Operational Cost:Drivers Licences and Permits"/>
    <x v="3"/>
    <n v="119"/>
    <n v="0"/>
    <n v="0"/>
    <n v="119"/>
    <n v="0"/>
    <n v="0"/>
    <n v="0"/>
    <n v="119"/>
    <n v="0"/>
  </r>
  <r>
    <n v="11420"/>
    <n v="225983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2000000000000000000000000"/>
    <s v="Expenditure:Operational Cost:Travel and Subsistence:Domestic:Daily Allowance"/>
    <x v="3"/>
    <n v="9465"/>
    <n v="0"/>
    <n v="0"/>
    <n v="9465"/>
    <n v="0"/>
    <n v="0"/>
    <n v="0"/>
    <n v="9465"/>
    <n v="0"/>
  </r>
  <r>
    <n v="11420"/>
    <n v="220044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s v="Expenditure:Inventory Consumed:Materials and Supplies"/>
    <x v="0"/>
    <n v="270000"/>
    <n v="-4357"/>
    <n v="0"/>
    <n v="265643"/>
    <n v="0"/>
    <n v="0"/>
    <n v="102600.72"/>
    <n v="163042.28"/>
    <n v="38.619999999999997"/>
  </r>
  <r>
    <n v="11420"/>
    <n v="235761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7000000000000000000000000000000"/>
    <s v="Expenditure:Operational Cost:Skills Development Fund Levy"/>
    <x v="3"/>
    <n v="0"/>
    <n v="4357"/>
    <n v="0"/>
    <n v="4357"/>
    <n v="0"/>
    <n v="0"/>
    <n v="22415.59"/>
    <n v="-18058.59"/>
    <n v="514.47"/>
  </r>
  <r>
    <n v="11421"/>
    <n v="220042"/>
    <n v="1321"/>
    <s v="1321 | V1District_WaterProject___093_30000_LIM333_Repair_Buildings"/>
    <s v="V1District_WaterProject___093_30000_LIM333_Repair_Buildings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7009003000000000000000"/>
    <s v="Operational:Maintenance:Infrastructure:Corrective Maintenance:Planned:Water Supply Infrastructure:Water Treatment:Buildings"/>
    <s v="FD001001001008005000000000000000000000"/>
    <s v="Fund:Operational:Revenue:General Revenue:Service Charges:Water"/>
    <s v="IE007003000000000000000000000000000000"/>
    <s v="Expenditure:Inventory Consumed:Materials and Supplies"/>
    <x v="0"/>
    <n v="5323"/>
    <n v="0"/>
    <n v="0"/>
    <n v="5323"/>
    <n v="0"/>
    <n v="0"/>
    <n v="0"/>
    <n v="5323"/>
    <n v="0"/>
  </r>
  <r>
    <n v="11422"/>
    <n v="220072"/>
    <n v="1322"/>
    <s v="1322 | V1District_WaterProject___093_30000_LIM333_Testing of Samples"/>
    <s v="V1District_WaterProject___093_30000_LIM333_Testing of Samples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9005000000000000000000000000000"/>
    <s v="Operational:Typical Work Streams:Health and Welfare:Food Sample Testing"/>
    <s v="FD001001001008005000000000000000000000"/>
    <s v="Fund:Operational:Revenue:General Revenue:Service Charges:Water"/>
    <s v="IE010035000000000000000000000000000000"/>
    <s v="Expenditure:Operational Cost:Municipal Services"/>
    <x v="3"/>
    <n v="109844"/>
    <n v="0"/>
    <n v="0"/>
    <n v="109844"/>
    <n v="0"/>
    <n v="14050"/>
    <n v="50587.28"/>
    <n v="45206.720000000001"/>
    <n v="46.05"/>
  </r>
  <r>
    <n v="11423"/>
    <n v="231640"/>
    <n v="1323"/>
    <s v="1323 | V1District_WaterProject___093_FREE BASIC WATER"/>
    <s v="V1District_WaterProject___093_FREE BASIC WATER"/>
    <n v="2"/>
    <s v="Revenue/Gains/Losses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5000000000000000000000"/>
    <s v="Fund:Operational:Revenue:General Revenue:Service Charges:Water"/>
    <s v="IR002006004003003000000000000000000000"/>
    <s v="Revenue:Exchange Revenue:Service Charges:Water:Sale:Flat Rate"/>
    <x v="5"/>
    <n v="-57891699"/>
    <n v="0"/>
    <n v="0"/>
    <n v="-57891699"/>
    <n v="0"/>
    <n v="0"/>
    <n v="-20235245.219999999"/>
    <n v="-37656453.780000001"/>
    <n v="34.950000000000003"/>
  </r>
  <r>
    <n v="11424"/>
    <n v="220123"/>
    <n v="1324"/>
    <s v="1324 | V1District_WaterProject___093_Income Forgone_Waste_FBS"/>
    <s v="V1District_WaterProject___093_Income Forgone_Waste_FBS"/>
    <n v="4"/>
    <s v="Free Basic Services/Revenue Foregon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7003000000000000000000000000000"/>
    <s v="Operational:Typical Work Streams:Cost of Free Basic Services:Waste Management (removed once a week)"/>
    <s v="FD001001001002000000000000000000000000"/>
    <s v="Fund:Operational:Revenue:General Revenue:Equitable Share"/>
    <s v="IR002006004003003000000000000000000000"/>
    <s v="Revenue:Exchange Revenue:Service Charges:Water:Sale:Flat Rate"/>
    <x v="5"/>
    <n v="365000"/>
    <n v="0"/>
    <n v="0"/>
    <n v="365000"/>
    <n v="0"/>
    <n v="0"/>
    <n v="501976.52"/>
    <n v="-136976.51999999999"/>
    <n v="137.53"/>
  </r>
  <r>
    <n v="11425"/>
    <n v="220124"/>
    <n v="1325"/>
    <s v="1325 | V1District_WaterProject___093_Income Forgone_Waste_Revenue"/>
    <s v="V1District_WaterProject___093_Income Forgone_Waste_Revenue"/>
    <n v="2"/>
    <s v="Revenue/Gains/Losses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5000000000000000000000"/>
    <s v="Fund:Operational:Revenue:General Revenue:Service Charges:Water"/>
    <s v="IR002006004003003000000000000000000000"/>
    <s v="Revenue:Exchange Revenue:Service Charges:Water:Sale:Flat Rate"/>
    <x v="5"/>
    <n v="-365000"/>
    <n v="0"/>
    <n v="0"/>
    <n v="-365000"/>
    <n v="0"/>
    <n v="0"/>
    <n v="0"/>
    <n v="-365000"/>
    <n v="0"/>
  </r>
  <r>
    <n v="11426"/>
    <n v="220115"/>
    <n v="1326"/>
    <s v="1326 | V1District_WaterProject___093_INTEREST EARNED - NON PROPERTY RATES - OUTSTANDING DEBTORS"/>
    <s v="V1District_WaterProject___093_INTEREST EARNED - NON PROPERTY RATES - OUTSTANDING DEBTORS"/>
    <n v="2"/>
    <s v="Revenue/Gains/Losses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2001001013000000000000000000000"/>
    <s v="Revenue:Exchange Revenue:Interest, Dividend and Rent on Land:Interest:Receivables:Waste Water Management"/>
    <x v="4"/>
    <n v="-3000000"/>
    <n v="0"/>
    <n v="0"/>
    <n v="-3000000"/>
    <n v="0"/>
    <n v="0"/>
    <n v="0"/>
    <n v="-3000000"/>
    <n v="0"/>
  </r>
  <r>
    <n v="11427"/>
    <n v="220116"/>
    <n v="1327"/>
    <s v="1327 | V1District_WaterProject___093_USER CHARGES - SEWERAGE FEES"/>
    <s v="V1District_WaterProject___093_USER CHARGES - SEWERAGE FEES"/>
    <n v="2"/>
    <s v="Revenue/Gains/Losses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4000000000000000000000"/>
    <s v="Fund:Operational:Revenue:General Revenue:Service Charges:Waste Water"/>
    <s v="IR002006003003000000000000000000000000"/>
    <s v="Revenue:Exchange Revenue:Service Charges:Waste Water Management:Sanitation Charges"/>
    <x v="6"/>
    <n v="-9100000"/>
    <n v="0"/>
    <n v="0"/>
    <n v="-9100000"/>
    <n v="0"/>
    <n v="0"/>
    <n v="-4429141.38"/>
    <n v="-4670858.62"/>
    <n v="48.67"/>
  </r>
  <r>
    <n v="11971"/>
    <n v="224841"/>
    <n v="4794"/>
    <s v="4794 | V1District_WaterProject___073_30000_LIM333_Vehicles1"/>
    <s v="V1District_WaterProject___073_30000_LIM333_Vehicles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5000000000000000000000"/>
    <s v="Fund:Operational:Revenue:General Revenue:Service Charges:Water"/>
    <s v="IE007003000000000000000000000000000000"/>
    <s v="Expenditure:Inventory Consumed:Materials and Supplies"/>
    <x v="0"/>
    <n v="800000"/>
    <n v="0"/>
    <n v="0"/>
    <n v="800000"/>
    <n v="0"/>
    <n v="0"/>
    <n v="0"/>
    <n v="80000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507A6D-59E9-4850-B4AF-20042FE25E80}" name="PivotTable3" cacheId="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61" firstHeaderRow="0" firstDataRow="1" firstDataCol="1"/>
  <pivotFields count="4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01">
        <item x="139"/>
        <item x="132"/>
        <item x="64"/>
        <item x="122"/>
        <item x="76"/>
        <item x="81"/>
        <item x="110"/>
        <item x="118"/>
        <item x="77"/>
        <item x="95"/>
        <item x="78"/>
        <item x="50"/>
        <item x="128"/>
        <item x="80"/>
        <item x="142"/>
        <item x="123"/>
        <item x="55"/>
        <item x="49"/>
        <item x="136"/>
        <item x="66"/>
        <item x="146"/>
        <item x="130"/>
        <item x="129"/>
        <item x="99"/>
        <item x="1"/>
        <item x="65"/>
        <item x="28"/>
        <item x="67"/>
        <item x="102"/>
        <item x="101"/>
        <item x="100"/>
        <item x="38"/>
        <item x="143"/>
        <item x="145"/>
        <item x="144"/>
        <item x="108"/>
        <item x="109"/>
        <item x="140"/>
        <item x="56"/>
        <item x="15"/>
        <item x="20"/>
        <item x="21"/>
        <item x="124"/>
        <item x="24"/>
        <item x="19"/>
        <item x="9"/>
        <item x="23"/>
        <item x="34"/>
        <item x="97"/>
        <item x="14"/>
        <item x="16"/>
        <item x="17"/>
        <item x="13"/>
        <item x="10"/>
        <item x="18"/>
        <item x="11"/>
        <item x="68"/>
        <item x="70"/>
        <item x="69"/>
        <item x="73"/>
        <item x="71"/>
        <item x="72"/>
        <item x="59"/>
        <item x="61"/>
        <item x="60"/>
        <item x="133"/>
        <item x="62"/>
        <item x="63"/>
        <item x="58"/>
        <item x="112"/>
        <item x="114"/>
        <item x="111"/>
        <item x="117"/>
        <item x="113"/>
        <item x="115"/>
        <item x="116"/>
        <item x="44"/>
        <item x="149"/>
        <item x="75"/>
        <item x="42"/>
        <item x="0"/>
        <item x="27"/>
        <item x="74"/>
        <item x="148"/>
        <item x="40"/>
        <item x="137"/>
        <item x="36"/>
        <item x="51"/>
        <item x="12"/>
        <item x="31"/>
        <item x="26"/>
        <item x="106"/>
        <item x="96"/>
        <item x="134"/>
        <item x="147"/>
        <item x="30"/>
        <item x="135"/>
        <item x="43"/>
        <item x="57"/>
        <item x="6"/>
        <item x="33"/>
        <item x="25"/>
        <item x="22"/>
        <item x="4"/>
        <item x="7"/>
        <item x="3"/>
        <item x="2"/>
        <item x="138"/>
        <item x="32"/>
        <item x="35"/>
        <item x="8"/>
        <item x="45"/>
        <item x="41"/>
        <item x="37"/>
        <item x="141"/>
        <item x="98"/>
        <item x="29"/>
        <item x="53"/>
        <item x="5"/>
        <item x="39"/>
        <item x="5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103"/>
        <item x="104"/>
        <item x="105"/>
        <item x="119"/>
        <item x="120"/>
        <item x="121"/>
        <item x="46"/>
        <item x="126"/>
        <item x="107"/>
        <item x="54"/>
        <item x="125"/>
        <item x="127"/>
        <item x="131"/>
        <item x="48"/>
        <item x="47"/>
        <item x="79"/>
        <item x="82"/>
        <item x="152"/>
        <item x="153"/>
        <item x="150"/>
        <item x="151"/>
        <item x="164"/>
        <item x="181"/>
        <item x="190"/>
        <item x="175"/>
        <item x="174"/>
        <item x="160"/>
        <item x="159"/>
        <item x="193"/>
        <item x="165"/>
        <item x="170"/>
        <item x="178"/>
        <item x="167"/>
        <item x="162"/>
        <item x="171"/>
        <item x="173"/>
        <item x="192"/>
        <item x="163"/>
        <item x="189"/>
        <item x="185"/>
        <item x="176"/>
        <item x="166"/>
        <item x="172"/>
        <item x="194"/>
        <item x="180"/>
        <item x="183"/>
        <item x="169"/>
        <item x="197"/>
        <item x="161"/>
        <item x="198"/>
        <item x="184"/>
        <item x="182"/>
        <item x="191"/>
        <item x="158"/>
        <item x="155"/>
        <item x="157"/>
        <item x="154"/>
        <item x="156"/>
        <item x="187"/>
        <item x="196"/>
        <item x="195"/>
        <item x="179"/>
        <item x="177"/>
        <item x="188"/>
        <item x="186"/>
        <item x="168"/>
        <item x="199"/>
        <item t="default"/>
      </items>
    </pivotField>
    <pivotField axis="axisRow" showAll="0">
      <items count="26">
        <item h="1" x="8"/>
        <item h="1" x="6"/>
        <item h="1" x="9"/>
        <item h="1" x="1"/>
        <item x="3"/>
        <item h="1" x="4"/>
        <item h="1" x="0"/>
        <item h="1" x="2"/>
        <item x="7"/>
        <item h="1" x="5"/>
        <item h="1" x="15"/>
        <item h="1" x="20"/>
        <item h="1" x="19"/>
        <item h="1" x="11"/>
        <item h="1" x="13"/>
        <item h="1" x="18"/>
        <item h="1" x="14"/>
        <item h="1" x="17"/>
        <item h="1" x="12"/>
        <item h="1" x="21"/>
        <item h="1" x="23"/>
        <item h="1" x="10"/>
        <item h="1" x="16"/>
        <item h="1" x="22"/>
        <item h="1" x="24"/>
        <item t="default"/>
      </items>
    </pivotField>
    <pivotField showAll="0"/>
    <pivotField showAll="0"/>
    <pivotField showAll="0"/>
    <pivotField dataField="1" numFmtId="43" showAll="0"/>
    <pivotField numFmtId="43" showAll="0"/>
    <pivotField dataField="1" numFmtId="43" showAll="0"/>
    <pivotField dataField="1" numFmtId="43" showAll="0"/>
    <pivotField dataField="1" numFmtId="43" showAll="0"/>
    <pivotField showAll="0"/>
    <pivotField showAll="0"/>
    <pivotField showAll="0"/>
    <pivotField showAll="0"/>
    <pivotField showAll="0"/>
    <pivotField showAll="0"/>
  </pivotFields>
  <rowFields count="2">
    <field x="25"/>
    <field x="24"/>
  </rowFields>
  <rowItems count="58">
    <i>
      <x v="4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>
      <x v="8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Current Year Budget - 2025 2026" fld="29" baseField="0" baseItem="0" numFmtId="43"/>
    <dataField name="Sum of 2026 2027 Draft Budget" fld="31" baseField="0" baseItem="0" numFmtId="43"/>
    <dataField name="Sum of 2027 2028" fld="32" baseField="0" baseItem="0" numFmtId="43"/>
    <dataField name="Sum of 2028 2029" fld="33" baseField="0" baseItem="0" numFmtId="43"/>
  </dataFields>
  <formats count="5">
    <format dxfId="16">
      <pivotArea outline="0" collapsedLevelsAreSubtotals="1" fieldPosition="0"/>
    </format>
    <format dxfId="15">
      <pivotArea collapsedLevelsAreSubtotals="1" fieldPosition="0">
        <references count="2">
          <reference field="4294967294" count="3" selected="0">
            <x v="1"/>
            <x v="2"/>
            <x v="3"/>
          </reference>
          <reference field="25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">
      <pivotArea collapsedLevelsAreSubtotals="1" fieldPosition="0">
        <references count="2">
          <reference field="4294967294" count="3" selected="0">
            <x v="1"/>
            <x v="2"/>
            <x v="3"/>
          </reference>
          <reference field="25" count="14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13">
      <pivotArea collapsedLevelsAreSubtotals="1" fieldPosition="0">
        <references count="2">
          <reference field="4294967294" count="1" selected="0">
            <x v="0"/>
          </reference>
          <reference field="25" count="0"/>
        </references>
      </pivotArea>
    </format>
    <format dxfId="1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B1D2B5-4CAB-4F89-A6F0-3E6420123411}" name="PivotTable3" cacheId="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29" firstHeaderRow="0" firstDataRow="1" firstDataCol="1"/>
  <pivotFields count="4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6">
        <item x="8"/>
        <item x="6"/>
        <item x="9"/>
        <item x="1"/>
        <item x="3"/>
        <item x="4"/>
        <item x="0"/>
        <item x="2"/>
        <item x="7"/>
        <item x="5"/>
        <item x="15"/>
        <item x="20"/>
        <item x="19"/>
        <item x="11"/>
        <item x="13"/>
        <item x="18"/>
        <item x="14"/>
        <item x="17"/>
        <item x="12"/>
        <item x="21"/>
        <item x="23"/>
        <item x="10"/>
        <item x="16"/>
        <item x="22"/>
        <item x="24"/>
        <item t="default"/>
      </items>
    </pivotField>
    <pivotField showAll="0"/>
    <pivotField showAll="0"/>
    <pivotField showAll="0"/>
    <pivotField dataField="1" numFmtId="43" showAll="0"/>
    <pivotField numFmtId="43" showAll="0"/>
    <pivotField dataField="1" numFmtId="43" showAll="0"/>
    <pivotField dataField="1" numFmtId="43" showAll="0"/>
    <pivotField dataField="1" numFmtId="43" showAll="0"/>
    <pivotField showAll="0"/>
    <pivotField showAll="0"/>
    <pivotField showAll="0"/>
    <pivotField showAll="0"/>
    <pivotField showAll="0"/>
    <pivotField showAll="0"/>
  </pivotFields>
  <rowFields count="1">
    <field x="25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Current Year Budget - 2025 2026" fld="29" baseField="0" baseItem="0" numFmtId="43"/>
    <dataField name="Sum of 2026 2027 Final Budget" fld="31" baseField="0" baseItem="0" numFmtId="43"/>
    <dataField name="Sum of 2027 2028" fld="32" baseField="0" baseItem="0" numFmtId="43"/>
    <dataField name="Sum of 2028 2029" fld="33" baseField="0" baseItem="0" numFmtId="43"/>
  </dataFields>
  <formats count="5">
    <format dxfId="11">
      <pivotArea outline="0" collapsedLevelsAreSubtotals="1" fieldPosition="0"/>
    </format>
    <format dxfId="10">
      <pivotArea collapsedLevelsAreSubtotals="1" fieldPosition="0">
        <references count="2">
          <reference field="4294967294" count="3" selected="0">
            <x v="1"/>
            <x v="2"/>
            <x v="3"/>
          </reference>
          <reference field="25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9">
      <pivotArea collapsedLevelsAreSubtotals="1" fieldPosition="0">
        <references count="2">
          <reference field="4294967294" count="3" selected="0">
            <x v="1"/>
            <x v="2"/>
            <x v="3"/>
          </reference>
          <reference field="25" count="14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25" count="0"/>
        </references>
      </pivotArea>
    </format>
    <format dxfId="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68A04D-C545-4C94-9900-2EDC25C397E5}" name="PivotTable4" cacheId="2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3" firstHeaderRow="0" firstDataRow="1" firstDataCol="1"/>
  <pivotFields count="4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00">
        <item x="139"/>
        <item x="132"/>
        <item x="64"/>
        <item x="122"/>
        <item x="76"/>
        <item x="81"/>
        <item x="110"/>
        <item x="118"/>
        <item x="77"/>
        <item x="95"/>
        <item x="78"/>
        <item x="50"/>
        <item x="128"/>
        <item x="80"/>
        <item x="142"/>
        <item x="123"/>
        <item x="55"/>
        <item x="49"/>
        <item x="136"/>
        <item x="66"/>
        <item x="146"/>
        <item x="130"/>
        <item x="129"/>
        <item x="99"/>
        <item x="1"/>
        <item x="65"/>
        <item x="28"/>
        <item x="67"/>
        <item x="102"/>
        <item x="101"/>
        <item x="100"/>
        <item x="38"/>
        <item x="143"/>
        <item x="145"/>
        <item x="144"/>
        <item x="108"/>
        <item x="109"/>
        <item x="140"/>
        <item x="56"/>
        <item x="15"/>
        <item x="20"/>
        <item x="21"/>
        <item x="124"/>
        <item x="24"/>
        <item x="19"/>
        <item x="9"/>
        <item x="23"/>
        <item x="34"/>
        <item x="97"/>
        <item x="14"/>
        <item x="16"/>
        <item x="17"/>
        <item x="13"/>
        <item x="10"/>
        <item x="18"/>
        <item x="11"/>
        <item x="68"/>
        <item x="70"/>
        <item x="69"/>
        <item x="73"/>
        <item x="71"/>
        <item x="72"/>
        <item x="59"/>
        <item x="61"/>
        <item x="60"/>
        <item x="133"/>
        <item x="62"/>
        <item x="63"/>
        <item x="58"/>
        <item x="112"/>
        <item x="114"/>
        <item x="111"/>
        <item x="117"/>
        <item x="113"/>
        <item x="115"/>
        <item x="116"/>
        <item x="44"/>
        <item x="149"/>
        <item x="75"/>
        <item x="42"/>
        <item x="0"/>
        <item x="27"/>
        <item x="74"/>
        <item x="148"/>
        <item x="40"/>
        <item x="137"/>
        <item x="36"/>
        <item x="51"/>
        <item x="12"/>
        <item x="31"/>
        <item x="26"/>
        <item x="106"/>
        <item x="96"/>
        <item x="134"/>
        <item x="147"/>
        <item x="30"/>
        <item x="135"/>
        <item x="43"/>
        <item x="57"/>
        <item x="6"/>
        <item x="33"/>
        <item x="25"/>
        <item x="22"/>
        <item x="4"/>
        <item x="7"/>
        <item x="3"/>
        <item x="2"/>
        <item x="138"/>
        <item x="32"/>
        <item x="35"/>
        <item x="8"/>
        <item x="45"/>
        <item x="41"/>
        <item x="37"/>
        <item x="141"/>
        <item x="98"/>
        <item x="29"/>
        <item x="53"/>
        <item x="5"/>
        <item x="39"/>
        <item x="5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103"/>
        <item x="104"/>
        <item x="105"/>
        <item x="119"/>
        <item x="120"/>
        <item x="121"/>
        <item x="46"/>
        <item x="126"/>
        <item x="107"/>
        <item x="54"/>
        <item x="125"/>
        <item x="127"/>
        <item x="131"/>
        <item x="48"/>
        <item x="47"/>
        <item x="79"/>
        <item x="82"/>
        <item x="152"/>
        <item x="153"/>
        <item x="150"/>
        <item x="151"/>
        <item x="164"/>
        <item x="181"/>
        <item x="190"/>
        <item x="175"/>
        <item x="174"/>
        <item x="160"/>
        <item x="159"/>
        <item x="193"/>
        <item x="165"/>
        <item x="170"/>
        <item x="178"/>
        <item x="167"/>
        <item x="162"/>
        <item x="171"/>
        <item x="173"/>
        <item x="192"/>
        <item x="163"/>
        <item x="189"/>
        <item x="185"/>
        <item x="176"/>
        <item x="166"/>
        <item x="172"/>
        <item x="194"/>
        <item x="180"/>
        <item x="183"/>
        <item x="169"/>
        <item x="197"/>
        <item x="161"/>
        <item x="198"/>
        <item x="184"/>
        <item x="182"/>
        <item x="191"/>
        <item x="158"/>
        <item x="155"/>
        <item x="157"/>
        <item x="154"/>
        <item x="156"/>
        <item x="187"/>
        <item x="196"/>
        <item x="195"/>
        <item x="179"/>
        <item x="177"/>
        <item x="188"/>
        <item x="186"/>
        <item x="168"/>
        <item t="default"/>
      </items>
    </pivotField>
    <pivotField axis="axisRow" showAll="0">
      <items count="25">
        <item h="1" x="8"/>
        <item h="1" x="6"/>
        <item h="1" x="9"/>
        <item h="1" x="1"/>
        <item h="1" x="3"/>
        <item h="1" x="4"/>
        <item h="1" x="0"/>
        <item h="1" x="2"/>
        <item x="7"/>
        <item h="1" x="5"/>
        <item h="1" x="15"/>
        <item h="1" x="20"/>
        <item h="1" x="19"/>
        <item h="1" x="11"/>
        <item h="1" x="13"/>
        <item h="1" x="18"/>
        <item h="1" x="14"/>
        <item h="1" x="17"/>
        <item h="1" x="12"/>
        <item h="1" x="21"/>
        <item h="1" x="23"/>
        <item h="1" x="10"/>
        <item h="1" x="16"/>
        <item h="1" x="22"/>
        <item t="default"/>
      </items>
    </pivotField>
    <pivotField showAll="0"/>
    <pivotField showAll="0"/>
    <pivotField showAll="0"/>
    <pivotField dataField="1" numFmtId="4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5"/>
    <field x="24"/>
  </rowFields>
  <rowItems count="20">
    <i>
      <x v="8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urrent Year Budget - 2025 2026" fld="29" baseField="0" baseItem="0" numFmtId="43"/>
    <dataField name="Sum of 2026 2027 Draft Budget" fld="31" baseField="25" baseItem="8" numFmtId="165"/>
  </dataFields>
  <formats count="2">
    <format dxfId="6">
      <pivotArea outline="0" collapsedLevelsAreSubtotals="1" fieldPosition="0"/>
    </format>
    <format dxfId="5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B9A9B3-5890-40B0-862C-DB7880C21F5F}" name="PivotTable2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1" firstHeaderRow="0" firstDataRow="1" firstDataCol="1"/>
  <pivotFields count="3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1"/>
        <item x="2"/>
        <item x="0"/>
        <item x="3"/>
        <item x="4"/>
        <item x="6"/>
        <item x="5"/>
        <item t="default"/>
      </items>
    </pivotField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</pivotFields>
  <rowFields count="1">
    <field x="2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OriginalBudget" fld="24" baseField="0" baseItem="0"/>
    <dataField name="Sum of CurrentYearBudget" fld="27" baseField="0" baseItem="0"/>
    <dataField name="Sum of 6 Months Actual" fld="30" baseField="0" baseItem="0"/>
  </dataFields>
  <formats count="2">
    <format dxfId="4">
      <pivotArea outline="0" collapsedLevelsAreSubtotals="1" fieldPosition="0"/>
    </format>
    <format dxfId="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C0E2-6471-4F3F-B8A6-3B499686ECF7}">
  <sheetPr>
    <tabColor rgb="FF00B050"/>
  </sheetPr>
  <dimension ref="A1:J61"/>
  <sheetViews>
    <sheetView topLeftCell="A49" zoomScale="89" workbookViewId="0">
      <selection activeCell="A90" sqref="A90"/>
    </sheetView>
  </sheetViews>
  <sheetFormatPr defaultRowHeight="14.4" x14ac:dyDescent="0.3"/>
  <cols>
    <col min="1" max="1" width="134.5546875" bestFit="1" customWidth="1"/>
    <col min="2" max="2" width="17.77734375" bestFit="1" customWidth="1"/>
    <col min="3" max="5" width="16.109375" bestFit="1" customWidth="1"/>
    <col min="6" max="6" width="10.109375" bestFit="1" customWidth="1"/>
    <col min="7" max="7" width="12.44140625" bestFit="1" customWidth="1"/>
  </cols>
  <sheetData>
    <row r="1" spans="1:9" ht="23.4" x14ac:dyDescent="0.45">
      <c r="A1" s="8" t="s">
        <v>453</v>
      </c>
    </row>
    <row r="3" spans="1:9" ht="30.6" customHeight="1" x14ac:dyDescent="0.3">
      <c r="A3" s="256" t="s">
        <v>22</v>
      </c>
      <c r="B3" s="240" t="s">
        <v>454</v>
      </c>
      <c r="C3" s="240" t="s">
        <v>455</v>
      </c>
      <c r="D3" s="240" t="s">
        <v>456</v>
      </c>
      <c r="E3" s="240" t="s">
        <v>457</v>
      </c>
      <c r="F3" s="234" t="s">
        <v>466</v>
      </c>
      <c r="G3" s="234" t="s">
        <v>475</v>
      </c>
    </row>
    <row r="4" spans="1:9" x14ac:dyDescent="0.3">
      <c r="A4" s="228" t="s">
        <v>26</v>
      </c>
      <c r="B4" s="229">
        <v>493531498</v>
      </c>
      <c r="C4" s="230">
        <v>550136178.10549307</v>
      </c>
      <c r="D4" s="230">
        <v>568290671.98297429</v>
      </c>
      <c r="E4" s="230">
        <v>586475973.48642945</v>
      </c>
      <c r="F4" s="38">
        <f>(C4-B4)/B4</f>
        <v>0.11469314589824431</v>
      </c>
      <c r="G4" s="232">
        <f>C4-B4</f>
        <v>56604680.105493069</v>
      </c>
      <c r="I4" s="38"/>
    </row>
    <row r="5" spans="1:9" x14ac:dyDescent="0.3">
      <c r="A5" s="274" t="s">
        <v>655</v>
      </c>
      <c r="B5" s="232">
        <v>4435378</v>
      </c>
      <c r="C5" s="232">
        <v>0</v>
      </c>
      <c r="D5" s="232">
        <v>0</v>
      </c>
      <c r="E5" s="232">
        <v>0</v>
      </c>
      <c r="F5" s="38">
        <f t="shared" ref="F5:F27" si="0">(C5-B5)/B5</f>
        <v>-1</v>
      </c>
      <c r="G5" s="232">
        <f t="shared" ref="G5:G27" si="1">C5-B5</f>
        <v>-4435378</v>
      </c>
    </row>
    <row r="6" spans="1:9" x14ac:dyDescent="0.3">
      <c r="A6" s="274" t="s">
        <v>668</v>
      </c>
      <c r="B6" s="232">
        <v>20214804</v>
      </c>
      <c r="C6" s="232">
        <v>0</v>
      </c>
      <c r="D6" s="232">
        <v>0</v>
      </c>
      <c r="E6" s="232">
        <v>0</v>
      </c>
      <c r="F6" s="38">
        <f t="shared" si="0"/>
        <v>-1</v>
      </c>
      <c r="G6" s="232">
        <f t="shared" si="1"/>
        <v>-20214804</v>
      </c>
    </row>
    <row r="7" spans="1:9" x14ac:dyDescent="0.3">
      <c r="A7" s="274" t="s">
        <v>670</v>
      </c>
      <c r="B7" s="232">
        <v>2208000</v>
      </c>
      <c r="C7" s="232">
        <v>0</v>
      </c>
      <c r="D7" s="232">
        <v>0</v>
      </c>
      <c r="E7" s="232">
        <v>0</v>
      </c>
      <c r="F7" s="38">
        <f t="shared" si="0"/>
        <v>-1</v>
      </c>
      <c r="G7" s="232">
        <f t="shared" si="1"/>
        <v>-2208000</v>
      </c>
    </row>
    <row r="8" spans="1:9" x14ac:dyDescent="0.3">
      <c r="A8" s="274" t="s">
        <v>1660</v>
      </c>
      <c r="B8" s="232">
        <v>1794000</v>
      </c>
      <c r="C8" s="232">
        <v>0</v>
      </c>
      <c r="D8" s="232">
        <v>0</v>
      </c>
      <c r="E8" s="232">
        <v>0</v>
      </c>
      <c r="F8" s="38">
        <f t="shared" si="0"/>
        <v>-1</v>
      </c>
      <c r="G8" s="232">
        <f t="shared" si="1"/>
        <v>-1794000</v>
      </c>
      <c r="H8" s="38"/>
    </row>
    <row r="9" spans="1:9" x14ac:dyDescent="0.3">
      <c r="A9" s="274" t="s">
        <v>676</v>
      </c>
      <c r="B9" s="232">
        <v>974472</v>
      </c>
      <c r="C9" s="232">
        <v>0</v>
      </c>
      <c r="D9" s="232">
        <v>0</v>
      </c>
      <c r="E9" s="232">
        <v>0</v>
      </c>
      <c r="F9" s="38">
        <f t="shared" si="0"/>
        <v>-1</v>
      </c>
      <c r="G9" s="232">
        <f t="shared" si="1"/>
        <v>-974472</v>
      </c>
    </row>
    <row r="10" spans="1:9" x14ac:dyDescent="0.3">
      <c r="A10" s="274" t="s">
        <v>663</v>
      </c>
      <c r="B10" s="232">
        <v>346186</v>
      </c>
      <c r="C10" s="232">
        <v>0</v>
      </c>
      <c r="D10" s="232">
        <v>0</v>
      </c>
      <c r="E10" s="232">
        <v>0</v>
      </c>
      <c r="F10" s="38">
        <f t="shared" si="0"/>
        <v>-1</v>
      </c>
      <c r="G10" s="232">
        <f t="shared" si="1"/>
        <v>-346186</v>
      </c>
      <c r="I10" s="38"/>
    </row>
    <row r="11" spans="1:9" x14ac:dyDescent="0.3">
      <c r="A11" s="274" t="s">
        <v>643</v>
      </c>
      <c r="B11" s="232">
        <v>29150622</v>
      </c>
      <c r="C11" s="232">
        <v>550136178.10549307</v>
      </c>
      <c r="D11" s="232">
        <v>568290671.98297429</v>
      </c>
      <c r="E11" s="232">
        <v>586475973.48642945</v>
      </c>
      <c r="F11" s="38">
        <f t="shared" si="0"/>
        <v>17.872193468307231</v>
      </c>
      <c r="G11" s="232">
        <f t="shared" si="1"/>
        <v>520985556.10549307</v>
      </c>
      <c r="I11" s="38"/>
    </row>
    <row r="12" spans="1:9" x14ac:dyDescent="0.3">
      <c r="A12" s="274" t="s">
        <v>674</v>
      </c>
      <c r="B12" s="232">
        <v>16886269</v>
      </c>
      <c r="C12" s="232">
        <v>0</v>
      </c>
      <c r="D12" s="232">
        <v>0</v>
      </c>
      <c r="E12" s="232">
        <v>0</v>
      </c>
      <c r="F12" s="38">
        <f t="shared" si="0"/>
        <v>-1</v>
      </c>
      <c r="G12" s="232">
        <f t="shared" si="1"/>
        <v>-16886269</v>
      </c>
    </row>
    <row r="13" spans="1:9" x14ac:dyDescent="0.3">
      <c r="A13" s="274" t="s">
        <v>736</v>
      </c>
      <c r="B13" s="232">
        <v>1136400</v>
      </c>
      <c r="C13" s="232">
        <v>0</v>
      </c>
      <c r="D13" s="232">
        <v>0</v>
      </c>
      <c r="E13" s="232">
        <v>0</v>
      </c>
      <c r="F13" s="38">
        <f t="shared" si="0"/>
        <v>-1</v>
      </c>
      <c r="G13" s="232">
        <f t="shared" si="1"/>
        <v>-1136400</v>
      </c>
    </row>
    <row r="14" spans="1:9" x14ac:dyDescent="0.3">
      <c r="A14" s="274" t="s">
        <v>1339</v>
      </c>
      <c r="B14" s="232">
        <v>190457</v>
      </c>
      <c r="C14" s="232">
        <v>0</v>
      </c>
      <c r="D14" s="232">
        <v>0</v>
      </c>
      <c r="E14" s="232">
        <v>0</v>
      </c>
      <c r="F14" s="38">
        <f t="shared" si="0"/>
        <v>-1</v>
      </c>
      <c r="G14" s="232">
        <f t="shared" si="1"/>
        <v>-190457</v>
      </c>
    </row>
    <row r="15" spans="1:9" x14ac:dyDescent="0.3">
      <c r="A15" s="274" t="s">
        <v>653</v>
      </c>
      <c r="B15" s="232">
        <v>293865701</v>
      </c>
      <c r="C15" s="232">
        <v>0</v>
      </c>
      <c r="D15" s="232">
        <v>0</v>
      </c>
      <c r="E15" s="232">
        <v>0</v>
      </c>
      <c r="F15" s="38">
        <f t="shared" si="0"/>
        <v>-1</v>
      </c>
      <c r="G15" s="232">
        <f t="shared" si="1"/>
        <v>-293865701</v>
      </c>
    </row>
    <row r="16" spans="1:9" x14ac:dyDescent="0.3">
      <c r="A16" s="274" t="s">
        <v>657</v>
      </c>
      <c r="B16" s="232">
        <v>23511898</v>
      </c>
      <c r="C16" s="232">
        <v>0</v>
      </c>
      <c r="D16" s="232">
        <v>0</v>
      </c>
      <c r="E16" s="232">
        <v>0</v>
      </c>
      <c r="F16" s="38">
        <f t="shared" si="0"/>
        <v>-1</v>
      </c>
      <c r="G16" s="232">
        <f t="shared" si="1"/>
        <v>-23511898</v>
      </c>
    </row>
    <row r="17" spans="1:10" x14ac:dyDescent="0.3">
      <c r="A17" s="274" t="s">
        <v>659</v>
      </c>
      <c r="B17" s="232">
        <v>95439</v>
      </c>
      <c r="C17" s="232">
        <v>0</v>
      </c>
      <c r="D17" s="232">
        <v>0</v>
      </c>
      <c r="E17" s="232">
        <v>0</v>
      </c>
      <c r="F17" s="38">
        <f t="shared" si="0"/>
        <v>-1</v>
      </c>
      <c r="G17" s="232">
        <f t="shared" si="1"/>
        <v>-95439</v>
      </c>
    </row>
    <row r="18" spans="1:10" x14ac:dyDescent="0.3">
      <c r="A18" s="274" t="s">
        <v>651</v>
      </c>
      <c r="B18" s="232">
        <v>5189777</v>
      </c>
      <c r="C18" s="232">
        <v>0</v>
      </c>
      <c r="D18" s="232">
        <v>0</v>
      </c>
      <c r="E18" s="232">
        <v>0</v>
      </c>
      <c r="F18" s="38">
        <f t="shared" si="0"/>
        <v>-1</v>
      </c>
      <c r="G18" s="232">
        <f t="shared" si="1"/>
        <v>-5189777</v>
      </c>
    </row>
    <row r="19" spans="1:10" x14ac:dyDescent="0.3">
      <c r="A19" s="274" t="s">
        <v>645</v>
      </c>
      <c r="B19" s="232">
        <v>26434935</v>
      </c>
      <c r="C19" s="232">
        <v>0</v>
      </c>
      <c r="D19" s="232">
        <v>0</v>
      </c>
      <c r="E19" s="232">
        <v>0</v>
      </c>
      <c r="F19" s="38">
        <f t="shared" si="0"/>
        <v>-1</v>
      </c>
      <c r="G19" s="232">
        <f t="shared" si="1"/>
        <v>-26434935</v>
      </c>
    </row>
    <row r="20" spans="1:10" x14ac:dyDescent="0.3">
      <c r="A20" s="274" t="s">
        <v>661</v>
      </c>
      <c r="B20" s="232">
        <v>53476738</v>
      </c>
      <c r="C20" s="232">
        <v>0</v>
      </c>
      <c r="D20" s="232">
        <v>0</v>
      </c>
      <c r="E20" s="232">
        <v>0</v>
      </c>
      <c r="F20" s="38">
        <f t="shared" si="0"/>
        <v>-1</v>
      </c>
      <c r="G20" s="232">
        <f t="shared" si="1"/>
        <v>-53476738</v>
      </c>
    </row>
    <row r="21" spans="1:10" x14ac:dyDescent="0.3">
      <c r="A21" s="274" t="s">
        <v>647</v>
      </c>
      <c r="B21" s="232">
        <v>1537485</v>
      </c>
      <c r="C21" s="232">
        <v>0</v>
      </c>
      <c r="D21" s="232">
        <v>0</v>
      </c>
      <c r="E21" s="232">
        <v>0</v>
      </c>
      <c r="F21" s="38">
        <f t="shared" si="0"/>
        <v>-1</v>
      </c>
      <c r="G21" s="232">
        <f t="shared" si="1"/>
        <v>-1537485</v>
      </c>
    </row>
    <row r="22" spans="1:10" x14ac:dyDescent="0.3">
      <c r="A22" s="274" t="s">
        <v>1046</v>
      </c>
      <c r="B22" s="232">
        <v>171966</v>
      </c>
      <c r="C22" s="232">
        <v>0</v>
      </c>
      <c r="D22" s="232">
        <v>0</v>
      </c>
      <c r="E22" s="232">
        <v>0</v>
      </c>
      <c r="F22" s="38">
        <f t="shared" si="0"/>
        <v>-1</v>
      </c>
      <c r="G22" s="232">
        <f t="shared" si="1"/>
        <v>-171966</v>
      </c>
    </row>
    <row r="23" spans="1:10" x14ac:dyDescent="0.3">
      <c r="A23" s="274" t="s">
        <v>1050</v>
      </c>
      <c r="B23" s="232">
        <v>24000</v>
      </c>
      <c r="C23" s="232">
        <v>0</v>
      </c>
      <c r="D23" s="232">
        <v>0</v>
      </c>
      <c r="E23" s="232">
        <v>0</v>
      </c>
      <c r="F23" s="38">
        <f t="shared" si="0"/>
        <v>-1</v>
      </c>
      <c r="G23" s="232">
        <f t="shared" si="1"/>
        <v>-24000</v>
      </c>
    </row>
    <row r="24" spans="1:10" x14ac:dyDescent="0.3">
      <c r="A24" s="274" t="s">
        <v>1048</v>
      </c>
      <c r="B24" s="232">
        <v>1018168</v>
      </c>
      <c r="C24" s="232">
        <v>0</v>
      </c>
      <c r="D24" s="232">
        <v>0</v>
      </c>
      <c r="E24" s="232">
        <v>0</v>
      </c>
      <c r="F24" s="38">
        <f t="shared" si="0"/>
        <v>-1</v>
      </c>
      <c r="G24" s="232">
        <f t="shared" si="1"/>
        <v>-1018168</v>
      </c>
    </row>
    <row r="25" spans="1:10" x14ac:dyDescent="0.3">
      <c r="A25" s="274" t="s">
        <v>1056</v>
      </c>
      <c r="B25" s="232">
        <v>153</v>
      </c>
      <c r="C25" s="232">
        <v>0</v>
      </c>
      <c r="D25" s="232">
        <v>0</v>
      </c>
      <c r="E25" s="232">
        <v>0</v>
      </c>
      <c r="F25" s="38">
        <f t="shared" si="0"/>
        <v>-1</v>
      </c>
      <c r="G25" s="232">
        <f t="shared" si="1"/>
        <v>-153</v>
      </c>
    </row>
    <row r="26" spans="1:10" x14ac:dyDescent="0.3">
      <c r="A26" s="274" t="s">
        <v>1052</v>
      </c>
      <c r="B26" s="232">
        <v>119795</v>
      </c>
      <c r="C26" s="232">
        <v>0</v>
      </c>
      <c r="D26" s="232">
        <v>0</v>
      </c>
      <c r="E26" s="232">
        <v>0</v>
      </c>
      <c r="F26" s="38">
        <f t="shared" si="0"/>
        <v>-1</v>
      </c>
      <c r="G26" s="232">
        <f t="shared" si="1"/>
        <v>-119795</v>
      </c>
    </row>
    <row r="27" spans="1:10" x14ac:dyDescent="0.3">
      <c r="A27" s="274" t="s">
        <v>1054</v>
      </c>
      <c r="B27" s="232">
        <v>2274</v>
      </c>
      <c r="C27" s="232">
        <v>0</v>
      </c>
      <c r="D27" s="232">
        <v>0</v>
      </c>
      <c r="E27" s="232">
        <v>0</v>
      </c>
      <c r="F27" s="38">
        <f t="shared" si="0"/>
        <v>-1</v>
      </c>
      <c r="G27" s="232">
        <f t="shared" si="1"/>
        <v>-2274</v>
      </c>
    </row>
    <row r="28" spans="1:10" x14ac:dyDescent="0.3">
      <c r="A28" s="274" t="s">
        <v>954</v>
      </c>
      <c r="B28" s="232">
        <v>1000446</v>
      </c>
      <c r="C28" s="232">
        <v>0</v>
      </c>
      <c r="D28" s="232">
        <v>0</v>
      </c>
      <c r="E28" s="232">
        <v>0</v>
      </c>
      <c r="F28" s="38"/>
      <c r="G28" s="232"/>
    </row>
    <row r="29" spans="1:10" x14ac:dyDescent="0.3">
      <c r="A29" s="274" t="s">
        <v>958</v>
      </c>
      <c r="B29" s="232">
        <v>120000</v>
      </c>
      <c r="C29" s="232">
        <v>0</v>
      </c>
      <c r="D29" s="232">
        <v>0</v>
      </c>
      <c r="E29" s="232">
        <v>0</v>
      </c>
    </row>
    <row r="30" spans="1:10" x14ac:dyDescent="0.3">
      <c r="A30" s="274" t="s">
        <v>956</v>
      </c>
      <c r="B30" s="232">
        <v>5723675</v>
      </c>
      <c r="C30" s="232">
        <v>0</v>
      </c>
      <c r="D30" s="232">
        <v>0</v>
      </c>
      <c r="E30" s="232">
        <v>0</v>
      </c>
    </row>
    <row r="31" spans="1:10" x14ac:dyDescent="0.3">
      <c r="A31" s="274" t="s">
        <v>1855</v>
      </c>
      <c r="B31" s="232">
        <v>966108</v>
      </c>
      <c r="C31" s="232">
        <v>0</v>
      </c>
      <c r="D31" s="232">
        <v>0</v>
      </c>
      <c r="E31" s="232">
        <v>0</v>
      </c>
    </row>
    <row r="32" spans="1:10" x14ac:dyDescent="0.3">
      <c r="A32" s="274" t="s">
        <v>960</v>
      </c>
      <c r="B32" s="232">
        <v>765</v>
      </c>
      <c r="C32" s="232">
        <v>0</v>
      </c>
      <c r="D32" s="232">
        <v>0</v>
      </c>
      <c r="E32" s="232">
        <v>0</v>
      </c>
      <c r="G32" s="4"/>
      <c r="H32" s="4"/>
      <c r="I32" s="4"/>
      <c r="J32" s="4"/>
    </row>
    <row r="33" spans="1:10" x14ac:dyDescent="0.3">
      <c r="A33" s="274" t="s">
        <v>962</v>
      </c>
      <c r="B33" s="232">
        <v>775793</v>
      </c>
      <c r="C33" s="232">
        <v>0</v>
      </c>
      <c r="D33" s="232">
        <v>0</v>
      </c>
      <c r="E33" s="232">
        <v>0</v>
      </c>
      <c r="G33" s="4"/>
      <c r="H33" s="4"/>
      <c r="I33" s="4"/>
      <c r="J33" s="4"/>
    </row>
    <row r="34" spans="1:10" x14ac:dyDescent="0.3">
      <c r="A34" s="274" t="s">
        <v>952</v>
      </c>
      <c r="B34" s="232">
        <v>11370</v>
      </c>
      <c r="C34" s="232">
        <v>0</v>
      </c>
      <c r="D34" s="232">
        <v>0</v>
      </c>
      <c r="E34" s="232">
        <v>0</v>
      </c>
      <c r="G34" s="4"/>
      <c r="H34" s="4"/>
      <c r="I34" s="4"/>
      <c r="J34" s="4"/>
    </row>
    <row r="35" spans="1:10" x14ac:dyDescent="0.3">
      <c r="A35" s="274" t="s">
        <v>1555</v>
      </c>
      <c r="B35" s="232">
        <v>295320</v>
      </c>
      <c r="C35" s="232">
        <v>0</v>
      </c>
      <c r="D35" s="232">
        <v>0</v>
      </c>
      <c r="E35" s="232">
        <v>0</v>
      </c>
      <c r="G35" s="4"/>
      <c r="H35" s="4"/>
      <c r="I35" s="4"/>
      <c r="J35" s="26"/>
    </row>
    <row r="36" spans="1:10" x14ac:dyDescent="0.3">
      <c r="A36" s="274" t="s">
        <v>1559</v>
      </c>
      <c r="B36" s="232">
        <v>24000</v>
      </c>
      <c r="C36" s="232">
        <v>0</v>
      </c>
      <c r="D36" s="232">
        <v>0</v>
      </c>
      <c r="E36" s="232">
        <v>0</v>
      </c>
      <c r="G36" s="4"/>
      <c r="H36" s="4"/>
      <c r="I36" s="4"/>
      <c r="J36" s="4"/>
    </row>
    <row r="37" spans="1:10" x14ac:dyDescent="0.3">
      <c r="A37" s="274" t="s">
        <v>1553</v>
      </c>
      <c r="B37" s="232">
        <v>1421319</v>
      </c>
      <c r="C37" s="232">
        <v>0</v>
      </c>
      <c r="D37" s="232">
        <v>0</v>
      </c>
      <c r="E37" s="232">
        <v>0</v>
      </c>
      <c r="G37" s="4"/>
      <c r="H37" s="4"/>
      <c r="I37" s="4"/>
      <c r="J37" s="4"/>
    </row>
    <row r="38" spans="1:10" x14ac:dyDescent="0.3">
      <c r="A38" s="274" t="s">
        <v>1565</v>
      </c>
      <c r="B38" s="232">
        <v>239767</v>
      </c>
      <c r="C38" s="232">
        <v>0</v>
      </c>
      <c r="D38" s="232">
        <v>0</v>
      </c>
      <c r="E38" s="232">
        <v>0</v>
      </c>
      <c r="G38" s="4"/>
      <c r="H38" s="4"/>
      <c r="I38" s="4"/>
      <c r="J38" s="4"/>
    </row>
    <row r="39" spans="1:10" x14ac:dyDescent="0.3">
      <c r="A39" s="274" t="s">
        <v>1557</v>
      </c>
      <c r="B39" s="232">
        <v>153</v>
      </c>
      <c r="C39" s="232">
        <v>0</v>
      </c>
      <c r="D39" s="232">
        <v>0</v>
      </c>
      <c r="E39" s="232">
        <v>0</v>
      </c>
      <c r="G39" s="4"/>
      <c r="H39" s="4"/>
      <c r="I39" s="4"/>
      <c r="J39" s="4"/>
    </row>
    <row r="40" spans="1:10" x14ac:dyDescent="0.3">
      <c r="A40" s="274" t="s">
        <v>1561</v>
      </c>
      <c r="B40" s="232">
        <v>165591</v>
      </c>
      <c r="C40" s="232">
        <v>0</v>
      </c>
      <c r="D40" s="232">
        <v>0</v>
      </c>
      <c r="E40" s="232">
        <v>0</v>
      </c>
      <c r="G40" s="4"/>
      <c r="H40" s="4"/>
      <c r="I40" s="4"/>
      <c r="J40" s="4"/>
    </row>
    <row r="41" spans="1:10" x14ac:dyDescent="0.3">
      <c r="A41" s="274" t="s">
        <v>1563</v>
      </c>
      <c r="B41" s="232">
        <v>2274</v>
      </c>
      <c r="C41" s="232">
        <v>0</v>
      </c>
      <c r="D41" s="232">
        <v>0</v>
      </c>
      <c r="E41" s="232">
        <v>0</v>
      </c>
      <c r="G41" s="4"/>
      <c r="H41" s="4"/>
      <c r="I41" s="4"/>
      <c r="J41" s="4"/>
    </row>
    <row r="42" spans="1:10" x14ac:dyDescent="0.3">
      <c r="A42" s="228" t="s">
        <v>30</v>
      </c>
      <c r="B42" s="229">
        <v>31414296</v>
      </c>
      <c r="C42" s="230">
        <v>33613296.720000006</v>
      </c>
      <c r="D42" s="230">
        <v>34722535.511759996</v>
      </c>
      <c r="E42" s="230">
        <v>35833656.648136318</v>
      </c>
      <c r="G42" s="4"/>
      <c r="H42" s="4"/>
      <c r="I42" s="4"/>
      <c r="J42" s="4"/>
    </row>
    <row r="43" spans="1:10" s="5" customFormat="1" x14ac:dyDescent="0.3">
      <c r="A43" s="274" t="s">
        <v>1259</v>
      </c>
      <c r="B43" s="232">
        <v>587164</v>
      </c>
      <c r="C43" s="232">
        <v>628265.48</v>
      </c>
      <c r="D43" s="232">
        <v>648998.24083999998</v>
      </c>
      <c r="E43" s="232">
        <v>669766.18454687996</v>
      </c>
      <c r="G43" s="26"/>
      <c r="H43" s="26"/>
      <c r="I43" s="26"/>
      <c r="J43" s="233"/>
    </row>
    <row r="44" spans="1:10" x14ac:dyDescent="0.3">
      <c r="A44" s="274" t="s">
        <v>1261</v>
      </c>
      <c r="B44" s="232">
        <v>45792</v>
      </c>
      <c r="C44" s="232">
        <v>48997.440000000002</v>
      </c>
      <c r="D44" s="232">
        <v>50614.355519999997</v>
      </c>
      <c r="E44" s="232">
        <v>52234.014896640001</v>
      </c>
    </row>
    <row r="45" spans="1:10" x14ac:dyDescent="0.3">
      <c r="A45" s="274" t="s">
        <v>1263</v>
      </c>
      <c r="B45" s="232">
        <v>195721</v>
      </c>
      <c r="C45" s="232">
        <v>209421.47</v>
      </c>
      <c r="D45" s="232">
        <v>216332.37850999998</v>
      </c>
      <c r="E45" s="232">
        <v>223255.01462231998</v>
      </c>
    </row>
    <row r="46" spans="1:10" x14ac:dyDescent="0.3">
      <c r="A46" s="274" t="s">
        <v>1265</v>
      </c>
      <c r="B46" s="232">
        <v>4555407</v>
      </c>
      <c r="C46" s="232">
        <v>4874285.49</v>
      </c>
      <c r="D46" s="232">
        <v>5035136.9111700002</v>
      </c>
      <c r="E46" s="232">
        <v>5196261.2923274403</v>
      </c>
    </row>
    <row r="47" spans="1:10" x14ac:dyDescent="0.3">
      <c r="A47" s="274" t="s">
        <v>1267</v>
      </c>
      <c r="B47" s="232">
        <v>457920</v>
      </c>
      <c r="C47" s="232">
        <v>489974.4</v>
      </c>
      <c r="D47" s="232">
        <v>506143.5552</v>
      </c>
      <c r="E47" s="232">
        <v>522340.14896640001</v>
      </c>
    </row>
    <row r="48" spans="1:10" x14ac:dyDescent="0.3">
      <c r="A48" s="274" t="s">
        <v>1269</v>
      </c>
      <c r="B48" s="232">
        <v>1518469</v>
      </c>
      <c r="C48" s="232">
        <v>1624761.83</v>
      </c>
      <c r="D48" s="232">
        <v>1678378.9703899999</v>
      </c>
      <c r="E48" s="232">
        <v>1732087.09744248</v>
      </c>
    </row>
    <row r="49" spans="1:5" x14ac:dyDescent="0.3">
      <c r="A49" s="274" t="s">
        <v>1271</v>
      </c>
      <c r="B49" s="232">
        <v>782534</v>
      </c>
      <c r="C49" s="232">
        <v>837311.38</v>
      </c>
      <c r="D49" s="232">
        <v>864942.65553999995</v>
      </c>
      <c r="E49" s="232">
        <v>892620.82051728002</v>
      </c>
    </row>
    <row r="50" spans="1:5" x14ac:dyDescent="0.3">
      <c r="A50" s="274" t="s">
        <v>1273</v>
      </c>
      <c r="B50" s="232">
        <v>45792</v>
      </c>
      <c r="C50" s="232">
        <v>48997.440000000002</v>
      </c>
      <c r="D50" s="232">
        <v>50614.355519999997</v>
      </c>
      <c r="E50" s="232">
        <v>52234.014896640001</v>
      </c>
    </row>
    <row r="51" spans="1:5" x14ac:dyDescent="0.3">
      <c r="A51" s="274" t="s">
        <v>1275</v>
      </c>
      <c r="B51" s="232">
        <v>260845</v>
      </c>
      <c r="C51" s="232">
        <v>279104.15000000002</v>
      </c>
      <c r="D51" s="232">
        <v>288314.58695000003</v>
      </c>
      <c r="E51" s="232">
        <v>297540.65373240004</v>
      </c>
    </row>
    <row r="52" spans="1:5" x14ac:dyDescent="0.3">
      <c r="A52" s="274" t="s">
        <v>1277</v>
      </c>
      <c r="B52" s="232">
        <v>3495910</v>
      </c>
      <c r="C52" s="232">
        <v>3740623.7</v>
      </c>
      <c r="D52" s="232">
        <v>3864064.2821</v>
      </c>
      <c r="E52" s="232">
        <v>3987714.3391272002</v>
      </c>
    </row>
    <row r="53" spans="1:5" x14ac:dyDescent="0.3">
      <c r="A53" s="274" t="s">
        <v>1279</v>
      </c>
      <c r="B53" s="232">
        <v>503712</v>
      </c>
      <c r="C53" s="232">
        <v>538971.84000000008</v>
      </c>
      <c r="D53" s="232">
        <v>556757.91072000004</v>
      </c>
      <c r="E53" s="232">
        <v>574574.16386304004</v>
      </c>
    </row>
    <row r="54" spans="1:5" x14ac:dyDescent="0.3">
      <c r="A54" s="274" t="s">
        <v>1281</v>
      </c>
      <c r="B54" s="232">
        <v>1165303</v>
      </c>
      <c r="C54" s="232">
        <v>1246874.21</v>
      </c>
      <c r="D54" s="232">
        <v>1288021.0589299998</v>
      </c>
      <c r="E54" s="232">
        <v>1329237.73281576</v>
      </c>
    </row>
    <row r="55" spans="1:5" x14ac:dyDescent="0.3">
      <c r="A55" s="274" t="s">
        <v>1373</v>
      </c>
      <c r="B55" s="232">
        <v>626026</v>
      </c>
      <c r="C55" s="232">
        <v>669847.82000000007</v>
      </c>
      <c r="D55" s="232">
        <v>691952.79806000006</v>
      </c>
      <c r="E55" s="232">
        <v>714095.28759792005</v>
      </c>
    </row>
    <row r="56" spans="1:5" x14ac:dyDescent="0.3">
      <c r="A56" s="274" t="s">
        <v>1375</v>
      </c>
      <c r="B56" s="232">
        <v>45792</v>
      </c>
      <c r="C56" s="232">
        <v>48997.440000000002</v>
      </c>
      <c r="D56" s="232">
        <v>50614.355519999997</v>
      </c>
      <c r="E56" s="232">
        <v>52234.014896640001</v>
      </c>
    </row>
    <row r="57" spans="1:5" x14ac:dyDescent="0.3">
      <c r="A57" s="274" t="s">
        <v>1377</v>
      </c>
      <c r="B57" s="232">
        <v>208675</v>
      </c>
      <c r="C57" s="232">
        <v>223282.25</v>
      </c>
      <c r="D57" s="232">
        <v>230650.56425</v>
      </c>
      <c r="E57" s="232">
        <v>238031.38230600001</v>
      </c>
    </row>
    <row r="58" spans="1:5" x14ac:dyDescent="0.3">
      <c r="A58" s="274" t="s">
        <v>1601</v>
      </c>
      <c r="B58" s="232">
        <v>11143947</v>
      </c>
      <c r="C58" s="232">
        <v>11924023.290000001</v>
      </c>
      <c r="D58" s="232">
        <v>12317516.058569999</v>
      </c>
      <c r="E58" s="232">
        <v>12711676.57244424</v>
      </c>
    </row>
    <row r="59" spans="1:5" x14ac:dyDescent="0.3">
      <c r="A59" s="274" t="s">
        <v>1603</v>
      </c>
      <c r="B59" s="232">
        <v>2060640</v>
      </c>
      <c r="C59" s="232">
        <v>2204884.8000000003</v>
      </c>
      <c r="D59" s="232">
        <v>2277645.9983999999</v>
      </c>
      <c r="E59" s="232">
        <v>2350530.6703487998</v>
      </c>
    </row>
    <row r="60" spans="1:5" x14ac:dyDescent="0.3">
      <c r="A60" s="274" t="s">
        <v>1605</v>
      </c>
      <c r="B60" s="232">
        <v>3714647</v>
      </c>
      <c r="C60" s="232">
        <v>3974672.29</v>
      </c>
      <c r="D60" s="232">
        <v>4105836.4755699998</v>
      </c>
      <c r="E60" s="232">
        <v>4237223.2427882403</v>
      </c>
    </row>
    <row r="61" spans="1:5" x14ac:dyDescent="0.3">
      <c r="A61" s="228" t="s">
        <v>45</v>
      </c>
      <c r="B61" s="232">
        <v>524945794</v>
      </c>
      <c r="C61" s="232">
        <v>583749474.82549334</v>
      </c>
      <c r="D61" s="232">
        <v>603013207.49473417</v>
      </c>
      <c r="E61" s="232">
        <v>622309630.13456559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3664-278C-4818-8B6C-B74F583E64C2}">
  <sheetPr>
    <tabColor rgb="FF00B050"/>
  </sheetPr>
  <dimension ref="A1:H144"/>
  <sheetViews>
    <sheetView topLeftCell="A8" zoomScale="91" zoomScaleNormal="91" workbookViewId="0">
      <selection activeCell="C20" sqref="C20"/>
    </sheetView>
  </sheetViews>
  <sheetFormatPr defaultRowHeight="14.4" x14ac:dyDescent="0.3"/>
  <cols>
    <col min="1" max="1" width="60.21875" bestFit="1" customWidth="1"/>
    <col min="2" max="2" width="10.77734375" hidden="1" customWidth="1"/>
    <col min="3" max="5" width="19.44140625" style="29" customWidth="1"/>
    <col min="6" max="6" width="41.21875" hidden="1" customWidth="1"/>
    <col min="7" max="7" width="24.44140625" hidden="1" customWidth="1"/>
    <col min="8" max="8" width="28.109375" customWidth="1"/>
  </cols>
  <sheetData>
    <row r="1" spans="1:8" ht="25.8" x14ac:dyDescent="0.5">
      <c r="A1" s="50" t="s">
        <v>62</v>
      </c>
      <c r="C1" s="31"/>
      <c r="D1" s="31"/>
      <c r="E1" s="31"/>
    </row>
    <row r="2" spans="1:8" ht="18.600000000000001" thickBot="1" x14ac:dyDescent="0.4">
      <c r="A2" s="1"/>
      <c r="C2" s="31"/>
      <c r="D2" s="31"/>
      <c r="E2" s="31"/>
    </row>
    <row r="3" spans="1:8" ht="36" x14ac:dyDescent="0.3">
      <c r="A3" s="35" t="s">
        <v>60</v>
      </c>
      <c r="B3" s="48" t="s">
        <v>63</v>
      </c>
      <c r="C3" s="48" t="s">
        <v>12</v>
      </c>
      <c r="D3" s="49" t="s">
        <v>13</v>
      </c>
      <c r="E3" s="49" t="s">
        <v>14</v>
      </c>
      <c r="F3" s="278" t="s">
        <v>64</v>
      </c>
      <c r="G3" s="287" t="s">
        <v>2746</v>
      </c>
      <c r="H3" s="280" t="s">
        <v>2755</v>
      </c>
    </row>
    <row r="4" spans="1:8" ht="49.2" customHeight="1" x14ac:dyDescent="0.35">
      <c r="A4" s="284" t="s">
        <v>2754</v>
      </c>
      <c r="B4" s="285" t="s">
        <v>16</v>
      </c>
      <c r="C4" s="286">
        <v>3500000</v>
      </c>
      <c r="D4" s="286">
        <v>0</v>
      </c>
      <c r="E4" s="286">
        <v>0</v>
      </c>
      <c r="F4" s="279"/>
      <c r="G4" s="288"/>
      <c r="H4" s="12"/>
    </row>
    <row r="5" spans="1:8" ht="49.2" customHeight="1" x14ac:dyDescent="0.35">
      <c r="A5" s="259" t="s">
        <v>65</v>
      </c>
      <c r="B5" s="260" t="s">
        <v>16</v>
      </c>
      <c r="C5" s="286">
        <v>20864652</v>
      </c>
      <c r="D5" s="227">
        <v>0</v>
      </c>
      <c r="E5" s="227">
        <v>0</v>
      </c>
      <c r="F5" s="279"/>
      <c r="G5" s="288"/>
      <c r="H5" s="12"/>
    </row>
    <row r="6" spans="1:8" ht="49.2" customHeight="1" x14ac:dyDescent="0.35">
      <c r="A6" s="259" t="s">
        <v>66</v>
      </c>
      <c r="B6" s="260" t="s">
        <v>16</v>
      </c>
      <c r="C6" s="227">
        <v>35104388</v>
      </c>
      <c r="D6" s="227">
        <v>14402799</v>
      </c>
      <c r="E6" s="227">
        <v>0</v>
      </c>
      <c r="F6" s="279"/>
      <c r="G6" s="288"/>
      <c r="H6" s="12"/>
    </row>
    <row r="7" spans="1:8" ht="49.2" customHeight="1" x14ac:dyDescent="0.35">
      <c r="A7" s="259" t="s">
        <v>2757</v>
      </c>
      <c r="B7" s="260" t="s">
        <v>16</v>
      </c>
      <c r="C7" s="299">
        <v>27067833</v>
      </c>
      <c r="D7" s="286">
        <v>35650261.170000002</v>
      </c>
      <c r="E7" s="286">
        <v>4200000</v>
      </c>
      <c r="F7" s="279" t="s">
        <v>67</v>
      </c>
      <c r="G7" s="288"/>
      <c r="H7" s="12"/>
    </row>
    <row r="8" spans="1:8" ht="72" x14ac:dyDescent="0.35">
      <c r="A8" s="289" t="s">
        <v>2756</v>
      </c>
      <c r="B8" s="260" t="s">
        <v>16</v>
      </c>
      <c r="C8" s="299">
        <v>21339277</v>
      </c>
      <c r="D8" s="286">
        <v>40065639.859999999</v>
      </c>
      <c r="E8" s="286">
        <v>7395110.1400000006</v>
      </c>
      <c r="F8" s="265"/>
      <c r="G8" s="288"/>
      <c r="H8" s="12"/>
    </row>
    <row r="9" spans="1:8" ht="49.2" customHeight="1" x14ac:dyDescent="0.35">
      <c r="A9" s="259" t="s">
        <v>462</v>
      </c>
      <c r="B9" s="260"/>
      <c r="C9" s="227">
        <v>0</v>
      </c>
      <c r="D9" s="227">
        <v>0</v>
      </c>
      <c r="E9" s="286">
        <v>3500000</v>
      </c>
      <c r="F9" s="265"/>
      <c r="G9" s="288"/>
      <c r="H9" s="12"/>
    </row>
    <row r="10" spans="1:8" ht="49.2" customHeight="1" x14ac:dyDescent="0.35">
      <c r="A10" s="259" t="s">
        <v>463</v>
      </c>
      <c r="B10" s="260" t="s">
        <v>16</v>
      </c>
      <c r="C10" s="227">
        <v>0</v>
      </c>
      <c r="D10" s="227">
        <v>0</v>
      </c>
      <c r="E10" s="286">
        <v>13000000</v>
      </c>
      <c r="F10" s="265"/>
      <c r="G10" s="288"/>
      <c r="H10" s="12"/>
    </row>
    <row r="11" spans="1:8" ht="49.2" customHeight="1" x14ac:dyDescent="0.35">
      <c r="A11" s="259" t="s">
        <v>68</v>
      </c>
      <c r="B11" s="261" t="s">
        <v>16</v>
      </c>
      <c r="C11" s="227">
        <v>0</v>
      </c>
      <c r="D11" s="299">
        <v>26565350</v>
      </c>
      <c r="E11" s="286">
        <v>29434650</v>
      </c>
      <c r="F11" s="265"/>
      <c r="G11" s="288"/>
      <c r="H11" s="12"/>
    </row>
    <row r="12" spans="1:8" ht="52.8" customHeight="1" x14ac:dyDescent="0.35">
      <c r="A12" s="284" t="s">
        <v>2767</v>
      </c>
      <c r="B12" s="261"/>
      <c r="C12" s="299">
        <v>2500000</v>
      </c>
      <c r="D12" s="299">
        <v>2000000</v>
      </c>
      <c r="E12" s="286">
        <v>3500000</v>
      </c>
      <c r="F12" s="265"/>
      <c r="G12" s="288"/>
      <c r="H12" s="12"/>
    </row>
    <row r="13" spans="1:8" ht="49.2" customHeight="1" x14ac:dyDescent="0.35">
      <c r="A13" s="259" t="s">
        <v>69</v>
      </c>
      <c r="B13" s="261"/>
      <c r="C13" s="227">
        <v>0</v>
      </c>
      <c r="D13" s="227">
        <v>0</v>
      </c>
      <c r="E13" s="299">
        <v>31724089.859999999</v>
      </c>
      <c r="F13" s="265"/>
      <c r="G13" s="288"/>
      <c r="H13" s="12"/>
    </row>
    <row r="14" spans="1:8" ht="54" x14ac:dyDescent="0.35">
      <c r="A14" s="259" t="s">
        <v>2609</v>
      </c>
      <c r="B14" s="261"/>
      <c r="C14" s="227">
        <v>0</v>
      </c>
      <c r="D14" s="227">
        <v>0</v>
      </c>
      <c r="E14" s="286">
        <v>33500000</v>
      </c>
      <c r="F14" s="265"/>
      <c r="G14" s="288"/>
      <c r="H14" s="12"/>
    </row>
    <row r="15" spans="1:8" ht="18" x14ac:dyDescent="0.35">
      <c r="A15" s="284" t="s">
        <v>2758</v>
      </c>
      <c r="B15" s="261"/>
      <c r="C15" s="286">
        <v>0</v>
      </c>
      <c r="D15" s="286">
        <v>5000000</v>
      </c>
      <c r="E15" s="227">
        <v>0</v>
      </c>
      <c r="F15" s="269"/>
      <c r="G15" s="288"/>
      <c r="H15" s="12"/>
    </row>
    <row r="16" spans="1:8" ht="54" x14ac:dyDescent="0.35">
      <c r="A16" s="301" t="s">
        <v>2768</v>
      </c>
      <c r="B16" s="300"/>
      <c r="C16" s="299">
        <v>2500000</v>
      </c>
      <c r="D16" s="299">
        <v>2000000</v>
      </c>
      <c r="E16" s="299">
        <v>3500000</v>
      </c>
      <c r="F16" s="269"/>
      <c r="G16" s="288"/>
      <c r="H16" s="12"/>
    </row>
    <row r="17" spans="1:8" ht="36.6" thickBot="1" x14ac:dyDescent="0.4">
      <c r="A17" s="262" t="s">
        <v>70</v>
      </c>
      <c r="B17" s="263" t="s">
        <v>16</v>
      </c>
      <c r="C17" s="227">
        <v>5940850</v>
      </c>
      <c r="D17" s="227">
        <v>6614950</v>
      </c>
      <c r="E17" s="227">
        <v>6829150</v>
      </c>
      <c r="F17" s="269"/>
      <c r="G17" s="288"/>
      <c r="H17" s="12"/>
    </row>
    <row r="18" spans="1:8" ht="18.600000000000001" thickBot="1" x14ac:dyDescent="0.4">
      <c r="A18" s="266" t="s">
        <v>71</v>
      </c>
      <c r="B18" s="267"/>
      <c r="C18" s="268">
        <f>SUM(C4:C17)</f>
        <v>118817000</v>
      </c>
      <c r="D18" s="268">
        <f>SUM(D5:D17)</f>
        <v>132299000.03</v>
      </c>
      <c r="E18" s="268">
        <f>SUM(E4:E17)</f>
        <v>136583000</v>
      </c>
      <c r="F18" s="269"/>
      <c r="H18" s="12"/>
    </row>
    <row r="19" spans="1:8" ht="18" x14ac:dyDescent="0.35">
      <c r="A19" s="269"/>
      <c r="B19" s="269"/>
      <c r="C19" s="270"/>
      <c r="D19" s="270"/>
      <c r="E19" s="270"/>
      <c r="F19" s="195"/>
    </row>
    <row r="20" spans="1:8" x14ac:dyDescent="0.3">
      <c r="A20" s="195"/>
      <c r="B20" s="195"/>
      <c r="C20" s="277">
        <f>SUM(C4:C16)</f>
        <v>112876150</v>
      </c>
      <c r="D20" s="277"/>
      <c r="E20" s="277"/>
      <c r="F20" s="195"/>
    </row>
    <row r="21" spans="1:8" x14ac:dyDescent="0.3">
      <c r="A21" s="195"/>
      <c r="B21" s="195"/>
      <c r="C21" s="271"/>
      <c r="D21" s="271"/>
      <c r="E21" s="271"/>
      <c r="F21" s="195"/>
    </row>
    <row r="22" spans="1:8" x14ac:dyDescent="0.3">
      <c r="A22" s="195"/>
      <c r="B22" s="195"/>
      <c r="C22" s="271"/>
      <c r="D22" s="271"/>
      <c r="E22" s="271"/>
      <c r="F22" s="195"/>
    </row>
    <row r="23" spans="1:8" x14ac:dyDescent="0.3">
      <c r="A23" s="195"/>
      <c r="B23" s="195"/>
      <c r="C23" s="271"/>
      <c r="D23" s="271"/>
      <c r="E23" s="271"/>
      <c r="F23" s="195"/>
    </row>
    <row r="24" spans="1:8" x14ac:dyDescent="0.3">
      <c r="A24" s="195"/>
      <c r="B24" s="195"/>
      <c r="C24" s="271"/>
      <c r="D24" s="271"/>
      <c r="E24" s="271"/>
      <c r="F24" s="195"/>
    </row>
    <row r="25" spans="1:8" x14ac:dyDescent="0.3">
      <c r="A25" s="195"/>
      <c r="B25" s="195"/>
      <c r="C25" s="271"/>
      <c r="D25" s="271"/>
      <c r="E25" s="271"/>
      <c r="F25" s="195"/>
    </row>
    <row r="26" spans="1:8" x14ac:dyDescent="0.3">
      <c r="A26" s="195"/>
      <c r="B26" s="195"/>
      <c r="C26" s="271"/>
      <c r="D26" s="271"/>
      <c r="E26" s="271"/>
      <c r="F26" s="195"/>
    </row>
    <row r="27" spans="1:8" x14ac:dyDescent="0.3">
      <c r="A27" s="195"/>
      <c r="B27" s="195"/>
      <c r="C27" s="271"/>
      <c r="D27" s="271"/>
      <c r="E27" s="271"/>
      <c r="F27" s="195"/>
    </row>
    <row r="28" spans="1:8" x14ac:dyDescent="0.3">
      <c r="A28" s="195"/>
      <c r="B28" s="195"/>
      <c r="C28" s="271"/>
      <c r="D28" s="271"/>
      <c r="E28" s="271"/>
      <c r="F28" s="195"/>
    </row>
    <row r="29" spans="1:8" x14ac:dyDescent="0.3">
      <c r="A29" s="195"/>
      <c r="B29" s="195"/>
      <c r="C29" s="271"/>
      <c r="D29" s="271"/>
      <c r="E29" s="271"/>
      <c r="F29" s="195"/>
    </row>
    <row r="30" spans="1:8" x14ac:dyDescent="0.3">
      <c r="A30" s="195"/>
      <c r="B30" s="195"/>
      <c r="C30" s="271"/>
      <c r="D30" s="271"/>
      <c r="E30" s="271"/>
      <c r="F30" s="195"/>
    </row>
    <row r="31" spans="1:8" x14ac:dyDescent="0.3">
      <c r="A31" s="195"/>
      <c r="B31" s="195"/>
      <c r="C31" s="271"/>
      <c r="D31" s="271"/>
      <c r="E31" s="271"/>
      <c r="F31" s="195"/>
    </row>
    <row r="32" spans="1:8" x14ac:dyDescent="0.3">
      <c r="A32" s="195"/>
      <c r="B32" s="195"/>
      <c r="C32" s="271"/>
      <c r="D32" s="271"/>
      <c r="E32" s="271"/>
      <c r="F32" s="195"/>
    </row>
    <row r="33" spans="1:6" x14ac:dyDescent="0.3">
      <c r="A33" s="195"/>
      <c r="B33" s="195"/>
      <c r="C33" s="271"/>
      <c r="D33" s="271"/>
      <c r="E33" s="271"/>
      <c r="F33" s="195"/>
    </row>
    <row r="34" spans="1:6" x14ac:dyDescent="0.3">
      <c r="A34" s="195"/>
      <c r="B34" s="195"/>
      <c r="C34" s="271"/>
      <c r="D34" s="271"/>
      <c r="E34" s="271"/>
      <c r="F34" s="195"/>
    </row>
    <row r="35" spans="1:6" x14ac:dyDescent="0.3">
      <c r="A35" s="195"/>
      <c r="B35" s="195"/>
      <c r="C35" s="271"/>
      <c r="D35" s="271"/>
      <c r="E35" s="271"/>
      <c r="F35" s="195"/>
    </row>
    <row r="36" spans="1:6" x14ac:dyDescent="0.3">
      <c r="A36" s="195"/>
      <c r="B36" s="195"/>
      <c r="C36" s="271"/>
      <c r="D36" s="271"/>
      <c r="E36" s="271"/>
      <c r="F36" s="195"/>
    </row>
    <row r="37" spans="1:6" x14ac:dyDescent="0.3">
      <c r="A37" s="195"/>
      <c r="B37" s="195"/>
      <c r="C37" s="271"/>
      <c r="D37" s="271"/>
      <c r="E37" s="271"/>
      <c r="F37" s="195"/>
    </row>
    <row r="38" spans="1:6" x14ac:dyDescent="0.3">
      <c r="A38" s="195"/>
      <c r="B38" s="195"/>
      <c r="C38" s="271"/>
      <c r="D38" s="271"/>
      <c r="E38" s="271"/>
      <c r="F38" s="195"/>
    </row>
    <row r="39" spans="1:6" x14ac:dyDescent="0.3">
      <c r="A39" s="195"/>
      <c r="B39" s="195"/>
      <c r="C39" s="271"/>
      <c r="D39" s="271"/>
      <c r="E39" s="271"/>
      <c r="F39" s="195"/>
    </row>
    <row r="40" spans="1:6" x14ac:dyDescent="0.3">
      <c r="A40" s="195"/>
      <c r="B40" s="195"/>
      <c r="C40" s="271"/>
      <c r="D40" s="271"/>
      <c r="E40" s="271"/>
      <c r="F40" s="195"/>
    </row>
    <row r="41" spans="1:6" x14ac:dyDescent="0.3">
      <c r="A41" s="195"/>
      <c r="B41" s="195"/>
      <c r="C41" s="271"/>
      <c r="D41" s="271"/>
      <c r="E41" s="271"/>
      <c r="F41" s="195"/>
    </row>
    <row r="42" spans="1:6" x14ac:dyDescent="0.3">
      <c r="A42" s="195"/>
      <c r="B42" s="195"/>
      <c r="C42" s="271"/>
      <c r="D42" s="271"/>
      <c r="E42" s="271"/>
      <c r="F42" s="195"/>
    </row>
    <row r="43" spans="1:6" x14ac:dyDescent="0.3">
      <c r="A43" s="195"/>
      <c r="B43" s="195"/>
      <c r="C43" s="271"/>
      <c r="D43" s="271"/>
      <c r="E43" s="271"/>
      <c r="F43" s="195"/>
    </row>
    <row r="44" spans="1:6" x14ac:dyDescent="0.3">
      <c r="A44" s="195"/>
      <c r="B44" s="195"/>
      <c r="C44" s="271"/>
      <c r="D44" s="271"/>
      <c r="E44" s="271"/>
      <c r="F44" s="195"/>
    </row>
    <row r="45" spans="1:6" x14ac:dyDescent="0.3">
      <c r="A45" s="195"/>
      <c r="B45" s="195"/>
      <c r="C45" s="271"/>
      <c r="D45" s="271"/>
      <c r="E45" s="271"/>
      <c r="F45" s="195"/>
    </row>
    <row r="46" spans="1:6" x14ac:dyDescent="0.3">
      <c r="A46" s="195"/>
      <c r="B46" s="195"/>
      <c r="C46" s="271"/>
      <c r="D46" s="271"/>
      <c r="E46" s="271"/>
      <c r="F46" s="195"/>
    </row>
    <row r="47" spans="1:6" x14ac:dyDescent="0.3">
      <c r="A47" s="195"/>
      <c r="B47" s="195"/>
      <c r="C47" s="271"/>
      <c r="D47" s="271"/>
      <c r="E47" s="271"/>
      <c r="F47" s="195"/>
    </row>
    <row r="48" spans="1:6" x14ac:dyDescent="0.3">
      <c r="A48" s="195"/>
      <c r="B48" s="195"/>
      <c r="C48" s="271"/>
      <c r="D48" s="271"/>
      <c r="E48" s="271"/>
      <c r="F48" s="195"/>
    </row>
    <row r="49" spans="1:6" x14ac:dyDescent="0.3">
      <c r="A49" s="195"/>
      <c r="B49" s="195"/>
      <c r="C49" s="271"/>
      <c r="D49" s="271"/>
      <c r="E49" s="271"/>
      <c r="F49" s="195"/>
    </row>
    <row r="50" spans="1:6" x14ac:dyDescent="0.3">
      <c r="A50" s="195"/>
      <c r="B50" s="195"/>
      <c r="C50" s="271"/>
      <c r="D50" s="271"/>
      <c r="E50" s="271"/>
      <c r="F50" s="195"/>
    </row>
    <row r="51" spans="1:6" x14ac:dyDescent="0.3">
      <c r="A51" s="195"/>
      <c r="B51" s="195"/>
      <c r="C51" s="271"/>
      <c r="D51" s="271"/>
      <c r="E51" s="271"/>
      <c r="F51" s="195"/>
    </row>
    <row r="52" spans="1:6" x14ac:dyDescent="0.3">
      <c r="A52" s="195"/>
      <c r="B52" s="195"/>
      <c r="C52" s="271"/>
      <c r="D52" s="271"/>
      <c r="E52" s="271"/>
      <c r="F52" s="195"/>
    </row>
    <row r="53" spans="1:6" x14ac:dyDescent="0.3">
      <c r="A53" s="195"/>
      <c r="B53" s="195"/>
      <c r="C53" s="271"/>
      <c r="D53" s="271"/>
      <c r="E53" s="271"/>
      <c r="F53" s="195"/>
    </row>
    <row r="54" spans="1:6" x14ac:dyDescent="0.3">
      <c r="A54" s="195"/>
      <c r="B54" s="195"/>
      <c r="C54" s="271"/>
      <c r="D54" s="271"/>
      <c r="E54" s="271"/>
      <c r="F54" s="195"/>
    </row>
    <row r="55" spans="1:6" x14ac:dyDescent="0.3">
      <c r="A55" s="195"/>
      <c r="B55" s="195"/>
      <c r="C55" s="271"/>
      <c r="D55" s="271"/>
      <c r="E55" s="271"/>
      <c r="F55" s="195"/>
    </row>
    <row r="56" spans="1:6" x14ac:dyDescent="0.3">
      <c r="A56" s="195"/>
      <c r="B56" s="195"/>
      <c r="C56" s="271"/>
      <c r="D56" s="271"/>
      <c r="E56" s="271"/>
      <c r="F56" s="195"/>
    </row>
    <row r="57" spans="1:6" x14ac:dyDescent="0.3">
      <c r="A57" s="195"/>
      <c r="B57" s="195"/>
      <c r="C57" s="271"/>
      <c r="D57" s="271"/>
      <c r="E57" s="271"/>
      <c r="F57" s="195"/>
    </row>
    <row r="58" spans="1:6" x14ac:dyDescent="0.3">
      <c r="A58" s="195"/>
      <c r="B58" s="195"/>
      <c r="C58" s="271"/>
      <c r="D58" s="271"/>
      <c r="E58" s="271"/>
      <c r="F58" s="195"/>
    </row>
    <row r="59" spans="1:6" x14ac:dyDescent="0.3">
      <c r="A59" s="195"/>
      <c r="B59" s="195"/>
      <c r="C59" s="271"/>
      <c r="D59" s="271"/>
      <c r="E59" s="271"/>
      <c r="F59" s="195"/>
    </row>
    <row r="60" spans="1:6" x14ac:dyDescent="0.3">
      <c r="A60" s="195"/>
      <c r="B60" s="195"/>
      <c r="C60" s="271"/>
      <c r="D60" s="271"/>
      <c r="E60" s="271"/>
      <c r="F60" s="195"/>
    </row>
    <row r="61" spans="1:6" x14ac:dyDescent="0.3">
      <c r="A61" s="195"/>
      <c r="B61" s="195"/>
      <c r="C61" s="271"/>
      <c r="D61" s="271"/>
      <c r="E61" s="271"/>
      <c r="F61" s="195"/>
    </row>
    <row r="62" spans="1:6" x14ac:dyDescent="0.3">
      <c r="A62" s="195"/>
      <c r="B62" s="195"/>
      <c r="C62" s="271"/>
      <c r="D62" s="271"/>
      <c r="E62" s="271"/>
      <c r="F62" s="195"/>
    </row>
    <row r="63" spans="1:6" x14ac:dyDescent="0.3">
      <c r="A63" s="195"/>
      <c r="B63" s="195"/>
      <c r="C63" s="271"/>
      <c r="D63" s="271"/>
      <c r="E63" s="271"/>
      <c r="F63" s="195"/>
    </row>
    <row r="64" spans="1:6" x14ac:dyDescent="0.3">
      <c r="A64" s="195"/>
      <c r="B64" s="195"/>
      <c r="C64" s="271"/>
      <c r="D64" s="271"/>
      <c r="E64" s="271"/>
      <c r="F64" s="195"/>
    </row>
    <row r="65" spans="1:6" x14ac:dyDescent="0.3">
      <c r="A65" s="195"/>
      <c r="B65" s="195"/>
      <c r="C65" s="271"/>
      <c r="D65" s="271"/>
      <c r="E65" s="271"/>
      <c r="F65" s="195"/>
    </row>
    <row r="66" spans="1:6" x14ac:dyDescent="0.3">
      <c r="A66" s="195"/>
      <c r="B66" s="195"/>
      <c r="C66" s="271"/>
      <c r="D66" s="271"/>
      <c r="E66" s="271"/>
      <c r="F66" s="195"/>
    </row>
    <row r="67" spans="1:6" x14ac:dyDescent="0.3">
      <c r="A67" s="195"/>
      <c r="B67" s="195"/>
      <c r="C67" s="271"/>
      <c r="D67" s="271"/>
      <c r="E67" s="271"/>
      <c r="F67" s="195"/>
    </row>
    <row r="68" spans="1:6" x14ac:dyDescent="0.3">
      <c r="A68" s="195"/>
      <c r="B68" s="195"/>
      <c r="C68" s="271"/>
      <c r="D68" s="271"/>
      <c r="E68" s="271"/>
      <c r="F68" s="195"/>
    </row>
    <row r="69" spans="1:6" x14ac:dyDescent="0.3">
      <c r="A69" s="195"/>
      <c r="B69" s="195"/>
      <c r="C69" s="271"/>
      <c r="D69" s="271"/>
      <c r="E69" s="271"/>
      <c r="F69" s="195"/>
    </row>
    <row r="70" spans="1:6" x14ac:dyDescent="0.3">
      <c r="A70" s="195"/>
      <c r="B70" s="195"/>
      <c r="C70" s="271"/>
      <c r="D70" s="271"/>
      <c r="E70" s="271"/>
      <c r="F70" s="195"/>
    </row>
    <row r="71" spans="1:6" x14ac:dyDescent="0.3">
      <c r="A71" s="195"/>
      <c r="B71" s="195"/>
      <c r="C71" s="271"/>
      <c r="D71" s="271"/>
      <c r="E71" s="271"/>
      <c r="F71" s="195"/>
    </row>
    <row r="72" spans="1:6" x14ac:dyDescent="0.3">
      <c r="A72" s="195"/>
      <c r="B72" s="195"/>
      <c r="C72" s="271"/>
      <c r="D72" s="271"/>
      <c r="E72" s="271"/>
      <c r="F72" s="195"/>
    </row>
    <row r="73" spans="1:6" x14ac:dyDescent="0.3">
      <c r="A73" s="195"/>
      <c r="B73" s="195"/>
      <c r="C73" s="271"/>
      <c r="D73" s="271"/>
      <c r="E73" s="271"/>
      <c r="F73" s="195"/>
    </row>
    <row r="74" spans="1:6" x14ac:dyDescent="0.3">
      <c r="A74" s="195"/>
      <c r="B74" s="195"/>
      <c r="C74" s="271"/>
      <c r="D74" s="271"/>
      <c r="E74" s="271"/>
      <c r="F74" s="195"/>
    </row>
    <row r="75" spans="1:6" x14ac:dyDescent="0.3">
      <c r="A75" s="195"/>
      <c r="B75" s="195"/>
      <c r="C75" s="271"/>
      <c r="D75" s="271"/>
      <c r="E75" s="271"/>
      <c r="F75" s="195"/>
    </row>
    <row r="76" spans="1:6" x14ac:dyDescent="0.3">
      <c r="A76" s="195"/>
      <c r="B76" s="195"/>
      <c r="C76" s="271"/>
      <c r="D76" s="271"/>
      <c r="E76" s="271"/>
      <c r="F76" s="195"/>
    </row>
    <row r="77" spans="1:6" x14ac:dyDescent="0.3">
      <c r="A77" s="195"/>
      <c r="B77" s="195"/>
      <c r="C77" s="271"/>
      <c r="D77" s="271"/>
      <c r="E77" s="271"/>
      <c r="F77" s="195"/>
    </row>
    <row r="78" spans="1:6" x14ac:dyDescent="0.3">
      <c r="A78" s="195"/>
      <c r="B78" s="195"/>
      <c r="C78" s="271"/>
      <c r="D78" s="271"/>
      <c r="E78" s="271"/>
      <c r="F78" s="195"/>
    </row>
    <row r="79" spans="1:6" x14ac:dyDescent="0.3">
      <c r="A79" s="195"/>
      <c r="B79" s="195"/>
      <c r="C79" s="271"/>
      <c r="D79" s="271"/>
      <c r="E79" s="271"/>
      <c r="F79" s="195"/>
    </row>
    <row r="80" spans="1:6" x14ac:dyDescent="0.3">
      <c r="A80" s="195"/>
      <c r="B80" s="195"/>
      <c r="C80" s="271"/>
      <c r="D80" s="271"/>
      <c r="E80" s="271"/>
      <c r="F80" s="195"/>
    </row>
    <row r="81" spans="1:6" x14ac:dyDescent="0.3">
      <c r="A81" s="195"/>
      <c r="B81" s="195"/>
      <c r="C81" s="271"/>
      <c r="D81" s="271"/>
      <c r="E81" s="271"/>
      <c r="F81" s="195"/>
    </row>
    <row r="82" spans="1:6" x14ac:dyDescent="0.3">
      <c r="A82" s="195"/>
      <c r="B82" s="195"/>
      <c r="C82" s="271"/>
      <c r="D82" s="271"/>
      <c r="E82" s="271"/>
      <c r="F82" s="195"/>
    </row>
    <row r="83" spans="1:6" x14ac:dyDescent="0.3">
      <c r="A83" s="195"/>
      <c r="B83" s="195"/>
      <c r="C83" s="271"/>
      <c r="D83" s="271"/>
      <c r="E83" s="271"/>
      <c r="F83" s="195"/>
    </row>
    <row r="84" spans="1:6" x14ac:dyDescent="0.3">
      <c r="A84" s="195"/>
      <c r="B84" s="195"/>
      <c r="C84" s="271"/>
      <c r="D84" s="271"/>
      <c r="E84" s="271"/>
      <c r="F84" s="195"/>
    </row>
    <row r="85" spans="1:6" x14ac:dyDescent="0.3">
      <c r="A85" s="195"/>
      <c r="B85" s="195"/>
      <c r="C85" s="271"/>
      <c r="D85" s="271"/>
      <c r="E85" s="271"/>
      <c r="F85" s="195"/>
    </row>
    <row r="86" spans="1:6" x14ac:dyDescent="0.3">
      <c r="A86" s="195"/>
      <c r="B86" s="195"/>
      <c r="C86" s="271"/>
      <c r="D86" s="271"/>
      <c r="E86" s="271"/>
      <c r="F86" s="195"/>
    </row>
    <row r="87" spans="1:6" x14ac:dyDescent="0.3">
      <c r="A87" s="195"/>
      <c r="B87" s="195"/>
      <c r="C87" s="271"/>
      <c r="D87" s="271"/>
      <c r="E87" s="271"/>
      <c r="F87" s="195"/>
    </row>
    <row r="88" spans="1:6" x14ac:dyDescent="0.3">
      <c r="A88" s="195"/>
      <c r="B88" s="195"/>
      <c r="C88" s="271"/>
      <c r="D88" s="271"/>
      <c r="E88" s="271"/>
      <c r="F88" s="195"/>
    </row>
    <row r="89" spans="1:6" x14ac:dyDescent="0.3">
      <c r="A89" s="195"/>
      <c r="B89" s="195"/>
      <c r="C89" s="271"/>
      <c r="D89" s="271"/>
      <c r="E89" s="271"/>
      <c r="F89" s="195"/>
    </row>
    <row r="90" spans="1:6" x14ac:dyDescent="0.3">
      <c r="A90" s="195"/>
      <c r="B90" s="195"/>
      <c r="C90" s="271"/>
      <c r="D90" s="271"/>
      <c r="E90" s="271"/>
      <c r="F90" s="195"/>
    </row>
    <row r="91" spans="1:6" x14ac:dyDescent="0.3">
      <c r="A91" s="195"/>
      <c r="B91" s="195"/>
      <c r="C91" s="271"/>
      <c r="D91" s="271"/>
      <c r="E91" s="271"/>
      <c r="F91" s="195"/>
    </row>
    <row r="92" spans="1:6" x14ac:dyDescent="0.3">
      <c r="A92" s="195"/>
      <c r="B92" s="195"/>
      <c r="C92" s="271"/>
      <c r="D92" s="271"/>
      <c r="E92" s="271"/>
      <c r="F92" s="195"/>
    </row>
    <row r="93" spans="1:6" x14ac:dyDescent="0.3">
      <c r="A93" s="195"/>
      <c r="B93" s="195"/>
      <c r="C93" s="271"/>
      <c r="D93" s="271"/>
      <c r="E93" s="271"/>
      <c r="F93" s="195"/>
    </row>
    <row r="94" spans="1:6" x14ac:dyDescent="0.3">
      <c r="A94" s="195"/>
      <c r="B94" s="195"/>
      <c r="C94" s="271"/>
      <c r="D94" s="271"/>
      <c r="E94" s="271"/>
      <c r="F94" s="195"/>
    </row>
    <row r="95" spans="1:6" x14ac:dyDescent="0.3">
      <c r="A95" s="195"/>
      <c r="B95" s="195"/>
      <c r="C95" s="271"/>
      <c r="D95" s="271"/>
      <c r="E95" s="271"/>
      <c r="F95" s="195"/>
    </row>
    <row r="96" spans="1:6" x14ac:dyDescent="0.3">
      <c r="A96" s="195"/>
      <c r="B96" s="195"/>
      <c r="C96" s="271"/>
      <c r="D96" s="271"/>
      <c r="E96" s="271"/>
      <c r="F96" s="195"/>
    </row>
    <row r="97" spans="1:6" x14ac:dyDescent="0.3">
      <c r="A97" s="195"/>
      <c r="B97" s="195"/>
      <c r="C97" s="271"/>
      <c r="D97" s="271"/>
      <c r="E97" s="271"/>
      <c r="F97" s="195"/>
    </row>
    <row r="98" spans="1:6" x14ac:dyDescent="0.3">
      <c r="A98" s="195"/>
      <c r="B98" s="195"/>
      <c r="C98" s="271"/>
      <c r="D98" s="271"/>
      <c r="E98" s="271"/>
      <c r="F98" s="195"/>
    </row>
    <row r="99" spans="1:6" x14ac:dyDescent="0.3">
      <c r="A99" s="195"/>
      <c r="B99" s="195"/>
      <c r="C99" s="271"/>
      <c r="D99" s="271"/>
      <c r="E99" s="271"/>
      <c r="F99" s="195"/>
    </row>
    <row r="100" spans="1:6" x14ac:dyDescent="0.3">
      <c r="A100" s="195"/>
      <c r="B100" s="195"/>
      <c r="C100" s="271"/>
      <c r="D100" s="271"/>
      <c r="E100" s="271"/>
      <c r="F100" s="195"/>
    </row>
    <row r="101" spans="1:6" x14ac:dyDescent="0.3">
      <c r="A101" s="195"/>
      <c r="B101" s="195"/>
      <c r="C101" s="271"/>
      <c r="D101" s="271"/>
      <c r="E101" s="271"/>
      <c r="F101" s="195"/>
    </row>
    <row r="102" spans="1:6" x14ac:dyDescent="0.3">
      <c r="A102" s="195"/>
      <c r="B102" s="195"/>
      <c r="C102" s="271"/>
      <c r="D102" s="271"/>
      <c r="E102" s="271"/>
      <c r="F102" s="195"/>
    </row>
    <row r="103" spans="1:6" x14ac:dyDescent="0.3">
      <c r="A103" s="195"/>
      <c r="B103" s="195"/>
      <c r="C103" s="271"/>
      <c r="D103" s="271"/>
      <c r="E103" s="271"/>
      <c r="F103" s="195"/>
    </row>
    <row r="104" spans="1:6" x14ac:dyDescent="0.3">
      <c r="A104" s="195"/>
      <c r="B104" s="195"/>
      <c r="C104" s="271"/>
      <c r="D104" s="271"/>
      <c r="E104" s="271"/>
      <c r="F104" s="195"/>
    </row>
    <row r="105" spans="1:6" x14ac:dyDescent="0.3">
      <c r="A105" s="195"/>
      <c r="B105" s="195"/>
      <c r="C105" s="271"/>
      <c r="D105" s="271"/>
      <c r="E105" s="271"/>
      <c r="F105" s="195"/>
    </row>
    <row r="106" spans="1:6" x14ac:dyDescent="0.3">
      <c r="A106" s="195"/>
      <c r="B106" s="195"/>
      <c r="C106" s="271"/>
      <c r="D106" s="271"/>
      <c r="E106" s="271"/>
      <c r="F106" s="195"/>
    </row>
    <row r="107" spans="1:6" x14ac:dyDescent="0.3">
      <c r="A107" s="195"/>
      <c r="B107" s="195"/>
      <c r="C107" s="271"/>
      <c r="D107" s="271"/>
      <c r="E107" s="271"/>
      <c r="F107" s="195"/>
    </row>
    <row r="108" spans="1:6" x14ac:dyDescent="0.3">
      <c r="A108" s="195"/>
      <c r="B108" s="195"/>
      <c r="C108" s="271"/>
      <c r="D108" s="271"/>
      <c r="E108" s="271"/>
      <c r="F108" s="195"/>
    </row>
    <row r="109" spans="1:6" x14ac:dyDescent="0.3">
      <c r="A109" s="195"/>
      <c r="B109" s="195"/>
      <c r="C109" s="271"/>
      <c r="D109" s="271"/>
      <c r="E109" s="271"/>
      <c r="F109" s="195"/>
    </row>
    <row r="110" spans="1:6" x14ac:dyDescent="0.3">
      <c r="A110" s="195"/>
      <c r="B110" s="195"/>
      <c r="C110" s="271"/>
      <c r="D110" s="271"/>
      <c r="E110" s="271"/>
      <c r="F110" s="195"/>
    </row>
    <row r="111" spans="1:6" x14ac:dyDescent="0.3">
      <c r="A111" s="195"/>
      <c r="B111" s="195"/>
      <c r="C111" s="271"/>
      <c r="D111" s="271"/>
      <c r="E111" s="271"/>
      <c r="F111" s="195"/>
    </row>
    <row r="112" spans="1:6" x14ac:dyDescent="0.3">
      <c r="A112" s="195"/>
      <c r="B112" s="195"/>
      <c r="C112" s="271"/>
      <c r="D112" s="271"/>
      <c r="E112" s="271"/>
      <c r="F112" s="195"/>
    </row>
    <row r="113" spans="1:6" x14ac:dyDescent="0.3">
      <c r="A113" s="195"/>
      <c r="B113" s="195"/>
      <c r="C113" s="271"/>
      <c r="D113" s="271"/>
      <c r="E113" s="271"/>
      <c r="F113" s="195"/>
    </row>
    <row r="114" spans="1:6" x14ac:dyDescent="0.3">
      <c r="A114" s="195"/>
      <c r="B114" s="195"/>
      <c r="C114" s="271"/>
      <c r="D114" s="271"/>
      <c r="E114" s="271"/>
      <c r="F114" s="195"/>
    </row>
    <row r="115" spans="1:6" x14ac:dyDescent="0.3">
      <c r="A115" s="195"/>
      <c r="B115" s="195"/>
      <c r="C115" s="271"/>
      <c r="D115" s="271"/>
      <c r="E115" s="271"/>
      <c r="F115" s="195"/>
    </row>
    <row r="116" spans="1:6" x14ac:dyDescent="0.3">
      <c r="A116" s="195"/>
      <c r="B116" s="195"/>
      <c r="C116" s="271"/>
      <c r="D116" s="271"/>
      <c r="E116" s="271"/>
      <c r="F116" s="195"/>
    </row>
    <row r="117" spans="1:6" x14ac:dyDescent="0.3">
      <c r="A117" s="195"/>
      <c r="B117" s="195"/>
      <c r="C117" s="271"/>
      <c r="D117" s="271"/>
      <c r="E117" s="271"/>
      <c r="F117" s="195"/>
    </row>
    <row r="118" spans="1:6" x14ac:dyDescent="0.3">
      <c r="A118" s="195"/>
      <c r="B118" s="195"/>
      <c r="C118" s="271"/>
      <c r="D118" s="271"/>
      <c r="E118" s="271"/>
      <c r="F118" s="195"/>
    </row>
    <row r="119" spans="1:6" x14ac:dyDescent="0.3">
      <c r="A119" s="195"/>
      <c r="B119" s="195"/>
      <c r="C119" s="271"/>
      <c r="D119" s="271"/>
      <c r="E119" s="271"/>
      <c r="F119" s="195"/>
    </row>
    <row r="120" spans="1:6" x14ac:dyDescent="0.3">
      <c r="A120" s="195"/>
      <c r="B120" s="195"/>
      <c r="C120" s="271"/>
      <c r="D120" s="271"/>
      <c r="E120" s="271"/>
      <c r="F120" s="195"/>
    </row>
    <row r="121" spans="1:6" x14ac:dyDescent="0.3">
      <c r="A121" s="195"/>
      <c r="B121" s="195"/>
      <c r="C121" s="271"/>
      <c r="D121" s="271"/>
      <c r="E121" s="271"/>
      <c r="F121" s="195"/>
    </row>
    <row r="122" spans="1:6" x14ac:dyDescent="0.3">
      <c r="A122" s="195"/>
      <c r="B122" s="195"/>
      <c r="C122" s="271"/>
      <c r="D122" s="271"/>
      <c r="E122" s="271"/>
      <c r="F122" s="195"/>
    </row>
    <row r="123" spans="1:6" x14ac:dyDescent="0.3">
      <c r="A123" s="195"/>
      <c r="B123" s="195"/>
      <c r="C123" s="271"/>
      <c r="D123" s="271"/>
      <c r="E123" s="271"/>
      <c r="F123" s="195"/>
    </row>
    <row r="124" spans="1:6" x14ac:dyDescent="0.3">
      <c r="A124" s="195"/>
      <c r="B124" s="195"/>
      <c r="C124" s="271"/>
      <c r="D124" s="271"/>
      <c r="E124" s="271"/>
      <c r="F124" s="195"/>
    </row>
    <row r="125" spans="1:6" x14ac:dyDescent="0.3">
      <c r="A125" s="195"/>
      <c r="B125" s="195"/>
      <c r="C125" s="271"/>
      <c r="D125" s="271"/>
      <c r="E125" s="271"/>
      <c r="F125" s="195"/>
    </row>
    <row r="126" spans="1:6" x14ac:dyDescent="0.3">
      <c r="A126" s="195"/>
      <c r="B126" s="195"/>
      <c r="C126" s="271"/>
      <c r="D126" s="271"/>
      <c r="E126" s="271"/>
      <c r="F126" s="195"/>
    </row>
    <row r="127" spans="1:6" x14ac:dyDescent="0.3">
      <c r="A127" s="195"/>
      <c r="B127" s="195"/>
      <c r="C127" s="271"/>
      <c r="D127" s="271"/>
      <c r="E127" s="271"/>
      <c r="F127" s="195"/>
    </row>
    <row r="128" spans="1:6" x14ac:dyDescent="0.3">
      <c r="A128" s="195"/>
      <c r="B128" s="195"/>
      <c r="C128" s="271"/>
      <c r="D128" s="271"/>
      <c r="E128" s="271"/>
      <c r="F128" s="195"/>
    </row>
    <row r="129" spans="1:6" x14ac:dyDescent="0.3">
      <c r="A129" s="195"/>
      <c r="B129" s="195"/>
      <c r="C129" s="271"/>
      <c r="D129" s="271"/>
      <c r="E129" s="271"/>
      <c r="F129" s="195"/>
    </row>
    <row r="130" spans="1:6" x14ac:dyDescent="0.3">
      <c r="A130" s="195"/>
      <c r="B130" s="195"/>
      <c r="C130" s="271"/>
      <c r="D130" s="271"/>
      <c r="E130" s="271"/>
      <c r="F130" s="195"/>
    </row>
    <row r="131" spans="1:6" x14ac:dyDescent="0.3">
      <c r="A131" s="195"/>
      <c r="B131" s="195"/>
      <c r="C131" s="271"/>
      <c r="D131" s="271"/>
      <c r="E131" s="271"/>
      <c r="F131" s="195"/>
    </row>
    <row r="132" spans="1:6" x14ac:dyDescent="0.3">
      <c r="A132" s="195"/>
      <c r="B132" s="195"/>
      <c r="C132" s="271"/>
      <c r="D132" s="271"/>
      <c r="E132" s="271"/>
      <c r="F132" s="195"/>
    </row>
    <row r="133" spans="1:6" x14ac:dyDescent="0.3">
      <c r="A133" s="195"/>
      <c r="B133" s="195"/>
      <c r="C133" s="271"/>
      <c r="D133" s="271"/>
      <c r="E133" s="271"/>
      <c r="F133" s="195"/>
    </row>
    <row r="134" spans="1:6" x14ac:dyDescent="0.3">
      <c r="A134" s="195"/>
      <c r="B134" s="195"/>
      <c r="C134" s="271"/>
      <c r="D134" s="271"/>
      <c r="E134" s="271"/>
      <c r="F134" s="195"/>
    </row>
    <row r="135" spans="1:6" x14ac:dyDescent="0.3">
      <c r="A135" s="195"/>
      <c r="B135" s="195"/>
      <c r="C135" s="271"/>
      <c r="D135" s="271"/>
      <c r="E135" s="271"/>
      <c r="F135" s="195"/>
    </row>
    <row r="136" spans="1:6" x14ac:dyDescent="0.3">
      <c r="A136" s="195"/>
      <c r="B136" s="195"/>
      <c r="C136" s="271"/>
      <c r="D136" s="271"/>
      <c r="E136" s="271"/>
      <c r="F136" s="195"/>
    </row>
    <row r="137" spans="1:6" x14ac:dyDescent="0.3">
      <c r="A137" s="195"/>
      <c r="B137" s="195"/>
      <c r="C137" s="271"/>
      <c r="D137" s="271"/>
      <c r="E137" s="271"/>
      <c r="F137" s="195"/>
    </row>
    <row r="138" spans="1:6" x14ac:dyDescent="0.3">
      <c r="A138" s="195"/>
      <c r="B138" s="195"/>
      <c r="C138" s="271"/>
      <c r="D138" s="271"/>
      <c r="E138" s="271"/>
      <c r="F138" s="195"/>
    </row>
    <row r="139" spans="1:6" x14ac:dyDescent="0.3">
      <c r="A139" s="195"/>
      <c r="B139" s="195"/>
      <c r="C139" s="271"/>
      <c r="D139" s="271"/>
      <c r="E139" s="271"/>
      <c r="F139" s="195"/>
    </row>
    <row r="140" spans="1:6" x14ac:dyDescent="0.3">
      <c r="A140" s="195"/>
      <c r="B140" s="195"/>
      <c r="C140" s="271"/>
      <c r="D140" s="271"/>
      <c r="E140" s="271"/>
      <c r="F140" s="195"/>
    </row>
    <row r="141" spans="1:6" x14ac:dyDescent="0.3">
      <c r="A141" s="195"/>
      <c r="B141" s="195"/>
      <c r="C141" s="271"/>
      <c r="D141" s="271"/>
      <c r="E141" s="271"/>
      <c r="F141" s="195"/>
    </row>
    <row r="142" spans="1:6" x14ac:dyDescent="0.3">
      <c r="A142" s="195"/>
      <c r="B142" s="195"/>
      <c r="C142" s="271"/>
      <c r="D142" s="271"/>
      <c r="E142" s="271"/>
      <c r="F142" s="195"/>
    </row>
    <row r="143" spans="1:6" x14ac:dyDescent="0.3">
      <c r="A143" s="195"/>
      <c r="B143" s="195"/>
      <c r="C143" s="271"/>
      <c r="D143" s="271"/>
      <c r="E143" s="271"/>
      <c r="F143" s="195"/>
    </row>
    <row r="144" spans="1:6" x14ac:dyDescent="0.3">
      <c r="A144" s="195"/>
      <c r="B144" s="195"/>
      <c r="C144" s="271"/>
      <c r="D144" s="271"/>
      <c r="E144" s="271"/>
    </row>
  </sheetData>
  <autoFilter ref="A3:F17" xr:uid="{B03F3664-278C-4818-8B6C-B74F583E64C2}"/>
  <conditionalFormatting sqref="A1:A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Footer>&amp;R4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871F-4AEA-4E8D-A42A-EC32BE7610C0}">
  <sheetPr>
    <tabColor theme="3" tint="0.499984740745262"/>
  </sheetPr>
  <dimension ref="A1:F128"/>
  <sheetViews>
    <sheetView zoomScale="74" zoomScaleNormal="100" workbookViewId="0">
      <selection activeCell="B7" sqref="B7"/>
    </sheetView>
  </sheetViews>
  <sheetFormatPr defaultRowHeight="14.4" x14ac:dyDescent="0.3"/>
  <cols>
    <col min="1" max="1" width="24" customWidth="1"/>
    <col min="2" max="2" width="63.77734375" customWidth="1"/>
    <col min="3" max="3" width="78.44140625" bestFit="1" customWidth="1"/>
    <col min="4" max="4" width="18.21875" style="29" customWidth="1"/>
    <col min="5" max="6" width="17.21875" style="29" customWidth="1"/>
    <col min="7" max="8" width="13.77734375" bestFit="1" customWidth="1"/>
  </cols>
  <sheetData>
    <row r="1" spans="1:6" ht="23.4" x14ac:dyDescent="0.45">
      <c r="A1" s="8" t="s">
        <v>72</v>
      </c>
    </row>
    <row r="2" spans="1:6" ht="15" thickBot="1" x14ac:dyDescent="0.35"/>
    <row r="3" spans="1:6" ht="36" x14ac:dyDescent="0.3">
      <c r="A3" s="35" t="s">
        <v>73</v>
      </c>
      <c r="B3" s="35" t="s">
        <v>60</v>
      </c>
      <c r="C3" s="35" t="s">
        <v>74</v>
      </c>
      <c r="D3" s="36" t="s">
        <v>75</v>
      </c>
      <c r="E3" s="36" t="s">
        <v>12</v>
      </c>
      <c r="F3" s="37" t="s">
        <v>76</v>
      </c>
    </row>
    <row r="4" spans="1:6" x14ac:dyDescent="0.3">
      <c r="A4" s="34" t="s">
        <v>77</v>
      </c>
      <c r="B4" s="33" t="s">
        <v>78</v>
      </c>
      <c r="C4" s="33" t="s">
        <v>78</v>
      </c>
      <c r="D4" s="28">
        <v>500000</v>
      </c>
      <c r="E4" s="28">
        <v>0</v>
      </c>
      <c r="F4" s="28">
        <v>0</v>
      </c>
    </row>
    <row r="5" spans="1:6" x14ac:dyDescent="0.3">
      <c r="A5" s="34" t="s">
        <v>79</v>
      </c>
      <c r="B5" s="34" t="s">
        <v>80</v>
      </c>
      <c r="C5" s="41" t="s">
        <v>81</v>
      </c>
      <c r="D5" s="28">
        <v>0</v>
      </c>
      <c r="E5" s="28">
        <v>2500000</v>
      </c>
      <c r="F5" s="28">
        <v>0</v>
      </c>
    </row>
    <row r="6" spans="1:6" x14ac:dyDescent="0.3">
      <c r="A6" s="34" t="s">
        <v>79</v>
      </c>
      <c r="B6" s="34" t="s">
        <v>82</v>
      </c>
      <c r="C6" s="41" t="s">
        <v>83</v>
      </c>
      <c r="D6" s="28">
        <v>0</v>
      </c>
      <c r="E6" s="28">
        <v>500000</v>
      </c>
      <c r="F6" s="28">
        <v>0</v>
      </c>
    </row>
    <row r="7" spans="1:6" x14ac:dyDescent="0.3">
      <c r="A7" s="34" t="s">
        <v>79</v>
      </c>
      <c r="B7" s="34" t="s">
        <v>84</v>
      </c>
      <c r="C7" s="41" t="s">
        <v>85</v>
      </c>
      <c r="D7" s="28">
        <v>250000</v>
      </c>
      <c r="E7" s="28">
        <v>0</v>
      </c>
      <c r="F7" s="28">
        <v>0</v>
      </c>
    </row>
    <row r="8" spans="1:6" x14ac:dyDescent="0.3">
      <c r="A8" s="34" t="s">
        <v>79</v>
      </c>
      <c r="B8" s="41" t="s">
        <v>86</v>
      </c>
      <c r="C8" s="41" t="s">
        <v>86</v>
      </c>
      <c r="D8" s="28">
        <v>800000</v>
      </c>
      <c r="E8" s="28">
        <v>0</v>
      </c>
      <c r="F8" s="28">
        <v>0</v>
      </c>
    </row>
    <row r="9" spans="1:6" x14ac:dyDescent="0.3">
      <c r="A9" s="34" t="s">
        <v>79</v>
      </c>
      <c r="B9" s="34" t="s">
        <v>87</v>
      </c>
      <c r="C9" s="41" t="s">
        <v>88</v>
      </c>
      <c r="D9" s="28">
        <v>300000</v>
      </c>
      <c r="E9" s="28">
        <v>0</v>
      </c>
      <c r="F9" s="28">
        <v>0</v>
      </c>
    </row>
    <row r="10" spans="1:6" x14ac:dyDescent="0.3">
      <c r="A10" s="34" t="s">
        <v>79</v>
      </c>
      <c r="B10" s="41" t="s">
        <v>89</v>
      </c>
      <c r="C10" s="41" t="s">
        <v>89</v>
      </c>
      <c r="D10" s="28">
        <v>500000</v>
      </c>
      <c r="E10" s="28">
        <v>0</v>
      </c>
      <c r="F10" s="28">
        <v>0</v>
      </c>
    </row>
    <row r="11" spans="1:6" x14ac:dyDescent="0.3">
      <c r="A11" s="34" t="s">
        <v>79</v>
      </c>
      <c r="B11" s="34" t="s">
        <v>90</v>
      </c>
      <c r="C11" s="41" t="s">
        <v>91</v>
      </c>
      <c r="D11" s="28">
        <v>800000</v>
      </c>
      <c r="E11" s="28">
        <v>0</v>
      </c>
      <c r="F11" s="28">
        <v>0</v>
      </c>
    </row>
    <row r="12" spans="1:6" x14ac:dyDescent="0.3">
      <c r="A12" s="34" t="s">
        <v>79</v>
      </c>
      <c r="B12" s="34" t="s">
        <v>92</v>
      </c>
      <c r="C12" s="41" t="s">
        <v>93</v>
      </c>
      <c r="D12" s="28">
        <v>400000</v>
      </c>
      <c r="E12" s="28">
        <v>0</v>
      </c>
      <c r="F12" s="28">
        <v>0</v>
      </c>
    </row>
    <row r="13" spans="1:6" ht="28.8" x14ac:dyDescent="0.3">
      <c r="A13" s="34" t="s">
        <v>79</v>
      </c>
      <c r="B13" s="41" t="s">
        <v>94</v>
      </c>
      <c r="C13" s="41" t="s">
        <v>95</v>
      </c>
      <c r="D13" s="28">
        <v>1000000</v>
      </c>
      <c r="E13" s="28">
        <v>0</v>
      </c>
      <c r="F13" s="28">
        <v>0</v>
      </c>
    </row>
    <row r="14" spans="1:6" x14ac:dyDescent="0.3">
      <c r="A14" s="34" t="s">
        <v>79</v>
      </c>
      <c r="B14" s="34" t="s">
        <v>96</v>
      </c>
      <c r="C14" s="34" t="s">
        <v>97</v>
      </c>
      <c r="D14" s="28">
        <v>500000</v>
      </c>
      <c r="E14" s="28">
        <v>0</v>
      </c>
      <c r="F14" s="28">
        <v>0</v>
      </c>
    </row>
    <row r="15" spans="1:6" x14ac:dyDescent="0.3">
      <c r="A15" s="34" t="s">
        <v>79</v>
      </c>
      <c r="B15" s="34" t="s">
        <v>98</v>
      </c>
      <c r="C15" s="41" t="s">
        <v>99</v>
      </c>
      <c r="D15" s="28">
        <v>400000</v>
      </c>
      <c r="E15" s="28">
        <v>0</v>
      </c>
      <c r="F15" s="28">
        <v>0</v>
      </c>
    </row>
    <row r="16" spans="1:6" x14ac:dyDescent="0.3">
      <c r="A16" s="34" t="s">
        <v>79</v>
      </c>
      <c r="B16" s="34" t="s">
        <v>100</v>
      </c>
      <c r="C16" s="41" t="s">
        <v>101</v>
      </c>
      <c r="D16" s="28">
        <v>250000</v>
      </c>
      <c r="E16" s="28">
        <v>0</v>
      </c>
      <c r="F16" s="28">
        <v>0</v>
      </c>
    </row>
    <row r="17" spans="1:6" x14ac:dyDescent="0.3">
      <c r="A17" s="34" t="s">
        <v>79</v>
      </c>
      <c r="B17" s="34" t="s">
        <v>102</v>
      </c>
      <c r="C17" s="41" t="s">
        <v>103</v>
      </c>
      <c r="D17" s="28">
        <v>250000</v>
      </c>
      <c r="E17" s="28">
        <v>0</v>
      </c>
      <c r="F17" s="28">
        <v>0</v>
      </c>
    </row>
    <row r="18" spans="1:6" x14ac:dyDescent="0.3">
      <c r="A18" s="34" t="s">
        <v>79</v>
      </c>
      <c r="B18" s="34" t="s">
        <v>104</v>
      </c>
      <c r="C18" s="41" t="s">
        <v>105</v>
      </c>
      <c r="D18" s="28">
        <v>0</v>
      </c>
      <c r="E18" s="28">
        <v>600000</v>
      </c>
      <c r="F18" s="28">
        <v>0</v>
      </c>
    </row>
    <row r="19" spans="1:6" ht="28.8" x14ac:dyDescent="0.3">
      <c r="A19" s="34" t="s">
        <v>79</v>
      </c>
      <c r="B19" s="41" t="s">
        <v>106</v>
      </c>
      <c r="C19" s="41" t="s">
        <v>107</v>
      </c>
      <c r="D19" s="28">
        <v>1000000</v>
      </c>
      <c r="E19" s="28">
        <v>1000000</v>
      </c>
      <c r="F19" s="28">
        <v>0</v>
      </c>
    </row>
    <row r="20" spans="1:6" x14ac:dyDescent="0.3">
      <c r="A20" s="34" t="s">
        <v>79</v>
      </c>
      <c r="B20" s="34" t="s">
        <v>108</v>
      </c>
      <c r="C20" s="41" t="s">
        <v>109</v>
      </c>
      <c r="D20" s="28">
        <v>700000</v>
      </c>
      <c r="E20" s="28">
        <v>400000</v>
      </c>
      <c r="F20" s="28">
        <v>250000</v>
      </c>
    </row>
    <row r="21" spans="1:6" x14ac:dyDescent="0.3">
      <c r="A21" s="34" t="s">
        <v>79</v>
      </c>
      <c r="B21" s="12" t="s">
        <v>110</v>
      </c>
      <c r="C21" s="12" t="s">
        <v>111</v>
      </c>
      <c r="D21" s="28">
        <v>500000</v>
      </c>
      <c r="E21" s="28">
        <v>0</v>
      </c>
      <c r="F21" s="28">
        <v>0</v>
      </c>
    </row>
    <row r="22" spans="1:6" x14ac:dyDescent="0.3">
      <c r="A22" s="34" t="s">
        <v>112</v>
      </c>
      <c r="B22" s="33" t="s">
        <v>113</v>
      </c>
      <c r="C22" s="33" t="s">
        <v>113</v>
      </c>
      <c r="D22" s="28">
        <v>4000000</v>
      </c>
      <c r="E22" s="28">
        <v>0</v>
      </c>
      <c r="F22" s="28">
        <v>0</v>
      </c>
    </row>
    <row r="23" spans="1:6" x14ac:dyDescent="0.3">
      <c r="A23" s="12" t="s">
        <v>114</v>
      </c>
      <c r="B23" s="12" t="s">
        <v>115</v>
      </c>
      <c r="C23" s="12" t="s">
        <v>116</v>
      </c>
      <c r="D23" s="28">
        <v>0</v>
      </c>
      <c r="E23" s="28">
        <v>1000000</v>
      </c>
      <c r="F23" s="28">
        <v>0</v>
      </c>
    </row>
    <row r="24" spans="1:6" x14ac:dyDescent="0.3">
      <c r="A24" s="12" t="s">
        <v>114</v>
      </c>
      <c r="B24" s="12" t="s">
        <v>117</v>
      </c>
      <c r="C24" s="12" t="s">
        <v>118</v>
      </c>
      <c r="D24" s="28">
        <v>1500000</v>
      </c>
      <c r="E24" s="28">
        <v>1500000</v>
      </c>
      <c r="F24" s="28">
        <v>0</v>
      </c>
    </row>
    <row r="25" spans="1:6" x14ac:dyDescent="0.3">
      <c r="A25" s="12" t="s">
        <v>114</v>
      </c>
      <c r="B25" s="12" t="s">
        <v>119</v>
      </c>
      <c r="C25" s="12" t="s">
        <v>120</v>
      </c>
      <c r="D25" s="28">
        <v>5000000</v>
      </c>
      <c r="E25" s="28">
        <v>15000000</v>
      </c>
      <c r="F25" s="28">
        <v>0</v>
      </c>
    </row>
    <row r="26" spans="1:6" x14ac:dyDescent="0.3">
      <c r="A26" s="12" t="s">
        <v>114</v>
      </c>
      <c r="B26" s="12" t="s">
        <v>121</v>
      </c>
      <c r="C26" s="12" t="s">
        <v>122</v>
      </c>
      <c r="D26" s="28">
        <v>0</v>
      </c>
      <c r="E26" s="28">
        <v>3000000</v>
      </c>
      <c r="F26" s="28">
        <v>0</v>
      </c>
    </row>
    <row r="27" spans="1:6" x14ac:dyDescent="0.3">
      <c r="A27" s="12" t="s">
        <v>114</v>
      </c>
      <c r="B27" s="12" t="s">
        <v>123</v>
      </c>
      <c r="C27" s="12" t="s">
        <v>124</v>
      </c>
      <c r="D27" s="28">
        <v>7000000</v>
      </c>
      <c r="E27" s="28">
        <v>5500000</v>
      </c>
      <c r="F27" s="28">
        <v>5500000</v>
      </c>
    </row>
    <row r="28" spans="1:6" x14ac:dyDescent="0.3">
      <c r="A28" s="12" t="s">
        <v>114</v>
      </c>
      <c r="B28" s="12" t="s">
        <v>125</v>
      </c>
      <c r="C28" s="12" t="s">
        <v>126</v>
      </c>
      <c r="D28" s="28">
        <f>4500000-500000</f>
        <v>4000000</v>
      </c>
      <c r="E28" s="28">
        <v>4000000</v>
      </c>
      <c r="F28" s="28">
        <v>0</v>
      </c>
    </row>
    <row r="29" spans="1:6" x14ac:dyDescent="0.3">
      <c r="A29" s="12" t="s">
        <v>114</v>
      </c>
      <c r="B29" s="12" t="s">
        <v>127</v>
      </c>
      <c r="C29" s="12" t="s">
        <v>126</v>
      </c>
      <c r="D29" s="28">
        <v>0</v>
      </c>
      <c r="E29" s="28">
        <v>2000000</v>
      </c>
      <c r="F29" s="28">
        <v>0</v>
      </c>
    </row>
    <row r="30" spans="1:6" x14ac:dyDescent="0.3">
      <c r="A30" s="12" t="s">
        <v>114</v>
      </c>
      <c r="B30" s="12" t="s">
        <v>128</v>
      </c>
      <c r="C30" s="12" t="s">
        <v>128</v>
      </c>
      <c r="D30" s="28">
        <v>1000000</v>
      </c>
      <c r="E30" s="28">
        <v>0</v>
      </c>
      <c r="F30" s="28">
        <v>0</v>
      </c>
    </row>
    <row r="31" spans="1:6" x14ac:dyDescent="0.3">
      <c r="A31" s="12" t="s">
        <v>114</v>
      </c>
      <c r="B31" s="12" t="s">
        <v>129</v>
      </c>
      <c r="C31" s="12" t="s">
        <v>130</v>
      </c>
      <c r="D31" s="28">
        <v>500000</v>
      </c>
      <c r="E31" s="28">
        <v>500000</v>
      </c>
      <c r="F31" s="28">
        <v>500000</v>
      </c>
    </row>
    <row r="32" spans="1:6" x14ac:dyDescent="0.3">
      <c r="A32" s="12" t="s">
        <v>114</v>
      </c>
      <c r="B32" s="12" t="s">
        <v>131</v>
      </c>
      <c r="C32" s="12" t="s">
        <v>132</v>
      </c>
      <c r="D32" s="28">
        <v>500000</v>
      </c>
      <c r="E32" s="28">
        <v>0</v>
      </c>
      <c r="F32" s="28">
        <v>0</v>
      </c>
    </row>
    <row r="33" spans="1:6" x14ac:dyDescent="0.3">
      <c r="A33" s="12" t="s">
        <v>114</v>
      </c>
      <c r="B33" s="12" t="s">
        <v>133</v>
      </c>
      <c r="C33" s="12" t="s">
        <v>134</v>
      </c>
      <c r="D33" s="28">
        <v>2000000</v>
      </c>
      <c r="E33" s="28">
        <v>2000000</v>
      </c>
      <c r="F33" s="28">
        <v>3000000</v>
      </c>
    </row>
    <row r="34" spans="1:6" x14ac:dyDescent="0.3">
      <c r="A34" s="12" t="s">
        <v>114</v>
      </c>
      <c r="B34" s="12" t="s">
        <v>135</v>
      </c>
      <c r="C34" s="12" t="s">
        <v>134</v>
      </c>
      <c r="D34" s="28">
        <v>0</v>
      </c>
      <c r="E34" s="28">
        <v>2000000</v>
      </c>
      <c r="F34" s="28">
        <v>0</v>
      </c>
    </row>
    <row r="35" spans="1:6" x14ac:dyDescent="0.3">
      <c r="A35" s="12" t="s">
        <v>114</v>
      </c>
      <c r="B35" s="12" t="s">
        <v>136</v>
      </c>
      <c r="C35" s="33" t="s">
        <v>137</v>
      </c>
      <c r="D35" s="28">
        <v>0</v>
      </c>
      <c r="E35" s="28">
        <v>0</v>
      </c>
      <c r="F35" s="28">
        <v>1500000</v>
      </c>
    </row>
    <row r="36" spans="1:6" x14ac:dyDescent="0.3">
      <c r="A36" s="12" t="s">
        <v>114</v>
      </c>
      <c r="B36" s="12" t="s">
        <v>138</v>
      </c>
      <c r="C36" s="12" t="s">
        <v>139</v>
      </c>
      <c r="D36" s="28">
        <v>1000000</v>
      </c>
      <c r="E36" s="28">
        <v>0</v>
      </c>
      <c r="F36" s="28">
        <v>0</v>
      </c>
    </row>
    <row r="37" spans="1:6" x14ac:dyDescent="0.3">
      <c r="A37" s="12" t="s">
        <v>114</v>
      </c>
      <c r="B37" s="12" t="s">
        <v>140</v>
      </c>
      <c r="C37" s="12" t="s">
        <v>139</v>
      </c>
      <c r="D37" s="28">
        <v>2000000</v>
      </c>
      <c r="E37" s="28">
        <v>3000000</v>
      </c>
      <c r="F37" s="28">
        <v>0</v>
      </c>
    </row>
    <row r="38" spans="1:6" x14ac:dyDescent="0.3">
      <c r="A38" s="12" t="s">
        <v>114</v>
      </c>
      <c r="B38" s="12" t="s">
        <v>141</v>
      </c>
      <c r="C38" s="12" t="s">
        <v>142</v>
      </c>
      <c r="D38" s="28">
        <v>0</v>
      </c>
      <c r="E38" s="28">
        <v>2000000</v>
      </c>
      <c r="F38" s="28">
        <v>1000000</v>
      </c>
    </row>
    <row r="39" spans="1:6" x14ac:dyDescent="0.3">
      <c r="A39" s="12" t="s">
        <v>114</v>
      </c>
      <c r="B39" s="12" t="s">
        <v>143</v>
      </c>
      <c r="C39" s="12" t="s">
        <v>144</v>
      </c>
      <c r="D39" s="28">
        <v>0</v>
      </c>
      <c r="E39" s="28">
        <v>1500000</v>
      </c>
      <c r="F39" s="28">
        <v>0</v>
      </c>
    </row>
    <row r="40" spans="1:6" x14ac:dyDescent="0.3">
      <c r="A40" s="12" t="s">
        <v>114</v>
      </c>
      <c r="B40" s="12" t="s">
        <v>145</v>
      </c>
      <c r="C40" s="12" t="s">
        <v>146</v>
      </c>
      <c r="D40" s="28">
        <v>0</v>
      </c>
      <c r="E40" s="28">
        <v>500000</v>
      </c>
      <c r="F40" s="28">
        <v>1000000</v>
      </c>
    </row>
    <row r="41" spans="1:6" x14ac:dyDescent="0.3">
      <c r="A41" s="12" t="s">
        <v>114</v>
      </c>
      <c r="B41" s="12" t="s">
        <v>147</v>
      </c>
      <c r="C41" s="12" t="s">
        <v>148</v>
      </c>
      <c r="D41" s="28">
        <v>1000000</v>
      </c>
      <c r="E41" s="28">
        <v>1000000</v>
      </c>
      <c r="F41" s="28">
        <v>1000000</v>
      </c>
    </row>
    <row r="42" spans="1:6" x14ac:dyDescent="0.3">
      <c r="A42" s="12" t="s">
        <v>114</v>
      </c>
      <c r="B42" s="12" t="s">
        <v>149</v>
      </c>
      <c r="C42" s="12" t="s">
        <v>150</v>
      </c>
      <c r="D42" s="28">
        <v>1000000</v>
      </c>
      <c r="E42" s="28">
        <v>1000000</v>
      </c>
      <c r="F42" s="28">
        <v>0</v>
      </c>
    </row>
    <row r="43" spans="1:6" x14ac:dyDescent="0.3">
      <c r="A43" s="12" t="s">
        <v>114</v>
      </c>
      <c r="B43" s="12" t="s">
        <v>151</v>
      </c>
      <c r="C43" s="12" t="s">
        <v>152</v>
      </c>
      <c r="D43" s="28">
        <v>1000000</v>
      </c>
      <c r="E43" s="28">
        <v>0</v>
      </c>
      <c r="F43" s="28">
        <v>0</v>
      </c>
    </row>
    <row r="44" spans="1:6" x14ac:dyDescent="0.3">
      <c r="A44" s="12" t="s">
        <v>114</v>
      </c>
      <c r="B44" s="12" t="s">
        <v>153</v>
      </c>
      <c r="C44" s="12" t="s">
        <v>154</v>
      </c>
      <c r="D44" s="28">
        <v>0</v>
      </c>
      <c r="E44" s="28">
        <v>500000</v>
      </c>
      <c r="F44" s="28">
        <v>0</v>
      </c>
    </row>
    <row r="45" spans="1:6" x14ac:dyDescent="0.3">
      <c r="A45" s="12" t="s">
        <v>114</v>
      </c>
      <c r="B45" s="12" t="s">
        <v>155</v>
      </c>
      <c r="C45" s="12" t="s">
        <v>156</v>
      </c>
      <c r="D45" s="28">
        <f>4000000-1000000</f>
        <v>3000000</v>
      </c>
      <c r="E45" s="28">
        <v>1000000</v>
      </c>
      <c r="F45" s="28">
        <v>1000000</v>
      </c>
    </row>
    <row r="46" spans="1:6" x14ac:dyDescent="0.3">
      <c r="A46" s="12" t="s">
        <v>114</v>
      </c>
      <c r="B46" s="12" t="s">
        <v>157</v>
      </c>
      <c r="C46" s="12" t="s">
        <v>158</v>
      </c>
      <c r="D46" s="28">
        <v>0</v>
      </c>
      <c r="E46" s="28">
        <v>2000000</v>
      </c>
      <c r="F46" s="28">
        <v>2000000</v>
      </c>
    </row>
    <row r="47" spans="1:6" x14ac:dyDescent="0.3">
      <c r="A47" s="12" t="s">
        <v>114</v>
      </c>
      <c r="B47" s="12" t="s">
        <v>159</v>
      </c>
      <c r="C47" s="12" t="s">
        <v>160</v>
      </c>
      <c r="D47" s="28">
        <v>3000000</v>
      </c>
      <c r="E47" s="28">
        <v>0</v>
      </c>
      <c r="F47" s="28">
        <v>2000000</v>
      </c>
    </row>
    <row r="48" spans="1:6" x14ac:dyDescent="0.3">
      <c r="A48" s="12" t="s">
        <v>114</v>
      </c>
      <c r="B48" s="12" t="s">
        <v>161</v>
      </c>
      <c r="C48" s="12" t="s">
        <v>162</v>
      </c>
      <c r="D48" s="28">
        <v>0</v>
      </c>
      <c r="E48" s="28">
        <v>2000000</v>
      </c>
      <c r="F48" s="28">
        <v>0</v>
      </c>
    </row>
    <row r="49" spans="1:6" x14ac:dyDescent="0.3">
      <c r="A49" s="12" t="s">
        <v>114</v>
      </c>
      <c r="B49" s="12" t="s">
        <v>163</v>
      </c>
      <c r="C49" s="12" t="s">
        <v>164</v>
      </c>
      <c r="D49" s="28">
        <v>0</v>
      </c>
      <c r="E49" s="28">
        <v>1000000</v>
      </c>
      <c r="F49" s="28">
        <v>0</v>
      </c>
    </row>
    <row r="50" spans="1:6" x14ac:dyDescent="0.3">
      <c r="A50" s="12" t="s">
        <v>114</v>
      </c>
      <c r="B50" s="12" t="s">
        <v>165</v>
      </c>
      <c r="C50" s="12" t="s">
        <v>164</v>
      </c>
      <c r="D50" s="28">
        <v>0</v>
      </c>
      <c r="E50" s="28">
        <v>1000000</v>
      </c>
      <c r="F50" s="28">
        <v>0</v>
      </c>
    </row>
    <row r="51" spans="1:6" x14ac:dyDescent="0.3">
      <c r="A51" s="12" t="s">
        <v>114</v>
      </c>
      <c r="B51" s="12" t="s">
        <v>166</v>
      </c>
      <c r="C51" s="12" t="s">
        <v>164</v>
      </c>
      <c r="D51" s="28">
        <v>0</v>
      </c>
      <c r="E51" s="28">
        <v>1000000</v>
      </c>
      <c r="F51" s="28">
        <v>0</v>
      </c>
    </row>
    <row r="52" spans="1:6" x14ac:dyDescent="0.3">
      <c r="A52" s="12" t="s">
        <v>114</v>
      </c>
      <c r="B52" s="12" t="s">
        <v>167</v>
      </c>
      <c r="C52" s="12" t="s">
        <v>164</v>
      </c>
      <c r="D52" s="28">
        <v>0</v>
      </c>
      <c r="E52" s="28">
        <v>1000000</v>
      </c>
      <c r="F52" s="28">
        <v>1000000</v>
      </c>
    </row>
    <row r="53" spans="1:6" x14ac:dyDescent="0.3">
      <c r="A53" s="12" t="s">
        <v>114</v>
      </c>
      <c r="B53" s="12" t="s">
        <v>168</v>
      </c>
      <c r="C53" s="12" t="s">
        <v>164</v>
      </c>
      <c r="D53" s="28">
        <v>0</v>
      </c>
      <c r="E53" s="28">
        <v>0</v>
      </c>
      <c r="F53" s="28">
        <v>1000000</v>
      </c>
    </row>
    <row r="54" spans="1:6" x14ac:dyDescent="0.3">
      <c r="A54" s="12" t="s">
        <v>114</v>
      </c>
      <c r="B54" s="12" t="s">
        <v>169</v>
      </c>
      <c r="C54" s="12" t="s">
        <v>169</v>
      </c>
      <c r="D54" s="28">
        <v>1000000</v>
      </c>
      <c r="E54" s="28">
        <v>1000000</v>
      </c>
      <c r="F54" s="28">
        <v>0</v>
      </c>
    </row>
    <row r="55" spans="1:6" x14ac:dyDescent="0.3">
      <c r="A55" s="12" t="s">
        <v>114</v>
      </c>
      <c r="B55" s="12" t="s">
        <v>170</v>
      </c>
      <c r="C55" s="12" t="s">
        <v>171</v>
      </c>
      <c r="D55" s="28">
        <v>0</v>
      </c>
      <c r="E55" s="28">
        <v>0</v>
      </c>
      <c r="F55" s="28">
        <v>1500000</v>
      </c>
    </row>
    <row r="56" spans="1:6" x14ac:dyDescent="0.3">
      <c r="A56" s="12" t="s">
        <v>114</v>
      </c>
      <c r="B56" s="12" t="s">
        <v>172</v>
      </c>
      <c r="C56" s="12" t="s">
        <v>173</v>
      </c>
      <c r="D56" s="28">
        <v>0</v>
      </c>
      <c r="E56" s="28">
        <v>1000000</v>
      </c>
      <c r="F56" s="28">
        <v>0</v>
      </c>
    </row>
    <row r="57" spans="1:6" x14ac:dyDescent="0.3">
      <c r="A57" s="12" t="s">
        <v>114</v>
      </c>
      <c r="B57" s="12" t="s">
        <v>174</v>
      </c>
      <c r="C57" s="12" t="s">
        <v>164</v>
      </c>
      <c r="D57" s="28">
        <v>0</v>
      </c>
      <c r="E57" s="28">
        <v>0</v>
      </c>
      <c r="F57" s="28">
        <v>1000000</v>
      </c>
    </row>
    <row r="58" spans="1:6" x14ac:dyDescent="0.3">
      <c r="A58" s="12" t="s">
        <v>114</v>
      </c>
      <c r="B58" s="12" t="s">
        <v>175</v>
      </c>
      <c r="C58" s="12" t="s">
        <v>164</v>
      </c>
      <c r="D58" s="28">
        <v>0</v>
      </c>
      <c r="E58" s="28">
        <v>1000000</v>
      </c>
      <c r="F58" s="28">
        <v>0</v>
      </c>
    </row>
    <row r="59" spans="1:6" x14ac:dyDescent="0.3">
      <c r="A59" s="12" t="s">
        <v>114</v>
      </c>
      <c r="B59" s="12" t="s">
        <v>176</v>
      </c>
      <c r="C59" s="12" t="s">
        <v>176</v>
      </c>
      <c r="D59" s="28">
        <v>2000000</v>
      </c>
      <c r="E59" s="28">
        <v>0</v>
      </c>
      <c r="F59" s="28">
        <v>0</v>
      </c>
    </row>
    <row r="60" spans="1:6" x14ac:dyDescent="0.3">
      <c r="A60" s="12" t="s">
        <v>114</v>
      </c>
      <c r="B60" s="12" t="s">
        <v>177</v>
      </c>
      <c r="C60" s="12" t="s">
        <v>164</v>
      </c>
      <c r="D60" s="28">
        <v>0</v>
      </c>
      <c r="E60" s="28">
        <v>0</v>
      </c>
      <c r="F60" s="28">
        <v>1000000</v>
      </c>
    </row>
    <row r="61" spans="1:6" x14ac:dyDescent="0.3">
      <c r="A61" s="12" t="s">
        <v>114</v>
      </c>
      <c r="B61" s="12" t="s">
        <v>178</v>
      </c>
      <c r="C61" s="12" t="s">
        <v>164</v>
      </c>
      <c r="D61" s="28">
        <v>0</v>
      </c>
      <c r="E61" s="28">
        <v>1000000</v>
      </c>
      <c r="F61" s="28">
        <v>0</v>
      </c>
    </row>
    <row r="62" spans="1:6" x14ac:dyDescent="0.3">
      <c r="A62" s="12" t="s">
        <v>114</v>
      </c>
      <c r="B62" s="12" t="s">
        <v>179</v>
      </c>
      <c r="C62" s="12" t="s">
        <v>180</v>
      </c>
      <c r="D62" s="28">
        <v>1000000</v>
      </c>
      <c r="E62" s="28">
        <v>1000000</v>
      </c>
      <c r="F62" s="28">
        <v>0</v>
      </c>
    </row>
    <row r="63" spans="1:6" x14ac:dyDescent="0.3">
      <c r="A63" s="12" t="s">
        <v>114</v>
      </c>
      <c r="B63" s="12" t="s">
        <v>181</v>
      </c>
      <c r="C63" s="12" t="s">
        <v>182</v>
      </c>
      <c r="D63" s="28">
        <v>0</v>
      </c>
      <c r="E63" s="28">
        <v>0</v>
      </c>
      <c r="F63" s="28">
        <v>2000000</v>
      </c>
    </row>
    <row r="64" spans="1:6" x14ac:dyDescent="0.3">
      <c r="A64" s="12" t="s">
        <v>114</v>
      </c>
      <c r="B64" s="12" t="s">
        <v>183</v>
      </c>
      <c r="C64" s="12" t="s">
        <v>184</v>
      </c>
      <c r="D64" s="28">
        <v>500000</v>
      </c>
      <c r="E64" s="28">
        <v>500000</v>
      </c>
      <c r="F64" s="28">
        <v>500000</v>
      </c>
    </row>
    <row r="65" spans="1:6" x14ac:dyDescent="0.3">
      <c r="A65" s="34" t="s">
        <v>114</v>
      </c>
      <c r="B65" s="34" t="s">
        <v>185</v>
      </c>
      <c r="C65" s="34" t="s">
        <v>185</v>
      </c>
      <c r="D65" s="28">
        <f>5000000+5000000</f>
        <v>10000000</v>
      </c>
      <c r="E65" s="28">
        <v>0</v>
      </c>
      <c r="F65" s="28">
        <v>0</v>
      </c>
    </row>
    <row r="66" spans="1:6" x14ac:dyDescent="0.3">
      <c r="A66" s="34" t="s">
        <v>114</v>
      </c>
      <c r="B66" s="34" t="s">
        <v>186</v>
      </c>
      <c r="C66" s="34" t="s">
        <v>173</v>
      </c>
      <c r="D66" s="28">
        <v>0</v>
      </c>
      <c r="E66" s="28">
        <v>0</v>
      </c>
      <c r="F66" s="42">
        <v>2000000</v>
      </c>
    </row>
    <row r="67" spans="1:6" x14ac:dyDescent="0.3">
      <c r="A67" s="34" t="s">
        <v>114</v>
      </c>
      <c r="B67" s="34" t="s">
        <v>187</v>
      </c>
      <c r="C67" s="34" t="s">
        <v>188</v>
      </c>
      <c r="D67" s="28">
        <v>0</v>
      </c>
      <c r="E67" s="28">
        <v>0</v>
      </c>
      <c r="F67" s="42">
        <v>1000000</v>
      </c>
    </row>
    <row r="68" spans="1:6" x14ac:dyDescent="0.3">
      <c r="A68" s="34" t="s">
        <v>114</v>
      </c>
      <c r="B68" s="34" t="s">
        <v>189</v>
      </c>
      <c r="C68" s="41" t="s">
        <v>190</v>
      </c>
      <c r="D68" s="42">
        <v>0</v>
      </c>
      <c r="E68" s="42">
        <v>3500000</v>
      </c>
      <c r="F68" s="28">
        <v>0</v>
      </c>
    </row>
    <row r="69" spans="1:6" x14ac:dyDescent="0.3">
      <c r="A69" s="34" t="s">
        <v>114</v>
      </c>
      <c r="B69" s="34" t="s">
        <v>191</v>
      </c>
      <c r="C69" s="41" t="s">
        <v>191</v>
      </c>
      <c r="D69" s="28">
        <v>0</v>
      </c>
      <c r="E69" s="28">
        <v>0</v>
      </c>
      <c r="F69" s="42">
        <v>2000000</v>
      </c>
    </row>
    <row r="70" spans="1:6" x14ac:dyDescent="0.3">
      <c r="A70" s="34" t="s">
        <v>114</v>
      </c>
      <c r="B70" s="34" t="s">
        <v>192</v>
      </c>
      <c r="C70" s="34" t="s">
        <v>193</v>
      </c>
      <c r="D70" s="42">
        <f>1500000-500000</f>
        <v>1000000</v>
      </c>
      <c r="E70" s="42">
        <v>1500000</v>
      </c>
      <c r="F70" s="42">
        <v>1500000</v>
      </c>
    </row>
    <row r="71" spans="1:6" x14ac:dyDescent="0.3">
      <c r="A71" s="34" t="s">
        <v>114</v>
      </c>
      <c r="B71" s="34" t="s">
        <v>194</v>
      </c>
      <c r="C71" s="34" t="s">
        <v>173</v>
      </c>
      <c r="D71" s="28">
        <v>0</v>
      </c>
      <c r="E71" s="28">
        <v>0</v>
      </c>
      <c r="F71" s="42">
        <v>2000000</v>
      </c>
    </row>
    <row r="72" spans="1:6" x14ac:dyDescent="0.3">
      <c r="A72" s="34" t="s">
        <v>114</v>
      </c>
      <c r="B72" s="34" t="s">
        <v>195</v>
      </c>
      <c r="C72" s="34" t="s">
        <v>173</v>
      </c>
      <c r="D72" s="28">
        <v>0</v>
      </c>
      <c r="E72" s="28">
        <v>0</v>
      </c>
      <c r="F72" s="42">
        <v>2000000</v>
      </c>
    </row>
    <row r="73" spans="1:6" x14ac:dyDescent="0.3">
      <c r="A73" s="34" t="s">
        <v>114</v>
      </c>
      <c r="B73" s="34" t="s">
        <v>196</v>
      </c>
      <c r="C73" s="34" t="s">
        <v>173</v>
      </c>
      <c r="D73" s="28">
        <v>0</v>
      </c>
      <c r="E73" s="28">
        <v>0</v>
      </c>
      <c r="F73" s="42">
        <v>1000000</v>
      </c>
    </row>
    <row r="74" spans="1:6" x14ac:dyDescent="0.3">
      <c r="A74" s="34" t="s">
        <v>114</v>
      </c>
      <c r="B74" s="34" t="s">
        <v>197</v>
      </c>
      <c r="C74" s="34" t="s">
        <v>173</v>
      </c>
      <c r="D74" s="28">
        <v>0</v>
      </c>
      <c r="E74" s="28">
        <v>0</v>
      </c>
      <c r="F74" s="42">
        <v>1000000</v>
      </c>
    </row>
    <row r="75" spans="1:6" x14ac:dyDescent="0.3">
      <c r="A75" s="34" t="s">
        <v>114</v>
      </c>
      <c r="B75" s="34" t="s">
        <v>198</v>
      </c>
      <c r="C75" s="34" t="s">
        <v>173</v>
      </c>
      <c r="D75" s="28">
        <v>0</v>
      </c>
      <c r="E75" s="42">
        <v>2000000</v>
      </c>
      <c r="F75" s="42">
        <v>2000000</v>
      </c>
    </row>
    <row r="76" spans="1:6" x14ac:dyDescent="0.3">
      <c r="A76" s="34" t="s">
        <v>114</v>
      </c>
      <c r="B76" s="34" t="s">
        <v>199</v>
      </c>
      <c r="C76" s="34" t="s">
        <v>200</v>
      </c>
      <c r="D76" s="28">
        <v>0</v>
      </c>
      <c r="E76" s="42">
        <v>10000000</v>
      </c>
      <c r="F76" s="42">
        <v>4000000</v>
      </c>
    </row>
    <row r="77" spans="1:6" x14ac:dyDescent="0.3">
      <c r="A77" s="34" t="s">
        <v>114</v>
      </c>
      <c r="B77" s="34" t="s">
        <v>201</v>
      </c>
      <c r="C77" s="34" t="s">
        <v>202</v>
      </c>
      <c r="D77" s="28">
        <v>0</v>
      </c>
      <c r="E77" s="42">
        <v>4000000</v>
      </c>
      <c r="F77" s="42">
        <v>3000000</v>
      </c>
    </row>
    <row r="78" spans="1:6" x14ac:dyDescent="0.3">
      <c r="A78" s="34" t="s">
        <v>114</v>
      </c>
      <c r="B78" s="34" t="s">
        <v>203</v>
      </c>
      <c r="C78" s="34" t="s">
        <v>203</v>
      </c>
      <c r="D78" s="28">
        <v>0</v>
      </c>
      <c r="E78" s="42">
        <v>3000000</v>
      </c>
      <c r="F78" s="28">
        <v>0</v>
      </c>
    </row>
    <row r="79" spans="1:6" x14ac:dyDescent="0.3">
      <c r="A79" s="34" t="s">
        <v>114</v>
      </c>
      <c r="B79" s="34" t="s">
        <v>204</v>
      </c>
      <c r="C79" s="34" t="s">
        <v>204</v>
      </c>
      <c r="D79" s="28">
        <v>0</v>
      </c>
      <c r="E79" s="42">
        <v>3000000</v>
      </c>
      <c r="F79" s="28">
        <v>0</v>
      </c>
    </row>
    <row r="80" spans="1:6" x14ac:dyDescent="0.3">
      <c r="A80" s="34" t="s">
        <v>114</v>
      </c>
      <c r="B80" s="34" t="s">
        <v>205</v>
      </c>
      <c r="C80" s="34" t="s">
        <v>206</v>
      </c>
      <c r="D80" s="28">
        <v>0</v>
      </c>
      <c r="E80" s="42">
        <v>6000000</v>
      </c>
      <c r="F80" s="28">
        <v>0</v>
      </c>
    </row>
    <row r="81" spans="1:6" x14ac:dyDescent="0.3">
      <c r="A81" s="34" t="s">
        <v>114</v>
      </c>
      <c r="B81" s="34" t="s">
        <v>207</v>
      </c>
      <c r="C81" s="34" t="s">
        <v>207</v>
      </c>
      <c r="D81" s="28">
        <v>0</v>
      </c>
      <c r="E81" s="28">
        <v>0</v>
      </c>
      <c r="F81" s="42">
        <v>1000000</v>
      </c>
    </row>
    <row r="82" spans="1:6" x14ac:dyDescent="0.3">
      <c r="A82" s="34" t="s">
        <v>114</v>
      </c>
      <c r="B82" s="34" t="s">
        <v>208</v>
      </c>
      <c r="C82" s="34" t="s">
        <v>208</v>
      </c>
      <c r="D82" s="28">
        <v>0</v>
      </c>
      <c r="E82" s="28">
        <v>0</v>
      </c>
      <c r="F82" s="42">
        <v>1000000</v>
      </c>
    </row>
    <row r="83" spans="1:6" x14ac:dyDescent="0.3">
      <c r="A83" s="34" t="s">
        <v>114</v>
      </c>
      <c r="B83" s="34" t="s">
        <v>209</v>
      </c>
      <c r="C83" s="34" t="s">
        <v>209</v>
      </c>
      <c r="D83" s="28">
        <v>2000000</v>
      </c>
      <c r="E83" s="42">
        <v>2000000</v>
      </c>
      <c r="F83" s="28">
        <v>0</v>
      </c>
    </row>
    <row r="84" spans="1:6" x14ac:dyDescent="0.3">
      <c r="A84" s="34" t="s">
        <v>114</v>
      </c>
      <c r="B84" s="34" t="s">
        <v>210</v>
      </c>
      <c r="C84" s="34" t="s">
        <v>210</v>
      </c>
      <c r="D84" s="28">
        <v>0</v>
      </c>
      <c r="E84" s="42">
        <v>2000000</v>
      </c>
      <c r="F84" s="28">
        <v>0</v>
      </c>
    </row>
    <row r="85" spans="1:6" x14ac:dyDescent="0.3">
      <c r="A85" s="34" t="s">
        <v>114</v>
      </c>
      <c r="B85" s="34" t="s">
        <v>211</v>
      </c>
      <c r="C85" s="34" t="s">
        <v>146</v>
      </c>
      <c r="D85" s="28">
        <f>1000000-500000</f>
        <v>500000</v>
      </c>
      <c r="E85" s="42">
        <v>500000</v>
      </c>
      <c r="F85" s="42">
        <v>500000</v>
      </c>
    </row>
    <row r="86" spans="1:6" ht="14.55" customHeight="1" x14ac:dyDescent="0.3">
      <c r="A86" s="34" t="s">
        <v>114</v>
      </c>
      <c r="B86" s="34" t="s">
        <v>212</v>
      </c>
      <c r="C86" s="34" t="s">
        <v>212</v>
      </c>
      <c r="D86" s="28">
        <v>0</v>
      </c>
      <c r="E86" s="28">
        <v>0</v>
      </c>
      <c r="F86" s="42">
        <v>3000000</v>
      </c>
    </row>
    <row r="87" spans="1:6" x14ac:dyDescent="0.3">
      <c r="A87" s="34" t="s">
        <v>114</v>
      </c>
      <c r="B87" s="34" t="s">
        <v>213</v>
      </c>
      <c r="C87" s="34" t="s">
        <v>214</v>
      </c>
      <c r="D87" s="28">
        <v>1000000</v>
      </c>
      <c r="E87" s="42">
        <v>1000000</v>
      </c>
      <c r="F87" s="42">
        <v>1000000</v>
      </c>
    </row>
    <row r="88" spans="1:6" x14ac:dyDescent="0.3">
      <c r="A88" s="34" t="s">
        <v>114</v>
      </c>
      <c r="B88" s="34" t="s">
        <v>215</v>
      </c>
      <c r="C88" s="34" t="s">
        <v>216</v>
      </c>
      <c r="D88" s="28">
        <v>0</v>
      </c>
      <c r="E88" s="28">
        <v>1000000</v>
      </c>
      <c r="F88" s="28">
        <v>0</v>
      </c>
    </row>
    <row r="89" spans="1:6" x14ac:dyDescent="0.3">
      <c r="A89" s="34" t="s">
        <v>114</v>
      </c>
      <c r="B89" s="34" t="s">
        <v>217</v>
      </c>
      <c r="C89" s="34" t="s">
        <v>217</v>
      </c>
      <c r="D89" s="28">
        <v>0</v>
      </c>
      <c r="E89" s="28">
        <v>3000000</v>
      </c>
      <c r="F89" s="28">
        <v>0</v>
      </c>
    </row>
    <row r="90" spans="1:6" x14ac:dyDescent="0.3">
      <c r="A90" s="34" t="s">
        <v>114</v>
      </c>
      <c r="B90" s="34" t="s">
        <v>218</v>
      </c>
      <c r="C90" s="34" t="s">
        <v>218</v>
      </c>
      <c r="D90" s="28">
        <v>0</v>
      </c>
      <c r="E90" s="28">
        <v>1000000</v>
      </c>
      <c r="F90" s="28">
        <v>1000000</v>
      </c>
    </row>
    <row r="91" spans="1:6" x14ac:dyDescent="0.3">
      <c r="A91" s="34" t="s">
        <v>114</v>
      </c>
      <c r="B91" s="34" t="s">
        <v>219</v>
      </c>
      <c r="C91" s="34" t="s">
        <v>219</v>
      </c>
      <c r="D91" s="28">
        <v>0</v>
      </c>
      <c r="E91" s="28">
        <v>1000000</v>
      </c>
      <c r="F91" s="28">
        <v>1000000</v>
      </c>
    </row>
    <row r="92" spans="1:6" x14ac:dyDescent="0.3">
      <c r="A92" s="34" t="s">
        <v>114</v>
      </c>
      <c r="B92" s="34" t="s">
        <v>220</v>
      </c>
      <c r="C92" s="41" t="s">
        <v>220</v>
      </c>
      <c r="D92" s="28">
        <v>0</v>
      </c>
      <c r="E92" s="28">
        <v>3000000</v>
      </c>
      <c r="F92" s="28">
        <v>0</v>
      </c>
    </row>
    <row r="93" spans="1:6" x14ac:dyDescent="0.3">
      <c r="A93" s="34" t="s">
        <v>114</v>
      </c>
      <c r="B93" s="34" t="s">
        <v>221</v>
      </c>
      <c r="C93" s="41" t="s">
        <v>221</v>
      </c>
      <c r="D93" s="28">
        <v>0</v>
      </c>
      <c r="E93" s="28">
        <v>2000000</v>
      </c>
      <c r="F93" s="28">
        <v>0</v>
      </c>
    </row>
    <row r="94" spans="1:6" x14ac:dyDescent="0.3">
      <c r="A94" s="34" t="s">
        <v>222</v>
      </c>
      <c r="B94" s="33" t="s">
        <v>223</v>
      </c>
      <c r="C94" s="33" t="s">
        <v>224</v>
      </c>
      <c r="D94" s="28">
        <v>7000000</v>
      </c>
      <c r="E94" s="28">
        <v>0</v>
      </c>
      <c r="F94" s="28">
        <v>0</v>
      </c>
    </row>
    <row r="95" spans="1:6" x14ac:dyDescent="0.3">
      <c r="A95" s="34" t="s">
        <v>222</v>
      </c>
      <c r="B95" s="33" t="s">
        <v>225</v>
      </c>
      <c r="C95" s="33" t="s">
        <v>226</v>
      </c>
      <c r="D95" s="28">
        <v>7000000</v>
      </c>
      <c r="E95" s="28">
        <v>0</v>
      </c>
      <c r="F95" s="28">
        <v>0</v>
      </c>
    </row>
    <row r="96" spans="1:6" x14ac:dyDescent="0.3">
      <c r="A96" s="34" t="s">
        <v>222</v>
      </c>
      <c r="B96" s="33" t="s">
        <v>227</v>
      </c>
      <c r="C96" s="33" t="s">
        <v>228</v>
      </c>
      <c r="D96" s="28">
        <v>3600000</v>
      </c>
      <c r="E96" s="28">
        <v>0</v>
      </c>
      <c r="F96" s="28">
        <v>0</v>
      </c>
    </row>
    <row r="97" spans="1:6" ht="28.8" x14ac:dyDescent="0.3">
      <c r="A97" s="34" t="s">
        <v>222</v>
      </c>
      <c r="B97" s="33" t="s">
        <v>229</v>
      </c>
      <c r="C97" s="33" t="s">
        <v>230</v>
      </c>
      <c r="D97" s="28">
        <v>6700000</v>
      </c>
      <c r="E97" s="28">
        <v>0</v>
      </c>
      <c r="F97" s="28">
        <v>0</v>
      </c>
    </row>
    <row r="98" spans="1:6" ht="28.8" x14ac:dyDescent="0.3">
      <c r="A98" s="34" t="s">
        <v>222</v>
      </c>
      <c r="B98" s="33" t="s">
        <v>231</v>
      </c>
      <c r="C98" s="33" t="s">
        <v>232</v>
      </c>
      <c r="D98" s="28">
        <v>5500000</v>
      </c>
      <c r="E98" s="28">
        <v>0</v>
      </c>
      <c r="F98" s="28">
        <v>0</v>
      </c>
    </row>
    <row r="99" spans="1:6" x14ac:dyDescent="0.3">
      <c r="A99" s="34" t="s">
        <v>222</v>
      </c>
      <c r="B99" s="33" t="s">
        <v>233</v>
      </c>
      <c r="C99" s="33" t="s">
        <v>234</v>
      </c>
      <c r="D99" s="28">
        <v>5200000</v>
      </c>
      <c r="E99" s="28">
        <v>0</v>
      </c>
      <c r="F99" s="28">
        <v>0</v>
      </c>
    </row>
    <row r="100" spans="1:6" ht="28.8" x14ac:dyDescent="0.3">
      <c r="A100" s="34" t="s">
        <v>222</v>
      </c>
      <c r="B100" s="33" t="s">
        <v>235</v>
      </c>
      <c r="C100" s="33" t="s">
        <v>236</v>
      </c>
      <c r="D100" s="28">
        <v>5000000</v>
      </c>
      <c r="E100" s="28">
        <v>0</v>
      </c>
      <c r="F100" s="28">
        <v>0</v>
      </c>
    </row>
    <row r="101" spans="1:6" x14ac:dyDescent="0.3">
      <c r="A101" s="34" t="s">
        <v>222</v>
      </c>
      <c r="B101" s="33" t="s">
        <v>237</v>
      </c>
      <c r="C101" s="33" t="s">
        <v>238</v>
      </c>
      <c r="D101" s="28">
        <v>0</v>
      </c>
      <c r="E101" s="28">
        <v>7000000</v>
      </c>
      <c r="F101" s="28">
        <v>0</v>
      </c>
    </row>
    <row r="102" spans="1:6" x14ac:dyDescent="0.3">
      <c r="A102" s="34" t="s">
        <v>222</v>
      </c>
      <c r="B102" s="33" t="s">
        <v>239</v>
      </c>
      <c r="C102" s="33" t="s">
        <v>240</v>
      </c>
      <c r="D102" s="28">
        <f>1500000-500000</f>
        <v>1000000</v>
      </c>
      <c r="E102" s="28">
        <v>0</v>
      </c>
      <c r="F102" s="28">
        <v>0</v>
      </c>
    </row>
    <row r="103" spans="1:6" x14ac:dyDescent="0.3">
      <c r="A103" s="34" t="s">
        <v>222</v>
      </c>
      <c r="B103" s="33" t="s">
        <v>241</v>
      </c>
      <c r="C103" s="33" t="s">
        <v>240</v>
      </c>
      <c r="D103" s="28">
        <f>1500000-500000</f>
        <v>1000000</v>
      </c>
      <c r="E103" s="28">
        <v>0</v>
      </c>
      <c r="F103" s="28">
        <v>0</v>
      </c>
    </row>
    <row r="104" spans="1:6" x14ac:dyDescent="0.3">
      <c r="A104" s="34" t="s">
        <v>222</v>
      </c>
      <c r="B104" s="33" t="s">
        <v>242</v>
      </c>
      <c r="C104" s="33" t="s">
        <v>243</v>
      </c>
      <c r="D104" s="28">
        <v>0</v>
      </c>
      <c r="E104" s="28">
        <v>4300000</v>
      </c>
      <c r="F104" s="28">
        <v>4300000</v>
      </c>
    </row>
    <row r="105" spans="1:6" x14ac:dyDescent="0.3">
      <c r="A105" s="45" t="s">
        <v>222</v>
      </c>
      <c r="B105" s="43" t="s">
        <v>244</v>
      </c>
      <c r="C105" s="44" t="s">
        <v>245</v>
      </c>
      <c r="D105" s="28">
        <v>2000000</v>
      </c>
      <c r="E105" s="28">
        <v>0</v>
      </c>
      <c r="F105" s="28">
        <v>0</v>
      </c>
    </row>
    <row r="106" spans="1:6" x14ac:dyDescent="0.3">
      <c r="A106" s="34" t="s">
        <v>222</v>
      </c>
      <c r="B106" s="33" t="s">
        <v>246</v>
      </c>
      <c r="C106" s="33" t="s">
        <v>247</v>
      </c>
      <c r="D106" s="28">
        <v>3900000</v>
      </c>
      <c r="E106" s="28">
        <v>0</v>
      </c>
      <c r="F106" s="28">
        <v>0</v>
      </c>
    </row>
    <row r="107" spans="1:6" x14ac:dyDescent="0.3">
      <c r="A107" s="34" t="s">
        <v>222</v>
      </c>
      <c r="B107" s="33" t="s">
        <v>248</v>
      </c>
      <c r="C107" s="33" t="s">
        <v>249</v>
      </c>
      <c r="D107" s="28">
        <f>2000000-1000000</f>
        <v>1000000</v>
      </c>
      <c r="E107" s="28">
        <v>0</v>
      </c>
      <c r="F107" s="28">
        <v>0</v>
      </c>
    </row>
    <row r="108" spans="1:6" x14ac:dyDescent="0.3">
      <c r="A108" s="34" t="s">
        <v>222</v>
      </c>
      <c r="B108" s="33" t="s">
        <v>250</v>
      </c>
      <c r="C108" s="33" t="s">
        <v>251</v>
      </c>
      <c r="D108" s="28">
        <v>500000</v>
      </c>
      <c r="E108" s="28">
        <v>0</v>
      </c>
      <c r="F108" s="28">
        <v>0</v>
      </c>
    </row>
    <row r="109" spans="1:6" x14ac:dyDescent="0.3">
      <c r="A109" s="34" t="s">
        <v>222</v>
      </c>
      <c r="B109" s="33" t="s">
        <v>252</v>
      </c>
      <c r="C109" s="33" t="s">
        <v>253</v>
      </c>
      <c r="D109" s="28">
        <v>0</v>
      </c>
      <c r="E109" s="28">
        <v>2000000</v>
      </c>
      <c r="F109" s="28">
        <v>0</v>
      </c>
    </row>
    <row r="110" spans="1:6" x14ac:dyDescent="0.3">
      <c r="A110" s="34" t="s">
        <v>222</v>
      </c>
      <c r="B110" s="33" t="s">
        <v>254</v>
      </c>
      <c r="C110" s="33" t="s">
        <v>255</v>
      </c>
      <c r="D110" s="28">
        <v>0</v>
      </c>
      <c r="E110" s="28">
        <v>2000000</v>
      </c>
      <c r="F110" s="28">
        <v>0</v>
      </c>
    </row>
    <row r="111" spans="1:6" x14ac:dyDescent="0.3">
      <c r="A111" s="34" t="s">
        <v>222</v>
      </c>
      <c r="B111" s="33" t="s">
        <v>256</v>
      </c>
      <c r="C111" s="33" t="s">
        <v>257</v>
      </c>
      <c r="D111" s="28">
        <v>0</v>
      </c>
      <c r="E111" s="28">
        <v>500000</v>
      </c>
      <c r="F111" s="28">
        <v>0</v>
      </c>
    </row>
    <row r="112" spans="1:6" x14ac:dyDescent="0.3">
      <c r="A112" s="34" t="s">
        <v>222</v>
      </c>
      <c r="B112" s="33" t="s">
        <v>258</v>
      </c>
      <c r="C112" s="33" t="s">
        <v>259</v>
      </c>
      <c r="D112" s="28">
        <v>0</v>
      </c>
      <c r="E112" s="28">
        <v>0</v>
      </c>
      <c r="F112" s="28">
        <v>1500000</v>
      </c>
    </row>
    <row r="113" spans="1:6" x14ac:dyDescent="0.3">
      <c r="A113" s="34" t="s">
        <v>222</v>
      </c>
      <c r="B113" s="33" t="s">
        <v>260</v>
      </c>
      <c r="C113" s="33" t="s">
        <v>260</v>
      </c>
      <c r="D113" s="28">
        <v>4000000</v>
      </c>
      <c r="E113" s="28">
        <v>0</v>
      </c>
      <c r="F113" s="28">
        <v>0</v>
      </c>
    </row>
    <row r="114" spans="1:6" x14ac:dyDescent="0.3">
      <c r="A114" s="34" t="s">
        <v>222</v>
      </c>
      <c r="B114" s="33" t="s">
        <v>261</v>
      </c>
      <c r="C114" s="33" t="s">
        <v>262</v>
      </c>
      <c r="D114" s="28">
        <v>3000000</v>
      </c>
      <c r="E114" s="28">
        <v>5000000</v>
      </c>
      <c r="F114" s="28">
        <v>6000000</v>
      </c>
    </row>
    <row r="115" spans="1:6" x14ac:dyDescent="0.3">
      <c r="A115" s="34" t="s">
        <v>222</v>
      </c>
      <c r="B115" s="33" t="s">
        <v>263</v>
      </c>
      <c r="C115" s="33" t="s">
        <v>263</v>
      </c>
      <c r="D115" s="28">
        <f>3000000-500000</f>
        <v>2500000</v>
      </c>
      <c r="E115" s="28">
        <v>0</v>
      </c>
      <c r="F115" s="28">
        <v>0</v>
      </c>
    </row>
    <row r="116" spans="1:6" x14ac:dyDescent="0.3">
      <c r="A116" s="34" t="s">
        <v>222</v>
      </c>
      <c r="B116" s="33" t="s">
        <v>264</v>
      </c>
      <c r="C116" s="33" t="s">
        <v>265</v>
      </c>
      <c r="D116" s="28">
        <v>0</v>
      </c>
      <c r="E116" s="28">
        <v>2000000</v>
      </c>
      <c r="F116" s="28">
        <v>0</v>
      </c>
    </row>
    <row r="117" spans="1:6" x14ac:dyDescent="0.3">
      <c r="A117" s="34" t="s">
        <v>222</v>
      </c>
      <c r="B117" s="33" t="s">
        <v>266</v>
      </c>
      <c r="C117" s="33" t="s">
        <v>266</v>
      </c>
      <c r="D117" s="28">
        <v>0</v>
      </c>
      <c r="E117" s="28">
        <v>500000</v>
      </c>
      <c r="F117" s="28">
        <v>0</v>
      </c>
    </row>
    <row r="118" spans="1:6" x14ac:dyDescent="0.3">
      <c r="A118" s="34" t="s">
        <v>222</v>
      </c>
      <c r="B118" s="33" t="s">
        <v>267</v>
      </c>
      <c r="C118" s="33" t="s">
        <v>268</v>
      </c>
      <c r="D118" s="28">
        <v>0</v>
      </c>
      <c r="E118" s="28">
        <v>500000</v>
      </c>
      <c r="F118" s="28">
        <v>0</v>
      </c>
    </row>
    <row r="119" spans="1:6" x14ac:dyDescent="0.3">
      <c r="A119" s="34" t="s">
        <v>222</v>
      </c>
      <c r="B119" s="33" t="s">
        <v>269</v>
      </c>
      <c r="C119" s="33" t="s">
        <v>270</v>
      </c>
      <c r="D119" s="28">
        <v>0</v>
      </c>
      <c r="E119" s="28">
        <v>0</v>
      </c>
      <c r="F119" s="28">
        <v>1500000</v>
      </c>
    </row>
    <row r="120" spans="1:6" x14ac:dyDescent="0.3">
      <c r="A120" s="34" t="s">
        <v>222</v>
      </c>
      <c r="B120" s="33" t="s">
        <v>271</v>
      </c>
      <c r="C120" s="33" t="s">
        <v>272</v>
      </c>
      <c r="D120" s="28">
        <v>0</v>
      </c>
      <c r="E120" s="28">
        <v>1200000</v>
      </c>
      <c r="F120" s="28">
        <v>1200000</v>
      </c>
    </row>
    <row r="121" spans="1:6" x14ac:dyDescent="0.3">
      <c r="A121" s="34" t="s">
        <v>273</v>
      </c>
      <c r="B121" s="12" t="s">
        <v>274</v>
      </c>
      <c r="C121" s="12" t="s">
        <v>274</v>
      </c>
      <c r="D121" s="28">
        <v>6000000</v>
      </c>
      <c r="E121" s="28">
        <v>0</v>
      </c>
      <c r="F121" s="28">
        <v>0</v>
      </c>
    </row>
    <row r="122" spans="1:6" x14ac:dyDescent="0.3">
      <c r="A122" s="34" t="s">
        <v>275</v>
      </c>
      <c r="B122" s="12" t="s">
        <v>276</v>
      </c>
      <c r="C122" s="12" t="s">
        <v>276</v>
      </c>
      <c r="D122" s="28">
        <v>700000</v>
      </c>
      <c r="E122" s="28">
        <v>0</v>
      </c>
      <c r="F122" s="28">
        <v>0</v>
      </c>
    </row>
    <row r="123" spans="1:6" x14ac:dyDescent="0.3">
      <c r="A123" s="34"/>
      <c r="B123" s="33"/>
      <c r="C123" s="33"/>
      <c r="D123" s="25"/>
      <c r="E123" s="25"/>
      <c r="F123" s="25"/>
    </row>
    <row r="124" spans="1:6" ht="15" thickBot="1" x14ac:dyDescent="0.35">
      <c r="D124" s="30">
        <f>SUBTOTAL(9,D4:D122)</f>
        <v>130250000</v>
      </c>
      <c r="E124" s="30">
        <f>SUBTOTAL(9,E4:E122)</f>
        <v>140000000</v>
      </c>
      <c r="F124" s="30">
        <f>SUBTOTAL(9,F4:F122)</f>
        <v>71250000</v>
      </c>
    </row>
    <row r="125" spans="1:6" ht="15" thickTop="1" x14ac:dyDescent="0.3"/>
    <row r="127" spans="1:6" x14ac:dyDescent="0.3">
      <c r="D127" s="29">
        <v>140250000</v>
      </c>
      <c r="E127" s="29">
        <v>150000000</v>
      </c>
      <c r="F127" s="29">
        <v>81250000</v>
      </c>
    </row>
    <row r="128" spans="1:6" x14ac:dyDescent="0.3">
      <c r="D128" s="29">
        <f>D127-D124</f>
        <v>10000000</v>
      </c>
    </row>
  </sheetData>
  <autoFilter ref="A3:F122" xr:uid="{CE10871F-4AEA-4E8D-A42A-EC32BE7610C0}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&amp;R7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2E6A-F8EB-4B73-A00D-DB7030BC6135}">
  <sheetPr>
    <tabColor rgb="FF00B050"/>
  </sheetPr>
  <dimension ref="A1:H150"/>
  <sheetViews>
    <sheetView topLeftCell="B18" zoomScale="70" zoomScaleNormal="70" workbookViewId="0">
      <selection activeCell="N30" sqref="N30"/>
    </sheetView>
  </sheetViews>
  <sheetFormatPr defaultRowHeight="14.4" x14ac:dyDescent="0.3"/>
  <cols>
    <col min="1" max="1" width="46.88671875" customWidth="1"/>
    <col min="2" max="2" width="81.33203125" customWidth="1"/>
    <col min="3" max="3" width="83.5546875" customWidth="1"/>
    <col min="4" max="4" width="46.88671875" hidden="1" customWidth="1"/>
    <col min="5" max="5" width="22.77734375" style="29" bestFit="1" customWidth="1"/>
    <col min="6" max="7" width="22.21875" style="29" bestFit="1" customWidth="1"/>
    <col min="8" max="8" width="53.21875" hidden="1" customWidth="1"/>
  </cols>
  <sheetData>
    <row r="1" spans="1:8" ht="31.2" x14ac:dyDescent="0.6">
      <c r="A1" s="61" t="s">
        <v>2759</v>
      </c>
      <c r="D1" s="61"/>
    </row>
    <row r="2" spans="1:8" ht="15" thickBot="1" x14ac:dyDescent="0.35"/>
    <row r="3" spans="1:8" ht="46.8" x14ac:dyDescent="0.3">
      <c r="A3" s="255" t="s">
        <v>73</v>
      </c>
      <c r="B3" s="51" t="s">
        <v>60</v>
      </c>
      <c r="C3" s="51" t="s">
        <v>74</v>
      </c>
      <c r="D3" s="255" t="s">
        <v>2745</v>
      </c>
      <c r="E3" s="52" t="s">
        <v>12</v>
      </c>
      <c r="F3" s="52" t="s">
        <v>13</v>
      </c>
      <c r="G3" s="53" t="s">
        <v>14</v>
      </c>
      <c r="H3" s="46" t="s">
        <v>64</v>
      </c>
    </row>
    <row r="4" spans="1:8" ht="23.4" x14ac:dyDescent="0.45">
      <c r="A4" s="54" t="s">
        <v>421</v>
      </c>
      <c r="B4" s="226" t="s">
        <v>78</v>
      </c>
      <c r="C4" s="226" t="s">
        <v>78</v>
      </c>
      <c r="D4" s="54" t="e">
        <f>VLOOKUP(B4,[4]OriginalBudgetVersionDetail_230!$J:$N,5,0)</f>
        <v>#N/A</v>
      </c>
      <c r="E4" s="282">
        <f>1300000-300000</f>
        <v>1000000</v>
      </c>
      <c r="F4" s="282">
        <v>0</v>
      </c>
      <c r="G4" s="282">
        <v>0</v>
      </c>
      <c r="H4" s="47" t="s">
        <v>278</v>
      </c>
    </row>
    <row r="5" spans="1:8" ht="23.4" x14ac:dyDescent="0.45">
      <c r="A5" s="54" t="s">
        <v>79</v>
      </c>
      <c r="B5" s="54" t="s">
        <v>80</v>
      </c>
      <c r="C5" s="54" t="s">
        <v>81</v>
      </c>
      <c r="D5" s="54">
        <f>VLOOKUP(B5,[4]OriginalBudgetVersionDetail_230!$J:$N,5,0)</f>
        <v>255911</v>
      </c>
      <c r="E5" s="282">
        <v>750000</v>
      </c>
      <c r="F5" s="283">
        <v>0</v>
      </c>
      <c r="G5" s="282">
        <v>0</v>
      </c>
      <c r="H5" s="239"/>
    </row>
    <row r="6" spans="1:8" ht="23.4" x14ac:dyDescent="0.45">
      <c r="A6" s="54" t="s">
        <v>79</v>
      </c>
      <c r="B6" s="54" t="s">
        <v>82</v>
      </c>
      <c r="C6" s="54" t="s">
        <v>83</v>
      </c>
      <c r="D6" s="54">
        <f>VLOOKUP(B6,[4]OriginalBudgetVersionDetail_230!$J:$N,5,0)</f>
        <v>255906</v>
      </c>
      <c r="E6" s="282">
        <v>800000</v>
      </c>
      <c r="F6" s="290">
        <v>1700000</v>
      </c>
      <c r="G6" s="291">
        <v>1900000</v>
      </c>
      <c r="H6" s="47"/>
    </row>
    <row r="7" spans="1:8" ht="23.4" x14ac:dyDescent="0.45">
      <c r="A7" s="54" t="s">
        <v>79</v>
      </c>
      <c r="B7" s="54" t="s">
        <v>108</v>
      </c>
      <c r="C7" s="54" t="s">
        <v>284</v>
      </c>
      <c r="D7" s="54">
        <f>VLOOKUP(B7,[4]OriginalBudgetVersionDetail_230!$J:$N,5,0)</f>
        <v>256118</v>
      </c>
      <c r="E7" s="282">
        <v>0</v>
      </c>
      <c r="F7" s="290">
        <v>0</v>
      </c>
      <c r="G7" s="291">
        <v>300000</v>
      </c>
      <c r="H7" s="47"/>
    </row>
    <row r="8" spans="1:8" ht="23.4" x14ac:dyDescent="0.45">
      <c r="A8" s="54" t="s">
        <v>79</v>
      </c>
      <c r="B8" s="54" t="s">
        <v>2498</v>
      </c>
      <c r="C8" s="54" t="s">
        <v>2499</v>
      </c>
      <c r="D8" s="54" t="str">
        <f>VLOOKUP(B8,[4]OriginalBudgetVersionDetail_230!$J:$N,5,0)</f>
        <v>NULL</v>
      </c>
      <c r="E8" s="282">
        <v>800000</v>
      </c>
      <c r="F8" s="283">
        <v>0</v>
      </c>
      <c r="G8" s="282">
        <v>0</v>
      </c>
      <c r="H8" s="47"/>
    </row>
    <row r="9" spans="1:8" ht="23.4" x14ac:dyDescent="0.45">
      <c r="A9" s="54" t="s">
        <v>79</v>
      </c>
      <c r="B9" s="54" t="s">
        <v>2500</v>
      </c>
      <c r="C9" s="54" t="s">
        <v>2522</v>
      </c>
      <c r="D9" s="54" t="str">
        <f>VLOOKUP(B9,[4]OriginalBudgetVersionDetail_230!$J:$N,5,0)</f>
        <v>NULL</v>
      </c>
      <c r="E9" s="282">
        <v>0</v>
      </c>
      <c r="F9" s="283">
        <v>0</v>
      </c>
      <c r="G9" s="282">
        <v>5000000</v>
      </c>
      <c r="H9" s="47"/>
    </row>
    <row r="10" spans="1:8" ht="23.4" x14ac:dyDescent="0.45">
      <c r="A10" s="54" t="s">
        <v>79</v>
      </c>
      <c r="B10" s="54" t="s">
        <v>2501</v>
      </c>
      <c r="C10" s="54" t="s">
        <v>2501</v>
      </c>
      <c r="D10" s="54" t="str">
        <f>VLOOKUP(B10,[4]OriginalBudgetVersionDetail_230!$J:$N,5,0)</f>
        <v>NULL</v>
      </c>
      <c r="E10" s="282">
        <v>300000</v>
      </c>
      <c r="F10" s="283">
        <v>0</v>
      </c>
      <c r="G10" s="282">
        <v>0</v>
      </c>
      <c r="H10" s="47"/>
    </row>
    <row r="11" spans="1:8" ht="23.4" x14ac:dyDescent="0.45">
      <c r="A11" s="54" t="s">
        <v>79</v>
      </c>
      <c r="B11" s="54" t="s">
        <v>2502</v>
      </c>
      <c r="C11" s="54" t="s">
        <v>2502</v>
      </c>
      <c r="D11" s="54" t="str">
        <f>VLOOKUP(B11,[4]OriginalBudgetVersionDetail_230!$J:$N,5,0)</f>
        <v>NULL</v>
      </c>
      <c r="E11" s="282">
        <v>0</v>
      </c>
      <c r="F11" s="283">
        <v>800000</v>
      </c>
      <c r="G11" s="282">
        <v>0</v>
      </c>
      <c r="H11" s="47"/>
    </row>
    <row r="12" spans="1:8" ht="23.4" x14ac:dyDescent="0.45">
      <c r="A12" s="54" t="s">
        <v>79</v>
      </c>
      <c r="B12" s="54" t="s">
        <v>2503</v>
      </c>
      <c r="C12" s="54" t="s">
        <v>2608</v>
      </c>
      <c r="D12" s="54" t="str">
        <f>VLOOKUP(B12,[4]OriginalBudgetVersionDetail_230!$J:$N,5,0)</f>
        <v>NULL</v>
      </c>
      <c r="E12" s="282">
        <v>800000</v>
      </c>
      <c r="F12" s="283">
        <v>0</v>
      </c>
      <c r="G12" s="282">
        <v>0</v>
      </c>
      <c r="H12" s="47"/>
    </row>
    <row r="13" spans="1:8" ht="23.4" x14ac:dyDescent="0.45">
      <c r="A13" s="54" t="s">
        <v>79</v>
      </c>
      <c r="B13" s="54" t="s">
        <v>2507</v>
      </c>
      <c r="C13" s="54" t="s">
        <v>2510</v>
      </c>
      <c r="D13" s="54" t="str">
        <f>VLOOKUP(B13,[4]OriginalBudgetVersionDetail_230!$J:$N,5,0)</f>
        <v>NULL</v>
      </c>
      <c r="E13" s="282">
        <v>500000</v>
      </c>
      <c r="F13" s="283">
        <v>900000</v>
      </c>
      <c r="G13" s="282">
        <v>400000</v>
      </c>
      <c r="H13" s="47"/>
    </row>
    <row r="14" spans="1:8" ht="23.4" x14ac:dyDescent="0.45">
      <c r="A14" s="54" t="s">
        <v>79</v>
      </c>
      <c r="B14" s="54" t="s">
        <v>2508</v>
      </c>
      <c r="C14" s="54" t="s">
        <v>2511</v>
      </c>
      <c r="D14" s="54" t="str">
        <f>VLOOKUP(B14,[4]OriginalBudgetVersionDetail_230!$J:$N,5,0)</f>
        <v>NULL</v>
      </c>
      <c r="E14" s="282">
        <v>800000</v>
      </c>
      <c r="F14" s="282">
        <v>0</v>
      </c>
      <c r="G14" s="282">
        <v>800000</v>
      </c>
      <c r="H14" s="47"/>
    </row>
    <row r="15" spans="1:8" ht="23.4" x14ac:dyDescent="0.45">
      <c r="A15" s="54" t="s">
        <v>79</v>
      </c>
      <c r="B15" s="264" t="s">
        <v>2509</v>
      </c>
      <c r="C15" s="258" t="s">
        <v>2523</v>
      </c>
      <c r="D15" s="54">
        <f>VLOOKUP(B15,[4]OriginalBudgetVersionDetail_230!$J:$N,5,0)</f>
        <v>255913</v>
      </c>
      <c r="E15" s="282">
        <v>1400000</v>
      </c>
      <c r="F15" s="282">
        <v>0</v>
      </c>
      <c r="G15" s="282">
        <v>0</v>
      </c>
      <c r="H15" s="47"/>
    </row>
    <row r="16" spans="1:8" ht="23.4" x14ac:dyDescent="0.45">
      <c r="A16" s="54" t="s">
        <v>79</v>
      </c>
      <c r="B16" s="257" t="s">
        <v>2512</v>
      </c>
      <c r="C16" s="258" t="s">
        <v>2521</v>
      </c>
      <c r="D16" s="54" t="str">
        <f>VLOOKUP(B16,[4]OriginalBudgetVersionDetail_230!$J:$N,5,0)</f>
        <v>NULL</v>
      </c>
      <c r="E16" s="282">
        <v>800000</v>
      </c>
      <c r="F16" s="282">
        <v>500000</v>
      </c>
      <c r="G16" s="282">
        <v>0</v>
      </c>
      <c r="H16" s="239"/>
    </row>
    <row r="17" spans="1:8" ht="23.4" x14ac:dyDescent="0.45">
      <c r="A17" s="54" t="s">
        <v>79</v>
      </c>
      <c r="B17" s="257" t="s">
        <v>2524</v>
      </c>
      <c r="C17" s="258" t="s">
        <v>2525</v>
      </c>
      <c r="D17" s="54" t="str">
        <f>VLOOKUP(B17,[4]OriginalBudgetVersionDetail_230!$J:$N,5,0)</f>
        <v>NULL</v>
      </c>
      <c r="E17" s="282">
        <v>400000</v>
      </c>
      <c r="F17" s="282">
        <v>400000</v>
      </c>
      <c r="G17" s="282">
        <v>0</v>
      </c>
      <c r="H17" s="239"/>
    </row>
    <row r="18" spans="1:8" ht="23.4" x14ac:dyDescent="0.45">
      <c r="A18" s="54" t="s">
        <v>79</v>
      </c>
      <c r="B18" s="257" t="s">
        <v>2526</v>
      </c>
      <c r="C18" s="258" t="s">
        <v>2513</v>
      </c>
      <c r="D18" s="54" t="str">
        <f>VLOOKUP(B18,[4]OriginalBudgetVersionDetail_230!$J:$N,5,0)</f>
        <v>NULL</v>
      </c>
      <c r="E18" s="282">
        <v>900000</v>
      </c>
      <c r="F18" s="282">
        <v>0</v>
      </c>
      <c r="G18" s="282">
        <v>0</v>
      </c>
      <c r="H18" s="239"/>
    </row>
    <row r="19" spans="1:8" ht="23.4" x14ac:dyDescent="0.45">
      <c r="A19" s="54" t="s">
        <v>79</v>
      </c>
      <c r="B19" s="257" t="s">
        <v>2514</v>
      </c>
      <c r="C19" s="258" t="s">
        <v>2515</v>
      </c>
      <c r="D19" s="54" t="str">
        <f>VLOOKUP(B19,[4]OriginalBudgetVersionDetail_230!$J:$N,5,0)</f>
        <v>NULL</v>
      </c>
      <c r="E19" s="282">
        <v>700000</v>
      </c>
      <c r="F19" s="282">
        <v>0</v>
      </c>
      <c r="G19" s="282">
        <v>1200000</v>
      </c>
      <c r="H19" s="239"/>
    </row>
    <row r="20" spans="1:8" ht="23.4" x14ac:dyDescent="0.45">
      <c r="A20" s="54" t="s">
        <v>79</v>
      </c>
      <c r="B20" s="257" t="s">
        <v>2516</v>
      </c>
      <c r="C20" s="258" t="s">
        <v>2517</v>
      </c>
      <c r="D20" s="54" t="str">
        <f>VLOOKUP(B20,[4]OriginalBudgetVersionDetail_230!$J:$N,5,0)</f>
        <v>NULL</v>
      </c>
      <c r="E20" s="282">
        <v>600000</v>
      </c>
      <c r="F20" s="282">
        <v>800000</v>
      </c>
      <c r="G20" s="282">
        <v>850000</v>
      </c>
      <c r="H20" s="239"/>
    </row>
    <row r="21" spans="1:8" ht="23.4" x14ac:dyDescent="0.45">
      <c r="A21" s="54" t="s">
        <v>79</v>
      </c>
      <c r="B21" s="257" t="s">
        <v>2518</v>
      </c>
      <c r="C21" s="258" t="s">
        <v>105</v>
      </c>
      <c r="D21" s="54" t="str">
        <f>VLOOKUP(B21,[4]OriginalBudgetVersionDetail_230!$J:$N,5,0)</f>
        <v>NULL</v>
      </c>
      <c r="E21" s="282">
        <v>0</v>
      </c>
      <c r="F21" s="282">
        <v>700000</v>
      </c>
      <c r="G21" s="282">
        <v>0</v>
      </c>
      <c r="H21" s="239"/>
    </row>
    <row r="22" spans="1:8" ht="23.4" x14ac:dyDescent="0.45">
      <c r="A22" s="54" t="s">
        <v>79</v>
      </c>
      <c r="B22" s="257" t="s">
        <v>2519</v>
      </c>
      <c r="C22" s="258" t="s">
        <v>2520</v>
      </c>
      <c r="D22" s="54" t="str">
        <f>VLOOKUP(B22,[4]OriginalBudgetVersionDetail_230!$J:$N,5,0)</f>
        <v>NULL</v>
      </c>
      <c r="E22" s="282">
        <v>1500000</v>
      </c>
      <c r="F22" s="282">
        <v>0</v>
      </c>
      <c r="G22" s="282">
        <v>0</v>
      </c>
      <c r="H22" s="239"/>
    </row>
    <row r="23" spans="1:8" ht="23.4" x14ac:dyDescent="0.45">
      <c r="A23" s="54" t="s">
        <v>79</v>
      </c>
      <c r="B23" s="257" t="s">
        <v>2527</v>
      </c>
      <c r="C23" s="258" t="s">
        <v>2528</v>
      </c>
      <c r="D23" s="54" t="str">
        <f>VLOOKUP(B23,[4]OriginalBudgetVersionDetail_230!$J:$N,5,0)</f>
        <v>NULL</v>
      </c>
      <c r="E23" s="282">
        <v>400000</v>
      </c>
      <c r="F23" s="282">
        <v>400000</v>
      </c>
      <c r="G23" s="282">
        <v>400000</v>
      </c>
      <c r="H23" s="239"/>
    </row>
    <row r="24" spans="1:8" s="195" customFormat="1" ht="23.4" x14ac:dyDescent="0.45">
      <c r="A24" s="54" t="s">
        <v>112</v>
      </c>
      <c r="B24" s="257" t="s">
        <v>2587</v>
      </c>
      <c r="C24" s="258" t="s">
        <v>2588</v>
      </c>
      <c r="D24" s="54" t="str">
        <f>VLOOKUP(B24,[4]OriginalBudgetVersionDetail_230!$J:$N,5,0)</f>
        <v>NULL</v>
      </c>
      <c r="E24" s="282">
        <v>700000</v>
      </c>
      <c r="F24" s="282">
        <v>0</v>
      </c>
      <c r="G24" s="282">
        <v>0</v>
      </c>
      <c r="H24" s="239"/>
    </row>
    <row r="25" spans="1:8" ht="23.4" x14ac:dyDescent="0.45">
      <c r="A25" s="54" t="s">
        <v>112</v>
      </c>
      <c r="B25" s="257" t="s">
        <v>2589</v>
      </c>
      <c r="C25" s="258" t="s">
        <v>2590</v>
      </c>
      <c r="D25" s="54" t="str">
        <f>VLOOKUP(B25,[4]OriginalBudgetVersionDetail_230!$J:$N,5,0)</f>
        <v>NULL</v>
      </c>
      <c r="E25" s="282">
        <v>170000</v>
      </c>
      <c r="F25" s="282">
        <v>0</v>
      </c>
      <c r="G25" s="282">
        <v>0</v>
      </c>
      <c r="H25" s="239"/>
    </row>
    <row r="26" spans="1:8" ht="23.4" x14ac:dyDescent="0.45">
      <c r="A26" s="54" t="s">
        <v>112</v>
      </c>
      <c r="B26" s="257" t="s">
        <v>2592</v>
      </c>
      <c r="C26" s="258" t="s">
        <v>2591</v>
      </c>
      <c r="D26" s="54" t="str">
        <f>VLOOKUP(B26,[4]OriginalBudgetVersionDetail_230!$J:$N,5,0)</f>
        <v>NULL</v>
      </c>
      <c r="E26" s="282">
        <v>1200000</v>
      </c>
      <c r="F26" s="282">
        <v>0</v>
      </c>
      <c r="G26" s="282">
        <v>0</v>
      </c>
      <c r="H26" s="239"/>
    </row>
    <row r="27" spans="1:8" ht="23.4" x14ac:dyDescent="0.45">
      <c r="A27" s="54" t="s">
        <v>112</v>
      </c>
      <c r="B27" s="257" t="s">
        <v>2593</v>
      </c>
      <c r="C27" s="258" t="s">
        <v>2594</v>
      </c>
      <c r="D27" s="54" t="str">
        <f>VLOOKUP(B27,[4]OriginalBudgetVersionDetail_230!$J:$N,5,0)</f>
        <v>NULL</v>
      </c>
      <c r="E27" s="282">
        <v>0</v>
      </c>
      <c r="F27" s="282">
        <v>2750000</v>
      </c>
      <c r="G27" s="282">
        <v>0</v>
      </c>
      <c r="H27" s="239"/>
    </row>
    <row r="28" spans="1:8" ht="46.8" x14ac:dyDescent="0.45">
      <c r="A28" s="54" t="s">
        <v>112</v>
      </c>
      <c r="B28" s="306" t="s">
        <v>2769</v>
      </c>
      <c r="C28" s="306" t="s">
        <v>2769</v>
      </c>
      <c r="D28" s="54" t="e">
        <f>VLOOKUP(B28,[4]OriginalBudgetVersionDetail_230!$J:$N,5,0)</f>
        <v>#N/A</v>
      </c>
      <c r="E28" s="282">
        <v>200000</v>
      </c>
      <c r="F28" s="282">
        <v>0</v>
      </c>
      <c r="G28" s="282">
        <v>0</v>
      </c>
      <c r="H28" s="239"/>
    </row>
    <row r="29" spans="1:8" ht="23.4" x14ac:dyDescent="0.45">
      <c r="A29" s="54" t="s">
        <v>112</v>
      </c>
      <c r="B29" s="257" t="s">
        <v>2586</v>
      </c>
      <c r="C29" s="258" t="s">
        <v>2586</v>
      </c>
      <c r="D29" s="54">
        <f>VLOOKUP(B29,[4]OriginalBudgetVersionDetail_230!$J:$N,5,0)</f>
        <v>256158</v>
      </c>
      <c r="E29" s="282">
        <v>1500000</v>
      </c>
      <c r="F29" s="282">
        <v>0</v>
      </c>
      <c r="G29" s="282">
        <v>0</v>
      </c>
      <c r="H29" s="239"/>
    </row>
    <row r="30" spans="1:8" ht="23.4" x14ac:dyDescent="0.45">
      <c r="A30" s="54" t="s">
        <v>112</v>
      </c>
      <c r="B30" s="257" t="s">
        <v>113</v>
      </c>
      <c r="C30" s="258" t="s">
        <v>113</v>
      </c>
      <c r="D30" s="54" t="e">
        <f>VLOOKUP(B30,[4]OriginalBudgetVersionDetail_230!$J:$N,5,0)</f>
        <v>#N/A</v>
      </c>
      <c r="E30" s="282">
        <v>5000000</v>
      </c>
      <c r="F30" s="282">
        <v>0</v>
      </c>
      <c r="G30" s="282">
        <v>0</v>
      </c>
      <c r="H30" s="232">
        <v>0</v>
      </c>
    </row>
    <row r="31" spans="1:8" ht="23.4" x14ac:dyDescent="0.45">
      <c r="A31" s="54" t="s">
        <v>114</v>
      </c>
      <c r="B31" s="257" t="s">
        <v>104</v>
      </c>
      <c r="C31" s="258" t="s">
        <v>105</v>
      </c>
      <c r="D31" s="54" t="e">
        <f>VLOOKUP(B31,[4]OriginalBudgetVersionDetail_230!$J:$N,5,0)</f>
        <v>#N/A</v>
      </c>
      <c r="E31" s="282">
        <v>0</v>
      </c>
      <c r="F31" s="282">
        <v>600000</v>
      </c>
      <c r="G31" s="282">
        <v>0</v>
      </c>
      <c r="H31" s="239"/>
    </row>
    <row r="32" spans="1:8" ht="23.4" x14ac:dyDescent="0.45">
      <c r="A32" s="54" t="s">
        <v>114</v>
      </c>
      <c r="B32" s="257" t="s">
        <v>129</v>
      </c>
      <c r="C32" s="258" t="s">
        <v>130</v>
      </c>
      <c r="D32" s="54" t="e">
        <f>VLOOKUP(B32,[4]OriginalBudgetVersionDetail_230!$J:$N,5,0)</f>
        <v>#N/A</v>
      </c>
      <c r="E32" s="282">
        <v>900000</v>
      </c>
      <c r="F32" s="282">
        <v>500000</v>
      </c>
      <c r="G32" s="282">
        <v>0</v>
      </c>
      <c r="H32" s="239"/>
    </row>
    <row r="33" spans="1:8" ht="23.4" x14ac:dyDescent="0.45">
      <c r="A33" s="54" t="s">
        <v>114</v>
      </c>
      <c r="B33" s="257" t="s">
        <v>177</v>
      </c>
      <c r="C33" s="258" t="s">
        <v>164</v>
      </c>
      <c r="D33" s="54">
        <f>VLOOKUP(B33,[4]OriginalBudgetVersionDetail_230!$J:$N,5,0)</f>
        <v>255939</v>
      </c>
      <c r="E33" s="282">
        <v>0</v>
      </c>
      <c r="F33" s="282">
        <v>1500000</v>
      </c>
      <c r="G33" s="282">
        <v>0</v>
      </c>
      <c r="H33" s="239"/>
    </row>
    <row r="34" spans="1:8" ht="23.4" x14ac:dyDescent="0.45">
      <c r="A34" s="54" t="s">
        <v>114</v>
      </c>
      <c r="B34" s="257" t="s">
        <v>121</v>
      </c>
      <c r="C34" s="258" t="s">
        <v>122</v>
      </c>
      <c r="D34" s="54" t="e">
        <f>VLOOKUP(B34,[4]OriginalBudgetVersionDetail_230!$J:$N,5,0)</f>
        <v>#N/A</v>
      </c>
      <c r="E34" s="282">
        <v>0</v>
      </c>
      <c r="F34" s="282">
        <v>3000000</v>
      </c>
      <c r="G34" s="282">
        <v>0</v>
      </c>
      <c r="H34" s="239"/>
    </row>
    <row r="35" spans="1:8" ht="23.4" x14ac:dyDescent="0.45">
      <c r="A35" s="54" t="s">
        <v>114</v>
      </c>
      <c r="B35" s="54" t="s">
        <v>183</v>
      </c>
      <c r="C35" s="258" t="s">
        <v>184</v>
      </c>
      <c r="D35" s="54" t="e">
        <f>VLOOKUP(B35,[4]OriginalBudgetVersionDetail_230!$J:$N,5,0)</f>
        <v>#N/A</v>
      </c>
      <c r="E35" s="282">
        <v>500000</v>
      </c>
      <c r="F35" s="282">
        <v>500000</v>
      </c>
      <c r="G35" s="282">
        <v>0</v>
      </c>
      <c r="H35" s="239"/>
    </row>
    <row r="36" spans="1:8" ht="23.4" x14ac:dyDescent="0.45">
      <c r="A36" s="54" t="s">
        <v>114</v>
      </c>
      <c r="B36" s="257" t="s">
        <v>127</v>
      </c>
      <c r="C36" s="258" t="s">
        <v>126</v>
      </c>
      <c r="D36" s="54">
        <f>VLOOKUP(B36,[4]OriginalBudgetVersionDetail_230!$J:$N,5,0)</f>
        <v>256087</v>
      </c>
      <c r="E36" s="282">
        <v>0</v>
      </c>
      <c r="F36" s="282">
        <v>2000000</v>
      </c>
      <c r="G36" s="282">
        <v>0</v>
      </c>
      <c r="H36" s="239"/>
    </row>
    <row r="37" spans="1:8" ht="23.4" x14ac:dyDescent="0.45">
      <c r="A37" s="54" t="s">
        <v>114</v>
      </c>
      <c r="B37" s="257" t="s">
        <v>147</v>
      </c>
      <c r="C37" s="258" t="s">
        <v>148</v>
      </c>
      <c r="D37" s="54" t="e">
        <f>VLOOKUP(B37,[4]OriginalBudgetVersionDetail_230!$J:$N,5,0)</f>
        <v>#N/A</v>
      </c>
      <c r="E37" s="282">
        <v>0</v>
      </c>
      <c r="F37" s="282">
        <v>1000000</v>
      </c>
      <c r="G37" s="282">
        <v>1000000</v>
      </c>
      <c r="H37" s="239"/>
    </row>
    <row r="38" spans="1:8" ht="23.4" x14ac:dyDescent="0.45">
      <c r="A38" s="54" t="s">
        <v>114</v>
      </c>
      <c r="B38" s="257" t="s">
        <v>135</v>
      </c>
      <c r="C38" s="258" t="s">
        <v>134</v>
      </c>
      <c r="D38" s="54" t="e">
        <f>VLOOKUP(B38,[4]OriginalBudgetVersionDetail_230!$J:$N,5,0)</f>
        <v>#N/A</v>
      </c>
      <c r="E38" s="282">
        <v>0</v>
      </c>
      <c r="F38" s="282">
        <v>0</v>
      </c>
      <c r="G38" s="282">
        <v>2000000</v>
      </c>
      <c r="H38" s="239"/>
    </row>
    <row r="39" spans="1:8" ht="23.4" x14ac:dyDescent="0.45">
      <c r="A39" s="54" t="s">
        <v>114</v>
      </c>
      <c r="B39" s="257" t="s">
        <v>136</v>
      </c>
      <c r="C39" s="258" t="s">
        <v>137</v>
      </c>
      <c r="D39" s="54" t="e">
        <f>VLOOKUP(B39,[4]OriginalBudgetVersionDetail_230!$J:$N,5,0)</f>
        <v>#N/A</v>
      </c>
      <c r="E39" s="282">
        <v>3500000</v>
      </c>
      <c r="F39" s="282">
        <v>1500000</v>
      </c>
      <c r="G39" s="282">
        <v>2000000</v>
      </c>
      <c r="H39" s="239"/>
    </row>
    <row r="40" spans="1:8" ht="23.4" x14ac:dyDescent="0.45">
      <c r="A40" s="54" t="s">
        <v>114</v>
      </c>
      <c r="B40" s="257" t="s">
        <v>169</v>
      </c>
      <c r="C40" s="258" t="s">
        <v>169</v>
      </c>
      <c r="D40" s="54">
        <f>VLOOKUP(B40,[4]OriginalBudgetVersionDetail_230!$J:$N,5,0)</f>
        <v>256047</v>
      </c>
      <c r="E40" s="282">
        <v>0</v>
      </c>
      <c r="F40" s="282">
        <v>1000000</v>
      </c>
      <c r="G40" s="282">
        <v>0</v>
      </c>
      <c r="H40" s="239"/>
    </row>
    <row r="41" spans="1:8" ht="23.4" x14ac:dyDescent="0.45">
      <c r="A41" s="54" t="s">
        <v>114</v>
      </c>
      <c r="B41" s="257" t="s">
        <v>179</v>
      </c>
      <c r="C41" s="258" t="s">
        <v>180</v>
      </c>
      <c r="D41" s="54" t="e">
        <f>VLOOKUP(B41,[4]OriginalBudgetVersionDetail_230!$J:$N,5,0)</f>
        <v>#N/A</v>
      </c>
      <c r="E41" s="282">
        <v>1000000</v>
      </c>
      <c r="F41" s="282">
        <v>0</v>
      </c>
      <c r="G41" s="282">
        <v>0</v>
      </c>
      <c r="H41" s="239"/>
    </row>
    <row r="42" spans="1:8" ht="23.4" x14ac:dyDescent="0.45">
      <c r="A42" s="54" t="s">
        <v>114</v>
      </c>
      <c r="B42" s="257" t="s">
        <v>141</v>
      </c>
      <c r="C42" s="258" t="s">
        <v>142</v>
      </c>
      <c r="D42" s="54" t="e">
        <f>VLOOKUP(B42,[4]OriginalBudgetVersionDetail_230!$J:$N,5,0)</f>
        <v>#N/A</v>
      </c>
      <c r="E42" s="282">
        <v>0</v>
      </c>
      <c r="F42" s="282">
        <v>0</v>
      </c>
      <c r="G42" s="282">
        <v>3000000</v>
      </c>
      <c r="H42" s="239"/>
    </row>
    <row r="43" spans="1:8" ht="23.4" x14ac:dyDescent="0.45">
      <c r="A43" s="54" t="s">
        <v>114</v>
      </c>
      <c r="B43" s="257" t="s">
        <v>143</v>
      </c>
      <c r="C43" s="258" t="s">
        <v>144</v>
      </c>
      <c r="D43" s="54" t="e">
        <f>VLOOKUP(B43,[4]OriginalBudgetVersionDetail_230!$J:$N,5,0)</f>
        <v>#N/A</v>
      </c>
      <c r="E43" s="282">
        <v>0</v>
      </c>
      <c r="F43" s="282">
        <v>1500000</v>
      </c>
      <c r="G43" s="282">
        <v>0</v>
      </c>
      <c r="H43" s="239"/>
    </row>
    <row r="44" spans="1:8" ht="23.4" x14ac:dyDescent="0.45">
      <c r="A44" s="54" t="s">
        <v>114</v>
      </c>
      <c r="B44" s="257" t="s">
        <v>145</v>
      </c>
      <c r="C44" s="258" t="s">
        <v>146</v>
      </c>
      <c r="D44" s="54" t="e">
        <f>VLOOKUP(B44,[4]OriginalBudgetVersionDetail_230!$J:$N,5,0)</f>
        <v>#N/A</v>
      </c>
      <c r="E44" s="282">
        <v>1000000</v>
      </c>
      <c r="F44" s="282">
        <v>0</v>
      </c>
      <c r="G44" s="282">
        <v>0</v>
      </c>
      <c r="H44" s="239"/>
    </row>
    <row r="45" spans="1:8" ht="23.4" x14ac:dyDescent="0.45">
      <c r="A45" s="54" t="s">
        <v>114</v>
      </c>
      <c r="B45" s="257" t="s">
        <v>192</v>
      </c>
      <c r="C45" s="258" t="s">
        <v>193</v>
      </c>
      <c r="D45" s="54">
        <f>VLOOKUP(B45,[4]OriginalBudgetVersionDetail_230!$J:$N,5,0)</f>
        <v>255996</v>
      </c>
      <c r="E45" s="282">
        <v>0</v>
      </c>
      <c r="F45" s="282">
        <v>1500000</v>
      </c>
      <c r="G45" s="282">
        <v>1500000</v>
      </c>
      <c r="H45" s="239"/>
    </row>
    <row r="46" spans="1:8" ht="23.4" x14ac:dyDescent="0.45">
      <c r="A46" s="54" t="s">
        <v>114</v>
      </c>
      <c r="B46" s="257" t="s">
        <v>213</v>
      </c>
      <c r="C46" s="258" t="s">
        <v>214</v>
      </c>
      <c r="D46" s="54">
        <f>VLOOKUP(B46,[4]OriginalBudgetVersionDetail_230!$J:$N,5,0)</f>
        <v>255966</v>
      </c>
      <c r="E46" s="282">
        <v>1000000</v>
      </c>
      <c r="F46" s="282">
        <v>1000000</v>
      </c>
      <c r="G46" s="282">
        <v>0</v>
      </c>
      <c r="H46" s="239"/>
    </row>
    <row r="47" spans="1:8" ht="23.4" x14ac:dyDescent="0.45">
      <c r="A47" s="54" t="s">
        <v>114</v>
      </c>
      <c r="B47" s="257" t="s">
        <v>117</v>
      </c>
      <c r="C47" s="258" t="s">
        <v>118</v>
      </c>
      <c r="D47" s="54" t="e">
        <f>VLOOKUP(B47,[4]OriginalBudgetVersionDetail_230!$J:$N,5,0)</f>
        <v>#N/A</v>
      </c>
      <c r="E47" s="282">
        <v>1500000</v>
      </c>
      <c r="F47" s="282">
        <v>0</v>
      </c>
      <c r="G47" s="282">
        <v>0</v>
      </c>
      <c r="H47" s="239"/>
    </row>
    <row r="48" spans="1:8" ht="23.4" x14ac:dyDescent="0.45">
      <c r="A48" s="54" t="s">
        <v>114</v>
      </c>
      <c r="B48" s="257" t="s">
        <v>157</v>
      </c>
      <c r="C48" s="258" t="s">
        <v>158</v>
      </c>
      <c r="D48" s="54" t="e">
        <f>VLOOKUP(B48,[4]OriginalBudgetVersionDetail_230!$J:$N,5,0)</f>
        <v>#N/A</v>
      </c>
      <c r="E48" s="282">
        <v>0</v>
      </c>
      <c r="F48" s="282">
        <v>3000000</v>
      </c>
      <c r="G48" s="282">
        <v>5000000</v>
      </c>
      <c r="H48" s="239"/>
    </row>
    <row r="49" spans="1:8" ht="23.4" x14ac:dyDescent="0.45">
      <c r="A49" s="54" t="s">
        <v>114</v>
      </c>
      <c r="B49" s="257" t="s">
        <v>133</v>
      </c>
      <c r="C49" s="258" t="s">
        <v>134</v>
      </c>
      <c r="D49" s="54" t="e">
        <f>VLOOKUP(B49,[4]OriginalBudgetVersionDetail_230!$J:$N,5,0)</f>
        <v>#N/A</v>
      </c>
      <c r="E49" s="282">
        <v>4300000</v>
      </c>
      <c r="F49" s="282">
        <v>3000000</v>
      </c>
      <c r="G49" s="282">
        <v>0</v>
      </c>
      <c r="H49" s="239"/>
    </row>
    <row r="50" spans="1:8" ht="23.4" x14ac:dyDescent="0.45">
      <c r="A50" s="54" t="s">
        <v>114</v>
      </c>
      <c r="B50" s="257" t="s">
        <v>161</v>
      </c>
      <c r="C50" s="258" t="s">
        <v>162</v>
      </c>
      <c r="D50" s="54" t="e">
        <f>VLOOKUP(B50,[4]OriginalBudgetVersionDetail_230!$J:$N,5,0)</f>
        <v>#N/A</v>
      </c>
      <c r="E50" s="282">
        <v>0</v>
      </c>
      <c r="F50" s="282">
        <v>2000000</v>
      </c>
      <c r="G50" s="282">
        <v>0</v>
      </c>
      <c r="H50" s="239"/>
    </row>
    <row r="51" spans="1:8" ht="23.4" x14ac:dyDescent="0.45">
      <c r="A51" s="54" t="s">
        <v>114</v>
      </c>
      <c r="B51" s="257" t="s">
        <v>163</v>
      </c>
      <c r="C51" s="258" t="s">
        <v>164</v>
      </c>
      <c r="D51" s="54" t="e">
        <f>VLOOKUP(B51,[4]OriginalBudgetVersionDetail_230!$J:$N,5,0)</f>
        <v>#N/A</v>
      </c>
      <c r="E51" s="282">
        <v>0</v>
      </c>
      <c r="F51" s="282">
        <v>1000000</v>
      </c>
      <c r="G51" s="282">
        <v>0</v>
      </c>
      <c r="H51" s="239"/>
    </row>
    <row r="52" spans="1:8" ht="23.4" x14ac:dyDescent="0.45">
      <c r="A52" s="54" t="s">
        <v>114</v>
      </c>
      <c r="B52" s="257" t="s">
        <v>165</v>
      </c>
      <c r="C52" s="258" t="s">
        <v>164</v>
      </c>
      <c r="D52" s="54" t="e">
        <f>VLOOKUP(B52,[4]OriginalBudgetVersionDetail_230!$J:$N,5,0)</f>
        <v>#N/A</v>
      </c>
      <c r="E52" s="282">
        <v>1000000</v>
      </c>
      <c r="F52" s="282">
        <v>0</v>
      </c>
      <c r="G52" s="282">
        <v>0</v>
      </c>
      <c r="H52" s="239"/>
    </row>
    <row r="53" spans="1:8" ht="23.4" x14ac:dyDescent="0.45">
      <c r="A53" s="54" t="s">
        <v>114</v>
      </c>
      <c r="B53" s="257" t="s">
        <v>166</v>
      </c>
      <c r="C53" s="258" t="s">
        <v>164</v>
      </c>
      <c r="D53" s="54" t="e">
        <f>VLOOKUP(B53,[4]OriginalBudgetVersionDetail_230!$J:$N,5,0)</f>
        <v>#N/A</v>
      </c>
      <c r="E53" s="282">
        <v>1000000</v>
      </c>
      <c r="F53" s="282">
        <v>0</v>
      </c>
      <c r="G53" s="282">
        <v>0</v>
      </c>
      <c r="H53" s="239"/>
    </row>
    <row r="54" spans="1:8" ht="23.4" x14ac:dyDescent="0.45">
      <c r="A54" s="54" t="s">
        <v>114</v>
      </c>
      <c r="B54" s="257" t="s">
        <v>167</v>
      </c>
      <c r="C54" s="258" t="s">
        <v>164</v>
      </c>
      <c r="D54" s="54" t="e">
        <f>VLOOKUP(B54,[4]OriginalBudgetVersionDetail_230!$J:$N,5,0)</f>
        <v>#N/A</v>
      </c>
      <c r="E54" s="282">
        <v>1000000</v>
      </c>
      <c r="F54" s="282">
        <v>1000000</v>
      </c>
      <c r="G54" s="282">
        <v>0</v>
      </c>
      <c r="H54" s="239"/>
    </row>
    <row r="55" spans="1:8" ht="23.4" x14ac:dyDescent="0.45">
      <c r="A55" s="54" t="s">
        <v>114</v>
      </c>
      <c r="B55" s="257" t="s">
        <v>168</v>
      </c>
      <c r="C55" s="258" t="s">
        <v>164</v>
      </c>
      <c r="D55" s="54" t="e">
        <f>VLOOKUP(B55,[4]OriginalBudgetVersionDetail_230!$J:$N,5,0)</f>
        <v>#N/A</v>
      </c>
      <c r="E55" s="282">
        <v>0</v>
      </c>
      <c r="F55" s="282">
        <v>1000000</v>
      </c>
      <c r="G55" s="282">
        <v>0</v>
      </c>
      <c r="H55" s="239"/>
    </row>
    <row r="56" spans="1:8" ht="23.4" x14ac:dyDescent="0.45">
      <c r="A56" s="54" t="s">
        <v>114</v>
      </c>
      <c r="B56" s="257" t="s">
        <v>140</v>
      </c>
      <c r="C56" s="258" t="s">
        <v>139</v>
      </c>
      <c r="D56" s="54" t="e">
        <f>VLOOKUP(B56,[4]OriginalBudgetVersionDetail_230!$J:$N,5,0)</f>
        <v>#N/A</v>
      </c>
      <c r="E56" s="282">
        <v>0</v>
      </c>
      <c r="F56" s="282">
        <v>0</v>
      </c>
      <c r="G56" s="282">
        <v>1000000</v>
      </c>
      <c r="H56" s="239"/>
    </row>
    <row r="57" spans="1:8" ht="23.4" x14ac:dyDescent="0.45">
      <c r="A57" s="54" t="s">
        <v>114</v>
      </c>
      <c r="B57" s="257" t="s">
        <v>172</v>
      </c>
      <c r="C57" s="258" t="s">
        <v>173</v>
      </c>
      <c r="D57" s="54">
        <f>VLOOKUP(B57,[4]OriginalBudgetVersionDetail_230!$J:$N,5,0)</f>
        <v>255938</v>
      </c>
      <c r="E57" s="282">
        <v>0</v>
      </c>
      <c r="F57" s="282">
        <v>1000000</v>
      </c>
      <c r="G57" s="282">
        <v>0</v>
      </c>
      <c r="H57" s="239"/>
    </row>
    <row r="58" spans="1:8" ht="23.4" x14ac:dyDescent="0.45">
      <c r="A58" s="54" t="s">
        <v>114</v>
      </c>
      <c r="B58" s="257" t="s">
        <v>174</v>
      </c>
      <c r="C58" s="258" t="s">
        <v>164</v>
      </c>
      <c r="D58" s="54" t="e">
        <f>VLOOKUP(B58,[4]OriginalBudgetVersionDetail_230!$J:$N,5,0)</f>
        <v>#N/A</v>
      </c>
      <c r="E58" s="282">
        <v>0</v>
      </c>
      <c r="F58" s="282">
        <v>0</v>
      </c>
      <c r="G58" s="282">
        <v>1000000</v>
      </c>
      <c r="H58" s="239"/>
    </row>
    <row r="59" spans="1:8" ht="23.4" x14ac:dyDescent="0.45">
      <c r="A59" s="54" t="s">
        <v>114</v>
      </c>
      <c r="B59" s="257" t="s">
        <v>175</v>
      </c>
      <c r="C59" s="258" t="s">
        <v>164</v>
      </c>
      <c r="D59" s="54">
        <f>VLOOKUP(B59,[4]OriginalBudgetVersionDetail_230!$J:$N,5,0)</f>
        <v>255937</v>
      </c>
      <c r="E59" s="282">
        <v>0</v>
      </c>
      <c r="F59" s="282">
        <v>1000000</v>
      </c>
      <c r="G59" s="282">
        <v>1000000</v>
      </c>
      <c r="H59" s="239"/>
    </row>
    <row r="60" spans="1:8" ht="23.4" x14ac:dyDescent="0.45">
      <c r="A60" s="54" t="s">
        <v>114</v>
      </c>
      <c r="B60" s="257" t="s">
        <v>209</v>
      </c>
      <c r="C60" s="258" t="s">
        <v>209</v>
      </c>
      <c r="D60" s="54">
        <f>VLOOKUP(B60,[4]OriginalBudgetVersionDetail_230!$J:$N,5,0)</f>
        <v>255968</v>
      </c>
      <c r="E60" s="282">
        <v>2000000</v>
      </c>
      <c r="F60" s="282">
        <v>0</v>
      </c>
      <c r="G60" s="282">
        <v>0</v>
      </c>
      <c r="H60" s="239"/>
    </row>
    <row r="61" spans="1:8" ht="23.4" x14ac:dyDescent="0.45">
      <c r="A61" s="54" t="s">
        <v>114</v>
      </c>
      <c r="B61" s="257" t="s">
        <v>159</v>
      </c>
      <c r="C61" s="258" t="s">
        <v>160</v>
      </c>
      <c r="D61" s="54">
        <f>VLOOKUP(B61,[4]OriginalBudgetVersionDetail_230!$J:$N,5,0)</f>
        <v>255974</v>
      </c>
      <c r="E61" s="282">
        <v>1000000</v>
      </c>
      <c r="F61" s="282">
        <v>0</v>
      </c>
      <c r="G61" s="282">
        <v>0</v>
      </c>
      <c r="H61" s="239"/>
    </row>
    <row r="62" spans="1:8" ht="23.4" x14ac:dyDescent="0.45">
      <c r="A62" s="54" t="s">
        <v>114</v>
      </c>
      <c r="B62" s="257" t="s">
        <v>178</v>
      </c>
      <c r="C62" s="258" t="s">
        <v>164</v>
      </c>
      <c r="D62" s="54">
        <f>VLOOKUP(B62,[4]OriginalBudgetVersionDetail_230!$J:$N,5,0)</f>
        <v>255940</v>
      </c>
      <c r="E62" s="282">
        <v>1000000</v>
      </c>
      <c r="F62" s="282">
        <v>0</v>
      </c>
      <c r="G62" s="282">
        <v>0</v>
      </c>
      <c r="H62" s="239"/>
    </row>
    <row r="63" spans="1:8" ht="23.4" x14ac:dyDescent="0.45">
      <c r="A63" s="54" t="s">
        <v>114</v>
      </c>
      <c r="B63" s="257" t="s">
        <v>149</v>
      </c>
      <c r="C63" s="258" t="s">
        <v>150</v>
      </c>
      <c r="D63" s="54" t="e">
        <f>VLOOKUP(B63,[4]OriginalBudgetVersionDetail_230!$J:$N,5,0)</f>
        <v>#N/A</v>
      </c>
      <c r="E63" s="282">
        <v>3000000</v>
      </c>
      <c r="F63" s="282">
        <v>0</v>
      </c>
      <c r="G63" s="282">
        <v>0</v>
      </c>
      <c r="H63" s="239"/>
    </row>
    <row r="64" spans="1:8" ht="23.4" x14ac:dyDescent="0.45">
      <c r="A64" s="54" t="s">
        <v>114</v>
      </c>
      <c r="B64" s="257" t="s">
        <v>2530</v>
      </c>
      <c r="C64" s="258" t="s">
        <v>2531</v>
      </c>
      <c r="D64" s="54" t="e">
        <f>VLOOKUP(B64,[4]OriginalBudgetVersionDetail_230!$J:$N,5,0)</f>
        <v>#N/A</v>
      </c>
      <c r="E64" s="282">
        <v>1500000</v>
      </c>
      <c r="F64" s="282">
        <v>5000000</v>
      </c>
      <c r="G64" s="282">
        <v>10000000</v>
      </c>
      <c r="H64" s="239"/>
    </row>
    <row r="65" spans="1:8" ht="23.4" x14ac:dyDescent="0.45">
      <c r="A65" s="54" t="s">
        <v>114</v>
      </c>
      <c r="B65" s="257" t="s">
        <v>2598</v>
      </c>
      <c r="C65" s="258" t="s">
        <v>2599</v>
      </c>
      <c r="D65" s="54" t="str">
        <f>VLOOKUP(B65,[4]OriginalBudgetVersionDetail_230!$J:$N,5,0)</f>
        <v>NULL</v>
      </c>
      <c r="E65" s="282">
        <v>10500000</v>
      </c>
      <c r="F65" s="282">
        <v>0</v>
      </c>
      <c r="G65" s="282">
        <v>0</v>
      </c>
      <c r="H65" s="239"/>
    </row>
    <row r="66" spans="1:8" ht="23.4" x14ac:dyDescent="0.45">
      <c r="A66" s="54" t="s">
        <v>114</v>
      </c>
      <c r="B66" s="257" t="s">
        <v>125</v>
      </c>
      <c r="C66" s="258" t="s">
        <v>126</v>
      </c>
      <c r="D66" s="54" t="e">
        <f>VLOOKUP(B66,[4]OriginalBudgetVersionDetail_230!$J:$N,5,0)</f>
        <v>#N/A</v>
      </c>
      <c r="E66" s="282">
        <v>500000</v>
      </c>
      <c r="F66" s="282">
        <v>0</v>
      </c>
      <c r="G66" s="282">
        <v>0</v>
      </c>
      <c r="H66" s="239"/>
    </row>
    <row r="67" spans="1:8" ht="23.4" x14ac:dyDescent="0.45">
      <c r="A67" s="54" t="s">
        <v>114</v>
      </c>
      <c r="B67" s="257" t="s">
        <v>186</v>
      </c>
      <c r="C67" s="258" t="s">
        <v>173</v>
      </c>
      <c r="D67" s="54" t="e">
        <f>VLOOKUP(B67,[4]OriginalBudgetVersionDetail_230!$J:$N,5,0)</f>
        <v>#N/A</v>
      </c>
      <c r="E67" s="282">
        <v>0</v>
      </c>
      <c r="F67" s="282">
        <v>2000000</v>
      </c>
      <c r="G67" s="282">
        <v>0</v>
      </c>
      <c r="H67" s="239"/>
    </row>
    <row r="68" spans="1:8" ht="23.4" x14ac:dyDescent="0.45">
      <c r="A68" s="54" t="s">
        <v>114</v>
      </c>
      <c r="B68" s="257" t="s">
        <v>187</v>
      </c>
      <c r="C68" s="258" t="s">
        <v>188</v>
      </c>
      <c r="D68" s="54">
        <f>VLOOKUP(B68,[4]OriginalBudgetVersionDetail_230!$J:$N,5,0)</f>
        <v>255962</v>
      </c>
      <c r="E68" s="282">
        <v>0</v>
      </c>
      <c r="F68" s="282">
        <v>1000000</v>
      </c>
      <c r="G68" s="282">
        <v>0</v>
      </c>
      <c r="H68" s="239"/>
    </row>
    <row r="69" spans="1:8" ht="23.4" x14ac:dyDescent="0.45">
      <c r="A69" s="54" t="s">
        <v>114</v>
      </c>
      <c r="B69" s="257" t="s">
        <v>189</v>
      </c>
      <c r="C69" s="258" t="s">
        <v>190</v>
      </c>
      <c r="D69" s="54">
        <f>VLOOKUP(B69,[4]OriginalBudgetVersionDetail_230!$J:$N,5,0)</f>
        <v>255960</v>
      </c>
      <c r="E69" s="282">
        <v>0</v>
      </c>
      <c r="F69" s="282">
        <v>3500000</v>
      </c>
      <c r="G69" s="282">
        <v>0</v>
      </c>
      <c r="H69" s="239"/>
    </row>
    <row r="70" spans="1:8" ht="23.4" x14ac:dyDescent="0.45">
      <c r="A70" s="54" t="s">
        <v>114</v>
      </c>
      <c r="B70" s="257" t="s">
        <v>191</v>
      </c>
      <c r="C70" s="258" t="s">
        <v>191</v>
      </c>
      <c r="D70" s="54" t="e">
        <f>VLOOKUP(B70,[4]OriginalBudgetVersionDetail_230!$J:$N,5,0)</f>
        <v>#N/A</v>
      </c>
      <c r="E70" s="282">
        <v>0</v>
      </c>
      <c r="F70" s="282">
        <v>2000000</v>
      </c>
      <c r="G70" s="282">
        <v>0</v>
      </c>
      <c r="H70" s="239"/>
    </row>
    <row r="71" spans="1:8" ht="23.4" x14ac:dyDescent="0.45">
      <c r="A71" s="54" t="s">
        <v>114</v>
      </c>
      <c r="B71" s="257" t="s">
        <v>119</v>
      </c>
      <c r="C71" s="258" t="s">
        <v>120</v>
      </c>
      <c r="D71" s="54" t="e">
        <f>VLOOKUP(B71,[4]OriginalBudgetVersionDetail_230!$J:$N,5,0)</f>
        <v>#N/A</v>
      </c>
      <c r="E71" s="282">
        <f>15000000-5000000</f>
        <v>10000000</v>
      </c>
      <c r="F71" s="282">
        <v>10000000</v>
      </c>
      <c r="G71" s="282">
        <v>0</v>
      </c>
      <c r="H71" s="239"/>
    </row>
    <row r="72" spans="1:8" ht="23.4" x14ac:dyDescent="0.45">
      <c r="A72" s="54" t="s">
        <v>114</v>
      </c>
      <c r="B72" s="257" t="s">
        <v>195</v>
      </c>
      <c r="C72" s="258" t="s">
        <v>173</v>
      </c>
      <c r="D72" s="54" t="e">
        <f>VLOOKUP(B72,[4]OriginalBudgetVersionDetail_230!$J:$N,5,0)</f>
        <v>#N/A</v>
      </c>
      <c r="E72" s="282">
        <v>0</v>
      </c>
      <c r="F72" s="282">
        <v>2000000</v>
      </c>
      <c r="G72" s="282">
        <v>0</v>
      </c>
      <c r="H72" s="239"/>
    </row>
    <row r="73" spans="1:8" ht="23.4" x14ac:dyDescent="0.45">
      <c r="A73" s="54" t="s">
        <v>114</v>
      </c>
      <c r="B73" s="257" t="s">
        <v>196</v>
      </c>
      <c r="C73" s="258" t="s">
        <v>173</v>
      </c>
      <c r="D73" s="54" t="e">
        <f>VLOOKUP(B73,[4]OriginalBudgetVersionDetail_230!$J:$N,5,0)</f>
        <v>#N/A</v>
      </c>
      <c r="E73" s="282">
        <v>0</v>
      </c>
      <c r="F73" s="282">
        <v>1000000</v>
      </c>
      <c r="G73" s="282">
        <v>0</v>
      </c>
      <c r="H73" s="239"/>
    </row>
    <row r="74" spans="1:8" ht="23.4" x14ac:dyDescent="0.45">
      <c r="A74" s="54" t="s">
        <v>114</v>
      </c>
      <c r="B74" s="257" t="s">
        <v>197</v>
      </c>
      <c r="C74" s="258" t="s">
        <v>173</v>
      </c>
      <c r="D74" s="54" t="e">
        <f>VLOOKUP(B74,[4]OriginalBudgetVersionDetail_230!$J:$N,5,0)</f>
        <v>#N/A</v>
      </c>
      <c r="E74" s="282">
        <v>0</v>
      </c>
      <c r="F74" s="282">
        <v>1000000</v>
      </c>
      <c r="G74" s="282">
        <v>0</v>
      </c>
      <c r="H74" s="239"/>
    </row>
    <row r="75" spans="1:8" ht="23.4" x14ac:dyDescent="0.45">
      <c r="A75" s="54" t="s">
        <v>114</v>
      </c>
      <c r="B75" s="257" t="s">
        <v>198</v>
      </c>
      <c r="C75" s="258" t="s">
        <v>173</v>
      </c>
      <c r="D75" s="54">
        <f>VLOOKUP(B75,[4]OriginalBudgetVersionDetail_230!$J:$N,5,0)</f>
        <v>256011</v>
      </c>
      <c r="E75" s="282">
        <v>2000000</v>
      </c>
      <c r="F75" s="282">
        <v>2000000</v>
      </c>
      <c r="G75" s="282">
        <v>0</v>
      </c>
      <c r="H75" s="239"/>
    </row>
    <row r="76" spans="1:8" ht="23.4" x14ac:dyDescent="0.45">
      <c r="A76" s="54" t="s">
        <v>114</v>
      </c>
      <c r="B76" s="257" t="s">
        <v>201</v>
      </c>
      <c r="C76" s="258" t="s">
        <v>202</v>
      </c>
      <c r="D76" s="54">
        <f>VLOOKUP(B76,[4]OriginalBudgetVersionDetail_230!$J:$N,5,0)</f>
        <v>256010</v>
      </c>
      <c r="E76" s="282">
        <v>0</v>
      </c>
      <c r="F76" s="282">
        <v>5000000</v>
      </c>
      <c r="G76" s="282">
        <v>2000000</v>
      </c>
      <c r="H76" s="239"/>
    </row>
    <row r="77" spans="1:8" ht="23.4" x14ac:dyDescent="0.45">
      <c r="A77" s="54" t="s">
        <v>114</v>
      </c>
      <c r="B77" s="257" t="s">
        <v>203</v>
      </c>
      <c r="C77" s="258" t="s">
        <v>203</v>
      </c>
      <c r="D77" s="54" t="e">
        <f>VLOOKUP(B77,[4]OriginalBudgetVersionDetail_230!$J:$N,5,0)</f>
        <v>#N/A</v>
      </c>
      <c r="E77" s="282">
        <v>0</v>
      </c>
      <c r="F77" s="282">
        <v>0</v>
      </c>
      <c r="G77" s="282">
        <v>6000000</v>
      </c>
      <c r="H77" s="239"/>
    </row>
    <row r="78" spans="1:8" ht="23.4" x14ac:dyDescent="0.45">
      <c r="A78" s="54" t="s">
        <v>114</v>
      </c>
      <c r="B78" s="257" t="s">
        <v>204</v>
      </c>
      <c r="C78" s="258" t="s">
        <v>204</v>
      </c>
      <c r="D78" s="54" t="e">
        <f>VLOOKUP(B78,[4]OriginalBudgetVersionDetail_230!$J:$N,5,0)</f>
        <v>#N/A</v>
      </c>
      <c r="E78" s="282">
        <v>3000000</v>
      </c>
      <c r="F78" s="282">
        <v>4000000</v>
      </c>
      <c r="G78" s="282">
        <v>3000000</v>
      </c>
      <c r="H78" s="239"/>
    </row>
    <row r="79" spans="1:8" ht="23.4" x14ac:dyDescent="0.45">
      <c r="A79" s="54" t="s">
        <v>114</v>
      </c>
      <c r="B79" s="257" t="s">
        <v>205</v>
      </c>
      <c r="C79" s="258" t="s">
        <v>206</v>
      </c>
      <c r="D79" s="54">
        <f>VLOOKUP(B79,[4]OriginalBudgetVersionDetail_230!$J:$N,5,0)</f>
        <v>255965</v>
      </c>
      <c r="E79" s="282">
        <v>0</v>
      </c>
      <c r="F79" s="282">
        <v>6000000</v>
      </c>
      <c r="G79" s="282">
        <v>0</v>
      </c>
      <c r="H79" s="239"/>
    </row>
    <row r="80" spans="1:8" ht="23.4" x14ac:dyDescent="0.45">
      <c r="A80" s="54" t="s">
        <v>114</v>
      </c>
      <c r="B80" s="257" t="s">
        <v>207</v>
      </c>
      <c r="C80" s="258" t="s">
        <v>207</v>
      </c>
      <c r="D80" s="54">
        <f>VLOOKUP(B80,[4]OriginalBudgetVersionDetail_230!$J:$N,5,0)</f>
        <v>256083</v>
      </c>
      <c r="E80" s="282">
        <v>0</v>
      </c>
      <c r="F80" s="282">
        <v>3000000</v>
      </c>
      <c r="G80" s="282">
        <v>3000000</v>
      </c>
      <c r="H80" s="239"/>
    </row>
    <row r="81" spans="1:8" ht="23.4" x14ac:dyDescent="0.45">
      <c r="A81" s="54" t="s">
        <v>114</v>
      </c>
      <c r="B81" s="257" t="s">
        <v>208</v>
      </c>
      <c r="C81" s="258" t="s">
        <v>208</v>
      </c>
      <c r="D81" s="54" t="e">
        <f>VLOOKUP(B81,[4]OriginalBudgetVersionDetail_230!$J:$N,5,0)</f>
        <v>#N/A</v>
      </c>
      <c r="E81" s="282">
        <v>0</v>
      </c>
      <c r="F81" s="282">
        <v>1000000</v>
      </c>
      <c r="G81" s="282">
        <v>2000000</v>
      </c>
      <c r="H81" s="239"/>
    </row>
    <row r="82" spans="1:8" ht="23.4" x14ac:dyDescent="0.45">
      <c r="A82" s="54" t="s">
        <v>114</v>
      </c>
      <c r="B82" s="257" t="s">
        <v>123</v>
      </c>
      <c r="C82" s="258" t="s">
        <v>124</v>
      </c>
      <c r="D82" s="54" t="e">
        <f>VLOOKUP(B82,[4]OriginalBudgetVersionDetail_230!$J:$N,5,0)</f>
        <v>#N/A</v>
      </c>
      <c r="E82" s="282">
        <v>7000000</v>
      </c>
      <c r="F82" s="282">
        <v>5000000</v>
      </c>
      <c r="G82" s="282">
        <v>10000000</v>
      </c>
      <c r="H82" s="239"/>
    </row>
    <row r="83" spans="1:8" ht="23.4" x14ac:dyDescent="0.45">
      <c r="A83" s="54" t="s">
        <v>114</v>
      </c>
      <c r="B83" s="257" t="s">
        <v>210</v>
      </c>
      <c r="C83" s="258" t="s">
        <v>210</v>
      </c>
      <c r="D83" s="54">
        <f>VLOOKUP(B83,[4]OriginalBudgetVersionDetail_230!$J:$N,5,0)</f>
        <v>255969</v>
      </c>
      <c r="E83" s="282">
        <v>2000000</v>
      </c>
      <c r="F83" s="282">
        <v>0</v>
      </c>
      <c r="G83" s="282">
        <v>0</v>
      </c>
      <c r="H83" s="239"/>
    </row>
    <row r="84" spans="1:8" ht="23.4" x14ac:dyDescent="0.45">
      <c r="A84" s="54" t="s">
        <v>114</v>
      </c>
      <c r="B84" s="257" t="s">
        <v>286</v>
      </c>
      <c r="C84" s="258" t="s">
        <v>287</v>
      </c>
      <c r="D84" s="54">
        <f>VLOOKUP(B84,[4]OriginalBudgetVersionDetail_230!$J:$N,5,0)</f>
        <v>256079</v>
      </c>
      <c r="E84" s="282">
        <v>10000000</v>
      </c>
      <c r="F84" s="282">
        <v>10000000</v>
      </c>
      <c r="G84" s="282">
        <v>10000000</v>
      </c>
      <c r="H84" s="239"/>
    </row>
    <row r="85" spans="1:8" ht="23.4" x14ac:dyDescent="0.45">
      <c r="A85" s="54" t="s">
        <v>114</v>
      </c>
      <c r="B85" s="257" t="s">
        <v>212</v>
      </c>
      <c r="C85" s="258" t="s">
        <v>212</v>
      </c>
      <c r="D85" s="54">
        <f>VLOOKUP(B85,[4]OriginalBudgetVersionDetail_230!$J:$N,5,0)</f>
        <v>255971</v>
      </c>
      <c r="E85" s="282">
        <v>0</v>
      </c>
      <c r="F85" s="282">
        <v>3000000</v>
      </c>
      <c r="G85" s="282">
        <v>0</v>
      </c>
      <c r="H85" s="239"/>
    </row>
    <row r="86" spans="1:8" ht="23.4" x14ac:dyDescent="0.45">
      <c r="A86" s="54" t="s">
        <v>114</v>
      </c>
      <c r="B86" s="257" t="s">
        <v>2532</v>
      </c>
      <c r="C86" s="258" t="s">
        <v>2533</v>
      </c>
      <c r="D86" s="54" t="e">
        <f>VLOOKUP(B86,[4]OriginalBudgetVersionDetail_230!$J:$N,5,0)</f>
        <v>#N/A</v>
      </c>
      <c r="E86" s="282">
        <v>0</v>
      </c>
      <c r="F86" s="282">
        <v>1000000</v>
      </c>
      <c r="G86" s="282">
        <v>0</v>
      </c>
      <c r="H86" s="239"/>
    </row>
    <row r="87" spans="1:8" ht="23.4" x14ac:dyDescent="0.45">
      <c r="A87" s="54" t="s">
        <v>114</v>
      </c>
      <c r="B87" s="257" t="s">
        <v>217</v>
      </c>
      <c r="C87" s="258" t="s">
        <v>217</v>
      </c>
      <c r="D87" s="54">
        <f>VLOOKUP(B87,[4]OriginalBudgetVersionDetail_230!$J:$N,5,0)</f>
        <v>255977</v>
      </c>
      <c r="E87" s="282">
        <v>0</v>
      </c>
      <c r="F87" s="282">
        <v>3000000</v>
      </c>
      <c r="G87" s="282">
        <v>0</v>
      </c>
      <c r="H87" s="239"/>
    </row>
    <row r="88" spans="1:8" ht="23.4" x14ac:dyDescent="0.45">
      <c r="A88" s="54" t="s">
        <v>114</v>
      </c>
      <c r="B88" s="257" t="s">
        <v>2534</v>
      </c>
      <c r="C88" s="258" t="s">
        <v>2535</v>
      </c>
      <c r="D88" s="54" t="e">
        <f>VLOOKUP(B88,[4]OriginalBudgetVersionDetail_230!$J:$N,5,0)</f>
        <v>#N/A</v>
      </c>
      <c r="E88" s="282">
        <v>0</v>
      </c>
      <c r="F88" s="282">
        <v>500000</v>
      </c>
      <c r="G88" s="282">
        <v>500000</v>
      </c>
      <c r="H88" s="239"/>
    </row>
    <row r="89" spans="1:8" ht="23.4" x14ac:dyDescent="0.45">
      <c r="A89" s="54" t="s">
        <v>114</v>
      </c>
      <c r="B89" s="257" t="s">
        <v>218</v>
      </c>
      <c r="C89" s="258" t="s">
        <v>218</v>
      </c>
      <c r="D89" s="54">
        <f>VLOOKUP(B89,[4]OriginalBudgetVersionDetail_230!$J:$N,5,0)</f>
        <v>255973</v>
      </c>
      <c r="E89" s="282">
        <v>0</v>
      </c>
      <c r="F89" s="282">
        <v>1000000</v>
      </c>
      <c r="G89" s="282">
        <v>1000000</v>
      </c>
      <c r="H89" s="239"/>
    </row>
    <row r="90" spans="1:8" ht="23.4" x14ac:dyDescent="0.45">
      <c r="A90" s="54" t="s">
        <v>114</v>
      </c>
      <c r="B90" s="257" t="s">
        <v>219</v>
      </c>
      <c r="C90" s="258" t="s">
        <v>219</v>
      </c>
      <c r="D90" s="54">
        <f>VLOOKUP(B90,[4]OriginalBudgetVersionDetail_230!$J:$N,5,0)</f>
        <v>255967</v>
      </c>
      <c r="E90" s="282">
        <v>0</v>
      </c>
      <c r="F90" s="282">
        <v>1000000</v>
      </c>
      <c r="G90" s="282">
        <v>1000000</v>
      </c>
      <c r="H90" s="239"/>
    </row>
    <row r="91" spans="1:8" ht="23.4" x14ac:dyDescent="0.45">
      <c r="A91" s="54" t="s">
        <v>114</v>
      </c>
      <c r="B91" s="257" t="s">
        <v>220</v>
      </c>
      <c r="C91" s="258" t="s">
        <v>220</v>
      </c>
      <c r="D91" s="54">
        <f>VLOOKUP(B91,[4]OriginalBudgetVersionDetail_230!$J:$N,5,0)</f>
        <v>255972</v>
      </c>
      <c r="E91" s="282">
        <v>0</v>
      </c>
      <c r="F91" s="282">
        <v>0</v>
      </c>
      <c r="G91" s="282">
        <v>3000000</v>
      </c>
      <c r="H91" s="239"/>
    </row>
    <row r="92" spans="1:8" ht="23.4" x14ac:dyDescent="0.45">
      <c r="A92" s="54" t="s">
        <v>114</v>
      </c>
      <c r="B92" s="257" t="s">
        <v>474</v>
      </c>
      <c r="C92" s="258" t="s">
        <v>474</v>
      </c>
      <c r="D92" s="54" t="str">
        <f>VLOOKUP(B92,[4]OriginalBudgetVersionDetail_230!$J:$N,5,0)</f>
        <v>NULL</v>
      </c>
      <c r="E92" s="282">
        <v>500000</v>
      </c>
      <c r="F92" s="282">
        <v>0</v>
      </c>
      <c r="G92" s="282">
        <v>600000</v>
      </c>
      <c r="H92" s="239"/>
    </row>
    <row r="93" spans="1:8" ht="23.4" x14ac:dyDescent="0.45">
      <c r="A93" s="54" t="s">
        <v>114</v>
      </c>
      <c r="B93" s="257" t="s">
        <v>2536</v>
      </c>
      <c r="C93" s="258" t="s">
        <v>2537</v>
      </c>
      <c r="D93" s="54" t="str">
        <f>VLOOKUP(B93,[4]OriginalBudgetVersionDetail_230!$J:$N,5,0)</f>
        <v>NULL</v>
      </c>
      <c r="E93" s="282">
        <v>0</v>
      </c>
      <c r="F93" s="282">
        <v>1500000</v>
      </c>
      <c r="G93" s="282">
        <v>0</v>
      </c>
      <c r="H93" s="239"/>
    </row>
    <row r="94" spans="1:8" ht="23.4" x14ac:dyDescent="0.45">
      <c r="A94" s="54" t="s">
        <v>114</v>
      </c>
      <c r="B94" s="257" t="s">
        <v>2538</v>
      </c>
      <c r="C94" s="258" t="s">
        <v>2537</v>
      </c>
      <c r="D94" s="54" t="str">
        <f>VLOOKUP(B94,[4]OriginalBudgetVersionDetail_230!$J:$N,5,0)</f>
        <v>NULL</v>
      </c>
      <c r="E94" s="282">
        <v>0</v>
      </c>
      <c r="F94" s="282">
        <v>1500000</v>
      </c>
      <c r="G94" s="282">
        <v>0</v>
      </c>
      <c r="H94" s="239"/>
    </row>
    <row r="95" spans="1:8" ht="23.4" x14ac:dyDescent="0.45">
      <c r="A95" s="54" t="s">
        <v>114</v>
      </c>
      <c r="B95" s="257" t="s">
        <v>2539</v>
      </c>
      <c r="C95" s="258" t="s">
        <v>2540</v>
      </c>
      <c r="D95" s="54" t="str">
        <f>VLOOKUP(B95,[4]OriginalBudgetVersionDetail_230!$J:$N,5,0)</f>
        <v>NULL</v>
      </c>
      <c r="E95" s="282">
        <v>20000000</v>
      </c>
      <c r="F95" s="282">
        <v>10000000</v>
      </c>
      <c r="G95" s="282">
        <v>0</v>
      </c>
      <c r="H95" s="239"/>
    </row>
    <row r="96" spans="1:8" ht="23.4" x14ac:dyDescent="0.45">
      <c r="A96" s="54" t="s">
        <v>114</v>
      </c>
      <c r="B96" s="257" t="s">
        <v>2541</v>
      </c>
      <c r="C96" s="258" t="s">
        <v>134</v>
      </c>
      <c r="D96" s="54" t="str">
        <f>VLOOKUP(B96,[4]OriginalBudgetVersionDetail_230!$J:$N,5,0)</f>
        <v>NULL</v>
      </c>
      <c r="E96" s="282">
        <v>0</v>
      </c>
      <c r="F96" s="282">
        <v>2000000</v>
      </c>
      <c r="G96" s="282">
        <v>0</v>
      </c>
      <c r="H96" s="239"/>
    </row>
    <row r="97" spans="1:8" ht="23.4" x14ac:dyDescent="0.45">
      <c r="A97" s="54" t="s">
        <v>114</v>
      </c>
      <c r="B97" s="257" t="s">
        <v>2542</v>
      </c>
      <c r="C97" s="258" t="s">
        <v>2543</v>
      </c>
      <c r="D97" s="54" t="str">
        <f>VLOOKUP(B97,[4]OriginalBudgetVersionDetail_230!$J:$N,5,0)</f>
        <v>NULL</v>
      </c>
      <c r="E97" s="282">
        <v>0</v>
      </c>
      <c r="F97" s="282">
        <v>0</v>
      </c>
      <c r="G97" s="282">
        <v>2000000</v>
      </c>
      <c r="H97" s="239"/>
    </row>
    <row r="98" spans="1:8" ht="23.4" x14ac:dyDescent="0.45">
      <c r="A98" s="54" t="s">
        <v>114</v>
      </c>
      <c r="B98" s="257" t="s">
        <v>2544</v>
      </c>
      <c r="C98" s="258" t="s">
        <v>2545</v>
      </c>
      <c r="D98" s="54" t="str">
        <f>VLOOKUP(B98,[4]OriginalBudgetVersionDetail_230!$J:$N,5,0)</f>
        <v>NULL</v>
      </c>
      <c r="E98" s="282">
        <v>0</v>
      </c>
      <c r="F98" s="282">
        <v>2000000</v>
      </c>
      <c r="G98" s="282">
        <v>0</v>
      </c>
      <c r="H98" s="239"/>
    </row>
    <row r="99" spans="1:8" ht="23.4" x14ac:dyDescent="0.45">
      <c r="A99" s="54" t="s">
        <v>114</v>
      </c>
      <c r="B99" s="257" t="s">
        <v>2546</v>
      </c>
      <c r="C99" s="258" t="s">
        <v>2547</v>
      </c>
      <c r="D99" s="54" t="str">
        <f>VLOOKUP(B99,[4]OriginalBudgetVersionDetail_230!$J:$N,5,0)</f>
        <v>NULL</v>
      </c>
      <c r="E99" s="282">
        <v>1000000</v>
      </c>
      <c r="F99" s="282">
        <v>5000000</v>
      </c>
      <c r="G99" s="282">
        <v>5000000</v>
      </c>
      <c r="H99" s="239"/>
    </row>
    <row r="100" spans="1:8" ht="23.4" x14ac:dyDescent="0.45">
      <c r="A100" s="54" t="s">
        <v>114</v>
      </c>
      <c r="B100" s="257" t="s">
        <v>2548</v>
      </c>
      <c r="C100" s="258" t="s">
        <v>173</v>
      </c>
      <c r="D100" s="54" t="str">
        <f>VLOOKUP(B100,[4]OriginalBudgetVersionDetail_230!$J:$N,5,0)</f>
        <v>NULL</v>
      </c>
      <c r="E100" s="282">
        <v>0</v>
      </c>
      <c r="F100" s="282">
        <v>0</v>
      </c>
      <c r="G100" s="282">
        <v>2000000</v>
      </c>
      <c r="H100" s="239"/>
    </row>
    <row r="101" spans="1:8" ht="23.4" x14ac:dyDescent="0.45">
      <c r="A101" s="54" t="s">
        <v>114</v>
      </c>
      <c r="B101" s="257" t="s">
        <v>2549</v>
      </c>
      <c r="C101" s="258" t="s">
        <v>173</v>
      </c>
      <c r="D101" s="54" t="str">
        <f>VLOOKUP(B101,[4]OriginalBudgetVersionDetail_230!$J:$N,5,0)</f>
        <v>NULL</v>
      </c>
      <c r="E101" s="282">
        <v>0</v>
      </c>
      <c r="F101" s="282">
        <v>1000000</v>
      </c>
      <c r="G101" s="282">
        <v>0</v>
      </c>
      <c r="H101" s="239"/>
    </row>
    <row r="102" spans="1:8" ht="23.4" x14ac:dyDescent="0.45">
      <c r="A102" s="54" t="s">
        <v>114</v>
      </c>
      <c r="B102" s="257" t="s">
        <v>2550</v>
      </c>
      <c r="C102" s="258" t="s">
        <v>173</v>
      </c>
      <c r="D102" s="54" t="str">
        <f>VLOOKUP(B102,[4]OriginalBudgetVersionDetail_230!$J:$N,5,0)</f>
        <v>NULL</v>
      </c>
      <c r="E102" s="282">
        <v>0</v>
      </c>
      <c r="F102" s="282">
        <v>1000000</v>
      </c>
      <c r="G102" s="282">
        <v>0</v>
      </c>
      <c r="H102" s="239"/>
    </row>
    <row r="103" spans="1:8" ht="23.4" x14ac:dyDescent="0.45">
      <c r="A103" s="54" t="s">
        <v>114</v>
      </c>
      <c r="B103" s="257" t="s">
        <v>2551</v>
      </c>
      <c r="C103" s="258" t="s">
        <v>173</v>
      </c>
      <c r="D103" s="54" t="str">
        <f>VLOOKUP(B103,[4]OriginalBudgetVersionDetail_230!$J:$N,5,0)</f>
        <v>NULL</v>
      </c>
      <c r="E103" s="282">
        <v>0</v>
      </c>
      <c r="F103" s="282">
        <v>1000000</v>
      </c>
      <c r="G103" s="282">
        <v>0</v>
      </c>
      <c r="H103" s="239"/>
    </row>
    <row r="104" spans="1:8" ht="23.4" x14ac:dyDescent="0.45">
      <c r="A104" s="54" t="s">
        <v>114</v>
      </c>
      <c r="B104" s="257" t="s">
        <v>2552</v>
      </c>
      <c r="C104" s="258" t="s">
        <v>2553</v>
      </c>
      <c r="D104" s="54" t="str">
        <f>VLOOKUP(B104,[4]OriginalBudgetVersionDetail_230!$J:$N,5,0)</f>
        <v>NULL</v>
      </c>
      <c r="E104" s="282">
        <v>0</v>
      </c>
      <c r="F104" s="282">
        <v>0</v>
      </c>
      <c r="G104" s="282">
        <v>10000000</v>
      </c>
      <c r="H104" s="239"/>
    </row>
    <row r="105" spans="1:8" ht="23.4" x14ac:dyDescent="0.45">
      <c r="A105" s="54" t="s">
        <v>114</v>
      </c>
      <c r="B105" s="257" t="s">
        <v>2554</v>
      </c>
      <c r="C105" s="258" t="s">
        <v>2555</v>
      </c>
      <c r="D105" s="54" t="str">
        <f>VLOOKUP(B105,[4]OriginalBudgetVersionDetail_230!$J:$N,5,0)</f>
        <v>NULL</v>
      </c>
      <c r="E105" s="282">
        <v>0</v>
      </c>
      <c r="F105" s="282">
        <v>2000000</v>
      </c>
      <c r="G105" s="282">
        <v>3500000</v>
      </c>
      <c r="H105" s="239"/>
    </row>
    <row r="106" spans="1:8" ht="23.4" x14ac:dyDescent="0.45">
      <c r="A106" s="54" t="s">
        <v>114</v>
      </c>
      <c r="B106" s="257" t="s">
        <v>2582</v>
      </c>
      <c r="C106" s="258" t="s">
        <v>2553</v>
      </c>
      <c r="D106" s="54" t="str">
        <f>VLOOKUP(B106,[4]OriginalBudgetVersionDetail_230!$J:$N,5,0)</f>
        <v>NULL</v>
      </c>
      <c r="E106" s="282">
        <v>1500000</v>
      </c>
      <c r="F106" s="282">
        <v>0</v>
      </c>
      <c r="G106" s="282">
        <v>0</v>
      </c>
      <c r="H106" s="239"/>
    </row>
    <row r="107" spans="1:8" ht="23.4" x14ac:dyDescent="0.45">
      <c r="A107" s="54" t="s">
        <v>114</v>
      </c>
      <c r="B107" s="257" t="s">
        <v>2583</v>
      </c>
      <c r="C107" s="258" t="s">
        <v>2553</v>
      </c>
      <c r="D107" s="54" t="str">
        <f>VLOOKUP(B107,[4]OriginalBudgetVersionDetail_230!$J:$N,5,0)</f>
        <v>NULL</v>
      </c>
      <c r="E107" s="282">
        <v>0</v>
      </c>
      <c r="F107" s="282">
        <v>1500000</v>
      </c>
      <c r="G107" s="282">
        <v>0</v>
      </c>
      <c r="H107" s="239"/>
    </row>
    <row r="108" spans="1:8" ht="23.4" x14ac:dyDescent="0.45">
      <c r="A108" s="54" t="s">
        <v>114</v>
      </c>
      <c r="B108" s="257" t="s">
        <v>2584</v>
      </c>
      <c r="C108" s="258" t="s">
        <v>2556</v>
      </c>
      <c r="D108" s="54" t="str">
        <f>VLOOKUP(B108,[4]OriginalBudgetVersionDetail_230!$J:$N,5,0)</f>
        <v>NULL</v>
      </c>
      <c r="E108" s="282">
        <v>500000</v>
      </c>
      <c r="F108" s="282">
        <v>500000</v>
      </c>
      <c r="G108" s="282">
        <v>500000</v>
      </c>
      <c r="H108" s="239"/>
    </row>
    <row r="109" spans="1:8" ht="23.4" x14ac:dyDescent="0.45">
      <c r="A109" s="54" t="s">
        <v>114</v>
      </c>
      <c r="B109" s="257" t="s">
        <v>2557</v>
      </c>
      <c r="C109" s="258" t="s">
        <v>146</v>
      </c>
      <c r="D109" s="54" t="str">
        <f>VLOOKUP(B109,[4]OriginalBudgetVersionDetail_230!$J:$N,5,0)</f>
        <v>NULL</v>
      </c>
      <c r="E109" s="282">
        <v>800000</v>
      </c>
      <c r="F109" s="282">
        <v>0</v>
      </c>
      <c r="G109" s="282">
        <v>0</v>
      </c>
      <c r="H109" s="239"/>
    </row>
    <row r="110" spans="1:8" ht="23.4" x14ac:dyDescent="0.45">
      <c r="A110" s="54" t="s">
        <v>114</v>
      </c>
      <c r="B110" s="257" t="s">
        <v>2558</v>
      </c>
      <c r="C110" s="258" t="s">
        <v>2559</v>
      </c>
      <c r="D110" s="54" t="str">
        <f>VLOOKUP(B110,[4]OriginalBudgetVersionDetail_230!$J:$N,5,0)</f>
        <v>NULL</v>
      </c>
      <c r="E110" s="282">
        <v>0</v>
      </c>
      <c r="F110" s="282">
        <v>2500000</v>
      </c>
      <c r="G110" s="282">
        <v>4500000</v>
      </c>
      <c r="H110" s="239"/>
    </row>
    <row r="111" spans="1:8" ht="23.4" x14ac:dyDescent="0.45">
      <c r="A111" s="54" t="s">
        <v>114</v>
      </c>
      <c r="B111" s="257" t="s">
        <v>2585</v>
      </c>
      <c r="C111" s="258" t="s">
        <v>2560</v>
      </c>
      <c r="D111" s="54" t="str">
        <f>VLOOKUP(B111,[4]OriginalBudgetVersionDetail_230!$J:$N,5,0)</f>
        <v>NULL</v>
      </c>
      <c r="E111" s="282">
        <v>1500000</v>
      </c>
      <c r="F111" s="282">
        <v>2000000</v>
      </c>
      <c r="G111" s="282">
        <v>0</v>
      </c>
      <c r="H111" s="239"/>
    </row>
    <row r="112" spans="1:8" ht="23.4" x14ac:dyDescent="0.45">
      <c r="A112" s="54" t="s">
        <v>222</v>
      </c>
      <c r="B112" s="257" t="s">
        <v>279</v>
      </c>
      <c r="C112" s="258" t="s">
        <v>280</v>
      </c>
      <c r="D112" s="54">
        <f>VLOOKUP(B112,[4]OriginalBudgetVersionDetail_230!$J:$N,5,0)</f>
        <v>256129</v>
      </c>
      <c r="E112" s="282">
        <v>1000000</v>
      </c>
      <c r="F112" s="282">
        <v>0</v>
      </c>
      <c r="G112" s="282">
        <v>0</v>
      </c>
      <c r="H112" s="232">
        <v>0</v>
      </c>
    </row>
    <row r="113" spans="1:8" ht="23.4" x14ac:dyDescent="0.45">
      <c r="A113" s="54" t="s">
        <v>222</v>
      </c>
      <c r="B113" s="257" t="s">
        <v>2497</v>
      </c>
      <c r="C113" s="258" t="s">
        <v>2496</v>
      </c>
      <c r="D113" s="54" t="str">
        <f>VLOOKUP(B113,[4]OriginalBudgetVersionDetail_230!$J:$N,5,0)</f>
        <v>NULL</v>
      </c>
      <c r="E113" s="282">
        <v>5000000</v>
      </c>
      <c r="F113" s="282">
        <v>0</v>
      </c>
      <c r="G113" s="282">
        <v>0</v>
      </c>
      <c r="H113" s="239"/>
    </row>
    <row r="114" spans="1:8" ht="23.4" x14ac:dyDescent="0.45">
      <c r="A114" s="54" t="s">
        <v>222</v>
      </c>
      <c r="B114" s="257" t="s">
        <v>2504</v>
      </c>
      <c r="C114" s="258" t="s">
        <v>2529</v>
      </c>
      <c r="D114" s="54" t="str">
        <f>VLOOKUP(B114,[4]OriginalBudgetVersionDetail_230!$J:$N,5,0)</f>
        <v>NULL</v>
      </c>
      <c r="E114" s="282">
        <v>0</v>
      </c>
      <c r="F114" s="282">
        <v>1800000</v>
      </c>
      <c r="G114" s="282">
        <v>2000000</v>
      </c>
      <c r="H114" s="239"/>
    </row>
    <row r="115" spans="1:8" ht="23.4" x14ac:dyDescent="0.45">
      <c r="A115" s="54" t="s">
        <v>222</v>
      </c>
      <c r="B115" s="257" t="s">
        <v>2505</v>
      </c>
      <c r="C115" s="258" t="s">
        <v>2506</v>
      </c>
      <c r="D115" s="54" t="str">
        <f>VLOOKUP(B115,[4]OriginalBudgetVersionDetail_230!$J:$N,5,0)</f>
        <v>NULL</v>
      </c>
      <c r="E115" s="282">
        <v>2400000</v>
      </c>
      <c r="F115" s="282">
        <v>0</v>
      </c>
      <c r="G115" s="282">
        <v>1200000</v>
      </c>
      <c r="H115" s="239"/>
    </row>
    <row r="116" spans="1:8" ht="23.4" x14ac:dyDescent="0.45">
      <c r="A116" s="54" t="s">
        <v>222</v>
      </c>
      <c r="B116" s="257" t="s">
        <v>223</v>
      </c>
      <c r="C116" s="258" t="s">
        <v>224</v>
      </c>
      <c r="D116" s="54" t="e">
        <f>VLOOKUP(B116,[4]OriginalBudgetVersionDetail_230!$J:$N,5,0)</f>
        <v>#N/A</v>
      </c>
      <c r="E116" s="282">
        <v>6500000</v>
      </c>
      <c r="F116" s="282">
        <v>5500000</v>
      </c>
      <c r="G116" s="282"/>
      <c r="H116" s="239"/>
    </row>
    <row r="117" spans="1:8" ht="23.4" x14ac:dyDescent="0.45">
      <c r="A117" s="54" t="s">
        <v>222</v>
      </c>
      <c r="B117" s="257" t="s">
        <v>2561</v>
      </c>
      <c r="C117" s="258" t="s">
        <v>2562</v>
      </c>
      <c r="D117" s="54" t="str">
        <f>VLOOKUP(B117,[4]OriginalBudgetVersionDetail_230!$J:$N,5,0)</f>
        <v>NULL</v>
      </c>
      <c r="E117" s="282">
        <v>10000000</v>
      </c>
      <c r="F117" s="282">
        <v>2000000</v>
      </c>
      <c r="G117" s="282"/>
      <c r="H117" s="239"/>
    </row>
    <row r="118" spans="1:8" ht="23.4" x14ac:dyDescent="0.45">
      <c r="A118" s="54" t="s">
        <v>222</v>
      </c>
      <c r="B118" s="257" t="s">
        <v>2563</v>
      </c>
      <c r="C118" s="258" t="s">
        <v>2563</v>
      </c>
      <c r="D118" s="54" t="str">
        <f>VLOOKUP(B118,[4]OriginalBudgetVersionDetail_230!$J:$N,5,0)</f>
        <v>NULL</v>
      </c>
      <c r="E118" s="282">
        <v>2000000</v>
      </c>
      <c r="F118" s="282"/>
      <c r="G118" s="282"/>
      <c r="H118" s="239"/>
    </row>
    <row r="119" spans="1:8" ht="23.4" x14ac:dyDescent="0.45">
      <c r="A119" s="54" t="s">
        <v>222</v>
      </c>
      <c r="B119" s="257" t="s">
        <v>2564</v>
      </c>
      <c r="C119" s="258" t="s">
        <v>2565</v>
      </c>
      <c r="D119" s="54" t="str">
        <f>VLOOKUP(B119,[4]OriginalBudgetVersionDetail_230!$J:$N,5,0)</f>
        <v>NULL</v>
      </c>
      <c r="E119" s="282">
        <v>2500000</v>
      </c>
      <c r="F119" s="282">
        <v>1000000</v>
      </c>
      <c r="G119" s="282"/>
      <c r="H119" s="239"/>
    </row>
    <row r="120" spans="1:8" ht="23.4" x14ac:dyDescent="0.45">
      <c r="A120" s="54" t="s">
        <v>222</v>
      </c>
      <c r="B120" s="257" t="s">
        <v>2566</v>
      </c>
      <c r="C120" s="258" t="s">
        <v>2567</v>
      </c>
      <c r="D120" s="54" t="str">
        <f>VLOOKUP(B120,[4]OriginalBudgetVersionDetail_230!$J:$N,5,0)</f>
        <v>NULL</v>
      </c>
      <c r="E120" s="282">
        <v>2500000</v>
      </c>
      <c r="F120" s="282">
        <v>1000000</v>
      </c>
      <c r="G120" s="282"/>
      <c r="H120" s="239"/>
    </row>
    <row r="121" spans="1:8" ht="23.4" x14ac:dyDescent="0.45">
      <c r="A121" s="54" t="s">
        <v>222</v>
      </c>
      <c r="B121" s="257" t="s">
        <v>2568</v>
      </c>
      <c r="C121" s="258" t="s">
        <v>2569</v>
      </c>
      <c r="D121" s="54" t="str">
        <f>VLOOKUP(B121,[4]OriginalBudgetVersionDetail_230!$J:$N,5,0)</f>
        <v>NULL</v>
      </c>
      <c r="E121" s="282">
        <v>2000000</v>
      </c>
      <c r="F121" s="282"/>
      <c r="G121" s="282"/>
      <c r="H121" s="239"/>
    </row>
    <row r="122" spans="1:8" ht="23.4" x14ac:dyDescent="0.45">
      <c r="A122" s="54" t="s">
        <v>222</v>
      </c>
      <c r="B122" s="257" t="s">
        <v>2570</v>
      </c>
      <c r="C122" s="258" t="s">
        <v>294</v>
      </c>
      <c r="D122" s="54" t="e">
        <f>VLOOKUP(B122,[4]OriginalBudgetVersionDetail_230!$J:$N,5,0)</f>
        <v>#N/A</v>
      </c>
      <c r="E122" s="282">
        <v>2000000</v>
      </c>
      <c r="F122" s="282"/>
      <c r="G122" s="282">
        <v>2000000</v>
      </c>
      <c r="H122" s="239"/>
    </row>
    <row r="123" spans="1:8" ht="23.4" x14ac:dyDescent="0.45">
      <c r="A123" s="54" t="s">
        <v>222</v>
      </c>
      <c r="B123" s="257" t="s">
        <v>374</v>
      </c>
      <c r="C123" s="258" t="s">
        <v>375</v>
      </c>
      <c r="D123" s="54" t="str">
        <f>VLOOKUP(B123,[4]OriginalBudgetVersionDetail_230!$J:$N,5,0)</f>
        <v>NULL</v>
      </c>
      <c r="E123" s="282">
        <v>1000000</v>
      </c>
      <c r="F123" s="282">
        <v>5000000</v>
      </c>
      <c r="G123" s="282">
        <v>5000000</v>
      </c>
      <c r="H123" s="239"/>
    </row>
    <row r="124" spans="1:8" ht="23.4" x14ac:dyDescent="0.45">
      <c r="A124" s="54" t="s">
        <v>222</v>
      </c>
      <c r="B124" s="257" t="s">
        <v>2571</v>
      </c>
      <c r="C124" s="258" t="s">
        <v>2571</v>
      </c>
      <c r="D124" s="54" t="str">
        <f>VLOOKUP(B124,[4]OriginalBudgetVersionDetail_230!$J:$N,5,0)</f>
        <v>NULL</v>
      </c>
      <c r="E124" s="282">
        <v>500000</v>
      </c>
      <c r="F124" s="282">
        <v>0</v>
      </c>
      <c r="G124" s="282">
        <v>0</v>
      </c>
      <c r="H124" s="239"/>
    </row>
    <row r="125" spans="1:8" ht="23.4" x14ac:dyDescent="0.45">
      <c r="A125" s="54" t="s">
        <v>222</v>
      </c>
      <c r="B125" s="257" t="s">
        <v>2572</v>
      </c>
      <c r="C125" s="258" t="s">
        <v>2573</v>
      </c>
      <c r="D125" s="54" t="str">
        <f>VLOOKUP(B125,[4]OriginalBudgetVersionDetail_230!$J:$N,5,0)</f>
        <v>NULL</v>
      </c>
      <c r="E125" s="282">
        <v>2000000</v>
      </c>
      <c r="F125" s="282">
        <v>2000000</v>
      </c>
      <c r="G125" s="282">
        <v>0</v>
      </c>
      <c r="H125" s="239"/>
    </row>
    <row r="126" spans="1:8" ht="23.4" x14ac:dyDescent="0.45">
      <c r="A126" s="54" t="s">
        <v>222</v>
      </c>
      <c r="B126" s="257" t="s">
        <v>242</v>
      </c>
      <c r="C126" s="258" t="s">
        <v>243</v>
      </c>
      <c r="D126" s="54" t="e">
        <f>VLOOKUP(B126,[4]OriginalBudgetVersionDetail_230!$J:$N,5,0)</f>
        <v>#N/A</v>
      </c>
      <c r="E126" s="282">
        <v>0</v>
      </c>
      <c r="F126" s="282">
        <v>4000000</v>
      </c>
      <c r="G126" s="282">
        <v>3600000</v>
      </c>
      <c r="H126" s="239"/>
    </row>
    <row r="127" spans="1:8" ht="23.4" x14ac:dyDescent="0.45">
      <c r="A127" s="54" t="s">
        <v>222</v>
      </c>
      <c r="B127" s="257" t="s">
        <v>2574</v>
      </c>
      <c r="C127" s="258" t="s">
        <v>2575</v>
      </c>
      <c r="D127" s="54" t="e">
        <f>VLOOKUP(B127,[4]OriginalBudgetVersionDetail_230!$J:$N,5,0)</f>
        <v>#N/A</v>
      </c>
      <c r="E127" s="282">
        <v>1500000</v>
      </c>
      <c r="F127" s="282">
        <v>500000</v>
      </c>
      <c r="G127" s="282"/>
      <c r="H127" s="239"/>
    </row>
    <row r="128" spans="1:8" ht="23.4" x14ac:dyDescent="0.45">
      <c r="A128" s="54" t="s">
        <v>222</v>
      </c>
      <c r="B128" s="257" t="s">
        <v>2576</v>
      </c>
      <c r="C128" s="258" t="s">
        <v>2577</v>
      </c>
      <c r="D128" s="54" t="e">
        <f>VLOOKUP(B128,[4]OriginalBudgetVersionDetail_230!$J:$N,5,0)</f>
        <v>#N/A</v>
      </c>
      <c r="E128" s="282">
        <v>1500000</v>
      </c>
      <c r="F128" s="282">
        <v>500000</v>
      </c>
      <c r="G128" s="282"/>
      <c r="H128" s="239"/>
    </row>
    <row r="129" spans="1:8" ht="23.4" x14ac:dyDescent="0.45">
      <c r="A129" s="54" t="s">
        <v>222</v>
      </c>
      <c r="B129" s="257" t="s">
        <v>2578</v>
      </c>
      <c r="C129" s="258" t="s">
        <v>2579</v>
      </c>
      <c r="D129" s="54" t="e">
        <f>VLOOKUP(B129,[4]OriginalBudgetVersionDetail_230!$J:$N,5,0)</f>
        <v>#N/A</v>
      </c>
      <c r="E129" s="282">
        <v>0</v>
      </c>
      <c r="F129" s="282">
        <v>3000000</v>
      </c>
      <c r="G129" s="282">
        <v>0</v>
      </c>
      <c r="H129" s="239"/>
    </row>
    <row r="130" spans="1:8" ht="23.4" x14ac:dyDescent="0.45">
      <c r="A130" s="54" t="s">
        <v>222</v>
      </c>
      <c r="B130" s="257" t="s">
        <v>410</v>
      </c>
      <c r="C130" s="258" t="s">
        <v>2580</v>
      </c>
      <c r="D130" s="54" t="e">
        <f>VLOOKUP(B130,[4]OriginalBudgetVersionDetail_230!$J:$N,5,0)</f>
        <v>#N/A</v>
      </c>
      <c r="E130" s="282">
        <v>3000000</v>
      </c>
      <c r="F130" s="282">
        <v>10000000</v>
      </c>
      <c r="G130" s="282">
        <v>10000000</v>
      </c>
      <c r="H130" s="239"/>
    </row>
    <row r="131" spans="1:8" ht="23.4" x14ac:dyDescent="0.45">
      <c r="A131" s="54" t="s">
        <v>222</v>
      </c>
      <c r="B131" s="257" t="s">
        <v>263</v>
      </c>
      <c r="C131" s="258" t="s">
        <v>263</v>
      </c>
      <c r="D131" s="54">
        <f>VLOOKUP(B131,[4]OriginalBudgetVersionDetail_230!$J:$N,5,0)</f>
        <v>256071</v>
      </c>
      <c r="E131" s="282">
        <v>0</v>
      </c>
      <c r="F131" s="282">
        <v>15000000</v>
      </c>
      <c r="G131" s="282">
        <v>15000000</v>
      </c>
      <c r="H131" s="239"/>
    </row>
    <row r="132" spans="1:8" ht="23.4" x14ac:dyDescent="0.45">
      <c r="A132" s="54" t="s">
        <v>222</v>
      </c>
      <c r="B132" s="257" t="s">
        <v>248</v>
      </c>
      <c r="C132" s="258" t="s">
        <v>249</v>
      </c>
      <c r="D132" s="54">
        <f>VLOOKUP(B132,[4]OriginalBudgetVersionDetail_230!$J:$N,5,0)</f>
        <v>256120</v>
      </c>
      <c r="E132" s="282">
        <v>0</v>
      </c>
      <c r="F132" s="282">
        <v>0</v>
      </c>
      <c r="G132" s="282">
        <v>2000000</v>
      </c>
      <c r="H132" s="239"/>
    </row>
    <row r="133" spans="1:8" ht="23.4" x14ac:dyDescent="0.45">
      <c r="A133" s="54" t="s">
        <v>222</v>
      </c>
      <c r="B133" s="257" t="s">
        <v>264</v>
      </c>
      <c r="C133" s="258" t="s">
        <v>265</v>
      </c>
      <c r="D133" s="54" t="str">
        <f>VLOOKUP(B133,[4]OriginalBudgetVersionDetail_230!$J:$N,5,0)</f>
        <v>NULL</v>
      </c>
      <c r="E133" s="282">
        <v>500000</v>
      </c>
      <c r="F133" s="282">
        <v>2500000</v>
      </c>
      <c r="G133" s="282"/>
      <c r="H133" s="239"/>
    </row>
    <row r="134" spans="1:8" ht="23.4" x14ac:dyDescent="0.45">
      <c r="A134" s="54" t="s">
        <v>222</v>
      </c>
      <c r="B134" s="257" t="s">
        <v>266</v>
      </c>
      <c r="C134" s="258" t="s">
        <v>266</v>
      </c>
      <c r="D134" s="54">
        <f>VLOOKUP(B134,[4]OriginalBudgetVersionDetail_230!$J:$N,5,0)</f>
        <v>256055</v>
      </c>
      <c r="E134" s="282">
        <v>500000</v>
      </c>
      <c r="F134" s="282">
        <v>0</v>
      </c>
      <c r="G134" s="282">
        <v>0</v>
      </c>
      <c r="H134" s="239"/>
    </row>
    <row r="135" spans="1:8" ht="23.4" x14ac:dyDescent="0.45">
      <c r="A135" s="54" t="s">
        <v>222</v>
      </c>
      <c r="B135" s="257" t="s">
        <v>267</v>
      </c>
      <c r="C135" s="258" t="s">
        <v>268</v>
      </c>
      <c r="D135" s="54">
        <f>VLOOKUP(B135,[4]OriginalBudgetVersionDetail_230!$J:$N,5,0)</f>
        <v>256054</v>
      </c>
      <c r="E135" s="282">
        <v>500000</v>
      </c>
      <c r="F135" s="282">
        <v>0</v>
      </c>
      <c r="G135" s="282">
        <v>0</v>
      </c>
      <c r="H135" s="239"/>
    </row>
    <row r="136" spans="1:8" ht="23.4" x14ac:dyDescent="0.45">
      <c r="A136" s="54" t="s">
        <v>222</v>
      </c>
      <c r="B136" s="257" t="s">
        <v>261</v>
      </c>
      <c r="C136" s="258" t="s">
        <v>2581</v>
      </c>
      <c r="D136" s="54">
        <f>VLOOKUP(B136,[4]OriginalBudgetVersionDetail_230!$J:$N,5,0)</f>
        <v>256112</v>
      </c>
      <c r="E136" s="282">
        <v>5000000</v>
      </c>
      <c r="F136" s="282">
        <v>11000000</v>
      </c>
      <c r="G136" s="282">
        <v>10000000</v>
      </c>
      <c r="H136" s="239"/>
    </row>
    <row r="137" spans="1:8" ht="23.4" x14ac:dyDescent="0.45">
      <c r="A137" s="54" t="s">
        <v>222</v>
      </c>
      <c r="B137" s="257" t="s">
        <v>289</v>
      </c>
      <c r="C137" s="258" t="s">
        <v>290</v>
      </c>
      <c r="D137" s="54">
        <f>VLOOKUP(B137,[4]OriginalBudgetVersionDetail_230!$J:$N,5,0)</f>
        <v>255901</v>
      </c>
      <c r="E137" s="282">
        <v>12000000</v>
      </c>
      <c r="F137" s="282">
        <v>2000000</v>
      </c>
      <c r="G137" s="282">
        <v>0</v>
      </c>
      <c r="H137" s="239"/>
    </row>
    <row r="138" spans="1:8" ht="23.4" x14ac:dyDescent="0.45">
      <c r="A138" s="54" t="s">
        <v>273</v>
      </c>
      <c r="B138" s="257" t="s">
        <v>274</v>
      </c>
      <c r="C138" s="258" t="s">
        <v>274</v>
      </c>
      <c r="D138" s="54">
        <f>VLOOKUP(B138,[4]OriginalBudgetVersionDetail_230!$J:$N,5,0)</f>
        <v>255866</v>
      </c>
      <c r="E138" s="282">
        <v>4000000</v>
      </c>
      <c r="F138" s="282">
        <v>0</v>
      </c>
      <c r="G138" s="282">
        <v>0</v>
      </c>
      <c r="H138" s="232">
        <v>0</v>
      </c>
    </row>
    <row r="139" spans="1:8" ht="23.4" x14ac:dyDescent="0.45">
      <c r="A139" s="54" t="s">
        <v>273</v>
      </c>
      <c r="B139" s="54" t="s">
        <v>296</v>
      </c>
      <c r="C139" s="258" t="s">
        <v>296</v>
      </c>
      <c r="D139" s="54" t="e">
        <f>VLOOKUP(B139,[4]OriginalBudgetVersionDetail_230!$J:$N,5,0)</f>
        <v>#N/A</v>
      </c>
      <c r="E139" s="282">
        <v>1500000</v>
      </c>
      <c r="F139" s="282">
        <v>0</v>
      </c>
      <c r="G139" s="282">
        <v>0</v>
      </c>
      <c r="H139" s="232">
        <v>0</v>
      </c>
    </row>
    <row r="140" spans="1:8" ht="23.4" x14ac:dyDescent="0.45">
      <c r="A140" s="235"/>
      <c r="B140" s="236"/>
      <c r="C140" s="236"/>
      <c r="D140" s="235"/>
      <c r="E140" s="237"/>
      <c r="F140" s="237"/>
      <c r="G140" s="238"/>
      <c r="H140" s="239"/>
    </row>
    <row r="141" spans="1:8" ht="24" thickBot="1" x14ac:dyDescent="0.5">
      <c r="A141" s="235"/>
      <c r="B141" s="57"/>
      <c r="C141" s="57"/>
      <c r="D141" s="235"/>
      <c r="E141" s="58">
        <f>SUBTOTAL(9,E4:E140)</f>
        <v>186620000</v>
      </c>
      <c r="F141" s="58">
        <f>SUBTOTAL(9,F4:F140)</f>
        <v>210850000</v>
      </c>
      <c r="G141" s="58">
        <f>SUBTOTAL(9,G4:G140)</f>
        <v>158750000</v>
      </c>
    </row>
    <row r="142" spans="1:8" ht="24" thickTop="1" x14ac:dyDescent="0.45">
      <c r="A142" s="235"/>
      <c r="B142" s="57"/>
      <c r="C142" s="57"/>
      <c r="D142" s="235"/>
      <c r="E142" s="60"/>
      <c r="F142" s="60"/>
      <c r="G142" s="60"/>
    </row>
    <row r="143" spans="1:8" ht="23.4" x14ac:dyDescent="0.45">
      <c r="A143" s="57"/>
      <c r="B143" s="57"/>
      <c r="C143" s="57"/>
      <c r="D143" s="235"/>
      <c r="E143" s="60"/>
      <c r="F143" s="60"/>
      <c r="G143" s="60"/>
    </row>
    <row r="144" spans="1:8" ht="23.4" x14ac:dyDescent="0.45">
      <c r="A144" s="57"/>
      <c r="B144" s="57"/>
      <c r="C144" s="57"/>
      <c r="D144" s="235"/>
      <c r="E144" s="60"/>
      <c r="F144" s="60"/>
      <c r="G144" s="60"/>
    </row>
    <row r="145" spans="1:7" ht="23.4" x14ac:dyDescent="0.45">
      <c r="A145" s="57"/>
      <c r="B145" s="57"/>
      <c r="C145" s="57"/>
      <c r="D145" s="235"/>
      <c r="E145" s="60"/>
      <c r="F145" s="60"/>
      <c r="G145" s="60"/>
    </row>
    <row r="146" spans="1:7" ht="23.4" x14ac:dyDescent="0.45">
      <c r="A146" s="57"/>
      <c r="B146" s="57"/>
      <c r="C146" s="57"/>
      <c r="D146" s="235"/>
      <c r="E146" s="60"/>
      <c r="F146" s="60"/>
      <c r="G146" s="60"/>
    </row>
    <row r="147" spans="1:7" ht="23.4" x14ac:dyDescent="0.45">
      <c r="A147" s="57"/>
      <c r="B147" s="57"/>
      <c r="C147" s="57"/>
      <c r="D147" s="235"/>
      <c r="E147" s="60"/>
      <c r="F147" s="60"/>
      <c r="G147" s="60"/>
    </row>
    <row r="148" spans="1:7" ht="23.4" x14ac:dyDescent="0.45">
      <c r="A148" s="57"/>
      <c r="B148" s="57"/>
      <c r="C148" s="57"/>
      <c r="D148" s="235"/>
      <c r="E148" s="60"/>
      <c r="F148" s="60"/>
      <c r="G148" s="60"/>
    </row>
    <row r="149" spans="1:7" ht="23.4" x14ac:dyDescent="0.45">
      <c r="A149" s="57"/>
      <c r="D149" s="235"/>
    </row>
    <row r="150" spans="1:7" ht="23.4" x14ac:dyDescent="0.45">
      <c r="A150" s="57"/>
      <c r="D150" s="235"/>
    </row>
  </sheetData>
  <autoFilter ref="A3:H139" xr:uid="{475B2E6A-F8EB-4B73-A00D-DB7030BC6135}"/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Footer>&amp;R7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48AA-BEA1-45B9-AE35-78F3E4E852A2}">
  <sheetPr>
    <pageSetUpPr fitToPage="1"/>
  </sheetPr>
  <dimension ref="A3:H11"/>
  <sheetViews>
    <sheetView workbookViewId="0">
      <selection activeCell="A38" sqref="A38"/>
    </sheetView>
  </sheetViews>
  <sheetFormatPr defaultRowHeight="14.4" x14ac:dyDescent="0.3"/>
  <cols>
    <col min="1" max="1" width="60.5546875" bestFit="1" customWidth="1"/>
    <col min="2" max="2" width="19.5546875" style="4" bestFit="1" customWidth="1"/>
    <col min="3" max="3" width="23" style="4" bestFit="1" customWidth="1"/>
    <col min="4" max="4" width="20.21875" style="4" bestFit="1" customWidth="1"/>
    <col min="6" max="8" width="13.6640625" bestFit="1" customWidth="1"/>
  </cols>
  <sheetData>
    <row r="3" spans="1:8" x14ac:dyDescent="0.3">
      <c r="A3" s="256" t="s">
        <v>22</v>
      </c>
      <c r="B3" s="4" t="s">
        <v>2740</v>
      </c>
      <c r="C3" s="4" t="s">
        <v>2741</v>
      </c>
      <c r="D3" s="4" t="s">
        <v>2742</v>
      </c>
      <c r="E3" s="5" t="s">
        <v>515</v>
      </c>
      <c r="F3" s="275" t="s">
        <v>2743</v>
      </c>
      <c r="G3" s="275" t="s">
        <v>508</v>
      </c>
      <c r="H3" s="275" t="s">
        <v>509</v>
      </c>
    </row>
    <row r="4" spans="1:8" x14ac:dyDescent="0.3">
      <c r="A4" s="228" t="s">
        <v>24</v>
      </c>
      <c r="B4" s="4">
        <v>7935807</v>
      </c>
      <c r="C4" s="4">
        <v>5935807</v>
      </c>
      <c r="D4" s="4">
        <v>1217679.5</v>
      </c>
      <c r="E4" s="38">
        <f>D4/B4</f>
        <v>0.15344116861712992</v>
      </c>
      <c r="F4" s="4">
        <f>B4*1.1</f>
        <v>8729387.7000000011</v>
      </c>
      <c r="G4" s="4">
        <f>F4*1.033</f>
        <v>9017457.4941000007</v>
      </c>
      <c r="H4" s="4">
        <f>G4*1.032</f>
        <v>9306016.1339112017</v>
      </c>
    </row>
    <row r="5" spans="1:8" x14ac:dyDescent="0.3">
      <c r="A5" s="228" t="s">
        <v>26</v>
      </c>
      <c r="B5" s="4">
        <v>47267624</v>
      </c>
      <c r="C5" s="4">
        <v>47267624</v>
      </c>
      <c r="D5" s="4">
        <v>21004508.139999997</v>
      </c>
      <c r="E5" s="38">
        <f t="shared" ref="E5:E11" si="0">D5/B5</f>
        <v>0.4443741056246025</v>
      </c>
      <c r="F5" s="4">
        <v>47931220.4315826</v>
      </c>
      <c r="G5" s="4">
        <f t="shared" ref="G5:G10" si="1">F5*1.033</f>
        <v>49512950.705824822</v>
      </c>
      <c r="H5" s="4">
        <f t="shared" ref="H5:H10" si="2">G5*1.032</f>
        <v>51097365.128411219</v>
      </c>
    </row>
    <row r="6" spans="1:8" x14ac:dyDescent="0.3">
      <c r="A6" s="228" t="s">
        <v>28</v>
      </c>
      <c r="B6" s="4">
        <v>25770870</v>
      </c>
      <c r="C6" s="4">
        <v>27766513</v>
      </c>
      <c r="D6" s="4">
        <v>6963700.3699999982</v>
      </c>
      <c r="E6" s="38">
        <f t="shared" si="0"/>
        <v>0.27021595972506934</v>
      </c>
      <c r="F6" s="4">
        <f>C6</f>
        <v>27766513</v>
      </c>
      <c r="G6" s="4">
        <f t="shared" si="1"/>
        <v>28682807.928999998</v>
      </c>
      <c r="H6" s="4">
        <f t="shared" si="2"/>
        <v>29600657.782727998</v>
      </c>
    </row>
    <row r="7" spans="1:8" x14ac:dyDescent="0.3">
      <c r="A7" s="228" t="s">
        <v>29</v>
      </c>
      <c r="B7" s="4">
        <v>1894057</v>
      </c>
      <c r="C7" s="4">
        <v>1898414</v>
      </c>
      <c r="D7" s="4">
        <v>987632.5</v>
      </c>
      <c r="E7" s="38">
        <f t="shared" si="0"/>
        <v>0.52143758081198188</v>
      </c>
      <c r="F7" s="4">
        <f>C7</f>
        <v>1898414</v>
      </c>
      <c r="G7" s="4">
        <f t="shared" si="1"/>
        <v>1961061.6619999998</v>
      </c>
      <c r="H7" s="4">
        <f t="shared" si="2"/>
        <v>2023815.6351839998</v>
      </c>
    </row>
    <row r="8" spans="1:8" x14ac:dyDescent="0.3">
      <c r="A8" s="228" t="s">
        <v>34</v>
      </c>
      <c r="B8" s="4">
        <v>-23548243</v>
      </c>
      <c r="C8" s="4">
        <v>-23548243</v>
      </c>
      <c r="D8" s="4">
        <v>-11384700.600000001</v>
      </c>
      <c r="E8" s="38">
        <f t="shared" si="0"/>
        <v>0.48346284688840696</v>
      </c>
      <c r="F8" s="4">
        <f>B8*1.037</f>
        <v>-24419527.990999997</v>
      </c>
      <c r="G8" s="4">
        <f t="shared" si="1"/>
        <v>-25225372.414702993</v>
      </c>
      <c r="H8" s="4">
        <f t="shared" si="2"/>
        <v>-26032584.331973489</v>
      </c>
    </row>
    <row r="9" spans="1:8" x14ac:dyDescent="0.3">
      <c r="A9" s="228" t="s">
        <v>2738</v>
      </c>
      <c r="B9" s="4">
        <v>-9100000</v>
      </c>
      <c r="C9" s="4">
        <v>-9100000</v>
      </c>
      <c r="D9" s="4">
        <v>-4429141.38</v>
      </c>
      <c r="E9" s="38">
        <f t="shared" si="0"/>
        <v>0.48671883296703294</v>
      </c>
      <c r="F9" s="4">
        <f t="shared" ref="F9" si="3">B9*1.037</f>
        <v>-9436700</v>
      </c>
      <c r="G9" s="4">
        <f t="shared" si="1"/>
        <v>-9748111.0999999996</v>
      </c>
      <c r="H9" s="4">
        <f t="shared" si="2"/>
        <v>-10060050.655199999</v>
      </c>
    </row>
    <row r="10" spans="1:8" x14ac:dyDescent="0.3">
      <c r="A10" s="228" t="s">
        <v>2739</v>
      </c>
      <c r="B10" s="4">
        <v>-57891699</v>
      </c>
      <c r="C10" s="4">
        <v>-57891699</v>
      </c>
      <c r="D10" s="4">
        <v>-19733268.699999999</v>
      </c>
      <c r="E10" s="38">
        <f t="shared" si="0"/>
        <v>0.34086525427419223</v>
      </c>
      <c r="F10" s="296">
        <f>(B10*1.037)-2000000</f>
        <v>-62033691.862999998</v>
      </c>
      <c r="G10" s="296">
        <f t="shared" si="1"/>
        <v>-64080803.694478996</v>
      </c>
      <c r="H10" s="296">
        <f t="shared" si="2"/>
        <v>-66131389.412702329</v>
      </c>
    </row>
    <row r="11" spans="1:8" x14ac:dyDescent="0.3">
      <c r="A11" s="228" t="s">
        <v>45</v>
      </c>
      <c r="B11" s="4">
        <v>-7671584</v>
      </c>
      <c r="C11" s="4">
        <v>-7671584</v>
      </c>
      <c r="D11" s="4">
        <v>-5373590.1700000055</v>
      </c>
      <c r="E11" s="38">
        <f t="shared" si="0"/>
        <v>0.70045380067532415</v>
      </c>
      <c r="F11" s="26">
        <f>SUM(F4:F10)</f>
        <v>-9564384.7224173918</v>
      </c>
      <c r="G11" s="26">
        <f t="shared" ref="G11:H11" si="4">SUM(G4:G10)</f>
        <v>-9880009.4182571769</v>
      </c>
      <c r="H11" s="26">
        <f t="shared" si="4"/>
        <v>-10196169.719641402</v>
      </c>
    </row>
  </sheetData>
  <pageMargins left="0.7" right="0.7" top="0.75" bottom="0.75" header="0.3" footer="0.3"/>
  <pageSetup paperSize="9" scale="75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C08B-642F-439E-9FDB-C724EC560D4C}">
  <sheetPr filterMode="1">
    <tabColor rgb="FFFFFF00"/>
  </sheetPr>
  <dimension ref="A1:H152"/>
  <sheetViews>
    <sheetView zoomScale="74" zoomScaleNormal="74" workbookViewId="0">
      <selection activeCell="A5" sqref="A5:XFD5"/>
    </sheetView>
  </sheetViews>
  <sheetFormatPr defaultRowHeight="14.4" x14ac:dyDescent="0.3"/>
  <cols>
    <col min="1" max="1" width="24" customWidth="1"/>
    <col min="2" max="2" width="81.33203125" customWidth="1"/>
    <col min="3" max="3" width="90.77734375" customWidth="1"/>
    <col min="4" max="4" width="22.77734375" style="29" bestFit="1" customWidth="1"/>
    <col min="5" max="6" width="22.21875" style="29" bestFit="1" customWidth="1"/>
    <col min="7" max="7" width="53.21875" hidden="1" customWidth="1"/>
    <col min="8" max="8" width="10.44140625" bestFit="1" customWidth="1"/>
  </cols>
  <sheetData>
    <row r="1" spans="1:8" ht="31.2" x14ac:dyDescent="0.6">
      <c r="A1" s="61" t="s">
        <v>277</v>
      </c>
    </row>
    <row r="2" spans="1:8" ht="15" thickBot="1" x14ac:dyDescent="0.35"/>
    <row r="3" spans="1:8" ht="46.8" x14ac:dyDescent="0.3">
      <c r="A3" s="51" t="s">
        <v>73</v>
      </c>
      <c r="B3" s="51" t="s">
        <v>60</v>
      </c>
      <c r="C3" s="51" t="s">
        <v>74</v>
      </c>
      <c r="D3" s="52" t="s">
        <v>12</v>
      </c>
      <c r="E3" s="52" t="s">
        <v>13</v>
      </c>
      <c r="F3" s="53" t="s">
        <v>14</v>
      </c>
      <c r="G3" s="46" t="s">
        <v>64</v>
      </c>
    </row>
    <row r="4" spans="1:8" ht="23.4" x14ac:dyDescent="0.45">
      <c r="A4" s="54" t="s">
        <v>77</v>
      </c>
      <c r="B4" s="225" t="s">
        <v>78</v>
      </c>
      <c r="C4" s="225" t="s">
        <v>78</v>
      </c>
      <c r="D4" s="55">
        <f>1300000-300000</f>
        <v>1000000</v>
      </c>
      <c r="E4" s="55">
        <v>0</v>
      </c>
      <c r="F4" s="55">
        <v>0</v>
      </c>
      <c r="G4" s="47" t="s">
        <v>278</v>
      </c>
      <c r="H4" s="232">
        <f>SUM(D4:G4)</f>
        <v>1000000</v>
      </c>
    </row>
    <row r="5" spans="1:8" ht="46.8" x14ac:dyDescent="0.45">
      <c r="A5" s="54" t="s">
        <v>77</v>
      </c>
      <c r="B5" s="225" t="s">
        <v>279</v>
      </c>
      <c r="C5" s="225" t="s">
        <v>280</v>
      </c>
      <c r="D5" s="55">
        <v>0</v>
      </c>
      <c r="E5" s="55">
        <v>0</v>
      </c>
      <c r="F5" s="55">
        <v>0</v>
      </c>
      <c r="G5" s="47"/>
      <c r="H5" s="232">
        <f t="shared" ref="H5:H68" si="0">SUM(D5:G5)</f>
        <v>0</v>
      </c>
    </row>
    <row r="6" spans="1:8" ht="46.8" hidden="1" x14ac:dyDescent="0.45">
      <c r="A6" s="54" t="s">
        <v>79</v>
      </c>
      <c r="B6" s="54" t="s">
        <v>80</v>
      </c>
      <c r="C6" s="226" t="s">
        <v>81</v>
      </c>
      <c r="D6" s="55">
        <v>2500000</v>
      </c>
      <c r="E6" s="55">
        <v>0</v>
      </c>
      <c r="F6" s="55">
        <v>0</v>
      </c>
      <c r="G6" s="47"/>
      <c r="H6" s="232">
        <f t="shared" si="0"/>
        <v>2500000</v>
      </c>
    </row>
    <row r="7" spans="1:8" ht="23.4" hidden="1" x14ac:dyDescent="0.45">
      <c r="A7" s="54" t="s">
        <v>79</v>
      </c>
      <c r="B7" s="54" t="s">
        <v>82</v>
      </c>
      <c r="C7" s="226" t="s">
        <v>83</v>
      </c>
      <c r="D7" s="55">
        <v>500000</v>
      </c>
      <c r="E7" s="55">
        <v>0</v>
      </c>
      <c r="F7" s="55">
        <v>0</v>
      </c>
      <c r="G7" s="47"/>
      <c r="H7" s="232">
        <f t="shared" si="0"/>
        <v>500000</v>
      </c>
    </row>
    <row r="8" spans="1:8" ht="23.4" hidden="1" x14ac:dyDescent="0.45">
      <c r="A8" s="54" t="s">
        <v>79</v>
      </c>
      <c r="B8" s="54" t="s">
        <v>281</v>
      </c>
      <c r="C8" s="54" t="s">
        <v>281</v>
      </c>
      <c r="D8" s="55">
        <v>0</v>
      </c>
      <c r="E8" s="55">
        <v>0</v>
      </c>
      <c r="F8" s="55">
        <v>0</v>
      </c>
      <c r="G8" s="47"/>
      <c r="H8" s="232">
        <f t="shared" si="0"/>
        <v>0</v>
      </c>
    </row>
    <row r="9" spans="1:8" ht="23.4" hidden="1" x14ac:dyDescent="0.45">
      <c r="A9" s="54" t="s">
        <v>79</v>
      </c>
      <c r="B9" s="226" t="s">
        <v>86</v>
      </c>
      <c r="C9" s="226" t="s">
        <v>86</v>
      </c>
      <c r="D9" s="55">
        <v>0</v>
      </c>
      <c r="E9" s="55">
        <v>0</v>
      </c>
      <c r="F9" s="55">
        <v>0</v>
      </c>
      <c r="G9" s="47"/>
      <c r="H9" s="232">
        <f t="shared" si="0"/>
        <v>0</v>
      </c>
    </row>
    <row r="10" spans="1:8" ht="23.4" hidden="1" x14ac:dyDescent="0.45">
      <c r="A10" s="54" t="s">
        <v>79</v>
      </c>
      <c r="B10" s="54" t="s">
        <v>87</v>
      </c>
      <c r="C10" s="226" t="s">
        <v>88</v>
      </c>
      <c r="D10" s="55">
        <v>0</v>
      </c>
      <c r="E10" s="55">
        <v>0</v>
      </c>
      <c r="F10" s="55">
        <v>0</v>
      </c>
      <c r="G10" s="47"/>
      <c r="H10" s="232">
        <f t="shared" si="0"/>
        <v>0</v>
      </c>
    </row>
    <row r="11" spans="1:8" ht="23.4" hidden="1" x14ac:dyDescent="0.45">
      <c r="A11" s="54" t="s">
        <v>79</v>
      </c>
      <c r="B11" s="226" t="s">
        <v>89</v>
      </c>
      <c r="C11" s="226" t="s">
        <v>89</v>
      </c>
      <c r="D11" s="55">
        <v>0</v>
      </c>
      <c r="E11" s="55">
        <v>0</v>
      </c>
      <c r="F11" s="55">
        <v>0</v>
      </c>
      <c r="G11" s="47"/>
      <c r="H11" s="232">
        <f t="shared" si="0"/>
        <v>0</v>
      </c>
    </row>
    <row r="12" spans="1:8" ht="23.4" hidden="1" x14ac:dyDescent="0.45">
      <c r="A12" s="54" t="s">
        <v>79</v>
      </c>
      <c r="B12" s="54" t="s">
        <v>90</v>
      </c>
      <c r="C12" s="226" t="s">
        <v>91</v>
      </c>
      <c r="D12" s="55">
        <v>0</v>
      </c>
      <c r="E12" s="55">
        <v>0</v>
      </c>
      <c r="F12" s="55">
        <v>0</v>
      </c>
      <c r="G12" s="47"/>
      <c r="H12" s="232">
        <f t="shared" si="0"/>
        <v>0</v>
      </c>
    </row>
    <row r="13" spans="1:8" ht="23.4" hidden="1" x14ac:dyDescent="0.45">
      <c r="A13" s="54" t="s">
        <v>79</v>
      </c>
      <c r="B13" s="54" t="s">
        <v>92</v>
      </c>
      <c r="C13" s="226" t="s">
        <v>93</v>
      </c>
      <c r="D13" s="55">
        <v>0</v>
      </c>
      <c r="E13" s="55">
        <v>0</v>
      </c>
      <c r="F13" s="55">
        <v>0</v>
      </c>
      <c r="G13" s="47"/>
      <c r="H13" s="232">
        <f t="shared" si="0"/>
        <v>0</v>
      </c>
    </row>
    <row r="14" spans="1:8" ht="70.2" hidden="1" x14ac:dyDescent="0.45">
      <c r="A14" s="54" t="s">
        <v>79</v>
      </c>
      <c r="B14" s="226" t="s">
        <v>94</v>
      </c>
      <c r="C14" s="226" t="s">
        <v>95</v>
      </c>
      <c r="D14" s="55">
        <v>0</v>
      </c>
      <c r="E14" s="55">
        <v>0</v>
      </c>
      <c r="F14" s="55">
        <v>0</v>
      </c>
      <c r="G14" s="47"/>
      <c r="H14" s="232">
        <f t="shared" si="0"/>
        <v>0</v>
      </c>
    </row>
    <row r="15" spans="1:8" ht="23.4" hidden="1" x14ac:dyDescent="0.45">
      <c r="A15" s="54" t="s">
        <v>79</v>
      </c>
      <c r="B15" s="54" t="s">
        <v>96</v>
      </c>
      <c r="C15" s="54" t="s">
        <v>97</v>
      </c>
      <c r="D15" s="55">
        <v>0</v>
      </c>
      <c r="E15" s="55">
        <v>0</v>
      </c>
      <c r="F15" s="55">
        <v>0</v>
      </c>
      <c r="G15" s="47"/>
      <c r="H15" s="232">
        <f t="shared" si="0"/>
        <v>0</v>
      </c>
    </row>
    <row r="16" spans="1:8" ht="23.4" hidden="1" x14ac:dyDescent="0.45">
      <c r="A16" s="54" t="s">
        <v>79</v>
      </c>
      <c r="B16" s="54" t="s">
        <v>98</v>
      </c>
      <c r="C16" s="226" t="s">
        <v>99</v>
      </c>
      <c r="D16" s="55">
        <v>0</v>
      </c>
      <c r="E16" s="55">
        <v>0</v>
      </c>
      <c r="F16" s="55">
        <v>0</v>
      </c>
      <c r="G16" s="47"/>
      <c r="H16" s="232">
        <f t="shared" si="0"/>
        <v>0</v>
      </c>
    </row>
    <row r="17" spans="1:8" ht="23.4" hidden="1" x14ac:dyDescent="0.45">
      <c r="A17" s="54" t="s">
        <v>79</v>
      </c>
      <c r="B17" s="54" t="s">
        <v>100</v>
      </c>
      <c r="C17" s="226" t="s">
        <v>101</v>
      </c>
      <c r="D17" s="55">
        <v>0</v>
      </c>
      <c r="E17" s="55">
        <v>0</v>
      </c>
      <c r="F17" s="55">
        <v>0</v>
      </c>
      <c r="G17" s="47"/>
      <c r="H17" s="232">
        <f t="shared" si="0"/>
        <v>0</v>
      </c>
    </row>
    <row r="18" spans="1:8" ht="23.4" hidden="1" x14ac:dyDescent="0.45">
      <c r="A18" s="54" t="s">
        <v>79</v>
      </c>
      <c r="B18" s="54" t="s">
        <v>102</v>
      </c>
      <c r="C18" s="226" t="s">
        <v>103</v>
      </c>
      <c r="D18" s="55">
        <v>0</v>
      </c>
      <c r="E18" s="55">
        <v>0</v>
      </c>
      <c r="F18" s="55">
        <v>0</v>
      </c>
      <c r="G18" s="47"/>
      <c r="H18" s="232">
        <f t="shared" si="0"/>
        <v>0</v>
      </c>
    </row>
    <row r="19" spans="1:8" ht="23.4" hidden="1" x14ac:dyDescent="0.45">
      <c r="A19" s="56" t="s">
        <v>114</v>
      </c>
      <c r="B19" s="54" t="s">
        <v>104</v>
      </c>
      <c r="C19" s="226" t="s">
        <v>105</v>
      </c>
      <c r="D19" s="55">
        <v>600000</v>
      </c>
      <c r="E19" s="55">
        <v>0</v>
      </c>
      <c r="F19" s="55">
        <v>0</v>
      </c>
      <c r="G19" s="47"/>
      <c r="H19" s="232">
        <f t="shared" si="0"/>
        <v>600000</v>
      </c>
    </row>
    <row r="20" spans="1:8" ht="46.8" hidden="1" x14ac:dyDescent="0.45">
      <c r="A20" s="54" t="s">
        <v>79</v>
      </c>
      <c r="B20" s="226" t="s">
        <v>282</v>
      </c>
      <c r="C20" s="226" t="s">
        <v>283</v>
      </c>
      <c r="D20" s="55">
        <v>1000000</v>
      </c>
      <c r="E20" s="55">
        <v>0</v>
      </c>
      <c r="F20" s="55">
        <v>0</v>
      </c>
      <c r="G20" s="47"/>
      <c r="H20" s="232">
        <f t="shared" si="0"/>
        <v>1000000</v>
      </c>
    </row>
    <row r="21" spans="1:8" ht="23.4" hidden="1" x14ac:dyDescent="0.45">
      <c r="A21" s="54" t="s">
        <v>79</v>
      </c>
      <c r="B21" s="54" t="s">
        <v>108</v>
      </c>
      <c r="C21" s="54" t="s">
        <v>284</v>
      </c>
      <c r="D21" s="55">
        <v>400000</v>
      </c>
      <c r="E21" s="55">
        <v>250000</v>
      </c>
      <c r="F21" s="55">
        <v>0</v>
      </c>
      <c r="G21" s="47"/>
      <c r="H21" s="232">
        <f t="shared" si="0"/>
        <v>650000</v>
      </c>
    </row>
    <row r="22" spans="1:8" ht="23.4" hidden="1" x14ac:dyDescent="0.45">
      <c r="A22" s="54" t="s">
        <v>79</v>
      </c>
      <c r="B22" s="56" t="s">
        <v>110</v>
      </c>
      <c r="C22" s="56" t="s">
        <v>111</v>
      </c>
      <c r="D22" s="55">
        <v>0</v>
      </c>
      <c r="E22" s="55">
        <v>0</v>
      </c>
      <c r="F22" s="55">
        <v>0</v>
      </c>
      <c r="G22" s="47"/>
      <c r="H22" s="232">
        <f t="shared" si="0"/>
        <v>0</v>
      </c>
    </row>
    <row r="23" spans="1:8" ht="23.4" hidden="1" x14ac:dyDescent="0.45">
      <c r="A23" s="54" t="s">
        <v>112</v>
      </c>
      <c r="B23" s="225" t="s">
        <v>113</v>
      </c>
      <c r="C23" s="225" t="s">
        <v>113</v>
      </c>
      <c r="D23" s="55">
        <v>0</v>
      </c>
      <c r="E23" s="55">
        <v>0</v>
      </c>
      <c r="F23" s="55">
        <v>0</v>
      </c>
      <c r="G23" s="47" t="s">
        <v>285</v>
      </c>
      <c r="H23" s="232">
        <f t="shared" si="0"/>
        <v>0</v>
      </c>
    </row>
    <row r="24" spans="1:8" ht="23.4" hidden="1" x14ac:dyDescent="0.45">
      <c r="A24" s="56" t="s">
        <v>114</v>
      </c>
      <c r="B24" s="56" t="s">
        <v>129</v>
      </c>
      <c r="C24" s="56" t="s">
        <v>130</v>
      </c>
      <c r="D24" s="55">
        <v>500000</v>
      </c>
      <c r="E24" s="55">
        <v>500000</v>
      </c>
      <c r="F24" s="55">
        <v>0</v>
      </c>
      <c r="G24" s="47"/>
      <c r="H24" s="232">
        <f t="shared" si="0"/>
        <v>1000000</v>
      </c>
    </row>
    <row r="25" spans="1:8" ht="23.4" hidden="1" x14ac:dyDescent="0.45">
      <c r="A25" s="56" t="s">
        <v>114</v>
      </c>
      <c r="B25" s="56" t="s">
        <v>115</v>
      </c>
      <c r="C25" s="56" t="s">
        <v>116</v>
      </c>
      <c r="D25" s="55">
        <v>1000000</v>
      </c>
      <c r="E25" s="55">
        <v>0</v>
      </c>
      <c r="F25" s="55">
        <v>0</v>
      </c>
      <c r="G25" s="47"/>
      <c r="H25" s="232">
        <f t="shared" si="0"/>
        <v>1000000</v>
      </c>
    </row>
    <row r="26" spans="1:8" ht="23.4" hidden="1" x14ac:dyDescent="0.45">
      <c r="A26" s="56" t="s">
        <v>114</v>
      </c>
      <c r="B26" s="56" t="s">
        <v>131</v>
      </c>
      <c r="C26" s="56" t="s">
        <v>132</v>
      </c>
      <c r="D26" s="55">
        <v>0</v>
      </c>
      <c r="E26" s="55">
        <v>0</v>
      </c>
      <c r="F26" s="55">
        <v>0</v>
      </c>
      <c r="G26" s="47"/>
      <c r="H26" s="232">
        <f t="shared" si="0"/>
        <v>0</v>
      </c>
    </row>
    <row r="27" spans="1:8" ht="23.4" hidden="1" x14ac:dyDescent="0.45">
      <c r="A27" s="56" t="s">
        <v>114</v>
      </c>
      <c r="B27" s="56" t="s">
        <v>177</v>
      </c>
      <c r="C27" s="56" t="s">
        <v>164</v>
      </c>
      <c r="D27" s="55">
        <v>0</v>
      </c>
      <c r="E27" s="55">
        <v>1000000</v>
      </c>
      <c r="F27" s="55">
        <v>0</v>
      </c>
      <c r="G27" s="47"/>
      <c r="H27" s="232">
        <f t="shared" si="0"/>
        <v>1000000</v>
      </c>
    </row>
    <row r="28" spans="1:8" ht="23.4" hidden="1" x14ac:dyDescent="0.45">
      <c r="A28" s="56" t="s">
        <v>114</v>
      </c>
      <c r="B28" s="56" t="s">
        <v>121</v>
      </c>
      <c r="C28" s="56" t="s">
        <v>122</v>
      </c>
      <c r="D28" s="55">
        <v>3000000</v>
      </c>
      <c r="E28" s="55">
        <v>0</v>
      </c>
      <c r="F28" s="55">
        <v>0</v>
      </c>
      <c r="G28" s="47"/>
      <c r="H28" s="232">
        <f t="shared" si="0"/>
        <v>3000000</v>
      </c>
    </row>
    <row r="29" spans="1:8" ht="23.4" hidden="1" x14ac:dyDescent="0.45">
      <c r="A29" s="56" t="s">
        <v>114</v>
      </c>
      <c r="B29" s="56" t="s">
        <v>183</v>
      </c>
      <c r="C29" s="56" t="s">
        <v>184</v>
      </c>
      <c r="D29" s="55">
        <v>500000</v>
      </c>
      <c r="E29" s="55">
        <v>500000</v>
      </c>
      <c r="F29" s="55">
        <v>0</v>
      </c>
      <c r="G29" s="47"/>
      <c r="H29" s="232">
        <f t="shared" si="0"/>
        <v>1000000</v>
      </c>
    </row>
    <row r="30" spans="1:8" ht="23.4" hidden="1" x14ac:dyDescent="0.45">
      <c r="A30" s="54" t="s">
        <v>114</v>
      </c>
      <c r="B30" s="54" t="s">
        <v>211</v>
      </c>
      <c r="C30" s="54" t="s">
        <v>146</v>
      </c>
      <c r="D30" s="55">
        <v>500000</v>
      </c>
      <c r="E30" s="55">
        <v>500000</v>
      </c>
      <c r="F30" s="55">
        <v>0</v>
      </c>
      <c r="G30" s="47"/>
      <c r="H30" s="232">
        <f t="shared" si="0"/>
        <v>1000000</v>
      </c>
    </row>
    <row r="31" spans="1:8" ht="23.4" hidden="1" x14ac:dyDescent="0.45">
      <c r="A31" s="56" t="s">
        <v>114</v>
      </c>
      <c r="B31" s="56" t="s">
        <v>127</v>
      </c>
      <c r="C31" s="56" t="s">
        <v>126</v>
      </c>
      <c r="D31" s="55">
        <v>2000000</v>
      </c>
      <c r="E31" s="55">
        <v>0</v>
      </c>
      <c r="F31" s="55">
        <v>0</v>
      </c>
      <c r="G31" s="47"/>
      <c r="H31" s="232">
        <f t="shared" si="0"/>
        <v>2000000</v>
      </c>
    </row>
    <row r="32" spans="1:8" ht="23.4" hidden="1" x14ac:dyDescent="0.45">
      <c r="A32" s="56" t="s">
        <v>114</v>
      </c>
      <c r="B32" s="56" t="s">
        <v>128</v>
      </c>
      <c r="C32" s="56" t="s">
        <v>128</v>
      </c>
      <c r="D32" s="55">
        <v>0</v>
      </c>
      <c r="E32" s="55">
        <v>0</v>
      </c>
      <c r="F32" s="55">
        <v>0</v>
      </c>
      <c r="G32" s="47"/>
      <c r="H32" s="232">
        <f t="shared" si="0"/>
        <v>0</v>
      </c>
    </row>
    <row r="33" spans="1:8" ht="23.4" hidden="1" x14ac:dyDescent="0.45">
      <c r="A33" s="56" t="s">
        <v>114</v>
      </c>
      <c r="B33" s="56" t="s">
        <v>138</v>
      </c>
      <c r="C33" s="56" t="s">
        <v>139</v>
      </c>
      <c r="D33" s="55">
        <v>0</v>
      </c>
      <c r="E33" s="55">
        <v>0</v>
      </c>
      <c r="F33" s="55">
        <v>0</v>
      </c>
      <c r="G33" s="47"/>
      <c r="H33" s="232">
        <f t="shared" si="0"/>
        <v>0</v>
      </c>
    </row>
    <row r="34" spans="1:8" ht="23.4" hidden="1" x14ac:dyDescent="0.45">
      <c r="A34" s="56" t="s">
        <v>114</v>
      </c>
      <c r="B34" s="56" t="s">
        <v>147</v>
      </c>
      <c r="C34" s="56" t="s">
        <v>148</v>
      </c>
      <c r="D34" s="55">
        <v>1000000</v>
      </c>
      <c r="E34" s="55">
        <v>1000000</v>
      </c>
      <c r="F34" s="55">
        <v>0</v>
      </c>
      <c r="G34" s="47"/>
      <c r="H34" s="232">
        <f t="shared" si="0"/>
        <v>2000000</v>
      </c>
    </row>
    <row r="35" spans="1:8" ht="23.4" hidden="1" x14ac:dyDescent="0.45">
      <c r="A35" s="56" t="s">
        <v>114</v>
      </c>
      <c r="B35" s="56" t="s">
        <v>151</v>
      </c>
      <c r="C35" s="56" t="s">
        <v>152</v>
      </c>
      <c r="D35" s="55">
        <v>0</v>
      </c>
      <c r="E35" s="55">
        <v>0</v>
      </c>
      <c r="F35" s="55">
        <v>0</v>
      </c>
      <c r="G35" s="47"/>
      <c r="H35" s="232">
        <f t="shared" si="0"/>
        <v>0</v>
      </c>
    </row>
    <row r="36" spans="1:8" ht="23.4" hidden="1" x14ac:dyDescent="0.45">
      <c r="A36" s="56" t="s">
        <v>114</v>
      </c>
      <c r="B36" s="56" t="s">
        <v>135</v>
      </c>
      <c r="C36" s="56" t="s">
        <v>134</v>
      </c>
      <c r="D36" s="55">
        <v>2000000</v>
      </c>
      <c r="E36" s="55">
        <v>0</v>
      </c>
      <c r="F36" s="55">
        <v>0</v>
      </c>
      <c r="G36" s="47"/>
      <c r="H36" s="232">
        <f t="shared" si="0"/>
        <v>2000000</v>
      </c>
    </row>
    <row r="37" spans="1:8" ht="46.8" hidden="1" x14ac:dyDescent="0.45">
      <c r="A37" s="56" t="s">
        <v>114</v>
      </c>
      <c r="B37" s="56" t="s">
        <v>136</v>
      </c>
      <c r="C37" s="225" t="s">
        <v>137</v>
      </c>
      <c r="D37" s="55">
        <v>0</v>
      </c>
      <c r="E37" s="55">
        <v>1500000</v>
      </c>
      <c r="F37" s="55">
        <v>0</v>
      </c>
      <c r="G37" s="47"/>
      <c r="H37" s="232">
        <f t="shared" si="0"/>
        <v>1500000</v>
      </c>
    </row>
    <row r="38" spans="1:8" ht="23.4" hidden="1" x14ac:dyDescent="0.45">
      <c r="A38" s="54" t="s">
        <v>114</v>
      </c>
      <c r="B38" s="54" t="s">
        <v>169</v>
      </c>
      <c r="C38" s="56" t="s">
        <v>169</v>
      </c>
      <c r="D38" s="55">
        <v>1000000</v>
      </c>
      <c r="E38" s="55">
        <v>0</v>
      </c>
      <c r="F38" s="55">
        <v>0</v>
      </c>
      <c r="G38" s="47"/>
      <c r="H38" s="232">
        <f t="shared" si="0"/>
        <v>1000000</v>
      </c>
    </row>
    <row r="39" spans="1:8" ht="23.4" hidden="1" x14ac:dyDescent="0.45">
      <c r="A39" s="56" t="s">
        <v>114</v>
      </c>
      <c r="B39" s="56" t="s">
        <v>179</v>
      </c>
      <c r="C39" s="56" t="s">
        <v>180</v>
      </c>
      <c r="D39" s="55">
        <v>1000000</v>
      </c>
      <c r="E39" s="55">
        <v>0</v>
      </c>
      <c r="F39" s="55">
        <v>0</v>
      </c>
      <c r="G39" s="47"/>
      <c r="H39" s="232">
        <f t="shared" si="0"/>
        <v>1000000</v>
      </c>
    </row>
    <row r="40" spans="1:8" ht="23.4" hidden="1" x14ac:dyDescent="0.45">
      <c r="A40" s="56" t="s">
        <v>114</v>
      </c>
      <c r="B40" s="56" t="s">
        <v>141</v>
      </c>
      <c r="C40" s="56" t="s">
        <v>142</v>
      </c>
      <c r="D40" s="55">
        <v>2000000</v>
      </c>
      <c r="E40" s="55">
        <v>1000000</v>
      </c>
      <c r="F40" s="55">
        <v>0</v>
      </c>
      <c r="G40" s="47"/>
      <c r="H40" s="232">
        <f t="shared" si="0"/>
        <v>3000000</v>
      </c>
    </row>
    <row r="41" spans="1:8" ht="23.4" hidden="1" x14ac:dyDescent="0.45">
      <c r="A41" s="56" t="s">
        <v>114</v>
      </c>
      <c r="B41" s="56" t="s">
        <v>143</v>
      </c>
      <c r="C41" s="56" t="s">
        <v>144</v>
      </c>
      <c r="D41" s="55">
        <v>1500000</v>
      </c>
      <c r="E41" s="55">
        <v>0</v>
      </c>
      <c r="F41" s="55">
        <v>0</v>
      </c>
      <c r="G41" s="47"/>
      <c r="H41" s="232">
        <f t="shared" si="0"/>
        <v>1500000</v>
      </c>
    </row>
    <row r="42" spans="1:8" ht="23.4" hidden="1" x14ac:dyDescent="0.45">
      <c r="A42" s="56" t="s">
        <v>114</v>
      </c>
      <c r="B42" s="56" t="s">
        <v>145</v>
      </c>
      <c r="C42" s="56" t="s">
        <v>146</v>
      </c>
      <c r="D42" s="55">
        <v>500000</v>
      </c>
      <c r="E42" s="55">
        <v>1000000</v>
      </c>
      <c r="F42" s="55">
        <v>0</v>
      </c>
      <c r="G42" s="47"/>
      <c r="H42" s="232">
        <f t="shared" si="0"/>
        <v>1500000</v>
      </c>
    </row>
    <row r="43" spans="1:8" ht="23.4" hidden="1" x14ac:dyDescent="0.45">
      <c r="A43" s="54" t="s">
        <v>114</v>
      </c>
      <c r="B43" s="54" t="s">
        <v>192</v>
      </c>
      <c r="C43" s="54" t="s">
        <v>193</v>
      </c>
      <c r="D43" s="55">
        <v>1500000</v>
      </c>
      <c r="E43" s="55">
        <v>1500000</v>
      </c>
      <c r="F43" s="55">
        <v>0</v>
      </c>
      <c r="G43" s="47"/>
      <c r="H43" s="232">
        <f t="shared" si="0"/>
        <v>3000000</v>
      </c>
    </row>
    <row r="44" spans="1:8" ht="23.4" hidden="1" x14ac:dyDescent="0.45">
      <c r="A44" s="54" t="s">
        <v>114</v>
      </c>
      <c r="B44" s="54" t="s">
        <v>213</v>
      </c>
      <c r="C44" s="54" t="s">
        <v>214</v>
      </c>
      <c r="D44" s="55">
        <v>1000000</v>
      </c>
      <c r="E44" s="55">
        <v>1000000</v>
      </c>
      <c r="F44" s="55">
        <v>0</v>
      </c>
      <c r="G44" s="47"/>
      <c r="H44" s="232">
        <f t="shared" si="0"/>
        <v>2000000</v>
      </c>
    </row>
    <row r="45" spans="1:8" ht="23.4" hidden="1" x14ac:dyDescent="0.45">
      <c r="A45" s="56" t="s">
        <v>114</v>
      </c>
      <c r="B45" s="56" t="s">
        <v>117</v>
      </c>
      <c r="C45" s="56" t="s">
        <v>118</v>
      </c>
      <c r="D45" s="55">
        <v>1500000</v>
      </c>
      <c r="E45" s="55">
        <v>0</v>
      </c>
      <c r="F45" s="55">
        <v>0</v>
      </c>
      <c r="G45" s="47"/>
      <c r="H45" s="232">
        <f t="shared" si="0"/>
        <v>1500000</v>
      </c>
    </row>
    <row r="46" spans="1:8" ht="23.4" hidden="1" x14ac:dyDescent="0.45">
      <c r="A46" s="56" t="s">
        <v>114</v>
      </c>
      <c r="B46" s="56" t="s">
        <v>153</v>
      </c>
      <c r="C46" s="56" t="s">
        <v>154</v>
      </c>
      <c r="D46" s="55">
        <v>500000</v>
      </c>
      <c r="E46" s="55">
        <v>0</v>
      </c>
      <c r="F46" s="55">
        <v>0</v>
      </c>
      <c r="G46" s="47"/>
      <c r="H46" s="232">
        <f t="shared" si="0"/>
        <v>500000</v>
      </c>
    </row>
    <row r="47" spans="1:8" ht="23.4" hidden="1" x14ac:dyDescent="0.45">
      <c r="A47" s="56" t="s">
        <v>114</v>
      </c>
      <c r="B47" s="56" t="s">
        <v>176</v>
      </c>
      <c r="C47" s="56" t="s">
        <v>176</v>
      </c>
      <c r="D47" s="55">
        <v>0</v>
      </c>
      <c r="E47" s="55">
        <v>0</v>
      </c>
      <c r="F47" s="55">
        <v>0</v>
      </c>
      <c r="G47" s="47"/>
      <c r="H47" s="232">
        <f t="shared" si="0"/>
        <v>0</v>
      </c>
    </row>
    <row r="48" spans="1:8" ht="23.4" hidden="1" x14ac:dyDescent="0.45">
      <c r="A48" s="56" t="s">
        <v>114</v>
      </c>
      <c r="B48" s="56" t="s">
        <v>157</v>
      </c>
      <c r="C48" s="56" t="s">
        <v>158</v>
      </c>
      <c r="D48" s="55">
        <v>2000000</v>
      </c>
      <c r="E48" s="55">
        <v>2000000</v>
      </c>
      <c r="F48" s="55">
        <v>0</v>
      </c>
      <c r="G48" s="47"/>
      <c r="H48" s="232">
        <f t="shared" si="0"/>
        <v>4000000</v>
      </c>
    </row>
    <row r="49" spans="1:8" ht="23.4" hidden="1" x14ac:dyDescent="0.45">
      <c r="A49" s="56" t="s">
        <v>114</v>
      </c>
      <c r="B49" s="56" t="s">
        <v>133</v>
      </c>
      <c r="C49" s="56" t="s">
        <v>134</v>
      </c>
      <c r="D49" s="55">
        <v>2000000</v>
      </c>
      <c r="E49" s="55">
        <v>3000000</v>
      </c>
      <c r="F49" s="55">
        <v>0</v>
      </c>
      <c r="G49" s="47"/>
      <c r="H49" s="232">
        <f t="shared" si="0"/>
        <v>5000000</v>
      </c>
    </row>
    <row r="50" spans="1:8" ht="23.4" hidden="1" x14ac:dyDescent="0.45">
      <c r="A50" s="56" t="s">
        <v>114</v>
      </c>
      <c r="B50" s="56" t="s">
        <v>161</v>
      </c>
      <c r="C50" s="56" t="s">
        <v>162</v>
      </c>
      <c r="D50" s="55">
        <v>2000000</v>
      </c>
      <c r="E50" s="55">
        <v>0</v>
      </c>
      <c r="F50" s="55">
        <v>0</v>
      </c>
      <c r="G50" s="47"/>
      <c r="H50" s="232">
        <f t="shared" si="0"/>
        <v>2000000</v>
      </c>
    </row>
    <row r="51" spans="1:8" ht="23.4" hidden="1" x14ac:dyDescent="0.45">
      <c r="A51" s="56" t="s">
        <v>114</v>
      </c>
      <c r="B51" s="56" t="s">
        <v>163</v>
      </c>
      <c r="C51" s="56" t="s">
        <v>164</v>
      </c>
      <c r="D51" s="55">
        <v>0</v>
      </c>
      <c r="E51" s="55">
        <v>1000000</v>
      </c>
      <c r="F51" s="55">
        <v>0</v>
      </c>
      <c r="G51" s="47"/>
      <c r="H51" s="232">
        <f t="shared" si="0"/>
        <v>1000000</v>
      </c>
    </row>
    <row r="52" spans="1:8" ht="23.4" hidden="1" x14ac:dyDescent="0.45">
      <c r="A52" s="56" t="s">
        <v>114</v>
      </c>
      <c r="B52" s="56" t="s">
        <v>165</v>
      </c>
      <c r="C52" s="56" t="s">
        <v>164</v>
      </c>
      <c r="D52" s="55">
        <v>1000000</v>
      </c>
      <c r="E52" s="55">
        <v>0</v>
      </c>
      <c r="F52" s="55">
        <v>0</v>
      </c>
      <c r="G52" s="47"/>
      <c r="H52" s="232">
        <f t="shared" si="0"/>
        <v>1000000</v>
      </c>
    </row>
    <row r="53" spans="1:8" ht="23.4" hidden="1" x14ac:dyDescent="0.45">
      <c r="A53" s="56" t="s">
        <v>114</v>
      </c>
      <c r="B53" s="56" t="s">
        <v>166</v>
      </c>
      <c r="C53" s="56" t="s">
        <v>164</v>
      </c>
      <c r="D53" s="55">
        <v>1000000</v>
      </c>
      <c r="E53" s="55">
        <v>0</v>
      </c>
      <c r="F53" s="55">
        <v>0</v>
      </c>
      <c r="G53" s="47"/>
      <c r="H53" s="232">
        <f t="shared" si="0"/>
        <v>1000000</v>
      </c>
    </row>
    <row r="54" spans="1:8" ht="23.4" hidden="1" x14ac:dyDescent="0.45">
      <c r="A54" s="56" t="s">
        <v>114</v>
      </c>
      <c r="B54" s="56" t="s">
        <v>167</v>
      </c>
      <c r="C54" s="56" t="s">
        <v>164</v>
      </c>
      <c r="D54" s="55">
        <v>1000000</v>
      </c>
      <c r="E54" s="55">
        <v>1000000</v>
      </c>
      <c r="F54" s="55">
        <v>0</v>
      </c>
      <c r="G54" s="47"/>
      <c r="H54" s="232">
        <f t="shared" si="0"/>
        <v>2000000</v>
      </c>
    </row>
    <row r="55" spans="1:8" ht="23.4" hidden="1" x14ac:dyDescent="0.45">
      <c r="A55" s="56" t="s">
        <v>114</v>
      </c>
      <c r="B55" s="56" t="s">
        <v>168</v>
      </c>
      <c r="C55" s="56" t="s">
        <v>164</v>
      </c>
      <c r="D55" s="55">
        <v>0</v>
      </c>
      <c r="E55" s="55">
        <v>1000000</v>
      </c>
      <c r="F55" s="55">
        <v>0</v>
      </c>
      <c r="G55" s="47"/>
      <c r="H55" s="232">
        <f t="shared" si="0"/>
        <v>1000000</v>
      </c>
    </row>
    <row r="56" spans="1:8" ht="23.4" hidden="1" x14ac:dyDescent="0.45">
      <c r="A56" s="56" t="s">
        <v>114</v>
      </c>
      <c r="B56" s="56" t="s">
        <v>140</v>
      </c>
      <c r="C56" s="56" t="s">
        <v>139</v>
      </c>
      <c r="D56" s="55">
        <v>3000000</v>
      </c>
      <c r="E56" s="55">
        <v>0</v>
      </c>
      <c r="F56" s="55">
        <v>0</v>
      </c>
      <c r="G56" s="47"/>
      <c r="H56" s="232">
        <f t="shared" si="0"/>
        <v>3000000</v>
      </c>
    </row>
    <row r="57" spans="1:8" ht="23.4" hidden="1" x14ac:dyDescent="0.45">
      <c r="A57" s="56" t="s">
        <v>114</v>
      </c>
      <c r="B57" s="56" t="s">
        <v>170</v>
      </c>
      <c r="C57" s="56" t="s">
        <v>171</v>
      </c>
      <c r="D57" s="55">
        <v>0</v>
      </c>
      <c r="E57" s="55">
        <v>1500000</v>
      </c>
      <c r="F57" s="55">
        <v>0</v>
      </c>
      <c r="G57" s="47"/>
      <c r="H57" s="232">
        <f t="shared" si="0"/>
        <v>1500000</v>
      </c>
    </row>
    <row r="58" spans="1:8" ht="23.4" hidden="1" x14ac:dyDescent="0.45">
      <c r="A58" s="56" t="s">
        <v>114</v>
      </c>
      <c r="B58" s="56" t="s">
        <v>172</v>
      </c>
      <c r="C58" s="56" t="s">
        <v>173</v>
      </c>
      <c r="D58" s="55">
        <v>0</v>
      </c>
      <c r="E58" s="55">
        <v>1000000</v>
      </c>
      <c r="F58" s="55">
        <v>0</v>
      </c>
      <c r="G58" s="47"/>
      <c r="H58" s="232">
        <f t="shared" si="0"/>
        <v>1000000</v>
      </c>
    </row>
    <row r="59" spans="1:8" ht="23.4" hidden="1" x14ac:dyDescent="0.45">
      <c r="A59" s="56" t="s">
        <v>114</v>
      </c>
      <c r="B59" s="56" t="s">
        <v>174</v>
      </c>
      <c r="C59" s="56" t="s">
        <v>164</v>
      </c>
      <c r="D59" s="55">
        <v>0</v>
      </c>
      <c r="E59" s="55">
        <v>1000000</v>
      </c>
      <c r="F59" s="55">
        <v>0</v>
      </c>
      <c r="G59" s="47"/>
      <c r="H59" s="232">
        <f t="shared" si="0"/>
        <v>1000000</v>
      </c>
    </row>
    <row r="60" spans="1:8" ht="23.4" hidden="1" x14ac:dyDescent="0.45">
      <c r="A60" s="56" t="s">
        <v>114</v>
      </c>
      <c r="B60" s="56" t="s">
        <v>175</v>
      </c>
      <c r="C60" s="56" t="s">
        <v>164</v>
      </c>
      <c r="D60" s="55">
        <v>1000000</v>
      </c>
      <c r="E60" s="55">
        <v>0</v>
      </c>
      <c r="F60" s="55">
        <v>0</v>
      </c>
      <c r="G60" s="47"/>
      <c r="H60" s="232">
        <f t="shared" si="0"/>
        <v>1000000</v>
      </c>
    </row>
    <row r="61" spans="1:8" ht="23.4" hidden="1" x14ac:dyDescent="0.45">
      <c r="A61" s="54" t="s">
        <v>114</v>
      </c>
      <c r="B61" s="54" t="s">
        <v>209</v>
      </c>
      <c r="C61" s="54" t="s">
        <v>209</v>
      </c>
      <c r="D61" s="55">
        <v>2000000</v>
      </c>
      <c r="E61" s="55">
        <v>0</v>
      </c>
      <c r="F61" s="55">
        <v>0</v>
      </c>
      <c r="G61" s="47"/>
      <c r="H61" s="232">
        <f t="shared" si="0"/>
        <v>2000000</v>
      </c>
    </row>
    <row r="62" spans="1:8" ht="23.4" hidden="1" x14ac:dyDescent="0.45">
      <c r="A62" s="56" t="s">
        <v>114</v>
      </c>
      <c r="B62" s="56" t="s">
        <v>159</v>
      </c>
      <c r="C62" s="56" t="s">
        <v>160</v>
      </c>
      <c r="D62" s="55">
        <v>0</v>
      </c>
      <c r="E62" s="55">
        <v>2000000</v>
      </c>
      <c r="F62" s="55">
        <v>0</v>
      </c>
      <c r="G62" s="47"/>
      <c r="H62" s="232">
        <f t="shared" si="0"/>
        <v>2000000</v>
      </c>
    </row>
    <row r="63" spans="1:8" ht="23.4" hidden="1" x14ac:dyDescent="0.45">
      <c r="A63" s="56" t="s">
        <v>114</v>
      </c>
      <c r="B63" s="56" t="s">
        <v>178</v>
      </c>
      <c r="C63" s="56" t="s">
        <v>164</v>
      </c>
      <c r="D63" s="55">
        <v>1000000</v>
      </c>
      <c r="E63" s="55">
        <v>0</v>
      </c>
      <c r="F63" s="55">
        <v>0</v>
      </c>
      <c r="G63" s="47"/>
      <c r="H63" s="232">
        <f t="shared" si="0"/>
        <v>1000000</v>
      </c>
    </row>
    <row r="64" spans="1:8" ht="23.4" hidden="1" x14ac:dyDescent="0.45">
      <c r="A64" s="56" t="s">
        <v>114</v>
      </c>
      <c r="B64" s="56" t="s">
        <v>149</v>
      </c>
      <c r="C64" s="56" t="s">
        <v>150</v>
      </c>
      <c r="D64" s="55">
        <v>1000000</v>
      </c>
      <c r="E64" s="55">
        <v>0</v>
      </c>
      <c r="F64" s="55">
        <v>0</v>
      </c>
      <c r="G64" s="47"/>
      <c r="H64" s="232">
        <f t="shared" si="0"/>
        <v>1000000</v>
      </c>
    </row>
    <row r="65" spans="1:8" ht="23.4" hidden="1" x14ac:dyDescent="0.45">
      <c r="A65" s="56" t="s">
        <v>114</v>
      </c>
      <c r="B65" s="56" t="s">
        <v>181</v>
      </c>
      <c r="C65" s="56" t="s">
        <v>182</v>
      </c>
      <c r="D65" s="55">
        <v>0</v>
      </c>
      <c r="E65" s="55">
        <v>2000000</v>
      </c>
      <c r="F65" s="55">
        <v>0</v>
      </c>
      <c r="G65" s="47"/>
      <c r="H65" s="232">
        <f t="shared" si="0"/>
        <v>2000000</v>
      </c>
    </row>
    <row r="66" spans="1:8" ht="23.4" hidden="1" x14ac:dyDescent="0.45">
      <c r="A66" s="56" t="s">
        <v>114</v>
      </c>
      <c r="B66" s="56" t="s">
        <v>155</v>
      </c>
      <c r="C66" s="56" t="s">
        <v>156</v>
      </c>
      <c r="D66" s="55">
        <v>1000000</v>
      </c>
      <c r="E66" s="55">
        <v>1000000</v>
      </c>
      <c r="F66" s="55">
        <v>0</v>
      </c>
      <c r="G66" s="47"/>
      <c r="H66" s="232">
        <f t="shared" si="0"/>
        <v>2000000</v>
      </c>
    </row>
    <row r="67" spans="1:8" ht="23.4" hidden="1" x14ac:dyDescent="0.45">
      <c r="A67" s="56" t="s">
        <v>114</v>
      </c>
      <c r="B67" s="56" t="s">
        <v>125</v>
      </c>
      <c r="C67" s="56" t="s">
        <v>126</v>
      </c>
      <c r="D67" s="55">
        <v>4000000</v>
      </c>
      <c r="E67" s="55">
        <v>0</v>
      </c>
      <c r="F67" s="55">
        <v>0</v>
      </c>
      <c r="G67" s="47"/>
      <c r="H67" s="232">
        <f t="shared" si="0"/>
        <v>4000000</v>
      </c>
    </row>
    <row r="68" spans="1:8" ht="23.4" hidden="1" x14ac:dyDescent="0.45">
      <c r="A68" s="54" t="s">
        <v>114</v>
      </c>
      <c r="B68" s="54" t="s">
        <v>186</v>
      </c>
      <c r="C68" s="54" t="s">
        <v>173</v>
      </c>
      <c r="D68" s="55">
        <v>0</v>
      </c>
      <c r="E68" s="55">
        <v>2000000</v>
      </c>
      <c r="F68" s="55">
        <v>0</v>
      </c>
      <c r="G68" s="47"/>
      <c r="H68" s="232">
        <f t="shared" si="0"/>
        <v>2000000</v>
      </c>
    </row>
    <row r="69" spans="1:8" ht="23.4" hidden="1" x14ac:dyDescent="0.45">
      <c r="A69" s="54" t="s">
        <v>114</v>
      </c>
      <c r="B69" s="54" t="s">
        <v>187</v>
      </c>
      <c r="C69" s="54" t="s">
        <v>188</v>
      </c>
      <c r="D69" s="55">
        <v>0</v>
      </c>
      <c r="E69" s="55">
        <v>1000000</v>
      </c>
      <c r="F69" s="55">
        <v>0</v>
      </c>
      <c r="G69" s="47"/>
      <c r="H69" s="232">
        <f t="shared" ref="H69:H132" si="1">SUM(D69:G69)</f>
        <v>1000000</v>
      </c>
    </row>
    <row r="70" spans="1:8" ht="23.4" hidden="1" x14ac:dyDescent="0.45">
      <c r="A70" s="54" t="s">
        <v>114</v>
      </c>
      <c r="B70" s="54" t="s">
        <v>189</v>
      </c>
      <c r="C70" s="226" t="s">
        <v>190</v>
      </c>
      <c r="D70" s="55">
        <v>3500000</v>
      </c>
      <c r="E70" s="55">
        <v>0</v>
      </c>
      <c r="F70" s="55">
        <v>0</v>
      </c>
      <c r="G70" s="47"/>
      <c r="H70" s="232">
        <f t="shared" si="1"/>
        <v>3500000</v>
      </c>
    </row>
    <row r="71" spans="1:8" ht="46.8" hidden="1" x14ac:dyDescent="0.45">
      <c r="A71" s="54" t="s">
        <v>114</v>
      </c>
      <c r="B71" s="54" t="s">
        <v>191</v>
      </c>
      <c r="C71" s="226" t="s">
        <v>191</v>
      </c>
      <c r="D71" s="55">
        <v>0</v>
      </c>
      <c r="E71" s="55">
        <v>2000000</v>
      </c>
      <c r="F71" s="55">
        <v>0</v>
      </c>
      <c r="G71" s="47"/>
      <c r="H71" s="232">
        <f t="shared" si="1"/>
        <v>2000000</v>
      </c>
    </row>
    <row r="72" spans="1:8" ht="23.4" hidden="1" x14ac:dyDescent="0.45">
      <c r="A72" s="56" t="s">
        <v>114</v>
      </c>
      <c r="B72" s="56" t="s">
        <v>119</v>
      </c>
      <c r="C72" s="56" t="s">
        <v>120</v>
      </c>
      <c r="D72" s="55">
        <v>15000000</v>
      </c>
      <c r="E72" s="55">
        <v>0</v>
      </c>
      <c r="F72" s="55">
        <v>0</v>
      </c>
      <c r="G72" s="47"/>
      <c r="H72" s="232">
        <f t="shared" si="1"/>
        <v>15000000</v>
      </c>
    </row>
    <row r="73" spans="1:8" ht="23.4" hidden="1" x14ac:dyDescent="0.45">
      <c r="A73" s="54" t="s">
        <v>114</v>
      </c>
      <c r="B73" s="54" t="s">
        <v>194</v>
      </c>
      <c r="C73" s="54" t="s">
        <v>173</v>
      </c>
      <c r="D73" s="55">
        <v>0</v>
      </c>
      <c r="E73" s="55">
        <v>2000000</v>
      </c>
      <c r="F73" s="55">
        <v>0</v>
      </c>
      <c r="G73" s="47"/>
      <c r="H73" s="232">
        <f t="shared" si="1"/>
        <v>2000000</v>
      </c>
    </row>
    <row r="74" spans="1:8" ht="23.4" hidden="1" x14ac:dyDescent="0.45">
      <c r="A74" s="54" t="s">
        <v>114</v>
      </c>
      <c r="B74" s="54" t="s">
        <v>195</v>
      </c>
      <c r="C74" s="54" t="s">
        <v>173</v>
      </c>
      <c r="D74" s="55">
        <v>0</v>
      </c>
      <c r="E74" s="55">
        <v>2000000</v>
      </c>
      <c r="F74" s="55">
        <v>0</v>
      </c>
      <c r="G74" s="47"/>
      <c r="H74" s="232">
        <f t="shared" si="1"/>
        <v>2000000</v>
      </c>
    </row>
    <row r="75" spans="1:8" ht="23.4" hidden="1" x14ac:dyDescent="0.45">
      <c r="A75" s="54" t="s">
        <v>114</v>
      </c>
      <c r="B75" s="54" t="s">
        <v>196</v>
      </c>
      <c r="C75" s="54" t="s">
        <v>173</v>
      </c>
      <c r="D75" s="55">
        <v>0</v>
      </c>
      <c r="E75" s="55">
        <v>1000000</v>
      </c>
      <c r="F75" s="55">
        <v>0</v>
      </c>
      <c r="G75" s="47"/>
      <c r="H75" s="232">
        <f t="shared" si="1"/>
        <v>1000000</v>
      </c>
    </row>
    <row r="76" spans="1:8" ht="23.4" hidden="1" x14ac:dyDescent="0.45">
      <c r="A76" s="54" t="s">
        <v>114</v>
      </c>
      <c r="B76" s="54" t="s">
        <v>197</v>
      </c>
      <c r="C76" s="54" t="s">
        <v>173</v>
      </c>
      <c r="D76" s="55">
        <v>0</v>
      </c>
      <c r="E76" s="55">
        <v>1000000</v>
      </c>
      <c r="F76" s="55">
        <v>0</v>
      </c>
      <c r="G76" s="47"/>
      <c r="H76" s="232">
        <f t="shared" si="1"/>
        <v>1000000</v>
      </c>
    </row>
    <row r="77" spans="1:8" ht="23.4" hidden="1" x14ac:dyDescent="0.45">
      <c r="A77" s="54" t="s">
        <v>114</v>
      </c>
      <c r="B77" s="54" t="s">
        <v>198</v>
      </c>
      <c r="C77" s="54" t="s">
        <v>173</v>
      </c>
      <c r="D77" s="55">
        <v>2000000</v>
      </c>
      <c r="E77" s="55">
        <v>2000000</v>
      </c>
      <c r="F77" s="55">
        <v>0</v>
      </c>
      <c r="G77" s="47"/>
      <c r="H77" s="232">
        <f t="shared" si="1"/>
        <v>4000000</v>
      </c>
    </row>
    <row r="78" spans="1:8" ht="23.4" hidden="1" x14ac:dyDescent="0.45">
      <c r="A78" s="54" t="s">
        <v>114</v>
      </c>
      <c r="B78" s="54" t="s">
        <v>199</v>
      </c>
      <c r="C78" s="54" t="s">
        <v>200</v>
      </c>
      <c r="D78" s="55">
        <v>10000000</v>
      </c>
      <c r="E78" s="55">
        <v>4000000</v>
      </c>
      <c r="F78" s="55">
        <v>0</v>
      </c>
      <c r="G78" s="47"/>
      <c r="H78" s="232">
        <f t="shared" si="1"/>
        <v>14000000</v>
      </c>
    </row>
    <row r="79" spans="1:8" ht="23.4" hidden="1" x14ac:dyDescent="0.45">
      <c r="A79" s="54" t="s">
        <v>114</v>
      </c>
      <c r="B79" s="54" t="s">
        <v>201</v>
      </c>
      <c r="C79" s="54" t="s">
        <v>202</v>
      </c>
      <c r="D79" s="55">
        <v>4000000</v>
      </c>
      <c r="E79" s="55">
        <v>3000000</v>
      </c>
      <c r="F79" s="55">
        <v>0</v>
      </c>
      <c r="G79" s="47"/>
      <c r="H79" s="232">
        <f t="shared" si="1"/>
        <v>7000000</v>
      </c>
    </row>
    <row r="80" spans="1:8" ht="23.4" hidden="1" x14ac:dyDescent="0.45">
      <c r="A80" s="54" t="s">
        <v>114</v>
      </c>
      <c r="B80" s="54" t="s">
        <v>203</v>
      </c>
      <c r="C80" s="54" t="s">
        <v>203</v>
      </c>
      <c r="D80" s="55">
        <v>3000000</v>
      </c>
      <c r="E80" s="55">
        <v>0</v>
      </c>
      <c r="F80" s="55">
        <v>0</v>
      </c>
      <c r="G80" s="47"/>
      <c r="H80" s="232">
        <f t="shared" si="1"/>
        <v>3000000</v>
      </c>
    </row>
    <row r="81" spans="1:8" ht="23.4" hidden="1" x14ac:dyDescent="0.45">
      <c r="A81" s="54" t="s">
        <v>114</v>
      </c>
      <c r="B81" s="54" t="s">
        <v>204</v>
      </c>
      <c r="C81" s="54" t="s">
        <v>204</v>
      </c>
      <c r="D81" s="55">
        <v>3000000</v>
      </c>
      <c r="E81" s="55">
        <v>0</v>
      </c>
      <c r="F81" s="55">
        <v>0</v>
      </c>
      <c r="G81" s="47"/>
      <c r="H81" s="232">
        <f t="shared" si="1"/>
        <v>3000000</v>
      </c>
    </row>
    <row r="82" spans="1:8" ht="23.4" hidden="1" x14ac:dyDescent="0.45">
      <c r="A82" s="54" t="s">
        <v>114</v>
      </c>
      <c r="B82" s="54" t="s">
        <v>205</v>
      </c>
      <c r="C82" s="54" t="s">
        <v>206</v>
      </c>
      <c r="D82" s="55">
        <v>6000000</v>
      </c>
      <c r="E82" s="55">
        <v>0</v>
      </c>
      <c r="F82" s="55">
        <v>0</v>
      </c>
      <c r="G82" s="47"/>
      <c r="H82" s="232">
        <f t="shared" si="1"/>
        <v>6000000</v>
      </c>
    </row>
    <row r="83" spans="1:8" ht="23.4" hidden="1" x14ac:dyDescent="0.45">
      <c r="A83" s="54" t="s">
        <v>114</v>
      </c>
      <c r="B83" s="54" t="s">
        <v>207</v>
      </c>
      <c r="C83" s="54" t="s">
        <v>207</v>
      </c>
      <c r="D83" s="55">
        <v>0</v>
      </c>
      <c r="E83" s="55">
        <v>1000000</v>
      </c>
      <c r="F83" s="55">
        <v>0</v>
      </c>
      <c r="G83" s="47"/>
      <c r="H83" s="232">
        <f t="shared" si="1"/>
        <v>1000000</v>
      </c>
    </row>
    <row r="84" spans="1:8" ht="23.4" hidden="1" x14ac:dyDescent="0.45">
      <c r="A84" s="54" t="s">
        <v>114</v>
      </c>
      <c r="B84" s="54" t="s">
        <v>208</v>
      </c>
      <c r="C84" s="54" t="s">
        <v>208</v>
      </c>
      <c r="D84" s="55">
        <v>0</v>
      </c>
      <c r="E84" s="55">
        <v>1000000</v>
      </c>
      <c r="F84" s="55">
        <v>0</v>
      </c>
      <c r="G84" s="47"/>
      <c r="H84" s="232">
        <f t="shared" si="1"/>
        <v>1000000</v>
      </c>
    </row>
    <row r="85" spans="1:8" ht="23.4" hidden="1" x14ac:dyDescent="0.45">
      <c r="A85" s="56" t="s">
        <v>114</v>
      </c>
      <c r="B85" s="56" t="s">
        <v>123</v>
      </c>
      <c r="C85" s="56" t="s">
        <v>124</v>
      </c>
      <c r="D85" s="55">
        <v>5500000</v>
      </c>
      <c r="E85" s="55">
        <v>5500000</v>
      </c>
      <c r="F85" s="55">
        <v>0</v>
      </c>
      <c r="G85" s="47"/>
      <c r="H85" s="232">
        <f t="shared" si="1"/>
        <v>11000000</v>
      </c>
    </row>
    <row r="86" spans="1:8" ht="23.4" hidden="1" x14ac:dyDescent="0.45">
      <c r="A86" s="54" t="s">
        <v>114</v>
      </c>
      <c r="B86" s="54" t="s">
        <v>210</v>
      </c>
      <c r="C86" s="54" t="s">
        <v>210</v>
      </c>
      <c r="D86" s="55">
        <v>2000000</v>
      </c>
      <c r="E86" s="55">
        <v>0</v>
      </c>
      <c r="F86" s="55">
        <v>0</v>
      </c>
      <c r="G86" s="47"/>
      <c r="H86" s="232">
        <f t="shared" si="1"/>
        <v>2000000</v>
      </c>
    </row>
    <row r="87" spans="1:8" ht="23.4" hidden="1" x14ac:dyDescent="0.45">
      <c r="A87" s="56" t="s">
        <v>114</v>
      </c>
      <c r="B87" s="56" t="s">
        <v>286</v>
      </c>
      <c r="C87" s="56" t="s">
        <v>287</v>
      </c>
      <c r="D87" s="55">
        <v>10000000</v>
      </c>
      <c r="E87" s="55">
        <v>10000000</v>
      </c>
      <c r="F87" s="55">
        <v>10000000</v>
      </c>
      <c r="G87" s="47"/>
      <c r="H87" s="232">
        <f t="shared" si="1"/>
        <v>30000000</v>
      </c>
    </row>
    <row r="88" spans="1:8" ht="23.4" hidden="1" x14ac:dyDescent="0.45">
      <c r="A88" s="54" t="s">
        <v>114</v>
      </c>
      <c r="B88" s="54" t="s">
        <v>212</v>
      </c>
      <c r="C88" s="54" t="s">
        <v>212</v>
      </c>
      <c r="D88" s="55">
        <v>0</v>
      </c>
      <c r="E88" s="55">
        <v>3000000</v>
      </c>
      <c r="F88" s="55">
        <v>0</v>
      </c>
      <c r="G88" s="47"/>
      <c r="H88" s="232">
        <f t="shared" si="1"/>
        <v>3000000</v>
      </c>
    </row>
    <row r="89" spans="1:8" ht="23.4" hidden="1" x14ac:dyDescent="0.45">
      <c r="A89" s="54" t="s">
        <v>114</v>
      </c>
      <c r="B89" s="54" t="s">
        <v>288</v>
      </c>
      <c r="C89" s="54" t="s">
        <v>288</v>
      </c>
      <c r="D89" s="55">
        <v>0</v>
      </c>
      <c r="E89" s="55">
        <v>0</v>
      </c>
      <c r="F89" s="55">
        <v>0</v>
      </c>
      <c r="G89" s="47"/>
      <c r="H89" s="232">
        <f t="shared" si="1"/>
        <v>0</v>
      </c>
    </row>
    <row r="90" spans="1:8" ht="23.4" hidden="1" x14ac:dyDescent="0.45">
      <c r="A90" s="54" t="s">
        <v>114</v>
      </c>
      <c r="B90" s="54" t="s">
        <v>215</v>
      </c>
      <c r="C90" s="54" t="s">
        <v>216</v>
      </c>
      <c r="D90" s="55">
        <v>1000000</v>
      </c>
      <c r="E90" s="55">
        <v>0</v>
      </c>
      <c r="F90" s="55">
        <v>0</v>
      </c>
      <c r="G90" s="47"/>
      <c r="H90" s="232">
        <f t="shared" si="1"/>
        <v>1000000</v>
      </c>
    </row>
    <row r="91" spans="1:8" ht="23.4" hidden="1" x14ac:dyDescent="0.45">
      <c r="A91" s="54" t="s">
        <v>114</v>
      </c>
      <c r="B91" s="54" t="s">
        <v>217</v>
      </c>
      <c r="C91" s="54" t="s">
        <v>217</v>
      </c>
      <c r="D91" s="55">
        <v>3000000</v>
      </c>
      <c r="E91" s="55">
        <v>0</v>
      </c>
      <c r="F91" s="55">
        <v>0</v>
      </c>
      <c r="G91" s="47"/>
      <c r="H91" s="232">
        <f t="shared" si="1"/>
        <v>3000000</v>
      </c>
    </row>
    <row r="92" spans="1:8" ht="23.4" hidden="1" x14ac:dyDescent="0.45">
      <c r="A92" s="54" t="s">
        <v>114</v>
      </c>
      <c r="B92" s="54" t="s">
        <v>218</v>
      </c>
      <c r="C92" s="54" t="s">
        <v>218</v>
      </c>
      <c r="D92" s="55">
        <v>1000000</v>
      </c>
      <c r="E92" s="55">
        <v>1000000</v>
      </c>
      <c r="F92" s="55">
        <v>0</v>
      </c>
      <c r="G92" s="47"/>
      <c r="H92" s="232">
        <f t="shared" si="1"/>
        <v>2000000</v>
      </c>
    </row>
    <row r="93" spans="1:8" ht="23.4" hidden="1" x14ac:dyDescent="0.45">
      <c r="A93" s="54" t="s">
        <v>114</v>
      </c>
      <c r="B93" s="54" t="s">
        <v>219</v>
      </c>
      <c r="C93" s="54" t="s">
        <v>219</v>
      </c>
      <c r="D93" s="55">
        <v>1000000</v>
      </c>
      <c r="E93" s="55">
        <v>1000000</v>
      </c>
      <c r="F93" s="55">
        <v>0</v>
      </c>
      <c r="G93" s="47"/>
      <c r="H93" s="232">
        <f t="shared" si="1"/>
        <v>2000000</v>
      </c>
    </row>
    <row r="94" spans="1:8" ht="23.4" hidden="1" x14ac:dyDescent="0.45">
      <c r="A94" s="54" t="s">
        <v>114</v>
      </c>
      <c r="B94" s="54" t="s">
        <v>220</v>
      </c>
      <c r="C94" s="226" t="s">
        <v>220</v>
      </c>
      <c r="D94" s="55">
        <v>3000000</v>
      </c>
      <c r="E94" s="55">
        <v>0</v>
      </c>
      <c r="F94" s="55">
        <v>0</v>
      </c>
      <c r="G94" s="47"/>
      <c r="H94" s="232">
        <f t="shared" si="1"/>
        <v>3000000</v>
      </c>
    </row>
    <row r="95" spans="1:8" ht="23.4" hidden="1" x14ac:dyDescent="0.45">
      <c r="A95" s="54" t="s">
        <v>114</v>
      </c>
      <c r="B95" s="54" t="s">
        <v>221</v>
      </c>
      <c r="C95" s="226" t="s">
        <v>221</v>
      </c>
      <c r="D95" s="55">
        <v>2000000</v>
      </c>
      <c r="E95" s="55">
        <v>0</v>
      </c>
      <c r="F95" s="55">
        <v>0</v>
      </c>
      <c r="G95" s="47"/>
      <c r="H95" s="232">
        <f t="shared" si="1"/>
        <v>2000000</v>
      </c>
    </row>
    <row r="96" spans="1:8" ht="46.8" hidden="1" x14ac:dyDescent="0.45">
      <c r="A96" s="54" t="s">
        <v>222</v>
      </c>
      <c r="B96" s="225" t="s">
        <v>223</v>
      </c>
      <c r="C96" s="225" t="s">
        <v>224</v>
      </c>
      <c r="D96" s="55">
        <v>0</v>
      </c>
      <c r="E96" s="55">
        <v>0</v>
      </c>
      <c r="F96" s="55">
        <v>0</v>
      </c>
      <c r="G96" s="47"/>
      <c r="H96" s="232">
        <f t="shared" si="1"/>
        <v>0</v>
      </c>
    </row>
    <row r="97" spans="1:8" ht="23.4" hidden="1" x14ac:dyDescent="0.45">
      <c r="A97" s="54" t="s">
        <v>222</v>
      </c>
      <c r="B97" s="225" t="s">
        <v>289</v>
      </c>
      <c r="C97" s="225" t="s">
        <v>290</v>
      </c>
      <c r="D97" s="55">
        <v>7000000</v>
      </c>
      <c r="E97" s="55">
        <v>0</v>
      </c>
      <c r="F97" s="55">
        <v>0</v>
      </c>
      <c r="G97" s="47"/>
      <c r="H97" s="232">
        <f t="shared" si="1"/>
        <v>7000000</v>
      </c>
    </row>
    <row r="98" spans="1:8" ht="23.4" hidden="1" x14ac:dyDescent="0.45">
      <c r="A98" s="54" t="s">
        <v>222</v>
      </c>
      <c r="B98" s="225" t="s">
        <v>225</v>
      </c>
      <c r="C98" s="225" t="s">
        <v>226</v>
      </c>
      <c r="D98" s="55">
        <v>0</v>
      </c>
      <c r="E98" s="55">
        <v>0</v>
      </c>
      <c r="F98" s="55">
        <v>0</v>
      </c>
      <c r="G98" s="47"/>
      <c r="H98" s="232">
        <f t="shared" si="1"/>
        <v>0</v>
      </c>
    </row>
    <row r="99" spans="1:8" ht="23.4" hidden="1" x14ac:dyDescent="0.45">
      <c r="A99" s="54" t="s">
        <v>222</v>
      </c>
      <c r="B99" s="225" t="s">
        <v>227</v>
      </c>
      <c r="C99" s="225" t="s">
        <v>228</v>
      </c>
      <c r="D99" s="55">
        <v>0</v>
      </c>
      <c r="E99" s="55">
        <v>0</v>
      </c>
      <c r="F99" s="55">
        <v>0</v>
      </c>
      <c r="G99" s="47"/>
      <c r="H99" s="232">
        <f t="shared" si="1"/>
        <v>0</v>
      </c>
    </row>
    <row r="100" spans="1:8" ht="46.8" hidden="1" x14ac:dyDescent="0.45">
      <c r="A100" s="54" t="s">
        <v>222</v>
      </c>
      <c r="B100" s="225" t="s">
        <v>229</v>
      </c>
      <c r="C100" s="225" t="s">
        <v>230</v>
      </c>
      <c r="D100" s="55">
        <v>0</v>
      </c>
      <c r="E100" s="55">
        <v>0</v>
      </c>
      <c r="F100" s="55">
        <v>0</v>
      </c>
      <c r="G100" s="47"/>
      <c r="H100" s="232">
        <f t="shared" si="1"/>
        <v>0</v>
      </c>
    </row>
    <row r="101" spans="1:8" ht="46.8" hidden="1" x14ac:dyDescent="0.45">
      <c r="A101" s="54" t="s">
        <v>222</v>
      </c>
      <c r="B101" s="225" t="s">
        <v>231</v>
      </c>
      <c r="C101" s="225" t="s">
        <v>232</v>
      </c>
      <c r="D101" s="55">
        <v>0</v>
      </c>
      <c r="E101" s="55">
        <v>0</v>
      </c>
      <c r="F101" s="55">
        <v>0</v>
      </c>
      <c r="G101" s="47"/>
      <c r="H101" s="232">
        <f t="shared" si="1"/>
        <v>0</v>
      </c>
    </row>
    <row r="102" spans="1:8" ht="46.8" hidden="1" x14ac:dyDescent="0.45">
      <c r="A102" s="54" t="s">
        <v>222</v>
      </c>
      <c r="B102" s="225" t="s">
        <v>233</v>
      </c>
      <c r="C102" s="225" t="s">
        <v>234</v>
      </c>
      <c r="D102" s="55">
        <v>0</v>
      </c>
      <c r="E102" s="55">
        <v>0</v>
      </c>
      <c r="F102" s="55">
        <v>0</v>
      </c>
      <c r="G102" s="47"/>
      <c r="H102" s="232">
        <f t="shared" si="1"/>
        <v>0</v>
      </c>
    </row>
    <row r="103" spans="1:8" ht="46.8" hidden="1" x14ac:dyDescent="0.45">
      <c r="A103" s="54" t="s">
        <v>222</v>
      </c>
      <c r="B103" s="225" t="s">
        <v>235</v>
      </c>
      <c r="C103" s="225" t="s">
        <v>236</v>
      </c>
      <c r="D103" s="55">
        <v>0</v>
      </c>
      <c r="E103" s="55">
        <v>0</v>
      </c>
      <c r="F103" s="55">
        <v>0</v>
      </c>
      <c r="G103" s="47"/>
      <c r="H103" s="232">
        <f t="shared" si="1"/>
        <v>0</v>
      </c>
    </row>
    <row r="104" spans="1:8" ht="46.8" hidden="1" x14ac:dyDescent="0.45">
      <c r="A104" s="54" t="s">
        <v>222</v>
      </c>
      <c r="B104" s="225" t="s">
        <v>237</v>
      </c>
      <c r="C104" s="225" t="s">
        <v>238</v>
      </c>
      <c r="D104" s="55">
        <v>0</v>
      </c>
      <c r="E104" s="55">
        <v>0</v>
      </c>
      <c r="F104" s="55">
        <v>0</v>
      </c>
      <c r="G104" s="47"/>
      <c r="H104" s="232">
        <f t="shared" si="1"/>
        <v>0</v>
      </c>
    </row>
    <row r="105" spans="1:8" ht="23.4" hidden="1" x14ac:dyDescent="0.45">
      <c r="A105" s="54" t="s">
        <v>222</v>
      </c>
      <c r="B105" s="225" t="s">
        <v>239</v>
      </c>
      <c r="C105" s="225" t="s">
        <v>240</v>
      </c>
      <c r="D105" s="55">
        <v>0</v>
      </c>
      <c r="E105" s="55">
        <v>0</v>
      </c>
      <c r="F105" s="55">
        <v>0</v>
      </c>
      <c r="G105" s="47"/>
      <c r="H105" s="232">
        <f t="shared" si="1"/>
        <v>0</v>
      </c>
    </row>
    <row r="106" spans="1:8" ht="46.8" hidden="1" x14ac:dyDescent="0.45">
      <c r="A106" s="54" t="s">
        <v>222</v>
      </c>
      <c r="B106" s="225" t="s">
        <v>241</v>
      </c>
      <c r="C106" s="225" t="s">
        <v>240</v>
      </c>
      <c r="D106" s="55">
        <v>0</v>
      </c>
      <c r="E106" s="55">
        <v>0</v>
      </c>
      <c r="F106" s="55">
        <v>0</v>
      </c>
      <c r="G106" s="47"/>
      <c r="H106" s="232">
        <f t="shared" si="1"/>
        <v>0</v>
      </c>
    </row>
    <row r="107" spans="1:8" ht="23.4" hidden="1" x14ac:dyDescent="0.45">
      <c r="A107" s="54" t="s">
        <v>222</v>
      </c>
      <c r="B107" s="225" t="s">
        <v>291</v>
      </c>
      <c r="C107" s="225" t="s">
        <v>292</v>
      </c>
      <c r="D107" s="55">
        <v>0</v>
      </c>
      <c r="E107" s="55">
        <v>0</v>
      </c>
      <c r="F107" s="55">
        <v>0</v>
      </c>
      <c r="G107" s="47"/>
      <c r="H107" s="232">
        <f t="shared" si="1"/>
        <v>0</v>
      </c>
    </row>
    <row r="108" spans="1:8" ht="23.4" hidden="1" x14ac:dyDescent="0.45">
      <c r="A108" s="54" t="s">
        <v>222</v>
      </c>
      <c r="B108" s="225" t="s">
        <v>242</v>
      </c>
      <c r="C108" s="225" t="s">
        <v>243</v>
      </c>
      <c r="D108" s="55">
        <v>3300000</v>
      </c>
      <c r="E108" s="55">
        <v>4300000</v>
      </c>
      <c r="F108" s="55">
        <v>0</v>
      </c>
      <c r="G108" s="47"/>
      <c r="H108" s="232">
        <f t="shared" si="1"/>
        <v>7600000</v>
      </c>
    </row>
    <row r="109" spans="1:8" ht="23.4" hidden="1" x14ac:dyDescent="0.45">
      <c r="A109" s="54" t="s">
        <v>222</v>
      </c>
      <c r="B109" s="225" t="s">
        <v>293</v>
      </c>
      <c r="C109" s="225" t="s">
        <v>294</v>
      </c>
      <c r="D109" s="55">
        <v>0</v>
      </c>
      <c r="E109" s="55">
        <v>0</v>
      </c>
      <c r="F109" s="55">
        <v>0</v>
      </c>
      <c r="G109" s="47" t="s">
        <v>295</v>
      </c>
      <c r="H109" s="232">
        <f t="shared" si="1"/>
        <v>0</v>
      </c>
    </row>
    <row r="110" spans="1:8" ht="23.4" hidden="1" x14ac:dyDescent="0.45">
      <c r="A110" s="54" t="s">
        <v>222</v>
      </c>
      <c r="B110" s="225" t="s">
        <v>246</v>
      </c>
      <c r="C110" s="225" t="s">
        <v>247</v>
      </c>
      <c r="D110" s="55">
        <v>0</v>
      </c>
      <c r="E110" s="55">
        <v>0</v>
      </c>
      <c r="F110" s="55">
        <v>0</v>
      </c>
      <c r="G110" s="47"/>
      <c r="H110" s="232">
        <f t="shared" si="1"/>
        <v>0</v>
      </c>
    </row>
    <row r="111" spans="1:8" ht="23.4" hidden="1" x14ac:dyDescent="0.45">
      <c r="A111" s="54" t="s">
        <v>222</v>
      </c>
      <c r="B111" s="225" t="s">
        <v>248</v>
      </c>
      <c r="C111" s="225" t="s">
        <v>249</v>
      </c>
      <c r="D111" s="55">
        <v>0</v>
      </c>
      <c r="E111" s="55">
        <v>0</v>
      </c>
      <c r="F111" s="55">
        <v>0</v>
      </c>
      <c r="G111" s="47"/>
      <c r="H111" s="232">
        <f t="shared" si="1"/>
        <v>0</v>
      </c>
    </row>
    <row r="112" spans="1:8" ht="46.8" hidden="1" x14ac:dyDescent="0.45">
      <c r="A112" s="54" t="s">
        <v>222</v>
      </c>
      <c r="B112" s="225" t="s">
        <v>250</v>
      </c>
      <c r="C112" s="225" t="s">
        <v>251</v>
      </c>
      <c r="D112" s="55">
        <v>0</v>
      </c>
      <c r="E112" s="55">
        <v>0</v>
      </c>
      <c r="F112" s="55">
        <v>0</v>
      </c>
      <c r="G112" s="47"/>
      <c r="H112" s="232">
        <f t="shared" si="1"/>
        <v>0</v>
      </c>
    </row>
    <row r="113" spans="1:8" ht="23.4" hidden="1" x14ac:dyDescent="0.45">
      <c r="A113" s="54" t="s">
        <v>222</v>
      </c>
      <c r="B113" s="225" t="s">
        <v>252</v>
      </c>
      <c r="C113" s="225" t="s">
        <v>253</v>
      </c>
      <c r="D113" s="55">
        <v>2000000</v>
      </c>
      <c r="E113" s="55">
        <v>0</v>
      </c>
      <c r="F113" s="55">
        <v>0</v>
      </c>
      <c r="G113" s="47"/>
      <c r="H113" s="232">
        <f t="shared" si="1"/>
        <v>2000000</v>
      </c>
    </row>
    <row r="114" spans="1:8" ht="23.4" hidden="1" x14ac:dyDescent="0.45">
      <c r="A114" s="54" t="s">
        <v>222</v>
      </c>
      <c r="B114" s="225" t="s">
        <v>254</v>
      </c>
      <c r="C114" s="225" t="s">
        <v>255</v>
      </c>
      <c r="D114" s="55">
        <v>2000000</v>
      </c>
      <c r="E114" s="55">
        <v>0</v>
      </c>
      <c r="F114" s="55">
        <v>0</v>
      </c>
      <c r="G114" s="47"/>
      <c r="H114" s="232">
        <f t="shared" si="1"/>
        <v>2000000</v>
      </c>
    </row>
    <row r="115" spans="1:8" ht="23.4" hidden="1" x14ac:dyDescent="0.45">
      <c r="A115" s="54" t="s">
        <v>222</v>
      </c>
      <c r="B115" s="225" t="s">
        <v>256</v>
      </c>
      <c r="C115" s="225" t="s">
        <v>257</v>
      </c>
      <c r="D115" s="55">
        <v>500000</v>
      </c>
      <c r="E115" s="55">
        <v>0</v>
      </c>
      <c r="F115" s="55">
        <v>0</v>
      </c>
      <c r="G115" s="47"/>
      <c r="H115" s="232">
        <f t="shared" si="1"/>
        <v>500000</v>
      </c>
    </row>
    <row r="116" spans="1:8" ht="23.4" hidden="1" x14ac:dyDescent="0.45">
      <c r="A116" s="54" t="s">
        <v>222</v>
      </c>
      <c r="B116" s="225" t="s">
        <v>258</v>
      </c>
      <c r="C116" s="225" t="s">
        <v>259</v>
      </c>
      <c r="D116" s="55">
        <v>0</v>
      </c>
      <c r="E116" s="55">
        <v>0</v>
      </c>
      <c r="F116" s="55">
        <v>0</v>
      </c>
      <c r="G116" s="47"/>
      <c r="H116" s="232">
        <f t="shared" si="1"/>
        <v>0</v>
      </c>
    </row>
    <row r="117" spans="1:8" ht="23.4" hidden="1" x14ac:dyDescent="0.45">
      <c r="A117" s="54" t="s">
        <v>222</v>
      </c>
      <c r="B117" s="225" t="s">
        <v>260</v>
      </c>
      <c r="C117" s="225" t="s">
        <v>260</v>
      </c>
      <c r="D117" s="55">
        <v>0</v>
      </c>
      <c r="E117" s="55">
        <v>0</v>
      </c>
      <c r="F117" s="55">
        <v>0</v>
      </c>
      <c r="G117" s="47"/>
      <c r="H117" s="232">
        <f t="shared" si="1"/>
        <v>0</v>
      </c>
    </row>
    <row r="118" spans="1:8" ht="23.4" hidden="1" x14ac:dyDescent="0.45">
      <c r="A118" s="54" t="s">
        <v>222</v>
      </c>
      <c r="B118" s="225" t="s">
        <v>261</v>
      </c>
      <c r="C118" s="225" t="s">
        <v>262</v>
      </c>
      <c r="D118" s="55">
        <v>3000000</v>
      </c>
      <c r="E118" s="55">
        <v>6000000</v>
      </c>
      <c r="F118" s="55">
        <v>0</v>
      </c>
      <c r="G118" s="47"/>
      <c r="H118" s="232">
        <f t="shared" si="1"/>
        <v>9000000</v>
      </c>
    </row>
    <row r="119" spans="1:8" ht="23.4" hidden="1" x14ac:dyDescent="0.45">
      <c r="A119" s="54" t="s">
        <v>222</v>
      </c>
      <c r="B119" s="225" t="s">
        <v>263</v>
      </c>
      <c r="C119" s="225" t="s">
        <v>263</v>
      </c>
      <c r="D119" s="55">
        <v>0</v>
      </c>
      <c r="E119" s="55">
        <v>0</v>
      </c>
      <c r="F119" s="55">
        <v>0</v>
      </c>
      <c r="G119" s="47"/>
      <c r="H119" s="232">
        <f t="shared" si="1"/>
        <v>0</v>
      </c>
    </row>
    <row r="120" spans="1:8" ht="23.4" hidden="1" x14ac:dyDescent="0.45">
      <c r="A120" s="54" t="s">
        <v>222</v>
      </c>
      <c r="B120" s="225" t="s">
        <v>264</v>
      </c>
      <c r="C120" s="225" t="s">
        <v>265</v>
      </c>
      <c r="D120" s="55">
        <v>2000000</v>
      </c>
      <c r="E120" s="55">
        <v>0</v>
      </c>
      <c r="F120" s="55">
        <v>0</v>
      </c>
      <c r="G120" s="47"/>
      <c r="H120" s="232">
        <f t="shared" si="1"/>
        <v>2000000</v>
      </c>
    </row>
    <row r="121" spans="1:8" ht="23.4" hidden="1" x14ac:dyDescent="0.45">
      <c r="A121" s="54" t="s">
        <v>222</v>
      </c>
      <c r="B121" s="225" t="s">
        <v>266</v>
      </c>
      <c r="C121" s="225" t="s">
        <v>266</v>
      </c>
      <c r="D121" s="55">
        <v>500000</v>
      </c>
      <c r="E121" s="55">
        <v>0</v>
      </c>
      <c r="F121" s="55">
        <v>0</v>
      </c>
      <c r="G121" s="47"/>
      <c r="H121" s="232">
        <f t="shared" si="1"/>
        <v>500000</v>
      </c>
    </row>
    <row r="122" spans="1:8" ht="23.4" hidden="1" x14ac:dyDescent="0.45">
      <c r="A122" s="54" t="s">
        <v>222</v>
      </c>
      <c r="B122" s="225" t="s">
        <v>267</v>
      </c>
      <c r="C122" s="225" t="s">
        <v>268</v>
      </c>
      <c r="D122" s="55">
        <v>500000</v>
      </c>
      <c r="E122" s="55">
        <v>0</v>
      </c>
      <c r="F122" s="55">
        <v>0</v>
      </c>
      <c r="G122" s="47"/>
      <c r="H122" s="232">
        <f t="shared" si="1"/>
        <v>500000</v>
      </c>
    </row>
    <row r="123" spans="1:8" ht="23.4" hidden="1" x14ac:dyDescent="0.45">
      <c r="A123" s="54" t="s">
        <v>222</v>
      </c>
      <c r="B123" s="225" t="s">
        <v>269</v>
      </c>
      <c r="C123" s="225" t="s">
        <v>270</v>
      </c>
      <c r="D123" s="55">
        <v>0</v>
      </c>
      <c r="E123" s="55">
        <v>1500000</v>
      </c>
      <c r="F123" s="55">
        <v>0</v>
      </c>
      <c r="G123" s="47"/>
      <c r="H123" s="232">
        <f t="shared" si="1"/>
        <v>1500000</v>
      </c>
    </row>
    <row r="124" spans="1:8" ht="23.4" hidden="1" x14ac:dyDescent="0.45">
      <c r="A124" s="54" t="s">
        <v>222</v>
      </c>
      <c r="B124" s="225" t="s">
        <v>271</v>
      </c>
      <c r="C124" s="225" t="s">
        <v>272</v>
      </c>
      <c r="D124" s="55">
        <v>1200000</v>
      </c>
      <c r="E124" s="55">
        <v>1200000</v>
      </c>
      <c r="F124" s="55">
        <v>0</v>
      </c>
      <c r="G124" s="47"/>
      <c r="H124" s="232">
        <f t="shared" si="1"/>
        <v>2400000</v>
      </c>
    </row>
    <row r="125" spans="1:8" ht="23.4" hidden="1" x14ac:dyDescent="0.45">
      <c r="A125" s="54" t="s">
        <v>273</v>
      </c>
      <c r="B125" s="56" t="s">
        <v>274</v>
      </c>
      <c r="C125" s="56" t="s">
        <v>274</v>
      </c>
      <c r="D125" s="55">
        <v>0</v>
      </c>
      <c r="E125" s="55">
        <v>0</v>
      </c>
      <c r="F125" s="55">
        <v>0</v>
      </c>
      <c r="G125" s="47"/>
      <c r="H125" s="232">
        <f t="shared" si="1"/>
        <v>0</v>
      </c>
    </row>
    <row r="126" spans="1:8" ht="23.4" hidden="1" x14ac:dyDescent="0.45">
      <c r="A126" s="54" t="s">
        <v>273</v>
      </c>
      <c r="B126" s="56" t="s">
        <v>296</v>
      </c>
      <c r="C126" s="56" t="s">
        <v>296</v>
      </c>
      <c r="D126" s="55">
        <v>0</v>
      </c>
      <c r="E126" s="55">
        <v>0</v>
      </c>
      <c r="F126" s="55">
        <v>0</v>
      </c>
      <c r="G126" s="47"/>
      <c r="H126" s="232">
        <f t="shared" si="1"/>
        <v>0</v>
      </c>
    </row>
    <row r="127" spans="1:8" ht="23.4" hidden="1" x14ac:dyDescent="0.45">
      <c r="A127" s="54" t="s">
        <v>275</v>
      </c>
      <c r="B127" s="56" t="s">
        <v>276</v>
      </c>
      <c r="C127" s="56" t="s">
        <v>276</v>
      </c>
      <c r="D127" s="55">
        <v>0</v>
      </c>
      <c r="E127" s="55">
        <v>0</v>
      </c>
      <c r="F127" s="55">
        <v>0</v>
      </c>
      <c r="G127" s="47"/>
      <c r="H127" s="232">
        <f t="shared" si="1"/>
        <v>0</v>
      </c>
    </row>
    <row r="128" spans="1:8" ht="23.4" hidden="1" x14ac:dyDescent="0.45">
      <c r="A128" s="54" t="s">
        <v>79</v>
      </c>
      <c r="B128" s="56" t="s">
        <v>464</v>
      </c>
      <c r="C128" s="56" t="s">
        <v>465</v>
      </c>
      <c r="D128" s="55">
        <v>0</v>
      </c>
      <c r="E128" s="55">
        <v>0</v>
      </c>
      <c r="F128" s="55">
        <v>1200000</v>
      </c>
      <c r="G128" s="47"/>
      <c r="H128" s="232">
        <f t="shared" si="1"/>
        <v>1200000</v>
      </c>
    </row>
    <row r="129" spans="1:8" ht="23.4" hidden="1" x14ac:dyDescent="0.45">
      <c r="A129" s="54" t="s">
        <v>79</v>
      </c>
      <c r="B129" s="243" t="s">
        <v>402</v>
      </c>
      <c r="C129" s="243" t="s">
        <v>240</v>
      </c>
      <c r="D129" s="55">
        <v>0</v>
      </c>
      <c r="E129" s="55">
        <v>0</v>
      </c>
      <c r="F129" s="55">
        <v>0</v>
      </c>
      <c r="G129" s="47"/>
      <c r="H129" s="232">
        <f t="shared" si="1"/>
        <v>0</v>
      </c>
    </row>
    <row r="130" spans="1:8" ht="23.4" hidden="1" x14ac:dyDescent="0.45">
      <c r="A130" s="54" t="s">
        <v>79</v>
      </c>
      <c r="B130" s="243" t="s">
        <v>403</v>
      </c>
      <c r="C130" s="244" t="s">
        <v>467</v>
      </c>
      <c r="D130" s="55">
        <v>0</v>
      </c>
      <c r="E130" s="55">
        <v>0</v>
      </c>
      <c r="F130" s="55">
        <v>0</v>
      </c>
      <c r="G130" s="47"/>
      <c r="H130" s="232">
        <f t="shared" si="1"/>
        <v>0</v>
      </c>
    </row>
    <row r="131" spans="1:8" ht="23.4" hidden="1" x14ac:dyDescent="0.45">
      <c r="A131" s="54" t="s">
        <v>222</v>
      </c>
      <c r="B131" s="243" t="s">
        <v>405</v>
      </c>
      <c r="C131" s="244" t="s">
        <v>406</v>
      </c>
      <c r="D131" s="55">
        <v>0</v>
      </c>
      <c r="E131" s="55">
        <v>0</v>
      </c>
      <c r="F131" s="55">
        <v>1500000</v>
      </c>
      <c r="G131" s="47"/>
      <c r="H131" s="232">
        <f t="shared" si="1"/>
        <v>1500000</v>
      </c>
    </row>
    <row r="132" spans="1:8" ht="23.4" hidden="1" x14ac:dyDescent="0.45">
      <c r="A132" s="54" t="s">
        <v>222</v>
      </c>
      <c r="B132" s="245" t="s">
        <v>407</v>
      </c>
      <c r="C132" s="246" t="s">
        <v>468</v>
      </c>
      <c r="D132" s="55">
        <v>0</v>
      </c>
      <c r="E132" s="55">
        <v>0</v>
      </c>
      <c r="F132" s="55">
        <v>800000</v>
      </c>
      <c r="G132" s="47"/>
      <c r="H132" s="232">
        <f t="shared" si="1"/>
        <v>800000</v>
      </c>
    </row>
    <row r="133" spans="1:8" ht="23.4" hidden="1" x14ac:dyDescent="0.45">
      <c r="A133" s="54" t="s">
        <v>222</v>
      </c>
      <c r="B133" s="245" t="s">
        <v>469</v>
      </c>
      <c r="C133" s="246" t="s">
        <v>383</v>
      </c>
      <c r="D133" s="55">
        <v>0</v>
      </c>
      <c r="E133" s="55">
        <v>0</v>
      </c>
      <c r="F133" s="55">
        <v>0</v>
      </c>
      <c r="G133" s="47"/>
      <c r="H133" s="232">
        <f t="shared" ref="H133:H140" si="2">SUM(D133:G133)</f>
        <v>0</v>
      </c>
    </row>
    <row r="134" spans="1:8" ht="23.4" hidden="1" x14ac:dyDescent="0.45">
      <c r="A134" s="54" t="s">
        <v>222</v>
      </c>
      <c r="B134" s="245" t="s">
        <v>470</v>
      </c>
      <c r="C134" s="246" t="s">
        <v>470</v>
      </c>
      <c r="D134" s="55">
        <v>0</v>
      </c>
      <c r="E134" s="55">
        <v>0</v>
      </c>
      <c r="F134" s="55">
        <v>0</v>
      </c>
      <c r="G134" s="47"/>
      <c r="H134" s="232">
        <f t="shared" si="2"/>
        <v>0</v>
      </c>
    </row>
    <row r="135" spans="1:8" ht="23.4" hidden="1" x14ac:dyDescent="0.45">
      <c r="A135" s="54" t="s">
        <v>222</v>
      </c>
      <c r="B135" s="245" t="s">
        <v>471</v>
      </c>
      <c r="C135" s="246" t="s">
        <v>472</v>
      </c>
      <c r="D135" s="55">
        <v>0</v>
      </c>
      <c r="E135" s="55">
        <v>0</v>
      </c>
      <c r="F135" s="55">
        <v>500000</v>
      </c>
      <c r="G135" s="47"/>
      <c r="H135" s="232">
        <f t="shared" si="2"/>
        <v>500000</v>
      </c>
    </row>
    <row r="136" spans="1:8" ht="23.4" hidden="1" x14ac:dyDescent="0.45">
      <c r="A136" s="54" t="s">
        <v>222</v>
      </c>
      <c r="B136" s="245" t="s">
        <v>374</v>
      </c>
      <c r="C136" s="246" t="s">
        <v>375</v>
      </c>
      <c r="D136" s="55">
        <v>0</v>
      </c>
      <c r="E136" s="55">
        <v>0</v>
      </c>
      <c r="F136" s="55">
        <v>0</v>
      </c>
      <c r="G136" s="47"/>
      <c r="H136" s="232">
        <f t="shared" si="2"/>
        <v>0</v>
      </c>
    </row>
    <row r="137" spans="1:8" ht="23.4" hidden="1" x14ac:dyDescent="0.45">
      <c r="A137" s="54" t="s">
        <v>222</v>
      </c>
      <c r="B137" s="245" t="s">
        <v>376</v>
      </c>
      <c r="C137" s="246" t="s">
        <v>377</v>
      </c>
      <c r="D137" s="55">
        <v>0</v>
      </c>
      <c r="E137" s="55">
        <v>0</v>
      </c>
      <c r="F137" s="55">
        <v>0</v>
      </c>
      <c r="G137" s="47"/>
      <c r="H137" s="232">
        <f t="shared" si="2"/>
        <v>0</v>
      </c>
    </row>
    <row r="138" spans="1:8" ht="23.4" hidden="1" x14ac:dyDescent="0.45">
      <c r="A138" s="54" t="s">
        <v>222</v>
      </c>
      <c r="B138" s="243" t="s">
        <v>386</v>
      </c>
      <c r="C138" s="243" t="s">
        <v>387</v>
      </c>
      <c r="D138" s="55">
        <v>0</v>
      </c>
      <c r="E138" s="55">
        <v>0</v>
      </c>
      <c r="F138" s="55">
        <v>0</v>
      </c>
      <c r="G138" s="47"/>
      <c r="H138" s="232">
        <f t="shared" si="2"/>
        <v>0</v>
      </c>
    </row>
    <row r="139" spans="1:8" ht="23.4" hidden="1" x14ac:dyDescent="0.45">
      <c r="A139" s="54" t="s">
        <v>114</v>
      </c>
      <c r="B139" s="247" t="s">
        <v>473</v>
      </c>
      <c r="C139" s="247" t="s">
        <v>413</v>
      </c>
      <c r="D139" s="55">
        <v>0</v>
      </c>
      <c r="E139" s="55">
        <v>0</v>
      </c>
      <c r="F139" s="55">
        <v>1500000</v>
      </c>
      <c r="G139" s="47"/>
      <c r="H139" s="232">
        <f t="shared" si="2"/>
        <v>1500000</v>
      </c>
    </row>
    <row r="140" spans="1:8" ht="23.4" hidden="1" x14ac:dyDescent="0.45">
      <c r="A140" s="54" t="s">
        <v>114</v>
      </c>
      <c r="B140" s="247" t="s">
        <v>474</v>
      </c>
      <c r="C140" s="248" t="s">
        <v>474</v>
      </c>
      <c r="D140" s="55">
        <v>0</v>
      </c>
      <c r="E140" s="55">
        <v>0</v>
      </c>
      <c r="F140" s="55">
        <v>600000</v>
      </c>
      <c r="G140" s="239"/>
      <c r="H140" s="232">
        <f t="shared" si="2"/>
        <v>600000</v>
      </c>
    </row>
    <row r="141" spans="1:8" ht="23.4" x14ac:dyDescent="0.45">
      <c r="A141" s="54"/>
      <c r="B141" s="242"/>
      <c r="C141" s="242"/>
      <c r="D141" s="241"/>
      <c r="E141" s="241"/>
      <c r="F141" s="241"/>
      <c r="G141" s="239"/>
    </row>
    <row r="142" spans="1:8" ht="23.4" x14ac:dyDescent="0.45">
      <c r="A142" s="54"/>
      <c r="B142" s="236"/>
      <c r="C142" s="236"/>
      <c r="D142" s="237"/>
      <c r="E142" s="237"/>
      <c r="F142" s="238"/>
      <c r="G142" s="239"/>
    </row>
    <row r="143" spans="1:8" ht="24" thickBot="1" x14ac:dyDescent="0.5">
      <c r="A143" s="54"/>
      <c r="B143" s="57"/>
      <c r="C143" s="57"/>
      <c r="D143" s="58">
        <f>SUBTOTAL(9,D4:D127)</f>
        <v>1000000</v>
      </c>
      <c r="E143" s="58">
        <f>SUBTOTAL(9,E4:E127)</f>
        <v>0</v>
      </c>
      <c r="F143" s="59">
        <f>SUBTOTAL(9,F4:F127)</f>
        <v>0</v>
      </c>
    </row>
    <row r="144" spans="1:8" ht="24" thickTop="1" x14ac:dyDescent="0.45">
      <c r="A144" s="235"/>
      <c r="B144" s="57"/>
      <c r="C144" s="57"/>
      <c r="D144" s="60"/>
      <c r="E144" s="60"/>
      <c r="F144" s="60"/>
    </row>
    <row r="145" spans="1:6" ht="23.4" x14ac:dyDescent="0.45">
      <c r="A145" s="57"/>
      <c r="B145" s="57"/>
      <c r="C145" s="57"/>
      <c r="D145" s="60"/>
      <c r="E145" s="60"/>
      <c r="F145" s="60"/>
    </row>
    <row r="146" spans="1:6" ht="23.4" x14ac:dyDescent="0.45">
      <c r="A146" s="57"/>
      <c r="B146" s="57"/>
      <c r="C146" s="57"/>
      <c r="D146" s="60">
        <v>140250000</v>
      </c>
      <c r="E146" s="60">
        <v>150000000</v>
      </c>
      <c r="F146" s="60">
        <v>81250000</v>
      </c>
    </row>
    <row r="147" spans="1:6" ht="23.4" x14ac:dyDescent="0.45">
      <c r="A147" s="57"/>
      <c r="B147" s="57"/>
      <c r="C147" s="57"/>
      <c r="D147" s="60">
        <f>D146-D143</f>
        <v>139250000</v>
      </c>
      <c r="E147" s="60">
        <f t="shared" ref="E147:F147" si="3">E146-E143</f>
        <v>150000000</v>
      </c>
      <c r="F147" s="60">
        <f t="shared" si="3"/>
        <v>81250000</v>
      </c>
    </row>
    <row r="148" spans="1:6" ht="23.4" x14ac:dyDescent="0.45">
      <c r="A148" s="57"/>
      <c r="B148" s="57"/>
      <c r="C148" s="57"/>
      <c r="D148" s="60">
        <v>10000000</v>
      </c>
      <c r="E148" s="60">
        <v>10000000</v>
      </c>
      <c r="F148" s="60">
        <v>10000000</v>
      </c>
    </row>
    <row r="149" spans="1:6" ht="23.4" x14ac:dyDescent="0.45">
      <c r="A149" s="57"/>
      <c r="B149" s="57"/>
      <c r="C149" s="57"/>
      <c r="D149" s="60">
        <f>D143-D148</f>
        <v>-9000000</v>
      </c>
      <c r="E149" s="60">
        <f t="shared" ref="E149:F149" si="4">E143-E148</f>
        <v>-10000000</v>
      </c>
      <c r="F149" s="60">
        <f t="shared" si="4"/>
        <v>-10000000</v>
      </c>
    </row>
    <row r="150" spans="1:6" ht="23.4" x14ac:dyDescent="0.45">
      <c r="A150" s="57"/>
      <c r="B150" s="57"/>
      <c r="C150" s="57"/>
      <c r="D150" s="60"/>
      <c r="E150" s="60"/>
      <c r="F150" s="60"/>
    </row>
    <row r="151" spans="1:6" ht="23.4" x14ac:dyDescent="0.45">
      <c r="A151" s="57"/>
    </row>
    <row r="152" spans="1:6" ht="23.4" x14ac:dyDescent="0.45">
      <c r="A152" s="57"/>
    </row>
  </sheetData>
  <autoFilter ref="A3:H140" xr:uid="{1F02C08B-642F-439E-9FDB-C724EC560D4C}">
    <filterColumn colId="0">
      <filters>
        <filter val="BTO"/>
      </filters>
    </filterColumn>
  </autoFilter>
  <pageMargins left="0.70866141732283472" right="0.70866141732283472" top="0.74803149606299213" bottom="0.74803149606299213" header="0.31496062992125984" footer="0.31496062992125984"/>
  <pageSetup paperSize="8" scale="45" orientation="landscape" r:id="rId1"/>
  <headerFooter>
    <oddFooter>&amp;R7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2373-1DE8-4B57-83C3-0711FBE782B5}">
  <sheetPr>
    <tabColor rgb="FFFFFF00"/>
  </sheetPr>
  <dimension ref="A1:M98"/>
  <sheetViews>
    <sheetView topLeftCell="A55" zoomScale="85" zoomScaleNormal="85" zoomScaleSheetLayoutView="70" workbookViewId="0">
      <selection activeCell="F74" sqref="F74"/>
    </sheetView>
  </sheetViews>
  <sheetFormatPr defaultColWidth="8.77734375" defaultRowHeight="15.75" customHeight="1" x14ac:dyDescent="0.3"/>
  <cols>
    <col min="1" max="1" width="55.21875" style="63" customWidth="1"/>
    <col min="2" max="2" width="53.21875" style="63" customWidth="1"/>
    <col min="3" max="4" width="16.77734375" style="64" customWidth="1"/>
    <col min="5" max="5" width="8.21875" style="64" customWidth="1"/>
    <col min="6" max="6" width="17.44140625" style="64" customWidth="1"/>
    <col min="7" max="7" width="49.77734375" style="65" customWidth="1"/>
    <col min="8" max="8" width="19.77734375" style="66" customWidth="1"/>
    <col min="9" max="9" width="11" bestFit="1" customWidth="1"/>
    <col min="10" max="10" width="9.5546875" style="63" bestFit="1" customWidth="1"/>
    <col min="11" max="16384" width="8.77734375" style="63"/>
  </cols>
  <sheetData>
    <row r="1" spans="1:13" ht="17.399999999999999" x14ac:dyDescent="0.3">
      <c r="A1" s="62" t="s">
        <v>297</v>
      </c>
      <c r="I1" s="63"/>
    </row>
    <row r="2" spans="1:13" ht="15.6" x14ac:dyDescent="0.3">
      <c r="A2" s="67"/>
      <c r="I2" s="63"/>
      <c r="J2" s="68"/>
    </row>
    <row r="3" spans="1:13" ht="15.6" x14ac:dyDescent="0.3">
      <c r="A3" s="69" t="s">
        <v>298</v>
      </c>
      <c r="B3" s="70"/>
      <c r="C3" s="71"/>
      <c r="D3" s="71"/>
      <c r="E3" s="71"/>
      <c r="F3" s="71"/>
      <c r="G3" s="72"/>
      <c r="H3" s="73"/>
      <c r="I3" s="63"/>
      <c r="J3" s="6"/>
    </row>
    <row r="4" spans="1:13" ht="23.55" customHeight="1" x14ac:dyDescent="0.3">
      <c r="A4" s="74"/>
      <c r="G4" s="75"/>
      <c r="I4" s="63"/>
    </row>
    <row r="5" spans="1:13" ht="79.5" customHeight="1" x14ac:dyDescent="0.3">
      <c r="A5" s="76" t="s">
        <v>299</v>
      </c>
      <c r="B5" s="76" t="s">
        <v>300</v>
      </c>
      <c r="C5" s="77" t="s">
        <v>301</v>
      </c>
      <c r="D5" s="78" t="s">
        <v>302</v>
      </c>
      <c r="E5" s="78" t="s">
        <v>303</v>
      </c>
      <c r="F5" s="77" t="s">
        <v>304</v>
      </c>
      <c r="G5" s="79" t="s">
        <v>305</v>
      </c>
      <c r="H5" s="80" t="s">
        <v>306</v>
      </c>
      <c r="I5" s="63"/>
      <c r="M5" s="63">
        <v>225</v>
      </c>
    </row>
    <row r="6" spans="1:13" ht="15" hidden="1" customHeight="1" x14ac:dyDescent="0.3">
      <c r="A6" s="81" t="s">
        <v>307</v>
      </c>
      <c r="B6" s="81" t="s">
        <v>308</v>
      </c>
      <c r="C6" s="82"/>
      <c r="D6" s="83"/>
      <c r="E6" s="83"/>
      <c r="F6" s="82">
        <f>SUM(C6:E6)</f>
        <v>0</v>
      </c>
      <c r="H6" s="84"/>
      <c r="I6" s="63"/>
    </row>
    <row r="7" spans="1:13" ht="15" customHeight="1" x14ac:dyDescent="0.3">
      <c r="A7" t="s">
        <v>309</v>
      </c>
      <c r="B7" s="81" t="s">
        <v>310</v>
      </c>
      <c r="C7" s="82">
        <v>206846</v>
      </c>
      <c r="D7" s="201">
        <f t="shared" ref="D7:D12" si="0">F7-C7</f>
        <v>199154</v>
      </c>
      <c r="E7" s="202">
        <f>F7/C7</f>
        <v>1.9628129139553097</v>
      </c>
      <c r="F7" s="203">
        <v>406000</v>
      </c>
      <c r="G7" s="85" t="s">
        <v>311</v>
      </c>
      <c r="H7" s="84"/>
      <c r="I7" s="63"/>
    </row>
    <row r="8" spans="1:13" ht="15" customHeight="1" x14ac:dyDescent="0.3">
      <c r="A8" s="81" t="s">
        <v>312</v>
      </c>
      <c r="B8" s="81" t="s">
        <v>310</v>
      </c>
      <c r="C8" s="82">
        <v>44301</v>
      </c>
      <c r="D8" s="201">
        <f t="shared" si="0"/>
        <v>455699</v>
      </c>
      <c r="E8" s="202">
        <f t="shared" ref="E8:E12" si="1">F8/C8</f>
        <v>11.286426942958398</v>
      </c>
      <c r="F8" s="203">
        <v>500000</v>
      </c>
      <c r="G8" s="85" t="s">
        <v>313</v>
      </c>
      <c r="H8" s="84"/>
      <c r="I8" s="63"/>
    </row>
    <row r="9" spans="1:13" ht="15" customHeight="1" x14ac:dyDescent="0.3">
      <c r="A9" s="81" t="s">
        <v>314</v>
      </c>
      <c r="B9" s="81" t="s">
        <v>310</v>
      </c>
      <c r="C9" s="82">
        <v>180000</v>
      </c>
      <c r="D9" s="201">
        <f t="shared" si="0"/>
        <v>370000</v>
      </c>
      <c r="E9" s="202">
        <f t="shared" si="1"/>
        <v>3.0555555555555554</v>
      </c>
      <c r="F9" s="203">
        <v>550000</v>
      </c>
      <c r="G9" s="85" t="s">
        <v>315</v>
      </c>
      <c r="H9" s="84"/>
      <c r="I9" s="63"/>
    </row>
    <row r="10" spans="1:13" ht="15" customHeight="1" x14ac:dyDescent="0.3">
      <c r="A10" s="81" t="s">
        <v>314</v>
      </c>
      <c r="B10" s="81" t="s">
        <v>427</v>
      </c>
      <c r="C10" s="82">
        <v>162453</v>
      </c>
      <c r="D10" s="201">
        <f t="shared" si="0"/>
        <v>37547</v>
      </c>
      <c r="E10" s="202">
        <f t="shared" si="1"/>
        <v>1.2311253100896875</v>
      </c>
      <c r="F10" s="203">
        <v>200000</v>
      </c>
      <c r="G10" s="85" t="s">
        <v>428</v>
      </c>
      <c r="H10" s="84"/>
      <c r="I10" s="63"/>
    </row>
    <row r="11" spans="1:13" ht="15" customHeight="1" x14ac:dyDescent="0.3">
      <c r="A11" s="81" t="s">
        <v>316</v>
      </c>
      <c r="B11" s="81" t="s">
        <v>317</v>
      </c>
      <c r="C11" s="82">
        <v>31998789</v>
      </c>
      <c r="D11" s="201">
        <f t="shared" si="0"/>
        <v>19699879</v>
      </c>
      <c r="E11" s="202">
        <f t="shared" si="1"/>
        <v>1.615644517047192</v>
      </c>
      <c r="F11" s="201">
        <v>51698668</v>
      </c>
      <c r="G11" s="85" t="s">
        <v>431</v>
      </c>
      <c r="H11" s="84"/>
      <c r="I11" s="63"/>
    </row>
    <row r="12" spans="1:13" ht="15" customHeight="1" x14ac:dyDescent="0.3">
      <c r="A12" s="81" t="s">
        <v>432</v>
      </c>
      <c r="B12" s="81" t="s">
        <v>430</v>
      </c>
      <c r="C12" s="82">
        <v>10000000</v>
      </c>
      <c r="D12" s="201">
        <f t="shared" si="0"/>
        <v>2000000</v>
      </c>
      <c r="E12" s="202">
        <f t="shared" si="1"/>
        <v>1.2</v>
      </c>
      <c r="F12" s="205">
        <v>12000000</v>
      </c>
      <c r="G12" s="85" t="s">
        <v>429</v>
      </c>
      <c r="H12" s="84"/>
      <c r="I12" s="63"/>
    </row>
    <row r="13" spans="1:13" ht="15.6" x14ac:dyDescent="0.3">
      <c r="A13" s="86"/>
      <c r="B13" s="86"/>
      <c r="C13" s="87"/>
      <c r="D13" s="87"/>
      <c r="E13" s="87"/>
      <c r="F13" s="87"/>
      <c r="H13" s="88"/>
      <c r="I13" s="63"/>
      <c r="J13" s="89"/>
    </row>
    <row r="14" spans="1:13" ht="16.2" thickBot="1" x14ac:dyDescent="0.35">
      <c r="A14" s="90"/>
      <c r="B14" s="90"/>
      <c r="C14" s="91">
        <f>SUM(C7:C13)</f>
        <v>42592389</v>
      </c>
      <c r="D14" s="92"/>
      <c r="E14" s="92"/>
      <c r="F14" s="91">
        <f>SUM(F7:F12)</f>
        <v>65354668</v>
      </c>
      <c r="G14" s="93"/>
      <c r="H14" s="94"/>
      <c r="I14" s="63"/>
    </row>
    <row r="15" spans="1:13" ht="16.8" thickTop="1" thickBot="1" x14ac:dyDescent="0.35">
      <c r="C15" s="95"/>
      <c r="D15" s="91">
        <f>SUM(D7:D14)</f>
        <v>22762279</v>
      </c>
      <c r="E15" s="91"/>
      <c r="F15" s="95"/>
      <c r="I15" s="63"/>
    </row>
    <row r="16" spans="1:13" ht="16.2" thickTop="1" x14ac:dyDescent="0.3">
      <c r="I16" s="63"/>
    </row>
    <row r="17" spans="1:10" ht="15.6" x14ac:dyDescent="0.3">
      <c r="A17" s="96" t="s">
        <v>318</v>
      </c>
      <c r="B17" s="97"/>
      <c r="C17" s="98"/>
      <c r="D17" s="98"/>
      <c r="E17" s="98"/>
      <c r="F17" s="98"/>
      <c r="G17" s="99"/>
      <c r="H17" s="100"/>
      <c r="I17" s="63"/>
    </row>
    <row r="19" spans="1:10" ht="77.25" customHeight="1" x14ac:dyDescent="0.3">
      <c r="A19" s="101" t="s">
        <v>299</v>
      </c>
      <c r="B19" s="101" t="s">
        <v>300</v>
      </c>
      <c r="C19" s="102" t="s">
        <v>301</v>
      </c>
      <c r="D19" s="78" t="s">
        <v>302</v>
      </c>
      <c r="E19" s="78" t="s">
        <v>303</v>
      </c>
      <c r="F19" s="102" t="s">
        <v>304</v>
      </c>
      <c r="G19" s="103" t="s">
        <v>305</v>
      </c>
      <c r="H19" s="80" t="s">
        <v>306</v>
      </c>
      <c r="I19" s="63"/>
    </row>
    <row r="20" spans="1:10" ht="15.6" hidden="1" x14ac:dyDescent="0.3">
      <c r="A20" s="81" t="s">
        <v>319</v>
      </c>
      <c r="B20" s="81" t="s">
        <v>320</v>
      </c>
      <c r="C20" s="104"/>
      <c r="D20" s="105"/>
      <c r="E20" s="105"/>
      <c r="F20" s="106">
        <f>SUM(C20:E20)</f>
        <v>0</v>
      </c>
      <c r="G20" s="107"/>
      <c r="H20" s="84"/>
      <c r="I20" s="63"/>
      <c r="J20" s="89"/>
    </row>
    <row r="21" spans="1:10" ht="15.6" hidden="1" x14ac:dyDescent="0.3">
      <c r="A21" s="81" t="s">
        <v>319</v>
      </c>
      <c r="B21" s="81" t="s">
        <v>321</v>
      </c>
      <c r="C21" s="106"/>
      <c r="D21" s="108"/>
      <c r="E21" s="108"/>
      <c r="F21" s="106">
        <f>SUM(C21:E21)</f>
        <v>0</v>
      </c>
      <c r="G21" s="107"/>
      <c r="H21" s="84"/>
      <c r="I21" s="63"/>
      <c r="J21" s="89"/>
    </row>
    <row r="22" spans="1:10" ht="15.6" x14ac:dyDescent="0.3">
      <c r="A22" s="81" t="s">
        <v>322</v>
      </c>
      <c r="B22" s="81" t="s">
        <v>323</v>
      </c>
      <c r="C22" s="106">
        <v>28000000</v>
      </c>
      <c r="D22" s="206">
        <f>F22-C22</f>
        <v>20000000</v>
      </c>
      <c r="E22" s="207">
        <f>F22/C22</f>
        <v>1.7142857142857142</v>
      </c>
      <c r="F22" s="206">
        <v>48000000</v>
      </c>
      <c r="G22" s="85" t="s">
        <v>324</v>
      </c>
      <c r="H22" s="84"/>
      <c r="I22" s="63"/>
      <c r="J22" s="89"/>
    </row>
    <row r="23" spans="1:10" ht="15.6" x14ac:dyDescent="0.3">
      <c r="A23" s="81"/>
      <c r="B23" s="109"/>
      <c r="C23" s="106"/>
      <c r="D23" s="181"/>
      <c r="E23" s="181"/>
      <c r="F23" s="82"/>
      <c r="G23" s="103"/>
      <c r="H23" s="84"/>
      <c r="I23" s="63"/>
      <c r="J23" s="89"/>
    </row>
    <row r="24" spans="1:10" ht="15.6" hidden="1" x14ac:dyDescent="0.3">
      <c r="A24" s="110"/>
      <c r="C24" s="111"/>
      <c r="D24" s="111"/>
      <c r="E24" s="111"/>
      <c r="F24" s="106"/>
      <c r="G24" s="75"/>
      <c r="H24" s="88"/>
      <c r="I24" s="63"/>
      <c r="J24" s="89"/>
    </row>
    <row r="25" spans="1:10" ht="16.2" thickBot="1" x14ac:dyDescent="0.35">
      <c r="A25" s="110"/>
      <c r="B25" s="110"/>
      <c r="C25" s="112">
        <f>SUM(C22:C24)</f>
        <v>28000000</v>
      </c>
      <c r="D25" s="113"/>
      <c r="E25" s="113"/>
      <c r="F25" s="112">
        <f>SUM(F22:F24)</f>
        <v>48000000</v>
      </c>
      <c r="G25" s="93"/>
      <c r="H25" s="94"/>
      <c r="I25" s="63"/>
    </row>
    <row r="26" spans="1:10" ht="16.8" thickTop="1" thickBot="1" x14ac:dyDescent="0.35">
      <c r="A26" s="110"/>
      <c r="B26" s="110"/>
      <c r="C26" s="114"/>
      <c r="D26" s="112">
        <f>SUM(D22:D25)</f>
        <v>20000000</v>
      </c>
      <c r="E26" s="112"/>
      <c r="F26" s="114"/>
      <c r="I26" s="63"/>
    </row>
    <row r="27" spans="1:10" ht="16.2" thickTop="1" x14ac:dyDescent="0.3">
      <c r="I27" s="63"/>
    </row>
    <row r="28" spans="1:10" ht="15.6" x14ac:dyDescent="0.3">
      <c r="A28" s="115" t="s">
        <v>325</v>
      </c>
      <c r="B28" s="116"/>
      <c r="C28" s="117"/>
      <c r="D28" s="117"/>
      <c r="E28" s="117"/>
      <c r="F28" s="117"/>
      <c r="G28" s="118"/>
      <c r="H28" s="119"/>
      <c r="I28" s="63"/>
    </row>
    <row r="29" spans="1:10" ht="15.6" x14ac:dyDescent="0.3">
      <c r="I29" s="63"/>
    </row>
    <row r="30" spans="1:10" ht="75.75" customHeight="1" x14ac:dyDescent="0.3">
      <c r="A30" s="76" t="s">
        <v>299</v>
      </c>
      <c r="B30" s="120" t="s">
        <v>300</v>
      </c>
      <c r="C30" s="77" t="s">
        <v>301</v>
      </c>
      <c r="D30" s="78" t="s">
        <v>302</v>
      </c>
      <c r="E30" s="78" t="s">
        <v>303</v>
      </c>
      <c r="F30" s="121" t="s">
        <v>304</v>
      </c>
      <c r="G30" s="103" t="s">
        <v>305</v>
      </c>
      <c r="H30" s="80" t="s">
        <v>306</v>
      </c>
      <c r="I30" s="63"/>
    </row>
    <row r="31" spans="1:10" ht="15.6" x14ac:dyDescent="0.3">
      <c r="A31" t="s">
        <v>326</v>
      </c>
      <c r="B31" s="122" t="s">
        <v>327</v>
      </c>
      <c r="C31" s="123">
        <v>2450000</v>
      </c>
      <c r="D31" s="201">
        <v>550000</v>
      </c>
      <c r="E31" s="202">
        <f>F31/C31</f>
        <v>1.2244897959183674</v>
      </c>
      <c r="F31" s="209">
        <v>3000000</v>
      </c>
      <c r="G31" s="125" t="s">
        <v>328</v>
      </c>
      <c r="H31" s="84"/>
      <c r="I31" s="63"/>
      <c r="J31" s="89"/>
    </row>
    <row r="32" spans="1:10" ht="15.6" x14ac:dyDescent="0.3">
      <c r="A32" s="126"/>
      <c r="B32" s="122"/>
      <c r="C32" s="123"/>
      <c r="D32" s="182"/>
      <c r="E32" s="182"/>
      <c r="F32" s="124"/>
      <c r="G32" s="75"/>
      <c r="H32" s="84"/>
      <c r="I32" s="63"/>
      <c r="J32" s="89"/>
    </row>
    <row r="33" spans="1:9" ht="16.2" thickBot="1" x14ac:dyDescent="0.35">
      <c r="B33" s="127"/>
      <c r="C33" s="128">
        <f>SUM(C31:C32)</f>
        <v>2450000</v>
      </c>
      <c r="D33" s="185"/>
      <c r="E33" s="129"/>
      <c r="F33" s="128">
        <f>SUM(F31:F32)</f>
        <v>3000000</v>
      </c>
      <c r="G33" s="93"/>
      <c r="H33" s="130"/>
      <c r="I33" s="63"/>
    </row>
    <row r="34" spans="1:9" ht="16.8" thickTop="1" thickBot="1" x14ac:dyDescent="0.35">
      <c r="C34" s="131"/>
      <c r="D34" s="128">
        <f>SUM(D31:D33)</f>
        <v>550000</v>
      </c>
      <c r="E34" s="128"/>
      <c r="F34" s="131"/>
      <c r="H34" s="132"/>
      <c r="I34" s="63"/>
    </row>
    <row r="35" spans="1:9" ht="16.2" hidden="1" thickTop="1" x14ac:dyDescent="0.3">
      <c r="C35" s="131"/>
      <c r="D35" s="131"/>
      <c r="E35" s="131"/>
      <c r="F35" s="133"/>
      <c r="H35" s="132"/>
      <c r="I35" s="63"/>
    </row>
    <row r="36" spans="1:9" ht="16.2" hidden="1" thickTop="1" x14ac:dyDescent="0.3">
      <c r="A36" s="74" t="s">
        <v>329</v>
      </c>
      <c r="C36" s="131"/>
      <c r="D36" s="131"/>
      <c r="E36" s="131"/>
      <c r="F36" s="133"/>
      <c r="H36" s="132"/>
      <c r="I36" s="63"/>
    </row>
    <row r="37" spans="1:9" ht="16.2" hidden="1" thickTop="1" x14ac:dyDescent="0.3">
      <c r="C37" s="134"/>
      <c r="D37" s="134"/>
      <c r="E37" s="134"/>
      <c r="F37" s="135"/>
      <c r="H37" s="132"/>
      <c r="I37" s="63"/>
    </row>
    <row r="38" spans="1:9" ht="27.75" hidden="1" customHeight="1" x14ac:dyDescent="0.3">
      <c r="A38" s="136" t="s">
        <v>299</v>
      </c>
      <c r="B38" s="137" t="s">
        <v>300</v>
      </c>
      <c r="C38" s="138" t="s">
        <v>330</v>
      </c>
      <c r="D38" s="138"/>
      <c r="E38" s="138"/>
      <c r="F38" s="138" t="s">
        <v>331</v>
      </c>
      <c r="H38" s="139"/>
      <c r="I38" s="63"/>
    </row>
    <row r="39" spans="1:9" ht="16.2" hidden="1" thickTop="1" x14ac:dyDescent="0.3">
      <c r="A39" s="90" t="s">
        <v>332</v>
      </c>
      <c r="B39" s="140" t="s">
        <v>333</v>
      </c>
      <c r="C39" s="141">
        <v>0</v>
      </c>
      <c r="D39" s="141"/>
      <c r="E39" s="141"/>
      <c r="F39" s="123">
        <f t="shared" ref="F39:F49" si="2">SUM(C39:E39)</f>
        <v>0</v>
      </c>
      <c r="H39" s="132"/>
      <c r="I39" s="63"/>
    </row>
    <row r="40" spans="1:9" ht="16.2" hidden="1" thickTop="1" x14ac:dyDescent="0.3">
      <c r="A40" s="90" t="s">
        <v>332</v>
      </c>
      <c r="B40" s="140" t="s">
        <v>334</v>
      </c>
      <c r="C40" s="141">
        <v>0</v>
      </c>
      <c r="D40" s="141"/>
      <c r="E40" s="141"/>
      <c r="F40" s="123">
        <f t="shared" si="2"/>
        <v>0</v>
      </c>
      <c r="H40" s="132"/>
      <c r="I40" s="63"/>
    </row>
    <row r="41" spans="1:9" ht="16.2" hidden="1" thickTop="1" x14ac:dyDescent="0.3">
      <c r="A41" s="90" t="s">
        <v>332</v>
      </c>
      <c r="B41" s="140" t="s">
        <v>335</v>
      </c>
      <c r="C41" s="141">
        <v>0</v>
      </c>
      <c r="D41" s="141"/>
      <c r="E41" s="141"/>
      <c r="F41" s="123">
        <f t="shared" si="2"/>
        <v>0</v>
      </c>
      <c r="H41" s="132"/>
      <c r="I41" s="63"/>
    </row>
    <row r="42" spans="1:9" ht="16.2" hidden="1" thickTop="1" x14ac:dyDescent="0.3">
      <c r="A42" s="90" t="s">
        <v>336</v>
      </c>
      <c r="B42" s="140" t="s">
        <v>337</v>
      </c>
      <c r="C42" s="141">
        <v>0</v>
      </c>
      <c r="D42" s="141"/>
      <c r="E42" s="141"/>
      <c r="F42" s="123">
        <f t="shared" si="2"/>
        <v>0</v>
      </c>
      <c r="H42" s="132"/>
      <c r="I42" s="63"/>
    </row>
    <row r="43" spans="1:9" ht="16.2" hidden="1" thickTop="1" x14ac:dyDescent="0.3">
      <c r="A43" s="90" t="s">
        <v>336</v>
      </c>
      <c r="B43" s="140" t="s">
        <v>338</v>
      </c>
      <c r="C43" s="141">
        <v>0</v>
      </c>
      <c r="D43" s="141"/>
      <c r="E43" s="141"/>
      <c r="F43" s="123">
        <f t="shared" si="2"/>
        <v>0</v>
      </c>
      <c r="H43" s="132"/>
      <c r="I43" s="63"/>
    </row>
    <row r="44" spans="1:9" ht="16.2" hidden="1" thickTop="1" x14ac:dyDescent="0.3">
      <c r="A44" s="90" t="s">
        <v>339</v>
      </c>
      <c r="B44" s="140" t="s">
        <v>338</v>
      </c>
      <c r="C44" s="141">
        <v>0</v>
      </c>
      <c r="D44" s="141"/>
      <c r="E44" s="141"/>
      <c r="F44" s="123">
        <f t="shared" si="2"/>
        <v>0</v>
      </c>
      <c r="H44" s="132"/>
      <c r="I44" s="63"/>
    </row>
    <row r="45" spans="1:9" ht="16.2" hidden="1" thickTop="1" x14ac:dyDescent="0.3">
      <c r="A45" s="90" t="s">
        <v>112</v>
      </c>
      <c r="B45" s="140" t="s">
        <v>340</v>
      </c>
      <c r="C45" s="141">
        <v>0</v>
      </c>
      <c r="D45" s="141"/>
      <c r="E45" s="141"/>
      <c r="F45" s="123">
        <f t="shared" si="2"/>
        <v>0</v>
      </c>
      <c r="H45" s="132"/>
      <c r="I45" s="63"/>
    </row>
    <row r="46" spans="1:9" ht="16.2" hidden="1" thickTop="1" x14ac:dyDescent="0.3">
      <c r="A46" s="90" t="s">
        <v>341</v>
      </c>
      <c r="B46" s="140" t="s">
        <v>338</v>
      </c>
      <c r="C46" s="141">
        <v>0</v>
      </c>
      <c r="D46" s="141"/>
      <c r="E46" s="141"/>
      <c r="F46" s="123">
        <f t="shared" si="2"/>
        <v>0</v>
      </c>
      <c r="H46" s="132"/>
      <c r="I46" s="63"/>
    </row>
    <row r="47" spans="1:9" ht="16.2" hidden="1" thickTop="1" x14ac:dyDescent="0.3">
      <c r="A47" s="142" t="s">
        <v>342</v>
      </c>
      <c r="B47" s="143" t="s">
        <v>343</v>
      </c>
      <c r="C47" s="129">
        <v>0</v>
      </c>
      <c r="D47" s="129"/>
      <c r="E47" s="129"/>
      <c r="F47" s="144">
        <f t="shared" si="2"/>
        <v>0</v>
      </c>
      <c r="H47" s="132"/>
      <c r="I47" s="63"/>
    </row>
    <row r="48" spans="1:9" ht="16.2" hidden="1" thickTop="1" x14ac:dyDescent="0.3">
      <c r="A48" s="90" t="s">
        <v>336</v>
      </c>
      <c r="B48" s="140" t="s">
        <v>344</v>
      </c>
      <c r="C48" s="141">
        <v>0</v>
      </c>
      <c r="D48" s="141"/>
      <c r="E48" s="141"/>
      <c r="F48" s="123">
        <f t="shared" si="2"/>
        <v>0</v>
      </c>
      <c r="H48" s="132"/>
      <c r="I48" s="63"/>
    </row>
    <row r="49" spans="1:9" ht="16.2" hidden="1" thickTop="1" x14ac:dyDescent="0.3">
      <c r="A49" s="90" t="s">
        <v>345</v>
      </c>
      <c r="B49" s="140" t="s">
        <v>346</v>
      </c>
      <c r="C49" s="141">
        <v>0</v>
      </c>
      <c r="D49" s="141"/>
      <c r="E49" s="141"/>
      <c r="F49" s="123">
        <f t="shared" si="2"/>
        <v>0</v>
      </c>
      <c r="H49" s="132"/>
      <c r="I49" s="63"/>
    </row>
    <row r="50" spans="1:9" ht="16.8" hidden="1" thickTop="1" thickBot="1" x14ac:dyDescent="0.35">
      <c r="C50" s="145">
        <f>SUM(C39:C49)</f>
        <v>0</v>
      </c>
      <c r="D50" s="145"/>
      <c r="E50" s="145"/>
      <c r="F50" s="146">
        <f>SUM(F39:F49)</f>
        <v>0</v>
      </c>
      <c r="H50" s="132"/>
      <c r="I50" s="63"/>
    </row>
    <row r="51" spans="1:9" ht="16.2" hidden="1" thickTop="1" x14ac:dyDescent="0.3">
      <c r="C51" s="147"/>
      <c r="D51" s="147"/>
      <c r="E51" s="147"/>
      <c r="F51" s="148"/>
      <c r="H51" s="132"/>
      <c r="I51" s="63"/>
    </row>
    <row r="52" spans="1:9" ht="16.2" thickTop="1" x14ac:dyDescent="0.3">
      <c r="C52" s="147"/>
      <c r="D52" s="147"/>
      <c r="E52" s="147"/>
      <c r="F52" s="148"/>
      <c r="H52" s="132"/>
      <c r="I52" s="63"/>
    </row>
    <row r="53" spans="1:9" ht="15.6" x14ac:dyDescent="0.3">
      <c r="A53" s="149" t="s">
        <v>347</v>
      </c>
      <c r="B53" s="150"/>
      <c r="C53" s="151"/>
      <c r="D53" s="151"/>
      <c r="E53" s="151"/>
      <c r="F53" s="151"/>
      <c r="G53" s="152"/>
      <c r="H53" s="153"/>
      <c r="I53" s="63"/>
    </row>
    <row r="54" spans="1:9" ht="15.6" x14ac:dyDescent="0.3">
      <c r="C54" s="154"/>
      <c r="D54" s="154"/>
      <c r="E54" s="154"/>
      <c r="F54" s="154"/>
      <c r="H54" s="155"/>
      <c r="I54" s="63"/>
    </row>
    <row r="55" spans="1:9" ht="81" customHeight="1" x14ac:dyDescent="0.3">
      <c r="A55" s="76" t="s">
        <v>299</v>
      </c>
      <c r="B55" s="76" t="s">
        <v>300</v>
      </c>
      <c r="C55" s="77" t="s">
        <v>301</v>
      </c>
      <c r="D55" s="78" t="s">
        <v>302</v>
      </c>
      <c r="E55" s="78" t="s">
        <v>303</v>
      </c>
      <c r="F55" s="77" t="s">
        <v>304</v>
      </c>
      <c r="G55" s="103" t="s">
        <v>305</v>
      </c>
      <c r="H55" s="80" t="s">
        <v>306</v>
      </c>
      <c r="I55" s="63"/>
    </row>
    <row r="56" spans="1:9" ht="15.6" hidden="1" x14ac:dyDescent="0.3">
      <c r="A56" s="156" t="s">
        <v>348</v>
      </c>
      <c r="B56" s="156" t="s">
        <v>349</v>
      </c>
      <c r="C56" s="157"/>
      <c r="D56" s="158"/>
      <c r="E56" s="158"/>
      <c r="F56" s="157"/>
      <c r="H56" s="159"/>
      <c r="I56" s="63"/>
    </row>
    <row r="57" spans="1:9" ht="15.6" hidden="1" x14ac:dyDescent="0.3">
      <c r="A57" s="156" t="s">
        <v>350</v>
      </c>
      <c r="B57" s="156" t="s">
        <v>349</v>
      </c>
      <c r="C57" s="157"/>
      <c r="D57" s="158"/>
      <c r="E57" s="158"/>
      <c r="F57" s="157"/>
      <c r="H57" s="159"/>
      <c r="I57" s="63"/>
    </row>
    <row r="58" spans="1:9" ht="15.6" hidden="1" x14ac:dyDescent="0.3">
      <c r="A58" s="156"/>
      <c r="B58" s="156"/>
      <c r="C58" s="157"/>
      <c r="D58" s="158"/>
      <c r="E58" s="158"/>
      <c r="F58" s="157"/>
      <c r="H58" s="159"/>
      <c r="I58" s="63"/>
    </row>
    <row r="59" spans="1:9" ht="15.6" hidden="1" x14ac:dyDescent="0.3">
      <c r="A59" s="156"/>
      <c r="B59" s="156"/>
      <c r="C59" s="157"/>
      <c r="D59" s="158"/>
      <c r="E59" s="158"/>
      <c r="F59" s="157"/>
      <c r="H59" s="159"/>
      <c r="I59" s="63"/>
    </row>
    <row r="60" spans="1:9" ht="15.6" hidden="1" x14ac:dyDescent="0.3">
      <c r="A60" s="160" t="s">
        <v>351</v>
      </c>
      <c r="B60" s="156"/>
      <c r="C60" s="157"/>
      <c r="D60" s="158"/>
      <c r="E60" s="158"/>
      <c r="F60" s="157"/>
      <c r="H60" s="159"/>
      <c r="I60" s="63"/>
    </row>
    <row r="61" spans="1:9" ht="15.6" hidden="1" x14ac:dyDescent="0.3">
      <c r="A61" s="156" t="s">
        <v>352</v>
      </c>
      <c r="B61" s="156" t="s">
        <v>353</v>
      </c>
      <c r="C61" s="157"/>
      <c r="D61" s="158"/>
      <c r="E61" s="158"/>
      <c r="F61" s="157"/>
      <c r="H61" s="159"/>
      <c r="I61" s="63"/>
    </row>
    <row r="62" spans="1:9" ht="15.6" hidden="1" x14ac:dyDescent="0.3">
      <c r="A62" s="156" t="s">
        <v>352</v>
      </c>
      <c r="B62" s="156" t="s">
        <v>354</v>
      </c>
      <c r="C62" s="157"/>
      <c r="D62" s="158"/>
      <c r="E62" s="158"/>
      <c r="F62" s="157"/>
      <c r="H62" s="159"/>
      <c r="I62" s="63"/>
    </row>
    <row r="63" spans="1:9" ht="15.6" x14ac:dyDescent="0.3">
      <c r="A63" s="156" t="s">
        <v>355</v>
      </c>
      <c r="B63" s="81" t="s">
        <v>356</v>
      </c>
      <c r="C63" s="157">
        <v>20000000</v>
      </c>
      <c r="D63" s="201">
        <f>F63-C63</f>
        <v>10000000</v>
      </c>
      <c r="E63" s="202">
        <f>F63/C63</f>
        <v>1.5</v>
      </c>
      <c r="F63" s="208">
        <v>30000000</v>
      </c>
      <c r="G63" s="85" t="s">
        <v>357</v>
      </c>
      <c r="H63" s="159"/>
      <c r="I63" s="63"/>
    </row>
    <row r="64" spans="1:9" ht="15.6" x14ac:dyDescent="0.3">
      <c r="A64" s="156" t="s">
        <v>355</v>
      </c>
      <c r="B64" s="81" t="s">
        <v>358</v>
      </c>
      <c r="C64" s="157">
        <v>20000000</v>
      </c>
      <c r="D64" s="201">
        <f>F64-C64</f>
        <v>10000000</v>
      </c>
      <c r="E64" s="202">
        <f>F64/C64</f>
        <v>1.5</v>
      </c>
      <c r="F64" s="208">
        <v>30000000</v>
      </c>
      <c r="G64" s="85" t="s">
        <v>357</v>
      </c>
      <c r="H64" s="159"/>
      <c r="I64" s="63"/>
    </row>
    <row r="65" spans="1:12" ht="15.6" x14ac:dyDescent="0.3">
      <c r="A65" s="161"/>
      <c r="B65" s="110"/>
      <c r="C65" s="162"/>
      <c r="D65" s="183"/>
      <c r="E65" s="183"/>
      <c r="F65" s="162"/>
      <c r="H65" s="163"/>
      <c r="I65" s="63"/>
    </row>
    <row r="66" spans="1:12" ht="16.2" thickBot="1" x14ac:dyDescent="0.35">
      <c r="C66" s="164">
        <f>SUM(C56:C64)</f>
        <v>40000000</v>
      </c>
      <c r="D66" s="95"/>
      <c r="E66" s="95"/>
      <c r="F66" s="164">
        <f>SUM(F56:F64)</f>
        <v>60000000</v>
      </c>
      <c r="G66" s="93">
        <f>SUM(G56:G64)</f>
        <v>0</v>
      </c>
      <c r="H66" s="94">
        <f>SUM(H56:H64)</f>
        <v>0</v>
      </c>
      <c r="I66" s="63"/>
    </row>
    <row r="67" spans="1:12" ht="16.8" thickTop="1" thickBot="1" x14ac:dyDescent="0.35">
      <c r="C67" s="6"/>
      <c r="D67" s="112">
        <f>SUM(D63:D64)</f>
        <v>20000000</v>
      </c>
      <c r="E67" s="112"/>
      <c r="F67" s="6"/>
      <c r="I67" s="63"/>
    </row>
    <row r="68" spans="1:12" ht="16.2" thickTop="1" x14ac:dyDescent="0.3">
      <c r="I68" s="63"/>
    </row>
    <row r="69" spans="1:12" ht="15.6" x14ac:dyDescent="0.3">
      <c r="A69" s="165" t="s">
        <v>359</v>
      </c>
      <c r="B69" s="166"/>
      <c r="C69" s="167"/>
      <c r="D69" s="167"/>
      <c r="E69" s="167"/>
      <c r="F69" s="167"/>
      <c r="G69" s="168"/>
      <c r="H69" s="169"/>
      <c r="I69" s="63"/>
    </row>
    <row r="70" spans="1:12" ht="15.6" x14ac:dyDescent="0.3">
      <c r="C70" s="170"/>
      <c r="D70" s="170"/>
      <c r="E70" s="170"/>
      <c r="F70" s="170"/>
      <c r="I70" s="63"/>
    </row>
    <row r="71" spans="1:12" ht="93.6" x14ac:dyDescent="0.3">
      <c r="A71" s="76" t="s">
        <v>299</v>
      </c>
      <c r="B71" s="76" t="s">
        <v>300</v>
      </c>
      <c r="C71" s="77" t="s">
        <v>301</v>
      </c>
      <c r="D71" s="78" t="s">
        <v>302</v>
      </c>
      <c r="E71" s="78" t="s">
        <v>303</v>
      </c>
      <c r="F71" s="77" t="s">
        <v>304</v>
      </c>
      <c r="G71" s="103" t="s">
        <v>305</v>
      </c>
      <c r="H71" s="80" t="s">
        <v>306</v>
      </c>
      <c r="I71" s="63"/>
    </row>
    <row r="72" spans="1:12" ht="15.6" hidden="1" x14ac:dyDescent="0.3">
      <c r="A72" s="156" t="s">
        <v>360</v>
      </c>
      <c r="B72" s="156" t="s">
        <v>321</v>
      </c>
      <c r="C72" s="157"/>
      <c r="D72" s="158"/>
      <c r="E72" s="158"/>
      <c r="F72" s="200" t="e">
        <f>SUM(C72+#REF!)</f>
        <v>#REF!</v>
      </c>
      <c r="G72" s="65" t="e">
        <f>SUM(C72:F72)</f>
        <v>#REF!</v>
      </c>
      <c r="H72" s="84"/>
      <c r="I72" s="63"/>
    </row>
    <row r="73" spans="1:12" ht="15.6" x14ac:dyDescent="0.3">
      <c r="A73" s="192" t="s">
        <v>433</v>
      </c>
      <c r="B73" s="193" t="s">
        <v>437</v>
      </c>
      <c r="C73" s="210">
        <v>31468</v>
      </c>
      <c r="D73" s="211">
        <v>2800</v>
      </c>
      <c r="E73" s="212">
        <f>F73/C73</f>
        <v>1.1122410067370028</v>
      </c>
      <c r="F73" s="42">
        <v>35000</v>
      </c>
      <c r="G73" s="194" t="s">
        <v>441</v>
      </c>
      <c r="H73" s="84"/>
      <c r="I73" s="63"/>
    </row>
    <row r="74" spans="1:12" s="187" customFormat="1" ht="14.25" customHeight="1" x14ac:dyDescent="0.3">
      <c r="A74" s="192" t="s">
        <v>361</v>
      </c>
      <c r="B74" s="193" t="s">
        <v>438</v>
      </c>
      <c r="C74" s="210">
        <v>918000</v>
      </c>
      <c r="D74" s="211">
        <f>F74-C74</f>
        <v>500000</v>
      </c>
      <c r="E74" s="212">
        <f>F74/C74</f>
        <v>1.5446623093681917</v>
      </c>
      <c r="F74" s="42">
        <f>C74+500000</f>
        <v>1418000</v>
      </c>
      <c r="G74" s="194" t="s">
        <v>442</v>
      </c>
      <c r="H74" s="84"/>
    </row>
    <row r="75" spans="1:12" s="187" customFormat="1" ht="14.25" customHeight="1" x14ac:dyDescent="0.3">
      <c r="A75" s="192" t="s">
        <v>361</v>
      </c>
      <c r="B75" s="193" t="s">
        <v>439</v>
      </c>
      <c r="C75" s="210">
        <v>182000</v>
      </c>
      <c r="D75" s="211">
        <f t="shared" ref="D75:D77" si="3">F75-C75</f>
        <v>518000</v>
      </c>
      <c r="E75" s="212">
        <f>F75/C75</f>
        <v>3.8461538461538463</v>
      </c>
      <c r="F75" s="42">
        <v>700000</v>
      </c>
      <c r="G75" s="198"/>
      <c r="H75" s="84"/>
    </row>
    <row r="76" spans="1:12" s="187" customFormat="1" ht="14.25" customHeight="1" x14ac:dyDescent="0.3">
      <c r="A76" s="191" t="s">
        <v>434</v>
      </c>
      <c r="B76" s="193" t="s">
        <v>440</v>
      </c>
      <c r="C76" s="210">
        <v>1200000</v>
      </c>
      <c r="D76" s="211">
        <f t="shared" si="3"/>
        <v>300000</v>
      </c>
      <c r="E76" s="212">
        <f>F76/C76</f>
        <v>1.25</v>
      </c>
      <c r="F76" s="42">
        <v>1500000</v>
      </c>
      <c r="G76" s="199" t="s">
        <v>435</v>
      </c>
      <c r="H76" s="84"/>
    </row>
    <row r="77" spans="1:12" s="187" customFormat="1" ht="15.6" x14ac:dyDescent="0.3">
      <c r="A77" s="192" t="s">
        <v>361</v>
      </c>
      <c r="B77" s="193" t="s">
        <v>437</v>
      </c>
      <c r="C77" s="214">
        <v>950000</v>
      </c>
      <c r="D77" s="211">
        <f t="shared" si="3"/>
        <v>300000</v>
      </c>
      <c r="E77" s="212">
        <f>F77/C77</f>
        <v>1.3157894736842106</v>
      </c>
      <c r="F77" s="42">
        <v>1250000</v>
      </c>
      <c r="G77" s="199" t="s">
        <v>436</v>
      </c>
      <c r="H77" s="84"/>
      <c r="L77" s="187">
        <f>135*4</f>
        <v>540</v>
      </c>
    </row>
    <row r="78" spans="1:12" s="187" customFormat="1" ht="15.6" x14ac:dyDescent="0.3">
      <c r="A78" s="188"/>
      <c r="B78" s="191"/>
      <c r="C78" s="197">
        <f>SUM(C72:C74)</f>
        <v>949468</v>
      </c>
      <c r="D78" s="184"/>
      <c r="E78" s="204"/>
      <c r="F78" s="196"/>
      <c r="G78" s="190"/>
      <c r="H78" s="84"/>
    </row>
    <row r="79" spans="1:12" s="187" customFormat="1" ht="16.2" thickBot="1" x14ac:dyDescent="0.35">
      <c r="D79" s="197"/>
      <c r="E79" s="113"/>
      <c r="F79" s="112">
        <f>SUM(F73:F78)</f>
        <v>4903000</v>
      </c>
      <c r="G79" s="189"/>
      <c r="H79" s="94"/>
    </row>
    <row r="80" spans="1:12" s="187" customFormat="1" ht="16.8" thickTop="1" thickBot="1" x14ac:dyDescent="0.35">
      <c r="C80" s="186"/>
      <c r="D80" s="112">
        <f>SUM(D74:D77)</f>
        <v>1618000</v>
      </c>
      <c r="E80" s="112"/>
      <c r="F80" s="85"/>
      <c r="G80" s="186"/>
      <c r="H80" s="66"/>
    </row>
    <row r="81" spans="1:9" ht="16.2" thickTop="1" x14ac:dyDescent="0.3">
      <c r="I81" s="63"/>
    </row>
    <row r="82" spans="1:9" ht="15.6" x14ac:dyDescent="0.3">
      <c r="I82" s="63"/>
    </row>
    <row r="83" spans="1:9" ht="15.6" x14ac:dyDescent="0.3">
      <c r="A83" s="171" t="s">
        <v>362</v>
      </c>
      <c r="B83" s="172"/>
      <c r="C83" s="173"/>
      <c r="D83" s="173"/>
      <c r="E83" s="173"/>
      <c r="F83" s="173"/>
      <c r="G83" s="174"/>
      <c r="H83" s="175"/>
      <c r="I83" s="63"/>
    </row>
    <row r="84" spans="1:9" ht="15.6" x14ac:dyDescent="0.3">
      <c r="I84" s="63"/>
    </row>
    <row r="85" spans="1:9" ht="93.6" x14ac:dyDescent="0.3">
      <c r="A85" s="176" t="s">
        <v>299</v>
      </c>
      <c r="B85" s="176" t="s">
        <v>300</v>
      </c>
      <c r="C85" s="177" t="s">
        <v>301</v>
      </c>
      <c r="D85" s="78" t="s">
        <v>302</v>
      </c>
      <c r="E85" s="78"/>
      <c r="F85" s="177" t="s">
        <v>304</v>
      </c>
      <c r="G85" s="79" t="s">
        <v>305</v>
      </c>
      <c r="H85" s="178" t="s">
        <v>306</v>
      </c>
      <c r="I85" s="63"/>
    </row>
    <row r="86" spans="1:9" ht="15.6" x14ac:dyDescent="0.3">
      <c r="A86" s="222" t="s">
        <v>336</v>
      </c>
      <c r="B86" s="199" t="s">
        <v>440</v>
      </c>
      <c r="C86" s="221">
        <v>5407991</v>
      </c>
      <c r="D86" s="219">
        <v>1000000</v>
      </c>
      <c r="E86" s="217">
        <f>F86/C86</f>
        <v>1.2943808523349984</v>
      </c>
      <c r="F86" s="215">
        <v>7000000</v>
      </c>
      <c r="G86" s="216" t="s">
        <v>364</v>
      </c>
      <c r="H86" s="84"/>
      <c r="I86" s="63"/>
    </row>
    <row r="87" spans="1:9" ht="15.6" x14ac:dyDescent="0.3">
      <c r="A87" s="222" t="s">
        <v>450</v>
      </c>
      <c r="B87" s="199" t="s">
        <v>449</v>
      </c>
      <c r="C87" s="221">
        <v>2293272</v>
      </c>
      <c r="D87" s="220">
        <f>F87-C87</f>
        <v>1206728</v>
      </c>
      <c r="E87" s="218">
        <f>F87/C87</f>
        <v>1.5262036077709056</v>
      </c>
      <c r="F87" s="211">
        <v>3500000</v>
      </c>
      <c r="G87" s="213" t="s">
        <v>444</v>
      </c>
      <c r="H87" s="213"/>
      <c r="I87" s="63"/>
    </row>
    <row r="88" spans="1:9" ht="15.6" x14ac:dyDescent="0.3">
      <c r="A88" s="222" t="s">
        <v>451</v>
      </c>
      <c r="B88" s="199" t="s">
        <v>448</v>
      </c>
      <c r="C88" s="221">
        <v>147977</v>
      </c>
      <c r="D88" s="220">
        <f t="shared" ref="D88:D90" si="4">F88-C88</f>
        <v>52023</v>
      </c>
      <c r="E88" s="218">
        <f>F88/C88</f>
        <v>1.3515613912972961</v>
      </c>
      <c r="F88" s="211">
        <v>200000</v>
      </c>
      <c r="G88" s="213" t="s">
        <v>445</v>
      </c>
      <c r="H88" s="213"/>
      <c r="I88" s="63"/>
    </row>
    <row r="89" spans="1:9" ht="15.6" x14ac:dyDescent="0.3">
      <c r="A89" s="222" t="s">
        <v>451</v>
      </c>
      <c r="B89" s="199" t="s">
        <v>448</v>
      </c>
      <c r="C89" s="221">
        <v>346213</v>
      </c>
      <c r="D89" s="220">
        <f t="shared" si="4"/>
        <v>100000</v>
      </c>
      <c r="E89" s="218">
        <f>F89/C89</f>
        <v>1.2888395294226387</v>
      </c>
      <c r="F89" s="211">
        <v>446213</v>
      </c>
      <c r="G89" s="213" t="s">
        <v>446</v>
      </c>
      <c r="H89" s="213"/>
      <c r="I89" s="63"/>
    </row>
    <row r="90" spans="1:9" ht="15.6" x14ac:dyDescent="0.3">
      <c r="A90" s="222" t="s">
        <v>451</v>
      </c>
      <c r="B90" s="199" t="s">
        <v>452</v>
      </c>
      <c r="C90" s="223">
        <v>302000</v>
      </c>
      <c r="D90" s="220">
        <f t="shared" si="4"/>
        <v>148000</v>
      </c>
      <c r="E90" s="218">
        <f>F90/C90</f>
        <v>1.490066225165563</v>
      </c>
      <c r="F90" s="211">
        <v>450000</v>
      </c>
      <c r="G90" s="213" t="s">
        <v>447</v>
      </c>
      <c r="H90" s="213"/>
      <c r="I90" s="63"/>
    </row>
    <row r="91" spans="1:9" ht="16.2" thickBot="1" x14ac:dyDescent="0.35">
      <c r="C91" s="224">
        <f>SUM(C86:C89)</f>
        <v>8195453</v>
      </c>
      <c r="D91" s="164">
        <f>SUM(D86:D90)</f>
        <v>2506751</v>
      </c>
      <c r="E91" s="164"/>
      <c r="F91" s="164">
        <f>SUM(F86:F90)</f>
        <v>11596213</v>
      </c>
      <c r="G91" s="179"/>
      <c r="H91" s="180">
        <f>SUM(H86:H89)</f>
        <v>0</v>
      </c>
      <c r="I91" s="63"/>
    </row>
    <row r="92" spans="1:9" ht="16.2" thickTop="1" x14ac:dyDescent="0.3">
      <c r="I92" s="63"/>
    </row>
    <row r="93" spans="1:9" ht="15.6" x14ac:dyDescent="0.3">
      <c r="A93" s="90"/>
      <c r="B93" s="90"/>
      <c r="C93" s="123"/>
      <c r="D93" s="123"/>
      <c r="E93" s="123"/>
      <c r="F93" s="123"/>
      <c r="G93" s="107"/>
      <c r="H93" s="84"/>
      <c r="I93" s="63"/>
    </row>
    <row r="94" spans="1:9" ht="15.6" x14ac:dyDescent="0.3">
      <c r="H94" s="66">
        <f ca="1">H6:H94</f>
        <v>0</v>
      </c>
      <c r="I94" s="63"/>
    </row>
    <row r="95" spans="1:9" ht="16.2" thickBot="1" x14ac:dyDescent="0.35">
      <c r="B95" s="6" t="s">
        <v>443</v>
      </c>
      <c r="C95" s="91">
        <f>SUM(C14+C25+C33+C66+C78+C91)</f>
        <v>122187310</v>
      </c>
      <c r="D95" s="91">
        <f>D15+D26+D34+D67+D80+D91</f>
        <v>67437030</v>
      </c>
      <c r="E95" s="91"/>
      <c r="F95" s="91">
        <f>F14+F25+F33+F66+F79+F91</f>
        <v>192853881</v>
      </c>
      <c r="G95" s="93"/>
      <c r="H95" s="91"/>
      <c r="I95" s="63"/>
    </row>
    <row r="96" spans="1:9" ht="12.75" customHeight="1" thickTop="1" x14ac:dyDescent="0.3">
      <c r="I96" s="63"/>
    </row>
    <row r="97" spans="9:9" ht="15.6" x14ac:dyDescent="0.3">
      <c r="I97" s="63"/>
    </row>
    <row r="98" spans="9:9" ht="15.6" x14ac:dyDescent="0.3">
      <c r="I98" s="63"/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3" manualBreakCount="3">
    <brk id="27" max="16383" man="1"/>
    <brk id="67" max="16383" man="1"/>
    <brk id="8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C3F6-99FC-4343-9BCD-29D7A650BE91}">
  <dimension ref="A1:F91"/>
  <sheetViews>
    <sheetView zoomScaleNormal="100" workbookViewId="0">
      <selection activeCell="B8" sqref="B8"/>
    </sheetView>
  </sheetViews>
  <sheetFormatPr defaultRowHeight="14.4" x14ac:dyDescent="0.3"/>
  <cols>
    <col min="1" max="1" width="24" customWidth="1"/>
    <col min="2" max="2" width="59.77734375" customWidth="1"/>
    <col min="3" max="3" width="36.44140625" customWidth="1"/>
    <col min="4" max="4" width="18.21875" style="4" customWidth="1"/>
    <col min="5" max="6" width="17.21875" style="4" customWidth="1"/>
  </cols>
  <sheetData>
    <row r="1" spans="1:6" ht="21" x14ac:dyDescent="0.4">
      <c r="A1" s="2" t="s">
        <v>365</v>
      </c>
    </row>
    <row r="2" spans="1:6" ht="15" thickBot="1" x14ac:dyDescent="0.35"/>
    <row r="3" spans="1:6" ht="28.8" x14ac:dyDescent="0.3">
      <c r="A3" s="16" t="s">
        <v>73</v>
      </c>
      <c r="B3" s="16" t="s">
        <v>60</v>
      </c>
      <c r="C3" s="16" t="s">
        <v>74</v>
      </c>
      <c r="D3" s="18" t="s">
        <v>366</v>
      </c>
      <c r="E3" s="18" t="s">
        <v>367</v>
      </c>
      <c r="F3" s="20" t="s">
        <v>368</v>
      </c>
    </row>
    <row r="4" spans="1:6" x14ac:dyDescent="0.3">
      <c r="A4" s="12" t="s">
        <v>273</v>
      </c>
      <c r="B4" s="27" t="s">
        <v>274</v>
      </c>
      <c r="C4" s="27" t="s">
        <v>369</v>
      </c>
      <c r="D4" s="28">
        <v>0</v>
      </c>
      <c r="E4" s="28">
        <v>1000000</v>
      </c>
      <c r="F4" s="28">
        <v>0</v>
      </c>
    </row>
    <row r="5" spans="1:6" x14ac:dyDescent="0.3">
      <c r="A5" s="12" t="s">
        <v>273</v>
      </c>
      <c r="B5" s="27" t="s">
        <v>370</v>
      </c>
      <c r="C5" s="27" t="s">
        <v>370</v>
      </c>
      <c r="D5" s="28">
        <v>2000000</v>
      </c>
      <c r="E5" s="28">
        <v>0</v>
      </c>
      <c r="F5" s="28">
        <v>0</v>
      </c>
    </row>
    <row r="6" spans="1:6" x14ac:dyDescent="0.3">
      <c r="A6" s="12" t="s">
        <v>273</v>
      </c>
      <c r="B6" s="27" t="s">
        <v>371</v>
      </c>
      <c r="C6" s="27" t="s">
        <v>371</v>
      </c>
      <c r="D6" s="28">
        <v>0</v>
      </c>
      <c r="E6" s="28">
        <v>5000000</v>
      </c>
      <c r="F6" s="28">
        <v>0</v>
      </c>
    </row>
    <row r="7" spans="1:6" x14ac:dyDescent="0.3">
      <c r="A7" s="12" t="s">
        <v>222</v>
      </c>
      <c r="B7" s="27" t="s">
        <v>223</v>
      </c>
      <c r="C7" s="27" t="s">
        <v>224</v>
      </c>
      <c r="D7" s="28">
        <v>0</v>
      </c>
      <c r="E7" s="28">
        <v>10000000</v>
      </c>
      <c r="F7" s="28">
        <v>0</v>
      </c>
    </row>
    <row r="8" spans="1:6" x14ac:dyDescent="0.3">
      <c r="A8" s="12" t="s">
        <v>222</v>
      </c>
      <c r="B8" s="27" t="s">
        <v>372</v>
      </c>
      <c r="C8" s="27" t="s">
        <v>373</v>
      </c>
      <c r="D8" s="28">
        <v>5600000</v>
      </c>
      <c r="E8" s="28">
        <v>0</v>
      </c>
      <c r="F8" s="28">
        <v>0</v>
      </c>
    </row>
    <row r="9" spans="1:6" x14ac:dyDescent="0.3">
      <c r="A9" s="12" t="s">
        <v>222</v>
      </c>
      <c r="B9" s="27" t="s">
        <v>374</v>
      </c>
      <c r="C9" s="27" t="s">
        <v>375</v>
      </c>
      <c r="D9" s="28">
        <v>0</v>
      </c>
      <c r="E9" s="28">
        <v>0</v>
      </c>
      <c r="F9" s="28">
        <v>2000000</v>
      </c>
    </row>
    <row r="10" spans="1:6" x14ac:dyDescent="0.3">
      <c r="A10" s="12" t="s">
        <v>222</v>
      </c>
      <c r="B10" s="27" t="s">
        <v>376</v>
      </c>
      <c r="C10" s="27" t="s">
        <v>377</v>
      </c>
      <c r="D10" s="28">
        <v>0</v>
      </c>
      <c r="E10" s="28">
        <v>0</v>
      </c>
      <c r="F10" s="28">
        <v>12000000</v>
      </c>
    </row>
    <row r="11" spans="1:6" x14ac:dyDescent="0.3">
      <c r="A11" s="12" t="s">
        <v>222</v>
      </c>
      <c r="B11" s="27" t="s">
        <v>291</v>
      </c>
      <c r="C11" s="27" t="s">
        <v>292</v>
      </c>
      <c r="D11" s="28">
        <v>1500000</v>
      </c>
      <c r="E11" s="28">
        <v>0</v>
      </c>
      <c r="F11" s="28">
        <v>0</v>
      </c>
    </row>
    <row r="12" spans="1:6" x14ac:dyDescent="0.3">
      <c r="A12" s="12" t="s">
        <v>222</v>
      </c>
      <c r="B12" s="27" t="s">
        <v>378</v>
      </c>
      <c r="C12" s="27" t="s">
        <v>379</v>
      </c>
      <c r="D12" s="28">
        <v>4000000</v>
      </c>
      <c r="E12" s="28">
        <v>0</v>
      </c>
      <c r="F12" s="28">
        <v>0</v>
      </c>
    </row>
    <row r="13" spans="1:6" x14ac:dyDescent="0.3">
      <c r="A13" s="12" t="s">
        <v>222</v>
      </c>
      <c r="B13" s="27" t="s">
        <v>380</v>
      </c>
      <c r="C13" s="27" t="s">
        <v>381</v>
      </c>
      <c r="D13" s="28">
        <v>4500000</v>
      </c>
      <c r="E13" s="28">
        <v>0</v>
      </c>
      <c r="F13" s="28">
        <v>0</v>
      </c>
    </row>
    <row r="14" spans="1:6" x14ac:dyDescent="0.3">
      <c r="A14" s="12" t="s">
        <v>222</v>
      </c>
      <c r="B14" s="27" t="s">
        <v>382</v>
      </c>
      <c r="C14" s="27" t="s">
        <v>383</v>
      </c>
      <c r="D14" s="28">
        <v>0</v>
      </c>
      <c r="E14" s="28">
        <v>0</v>
      </c>
      <c r="F14" s="28">
        <v>2000000</v>
      </c>
    </row>
    <row r="15" spans="1:6" x14ac:dyDescent="0.3">
      <c r="A15" s="12" t="s">
        <v>222</v>
      </c>
      <c r="B15" s="27" t="s">
        <v>384</v>
      </c>
      <c r="C15" s="27" t="s">
        <v>385</v>
      </c>
      <c r="D15" s="28">
        <v>3500000</v>
      </c>
      <c r="E15" s="28">
        <v>0</v>
      </c>
      <c r="F15" s="28">
        <v>0</v>
      </c>
    </row>
    <row r="16" spans="1:6" x14ac:dyDescent="0.3">
      <c r="A16" s="12" t="s">
        <v>222</v>
      </c>
      <c r="B16" s="27" t="s">
        <v>386</v>
      </c>
      <c r="C16" s="27" t="s">
        <v>387</v>
      </c>
      <c r="D16" s="28">
        <v>0</v>
      </c>
      <c r="E16" s="28">
        <v>0</v>
      </c>
      <c r="F16" s="28">
        <v>2500000</v>
      </c>
    </row>
    <row r="17" spans="1:6" x14ac:dyDescent="0.3">
      <c r="A17" s="12" t="s">
        <v>222</v>
      </c>
      <c r="B17" s="27" t="s">
        <v>388</v>
      </c>
      <c r="C17" s="27" t="s">
        <v>389</v>
      </c>
      <c r="D17" s="28">
        <v>700000</v>
      </c>
      <c r="E17" s="28">
        <v>0</v>
      </c>
      <c r="F17" s="28">
        <v>0</v>
      </c>
    </row>
    <row r="18" spans="1:6" x14ac:dyDescent="0.3">
      <c r="A18" s="12" t="s">
        <v>222</v>
      </c>
      <c r="B18" s="27" t="s">
        <v>271</v>
      </c>
      <c r="C18" s="27" t="s">
        <v>272</v>
      </c>
      <c r="D18" s="28">
        <v>1200000</v>
      </c>
      <c r="E18" s="28">
        <v>1200000</v>
      </c>
      <c r="F18" s="28">
        <v>0</v>
      </c>
    </row>
    <row r="19" spans="1:6" x14ac:dyDescent="0.3">
      <c r="A19" s="12" t="s">
        <v>222</v>
      </c>
      <c r="B19" s="27" t="s">
        <v>390</v>
      </c>
      <c r="C19" s="27" t="s">
        <v>391</v>
      </c>
      <c r="D19" s="28">
        <v>1300000</v>
      </c>
      <c r="E19" s="28">
        <v>0</v>
      </c>
      <c r="F19" s="28">
        <v>0</v>
      </c>
    </row>
    <row r="20" spans="1:6" x14ac:dyDescent="0.3">
      <c r="A20" s="12" t="s">
        <v>222</v>
      </c>
      <c r="B20" s="27" t="s">
        <v>392</v>
      </c>
      <c r="C20" s="27" t="s">
        <v>393</v>
      </c>
      <c r="D20" s="28">
        <v>0</v>
      </c>
      <c r="E20" s="28">
        <v>0</v>
      </c>
      <c r="F20" s="28">
        <v>1500000</v>
      </c>
    </row>
    <row r="21" spans="1:6" x14ac:dyDescent="0.3">
      <c r="A21" s="12" t="s">
        <v>222</v>
      </c>
      <c r="B21" s="27" t="s">
        <v>394</v>
      </c>
      <c r="C21" s="27" t="s">
        <v>395</v>
      </c>
      <c r="D21" s="28">
        <v>0</v>
      </c>
      <c r="E21" s="28">
        <v>0</v>
      </c>
      <c r="F21" s="28">
        <v>500000</v>
      </c>
    </row>
    <row r="22" spans="1:6" x14ac:dyDescent="0.3">
      <c r="A22" s="12" t="s">
        <v>222</v>
      </c>
      <c r="B22" s="27" t="s">
        <v>396</v>
      </c>
      <c r="C22" s="27" t="s">
        <v>397</v>
      </c>
      <c r="D22" s="28">
        <v>700000</v>
      </c>
      <c r="E22" s="28">
        <v>0</v>
      </c>
      <c r="F22" s="28">
        <v>0</v>
      </c>
    </row>
    <row r="23" spans="1:6" x14ac:dyDescent="0.3">
      <c r="A23" s="12" t="s">
        <v>222</v>
      </c>
      <c r="B23" s="27" t="s">
        <v>398</v>
      </c>
      <c r="C23" s="27" t="s">
        <v>399</v>
      </c>
      <c r="D23" s="28">
        <v>1500000</v>
      </c>
      <c r="E23" s="28">
        <v>0</v>
      </c>
      <c r="F23" s="28">
        <v>0</v>
      </c>
    </row>
    <row r="24" spans="1:6" x14ac:dyDescent="0.3">
      <c r="A24" s="12" t="s">
        <v>222</v>
      </c>
      <c r="B24" s="27" t="s">
        <v>400</v>
      </c>
      <c r="C24" s="27" t="s">
        <v>401</v>
      </c>
      <c r="D24" s="28">
        <v>1500000</v>
      </c>
      <c r="E24" s="28">
        <v>0</v>
      </c>
      <c r="F24" s="28">
        <v>0</v>
      </c>
    </row>
    <row r="25" spans="1:6" x14ac:dyDescent="0.3">
      <c r="A25" s="12" t="s">
        <v>222</v>
      </c>
      <c r="B25" s="27" t="s">
        <v>239</v>
      </c>
      <c r="C25" s="27" t="s">
        <v>240</v>
      </c>
      <c r="D25" s="28">
        <v>0</v>
      </c>
      <c r="E25" s="28">
        <v>1500000</v>
      </c>
      <c r="F25" s="28">
        <v>0</v>
      </c>
    </row>
    <row r="26" spans="1:6" x14ac:dyDescent="0.3">
      <c r="A26" s="12" t="s">
        <v>222</v>
      </c>
      <c r="B26" s="27" t="s">
        <v>241</v>
      </c>
      <c r="C26" s="27" t="s">
        <v>240</v>
      </c>
      <c r="D26" s="28">
        <v>0</v>
      </c>
      <c r="E26" s="28">
        <v>1500000</v>
      </c>
      <c r="F26" s="28">
        <v>0</v>
      </c>
    </row>
    <row r="27" spans="1:6" x14ac:dyDescent="0.3">
      <c r="A27" s="12" t="s">
        <v>222</v>
      </c>
      <c r="B27" s="27" t="s">
        <v>402</v>
      </c>
      <c r="C27" s="27" t="s">
        <v>240</v>
      </c>
      <c r="D27" s="28">
        <v>0</v>
      </c>
      <c r="E27" s="28">
        <v>0</v>
      </c>
      <c r="F27" s="28">
        <v>1500000</v>
      </c>
    </row>
    <row r="28" spans="1:6" x14ac:dyDescent="0.3">
      <c r="A28" s="12" t="s">
        <v>222</v>
      </c>
      <c r="B28" s="27" t="s">
        <v>242</v>
      </c>
      <c r="C28" s="27" t="s">
        <v>243</v>
      </c>
      <c r="D28" s="28">
        <v>0</v>
      </c>
      <c r="E28" s="28">
        <v>4500000</v>
      </c>
      <c r="F28" s="28">
        <v>4500000</v>
      </c>
    </row>
    <row r="29" spans="1:6" x14ac:dyDescent="0.3">
      <c r="A29" s="12" t="s">
        <v>222</v>
      </c>
      <c r="B29" s="27" t="s">
        <v>403</v>
      </c>
      <c r="C29" s="27" t="s">
        <v>404</v>
      </c>
      <c r="D29" s="28">
        <v>0</v>
      </c>
      <c r="E29" s="28">
        <v>0</v>
      </c>
      <c r="F29" s="28">
        <v>1500000</v>
      </c>
    </row>
    <row r="30" spans="1:6" x14ac:dyDescent="0.3">
      <c r="A30" s="12" t="s">
        <v>222</v>
      </c>
      <c r="B30" s="27" t="s">
        <v>405</v>
      </c>
      <c r="C30" s="27" t="s">
        <v>406</v>
      </c>
      <c r="D30" s="28">
        <v>0</v>
      </c>
      <c r="E30" s="28">
        <v>1500000</v>
      </c>
      <c r="F30" s="28">
        <v>0</v>
      </c>
    </row>
    <row r="31" spans="1:6" x14ac:dyDescent="0.3">
      <c r="A31" s="12" t="s">
        <v>222</v>
      </c>
      <c r="B31" s="27" t="s">
        <v>407</v>
      </c>
      <c r="C31" s="27" t="s">
        <v>408</v>
      </c>
      <c r="D31" s="28">
        <v>0</v>
      </c>
      <c r="E31" s="28">
        <v>800000</v>
      </c>
      <c r="F31" s="28">
        <v>0</v>
      </c>
    </row>
    <row r="32" spans="1:6" x14ac:dyDescent="0.3">
      <c r="A32" s="12" t="s">
        <v>222</v>
      </c>
      <c r="B32" s="27" t="s">
        <v>409</v>
      </c>
      <c r="C32" s="27" t="s">
        <v>410</v>
      </c>
      <c r="D32" s="28">
        <v>3000000</v>
      </c>
      <c r="E32" s="28">
        <v>9000000</v>
      </c>
      <c r="F32" s="28">
        <v>0</v>
      </c>
    </row>
    <row r="33" spans="1:6" x14ac:dyDescent="0.3">
      <c r="A33" s="12" t="s">
        <v>114</v>
      </c>
      <c r="B33" s="27" t="s">
        <v>286</v>
      </c>
      <c r="C33" s="27" t="s">
        <v>287</v>
      </c>
      <c r="D33" s="28">
        <v>10000000</v>
      </c>
      <c r="E33" s="28">
        <v>10000000</v>
      </c>
      <c r="F33" s="28">
        <v>10000000</v>
      </c>
    </row>
    <row r="34" spans="1:6" x14ac:dyDescent="0.3">
      <c r="A34" s="12" t="s">
        <v>114</v>
      </c>
      <c r="B34" s="27" t="s">
        <v>115</v>
      </c>
      <c r="C34" s="27" t="s">
        <v>116</v>
      </c>
      <c r="D34" s="28">
        <v>0</v>
      </c>
      <c r="E34" s="28">
        <v>1000000</v>
      </c>
      <c r="F34" s="28">
        <v>0</v>
      </c>
    </row>
    <row r="35" spans="1:6" x14ac:dyDescent="0.3">
      <c r="A35" s="12" t="s">
        <v>114</v>
      </c>
      <c r="B35" s="27" t="s">
        <v>411</v>
      </c>
      <c r="C35" s="27" t="s">
        <v>118</v>
      </c>
      <c r="D35" s="28">
        <v>1500000</v>
      </c>
      <c r="E35" s="28">
        <v>1500000</v>
      </c>
      <c r="F35" s="28">
        <v>0</v>
      </c>
    </row>
    <row r="36" spans="1:6" x14ac:dyDescent="0.3">
      <c r="A36" s="12" t="s">
        <v>114</v>
      </c>
      <c r="B36" s="27" t="s">
        <v>119</v>
      </c>
      <c r="C36" s="27" t="s">
        <v>120</v>
      </c>
      <c r="D36" s="28">
        <f>5500000-400000</f>
        <v>5100000</v>
      </c>
      <c r="E36" s="28">
        <v>2000000</v>
      </c>
      <c r="F36" s="28">
        <v>9400000</v>
      </c>
    </row>
    <row r="37" spans="1:6" x14ac:dyDescent="0.3">
      <c r="A37" s="12" t="s">
        <v>114</v>
      </c>
      <c r="B37" s="27" t="s">
        <v>121</v>
      </c>
      <c r="C37" s="27" t="s">
        <v>122</v>
      </c>
      <c r="D37" s="28">
        <v>0</v>
      </c>
      <c r="E37" s="28">
        <v>0</v>
      </c>
      <c r="F37" s="28">
        <v>3000000</v>
      </c>
    </row>
    <row r="38" spans="1:6" x14ac:dyDescent="0.3">
      <c r="A38" s="12" t="s">
        <v>114</v>
      </c>
      <c r="B38" s="12" t="s">
        <v>123</v>
      </c>
      <c r="C38" s="12" t="s">
        <v>124</v>
      </c>
      <c r="D38" s="13">
        <v>5500000</v>
      </c>
      <c r="E38" s="13">
        <v>5500000</v>
      </c>
      <c r="F38" s="13">
        <v>5500000</v>
      </c>
    </row>
    <row r="39" spans="1:6" x14ac:dyDescent="0.3">
      <c r="A39" s="12" t="s">
        <v>114</v>
      </c>
      <c r="B39" s="27" t="s">
        <v>125</v>
      </c>
      <c r="C39" s="27" t="s">
        <v>126</v>
      </c>
      <c r="D39" s="28">
        <v>0</v>
      </c>
      <c r="E39" s="28">
        <v>4000000</v>
      </c>
      <c r="F39" s="28">
        <v>2000000</v>
      </c>
    </row>
    <row r="40" spans="1:6" x14ac:dyDescent="0.3">
      <c r="A40" s="12" t="s">
        <v>114</v>
      </c>
      <c r="B40" s="27" t="s">
        <v>127</v>
      </c>
      <c r="C40" s="27" t="s">
        <v>126</v>
      </c>
      <c r="D40" s="28">
        <v>0</v>
      </c>
      <c r="E40" s="28">
        <v>0</v>
      </c>
      <c r="F40" s="28">
        <v>2000000</v>
      </c>
    </row>
    <row r="41" spans="1:6" x14ac:dyDescent="0.3">
      <c r="A41" s="12" t="s">
        <v>114</v>
      </c>
      <c r="B41" s="27" t="s">
        <v>128</v>
      </c>
      <c r="C41" s="27" t="s">
        <v>128</v>
      </c>
      <c r="D41" s="28">
        <v>1000000</v>
      </c>
      <c r="E41" s="28">
        <v>0</v>
      </c>
      <c r="F41" s="28">
        <v>0</v>
      </c>
    </row>
    <row r="42" spans="1:6" x14ac:dyDescent="0.3">
      <c r="A42" s="12" t="s">
        <v>114</v>
      </c>
      <c r="B42" s="27" t="s">
        <v>412</v>
      </c>
      <c r="C42" s="27" t="s">
        <v>413</v>
      </c>
      <c r="D42" s="28">
        <v>1500000</v>
      </c>
      <c r="E42" s="28">
        <v>0</v>
      </c>
      <c r="F42" s="28">
        <v>0</v>
      </c>
    </row>
    <row r="43" spans="1:6" x14ac:dyDescent="0.3">
      <c r="A43" s="12" t="s">
        <v>114</v>
      </c>
      <c r="B43" s="27" t="s">
        <v>129</v>
      </c>
      <c r="C43" s="27" t="s">
        <v>130</v>
      </c>
      <c r="D43" s="28">
        <v>0</v>
      </c>
      <c r="E43" s="28">
        <v>500000</v>
      </c>
      <c r="F43" s="28">
        <v>500000</v>
      </c>
    </row>
    <row r="44" spans="1:6" x14ac:dyDescent="0.3">
      <c r="A44" s="12" t="s">
        <v>114</v>
      </c>
      <c r="B44" s="27" t="s">
        <v>131</v>
      </c>
      <c r="C44" s="27" t="s">
        <v>132</v>
      </c>
      <c r="D44" s="28">
        <v>500000</v>
      </c>
      <c r="E44" s="28">
        <v>0</v>
      </c>
      <c r="F44" s="28">
        <v>0</v>
      </c>
    </row>
    <row r="45" spans="1:6" x14ac:dyDescent="0.3">
      <c r="A45" s="12" t="s">
        <v>114</v>
      </c>
      <c r="B45" s="27" t="s">
        <v>133</v>
      </c>
      <c r="C45" s="27" t="s">
        <v>134</v>
      </c>
      <c r="D45" s="28">
        <v>0</v>
      </c>
      <c r="E45" s="28">
        <v>2000000</v>
      </c>
      <c r="F45" s="28">
        <v>2000000</v>
      </c>
    </row>
    <row r="46" spans="1:6" x14ac:dyDescent="0.3">
      <c r="A46" s="12" t="s">
        <v>114</v>
      </c>
      <c r="B46" s="27" t="s">
        <v>135</v>
      </c>
      <c r="C46" s="27" t="s">
        <v>134</v>
      </c>
      <c r="D46" s="28">
        <v>0</v>
      </c>
      <c r="E46" s="28">
        <v>0</v>
      </c>
      <c r="F46" s="28">
        <v>2000000</v>
      </c>
    </row>
    <row r="47" spans="1:6" x14ac:dyDescent="0.3">
      <c r="A47" s="12" t="s">
        <v>114</v>
      </c>
      <c r="B47" s="27" t="s">
        <v>136</v>
      </c>
      <c r="C47" s="27" t="s">
        <v>137</v>
      </c>
      <c r="D47" s="28">
        <v>0</v>
      </c>
      <c r="E47" s="28">
        <v>0</v>
      </c>
      <c r="F47" s="28">
        <v>1500000</v>
      </c>
    </row>
    <row r="48" spans="1:6" x14ac:dyDescent="0.3">
      <c r="A48" s="12" t="s">
        <v>114</v>
      </c>
      <c r="B48" s="27" t="s">
        <v>138</v>
      </c>
      <c r="C48" s="27" t="s">
        <v>139</v>
      </c>
      <c r="D48" s="28">
        <v>3000000</v>
      </c>
      <c r="E48" s="28">
        <v>2000000</v>
      </c>
      <c r="F48" s="28">
        <v>0</v>
      </c>
    </row>
    <row r="49" spans="1:6" x14ac:dyDescent="0.3">
      <c r="A49" s="12" t="s">
        <v>114</v>
      </c>
      <c r="B49" s="27" t="s">
        <v>140</v>
      </c>
      <c r="C49" s="27" t="s">
        <v>139</v>
      </c>
      <c r="D49" s="28">
        <v>3000000</v>
      </c>
      <c r="E49" s="28">
        <v>3000000</v>
      </c>
      <c r="F49" s="28">
        <v>0</v>
      </c>
    </row>
    <row r="50" spans="1:6" x14ac:dyDescent="0.3">
      <c r="A50" s="12" t="s">
        <v>114</v>
      </c>
      <c r="B50" s="27" t="s">
        <v>141</v>
      </c>
      <c r="C50" s="27" t="s">
        <v>142</v>
      </c>
      <c r="D50" s="28">
        <v>0</v>
      </c>
      <c r="E50" s="28">
        <v>0</v>
      </c>
      <c r="F50" s="28">
        <v>1000000</v>
      </c>
    </row>
    <row r="51" spans="1:6" x14ac:dyDescent="0.3">
      <c r="A51" s="12" t="s">
        <v>114</v>
      </c>
      <c r="B51" s="27" t="s">
        <v>143</v>
      </c>
      <c r="C51" s="27" t="s">
        <v>144</v>
      </c>
      <c r="D51" s="28">
        <v>0</v>
      </c>
      <c r="E51" s="28">
        <v>1500000</v>
      </c>
      <c r="F51" s="28">
        <v>0</v>
      </c>
    </row>
    <row r="52" spans="1:6" x14ac:dyDescent="0.3">
      <c r="A52" s="12" t="s">
        <v>114</v>
      </c>
      <c r="B52" s="27" t="s">
        <v>145</v>
      </c>
      <c r="C52" s="27" t="s">
        <v>146</v>
      </c>
      <c r="D52" s="28">
        <v>0</v>
      </c>
      <c r="E52" s="28">
        <v>500000</v>
      </c>
      <c r="F52" s="28">
        <v>1000000</v>
      </c>
    </row>
    <row r="53" spans="1:6" x14ac:dyDescent="0.3">
      <c r="A53" s="12" t="s">
        <v>114</v>
      </c>
      <c r="B53" s="27" t="s">
        <v>147</v>
      </c>
      <c r="C53" s="27" t="s">
        <v>148</v>
      </c>
      <c r="D53" s="28">
        <v>0</v>
      </c>
      <c r="E53" s="28">
        <v>1000000</v>
      </c>
      <c r="F53" s="28">
        <v>1000000</v>
      </c>
    </row>
    <row r="54" spans="1:6" x14ac:dyDescent="0.3">
      <c r="A54" s="12" t="s">
        <v>114</v>
      </c>
      <c r="B54" s="27" t="s">
        <v>149</v>
      </c>
      <c r="C54" s="27" t="s">
        <v>150</v>
      </c>
      <c r="D54" s="28">
        <v>1000000</v>
      </c>
      <c r="E54" s="28">
        <v>1000000</v>
      </c>
      <c r="F54" s="28">
        <v>0</v>
      </c>
    </row>
    <row r="55" spans="1:6" x14ac:dyDescent="0.3">
      <c r="A55" s="12" t="s">
        <v>114</v>
      </c>
      <c r="B55" s="27" t="s">
        <v>151</v>
      </c>
      <c r="C55" s="27" t="s">
        <v>152</v>
      </c>
      <c r="D55" s="28">
        <v>1000000</v>
      </c>
      <c r="E55" s="28">
        <v>0</v>
      </c>
      <c r="F55" s="28">
        <v>0</v>
      </c>
    </row>
    <row r="56" spans="1:6" x14ac:dyDescent="0.3">
      <c r="A56" s="12" t="s">
        <v>114</v>
      </c>
      <c r="B56" s="27" t="s">
        <v>153</v>
      </c>
      <c r="C56" s="27" t="s">
        <v>154</v>
      </c>
      <c r="D56" s="28">
        <v>0</v>
      </c>
      <c r="E56" s="28">
        <v>500000</v>
      </c>
      <c r="F56" s="28">
        <v>0</v>
      </c>
    </row>
    <row r="57" spans="1:6" x14ac:dyDescent="0.3">
      <c r="A57" s="12" t="s">
        <v>114</v>
      </c>
      <c r="B57" s="27" t="s">
        <v>155</v>
      </c>
      <c r="C57" s="27" t="s">
        <v>156</v>
      </c>
      <c r="D57" s="28">
        <v>1000000</v>
      </c>
      <c r="E57" s="28">
        <v>1500000</v>
      </c>
      <c r="F57" s="28">
        <v>1500000</v>
      </c>
    </row>
    <row r="58" spans="1:6" x14ac:dyDescent="0.3">
      <c r="A58" s="12" t="s">
        <v>114</v>
      </c>
      <c r="B58" s="27" t="s">
        <v>157</v>
      </c>
      <c r="C58" s="27" t="s">
        <v>158</v>
      </c>
      <c r="D58" s="28">
        <v>0</v>
      </c>
      <c r="E58" s="28">
        <v>0</v>
      </c>
      <c r="F58" s="28">
        <v>2000000</v>
      </c>
    </row>
    <row r="59" spans="1:6" x14ac:dyDescent="0.3">
      <c r="A59" s="12" t="s">
        <v>114</v>
      </c>
      <c r="B59" s="12" t="s">
        <v>414</v>
      </c>
      <c r="C59" s="12" t="s">
        <v>160</v>
      </c>
      <c r="D59" s="13">
        <v>0</v>
      </c>
      <c r="E59" s="13">
        <v>0</v>
      </c>
      <c r="F59" s="13">
        <v>2000000</v>
      </c>
    </row>
    <row r="60" spans="1:6" x14ac:dyDescent="0.3">
      <c r="A60" s="12" t="s">
        <v>114</v>
      </c>
      <c r="B60" s="27" t="s">
        <v>161</v>
      </c>
      <c r="C60" s="27" t="s">
        <v>162</v>
      </c>
      <c r="D60" s="28">
        <v>0</v>
      </c>
      <c r="E60" s="28">
        <v>2000000</v>
      </c>
      <c r="F60" s="28">
        <v>0</v>
      </c>
    </row>
    <row r="61" spans="1:6" x14ac:dyDescent="0.3">
      <c r="A61" s="12" t="s">
        <v>114</v>
      </c>
      <c r="B61" s="27" t="s">
        <v>163</v>
      </c>
      <c r="C61" s="27" t="s">
        <v>164</v>
      </c>
      <c r="D61" s="28">
        <v>0</v>
      </c>
      <c r="E61" s="28">
        <v>1000000</v>
      </c>
      <c r="F61" s="28">
        <v>0</v>
      </c>
    </row>
    <row r="62" spans="1:6" x14ac:dyDescent="0.3">
      <c r="A62" s="12" t="s">
        <v>114</v>
      </c>
      <c r="B62" s="27" t="s">
        <v>165</v>
      </c>
      <c r="C62" s="27" t="s">
        <v>164</v>
      </c>
      <c r="D62" s="28">
        <v>1000000</v>
      </c>
      <c r="E62" s="28">
        <v>0</v>
      </c>
      <c r="F62" s="28">
        <v>0</v>
      </c>
    </row>
    <row r="63" spans="1:6" x14ac:dyDescent="0.3">
      <c r="A63" s="12" t="s">
        <v>114</v>
      </c>
      <c r="B63" s="27" t="s">
        <v>166</v>
      </c>
      <c r="C63" s="27" t="s">
        <v>164</v>
      </c>
      <c r="D63" s="28">
        <v>1000000</v>
      </c>
      <c r="E63" s="28">
        <v>0</v>
      </c>
      <c r="F63" s="28">
        <v>0</v>
      </c>
    </row>
    <row r="64" spans="1:6" x14ac:dyDescent="0.3">
      <c r="A64" s="12" t="s">
        <v>114</v>
      </c>
      <c r="B64" s="27" t="s">
        <v>167</v>
      </c>
      <c r="C64" s="27" t="s">
        <v>164</v>
      </c>
      <c r="D64" s="28">
        <v>1000000</v>
      </c>
      <c r="E64" s="28">
        <v>0</v>
      </c>
      <c r="F64" s="28">
        <v>1000000</v>
      </c>
    </row>
    <row r="65" spans="1:6" x14ac:dyDescent="0.3">
      <c r="A65" s="12" t="s">
        <v>114</v>
      </c>
      <c r="B65" s="27" t="s">
        <v>168</v>
      </c>
      <c r="C65" s="27" t="s">
        <v>164</v>
      </c>
      <c r="D65" s="28">
        <v>0</v>
      </c>
      <c r="E65" s="28">
        <v>0</v>
      </c>
      <c r="F65" s="28">
        <v>1000000</v>
      </c>
    </row>
    <row r="66" spans="1:6" x14ac:dyDescent="0.3">
      <c r="A66" s="12" t="s">
        <v>114</v>
      </c>
      <c r="B66" s="27" t="s">
        <v>169</v>
      </c>
      <c r="C66" s="27" t="s">
        <v>169</v>
      </c>
      <c r="D66" s="28">
        <v>1500000</v>
      </c>
      <c r="E66" s="28">
        <v>0</v>
      </c>
      <c r="F66" s="28">
        <v>0</v>
      </c>
    </row>
    <row r="67" spans="1:6" x14ac:dyDescent="0.3">
      <c r="A67" s="12" t="s">
        <v>114</v>
      </c>
      <c r="B67" s="12" t="s">
        <v>170</v>
      </c>
      <c r="C67" s="12" t="s">
        <v>171</v>
      </c>
      <c r="D67" s="13">
        <v>0</v>
      </c>
      <c r="E67" s="13">
        <v>0</v>
      </c>
      <c r="F67" s="13">
        <v>1500000</v>
      </c>
    </row>
    <row r="68" spans="1:6" x14ac:dyDescent="0.3">
      <c r="A68" s="12" t="s">
        <v>114</v>
      </c>
      <c r="B68" s="12" t="s">
        <v>172</v>
      </c>
      <c r="C68" s="12" t="s">
        <v>173</v>
      </c>
      <c r="D68" s="13">
        <v>0</v>
      </c>
      <c r="E68" s="13">
        <v>1000000</v>
      </c>
      <c r="F68" s="13">
        <v>0</v>
      </c>
    </row>
    <row r="69" spans="1:6" x14ac:dyDescent="0.3">
      <c r="A69" s="12" t="s">
        <v>114</v>
      </c>
      <c r="B69" s="12" t="s">
        <v>174</v>
      </c>
      <c r="C69" s="12" t="s">
        <v>164</v>
      </c>
      <c r="D69" s="13">
        <v>0</v>
      </c>
      <c r="E69" s="13">
        <v>0</v>
      </c>
      <c r="F69" s="13">
        <v>1000000</v>
      </c>
    </row>
    <row r="70" spans="1:6" x14ac:dyDescent="0.3">
      <c r="A70" s="12" t="s">
        <v>114</v>
      </c>
      <c r="B70" s="12" t="s">
        <v>175</v>
      </c>
      <c r="C70" s="12" t="s">
        <v>164</v>
      </c>
      <c r="D70" s="13">
        <v>0</v>
      </c>
      <c r="E70" s="13">
        <v>1000000</v>
      </c>
      <c r="F70" s="13">
        <v>0</v>
      </c>
    </row>
    <row r="71" spans="1:6" x14ac:dyDescent="0.3">
      <c r="A71" s="12" t="s">
        <v>114</v>
      </c>
      <c r="B71" s="12" t="s">
        <v>415</v>
      </c>
      <c r="C71" s="12" t="s">
        <v>164</v>
      </c>
      <c r="D71" s="13">
        <v>1000000</v>
      </c>
      <c r="E71" s="13">
        <v>0</v>
      </c>
      <c r="F71" s="13">
        <v>0</v>
      </c>
    </row>
    <row r="72" spans="1:6" x14ac:dyDescent="0.3">
      <c r="A72" s="12" t="s">
        <v>114</v>
      </c>
      <c r="B72" s="12" t="s">
        <v>177</v>
      </c>
      <c r="C72" s="12" t="s">
        <v>164</v>
      </c>
      <c r="D72" s="13">
        <v>0</v>
      </c>
      <c r="E72" s="13">
        <v>0</v>
      </c>
      <c r="F72" s="13">
        <v>1000000</v>
      </c>
    </row>
    <row r="73" spans="1:6" x14ac:dyDescent="0.3">
      <c r="A73" s="12" t="s">
        <v>114</v>
      </c>
      <c r="B73" s="12" t="s">
        <v>178</v>
      </c>
      <c r="C73" s="12" t="s">
        <v>164</v>
      </c>
      <c r="D73" s="13">
        <v>1000000</v>
      </c>
      <c r="E73" s="13">
        <v>1000000</v>
      </c>
      <c r="F73" s="13">
        <v>0</v>
      </c>
    </row>
    <row r="74" spans="1:6" x14ac:dyDescent="0.3">
      <c r="A74" s="12" t="s">
        <v>114</v>
      </c>
      <c r="B74" s="12" t="s">
        <v>416</v>
      </c>
      <c r="C74" s="12" t="s">
        <v>417</v>
      </c>
      <c r="D74" s="13">
        <v>2500000</v>
      </c>
      <c r="E74" s="13">
        <v>0</v>
      </c>
      <c r="F74" s="13">
        <v>0</v>
      </c>
    </row>
    <row r="75" spans="1:6" x14ac:dyDescent="0.3">
      <c r="A75" s="12" t="s">
        <v>114</v>
      </c>
      <c r="B75" s="12" t="s">
        <v>179</v>
      </c>
      <c r="C75" s="12" t="s">
        <v>180</v>
      </c>
      <c r="D75" s="13">
        <v>1000000</v>
      </c>
      <c r="E75" s="13">
        <v>1000000</v>
      </c>
      <c r="F75" s="13">
        <v>0</v>
      </c>
    </row>
    <row r="76" spans="1:6" x14ac:dyDescent="0.3">
      <c r="A76" s="12" t="s">
        <v>114</v>
      </c>
      <c r="B76" s="12" t="s">
        <v>181</v>
      </c>
      <c r="C76" s="12" t="s">
        <v>182</v>
      </c>
      <c r="D76" s="13">
        <v>0</v>
      </c>
      <c r="E76" s="13">
        <v>0</v>
      </c>
      <c r="F76" s="13">
        <v>2000000</v>
      </c>
    </row>
    <row r="77" spans="1:6" x14ac:dyDescent="0.3">
      <c r="A77" s="12" t="s">
        <v>114</v>
      </c>
      <c r="B77" s="12" t="s">
        <v>183</v>
      </c>
      <c r="C77" s="12" t="s">
        <v>184</v>
      </c>
      <c r="D77" s="13">
        <v>500000</v>
      </c>
      <c r="E77" s="13">
        <v>500000</v>
      </c>
      <c r="F77" s="13">
        <v>500000</v>
      </c>
    </row>
    <row r="78" spans="1:6" x14ac:dyDescent="0.3">
      <c r="A78" s="12" t="s">
        <v>222</v>
      </c>
      <c r="B78" s="27" t="s">
        <v>289</v>
      </c>
      <c r="C78" s="12" t="s">
        <v>290</v>
      </c>
      <c r="D78" s="28">
        <v>6000000</v>
      </c>
      <c r="E78" s="28">
        <v>5000000</v>
      </c>
      <c r="F78" s="28">
        <v>7000000</v>
      </c>
    </row>
    <row r="79" spans="1:6" x14ac:dyDescent="0.3">
      <c r="A79" s="12" t="s">
        <v>79</v>
      </c>
      <c r="B79" s="12" t="s">
        <v>418</v>
      </c>
      <c r="C79" s="12" t="s">
        <v>418</v>
      </c>
      <c r="D79" s="13">
        <v>700000</v>
      </c>
      <c r="E79" s="13">
        <v>0</v>
      </c>
      <c r="F79" s="13">
        <v>0</v>
      </c>
    </row>
    <row r="80" spans="1:6" x14ac:dyDescent="0.3">
      <c r="A80" s="12" t="s">
        <v>79</v>
      </c>
      <c r="B80" s="12" t="s">
        <v>419</v>
      </c>
      <c r="C80" s="12" t="s">
        <v>419</v>
      </c>
      <c r="D80" s="13">
        <v>2000000</v>
      </c>
      <c r="E80" s="13">
        <v>0</v>
      </c>
      <c r="F80" s="13">
        <v>0</v>
      </c>
    </row>
    <row r="81" spans="1:6" x14ac:dyDescent="0.3">
      <c r="A81" s="12" t="s">
        <v>79</v>
      </c>
      <c r="B81" s="12" t="s">
        <v>420</v>
      </c>
      <c r="C81" s="12" t="s">
        <v>420</v>
      </c>
      <c r="D81" s="25">
        <v>400000</v>
      </c>
      <c r="E81" s="13">
        <v>0</v>
      </c>
      <c r="F81" s="13">
        <v>0</v>
      </c>
    </row>
    <row r="82" spans="1:6" x14ac:dyDescent="0.3">
      <c r="A82" s="12" t="s">
        <v>273</v>
      </c>
      <c r="B82" s="27" t="s">
        <v>78</v>
      </c>
      <c r="C82" s="27" t="s">
        <v>78</v>
      </c>
      <c r="D82" s="28">
        <v>290777</v>
      </c>
      <c r="E82" s="28">
        <v>290777</v>
      </c>
      <c r="F82" s="28">
        <v>0</v>
      </c>
    </row>
    <row r="83" spans="1:6" x14ac:dyDescent="0.3">
      <c r="A83" s="12" t="s">
        <v>421</v>
      </c>
      <c r="B83" s="27" t="s">
        <v>78</v>
      </c>
      <c r="C83" s="27" t="s">
        <v>78</v>
      </c>
      <c r="D83" s="28">
        <v>510223</v>
      </c>
      <c r="E83" s="28">
        <v>509223</v>
      </c>
      <c r="F83" s="28">
        <v>600000</v>
      </c>
    </row>
    <row r="84" spans="1:6" x14ac:dyDescent="0.3">
      <c r="A84" s="12" t="s">
        <v>79</v>
      </c>
      <c r="B84" s="12" t="s">
        <v>422</v>
      </c>
      <c r="C84" s="12" t="s">
        <v>423</v>
      </c>
      <c r="D84" s="13">
        <v>0</v>
      </c>
      <c r="E84" s="13">
        <v>1200000</v>
      </c>
      <c r="F84" s="13">
        <v>0</v>
      </c>
    </row>
    <row r="85" spans="1:6" x14ac:dyDescent="0.3">
      <c r="A85" s="12" t="s">
        <v>112</v>
      </c>
      <c r="B85" s="12" t="s">
        <v>424</v>
      </c>
      <c r="C85" s="12" t="s">
        <v>424</v>
      </c>
      <c r="D85" s="13">
        <v>300000</v>
      </c>
      <c r="E85" s="13">
        <v>0</v>
      </c>
      <c r="F85" s="13">
        <v>0</v>
      </c>
    </row>
    <row r="86" spans="1:6" x14ac:dyDescent="0.3">
      <c r="A86" s="12" t="s">
        <v>112</v>
      </c>
      <c r="B86" s="12" t="s">
        <v>425</v>
      </c>
      <c r="C86" s="12" t="s">
        <v>425</v>
      </c>
      <c r="D86" s="13">
        <v>799000</v>
      </c>
      <c r="E86" s="13">
        <v>0</v>
      </c>
      <c r="F86" s="13">
        <v>0</v>
      </c>
    </row>
    <row r="87" spans="1:6" x14ac:dyDescent="0.3">
      <c r="A87" s="12" t="s">
        <v>112</v>
      </c>
      <c r="B87" s="12" t="s">
        <v>426</v>
      </c>
      <c r="C87" s="12" t="s">
        <v>426</v>
      </c>
      <c r="D87" s="13">
        <v>400000</v>
      </c>
      <c r="E87" s="13">
        <v>0</v>
      </c>
      <c r="F87" s="13">
        <v>0</v>
      </c>
    </row>
    <row r="88" spans="1:6" x14ac:dyDescent="0.3">
      <c r="A88" s="12" t="s">
        <v>112</v>
      </c>
      <c r="B88" s="27" t="s">
        <v>113</v>
      </c>
      <c r="C88" s="27" t="s">
        <v>113</v>
      </c>
      <c r="D88" s="28">
        <v>3000000</v>
      </c>
      <c r="E88" s="28">
        <v>2000000</v>
      </c>
      <c r="F88" s="28">
        <v>0</v>
      </c>
    </row>
    <row r="90" spans="1:6" ht="15" thickBot="1" x14ac:dyDescent="0.35">
      <c r="D90" s="7">
        <f>SUM(D4:D89)</f>
        <v>90000000</v>
      </c>
      <c r="E90" s="7">
        <f>SUM(E4:E89)</f>
        <v>90000000</v>
      </c>
      <c r="F90" s="7">
        <f>SUM(F4:F89)</f>
        <v>90000000</v>
      </c>
    </row>
    <row r="91" spans="1:6" ht="15" thickTop="1" x14ac:dyDescent="0.3"/>
  </sheetData>
  <autoFilter ref="A3:F88" xr:uid="{475B2E6A-F8EB-4B73-A00D-DB7030BC6135}"/>
  <pageMargins left="0.7" right="0.7" top="0.75" bottom="0.75" header="0.3" footer="0.3"/>
  <pageSetup paperSize="9" scale="77" orientation="portrait" r:id="rId1"/>
  <headerFooter>
    <oddFooter>&amp;R7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51180-B327-42AB-8D04-B519EF71E60D}">
  <sheetPr>
    <tabColor rgb="FF00B050"/>
  </sheetPr>
  <dimension ref="A1:E12"/>
  <sheetViews>
    <sheetView tabSelected="1" zoomScale="126" zoomScaleNormal="100" workbookViewId="0">
      <selection activeCell="C10" sqref="C10"/>
    </sheetView>
  </sheetViews>
  <sheetFormatPr defaultRowHeight="14.4" x14ac:dyDescent="0.3"/>
  <cols>
    <col min="1" max="4" width="20.77734375" customWidth="1"/>
    <col min="5" max="5" width="40.33203125" customWidth="1"/>
  </cols>
  <sheetData>
    <row r="1" spans="1:5" ht="21" x14ac:dyDescent="0.4">
      <c r="A1" s="2" t="s">
        <v>2597</v>
      </c>
    </row>
    <row r="2" spans="1:5" ht="15" thickBot="1" x14ac:dyDescent="0.35"/>
    <row r="3" spans="1:5" ht="27.6" customHeight="1" thickBot="1" x14ac:dyDescent="0.35">
      <c r="A3" s="21" t="s">
        <v>0</v>
      </c>
      <c r="B3" s="22" t="s">
        <v>1</v>
      </c>
      <c r="C3" s="22" t="s">
        <v>2</v>
      </c>
      <c r="D3" s="22" t="s">
        <v>2596</v>
      </c>
      <c r="E3" s="22" t="s">
        <v>2762</v>
      </c>
    </row>
    <row r="4" spans="1:5" ht="15" thickBot="1" x14ac:dyDescent="0.35">
      <c r="A4" s="14" t="s">
        <v>3</v>
      </c>
      <c r="B4" s="15">
        <v>3.6999999999999998E-2</v>
      </c>
      <c r="C4" s="15">
        <v>3.3000000000000002E-2</v>
      </c>
      <c r="D4" s="15">
        <v>3.2000000000000001E-2</v>
      </c>
      <c r="E4" s="298" t="s">
        <v>2763</v>
      </c>
    </row>
    <row r="5" spans="1:5" ht="15" thickBot="1" x14ac:dyDescent="0.35">
      <c r="A5" s="14" t="s">
        <v>4</v>
      </c>
      <c r="B5" s="15">
        <v>9.0999999999999998E-2</v>
      </c>
      <c r="C5" s="15">
        <v>9.0999999999999998E-2</v>
      </c>
      <c r="D5" s="15">
        <v>9.0999999999999998E-2</v>
      </c>
      <c r="E5" s="298" t="s">
        <v>2764</v>
      </c>
    </row>
    <row r="6" spans="1:5" ht="15" thickBot="1" x14ac:dyDescent="0.35">
      <c r="A6" s="14" t="s">
        <v>5</v>
      </c>
      <c r="B6" s="15">
        <v>3.6999999999999998E-2</v>
      </c>
      <c r="C6" s="15">
        <v>3.3000000000000002E-2</v>
      </c>
      <c r="D6" s="15">
        <v>3.2000000000000001E-2</v>
      </c>
      <c r="E6" s="298" t="s">
        <v>2763</v>
      </c>
    </row>
    <row r="7" spans="1:5" ht="28.2" thickBot="1" x14ac:dyDescent="0.35">
      <c r="A7" s="14" t="s">
        <v>6</v>
      </c>
      <c r="B7" s="297">
        <v>0.62300857843137247</v>
      </c>
      <c r="C7" s="15">
        <v>3.2999999999999911E-2</v>
      </c>
      <c r="D7" s="15">
        <v>3.2000000000000028E-2</v>
      </c>
      <c r="E7" s="298" t="s">
        <v>2765</v>
      </c>
    </row>
    <row r="8" spans="1:5" ht="42" thickBot="1" x14ac:dyDescent="0.35">
      <c r="A8" s="14" t="s">
        <v>7</v>
      </c>
      <c r="B8" s="297">
        <v>1.0152371306738568</v>
      </c>
      <c r="C8" s="297">
        <v>0.31660839760364617</v>
      </c>
      <c r="D8" s="15">
        <v>3.2000000000000015E-2</v>
      </c>
      <c r="E8" s="298" t="s">
        <v>2766</v>
      </c>
    </row>
    <row r="9" spans="1:5" ht="42" thickBot="1" x14ac:dyDescent="0.35">
      <c r="A9" s="14" t="s">
        <v>8</v>
      </c>
      <c r="B9" s="297">
        <v>2.8176524212999077</v>
      </c>
      <c r="C9" s="297">
        <v>0.90137280513918638</v>
      </c>
      <c r="D9" s="15">
        <v>3.2000000000000015E-2</v>
      </c>
      <c r="E9" s="298" t="s">
        <v>2766</v>
      </c>
    </row>
    <row r="12" spans="1:5" x14ac:dyDescent="0.3">
      <c r="A12" s="305"/>
      <c r="B12" s="305"/>
    </row>
  </sheetData>
  <mergeCells count="1">
    <mergeCell ref="A12:B12"/>
  </mergeCells>
  <pageMargins left="0.7" right="0.7" top="0.75" bottom="0.75" header="0.3" footer="0.3"/>
  <pageSetup paperSize="9" orientation="portrait" r:id="rId1"/>
  <headerFooter>
    <oddFooter>&amp;R3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1A8B-890C-417A-9421-42DB138BCC10}">
  <sheetPr>
    <tabColor rgb="FF00B050"/>
  </sheetPr>
  <dimension ref="A1:H13"/>
  <sheetViews>
    <sheetView zoomScale="121" zoomScaleNormal="140" workbookViewId="0">
      <selection activeCell="B9" sqref="B9"/>
    </sheetView>
  </sheetViews>
  <sheetFormatPr defaultRowHeight="14.4" x14ac:dyDescent="0.3"/>
  <cols>
    <col min="1" max="1" width="22.77734375" customWidth="1"/>
    <col min="2" max="4" width="19.21875" style="3" customWidth="1"/>
    <col min="5" max="5" width="14.77734375" bestFit="1" customWidth="1"/>
    <col min="6" max="6" width="13.77734375" bestFit="1" customWidth="1"/>
    <col min="7" max="7" width="14.77734375" bestFit="1" customWidth="1"/>
    <col min="8" max="8" width="12.44140625" bestFit="1" customWidth="1"/>
  </cols>
  <sheetData>
    <row r="1" spans="1:8" ht="23.4" x14ac:dyDescent="0.45">
      <c r="A1" s="8" t="s">
        <v>9</v>
      </c>
    </row>
    <row r="2" spans="1:8" ht="15" thickBot="1" x14ac:dyDescent="0.35"/>
    <row r="3" spans="1:8" ht="16.2" thickBot="1" x14ac:dyDescent="0.35">
      <c r="A3" s="302" t="s">
        <v>10</v>
      </c>
      <c r="B3" s="303"/>
      <c r="C3" s="303"/>
      <c r="D3" s="304"/>
    </row>
    <row r="4" spans="1:8" ht="28.8" x14ac:dyDescent="0.3">
      <c r="A4" s="24" t="s">
        <v>11</v>
      </c>
      <c r="B4" s="18" t="s">
        <v>12</v>
      </c>
      <c r="C4" s="18" t="s">
        <v>13</v>
      </c>
      <c r="D4" s="18" t="s">
        <v>14</v>
      </c>
    </row>
    <row r="5" spans="1:8" ht="16.2" thickBot="1" x14ac:dyDescent="0.35">
      <c r="A5" s="9" t="s">
        <v>15</v>
      </c>
      <c r="B5" s="39">
        <v>549512000</v>
      </c>
      <c r="C5" s="40">
        <v>549696000</v>
      </c>
      <c r="D5" s="40">
        <v>584233000</v>
      </c>
    </row>
    <row r="6" spans="1:8" ht="16.2" thickBot="1" x14ac:dyDescent="0.35">
      <c r="A6" s="9" t="s">
        <v>16</v>
      </c>
      <c r="B6" s="39">
        <v>118817000</v>
      </c>
      <c r="C6" s="40">
        <v>132299000</v>
      </c>
      <c r="D6" s="40">
        <v>136583000</v>
      </c>
      <c r="E6" s="32"/>
      <c r="F6" s="32"/>
      <c r="G6" s="32"/>
      <c r="H6" s="32"/>
    </row>
    <row r="7" spans="1:8" ht="16.2" thickBot="1" x14ac:dyDescent="0.35">
      <c r="A7" s="9" t="s">
        <v>17</v>
      </c>
      <c r="B7" s="39">
        <v>2100000</v>
      </c>
      <c r="C7" s="40">
        <v>2200000</v>
      </c>
      <c r="D7" s="40">
        <v>2300000</v>
      </c>
    </row>
    <row r="8" spans="1:8" ht="16.2" thickBot="1" x14ac:dyDescent="0.35">
      <c r="A8" s="9" t="s">
        <v>18</v>
      </c>
      <c r="B8" s="39">
        <v>5211000</v>
      </c>
      <c r="C8" s="40">
        <v>0</v>
      </c>
      <c r="D8" s="40">
        <v>0</v>
      </c>
    </row>
    <row r="9" spans="1:8" ht="16.2" thickBot="1" x14ac:dyDescent="0.35">
      <c r="A9" s="10" t="s">
        <v>19</v>
      </c>
      <c r="B9" s="39">
        <v>28141000</v>
      </c>
      <c r="C9" s="40">
        <v>13407000</v>
      </c>
      <c r="D9" s="40">
        <v>13832000</v>
      </c>
    </row>
    <row r="10" spans="1:8" ht="16.2" thickBot="1" x14ac:dyDescent="0.35">
      <c r="A10" s="11" t="s">
        <v>20</v>
      </c>
      <c r="B10" s="39">
        <v>0</v>
      </c>
      <c r="C10" s="40">
        <v>0</v>
      </c>
      <c r="D10" s="40">
        <v>0</v>
      </c>
    </row>
    <row r="11" spans="1:8" ht="16.2" thickBot="1" x14ac:dyDescent="0.35">
      <c r="A11" s="9" t="s">
        <v>21</v>
      </c>
      <c r="B11" s="23">
        <f>SUM(B5:B10)</f>
        <v>703781000</v>
      </c>
      <c r="C11" s="23">
        <f>SUM(C5:C10)</f>
        <v>697602000</v>
      </c>
      <c r="D11" s="23">
        <f>SUM(D5:D10)</f>
        <v>736948000</v>
      </c>
      <c r="E11" s="32"/>
    </row>
    <row r="13" spans="1:8" x14ac:dyDescent="0.3">
      <c r="B13" s="26"/>
      <c r="C13" s="26"/>
      <c r="D13" s="26"/>
    </row>
  </sheetData>
  <mergeCells count="1">
    <mergeCell ref="A3:D3"/>
  </mergeCells>
  <pageMargins left="0.7" right="0.7" top="0.75" bottom="0.75" header="0.3" footer="0.3"/>
  <pageSetup paperSize="9" orientation="portrait" r:id="rId1"/>
  <headerFooter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E7C7-A34E-4F57-B7F5-D504160A7EF1}">
  <sheetPr>
    <tabColor rgb="FF00B050"/>
  </sheetPr>
  <dimension ref="A1:J54"/>
  <sheetViews>
    <sheetView zoomScale="137" workbookViewId="0">
      <selection activeCell="C11" sqref="C11"/>
    </sheetView>
  </sheetViews>
  <sheetFormatPr defaultRowHeight="14.4" x14ac:dyDescent="0.3"/>
  <cols>
    <col min="1" max="1" width="46.33203125" customWidth="1"/>
    <col min="2" max="2" width="17.77734375" bestFit="1" customWidth="1"/>
    <col min="3" max="3" width="16.109375" bestFit="1" customWidth="1"/>
    <col min="4" max="5" width="17.44140625" customWidth="1"/>
    <col min="6" max="6" width="10.109375" bestFit="1" customWidth="1"/>
    <col min="7" max="7" width="12.44140625" bestFit="1" customWidth="1"/>
  </cols>
  <sheetData>
    <row r="1" spans="1:9" ht="23.4" x14ac:dyDescent="0.45">
      <c r="A1" s="8" t="s">
        <v>2760</v>
      </c>
    </row>
    <row r="3" spans="1:9" ht="30.6" customHeight="1" x14ac:dyDescent="0.3">
      <c r="A3" s="256" t="s">
        <v>22</v>
      </c>
      <c r="B3" s="240" t="s">
        <v>454</v>
      </c>
      <c r="C3" s="240" t="s">
        <v>2761</v>
      </c>
      <c r="D3" s="240" t="s">
        <v>456</v>
      </c>
      <c r="E3" s="240" t="s">
        <v>457</v>
      </c>
      <c r="F3" s="234" t="s">
        <v>466</v>
      </c>
      <c r="G3" s="234" t="s">
        <v>475</v>
      </c>
    </row>
    <row r="4" spans="1:9" x14ac:dyDescent="0.3">
      <c r="A4" s="228" t="s">
        <v>23</v>
      </c>
      <c r="B4" s="229">
        <v>763382880</v>
      </c>
      <c r="C4" s="230">
        <v>842890312</v>
      </c>
      <c r="D4" s="230">
        <v>870705692.29599988</v>
      </c>
      <c r="E4" s="230">
        <v>898568274.44947195</v>
      </c>
      <c r="F4" s="38">
        <f>(C4-B4)/B4</f>
        <v>0.10415144756717624</v>
      </c>
      <c r="G4" s="232">
        <f>C4-B4</f>
        <v>79507432</v>
      </c>
      <c r="I4" s="38"/>
    </row>
    <row r="5" spans="1:9" x14ac:dyDescent="0.3">
      <c r="A5" s="228" t="s">
        <v>24</v>
      </c>
      <c r="B5" s="229">
        <v>117973376</v>
      </c>
      <c r="C5" s="230">
        <v>140610475.5</v>
      </c>
      <c r="D5" s="230">
        <v>145250621.19149968</v>
      </c>
      <c r="E5" s="230">
        <v>149898641.06962815</v>
      </c>
      <c r="F5" s="38">
        <f t="shared" ref="F5:F27" si="0">(C5-B5)/B5</f>
        <v>0.19188312030673768</v>
      </c>
      <c r="G5" s="232">
        <f t="shared" ref="G5:G27" si="1">C5-B5</f>
        <v>22637099.5</v>
      </c>
    </row>
    <row r="6" spans="1:9" x14ac:dyDescent="0.3">
      <c r="A6" s="228" t="s">
        <v>458</v>
      </c>
      <c r="B6" s="229">
        <v>95277001</v>
      </c>
      <c r="C6" s="230">
        <v>95277001</v>
      </c>
      <c r="D6" s="230">
        <v>98421142.032999977</v>
      </c>
      <c r="E6" s="230">
        <v>101570618.57805599</v>
      </c>
      <c r="F6" s="38">
        <f t="shared" si="0"/>
        <v>0</v>
      </c>
      <c r="G6" s="232">
        <f t="shared" si="1"/>
        <v>0</v>
      </c>
    </row>
    <row r="7" spans="1:9" x14ac:dyDescent="0.3">
      <c r="A7" s="228" t="s">
        <v>25</v>
      </c>
      <c r="B7" s="229">
        <v>125251665</v>
      </c>
      <c r="C7" s="230">
        <v>125251665</v>
      </c>
      <c r="D7" s="230">
        <v>129384969.94499999</v>
      </c>
      <c r="E7" s="230">
        <v>133525288.98324002</v>
      </c>
      <c r="F7" s="38">
        <f t="shared" si="0"/>
        <v>0</v>
      </c>
      <c r="G7" s="232">
        <f t="shared" si="1"/>
        <v>0</v>
      </c>
    </row>
    <row r="8" spans="1:9" x14ac:dyDescent="0.3">
      <c r="A8" s="228" t="s">
        <v>26</v>
      </c>
      <c r="B8" s="229">
        <v>493531498</v>
      </c>
      <c r="C8" s="230">
        <v>550136178.10549307</v>
      </c>
      <c r="D8" s="230">
        <v>568290671.98297429</v>
      </c>
      <c r="E8" s="230">
        <v>586475973.48642945</v>
      </c>
      <c r="F8" s="38">
        <f t="shared" si="0"/>
        <v>0.11469314589824431</v>
      </c>
      <c r="G8" s="232">
        <f t="shared" si="1"/>
        <v>56604680.105493069</v>
      </c>
      <c r="H8" s="38"/>
    </row>
    <row r="9" spans="1:9" x14ac:dyDescent="0.3">
      <c r="A9" s="228" t="s">
        <v>27</v>
      </c>
      <c r="B9" s="229">
        <v>12355019</v>
      </c>
      <c r="C9" s="230">
        <v>8834347.709999999</v>
      </c>
      <c r="D9" s="230">
        <v>9125881.1844299994</v>
      </c>
      <c r="E9" s="230">
        <v>9417909.3823317587</v>
      </c>
      <c r="F9" s="38">
        <f t="shared" si="0"/>
        <v>-0.28495879205042107</v>
      </c>
      <c r="G9" s="232">
        <f t="shared" si="1"/>
        <v>-3520671.290000001</v>
      </c>
    </row>
    <row r="10" spans="1:9" x14ac:dyDescent="0.3">
      <c r="A10" s="228" t="s">
        <v>28</v>
      </c>
      <c r="B10" s="229">
        <v>107010352</v>
      </c>
      <c r="C10" s="230">
        <v>134279985</v>
      </c>
      <c r="D10" s="230">
        <v>138711224.50500032</v>
      </c>
      <c r="E10" s="230">
        <v>143149983.68916076</v>
      </c>
      <c r="F10" s="38">
        <f t="shared" si="0"/>
        <v>0.25483172880320965</v>
      </c>
      <c r="G10" s="232">
        <f t="shared" si="1"/>
        <v>27269633</v>
      </c>
      <c r="I10" s="38"/>
    </row>
    <row r="11" spans="1:9" x14ac:dyDescent="0.3">
      <c r="A11" s="228" t="s">
        <v>29</v>
      </c>
      <c r="B11" s="229">
        <v>206059721</v>
      </c>
      <c r="C11" s="230">
        <v>226077221.81084532</v>
      </c>
      <c r="D11" s="230">
        <v>233537770.13060144</v>
      </c>
      <c r="E11" s="230">
        <v>241010978.77478081</v>
      </c>
      <c r="F11" s="38">
        <f t="shared" si="0"/>
        <v>9.7144171183485756E-2</v>
      </c>
      <c r="G11" s="232">
        <f t="shared" si="1"/>
        <v>20017500.810845315</v>
      </c>
      <c r="I11" s="38"/>
    </row>
    <row r="12" spans="1:9" x14ac:dyDescent="0.3">
      <c r="A12" s="228" t="s">
        <v>30</v>
      </c>
      <c r="B12" s="229">
        <v>31414296</v>
      </c>
      <c r="C12" s="230">
        <v>33613296.720000006</v>
      </c>
      <c r="D12" s="230">
        <v>34722535.511759996</v>
      </c>
      <c r="E12" s="230">
        <v>35833656.648136318</v>
      </c>
      <c r="F12" s="38">
        <f t="shared" si="0"/>
        <v>7.0000000000000201E-2</v>
      </c>
      <c r="G12" s="232">
        <f t="shared" si="1"/>
        <v>2199000.7200000063</v>
      </c>
    </row>
    <row r="13" spans="1:9" x14ac:dyDescent="0.3">
      <c r="A13" s="228" t="s">
        <v>31</v>
      </c>
      <c r="B13" s="229">
        <v>39274048</v>
      </c>
      <c r="C13" s="230">
        <v>44337000</v>
      </c>
      <c r="D13" s="230">
        <v>24785205</v>
      </c>
      <c r="E13" s="230">
        <v>25603907.559999999</v>
      </c>
      <c r="F13" s="38">
        <f t="shared" si="0"/>
        <v>0.12891342394855759</v>
      </c>
      <c r="G13" s="232">
        <f t="shared" si="1"/>
        <v>5062952</v>
      </c>
    </row>
    <row r="14" spans="1:9" x14ac:dyDescent="0.3">
      <c r="A14" s="228" t="s">
        <v>32</v>
      </c>
      <c r="B14" s="229">
        <v>-16664291</v>
      </c>
      <c r="C14" s="231">
        <v>-16664291</v>
      </c>
      <c r="D14" s="231">
        <v>-17214212.602999996</v>
      </c>
      <c r="E14" s="231">
        <v>-17765067.406296</v>
      </c>
      <c r="F14" s="38">
        <f t="shared" si="0"/>
        <v>0</v>
      </c>
      <c r="G14" s="232">
        <f t="shared" si="1"/>
        <v>0</v>
      </c>
    </row>
    <row r="15" spans="1:9" x14ac:dyDescent="0.3">
      <c r="A15" s="228" t="s">
        <v>33</v>
      </c>
      <c r="B15" s="229">
        <v>-31906502</v>
      </c>
      <c r="C15" s="231">
        <v>-37006502</v>
      </c>
      <c r="D15" s="231">
        <v>-38227716.566</v>
      </c>
      <c r="E15" s="231">
        <v>-39451003.496112004</v>
      </c>
      <c r="F15" s="38">
        <f t="shared" si="0"/>
        <v>0.15984202843671175</v>
      </c>
      <c r="G15" s="232">
        <f t="shared" si="1"/>
        <v>-5100000</v>
      </c>
    </row>
    <row r="16" spans="1:9" x14ac:dyDescent="0.3">
      <c r="A16" s="228" t="s">
        <v>34</v>
      </c>
      <c r="B16" s="229">
        <v>-57113637</v>
      </c>
      <c r="C16" s="231">
        <v>-67113637</v>
      </c>
      <c r="D16" s="231">
        <v>-69328387.020999998</v>
      </c>
      <c r="E16" s="231">
        <v>-71546895.405671999</v>
      </c>
      <c r="F16" s="38">
        <f t="shared" si="0"/>
        <v>0.17508953247015244</v>
      </c>
      <c r="G16" s="232">
        <f t="shared" si="1"/>
        <v>-10000000</v>
      </c>
    </row>
    <row r="17" spans="1:10" x14ac:dyDescent="0.3">
      <c r="A17" s="228" t="s">
        <v>35</v>
      </c>
      <c r="B17" s="229">
        <v>-505845</v>
      </c>
      <c r="C17" s="231">
        <v>-600845</v>
      </c>
      <c r="D17" s="231">
        <v>-620672.88500000001</v>
      </c>
      <c r="E17" s="231">
        <v>-640534.41732000001</v>
      </c>
      <c r="F17" s="38">
        <f t="shared" si="0"/>
        <v>0.18780456463936582</v>
      </c>
      <c r="G17" s="232">
        <f t="shared" si="1"/>
        <v>-95000</v>
      </c>
    </row>
    <row r="18" spans="1:10" x14ac:dyDescent="0.3">
      <c r="A18" s="228" t="s">
        <v>36</v>
      </c>
      <c r="B18" s="229">
        <v>-21533254</v>
      </c>
      <c r="C18" s="231">
        <v>-41523254</v>
      </c>
      <c r="D18" s="231">
        <v>-42893521.381999999</v>
      </c>
      <c r="E18" s="231">
        <v>-44266114.066223994</v>
      </c>
      <c r="F18" s="38">
        <f t="shared" si="0"/>
        <v>0.92833159354364181</v>
      </c>
      <c r="G18" s="232">
        <f t="shared" si="1"/>
        <v>-19990000</v>
      </c>
    </row>
    <row r="19" spans="1:10" x14ac:dyDescent="0.3">
      <c r="A19" s="228" t="s">
        <v>37</v>
      </c>
      <c r="B19" s="229">
        <v>-1859000</v>
      </c>
      <c r="C19" s="231">
        <v>-2267100</v>
      </c>
      <c r="D19" s="231">
        <v>-2341914.2999999998</v>
      </c>
      <c r="E19" s="231">
        <v>-2416855.5575999999</v>
      </c>
      <c r="F19" s="38">
        <f t="shared" si="0"/>
        <v>0.2195266272189349</v>
      </c>
      <c r="G19" s="232">
        <f t="shared" si="1"/>
        <v>-408100</v>
      </c>
    </row>
    <row r="20" spans="1:10" x14ac:dyDescent="0.3">
      <c r="A20" s="228" t="s">
        <v>459</v>
      </c>
      <c r="B20" s="229">
        <v>-1314231</v>
      </c>
      <c r="C20" s="231">
        <v>-1314231</v>
      </c>
      <c r="D20" s="231">
        <v>-1357600.6229999999</v>
      </c>
      <c r="E20" s="231">
        <v>-1401043.8429360001</v>
      </c>
      <c r="F20" s="38">
        <f t="shared" si="0"/>
        <v>0</v>
      </c>
      <c r="G20" s="232">
        <f t="shared" si="1"/>
        <v>0</v>
      </c>
    </row>
    <row r="21" spans="1:10" x14ac:dyDescent="0.3">
      <c r="A21" s="228" t="s">
        <v>38</v>
      </c>
      <c r="B21" s="229">
        <v>-1080673716</v>
      </c>
      <c r="C21" s="231">
        <v>-1307615196</v>
      </c>
      <c r="D21" s="231">
        <v>-1386072107.7600002</v>
      </c>
      <c r="E21" s="231">
        <v>-1413793549.9152002</v>
      </c>
      <c r="F21" s="38">
        <f t="shared" si="0"/>
        <v>0.20999999966687447</v>
      </c>
      <c r="G21" s="232">
        <f t="shared" si="1"/>
        <v>-226941480</v>
      </c>
    </row>
    <row r="22" spans="1:10" x14ac:dyDescent="0.3">
      <c r="A22" s="228" t="s">
        <v>39</v>
      </c>
      <c r="B22" s="229">
        <v>-46980000</v>
      </c>
      <c r="C22" s="231">
        <v>-48980000</v>
      </c>
      <c r="D22" s="231">
        <v>-50596340</v>
      </c>
      <c r="E22" s="231">
        <v>-52215422.880000003</v>
      </c>
      <c r="F22" s="38">
        <f t="shared" si="0"/>
        <v>4.2571306939123033E-2</v>
      </c>
      <c r="G22" s="232">
        <f t="shared" si="1"/>
        <v>-2000000</v>
      </c>
    </row>
    <row r="23" spans="1:10" x14ac:dyDescent="0.3">
      <c r="A23" s="228" t="s">
        <v>40</v>
      </c>
      <c r="B23" s="229">
        <v>-1490000</v>
      </c>
      <c r="C23" s="231">
        <v>-1490000</v>
      </c>
      <c r="D23" s="231">
        <v>-1539169.9999999998</v>
      </c>
      <c r="E23" s="231">
        <v>-1588423.44</v>
      </c>
      <c r="F23" s="38">
        <f t="shared" si="0"/>
        <v>0</v>
      </c>
      <c r="G23" s="232">
        <f t="shared" si="1"/>
        <v>0</v>
      </c>
    </row>
    <row r="24" spans="1:10" x14ac:dyDescent="0.3">
      <c r="A24" s="228" t="s">
        <v>41</v>
      </c>
      <c r="B24" s="229">
        <v>-35890000</v>
      </c>
      <c r="C24" s="231">
        <v>-41890000</v>
      </c>
      <c r="D24" s="231">
        <v>-43272370</v>
      </c>
      <c r="E24" s="231">
        <v>-44657085.840000004</v>
      </c>
      <c r="F24" s="38">
        <f t="shared" si="0"/>
        <v>0.16717748676511562</v>
      </c>
      <c r="G24" s="232">
        <f t="shared" si="1"/>
        <v>-6000000</v>
      </c>
    </row>
    <row r="25" spans="1:10" x14ac:dyDescent="0.3">
      <c r="A25" s="228" t="s">
        <v>42</v>
      </c>
      <c r="B25" s="229">
        <v>-202824080</v>
      </c>
      <c r="C25" s="231">
        <v>-223106488</v>
      </c>
      <c r="D25" s="231">
        <v>-230469002.10399997</v>
      </c>
      <c r="E25" s="231">
        <v>-237844010.17132801</v>
      </c>
      <c r="F25" s="38">
        <f t="shared" si="0"/>
        <v>0.1</v>
      </c>
      <c r="G25" s="232">
        <f t="shared" si="1"/>
        <v>-20282408</v>
      </c>
    </row>
    <row r="26" spans="1:10" x14ac:dyDescent="0.3">
      <c r="A26" s="228" t="s">
        <v>43</v>
      </c>
      <c r="B26" s="229">
        <v>-579413400</v>
      </c>
      <c r="C26" s="231">
        <v>-591654850</v>
      </c>
      <c r="D26" s="231">
        <v>-572692700</v>
      </c>
      <c r="E26" s="231">
        <v>-607993692</v>
      </c>
      <c r="F26" s="38">
        <f t="shared" si="0"/>
        <v>2.112731600615381E-2</v>
      </c>
      <c r="G26" s="232">
        <f t="shared" si="1"/>
        <v>-12241450</v>
      </c>
    </row>
    <row r="27" spans="1:10" x14ac:dyDescent="0.3">
      <c r="A27" s="228" t="s">
        <v>44</v>
      </c>
      <c r="B27" s="229">
        <v>-116192600</v>
      </c>
      <c r="C27" s="231">
        <v>-112876150</v>
      </c>
      <c r="D27" s="231">
        <v>-125684050</v>
      </c>
      <c r="E27" s="231">
        <v>-129753850</v>
      </c>
      <c r="F27" s="38">
        <f t="shared" si="0"/>
        <v>-2.8542695490074238E-2</v>
      </c>
      <c r="G27" s="232">
        <f t="shared" si="1"/>
        <v>3316450</v>
      </c>
    </row>
    <row r="28" spans="1:10" x14ac:dyDescent="0.3">
      <c r="A28" s="228" t="s">
        <v>2595</v>
      </c>
      <c r="B28" s="229"/>
      <c r="C28" s="232"/>
      <c r="D28" s="232"/>
      <c r="E28" s="232"/>
      <c r="F28" s="38"/>
      <c r="G28" s="232"/>
    </row>
    <row r="29" spans="1:10" x14ac:dyDescent="0.3">
      <c r="A29" s="228" t="s">
        <v>45</v>
      </c>
      <c r="B29" s="232">
        <v>-202830700</v>
      </c>
      <c r="C29" s="232">
        <v>-292795061.15366173</v>
      </c>
      <c r="D29" s="232">
        <v>-329374051.46373427</v>
      </c>
      <c r="E29" s="232">
        <v>-340278315.81745261</v>
      </c>
    </row>
    <row r="32" spans="1:10" x14ac:dyDescent="0.3">
      <c r="A32" s="5" t="s">
        <v>460</v>
      </c>
      <c r="B32" s="4"/>
      <c r="C32" s="4">
        <f>SUM(C4:C13)</f>
        <v>2201307482.8463383</v>
      </c>
      <c r="D32" s="4">
        <f t="shared" ref="D32:E32" si="2">SUM(D4:D13)</f>
        <v>2252935713.7802658</v>
      </c>
      <c r="E32" s="4">
        <f t="shared" si="2"/>
        <v>2325055232.6212354</v>
      </c>
      <c r="G32" s="4"/>
      <c r="H32" s="4"/>
      <c r="I32" s="4"/>
      <c r="J32" s="4"/>
    </row>
    <row r="33" spans="1:10" x14ac:dyDescent="0.3">
      <c r="A33" s="5" t="s">
        <v>461</v>
      </c>
      <c r="B33" s="4"/>
      <c r="C33" s="4">
        <f>SUM(C14:C27)</f>
        <v>-2494102544</v>
      </c>
      <c r="D33" s="4">
        <f t="shared" ref="D33:E33" si="3">SUM(D14:D27)</f>
        <v>-2582309765.2440004</v>
      </c>
      <c r="E33" s="4">
        <f t="shared" si="3"/>
        <v>-2665333548.4386883</v>
      </c>
      <c r="G33" s="4"/>
      <c r="H33" s="4"/>
      <c r="I33" s="4"/>
      <c r="J33" s="4"/>
    </row>
    <row r="34" spans="1:10" x14ac:dyDescent="0.3">
      <c r="B34" s="4"/>
      <c r="C34" s="4"/>
      <c r="D34" s="4"/>
      <c r="E34" s="4"/>
      <c r="G34" s="4"/>
      <c r="H34" s="4"/>
      <c r="I34" s="4"/>
      <c r="J34" s="4"/>
    </row>
    <row r="35" spans="1:10" ht="15.6" x14ac:dyDescent="0.3">
      <c r="A35" s="6" t="s">
        <v>46</v>
      </c>
      <c r="B35" s="4"/>
      <c r="C35" s="26">
        <f>SUM(C32:C33)</f>
        <v>-292795061.15366173</v>
      </c>
      <c r="D35" s="26">
        <f t="shared" ref="D35:E35" si="4">SUM(D32:D33)</f>
        <v>-329374051.46373463</v>
      </c>
      <c r="E35" s="26">
        <f t="shared" si="4"/>
        <v>-340278315.81745291</v>
      </c>
      <c r="G35" s="4"/>
      <c r="H35" s="4"/>
      <c r="I35" s="4"/>
      <c r="J35" s="26"/>
    </row>
    <row r="36" spans="1:10" ht="15.6" x14ac:dyDescent="0.3">
      <c r="A36" s="63" t="s">
        <v>47</v>
      </c>
      <c r="B36" s="4"/>
      <c r="C36" s="4">
        <f>-C27</f>
        <v>112876150</v>
      </c>
      <c r="D36" s="4">
        <f t="shared" ref="D36:E36" si="5">-D27</f>
        <v>125684050</v>
      </c>
      <c r="E36" s="4">
        <f t="shared" si="5"/>
        <v>129753850</v>
      </c>
      <c r="G36" s="4"/>
      <c r="H36" s="4"/>
      <c r="I36" s="4"/>
      <c r="J36" s="4"/>
    </row>
    <row r="37" spans="1:10" ht="15.6" x14ac:dyDescent="0.3">
      <c r="A37" s="63" t="s">
        <v>48</v>
      </c>
      <c r="B37" s="4"/>
      <c r="C37" s="4">
        <v>0</v>
      </c>
      <c r="D37" s="4">
        <v>0</v>
      </c>
      <c r="E37" s="4">
        <v>0</v>
      </c>
      <c r="G37" s="4"/>
      <c r="H37" s="4"/>
      <c r="I37" s="4"/>
      <c r="J37" s="4"/>
    </row>
    <row r="38" spans="1:10" ht="15.6" x14ac:dyDescent="0.3">
      <c r="A38" s="63" t="s">
        <v>49</v>
      </c>
      <c r="B38" s="4"/>
      <c r="C38" s="4">
        <v>0</v>
      </c>
      <c r="D38" s="4">
        <v>0</v>
      </c>
      <c r="E38" s="4">
        <v>0</v>
      </c>
      <c r="G38" s="4"/>
      <c r="H38" s="4"/>
      <c r="I38" s="4"/>
      <c r="J38" s="4"/>
    </row>
    <row r="39" spans="1:10" ht="15.6" x14ac:dyDescent="0.3">
      <c r="A39" s="63" t="s">
        <v>50</v>
      </c>
      <c r="B39" s="4"/>
      <c r="C39" s="4">
        <f>186620000-10000000</f>
        <v>176620000</v>
      </c>
      <c r="D39" s="4">
        <f>OWN!F141-10000000</f>
        <v>200850000</v>
      </c>
      <c r="E39" s="4">
        <f>OWN!G141-10000000</f>
        <v>148750000</v>
      </c>
      <c r="G39" s="4"/>
      <c r="H39" s="4"/>
      <c r="I39" s="4"/>
      <c r="J39" s="4"/>
    </row>
    <row r="40" spans="1:10" ht="15.6" x14ac:dyDescent="0.3">
      <c r="A40" s="63" t="s">
        <v>51</v>
      </c>
      <c r="B40" s="4"/>
      <c r="C40" s="4">
        <v>0</v>
      </c>
      <c r="D40" s="4">
        <v>0</v>
      </c>
      <c r="E40" s="4">
        <v>0</v>
      </c>
      <c r="G40" s="4"/>
      <c r="H40" s="4"/>
      <c r="I40" s="4"/>
      <c r="J40" s="4"/>
    </row>
    <row r="41" spans="1:10" ht="15.6" x14ac:dyDescent="0.3">
      <c r="A41" s="63" t="s">
        <v>52</v>
      </c>
      <c r="B41" s="4"/>
      <c r="C41" s="4">
        <v>0</v>
      </c>
      <c r="D41" s="4">
        <v>0</v>
      </c>
      <c r="E41" s="4">
        <v>0</v>
      </c>
      <c r="G41" s="4"/>
      <c r="H41" s="4"/>
      <c r="I41" s="4"/>
      <c r="J41" s="4"/>
    </row>
    <row r="42" spans="1:10" ht="15.6" x14ac:dyDescent="0.3">
      <c r="A42" s="63"/>
      <c r="B42" s="4"/>
      <c r="C42" s="4"/>
      <c r="D42" s="4"/>
      <c r="E42" s="4"/>
      <c r="G42" s="4"/>
      <c r="H42" s="4"/>
      <c r="I42" s="4"/>
      <c r="J42" s="4"/>
    </row>
    <row r="43" spans="1:10" s="5" customFormat="1" ht="15.6" x14ac:dyDescent="0.3">
      <c r="A43" s="6" t="s">
        <v>53</v>
      </c>
      <c r="B43" s="26"/>
      <c r="C43" s="233">
        <f>SUM(C35:C41)</f>
        <v>-3298911.1536617279</v>
      </c>
      <c r="D43" s="233">
        <f t="shared" ref="D43:E43" si="6">SUM(D35:D41)</f>
        <v>-2840001.4637346268</v>
      </c>
      <c r="E43" s="233">
        <f t="shared" si="6"/>
        <v>-61774465.817452908</v>
      </c>
      <c r="G43" s="26"/>
      <c r="H43" s="26"/>
      <c r="I43" s="26"/>
      <c r="J43" s="233"/>
    </row>
    <row r="46" spans="1:10" x14ac:dyDescent="0.3">
      <c r="A46" t="s">
        <v>2747</v>
      </c>
      <c r="C46" s="232">
        <f>C36+C39</f>
        <v>289496150</v>
      </c>
      <c r="D46" s="232">
        <f t="shared" ref="D46:E46" si="7">D36+D39</f>
        <v>326534050</v>
      </c>
      <c r="E46" s="232">
        <f t="shared" si="7"/>
        <v>278503850</v>
      </c>
    </row>
    <row r="47" spans="1:10" x14ac:dyDescent="0.3">
      <c r="A47" t="s">
        <v>2748</v>
      </c>
      <c r="C47" s="4">
        <v>93605809</v>
      </c>
      <c r="D47" s="4">
        <v>96694800.696999997</v>
      </c>
      <c r="E47" s="4">
        <v>99789034.319303989</v>
      </c>
    </row>
    <row r="48" spans="1:10" x14ac:dyDescent="0.3">
      <c r="A48" t="s">
        <v>2750</v>
      </c>
      <c r="C48" s="4" t="e">
        <f>GETPIVOTDATA("Sum of 2026 2027 Draft Budget",$A$3,"C4","Expenditure/Bulk purchases - electricity")</f>
        <v>#REF!</v>
      </c>
      <c r="D48" s="4" t="e">
        <f t="shared" ref="D48:E48" si="8">GETPIVOTDATA("Sum of 2026 2027 Draft Budget",$A$3,"C4","Expenditure/Bulk purchases - electricity")</f>
        <v>#REF!</v>
      </c>
      <c r="E48" s="4" t="e">
        <f t="shared" si="8"/>
        <v>#REF!</v>
      </c>
    </row>
    <row r="49" spans="1:5" x14ac:dyDescent="0.3">
      <c r="A49" t="s">
        <v>2751</v>
      </c>
      <c r="C49" s="4" t="e">
        <f>GETPIVOTDATA("Sum of 2026 2027 Draft Budget",$A$3,"C4","Expenditure/Employee related costs")</f>
        <v>#REF!</v>
      </c>
      <c r="D49" s="4" t="e">
        <f t="shared" ref="D49:E49" si="9">GETPIVOTDATA("Sum of 2026 2027 Draft Budget",$A$3,"C4","Expenditure/Employee related costs")</f>
        <v>#REF!</v>
      </c>
      <c r="E49" s="4" t="e">
        <f t="shared" si="9"/>
        <v>#REF!</v>
      </c>
    </row>
    <row r="51" spans="1:5" x14ac:dyDescent="0.3">
      <c r="A51" s="5" t="s">
        <v>2749</v>
      </c>
      <c r="C51" s="281" t="e">
        <f>SUM(C46:C50)</f>
        <v>#REF!</v>
      </c>
      <c r="D51" s="281" t="e">
        <f t="shared" ref="D51:E51" si="10">SUM(D46:D50)</f>
        <v>#REF!</v>
      </c>
      <c r="E51" s="281" t="e">
        <f t="shared" si="10"/>
        <v>#REF!</v>
      </c>
    </row>
    <row r="52" spans="1:5" x14ac:dyDescent="0.3">
      <c r="A52" s="5" t="s">
        <v>2752</v>
      </c>
      <c r="C52" s="281">
        <f>-C33</f>
        <v>2494102544</v>
      </c>
      <c r="D52" s="281">
        <f t="shared" ref="D52:E52" si="11">-D33</f>
        <v>2582309765.2440004</v>
      </c>
      <c r="E52" s="281">
        <f t="shared" si="11"/>
        <v>2665333548.4386883</v>
      </c>
    </row>
    <row r="54" spans="1:5" x14ac:dyDescent="0.3">
      <c r="A54" t="s">
        <v>2753</v>
      </c>
      <c r="C54" s="38" t="e">
        <f>C51/C52</f>
        <v>#REF!</v>
      </c>
      <c r="D54" s="38" t="e">
        <f t="shared" ref="D54:E54" si="12">D51/D52</f>
        <v>#REF!</v>
      </c>
      <c r="E54" s="38" t="e">
        <f t="shared" si="12"/>
        <v>#REF!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ECA0-486E-49B7-9549-2D067B596E3A}">
  <sheetPr>
    <pageSetUpPr fitToPage="1"/>
  </sheetPr>
  <dimension ref="A3:C23"/>
  <sheetViews>
    <sheetView workbookViewId="0">
      <selection activeCell="C8" sqref="C8"/>
    </sheetView>
  </sheetViews>
  <sheetFormatPr defaultRowHeight="14.4" x14ac:dyDescent="0.3"/>
  <cols>
    <col min="1" max="1" width="134.5546875" bestFit="1" customWidth="1"/>
    <col min="2" max="2" width="35.6640625" style="4" hidden="1" customWidth="1"/>
    <col min="3" max="3" width="27.6640625" bestFit="1" customWidth="1"/>
  </cols>
  <sheetData>
    <row r="3" spans="1:3" x14ac:dyDescent="0.3">
      <c r="A3" s="256" t="s">
        <v>22</v>
      </c>
      <c r="B3" t="s">
        <v>454</v>
      </c>
      <c r="C3" t="s">
        <v>455</v>
      </c>
    </row>
    <row r="4" spans="1:3" x14ac:dyDescent="0.3">
      <c r="A4" s="228" t="s">
        <v>30</v>
      </c>
      <c r="B4" s="232">
        <v>31414296</v>
      </c>
      <c r="C4" s="232">
        <v>33613296.720000006</v>
      </c>
    </row>
    <row r="5" spans="1:3" x14ac:dyDescent="0.3">
      <c r="A5" s="274" t="s">
        <v>1259</v>
      </c>
      <c r="B5" s="232">
        <v>587164</v>
      </c>
      <c r="C5" s="232">
        <v>628265.48</v>
      </c>
    </row>
    <row r="6" spans="1:3" x14ac:dyDescent="0.3">
      <c r="A6" s="274" t="s">
        <v>1261</v>
      </c>
      <c r="B6" s="232">
        <v>45792</v>
      </c>
      <c r="C6" s="232">
        <v>48997.440000000002</v>
      </c>
    </row>
    <row r="7" spans="1:3" x14ac:dyDescent="0.3">
      <c r="A7" s="274" t="s">
        <v>1263</v>
      </c>
      <c r="B7" s="232">
        <v>195721</v>
      </c>
      <c r="C7" s="232">
        <v>209421.47</v>
      </c>
    </row>
    <row r="8" spans="1:3" x14ac:dyDescent="0.3">
      <c r="A8" s="274" t="s">
        <v>1265</v>
      </c>
      <c r="B8" s="232">
        <v>4555407</v>
      </c>
      <c r="C8" s="232">
        <v>4874285.49</v>
      </c>
    </row>
    <row r="9" spans="1:3" x14ac:dyDescent="0.3">
      <c r="A9" s="274" t="s">
        <v>1267</v>
      </c>
      <c r="B9" s="232">
        <v>457920</v>
      </c>
      <c r="C9" s="232">
        <v>489974.4</v>
      </c>
    </row>
    <row r="10" spans="1:3" x14ac:dyDescent="0.3">
      <c r="A10" s="274" t="s">
        <v>1269</v>
      </c>
      <c r="B10" s="232">
        <v>1518469</v>
      </c>
      <c r="C10" s="232">
        <v>1624761.83</v>
      </c>
    </row>
    <row r="11" spans="1:3" x14ac:dyDescent="0.3">
      <c r="A11" s="274" t="s">
        <v>1271</v>
      </c>
      <c r="B11" s="232">
        <v>782534</v>
      </c>
      <c r="C11" s="232">
        <v>837311.38</v>
      </c>
    </row>
    <row r="12" spans="1:3" x14ac:dyDescent="0.3">
      <c r="A12" s="274" t="s">
        <v>1273</v>
      </c>
      <c r="B12" s="232">
        <v>45792</v>
      </c>
      <c r="C12" s="232">
        <v>48997.440000000002</v>
      </c>
    </row>
    <row r="13" spans="1:3" x14ac:dyDescent="0.3">
      <c r="A13" s="274" t="s">
        <v>1275</v>
      </c>
      <c r="B13" s="232">
        <v>260845</v>
      </c>
      <c r="C13" s="232">
        <v>279104.15000000002</v>
      </c>
    </row>
    <row r="14" spans="1:3" x14ac:dyDescent="0.3">
      <c r="A14" s="274" t="s">
        <v>1277</v>
      </c>
      <c r="B14" s="232">
        <v>3495910</v>
      </c>
      <c r="C14" s="232">
        <v>3740623.7</v>
      </c>
    </row>
    <row r="15" spans="1:3" x14ac:dyDescent="0.3">
      <c r="A15" s="274" t="s">
        <v>1279</v>
      </c>
      <c r="B15" s="232">
        <v>503712</v>
      </c>
      <c r="C15" s="232">
        <v>538971.84000000008</v>
      </c>
    </row>
    <row r="16" spans="1:3" x14ac:dyDescent="0.3">
      <c r="A16" s="274" t="s">
        <v>1281</v>
      </c>
      <c r="B16" s="232">
        <v>1165303</v>
      </c>
      <c r="C16" s="232">
        <v>1246874.21</v>
      </c>
    </row>
    <row r="17" spans="1:3" x14ac:dyDescent="0.3">
      <c r="A17" s="274" t="s">
        <v>1373</v>
      </c>
      <c r="B17" s="232">
        <v>626026</v>
      </c>
      <c r="C17" s="232">
        <v>669847.82000000007</v>
      </c>
    </row>
    <row r="18" spans="1:3" x14ac:dyDescent="0.3">
      <c r="A18" s="274" t="s">
        <v>1375</v>
      </c>
      <c r="B18" s="232">
        <v>45792</v>
      </c>
      <c r="C18" s="232">
        <v>48997.440000000002</v>
      </c>
    </row>
    <row r="19" spans="1:3" x14ac:dyDescent="0.3">
      <c r="A19" s="274" t="s">
        <v>1377</v>
      </c>
      <c r="B19" s="232">
        <v>208675</v>
      </c>
      <c r="C19" s="232">
        <v>223282.25</v>
      </c>
    </row>
    <row r="20" spans="1:3" x14ac:dyDescent="0.3">
      <c r="A20" s="274" t="s">
        <v>1601</v>
      </c>
      <c r="B20" s="232">
        <v>11143947</v>
      </c>
      <c r="C20" s="232">
        <v>11924023.290000001</v>
      </c>
    </row>
    <row r="21" spans="1:3" x14ac:dyDescent="0.3">
      <c r="A21" s="274" t="s">
        <v>1603</v>
      </c>
      <c r="B21" s="232">
        <v>2060640</v>
      </c>
      <c r="C21" s="232">
        <v>2204884.8000000003</v>
      </c>
    </row>
    <row r="22" spans="1:3" x14ac:dyDescent="0.3">
      <c r="A22" s="274" t="s">
        <v>1605</v>
      </c>
      <c r="B22" s="232">
        <v>3714647</v>
      </c>
      <c r="C22" s="232">
        <v>3974672.29</v>
      </c>
    </row>
    <row r="23" spans="1:3" x14ac:dyDescent="0.3">
      <c r="A23" s="228" t="s">
        <v>45</v>
      </c>
      <c r="B23" s="232">
        <v>31414296</v>
      </c>
      <c r="C23" s="232">
        <v>33613296.720000006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206F-E742-4CF3-B597-694DD11F4FA7}">
  <sheetPr filterMode="1"/>
  <dimension ref="A1:AP2446"/>
  <sheetViews>
    <sheetView topLeftCell="AB1" zoomScale="112" workbookViewId="0">
      <selection activeCell="AG112" sqref="AG112"/>
    </sheetView>
  </sheetViews>
  <sheetFormatPr defaultRowHeight="14.4" x14ac:dyDescent="0.3"/>
  <cols>
    <col min="1" max="2" width="9" bestFit="1" customWidth="1"/>
    <col min="3" max="3" width="12.21875" customWidth="1"/>
    <col min="4" max="4" width="9" bestFit="1" customWidth="1"/>
    <col min="5" max="5" width="12.6640625" customWidth="1"/>
    <col min="6" max="6" width="31.21875" customWidth="1"/>
    <col min="7" max="7" width="74.88671875" customWidth="1"/>
    <col min="9" max="9" width="9" bestFit="1" customWidth="1"/>
    <col min="12" max="13" width="9" bestFit="1" customWidth="1"/>
    <col min="14" max="14" width="11.6640625" customWidth="1"/>
    <col min="15" max="23" width="0" hidden="1" customWidth="1"/>
    <col min="26" max="26" width="74.44140625" customWidth="1"/>
    <col min="27" max="27" width="29.5546875" customWidth="1"/>
    <col min="28" max="28" width="16.109375" style="3" customWidth="1"/>
    <col min="29" max="29" width="12.6640625" style="3" customWidth="1"/>
    <col min="30" max="30" width="16" customWidth="1"/>
    <col min="31" max="31" width="16.109375" style="3" bestFit="1" customWidth="1"/>
    <col min="32" max="32" width="21.33203125" style="3" bestFit="1" customWidth="1"/>
    <col min="33" max="33" width="19.77734375" style="3" customWidth="1"/>
    <col min="34" max="35" width="16.109375" style="3" customWidth="1"/>
    <col min="36" max="37" width="9" bestFit="1" customWidth="1"/>
    <col min="38" max="38" width="17" style="3" bestFit="1" customWidth="1"/>
    <col min="39" max="39" width="14.6640625" style="3" customWidth="1"/>
    <col min="40" max="40" width="10" bestFit="1" customWidth="1"/>
    <col min="41" max="41" width="9" bestFit="1" customWidth="1"/>
    <col min="42" max="42" width="21.77734375" customWidth="1"/>
  </cols>
  <sheetData>
    <row r="1" spans="1:42" x14ac:dyDescent="0.3">
      <c r="A1" s="249" t="s">
        <v>476</v>
      </c>
      <c r="B1" s="249" t="s">
        <v>477</v>
      </c>
      <c r="C1" s="249" t="s">
        <v>2610</v>
      </c>
      <c r="D1" s="249" t="s">
        <v>478</v>
      </c>
      <c r="E1" s="249" t="s">
        <v>479</v>
      </c>
      <c r="F1" s="249" t="s">
        <v>480</v>
      </c>
      <c r="G1" s="249" t="s">
        <v>481</v>
      </c>
      <c r="H1" s="249" t="s">
        <v>482</v>
      </c>
      <c r="I1" s="249" t="s">
        <v>483</v>
      </c>
      <c r="J1" s="249" t="s">
        <v>484</v>
      </c>
      <c r="K1" s="249" t="s">
        <v>485</v>
      </c>
      <c r="L1" s="249" t="s">
        <v>486</v>
      </c>
      <c r="M1" s="249" t="s">
        <v>487</v>
      </c>
      <c r="N1" s="249" t="s">
        <v>488</v>
      </c>
      <c r="O1" s="249" t="s">
        <v>489</v>
      </c>
      <c r="P1" s="249" t="s">
        <v>490</v>
      </c>
      <c r="Q1" s="249" t="s">
        <v>491</v>
      </c>
      <c r="R1" s="249" t="s">
        <v>492</v>
      </c>
      <c r="S1" s="249" t="s">
        <v>493</v>
      </c>
      <c r="T1" s="249" t="s">
        <v>494</v>
      </c>
      <c r="U1" s="249" t="s">
        <v>495</v>
      </c>
      <c r="V1" s="249" t="s">
        <v>496</v>
      </c>
      <c r="W1" s="249" t="s">
        <v>497</v>
      </c>
      <c r="X1" s="249" t="s">
        <v>498</v>
      </c>
      <c r="Y1" s="249" t="s">
        <v>499</v>
      </c>
      <c r="Z1" s="249" t="s">
        <v>500</v>
      </c>
      <c r="AA1" s="249" t="s">
        <v>501</v>
      </c>
      <c r="AB1" s="250" t="s">
        <v>502</v>
      </c>
      <c r="AC1" s="250" t="s">
        <v>503</v>
      </c>
      <c r="AD1" s="249" t="s">
        <v>504</v>
      </c>
      <c r="AE1" s="250" t="s">
        <v>505</v>
      </c>
      <c r="AF1" s="250" t="s">
        <v>506</v>
      </c>
      <c r="AG1" s="250" t="s">
        <v>507</v>
      </c>
      <c r="AH1" s="251" t="s">
        <v>508</v>
      </c>
      <c r="AI1" s="251" t="s">
        <v>509</v>
      </c>
      <c r="AJ1" s="249" t="s">
        <v>510</v>
      </c>
      <c r="AK1" s="249" t="s">
        <v>511</v>
      </c>
      <c r="AL1" s="250" t="s">
        <v>512</v>
      </c>
      <c r="AM1" s="250" t="s">
        <v>513</v>
      </c>
      <c r="AN1" s="249" t="s">
        <v>514</v>
      </c>
      <c r="AO1" s="249" t="s">
        <v>515</v>
      </c>
      <c r="AP1" s="249" t="s">
        <v>516</v>
      </c>
    </row>
    <row r="2" spans="1:42" hidden="1" x14ac:dyDescent="0.3">
      <c r="A2">
        <v>10898</v>
      </c>
      <c r="B2">
        <v>224758</v>
      </c>
      <c r="C2">
        <v>256992</v>
      </c>
      <c r="D2">
        <v>214</v>
      </c>
      <c r="G2" t="s">
        <v>1084</v>
      </c>
      <c r="H2" t="s">
        <v>1085</v>
      </c>
      <c r="I2">
        <v>0</v>
      </c>
      <c r="J2" t="s">
        <v>519</v>
      </c>
      <c r="K2" t="s">
        <v>520</v>
      </c>
      <c r="L2">
        <v>7</v>
      </c>
      <c r="M2">
        <v>76</v>
      </c>
      <c r="N2" t="s">
        <v>521</v>
      </c>
      <c r="O2" t="s">
        <v>522</v>
      </c>
      <c r="P2" t="s">
        <v>523</v>
      </c>
      <c r="Q2" t="s">
        <v>524</v>
      </c>
      <c r="R2" t="s">
        <v>525</v>
      </c>
      <c r="S2" t="s">
        <v>526</v>
      </c>
      <c r="T2" t="s">
        <v>527</v>
      </c>
      <c r="U2" t="s">
        <v>1086</v>
      </c>
      <c r="V2" t="s">
        <v>1087</v>
      </c>
      <c r="W2" t="s">
        <v>530</v>
      </c>
      <c r="X2" t="s">
        <v>531</v>
      </c>
      <c r="Y2" t="s">
        <v>532</v>
      </c>
      <c r="Z2" t="s">
        <v>533</v>
      </c>
      <c r="AA2" t="s">
        <v>28</v>
      </c>
      <c r="AB2" s="3">
        <v>28000000</v>
      </c>
      <c r="AC2">
        <v>-200000</v>
      </c>
      <c r="AD2">
        <v>0</v>
      </c>
      <c r="AE2" s="3">
        <v>27800000</v>
      </c>
      <c r="AF2" s="3">
        <f t="shared" ref="AF2:AF37" si="0">AG2-AE2</f>
        <v>14000000</v>
      </c>
      <c r="AG2" s="3">
        <f>47800000-6000000</f>
        <v>41800000</v>
      </c>
      <c r="AH2" s="3">
        <f t="shared" ref="AH2:AH37" si="1">AG2*1.033</f>
        <v>43179400</v>
      </c>
      <c r="AI2" s="3">
        <f t="shared" ref="AI2:AI37" si="2">AH2*1.032</f>
        <v>44561140.800000004</v>
      </c>
      <c r="AJ2">
        <v>376119.43</v>
      </c>
      <c r="AK2">
        <v>1702320</v>
      </c>
      <c r="AL2">
        <v>11784207.789999999</v>
      </c>
      <c r="AM2">
        <f t="shared" ref="AM2:AM37" si="3">AL2*2</f>
        <v>23568415.579999998</v>
      </c>
      <c r="AN2">
        <v>13937352.779999999</v>
      </c>
      <c r="AO2">
        <v>42.39</v>
      </c>
    </row>
    <row r="3" spans="1:42" hidden="1" x14ac:dyDescent="0.3">
      <c r="A3">
        <v>10689</v>
      </c>
      <c r="B3">
        <v>224515</v>
      </c>
      <c r="C3">
        <v>256846</v>
      </c>
      <c r="D3">
        <v>5</v>
      </c>
      <c r="G3" t="s">
        <v>543</v>
      </c>
      <c r="H3" t="s">
        <v>544</v>
      </c>
      <c r="I3">
        <v>0</v>
      </c>
      <c r="J3" t="s">
        <v>519</v>
      </c>
      <c r="K3" t="s">
        <v>520</v>
      </c>
      <c r="L3">
        <v>5</v>
      </c>
      <c r="M3">
        <v>92</v>
      </c>
      <c r="N3" t="s">
        <v>355</v>
      </c>
      <c r="O3" t="s">
        <v>545</v>
      </c>
      <c r="P3" t="s">
        <v>546</v>
      </c>
      <c r="Q3" t="s">
        <v>524</v>
      </c>
      <c r="R3" t="s">
        <v>525</v>
      </c>
      <c r="S3" t="s">
        <v>526</v>
      </c>
      <c r="T3" t="s">
        <v>527</v>
      </c>
      <c r="U3" t="s">
        <v>547</v>
      </c>
      <c r="V3" t="s">
        <v>548</v>
      </c>
      <c r="W3" t="s">
        <v>530</v>
      </c>
      <c r="X3" t="s">
        <v>531</v>
      </c>
      <c r="Y3" t="s">
        <v>532</v>
      </c>
      <c r="Z3" t="s">
        <v>533</v>
      </c>
      <c r="AA3" t="s">
        <v>28</v>
      </c>
      <c r="AB3" s="3">
        <v>20000000</v>
      </c>
      <c r="AC3">
        <v>0</v>
      </c>
      <c r="AD3">
        <v>0</v>
      </c>
      <c r="AE3" s="3">
        <v>20000000</v>
      </c>
      <c r="AF3" s="3">
        <f t="shared" si="0"/>
        <v>5000000</v>
      </c>
      <c r="AG3" s="3">
        <f>30000000-5000000</f>
        <v>25000000</v>
      </c>
      <c r="AH3" s="3">
        <f t="shared" si="1"/>
        <v>25824999.999999996</v>
      </c>
      <c r="AI3" s="3">
        <f t="shared" si="2"/>
        <v>26651399.999999996</v>
      </c>
      <c r="AJ3">
        <v>0</v>
      </c>
      <c r="AK3">
        <v>3853672</v>
      </c>
      <c r="AL3">
        <v>8550500</v>
      </c>
      <c r="AM3">
        <f t="shared" si="3"/>
        <v>17101000</v>
      </c>
      <c r="AN3">
        <v>7595828</v>
      </c>
      <c r="AO3">
        <v>42.75</v>
      </c>
    </row>
    <row r="4" spans="1:42" hidden="1" x14ac:dyDescent="0.3">
      <c r="A4">
        <v>10832</v>
      </c>
      <c r="B4">
        <v>224774</v>
      </c>
      <c r="C4">
        <v>256996</v>
      </c>
      <c r="D4">
        <v>148</v>
      </c>
      <c r="G4" t="s">
        <v>975</v>
      </c>
      <c r="H4" t="s">
        <v>976</v>
      </c>
      <c r="I4">
        <v>0</v>
      </c>
      <c r="J4" t="s">
        <v>519</v>
      </c>
      <c r="K4" t="s">
        <v>520</v>
      </c>
      <c r="L4">
        <v>5</v>
      </c>
      <c r="M4">
        <v>92</v>
      </c>
      <c r="N4" t="s">
        <v>355</v>
      </c>
      <c r="O4" t="s">
        <v>545</v>
      </c>
      <c r="P4" t="s">
        <v>546</v>
      </c>
      <c r="Q4" t="s">
        <v>524</v>
      </c>
      <c r="R4" t="s">
        <v>525</v>
      </c>
      <c r="S4" t="s">
        <v>526</v>
      </c>
      <c r="T4" t="s">
        <v>527</v>
      </c>
      <c r="U4" t="s">
        <v>547</v>
      </c>
      <c r="V4" t="s">
        <v>548</v>
      </c>
      <c r="W4" t="s">
        <v>541</v>
      </c>
      <c r="X4" t="s">
        <v>542</v>
      </c>
      <c r="Y4" t="s">
        <v>532</v>
      </c>
      <c r="Z4" t="s">
        <v>533</v>
      </c>
      <c r="AA4" t="s">
        <v>28</v>
      </c>
      <c r="AB4" s="3">
        <v>20000000</v>
      </c>
      <c r="AC4">
        <v>-30000</v>
      </c>
      <c r="AD4">
        <v>0</v>
      </c>
      <c r="AE4" s="3">
        <v>19970000</v>
      </c>
      <c r="AF4" s="3">
        <f t="shared" si="0"/>
        <v>5000000</v>
      </c>
      <c r="AG4" s="3">
        <f>29970000-5000000</f>
        <v>24970000</v>
      </c>
      <c r="AH4" s="3">
        <f t="shared" si="1"/>
        <v>25794009.999999996</v>
      </c>
      <c r="AI4" s="3">
        <f t="shared" si="2"/>
        <v>26619418.319999997</v>
      </c>
      <c r="AJ4">
        <v>29610</v>
      </c>
      <c r="AK4">
        <v>96362.98</v>
      </c>
      <c r="AL4">
        <v>216679.26</v>
      </c>
      <c r="AM4">
        <f t="shared" si="3"/>
        <v>433358.52</v>
      </c>
      <c r="AN4">
        <v>19627347.760000002</v>
      </c>
      <c r="AO4">
        <v>1.0900000000000001</v>
      </c>
    </row>
    <row r="5" spans="1:42" hidden="1" x14ac:dyDescent="0.3">
      <c r="A5">
        <v>10690</v>
      </c>
      <c r="B5">
        <v>223534</v>
      </c>
      <c r="C5">
        <v>256417</v>
      </c>
      <c r="D5">
        <v>6</v>
      </c>
      <c r="G5" t="s">
        <v>549</v>
      </c>
      <c r="H5" t="s">
        <v>550</v>
      </c>
      <c r="I5">
        <v>0</v>
      </c>
      <c r="J5" t="s">
        <v>519</v>
      </c>
      <c r="K5" t="s">
        <v>520</v>
      </c>
      <c r="L5">
        <v>10</v>
      </c>
      <c r="M5">
        <v>96</v>
      </c>
      <c r="N5" t="s">
        <v>551</v>
      </c>
      <c r="O5" t="s">
        <v>552</v>
      </c>
      <c r="P5" t="s">
        <v>553</v>
      </c>
      <c r="Q5" t="s">
        <v>524</v>
      </c>
      <c r="R5" t="s">
        <v>525</v>
      </c>
      <c r="S5" t="s">
        <v>526</v>
      </c>
      <c r="T5" t="s">
        <v>527</v>
      </c>
      <c r="U5" t="s">
        <v>554</v>
      </c>
      <c r="V5" t="s">
        <v>555</v>
      </c>
      <c r="W5" t="s">
        <v>556</v>
      </c>
      <c r="X5" t="s">
        <v>557</v>
      </c>
      <c r="Y5" t="s">
        <v>558</v>
      </c>
      <c r="Z5" t="s">
        <v>559</v>
      </c>
      <c r="AA5" t="s">
        <v>25</v>
      </c>
      <c r="AB5" s="3">
        <v>60828</v>
      </c>
      <c r="AC5">
        <v>0</v>
      </c>
      <c r="AD5">
        <v>0</v>
      </c>
      <c r="AE5" s="3">
        <v>60828</v>
      </c>
      <c r="AF5" s="3">
        <f t="shared" si="0"/>
        <v>0</v>
      </c>
      <c r="AG5" s="3">
        <v>60828</v>
      </c>
      <c r="AH5" s="3">
        <f t="shared" si="1"/>
        <v>62835.323999999993</v>
      </c>
      <c r="AI5" s="3">
        <f t="shared" si="2"/>
        <v>64846.054367999997</v>
      </c>
      <c r="AJ5">
        <v>0</v>
      </c>
      <c r="AK5">
        <v>0</v>
      </c>
      <c r="AL5">
        <v>45271.040000000001</v>
      </c>
      <c r="AM5">
        <f t="shared" si="3"/>
        <v>90542.080000000002</v>
      </c>
      <c r="AN5">
        <v>15556.96</v>
      </c>
      <c r="AO5">
        <v>74.42</v>
      </c>
    </row>
    <row r="6" spans="1:42" hidden="1" x14ac:dyDescent="0.3">
      <c r="A6">
        <v>11562</v>
      </c>
      <c r="B6">
        <v>226345</v>
      </c>
      <c r="C6">
        <v>257978</v>
      </c>
      <c r="D6">
        <v>1352</v>
      </c>
      <c r="G6" t="s">
        <v>1769</v>
      </c>
      <c r="H6" t="s">
        <v>1770</v>
      </c>
      <c r="I6">
        <v>0</v>
      </c>
      <c r="J6" t="s">
        <v>519</v>
      </c>
      <c r="K6" t="s">
        <v>520</v>
      </c>
      <c r="L6">
        <v>6</v>
      </c>
      <c r="M6">
        <v>64</v>
      </c>
      <c r="N6" t="s">
        <v>626</v>
      </c>
      <c r="O6" t="s">
        <v>627</v>
      </c>
      <c r="P6" t="s">
        <v>628</v>
      </c>
      <c r="Q6" t="s">
        <v>524</v>
      </c>
      <c r="R6" t="s">
        <v>525</v>
      </c>
      <c r="S6" t="s">
        <v>526</v>
      </c>
      <c r="T6" t="s">
        <v>527</v>
      </c>
      <c r="U6" t="s">
        <v>554</v>
      </c>
      <c r="V6" t="s">
        <v>555</v>
      </c>
      <c r="W6" t="s">
        <v>629</v>
      </c>
      <c r="X6" t="s">
        <v>630</v>
      </c>
      <c r="Y6" t="s">
        <v>532</v>
      </c>
      <c r="Z6" t="s">
        <v>533</v>
      </c>
      <c r="AA6" t="s">
        <v>28</v>
      </c>
      <c r="AB6" s="3">
        <v>10000000</v>
      </c>
      <c r="AC6">
        <v>0</v>
      </c>
      <c r="AD6">
        <v>0</v>
      </c>
      <c r="AE6" s="3">
        <v>10000000</v>
      </c>
      <c r="AF6" s="3">
        <f t="shared" si="0"/>
        <v>2000000</v>
      </c>
      <c r="AG6" s="3">
        <v>12000000</v>
      </c>
      <c r="AH6" s="3">
        <f t="shared" si="1"/>
        <v>12395999.999999998</v>
      </c>
      <c r="AI6" s="3">
        <f t="shared" si="2"/>
        <v>12792671.999999998</v>
      </c>
      <c r="AJ6">
        <v>0</v>
      </c>
      <c r="AK6">
        <v>0</v>
      </c>
      <c r="AL6">
        <v>420201.16</v>
      </c>
      <c r="AM6">
        <f t="shared" si="3"/>
        <v>840402.32</v>
      </c>
      <c r="AN6">
        <v>9579798.8399999999</v>
      </c>
      <c r="AO6">
        <v>4.2</v>
      </c>
    </row>
    <row r="7" spans="1:42" hidden="1" x14ac:dyDescent="0.3">
      <c r="A7">
        <v>11638</v>
      </c>
      <c r="B7">
        <v>224506</v>
      </c>
      <c r="C7">
        <v>256842</v>
      </c>
      <c r="D7">
        <v>2441</v>
      </c>
      <c r="G7" t="s">
        <v>1810</v>
      </c>
      <c r="H7" t="s">
        <v>1811</v>
      </c>
      <c r="I7">
        <v>0</v>
      </c>
      <c r="J7" t="s">
        <v>519</v>
      </c>
      <c r="K7" t="s">
        <v>520</v>
      </c>
      <c r="L7">
        <v>7</v>
      </c>
      <c r="M7">
        <v>77</v>
      </c>
      <c r="N7" t="s">
        <v>849</v>
      </c>
      <c r="O7" t="s">
        <v>522</v>
      </c>
      <c r="P7" t="s">
        <v>523</v>
      </c>
      <c r="Q7" t="s">
        <v>524</v>
      </c>
      <c r="R7" t="s">
        <v>525</v>
      </c>
      <c r="S7" t="s">
        <v>526</v>
      </c>
      <c r="T7" t="s">
        <v>527</v>
      </c>
      <c r="U7" t="s">
        <v>554</v>
      </c>
      <c r="V7" t="s">
        <v>555</v>
      </c>
      <c r="W7" t="s">
        <v>530</v>
      </c>
      <c r="X7" t="s">
        <v>531</v>
      </c>
      <c r="Y7" t="s">
        <v>532</v>
      </c>
      <c r="Z7" t="s">
        <v>533</v>
      </c>
      <c r="AA7" t="s">
        <v>28</v>
      </c>
      <c r="AB7" s="3">
        <v>4000000</v>
      </c>
      <c r="AC7">
        <v>0</v>
      </c>
      <c r="AD7">
        <v>0</v>
      </c>
      <c r="AE7" s="3">
        <v>4000000</v>
      </c>
      <c r="AF7" s="3">
        <f t="shared" si="0"/>
        <v>0</v>
      </c>
      <c r="AG7" s="3">
        <v>4000000</v>
      </c>
      <c r="AH7" s="3">
        <f t="shared" si="1"/>
        <v>4131999.9999999995</v>
      </c>
      <c r="AI7" s="3">
        <f t="shared" si="2"/>
        <v>4264224</v>
      </c>
      <c r="AJ7">
        <v>67753.919999999998</v>
      </c>
      <c r="AK7">
        <v>369204.64</v>
      </c>
      <c r="AL7">
        <v>958729.79</v>
      </c>
      <c r="AM7">
        <f t="shared" si="3"/>
        <v>1917459.58</v>
      </c>
      <c r="AN7">
        <v>2604311.65</v>
      </c>
      <c r="AO7">
        <v>23.97</v>
      </c>
    </row>
    <row r="8" spans="1:42" hidden="1" x14ac:dyDescent="0.3">
      <c r="A8">
        <v>10694</v>
      </c>
      <c r="B8">
        <v>223538</v>
      </c>
      <c r="C8">
        <v>256420</v>
      </c>
      <c r="D8">
        <v>10</v>
      </c>
      <c r="G8" t="s">
        <v>567</v>
      </c>
      <c r="H8" t="s">
        <v>568</v>
      </c>
      <c r="I8">
        <v>0</v>
      </c>
      <c r="J8" t="s">
        <v>519</v>
      </c>
      <c r="K8" t="s">
        <v>520</v>
      </c>
      <c r="L8">
        <v>3</v>
      </c>
      <c r="M8">
        <v>35</v>
      </c>
      <c r="N8" t="s">
        <v>569</v>
      </c>
      <c r="O8" t="s">
        <v>570</v>
      </c>
      <c r="P8" t="s">
        <v>571</v>
      </c>
      <c r="Q8" t="s">
        <v>524</v>
      </c>
      <c r="R8" t="s">
        <v>525</v>
      </c>
      <c r="S8" t="s">
        <v>526</v>
      </c>
      <c r="T8" t="s">
        <v>527</v>
      </c>
      <c r="U8" t="s">
        <v>554</v>
      </c>
      <c r="V8" t="s">
        <v>555</v>
      </c>
      <c r="W8" t="s">
        <v>556</v>
      </c>
      <c r="X8" t="s">
        <v>557</v>
      </c>
      <c r="Y8" t="s">
        <v>558</v>
      </c>
      <c r="Z8" t="s">
        <v>559</v>
      </c>
      <c r="AA8" t="s">
        <v>25</v>
      </c>
      <c r="AB8" s="3">
        <v>41396</v>
      </c>
      <c r="AC8">
        <v>0</v>
      </c>
      <c r="AD8">
        <v>0</v>
      </c>
      <c r="AE8" s="3">
        <v>41396</v>
      </c>
      <c r="AF8" s="3">
        <f t="shared" si="0"/>
        <v>0</v>
      </c>
      <c r="AG8" s="3">
        <v>41396</v>
      </c>
      <c r="AH8" s="3">
        <f t="shared" si="1"/>
        <v>42762.067999999999</v>
      </c>
      <c r="AI8" s="3">
        <f t="shared" si="2"/>
        <v>44130.454175999999</v>
      </c>
      <c r="AJ8">
        <v>0</v>
      </c>
      <c r="AK8">
        <v>0</v>
      </c>
      <c r="AL8">
        <v>0</v>
      </c>
      <c r="AM8">
        <f t="shared" si="3"/>
        <v>0</v>
      </c>
      <c r="AN8">
        <v>41396</v>
      </c>
      <c r="AO8">
        <v>0</v>
      </c>
    </row>
    <row r="9" spans="1:42" hidden="1" x14ac:dyDescent="0.3">
      <c r="A9">
        <v>11216</v>
      </c>
      <c r="B9">
        <v>208711</v>
      </c>
      <c r="C9">
        <v>246085</v>
      </c>
      <c r="D9">
        <v>532</v>
      </c>
      <c r="G9" t="s">
        <v>1608</v>
      </c>
      <c r="H9" t="s">
        <v>1609</v>
      </c>
      <c r="I9">
        <v>0</v>
      </c>
      <c r="J9" t="s">
        <v>519</v>
      </c>
      <c r="K9" t="s">
        <v>520</v>
      </c>
      <c r="L9">
        <v>7</v>
      </c>
      <c r="M9">
        <v>77</v>
      </c>
      <c r="N9" t="s">
        <v>849</v>
      </c>
      <c r="O9" t="s">
        <v>522</v>
      </c>
      <c r="P9" t="s">
        <v>523</v>
      </c>
      <c r="Q9" t="s">
        <v>524</v>
      </c>
      <c r="R9" t="s">
        <v>525</v>
      </c>
      <c r="S9" t="s">
        <v>526</v>
      </c>
      <c r="T9" t="s">
        <v>527</v>
      </c>
      <c r="U9" t="s">
        <v>1014</v>
      </c>
      <c r="V9" t="s">
        <v>1015</v>
      </c>
      <c r="W9" t="s">
        <v>530</v>
      </c>
      <c r="X9" t="s">
        <v>531</v>
      </c>
      <c r="Y9" t="s">
        <v>532</v>
      </c>
      <c r="Z9" t="s">
        <v>533</v>
      </c>
      <c r="AA9" t="s">
        <v>28</v>
      </c>
      <c r="AB9" s="3">
        <v>2500000</v>
      </c>
      <c r="AC9">
        <v>0</v>
      </c>
      <c r="AD9">
        <v>0</v>
      </c>
      <c r="AE9" s="3">
        <v>2500000</v>
      </c>
      <c r="AF9" s="3">
        <f t="shared" si="0"/>
        <v>0</v>
      </c>
      <c r="AG9" s="3">
        <v>2500000</v>
      </c>
      <c r="AH9" s="3">
        <f t="shared" si="1"/>
        <v>2582500</v>
      </c>
      <c r="AI9" s="3">
        <f t="shared" si="2"/>
        <v>2665140</v>
      </c>
      <c r="AJ9">
        <v>1120</v>
      </c>
      <c r="AK9">
        <v>3266.86</v>
      </c>
      <c r="AL9">
        <v>758176.36</v>
      </c>
      <c r="AM9">
        <f t="shared" si="3"/>
        <v>1516352.72</v>
      </c>
      <c r="AN9">
        <v>1737436.78</v>
      </c>
      <c r="AO9">
        <v>30.33</v>
      </c>
    </row>
    <row r="10" spans="1:42" hidden="1" x14ac:dyDescent="0.3">
      <c r="A10">
        <v>10874</v>
      </c>
      <c r="B10">
        <v>224788</v>
      </c>
      <c r="C10">
        <v>257001</v>
      </c>
      <c r="D10">
        <v>190</v>
      </c>
      <c r="G10" t="s">
        <v>1059</v>
      </c>
      <c r="H10" t="s">
        <v>1060</v>
      </c>
      <c r="I10">
        <v>0</v>
      </c>
      <c r="J10" t="s">
        <v>519</v>
      </c>
      <c r="K10" t="s">
        <v>520</v>
      </c>
      <c r="L10">
        <v>7</v>
      </c>
      <c r="M10">
        <v>78</v>
      </c>
      <c r="N10" t="s">
        <v>856</v>
      </c>
      <c r="O10" t="s">
        <v>522</v>
      </c>
      <c r="P10" t="s">
        <v>523</v>
      </c>
      <c r="Q10" t="s">
        <v>524</v>
      </c>
      <c r="R10" t="s">
        <v>525</v>
      </c>
      <c r="S10" t="s">
        <v>526</v>
      </c>
      <c r="T10" t="s">
        <v>527</v>
      </c>
      <c r="U10" t="s">
        <v>936</v>
      </c>
      <c r="V10" t="s">
        <v>937</v>
      </c>
      <c r="W10" t="s">
        <v>530</v>
      </c>
      <c r="X10" t="s">
        <v>531</v>
      </c>
      <c r="Y10" t="s">
        <v>532</v>
      </c>
      <c r="Z10" t="s">
        <v>533</v>
      </c>
      <c r="AA10" t="s">
        <v>28</v>
      </c>
      <c r="AB10" s="3">
        <v>2000000</v>
      </c>
      <c r="AC10">
        <v>0</v>
      </c>
      <c r="AD10">
        <v>0</v>
      </c>
      <c r="AE10" s="3">
        <v>2000000</v>
      </c>
      <c r="AF10" s="3">
        <f t="shared" si="0"/>
        <v>0</v>
      </c>
      <c r="AG10" s="3">
        <v>2000000</v>
      </c>
      <c r="AH10" s="3">
        <f t="shared" si="1"/>
        <v>2065999.9999999998</v>
      </c>
      <c r="AI10" s="3">
        <f t="shared" si="2"/>
        <v>2132112</v>
      </c>
      <c r="AJ10">
        <v>0</v>
      </c>
      <c r="AK10">
        <v>388500</v>
      </c>
      <c r="AL10">
        <v>1433625.3</v>
      </c>
      <c r="AM10">
        <f t="shared" si="3"/>
        <v>2867250.6</v>
      </c>
      <c r="AN10">
        <v>177874.7</v>
      </c>
      <c r="AO10">
        <v>71.680000000000007</v>
      </c>
    </row>
    <row r="11" spans="1:42" hidden="1" x14ac:dyDescent="0.3">
      <c r="A11">
        <v>10805</v>
      </c>
      <c r="B11">
        <v>224489</v>
      </c>
      <c r="C11">
        <v>256837</v>
      </c>
      <c r="D11">
        <v>121</v>
      </c>
      <c r="G11" t="s">
        <v>896</v>
      </c>
      <c r="H11" t="s">
        <v>897</v>
      </c>
      <c r="I11">
        <v>0</v>
      </c>
      <c r="J11" t="s">
        <v>519</v>
      </c>
      <c r="K11" t="s">
        <v>520</v>
      </c>
      <c r="L11">
        <v>5</v>
      </c>
      <c r="M11">
        <v>83</v>
      </c>
      <c r="N11" t="s">
        <v>898</v>
      </c>
      <c r="O11" t="s">
        <v>899</v>
      </c>
      <c r="P11" t="s">
        <v>900</v>
      </c>
      <c r="Q11" t="s">
        <v>524</v>
      </c>
      <c r="R11" t="s">
        <v>525</v>
      </c>
      <c r="S11" t="s">
        <v>526</v>
      </c>
      <c r="T11" t="s">
        <v>527</v>
      </c>
      <c r="U11" t="s">
        <v>901</v>
      </c>
      <c r="V11" t="s">
        <v>902</v>
      </c>
      <c r="W11" t="s">
        <v>541</v>
      </c>
      <c r="X11" t="s">
        <v>542</v>
      </c>
      <c r="Y11" t="s">
        <v>532</v>
      </c>
      <c r="Z11" t="s">
        <v>533</v>
      </c>
      <c r="AA11" t="s">
        <v>28</v>
      </c>
      <c r="AB11" s="3">
        <v>2891976</v>
      </c>
      <c r="AC11">
        <v>-1000000</v>
      </c>
      <c r="AD11">
        <v>0</v>
      </c>
      <c r="AE11" s="3">
        <v>1891976</v>
      </c>
      <c r="AF11" s="3">
        <f t="shared" si="0"/>
        <v>0</v>
      </c>
      <c r="AG11" s="3">
        <v>1891976</v>
      </c>
      <c r="AH11" s="3">
        <f t="shared" si="1"/>
        <v>1954411.2079999999</v>
      </c>
      <c r="AI11" s="3">
        <f t="shared" si="2"/>
        <v>2016952.366656</v>
      </c>
      <c r="AJ11">
        <v>0</v>
      </c>
      <c r="AK11">
        <v>168246.83</v>
      </c>
      <c r="AL11">
        <v>176955.29</v>
      </c>
      <c r="AM11">
        <f t="shared" si="3"/>
        <v>353910.58</v>
      </c>
      <c r="AN11">
        <v>1546773.88</v>
      </c>
      <c r="AO11">
        <v>9.35</v>
      </c>
    </row>
    <row r="12" spans="1:42" hidden="1" x14ac:dyDescent="0.3">
      <c r="A12">
        <v>10725</v>
      </c>
      <c r="B12">
        <v>225860</v>
      </c>
      <c r="C12">
        <v>257463</v>
      </c>
      <c r="D12">
        <v>41</v>
      </c>
      <c r="G12" t="s">
        <v>696</v>
      </c>
      <c r="H12" t="s">
        <v>697</v>
      </c>
      <c r="I12">
        <v>0</v>
      </c>
      <c r="J12" t="s">
        <v>519</v>
      </c>
      <c r="K12" t="s">
        <v>520</v>
      </c>
      <c r="L12">
        <v>10</v>
      </c>
      <c r="M12">
        <v>110</v>
      </c>
      <c r="N12" t="s">
        <v>698</v>
      </c>
      <c r="O12" t="s">
        <v>699</v>
      </c>
      <c r="P12" t="s">
        <v>700</v>
      </c>
      <c r="Q12" t="s">
        <v>524</v>
      </c>
      <c r="R12" t="s">
        <v>525</v>
      </c>
      <c r="S12" t="s">
        <v>526</v>
      </c>
      <c r="T12" t="s">
        <v>527</v>
      </c>
      <c r="U12" t="s">
        <v>554</v>
      </c>
      <c r="V12" t="s">
        <v>555</v>
      </c>
      <c r="W12" t="s">
        <v>530</v>
      </c>
      <c r="X12" t="s">
        <v>531</v>
      </c>
      <c r="Y12" t="s">
        <v>601</v>
      </c>
      <c r="Z12" t="s">
        <v>602</v>
      </c>
      <c r="AA12" t="s">
        <v>29</v>
      </c>
      <c r="AB12" s="3">
        <v>25286624</v>
      </c>
      <c r="AC12">
        <v>0</v>
      </c>
      <c r="AD12">
        <v>0</v>
      </c>
      <c r="AE12" s="3">
        <v>25286624</v>
      </c>
      <c r="AF12" s="3">
        <f t="shared" si="0"/>
        <v>0</v>
      </c>
      <c r="AG12" s="3">
        <v>25286624</v>
      </c>
      <c r="AH12" s="3">
        <f t="shared" si="1"/>
        <v>26121082.591999996</v>
      </c>
      <c r="AI12" s="3">
        <f t="shared" si="2"/>
        <v>26956957.234943997</v>
      </c>
      <c r="AJ12">
        <v>0</v>
      </c>
      <c r="AK12">
        <v>0</v>
      </c>
      <c r="AL12">
        <v>19075603.370000001</v>
      </c>
      <c r="AM12">
        <f t="shared" si="3"/>
        <v>38151206.740000002</v>
      </c>
      <c r="AN12">
        <v>6211020.6299999999</v>
      </c>
      <c r="AO12">
        <v>75.44</v>
      </c>
    </row>
    <row r="13" spans="1:42" hidden="1" x14ac:dyDescent="0.3">
      <c r="A13">
        <v>11624</v>
      </c>
      <c r="B13">
        <v>225497</v>
      </c>
      <c r="C13">
        <v>257292</v>
      </c>
      <c r="D13">
        <v>2416</v>
      </c>
      <c r="G13" t="s">
        <v>1802</v>
      </c>
      <c r="H13" t="s">
        <v>1803</v>
      </c>
      <c r="I13">
        <v>0</v>
      </c>
      <c r="J13" t="s">
        <v>519</v>
      </c>
      <c r="K13" t="s">
        <v>520</v>
      </c>
      <c r="L13">
        <v>6</v>
      </c>
      <c r="M13">
        <v>61</v>
      </c>
      <c r="N13" t="s">
        <v>788</v>
      </c>
      <c r="O13" t="s">
        <v>1804</v>
      </c>
      <c r="P13" t="s">
        <v>1805</v>
      </c>
      <c r="Q13" t="s">
        <v>524</v>
      </c>
      <c r="R13" t="s">
        <v>525</v>
      </c>
      <c r="S13" t="s">
        <v>526</v>
      </c>
      <c r="T13" t="s">
        <v>527</v>
      </c>
      <c r="U13" t="s">
        <v>554</v>
      </c>
      <c r="V13" t="s">
        <v>555</v>
      </c>
      <c r="W13" t="s">
        <v>613</v>
      </c>
      <c r="X13" t="s">
        <v>614</v>
      </c>
      <c r="Y13" t="s">
        <v>1442</v>
      </c>
      <c r="Z13" t="s">
        <v>1443</v>
      </c>
      <c r="AA13" t="s">
        <v>29</v>
      </c>
      <c r="AB13" s="3">
        <v>25939324</v>
      </c>
      <c r="AC13">
        <v>-683000</v>
      </c>
      <c r="AD13">
        <v>0</v>
      </c>
      <c r="AE13" s="3">
        <v>25256324</v>
      </c>
      <c r="AF13" s="3">
        <f t="shared" si="0"/>
        <v>-25256324</v>
      </c>
      <c r="AG13" s="3">
        <f>33761372-33761372</f>
        <v>0</v>
      </c>
      <c r="AH13" s="3">
        <f t="shared" si="1"/>
        <v>0</v>
      </c>
      <c r="AI13" s="3">
        <f t="shared" si="2"/>
        <v>0</v>
      </c>
      <c r="AJ13">
        <v>0</v>
      </c>
      <c r="AK13">
        <v>0</v>
      </c>
      <c r="AL13">
        <v>0</v>
      </c>
      <c r="AM13">
        <f t="shared" si="3"/>
        <v>0</v>
      </c>
      <c r="AN13">
        <v>25256324</v>
      </c>
      <c r="AO13">
        <v>0</v>
      </c>
    </row>
    <row r="14" spans="1:42" hidden="1" x14ac:dyDescent="0.3">
      <c r="A14">
        <v>11096</v>
      </c>
      <c r="B14">
        <v>225864</v>
      </c>
      <c r="C14">
        <v>257465</v>
      </c>
      <c r="D14">
        <v>412</v>
      </c>
      <c r="G14" t="s">
        <v>1404</v>
      </c>
      <c r="H14" t="s">
        <v>1405</v>
      </c>
      <c r="I14">
        <v>0</v>
      </c>
      <c r="J14" t="s">
        <v>519</v>
      </c>
      <c r="K14" t="s">
        <v>520</v>
      </c>
      <c r="L14">
        <v>3</v>
      </c>
      <c r="M14">
        <v>85</v>
      </c>
      <c r="N14" t="s">
        <v>724</v>
      </c>
      <c r="O14" t="s">
        <v>570</v>
      </c>
      <c r="P14" t="s">
        <v>571</v>
      </c>
      <c r="Q14" t="s">
        <v>524</v>
      </c>
      <c r="R14" t="s">
        <v>525</v>
      </c>
      <c r="S14" t="s">
        <v>526</v>
      </c>
      <c r="T14" t="s">
        <v>527</v>
      </c>
      <c r="U14" t="s">
        <v>554</v>
      </c>
      <c r="V14" t="s">
        <v>555</v>
      </c>
      <c r="W14" t="s">
        <v>613</v>
      </c>
      <c r="X14" t="s">
        <v>614</v>
      </c>
      <c r="Y14" t="s">
        <v>601</v>
      </c>
      <c r="Z14" t="s">
        <v>602</v>
      </c>
      <c r="AA14" t="s">
        <v>29</v>
      </c>
      <c r="AB14" s="3">
        <v>18911697</v>
      </c>
      <c r="AC14">
        <v>-20000</v>
      </c>
      <c r="AD14">
        <v>0</v>
      </c>
      <c r="AE14" s="3">
        <v>18891697</v>
      </c>
      <c r="AF14" s="3">
        <f t="shared" si="0"/>
        <v>0</v>
      </c>
      <c r="AG14" s="3">
        <v>18891697</v>
      </c>
      <c r="AH14" s="3">
        <f t="shared" si="1"/>
        <v>19515123.000999998</v>
      </c>
      <c r="AI14" s="3">
        <f t="shared" si="2"/>
        <v>20139606.937031999</v>
      </c>
      <c r="AJ14">
        <v>0</v>
      </c>
      <c r="AK14">
        <v>0</v>
      </c>
      <c r="AL14">
        <v>9753166.3000000007</v>
      </c>
      <c r="AM14">
        <f t="shared" si="3"/>
        <v>19506332.600000001</v>
      </c>
      <c r="AN14">
        <v>9138530.6999999993</v>
      </c>
      <c r="AO14">
        <v>51.63</v>
      </c>
    </row>
    <row r="15" spans="1:42" hidden="1" x14ac:dyDescent="0.3">
      <c r="A15">
        <v>10932</v>
      </c>
      <c r="B15">
        <v>225320</v>
      </c>
      <c r="C15">
        <v>257289</v>
      </c>
      <c r="D15">
        <v>248</v>
      </c>
      <c r="G15" t="s">
        <v>1134</v>
      </c>
      <c r="H15" t="s">
        <v>1135</v>
      </c>
      <c r="I15">
        <v>0</v>
      </c>
      <c r="J15" t="s">
        <v>519</v>
      </c>
      <c r="K15" t="s">
        <v>520</v>
      </c>
      <c r="L15">
        <v>3</v>
      </c>
      <c r="M15">
        <v>34</v>
      </c>
      <c r="N15" t="s">
        <v>719</v>
      </c>
      <c r="O15" t="s">
        <v>570</v>
      </c>
      <c r="P15" t="s">
        <v>571</v>
      </c>
      <c r="Q15" t="s">
        <v>524</v>
      </c>
      <c r="R15" t="s">
        <v>525</v>
      </c>
      <c r="S15" t="s">
        <v>526</v>
      </c>
      <c r="T15" t="s">
        <v>527</v>
      </c>
      <c r="U15" t="s">
        <v>554</v>
      </c>
      <c r="V15" t="s">
        <v>555</v>
      </c>
      <c r="W15" t="s">
        <v>541</v>
      </c>
      <c r="X15" t="s">
        <v>542</v>
      </c>
      <c r="Y15" t="s">
        <v>1140</v>
      </c>
      <c r="Z15" t="s">
        <v>1141</v>
      </c>
      <c r="AA15" t="s">
        <v>29</v>
      </c>
      <c r="AB15" s="3">
        <v>13701059</v>
      </c>
      <c r="AC15">
        <v>0</v>
      </c>
      <c r="AD15">
        <v>0</v>
      </c>
      <c r="AE15" s="3">
        <v>13701059</v>
      </c>
      <c r="AF15" s="3">
        <f t="shared" si="0"/>
        <v>33761372</v>
      </c>
      <c r="AG15" s="3">
        <f>13701059+33761372</f>
        <v>47462431</v>
      </c>
      <c r="AH15" s="3">
        <f t="shared" si="1"/>
        <v>49028691.222999997</v>
      </c>
      <c r="AI15" s="3">
        <f t="shared" si="2"/>
        <v>50597609.342135996</v>
      </c>
      <c r="AJ15">
        <v>0</v>
      </c>
      <c r="AK15">
        <v>0</v>
      </c>
      <c r="AL15">
        <v>7292365.3600000003</v>
      </c>
      <c r="AM15">
        <f t="shared" si="3"/>
        <v>14584730.720000001</v>
      </c>
      <c r="AN15">
        <v>6408693.6399999997</v>
      </c>
      <c r="AO15">
        <v>53.22</v>
      </c>
    </row>
    <row r="16" spans="1:42" hidden="1" x14ac:dyDescent="0.3">
      <c r="A16">
        <v>10779</v>
      </c>
      <c r="B16">
        <v>209446</v>
      </c>
      <c r="C16">
        <v>246805</v>
      </c>
      <c r="D16">
        <v>95</v>
      </c>
      <c r="G16" t="s">
        <v>854</v>
      </c>
      <c r="H16" t="s">
        <v>855</v>
      </c>
      <c r="I16">
        <v>0</v>
      </c>
      <c r="J16" t="s">
        <v>519</v>
      </c>
      <c r="K16" t="s">
        <v>520</v>
      </c>
      <c r="L16">
        <v>7</v>
      </c>
      <c r="M16">
        <v>78</v>
      </c>
      <c r="N16" t="s">
        <v>856</v>
      </c>
      <c r="O16" t="s">
        <v>522</v>
      </c>
      <c r="P16" t="s">
        <v>523</v>
      </c>
      <c r="Q16" t="s">
        <v>524</v>
      </c>
      <c r="R16" t="s">
        <v>525</v>
      </c>
      <c r="S16" t="s">
        <v>526</v>
      </c>
      <c r="T16" t="s">
        <v>527</v>
      </c>
      <c r="U16" t="s">
        <v>554</v>
      </c>
      <c r="V16" t="s">
        <v>555</v>
      </c>
      <c r="W16" t="s">
        <v>530</v>
      </c>
      <c r="X16" t="s">
        <v>531</v>
      </c>
      <c r="Y16" t="s">
        <v>601</v>
      </c>
      <c r="Z16" t="s">
        <v>602</v>
      </c>
      <c r="AA16" t="s">
        <v>29</v>
      </c>
      <c r="AB16" s="3">
        <v>9200000</v>
      </c>
      <c r="AC16">
        <v>-212000</v>
      </c>
      <c r="AD16">
        <v>0</v>
      </c>
      <c r="AE16" s="3">
        <v>8988000</v>
      </c>
      <c r="AF16" s="3">
        <f t="shared" si="0"/>
        <v>0</v>
      </c>
      <c r="AG16" s="3">
        <v>8988000</v>
      </c>
      <c r="AH16" s="3">
        <f t="shared" si="1"/>
        <v>9284604</v>
      </c>
      <c r="AI16" s="3">
        <f t="shared" si="2"/>
        <v>9581711.3279999997</v>
      </c>
      <c r="AJ16">
        <v>0</v>
      </c>
      <c r="AK16">
        <v>278570.25</v>
      </c>
      <c r="AL16">
        <v>1324724.25</v>
      </c>
      <c r="AM16">
        <f t="shared" si="3"/>
        <v>2649448.5</v>
      </c>
      <c r="AN16">
        <v>7384705.5</v>
      </c>
      <c r="AO16">
        <v>14.74</v>
      </c>
    </row>
    <row r="17" spans="1:41" hidden="1" x14ac:dyDescent="0.3">
      <c r="A17">
        <v>11134</v>
      </c>
      <c r="B17">
        <v>225962</v>
      </c>
      <c r="C17">
        <v>257544</v>
      </c>
      <c r="D17">
        <v>450</v>
      </c>
      <c r="G17" t="s">
        <v>1460</v>
      </c>
      <c r="H17" t="s">
        <v>1461</v>
      </c>
      <c r="I17">
        <v>0</v>
      </c>
      <c r="J17" t="s">
        <v>519</v>
      </c>
      <c r="K17" t="s">
        <v>520</v>
      </c>
      <c r="L17">
        <v>4</v>
      </c>
      <c r="M17">
        <v>86</v>
      </c>
      <c r="N17" t="s">
        <v>1462</v>
      </c>
      <c r="O17" t="s">
        <v>575</v>
      </c>
      <c r="P17" t="s">
        <v>576</v>
      </c>
      <c r="Q17" t="s">
        <v>524</v>
      </c>
      <c r="R17" t="s">
        <v>525</v>
      </c>
      <c r="S17" t="s">
        <v>526</v>
      </c>
      <c r="T17" t="s">
        <v>527</v>
      </c>
      <c r="U17" t="s">
        <v>554</v>
      </c>
      <c r="V17" t="s">
        <v>555</v>
      </c>
      <c r="W17" t="s">
        <v>541</v>
      </c>
      <c r="X17" t="s">
        <v>542</v>
      </c>
      <c r="Y17" t="s">
        <v>1463</v>
      </c>
      <c r="Z17" t="s">
        <v>1464</v>
      </c>
      <c r="AA17" t="s">
        <v>29</v>
      </c>
      <c r="AB17" s="3">
        <v>8400000</v>
      </c>
      <c r="AC17">
        <v>0</v>
      </c>
      <c r="AD17">
        <v>0</v>
      </c>
      <c r="AE17" s="3">
        <v>8400000</v>
      </c>
      <c r="AF17" s="3">
        <f t="shared" si="0"/>
        <v>0</v>
      </c>
      <c r="AG17" s="3">
        <v>8400000</v>
      </c>
      <c r="AH17" s="3">
        <f t="shared" si="1"/>
        <v>8677200</v>
      </c>
      <c r="AI17" s="3">
        <f t="shared" si="2"/>
        <v>8954870.4000000004</v>
      </c>
      <c r="AJ17">
        <v>0</v>
      </c>
      <c r="AK17">
        <v>0</v>
      </c>
      <c r="AL17">
        <v>3979750</v>
      </c>
      <c r="AM17">
        <f t="shared" si="3"/>
        <v>7959500</v>
      </c>
      <c r="AN17">
        <v>4420250</v>
      </c>
      <c r="AO17">
        <v>47.38</v>
      </c>
    </row>
    <row r="18" spans="1:41" hidden="1" x14ac:dyDescent="0.3">
      <c r="A18">
        <v>11096</v>
      </c>
      <c r="B18">
        <v>226123</v>
      </c>
      <c r="C18">
        <v>257789</v>
      </c>
      <c r="D18">
        <v>412</v>
      </c>
      <c r="G18" t="s">
        <v>1404</v>
      </c>
      <c r="H18" t="s">
        <v>1405</v>
      </c>
      <c r="I18">
        <v>0</v>
      </c>
      <c r="J18" t="s">
        <v>519</v>
      </c>
      <c r="K18" t="s">
        <v>520</v>
      </c>
      <c r="L18">
        <v>3</v>
      </c>
      <c r="M18">
        <v>85</v>
      </c>
      <c r="N18" t="s">
        <v>724</v>
      </c>
      <c r="O18" t="s">
        <v>570</v>
      </c>
      <c r="P18" t="s">
        <v>571</v>
      </c>
      <c r="Q18" t="s">
        <v>524</v>
      </c>
      <c r="R18" t="s">
        <v>525</v>
      </c>
      <c r="S18" t="s">
        <v>526</v>
      </c>
      <c r="T18" t="s">
        <v>527</v>
      </c>
      <c r="U18" t="s">
        <v>554</v>
      </c>
      <c r="V18" t="s">
        <v>555</v>
      </c>
      <c r="W18" t="s">
        <v>541</v>
      </c>
      <c r="X18" t="s">
        <v>542</v>
      </c>
      <c r="Y18" t="s">
        <v>1406</v>
      </c>
      <c r="Z18" t="s">
        <v>1407</v>
      </c>
      <c r="AA18" t="s">
        <v>29</v>
      </c>
      <c r="AB18" s="3">
        <v>7880990</v>
      </c>
      <c r="AC18">
        <v>0</v>
      </c>
      <c r="AD18">
        <v>0</v>
      </c>
      <c r="AE18" s="3">
        <v>7880990</v>
      </c>
      <c r="AF18" s="3">
        <f t="shared" si="0"/>
        <v>472859.40000000037</v>
      </c>
      <c r="AG18" s="3">
        <v>8353849.4000000004</v>
      </c>
      <c r="AH18" s="3">
        <f t="shared" si="1"/>
        <v>8629526.4301999994</v>
      </c>
      <c r="AI18" s="3">
        <f t="shared" si="2"/>
        <v>8905671.2759664003</v>
      </c>
      <c r="AJ18">
        <v>0</v>
      </c>
      <c r="AK18">
        <v>0</v>
      </c>
      <c r="AL18">
        <v>6764629.1299999999</v>
      </c>
      <c r="AM18">
        <f t="shared" si="3"/>
        <v>13529258.26</v>
      </c>
      <c r="AN18">
        <v>1116360.8700000001</v>
      </c>
      <c r="AO18">
        <v>85.83</v>
      </c>
    </row>
    <row r="19" spans="1:41" hidden="1" x14ac:dyDescent="0.3">
      <c r="A19">
        <v>10766</v>
      </c>
      <c r="B19">
        <v>203520</v>
      </c>
      <c r="C19">
        <v>240969</v>
      </c>
      <c r="D19">
        <v>82</v>
      </c>
      <c r="G19" t="s">
        <v>802</v>
      </c>
      <c r="H19" t="s">
        <v>803</v>
      </c>
      <c r="I19">
        <v>0</v>
      </c>
      <c r="J19" t="s">
        <v>519</v>
      </c>
      <c r="K19" t="s">
        <v>520</v>
      </c>
      <c r="L19">
        <v>4</v>
      </c>
      <c r="M19">
        <v>54</v>
      </c>
      <c r="N19" t="s">
        <v>804</v>
      </c>
      <c r="O19" t="s">
        <v>805</v>
      </c>
      <c r="P19" t="s">
        <v>806</v>
      </c>
      <c r="Q19" t="s">
        <v>524</v>
      </c>
      <c r="R19" t="s">
        <v>525</v>
      </c>
      <c r="S19" t="s">
        <v>526</v>
      </c>
      <c r="T19" t="s">
        <v>527</v>
      </c>
      <c r="U19" t="s">
        <v>554</v>
      </c>
      <c r="V19" t="s">
        <v>555</v>
      </c>
      <c r="W19" t="s">
        <v>541</v>
      </c>
      <c r="X19" t="s">
        <v>542</v>
      </c>
      <c r="Y19" t="s">
        <v>727</v>
      </c>
      <c r="Z19" t="s">
        <v>728</v>
      </c>
      <c r="AA19" t="s">
        <v>29</v>
      </c>
      <c r="AB19" s="3">
        <v>6000000</v>
      </c>
      <c r="AC19">
        <v>-6426</v>
      </c>
      <c r="AD19">
        <v>0</v>
      </c>
      <c r="AE19" s="3">
        <v>5993574</v>
      </c>
      <c r="AF19" s="3">
        <f t="shared" si="0"/>
        <v>0</v>
      </c>
      <c r="AG19" s="3">
        <v>5993574</v>
      </c>
      <c r="AH19" s="3">
        <f t="shared" si="1"/>
        <v>6191361.9419999998</v>
      </c>
      <c r="AI19" s="3">
        <f t="shared" si="2"/>
        <v>6389485.5241440004</v>
      </c>
      <c r="AJ19">
        <v>0</v>
      </c>
      <c r="AK19">
        <v>2999</v>
      </c>
      <c r="AL19">
        <v>313459.76</v>
      </c>
      <c r="AM19">
        <f t="shared" si="3"/>
        <v>626919.52</v>
      </c>
      <c r="AN19">
        <v>5677115.2400000002</v>
      </c>
      <c r="AO19">
        <v>5.23</v>
      </c>
    </row>
    <row r="20" spans="1:41" hidden="1" x14ac:dyDescent="0.3">
      <c r="A20">
        <v>10714</v>
      </c>
      <c r="B20">
        <v>205266</v>
      </c>
      <c r="C20">
        <v>257542</v>
      </c>
      <c r="D20">
        <v>30</v>
      </c>
      <c r="G20" t="s">
        <v>677</v>
      </c>
      <c r="H20" t="s">
        <v>678</v>
      </c>
      <c r="I20">
        <v>0</v>
      </c>
      <c r="J20" t="s">
        <v>519</v>
      </c>
      <c r="K20" t="s">
        <v>520</v>
      </c>
      <c r="L20">
        <v>4</v>
      </c>
      <c r="M20">
        <v>46</v>
      </c>
      <c r="N20" t="s">
        <v>363</v>
      </c>
      <c r="O20" t="s">
        <v>640</v>
      </c>
      <c r="P20" t="s">
        <v>641</v>
      </c>
      <c r="Q20" t="s">
        <v>524</v>
      </c>
      <c r="R20" t="s">
        <v>525</v>
      </c>
      <c r="S20" t="s">
        <v>526</v>
      </c>
      <c r="T20" t="s">
        <v>527</v>
      </c>
      <c r="U20" t="s">
        <v>679</v>
      </c>
      <c r="V20" t="s">
        <v>680</v>
      </c>
      <c r="W20" t="s">
        <v>541</v>
      </c>
      <c r="X20" t="s">
        <v>542</v>
      </c>
      <c r="Y20" t="s">
        <v>588</v>
      </c>
      <c r="Z20" t="s">
        <v>589</v>
      </c>
      <c r="AA20" t="s">
        <v>29</v>
      </c>
      <c r="AB20" s="3">
        <v>5407991</v>
      </c>
      <c r="AC20">
        <v>0</v>
      </c>
      <c r="AD20">
        <v>0</v>
      </c>
      <c r="AE20" s="3">
        <v>5407991</v>
      </c>
      <c r="AF20" s="3">
        <f t="shared" si="0"/>
        <v>-5407991</v>
      </c>
      <c r="AG20" s="3">
        <f>'[2]Salary Budget P Annum 26 27'!$AB$919*0.01</f>
        <v>0</v>
      </c>
      <c r="AH20" s="3">
        <f t="shared" si="1"/>
        <v>0</v>
      </c>
      <c r="AI20" s="3">
        <f t="shared" si="2"/>
        <v>0</v>
      </c>
      <c r="AJ20">
        <v>26000</v>
      </c>
      <c r="AK20">
        <v>1366750.33</v>
      </c>
      <c r="AL20">
        <v>4753589.18</v>
      </c>
      <c r="AM20">
        <f t="shared" si="3"/>
        <v>9507178.3599999994</v>
      </c>
      <c r="AN20">
        <v>-738348.51</v>
      </c>
      <c r="AO20">
        <v>87.9</v>
      </c>
    </row>
    <row r="21" spans="1:41" hidden="1" x14ac:dyDescent="0.3">
      <c r="A21">
        <v>11099</v>
      </c>
      <c r="B21">
        <v>208594</v>
      </c>
      <c r="C21">
        <v>245968</v>
      </c>
      <c r="D21">
        <v>415</v>
      </c>
      <c r="G21" t="s">
        <v>1408</v>
      </c>
      <c r="H21" t="s">
        <v>1409</v>
      </c>
      <c r="I21">
        <v>0</v>
      </c>
      <c r="J21" t="s">
        <v>519</v>
      </c>
      <c r="K21" t="s">
        <v>520</v>
      </c>
      <c r="L21">
        <v>7</v>
      </c>
      <c r="M21">
        <v>77</v>
      </c>
      <c r="N21" t="s">
        <v>849</v>
      </c>
      <c r="O21" t="s">
        <v>522</v>
      </c>
      <c r="P21" t="s">
        <v>523</v>
      </c>
      <c r="Q21" t="s">
        <v>524</v>
      </c>
      <c r="R21" t="s">
        <v>525</v>
      </c>
      <c r="S21" t="s">
        <v>526</v>
      </c>
      <c r="T21" t="s">
        <v>527</v>
      </c>
      <c r="U21" t="s">
        <v>795</v>
      </c>
      <c r="V21" t="s">
        <v>796</v>
      </c>
      <c r="W21" t="s">
        <v>530</v>
      </c>
      <c r="X21" t="s">
        <v>531</v>
      </c>
      <c r="Y21" t="s">
        <v>532</v>
      </c>
      <c r="Z21" t="s">
        <v>533</v>
      </c>
      <c r="AA21" t="s">
        <v>28</v>
      </c>
      <c r="AB21" s="3">
        <v>1803697</v>
      </c>
      <c r="AC21">
        <v>0</v>
      </c>
      <c r="AD21">
        <v>0</v>
      </c>
      <c r="AE21" s="3">
        <v>1803697</v>
      </c>
      <c r="AF21" s="3">
        <f t="shared" si="0"/>
        <v>0</v>
      </c>
      <c r="AG21" s="3">
        <v>1803697</v>
      </c>
      <c r="AH21" s="3">
        <f t="shared" si="1"/>
        <v>1863219.0009999999</v>
      </c>
      <c r="AI21" s="3">
        <f t="shared" si="2"/>
        <v>1922842.0090320001</v>
      </c>
      <c r="AJ21">
        <v>0</v>
      </c>
      <c r="AK21">
        <v>1716.92</v>
      </c>
      <c r="AL21">
        <v>1684420.01</v>
      </c>
      <c r="AM21">
        <f t="shared" si="3"/>
        <v>3368840.02</v>
      </c>
      <c r="AN21">
        <v>117560.07</v>
      </c>
      <c r="AO21">
        <v>93.39</v>
      </c>
    </row>
    <row r="22" spans="1:41" hidden="1" x14ac:dyDescent="0.3">
      <c r="A22">
        <v>11001</v>
      </c>
      <c r="B22">
        <v>224719</v>
      </c>
      <c r="C22">
        <v>256980</v>
      </c>
      <c r="D22">
        <v>317</v>
      </c>
      <c r="G22" t="s">
        <v>1246</v>
      </c>
      <c r="H22" t="s">
        <v>1247</v>
      </c>
      <c r="I22">
        <v>0</v>
      </c>
      <c r="J22" t="s">
        <v>519</v>
      </c>
      <c r="K22" t="s">
        <v>520</v>
      </c>
      <c r="L22">
        <v>5</v>
      </c>
      <c r="M22">
        <v>92</v>
      </c>
      <c r="N22" t="s">
        <v>355</v>
      </c>
      <c r="O22" t="s">
        <v>545</v>
      </c>
      <c r="P22" t="s">
        <v>546</v>
      </c>
      <c r="Q22" t="s">
        <v>524</v>
      </c>
      <c r="R22" t="s">
        <v>525</v>
      </c>
      <c r="S22" t="s">
        <v>526</v>
      </c>
      <c r="T22" t="s">
        <v>527</v>
      </c>
      <c r="U22" t="s">
        <v>1248</v>
      </c>
      <c r="V22" t="s">
        <v>1249</v>
      </c>
      <c r="W22" t="s">
        <v>541</v>
      </c>
      <c r="X22" t="s">
        <v>542</v>
      </c>
      <c r="Y22" t="s">
        <v>532</v>
      </c>
      <c r="Z22" t="s">
        <v>533</v>
      </c>
      <c r="AA22" t="s">
        <v>28</v>
      </c>
      <c r="AB22" s="3">
        <v>1692390</v>
      </c>
      <c r="AC22">
        <v>0</v>
      </c>
      <c r="AD22">
        <v>0</v>
      </c>
      <c r="AE22" s="3">
        <v>1692390</v>
      </c>
      <c r="AF22" s="3">
        <f t="shared" si="0"/>
        <v>0</v>
      </c>
      <c r="AG22" s="3">
        <v>1692390</v>
      </c>
      <c r="AH22" s="3">
        <f t="shared" si="1"/>
        <v>1748238.8699999999</v>
      </c>
      <c r="AI22" s="3">
        <f t="shared" si="2"/>
        <v>1804182.5138399999</v>
      </c>
      <c r="AJ22">
        <v>0</v>
      </c>
      <c r="AK22">
        <v>0</v>
      </c>
      <c r="AL22">
        <v>12950</v>
      </c>
      <c r="AM22">
        <f t="shared" si="3"/>
        <v>25900</v>
      </c>
      <c r="AN22">
        <v>1679440</v>
      </c>
      <c r="AO22">
        <v>0.77</v>
      </c>
    </row>
    <row r="23" spans="1:41" hidden="1" x14ac:dyDescent="0.3">
      <c r="A23">
        <v>12234</v>
      </c>
      <c r="B23">
        <v>226378</v>
      </c>
      <c r="C23">
        <v>258006</v>
      </c>
      <c r="D23">
        <v>6458</v>
      </c>
      <c r="G23" t="s">
        <v>1872</v>
      </c>
      <c r="H23" t="s">
        <v>1873</v>
      </c>
      <c r="I23">
        <v>0</v>
      </c>
      <c r="J23" t="s">
        <v>519</v>
      </c>
      <c r="K23" t="s">
        <v>520</v>
      </c>
      <c r="L23">
        <v>7</v>
      </c>
      <c r="M23">
        <v>76</v>
      </c>
      <c r="N23" t="s">
        <v>521</v>
      </c>
      <c r="O23" t="s">
        <v>522</v>
      </c>
      <c r="P23" t="s">
        <v>523</v>
      </c>
      <c r="Q23" t="s">
        <v>1630</v>
      </c>
      <c r="R23" t="s">
        <v>1631</v>
      </c>
      <c r="S23" t="s">
        <v>526</v>
      </c>
      <c r="T23" t="s">
        <v>527</v>
      </c>
      <c r="U23" t="s">
        <v>554</v>
      </c>
      <c r="V23" t="s">
        <v>555</v>
      </c>
      <c r="W23" t="s">
        <v>530</v>
      </c>
      <c r="X23" t="s">
        <v>531</v>
      </c>
      <c r="Y23" t="s">
        <v>532</v>
      </c>
      <c r="Z23" t="s">
        <v>533</v>
      </c>
      <c r="AA23" t="s">
        <v>28</v>
      </c>
      <c r="AB23" s="3">
        <v>1100000</v>
      </c>
      <c r="AC23">
        <v>0</v>
      </c>
      <c r="AD23">
        <v>0</v>
      </c>
      <c r="AE23" s="3">
        <v>1100000</v>
      </c>
      <c r="AF23" s="3">
        <f t="shared" si="0"/>
        <v>0</v>
      </c>
      <c r="AG23" s="3">
        <v>1100000</v>
      </c>
      <c r="AH23" s="3">
        <f t="shared" si="1"/>
        <v>1136300</v>
      </c>
      <c r="AI23" s="3">
        <f t="shared" si="2"/>
        <v>1172661.6000000001</v>
      </c>
      <c r="AJ23">
        <v>0</v>
      </c>
      <c r="AK23">
        <v>0</v>
      </c>
      <c r="AL23">
        <v>52475.88</v>
      </c>
      <c r="AM23">
        <f t="shared" si="3"/>
        <v>104951.76</v>
      </c>
      <c r="AN23">
        <v>1047524.12</v>
      </c>
      <c r="AO23">
        <v>4.7699999999999996</v>
      </c>
    </row>
    <row r="24" spans="1:41" hidden="1" x14ac:dyDescent="0.3">
      <c r="A24">
        <v>11203</v>
      </c>
      <c r="B24">
        <v>224930</v>
      </c>
      <c r="C24">
        <v>257087</v>
      </c>
      <c r="D24">
        <v>519</v>
      </c>
      <c r="G24" t="s">
        <v>1586</v>
      </c>
      <c r="H24" t="s">
        <v>1587</v>
      </c>
      <c r="I24">
        <v>0</v>
      </c>
      <c r="J24" t="s">
        <v>519</v>
      </c>
      <c r="K24" t="s">
        <v>520</v>
      </c>
      <c r="L24">
        <v>5</v>
      </c>
      <c r="M24">
        <v>83</v>
      </c>
      <c r="N24" t="s">
        <v>898</v>
      </c>
      <c r="O24" t="s">
        <v>899</v>
      </c>
      <c r="P24" t="s">
        <v>900</v>
      </c>
      <c r="Q24" t="s">
        <v>524</v>
      </c>
      <c r="R24" t="s">
        <v>525</v>
      </c>
      <c r="S24" t="s">
        <v>526</v>
      </c>
      <c r="T24" t="s">
        <v>527</v>
      </c>
      <c r="U24" t="s">
        <v>554</v>
      </c>
      <c r="V24" t="s">
        <v>555</v>
      </c>
      <c r="W24" t="s">
        <v>541</v>
      </c>
      <c r="X24" t="s">
        <v>542</v>
      </c>
      <c r="Y24" t="s">
        <v>532</v>
      </c>
      <c r="Z24" t="s">
        <v>533</v>
      </c>
      <c r="AA24" t="s">
        <v>28</v>
      </c>
      <c r="AB24" s="3">
        <v>51196</v>
      </c>
      <c r="AC24">
        <v>1000000</v>
      </c>
      <c r="AD24">
        <v>0</v>
      </c>
      <c r="AE24" s="3">
        <v>1051196</v>
      </c>
      <c r="AF24" s="3">
        <f t="shared" si="0"/>
        <v>0</v>
      </c>
      <c r="AG24" s="3">
        <v>1051196</v>
      </c>
      <c r="AH24" s="3">
        <f t="shared" si="1"/>
        <v>1085885.4679999999</v>
      </c>
      <c r="AI24" s="3">
        <f t="shared" si="2"/>
        <v>1120633.8029759999</v>
      </c>
      <c r="AJ24">
        <v>0</v>
      </c>
      <c r="AK24">
        <v>0</v>
      </c>
      <c r="AL24">
        <v>56695.91</v>
      </c>
      <c r="AM24">
        <f t="shared" si="3"/>
        <v>113391.82</v>
      </c>
      <c r="AN24">
        <v>994500.09</v>
      </c>
      <c r="AO24">
        <v>5.39</v>
      </c>
    </row>
    <row r="25" spans="1:41" hidden="1" x14ac:dyDescent="0.3">
      <c r="A25">
        <v>11778</v>
      </c>
      <c r="B25">
        <v>231411</v>
      </c>
      <c r="C25">
        <v>263345</v>
      </c>
      <c r="D25">
        <v>3577</v>
      </c>
      <c r="G25" t="s">
        <v>1812</v>
      </c>
      <c r="H25" t="s">
        <v>1813</v>
      </c>
      <c r="I25">
        <v>0</v>
      </c>
      <c r="J25" t="s">
        <v>519</v>
      </c>
      <c r="K25" t="s">
        <v>520</v>
      </c>
      <c r="L25">
        <v>5</v>
      </c>
      <c r="M25">
        <v>92</v>
      </c>
      <c r="N25" t="s">
        <v>355</v>
      </c>
      <c r="O25" t="s">
        <v>545</v>
      </c>
      <c r="P25" t="s">
        <v>546</v>
      </c>
      <c r="Q25" t="s">
        <v>524</v>
      </c>
      <c r="R25" t="s">
        <v>525</v>
      </c>
      <c r="S25" t="s">
        <v>526</v>
      </c>
      <c r="T25" t="s">
        <v>527</v>
      </c>
      <c r="U25" t="s">
        <v>554</v>
      </c>
      <c r="V25" t="s">
        <v>555</v>
      </c>
      <c r="W25" t="s">
        <v>541</v>
      </c>
      <c r="X25" t="s">
        <v>542</v>
      </c>
      <c r="Y25" t="s">
        <v>532</v>
      </c>
      <c r="Z25" t="s">
        <v>533</v>
      </c>
      <c r="AA25" t="s">
        <v>28</v>
      </c>
      <c r="AB25" s="3">
        <v>1000000</v>
      </c>
      <c r="AC25">
        <v>0</v>
      </c>
      <c r="AD25">
        <v>0</v>
      </c>
      <c r="AE25" s="3">
        <v>1000000</v>
      </c>
      <c r="AF25" s="3">
        <f t="shared" si="0"/>
        <v>0</v>
      </c>
      <c r="AG25" s="3">
        <v>1000000</v>
      </c>
      <c r="AH25" s="3">
        <f t="shared" si="1"/>
        <v>1032999.9999999999</v>
      </c>
      <c r="AI25" s="3">
        <f t="shared" si="2"/>
        <v>1066056</v>
      </c>
      <c r="AJ25">
        <v>0</v>
      </c>
      <c r="AK25">
        <v>0</v>
      </c>
      <c r="AL25">
        <v>0</v>
      </c>
      <c r="AM25">
        <f t="shared" si="3"/>
        <v>0</v>
      </c>
      <c r="AN25">
        <v>1000000</v>
      </c>
      <c r="AO25">
        <v>0</v>
      </c>
    </row>
    <row r="26" spans="1:41" hidden="1" x14ac:dyDescent="0.3">
      <c r="A26">
        <v>11022</v>
      </c>
      <c r="B26">
        <v>226355</v>
      </c>
      <c r="C26">
        <v>257988</v>
      </c>
      <c r="D26">
        <v>338</v>
      </c>
      <c r="G26" t="s">
        <v>1304</v>
      </c>
      <c r="H26" t="s">
        <v>1305</v>
      </c>
      <c r="I26">
        <v>0</v>
      </c>
      <c r="J26" t="s">
        <v>519</v>
      </c>
      <c r="K26" t="s">
        <v>520</v>
      </c>
      <c r="L26">
        <v>10</v>
      </c>
      <c r="M26">
        <v>96</v>
      </c>
      <c r="N26" t="s">
        <v>551</v>
      </c>
      <c r="O26" t="s">
        <v>552</v>
      </c>
      <c r="P26" t="s">
        <v>553</v>
      </c>
      <c r="Q26" t="s">
        <v>524</v>
      </c>
      <c r="R26" t="s">
        <v>525</v>
      </c>
      <c r="S26" t="s">
        <v>526</v>
      </c>
      <c r="T26" t="s">
        <v>527</v>
      </c>
      <c r="U26" t="s">
        <v>1306</v>
      </c>
      <c r="V26" t="s">
        <v>1307</v>
      </c>
      <c r="W26" t="s">
        <v>541</v>
      </c>
      <c r="X26" t="s">
        <v>542</v>
      </c>
      <c r="Y26" t="s">
        <v>532</v>
      </c>
      <c r="Z26" t="s">
        <v>533</v>
      </c>
      <c r="AA26" t="s">
        <v>28</v>
      </c>
      <c r="AB26" s="3">
        <v>418000</v>
      </c>
      <c r="AC26">
        <v>300000</v>
      </c>
      <c r="AD26">
        <v>0</v>
      </c>
      <c r="AE26" s="3">
        <v>918000</v>
      </c>
      <c r="AF26" s="3">
        <f t="shared" si="0"/>
        <v>300000</v>
      </c>
      <c r="AG26" s="3">
        <f>1418000-200000</f>
        <v>1218000</v>
      </c>
      <c r="AH26" s="3">
        <f t="shared" si="1"/>
        <v>1258194</v>
      </c>
      <c r="AI26" s="3">
        <f t="shared" si="2"/>
        <v>1298456.2080000001</v>
      </c>
      <c r="AJ26">
        <v>0</v>
      </c>
      <c r="AK26">
        <v>0</v>
      </c>
      <c r="AL26">
        <v>580999.07999999996</v>
      </c>
      <c r="AM26">
        <f t="shared" si="3"/>
        <v>1161998.1599999999</v>
      </c>
      <c r="AN26">
        <v>337000.92</v>
      </c>
      <c r="AO26">
        <v>63.29</v>
      </c>
    </row>
    <row r="27" spans="1:41" hidden="1" x14ac:dyDescent="0.3">
      <c r="A27">
        <v>10710</v>
      </c>
      <c r="B27">
        <v>206861</v>
      </c>
      <c r="C27">
        <v>244262</v>
      </c>
      <c r="D27">
        <v>26</v>
      </c>
      <c r="G27" t="s">
        <v>638</v>
      </c>
      <c r="H27" t="s">
        <v>639</v>
      </c>
      <c r="I27">
        <v>0</v>
      </c>
      <c r="J27" t="s">
        <v>519</v>
      </c>
      <c r="K27" t="s">
        <v>520</v>
      </c>
      <c r="L27">
        <v>4</v>
      </c>
      <c r="M27">
        <v>46</v>
      </c>
      <c r="N27" t="s">
        <v>363</v>
      </c>
      <c r="O27" t="s">
        <v>640</v>
      </c>
      <c r="P27" t="s">
        <v>641</v>
      </c>
      <c r="Q27" t="s">
        <v>524</v>
      </c>
      <c r="R27" t="s">
        <v>525</v>
      </c>
      <c r="S27" t="s">
        <v>526</v>
      </c>
      <c r="T27" t="s">
        <v>527</v>
      </c>
      <c r="U27" t="s">
        <v>554</v>
      </c>
      <c r="V27" t="s">
        <v>555</v>
      </c>
      <c r="W27" t="s">
        <v>541</v>
      </c>
      <c r="X27" t="s">
        <v>542</v>
      </c>
      <c r="Y27" t="s">
        <v>642</v>
      </c>
      <c r="Z27" t="s">
        <v>643</v>
      </c>
      <c r="AA27" t="s">
        <v>26</v>
      </c>
      <c r="AB27" s="3">
        <v>1446077</v>
      </c>
      <c r="AC27" s="3">
        <v>0</v>
      </c>
      <c r="AD27">
        <v>0</v>
      </c>
      <c r="AE27" s="3">
        <v>1446077</v>
      </c>
      <c r="AF27" s="3">
        <f t="shared" si="0"/>
        <v>548690101.10549307</v>
      </c>
      <c r="AG27" s="3">
        <v>550136178.10549307</v>
      </c>
      <c r="AH27" s="3">
        <f t="shared" si="1"/>
        <v>568290671.98297429</v>
      </c>
      <c r="AI27" s="3">
        <f t="shared" si="2"/>
        <v>586475973.48642945</v>
      </c>
      <c r="AJ27">
        <v>0</v>
      </c>
      <c r="AK27">
        <v>0</v>
      </c>
      <c r="AL27">
        <v>467796.46</v>
      </c>
      <c r="AM27">
        <f t="shared" si="3"/>
        <v>935592.92</v>
      </c>
      <c r="AN27">
        <v>978280.54</v>
      </c>
      <c r="AO27">
        <v>32.35</v>
      </c>
    </row>
    <row r="28" spans="1:41" hidden="1" x14ac:dyDescent="0.3">
      <c r="A28">
        <v>10710</v>
      </c>
      <c r="B28">
        <v>208080</v>
      </c>
      <c r="C28">
        <v>245472</v>
      </c>
      <c r="D28">
        <v>26</v>
      </c>
      <c r="G28" t="s">
        <v>638</v>
      </c>
      <c r="H28" t="s">
        <v>639</v>
      </c>
      <c r="I28">
        <v>0</v>
      </c>
      <c r="J28" t="s">
        <v>519</v>
      </c>
      <c r="K28" t="s">
        <v>520</v>
      </c>
      <c r="L28">
        <v>4</v>
      </c>
      <c r="M28">
        <v>46</v>
      </c>
      <c r="N28" t="s">
        <v>363</v>
      </c>
      <c r="O28" t="s">
        <v>640</v>
      </c>
      <c r="P28" t="s">
        <v>641</v>
      </c>
      <c r="Q28" t="s">
        <v>524</v>
      </c>
      <c r="R28" t="s">
        <v>525</v>
      </c>
      <c r="S28" t="s">
        <v>526</v>
      </c>
      <c r="T28" t="s">
        <v>527</v>
      </c>
      <c r="U28" t="s">
        <v>554</v>
      </c>
      <c r="V28" t="s">
        <v>555</v>
      </c>
      <c r="W28" t="s">
        <v>541</v>
      </c>
      <c r="X28" t="s">
        <v>542</v>
      </c>
      <c r="Y28" t="s">
        <v>644</v>
      </c>
      <c r="Z28" t="s">
        <v>645</v>
      </c>
      <c r="AA28" t="s">
        <v>26</v>
      </c>
      <c r="AB28" s="3">
        <v>1023823</v>
      </c>
      <c r="AC28" s="3">
        <v>0</v>
      </c>
      <c r="AD28">
        <v>0</v>
      </c>
      <c r="AE28" s="3">
        <v>1023823</v>
      </c>
      <c r="AF28" s="3">
        <f t="shared" si="0"/>
        <v>-1023823</v>
      </c>
      <c r="AG28" s="3">
        <v>0</v>
      </c>
      <c r="AH28" s="3">
        <f t="shared" si="1"/>
        <v>0</v>
      </c>
      <c r="AI28" s="3">
        <f t="shared" si="2"/>
        <v>0</v>
      </c>
      <c r="AJ28">
        <v>0</v>
      </c>
      <c r="AK28">
        <v>0</v>
      </c>
      <c r="AL28">
        <v>460635</v>
      </c>
      <c r="AM28">
        <f t="shared" si="3"/>
        <v>921270</v>
      </c>
      <c r="AN28">
        <v>563188</v>
      </c>
      <c r="AO28">
        <v>44.99</v>
      </c>
    </row>
    <row r="29" spans="1:41" hidden="1" x14ac:dyDescent="0.3">
      <c r="A29">
        <v>10710</v>
      </c>
      <c r="B29">
        <v>206908</v>
      </c>
      <c r="C29">
        <v>244309</v>
      </c>
      <c r="D29">
        <v>26</v>
      </c>
      <c r="G29" t="s">
        <v>638</v>
      </c>
      <c r="H29" t="s">
        <v>639</v>
      </c>
      <c r="I29">
        <v>0</v>
      </c>
      <c r="J29" t="s">
        <v>519</v>
      </c>
      <c r="K29" t="s">
        <v>520</v>
      </c>
      <c r="L29">
        <v>4</v>
      </c>
      <c r="M29">
        <v>46</v>
      </c>
      <c r="N29" t="s">
        <v>363</v>
      </c>
      <c r="O29" t="s">
        <v>640</v>
      </c>
      <c r="P29" t="s">
        <v>641</v>
      </c>
      <c r="Q29" t="s">
        <v>524</v>
      </c>
      <c r="R29" t="s">
        <v>525</v>
      </c>
      <c r="S29" t="s">
        <v>526</v>
      </c>
      <c r="T29" t="s">
        <v>527</v>
      </c>
      <c r="U29" t="s">
        <v>554</v>
      </c>
      <c r="V29" t="s">
        <v>555</v>
      </c>
      <c r="W29" t="s">
        <v>541</v>
      </c>
      <c r="X29" t="s">
        <v>542</v>
      </c>
      <c r="Y29" t="s">
        <v>646</v>
      </c>
      <c r="Z29" t="s">
        <v>647</v>
      </c>
      <c r="AA29" t="s">
        <v>26</v>
      </c>
      <c r="AB29" s="3">
        <v>62440</v>
      </c>
      <c r="AC29" s="3">
        <v>0</v>
      </c>
      <c r="AD29">
        <v>0</v>
      </c>
      <c r="AE29" s="3">
        <v>62440</v>
      </c>
      <c r="AF29" s="3">
        <f t="shared" si="0"/>
        <v>-62440</v>
      </c>
      <c r="AG29" s="3">
        <v>0</v>
      </c>
      <c r="AH29" s="3">
        <f t="shared" si="1"/>
        <v>0</v>
      </c>
      <c r="AI29" s="3">
        <f t="shared" si="2"/>
        <v>0</v>
      </c>
      <c r="AJ29">
        <v>0</v>
      </c>
      <c r="AK29">
        <v>0</v>
      </c>
      <c r="AL29">
        <v>29002.86</v>
      </c>
      <c r="AM29">
        <f t="shared" si="3"/>
        <v>58005.72</v>
      </c>
      <c r="AN29">
        <v>33437.14</v>
      </c>
      <c r="AO29">
        <v>46.45</v>
      </c>
    </row>
    <row r="30" spans="1:41" hidden="1" x14ac:dyDescent="0.3">
      <c r="A30">
        <v>10901</v>
      </c>
      <c r="B30">
        <v>224961</v>
      </c>
      <c r="C30">
        <v>257100</v>
      </c>
      <c r="D30">
        <v>217</v>
      </c>
      <c r="G30" t="s">
        <v>1090</v>
      </c>
      <c r="H30" t="s">
        <v>1091</v>
      </c>
      <c r="I30">
        <v>0</v>
      </c>
      <c r="J30" t="s">
        <v>519</v>
      </c>
      <c r="K30" t="s">
        <v>520</v>
      </c>
      <c r="L30">
        <v>3</v>
      </c>
      <c r="M30">
        <v>35</v>
      </c>
      <c r="N30" t="s">
        <v>569</v>
      </c>
      <c r="O30" t="s">
        <v>570</v>
      </c>
      <c r="P30" t="s">
        <v>571</v>
      </c>
      <c r="Q30" t="s">
        <v>524</v>
      </c>
      <c r="R30" t="s">
        <v>525</v>
      </c>
      <c r="S30" t="s">
        <v>526</v>
      </c>
      <c r="T30" t="s">
        <v>527</v>
      </c>
      <c r="U30" t="s">
        <v>554</v>
      </c>
      <c r="V30" t="s">
        <v>555</v>
      </c>
      <c r="W30" t="s">
        <v>541</v>
      </c>
      <c r="X30" t="s">
        <v>542</v>
      </c>
      <c r="Y30" t="s">
        <v>1096</v>
      </c>
      <c r="Z30" t="s">
        <v>1097</v>
      </c>
      <c r="AA30" t="s">
        <v>29</v>
      </c>
      <c r="AB30" s="3">
        <v>5040000</v>
      </c>
      <c r="AC30">
        <v>-30000</v>
      </c>
      <c r="AD30">
        <v>0</v>
      </c>
      <c r="AE30" s="3">
        <v>5010000</v>
      </c>
      <c r="AF30" s="3">
        <f t="shared" si="0"/>
        <v>0</v>
      </c>
      <c r="AG30" s="3">
        <v>5010000</v>
      </c>
      <c r="AH30" s="3">
        <f t="shared" si="1"/>
        <v>5175330</v>
      </c>
      <c r="AI30" s="3">
        <f t="shared" si="2"/>
        <v>5340940.5600000005</v>
      </c>
      <c r="AJ30">
        <v>0</v>
      </c>
      <c r="AK30">
        <v>0</v>
      </c>
      <c r="AL30">
        <v>1389471.15</v>
      </c>
      <c r="AM30">
        <f t="shared" si="3"/>
        <v>2778942.3</v>
      </c>
      <c r="AN30">
        <v>3620528.85</v>
      </c>
      <c r="AO30">
        <v>27.73</v>
      </c>
    </row>
    <row r="31" spans="1:41" hidden="1" x14ac:dyDescent="0.3">
      <c r="A31">
        <v>10710</v>
      </c>
      <c r="B31">
        <v>206868</v>
      </c>
      <c r="C31">
        <v>244269</v>
      </c>
      <c r="D31">
        <v>26</v>
      </c>
      <c r="G31" t="s">
        <v>638</v>
      </c>
      <c r="H31" t="s">
        <v>639</v>
      </c>
      <c r="I31">
        <v>0</v>
      </c>
      <c r="J31" t="s">
        <v>519</v>
      </c>
      <c r="K31" t="s">
        <v>520</v>
      </c>
      <c r="L31">
        <v>4</v>
      </c>
      <c r="M31">
        <v>46</v>
      </c>
      <c r="N31" t="s">
        <v>363</v>
      </c>
      <c r="O31" t="s">
        <v>640</v>
      </c>
      <c r="P31" t="s">
        <v>641</v>
      </c>
      <c r="Q31" t="s">
        <v>524</v>
      </c>
      <c r="R31" t="s">
        <v>525</v>
      </c>
      <c r="S31" t="s">
        <v>526</v>
      </c>
      <c r="T31" t="s">
        <v>527</v>
      </c>
      <c r="U31" t="s">
        <v>554</v>
      </c>
      <c r="V31" t="s">
        <v>555</v>
      </c>
      <c r="W31" t="s">
        <v>541</v>
      </c>
      <c r="X31" t="s">
        <v>542</v>
      </c>
      <c r="Y31" t="s">
        <v>650</v>
      </c>
      <c r="Z31" t="s">
        <v>651</v>
      </c>
      <c r="AA31" t="s">
        <v>26</v>
      </c>
      <c r="AB31" s="3">
        <v>223359</v>
      </c>
      <c r="AC31" s="3">
        <v>0</v>
      </c>
      <c r="AD31">
        <v>0</v>
      </c>
      <c r="AE31" s="3">
        <v>223359</v>
      </c>
      <c r="AF31" s="3">
        <f t="shared" si="0"/>
        <v>-223359</v>
      </c>
      <c r="AG31" s="3">
        <v>0</v>
      </c>
      <c r="AH31" s="3">
        <f t="shared" si="1"/>
        <v>0</v>
      </c>
      <c r="AI31" s="3">
        <f t="shared" si="2"/>
        <v>0</v>
      </c>
      <c r="AJ31">
        <v>0</v>
      </c>
      <c r="AK31">
        <v>0</v>
      </c>
      <c r="AL31">
        <v>113856.43</v>
      </c>
      <c r="AM31">
        <f t="shared" si="3"/>
        <v>227712.86</v>
      </c>
      <c r="AN31">
        <v>109502.57</v>
      </c>
      <c r="AO31">
        <v>50.97</v>
      </c>
    </row>
    <row r="32" spans="1:41" hidden="1" x14ac:dyDescent="0.3">
      <c r="A32">
        <v>10710</v>
      </c>
      <c r="B32">
        <v>206878</v>
      </c>
      <c r="C32">
        <v>244279</v>
      </c>
      <c r="D32">
        <v>26</v>
      </c>
      <c r="G32" t="s">
        <v>638</v>
      </c>
      <c r="H32" t="s">
        <v>639</v>
      </c>
      <c r="I32">
        <v>0</v>
      </c>
      <c r="J32" t="s">
        <v>519</v>
      </c>
      <c r="K32" t="s">
        <v>520</v>
      </c>
      <c r="L32">
        <v>4</v>
      </c>
      <c r="M32">
        <v>46</v>
      </c>
      <c r="N32" t="s">
        <v>363</v>
      </c>
      <c r="O32" t="s">
        <v>640</v>
      </c>
      <c r="P32" t="s">
        <v>641</v>
      </c>
      <c r="Q32" t="s">
        <v>524</v>
      </c>
      <c r="R32" t="s">
        <v>525</v>
      </c>
      <c r="S32" t="s">
        <v>526</v>
      </c>
      <c r="T32" t="s">
        <v>527</v>
      </c>
      <c r="U32" t="s">
        <v>554</v>
      </c>
      <c r="V32" t="s">
        <v>555</v>
      </c>
      <c r="W32" t="s">
        <v>541</v>
      </c>
      <c r="X32" t="s">
        <v>542</v>
      </c>
      <c r="Y32" t="s">
        <v>652</v>
      </c>
      <c r="Z32" t="s">
        <v>653</v>
      </c>
      <c r="AA32" t="s">
        <v>26</v>
      </c>
      <c r="AB32" s="3">
        <v>12981967</v>
      </c>
      <c r="AC32" s="3">
        <v>0</v>
      </c>
      <c r="AD32">
        <v>0</v>
      </c>
      <c r="AE32" s="3">
        <v>12981967</v>
      </c>
      <c r="AF32" s="3">
        <f t="shared" si="0"/>
        <v>-12981967</v>
      </c>
      <c r="AG32" s="3">
        <v>0</v>
      </c>
      <c r="AH32" s="3">
        <f t="shared" si="1"/>
        <v>0</v>
      </c>
      <c r="AI32" s="3">
        <f t="shared" si="2"/>
        <v>0</v>
      </c>
      <c r="AJ32">
        <v>0</v>
      </c>
      <c r="AK32">
        <v>0</v>
      </c>
      <c r="AL32">
        <v>6373803.2400000002</v>
      </c>
      <c r="AM32">
        <f t="shared" si="3"/>
        <v>12747606.48</v>
      </c>
      <c r="AN32">
        <v>6608163.7599999998</v>
      </c>
      <c r="AO32">
        <v>49.1</v>
      </c>
    </row>
    <row r="33" spans="1:41" hidden="1" x14ac:dyDescent="0.3">
      <c r="A33">
        <v>10710</v>
      </c>
      <c r="B33">
        <v>232793</v>
      </c>
      <c r="C33">
        <v>263451</v>
      </c>
      <c r="D33">
        <v>26</v>
      </c>
      <c r="G33" t="s">
        <v>638</v>
      </c>
      <c r="H33" t="s">
        <v>639</v>
      </c>
      <c r="I33">
        <v>0</v>
      </c>
      <c r="J33" t="s">
        <v>519</v>
      </c>
      <c r="K33" t="s">
        <v>520</v>
      </c>
      <c r="L33">
        <v>4</v>
      </c>
      <c r="M33">
        <v>46</v>
      </c>
      <c r="N33" t="s">
        <v>363</v>
      </c>
      <c r="O33" t="s">
        <v>640</v>
      </c>
      <c r="P33" t="s">
        <v>641</v>
      </c>
      <c r="Q33" t="s">
        <v>524</v>
      </c>
      <c r="R33" t="s">
        <v>525</v>
      </c>
      <c r="S33" t="s">
        <v>526</v>
      </c>
      <c r="T33" t="s">
        <v>527</v>
      </c>
      <c r="U33" t="s">
        <v>554</v>
      </c>
      <c r="V33" t="s">
        <v>555</v>
      </c>
      <c r="W33" t="s">
        <v>541</v>
      </c>
      <c r="X33" t="s">
        <v>542</v>
      </c>
      <c r="Y33" t="s">
        <v>654</v>
      </c>
      <c r="Z33" t="s">
        <v>655</v>
      </c>
      <c r="AA33" t="s">
        <v>26</v>
      </c>
      <c r="AB33" s="3">
        <v>4435378</v>
      </c>
      <c r="AC33" s="3">
        <v>0</v>
      </c>
      <c r="AD33">
        <v>0</v>
      </c>
      <c r="AE33" s="3">
        <v>4435378</v>
      </c>
      <c r="AF33" s="3">
        <f t="shared" si="0"/>
        <v>-4435378</v>
      </c>
      <c r="AG33" s="3">
        <v>0</v>
      </c>
      <c r="AH33" s="3">
        <f t="shared" si="1"/>
        <v>0</v>
      </c>
      <c r="AI33" s="3">
        <f t="shared" si="2"/>
        <v>0</v>
      </c>
      <c r="AJ33">
        <v>0</v>
      </c>
      <c r="AK33">
        <v>0</v>
      </c>
      <c r="AL33">
        <v>0</v>
      </c>
      <c r="AM33">
        <f t="shared" si="3"/>
        <v>0</v>
      </c>
      <c r="AN33">
        <v>4435378</v>
      </c>
      <c r="AO33">
        <v>0</v>
      </c>
    </row>
    <row r="34" spans="1:41" hidden="1" x14ac:dyDescent="0.3">
      <c r="A34">
        <v>10710</v>
      </c>
      <c r="B34">
        <v>206887</v>
      </c>
      <c r="C34">
        <v>244288</v>
      </c>
      <c r="D34">
        <v>26</v>
      </c>
      <c r="G34" t="s">
        <v>638</v>
      </c>
      <c r="H34" t="s">
        <v>639</v>
      </c>
      <c r="I34">
        <v>0</v>
      </c>
      <c r="J34" t="s">
        <v>519</v>
      </c>
      <c r="K34" t="s">
        <v>520</v>
      </c>
      <c r="L34">
        <v>4</v>
      </c>
      <c r="M34">
        <v>46</v>
      </c>
      <c r="N34" t="s">
        <v>363</v>
      </c>
      <c r="O34" t="s">
        <v>640</v>
      </c>
      <c r="P34" t="s">
        <v>641</v>
      </c>
      <c r="Q34" t="s">
        <v>524</v>
      </c>
      <c r="R34" t="s">
        <v>525</v>
      </c>
      <c r="S34" t="s">
        <v>526</v>
      </c>
      <c r="T34" t="s">
        <v>527</v>
      </c>
      <c r="U34" t="s">
        <v>554</v>
      </c>
      <c r="V34" t="s">
        <v>555</v>
      </c>
      <c r="W34" t="s">
        <v>541</v>
      </c>
      <c r="X34" t="s">
        <v>542</v>
      </c>
      <c r="Y34" t="s">
        <v>656</v>
      </c>
      <c r="Z34" t="s">
        <v>657</v>
      </c>
      <c r="AA34" t="s">
        <v>26</v>
      </c>
      <c r="AB34" s="3">
        <v>1081831</v>
      </c>
      <c r="AC34" s="3">
        <v>0</v>
      </c>
      <c r="AD34">
        <v>0</v>
      </c>
      <c r="AE34" s="3">
        <v>1081831</v>
      </c>
      <c r="AF34" s="3">
        <f t="shared" si="0"/>
        <v>-1081831</v>
      </c>
      <c r="AG34" s="3">
        <v>0</v>
      </c>
      <c r="AH34" s="3">
        <f t="shared" si="1"/>
        <v>0</v>
      </c>
      <c r="AI34" s="3">
        <f t="shared" si="2"/>
        <v>0</v>
      </c>
      <c r="AJ34">
        <v>0</v>
      </c>
      <c r="AK34">
        <v>0</v>
      </c>
      <c r="AL34">
        <v>433375.94</v>
      </c>
      <c r="AM34">
        <f t="shared" si="3"/>
        <v>866751.88</v>
      </c>
      <c r="AN34">
        <v>648455.06000000006</v>
      </c>
      <c r="AO34">
        <v>40.06</v>
      </c>
    </row>
    <row r="35" spans="1:41" hidden="1" x14ac:dyDescent="0.3">
      <c r="A35">
        <v>10710</v>
      </c>
      <c r="B35">
        <v>206854</v>
      </c>
      <c r="C35">
        <v>244255</v>
      </c>
      <c r="D35">
        <v>26</v>
      </c>
      <c r="G35" t="s">
        <v>638</v>
      </c>
      <c r="H35" t="s">
        <v>639</v>
      </c>
      <c r="I35">
        <v>0</v>
      </c>
      <c r="J35" t="s">
        <v>519</v>
      </c>
      <c r="K35" t="s">
        <v>520</v>
      </c>
      <c r="L35">
        <v>4</v>
      </c>
      <c r="M35">
        <v>46</v>
      </c>
      <c r="N35" t="s">
        <v>363</v>
      </c>
      <c r="O35" t="s">
        <v>640</v>
      </c>
      <c r="P35" t="s">
        <v>641</v>
      </c>
      <c r="Q35" t="s">
        <v>524</v>
      </c>
      <c r="R35" t="s">
        <v>525</v>
      </c>
      <c r="S35" t="s">
        <v>526</v>
      </c>
      <c r="T35" t="s">
        <v>527</v>
      </c>
      <c r="U35" t="s">
        <v>554</v>
      </c>
      <c r="V35" t="s">
        <v>555</v>
      </c>
      <c r="W35" t="s">
        <v>541</v>
      </c>
      <c r="X35" t="s">
        <v>542</v>
      </c>
      <c r="Y35" t="s">
        <v>658</v>
      </c>
      <c r="Z35" t="s">
        <v>659</v>
      </c>
      <c r="AA35" t="s">
        <v>26</v>
      </c>
      <c r="AB35" s="3">
        <v>3069</v>
      </c>
      <c r="AC35" s="3">
        <v>0</v>
      </c>
      <c r="AD35">
        <v>0</v>
      </c>
      <c r="AE35" s="3">
        <v>3069</v>
      </c>
      <c r="AF35" s="3">
        <f t="shared" si="0"/>
        <v>-3069</v>
      </c>
      <c r="AG35" s="3">
        <v>0</v>
      </c>
      <c r="AH35" s="3">
        <f t="shared" si="1"/>
        <v>0</v>
      </c>
      <c r="AI35" s="3">
        <f t="shared" si="2"/>
        <v>0</v>
      </c>
      <c r="AJ35">
        <v>0</v>
      </c>
      <c r="AK35">
        <v>0</v>
      </c>
      <c r="AL35">
        <v>1719.35</v>
      </c>
      <c r="AM35">
        <f t="shared" si="3"/>
        <v>3438.7</v>
      </c>
      <c r="AN35">
        <v>1349.65</v>
      </c>
      <c r="AO35">
        <v>56.02</v>
      </c>
    </row>
    <row r="36" spans="1:41" hidden="1" x14ac:dyDescent="0.3">
      <c r="A36">
        <v>10710</v>
      </c>
      <c r="B36">
        <v>206894</v>
      </c>
      <c r="C36">
        <v>244295</v>
      </c>
      <c r="D36">
        <v>26</v>
      </c>
      <c r="G36" t="s">
        <v>638</v>
      </c>
      <c r="H36" t="s">
        <v>639</v>
      </c>
      <c r="I36">
        <v>0</v>
      </c>
      <c r="J36" t="s">
        <v>519</v>
      </c>
      <c r="K36" t="s">
        <v>520</v>
      </c>
      <c r="L36">
        <v>4</v>
      </c>
      <c r="M36">
        <v>46</v>
      </c>
      <c r="N36" t="s">
        <v>363</v>
      </c>
      <c r="O36" t="s">
        <v>640</v>
      </c>
      <c r="P36" t="s">
        <v>641</v>
      </c>
      <c r="Q36" t="s">
        <v>524</v>
      </c>
      <c r="R36" t="s">
        <v>525</v>
      </c>
      <c r="S36" t="s">
        <v>526</v>
      </c>
      <c r="T36" t="s">
        <v>527</v>
      </c>
      <c r="U36" t="s">
        <v>554</v>
      </c>
      <c r="V36" t="s">
        <v>555</v>
      </c>
      <c r="W36" t="s">
        <v>541</v>
      </c>
      <c r="X36" t="s">
        <v>542</v>
      </c>
      <c r="Y36" t="s">
        <v>660</v>
      </c>
      <c r="Z36" t="s">
        <v>661</v>
      </c>
      <c r="AA36" t="s">
        <v>26</v>
      </c>
      <c r="AB36" s="3">
        <v>2195437</v>
      </c>
      <c r="AC36" s="3">
        <v>0</v>
      </c>
      <c r="AD36">
        <v>0</v>
      </c>
      <c r="AE36" s="3">
        <v>2195437</v>
      </c>
      <c r="AF36" s="3">
        <f t="shared" si="0"/>
        <v>-2195437</v>
      </c>
      <c r="AG36" s="3">
        <v>0</v>
      </c>
      <c r="AH36" s="3">
        <f t="shared" si="1"/>
        <v>0</v>
      </c>
      <c r="AI36" s="3">
        <f t="shared" si="2"/>
        <v>0</v>
      </c>
      <c r="AJ36">
        <v>0</v>
      </c>
      <c r="AK36">
        <v>0</v>
      </c>
      <c r="AL36">
        <v>1143868.8600000001</v>
      </c>
      <c r="AM36">
        <f t="shared" si="3"/>
        <v>2287737.7200000002</v>
      </c>
      <c r="AN36">
        <v>1051568.1399999999</v>
      </c>
      <c r="AO36">
        <v>52.1</v>
      </c>
    </row>
    <row r="37" spans="1:41" hidden="1" x14ac:dyDescent="0.3">
      <c r="A37">
        <v>10710</v>
      </c>
      <c r="B37">
        <v>206879</v>
      </c>
      <c r="C37">
        <v>244280</v>
      </c>
      <c r="D37">
        <v>26</v>
      </c>
      <c r="G37" t="s">
        <v>638</v>
      </c>
      <c r="H37" t="s">
        <v>639</v>
      </c>
      <c r="I37">
        <v>0</v>
      </c>
      <c r="J37" t="s">
        <v>519</v>
      </c>
      <c r="K37" t="s">
        <v>520</v>
      </c>
      <c r="L37">
        <v>4</v>
      </c>
      <c r="M37">
        <v>46</v>
      </c>
      <c r="N37" t="s">
        <v>363</v>
      </c>
      <c r="O37" t="s">
        <v>640</v>
      </c>
      <c r="P37" t="s">
        <v>641</v>
      </c>
      <c r="Q37" t="s">
        <v>524</v>
      </c>
      <c r="R37" t="s">
        <v>525</v>
      </c>
      <c r="S37" t="s">
        <v>526</v>
      </c>
      <c r="T37" t="s">
        <v>527</v>
      </c>
      <c r="U37" t="s">
        <v>554</v>
      </c>
      <c r="V37" t="s">
        <v>555</v>
      </c>
      <c r="W37" t="s">
        <v>541</v>
      </c>
      <c r="X37" t="s">
        <v>542</v>
      </c>
      <c r="Y37" t="s">
        <v>662</v>
      </c>
      <c r="Z37" t="s">
        <v>663</v>
      </c>
      <c r="AA37" t="s">
        <v>26</v>
      </c>
      <c r="AB37" s="3">
        <v>55008</v>
      </c>
      <c r="AC37" s="3">
        <v>0</v>
      </c>
      <c r="AD37">
        <v>0</v>
      </c>
      <c r="AE37" s="3">
        <v>55008</v>
      </c>
      <c r="AF37" s="3">
        <f t="shared" si="0"/>
        <v>-55008</v>
      </c>
      <c r="AG37" s="3">
        <v>0</v>
      </c>
      <c r="AH37" s="3">
        <f t="shared" si="1"/>
        <v>0</v>
      </c>
      <c r="AI37" s="3">
        <f t="shared" si="2"/>
        <v>0</v>
      </c>
      <c r="AJ37">
        <v>0</v>
      </c>
      <c r="AK37">
        <v>0</v>
      </c>
      <c r="AL37">
        <v>23113.84</v>
      </c>
      <c r="AM37">
        <f t="shared" si="3"/>
        <v>46227.68</v>
      </c>
      <c r="AN37">
        <v>31894.16</v>
      </c>
      <c r="AO37">
        <v>42.02</v>
      </c>
    </row>
    <row r="38" spans="1:41" hidden="1" x14ac:dyDescent="0.3">
      <c r="A38">
        <v>10902</v>
      </c>
      <c r="B38">
        <v>223499</v>
      </c>
      <c r="C38">
        <v>256232</v>
      </c>
      <c r="D38">
        <v>218</v>
      </c>
      <c r="G38" t="s">
        <v>967</v>
      </c>
      <c r="H38" t="s">
        <v>968</v>
      </c>
      <c r="I38">
        <v>0</v>
      </c>
      <c r="J38" t="s">
        <v>519</v>
      </c>
      <c r="K38" t="s">
        <v>520</v>
      </c>
      <c r="L38">
        <v>3</v>
      </c>
      <c r="M38">
        <v>36</v>
      </c>
      <c r="N38" t="s">
        <v>607</v>
      </c>
      <c r="O38" t="s">
        <v>570</v>
      </c>
      <c r="P38" t="s">
        <v>571</v>
      </c>
      <c r="Q38" t="s">
        <v>524</v>
      </c>
      <c r="R38" t="s">
        <v>525</v>
      </c>
      <c r="S38" t="s">
        <v>526</v>
      </c>
      <c r="T38" t="s">
        <v>527</v>
      </c>
      <c r="U38" t="s">
        <v>554</v>
      </c>
      <c r="V38" t="s">
        <v>555</v>
      </c>
      <c r="W38" t="s">
        <v>541</v>
      </c>
      <c r="X38" t="s">
        <v>542</v>
      </c>
      <c r="Y38" t="s">
        <v>969</v>
      </c>
      <c r="Z38" t="s">
        <v>970</v>
      </c>
      <c r="AA38" t="s">
        <v>24</v>
      </c>
      <c r="AB38" s="3">
        <v>8640000</v>
      </c>
      <c r="AC38">
        <v>0</v>
      </c>
      <c r="AD38">
        <v>0</v>
      </c>
      <c r="AE38" s="3">
        <v>8640000</v>
      </c>
      <c r="AF38" s="3">
        <f t="shared" ref="AF38:AF101" si="4">AG38-AE38</f>
        <v>864000</v>
      </c>
      <c r="AG38" s="3">
        <v>9504000</v>
      </c>
      <c r="AH38" s="3">
        <f t="shared" ref="AH38:AH101" si="5">AG38*1.033</f>
        <v>9817632</v>
      </c>
      <c r="AI38" s="3">
        <f t="shared" ref="AI38:AI101" si="6">AH38*1.032</f>
        <v>10131796.223999999</v>
      </c>
      <c r="AJ38">
        <v>0</v>
      </c>
      <c r="AK38">
        <v>0</v>
      </c>
      <c r="AL38">
        <v>1650866.88</v>
      </c>
      <c r="AM38">
        <f t="shared" ref="AM38:AM101" si="7">AL38*2</f>
        <v>3301733.76</v>
      </c>
      <c r="AN38">
        <v>6989133.1200000001</v>
      </c>
      <c r="AO38">
        <v>19.11</v>
      </c>
    </row>
    <row r="39" spans="1:41" hidden="1" x14ac:dyDescent="0.3">
      <c r="A39">
        <v>10710</v>
      </c>
      <c r="B39">
        <v>206886</v>
      </c>
      <c r="C39">
        <v>244287</v>
      </c>
      <c r="D39">
        <v>26</v>
      </c>
      <c r="G39" t="s">
        <v>638</v>
      </c>
      <c r="H39" t="s">
        <v>639</v>
      </c>
      <c r="I39">
        <v>0</v>
      </c>
      <c r="J39" t="s">
        <v>519</v>
      </c>
      <c r="K39" t="s">
        <v>520</v>
      </c>
      <c r="L39">
        <v>4</v>
      </c>
      <c r="M39">
        <v>46</v>
      </c>
      <c r="N39" t="s">
        <v>363</v>
      </c>
      <c r="O39" t="s">
        <v>640</v>
      </c>
      <c r="P39" t="s">
        <v>641</v>
      </c>
      <c r="Q39" t="s">
        <v>524</v>
      </c>
      <c r="R39" t="s">
        <v>525</v>
      </c>
      <c r="S39" t="s">
        <v>526</v>
      </c>
      <c r="T39" t="s">
        <v>527</v>
      </c>
      <c r="U39" t="s">
        <v>554</v>
      </c>
      <c r="V39" t="s">
        <v>555</v>
      </c>
      <c r="W39" t="s">
        <v>541</v>
      </c>
      <c r="X39" t="s">
        <v>542</v>
      </c>
      <c r="Y39" t="s">
        <v>667</v>
      </c>
      <c r="Z39" t="s">
        <v>668</v>
      </c>
      <c r="AA39" t="s">
        <v>26</v>
      </c>
      <c r="AB39" s="3">
        <v>689856</v>
      </c>
      <c r="AC39" s="3">
        <v>0</v>
      </c>
      <c r="AD39">
        <v>0</v>
      </c>
      <c r="AE39" s="3">
        <v>689856</v>
      </c>
      <c r="AF39" s="3">
        <f t="shared" si="4"/>
        <v>-689856</v>
      </c>
      <c r="AG39" s="3">
        <v>0</v>
      </c>
      <c r="AH39" s="3">
        <f t="shared" si="5"/>
        <v>0</v>
      </c>
      <c r="AI39" s="3">
        <f t="shared" si="6"/>
        <v>0</v>
      </c>
      <c r="AJ39">
        <v>0</v>
      </c>
      <c r="AK39">
        <v>0</v>
      </c>
      <c r="AL39">
        <v>687528.42</v>
      </c>
      <c r="AM39">
        <f t="shared" si="7"/>
        <v>1375056.84</v>
      </c>
      <c r="AN39">
        <v>2327.58</v>
      </c>
      <c r="AO39">
        <v>99.66</v>
      </c>
    </row>
    <row r="40" spans="1:41" hidden="1" x14ac:dyDescent="0.3">
      <c r="A40">
        <v>10710</v>
      </c>
      <c r="B40">
        <v>223834</v>
      </c>
      <c r="C40">
        <v>256471</v>
      </c>
      <c r="D40">
        <v>26</v>
      </c>
      <c r="G40" t="s">
        <v>638</v>
      </c>
      <c r="H40" t="s">
        <v>639</v>
      </c>
      <c r="I40">
        <v>0</v>
      </c>
      <c r="J40" t="s">
        <v>519</v>
      </c>
      <c r="K40" t="s">
        <v>520</v>
      </c>
      <c r="L40">
        <v>4</v>
      </c>
      <c r="M40">
        <v>46</v>
      </c>
      <c r="N40" t="s">
        <v>363</v>
      </c>
      <c r="O40" t="s">
        <v>640</v>
      </c>
      <c r="P40" t="s">
        <v>641</v>
      </c>
      <c r="Q40" t="s">
        <v>524</v>
      </c>
      <c r="R40" t="s">
        <v>525</v>
      </c>
      <c r="S40" t="s">
        <v>526</v>
      </c>
      <c r="T40" t="s">
        <v>527</v>
      </c>
      <c r="U40" t="s">
        <v>554</v>
      </c>
      <c r="V40" t="s">
        <v>555</v>
      </c>
      <c r="W40" t="s">
        <v>541</v>
      </c>
      <c r="X40" t="s">
        <v>542</v>
      </c>
      <c r="Y40" t="s">
        <v>669</v>
      </c>
      <c r="Z40" t="s">
        <v>670</v>
      </c>
      <c r="AA40" t="s">
        <v>26</v>
      </c>
      <c r="AB40" s="3">
        <v>96000</v>
      </c>
      <c r="AC40" s="3">
        <v>0</v>
      </c>
      <c r="AD40">
        <v>0</v>
      </c>
      <c r="AE40" s="3">
        <v>96000</v>
      </c>
      <c r="AF40" s="3">
        <f t="shared" si="4"/>
        <v>-96000</v>
      </c>
      <c r="AG40" s="3">
        <v>0</v>
      </c>
      <c r="AH40" s="3">
        <f t="shared" si="5"/>
        <v>0</v>
      </c>
      <c r="AI40" s="3">
        <f t="shared" si="6"/>
        <v>0</v>
      </c>
      <c r="AJ40">
        <v>0</v>
      </c>
      <c r="AK40">
        <v>0</v>
      </c>
      <c r="AL40">
        <v>72000</v>
      </c>
      <c r="AM40">
        <f t="shared" si="7"/>
        <v>144000</v>
      </c>
      <c r="AN40">
        <v>24000</v>
      </c>
      <c r="AO40">
        <v>75</v>
      </c>
    </row>
    <row r="41" spans="1:41" hidden="1" x14ac:dyDescent="0.3">
      <c r="A41">
        <v>10932</v>
      </c>
      <c r="B41">
        <v>205354</v>
      </c>
      <c r="C41">
        <v>242778</v>
      </c>
      <c r="D41">
        <v>248</v>
      </c>
      <c r="G41" t="s">
        <v>1134</v>
      </c>
      <c r="H41" t="s">
        <v>1135</v>
      </c>
      <c r="I41">
        <v>0</v>
      </c>
      <c r="J41" t="s">
        <v>519</v>
      </c>
      <c r="K41" t="s">
        <v>520</v>
      </c>
      <c r="L41">
        <v>3</v>
      </c>
      <c r="M41">
        <v>34</v>
      </c>
      <c r="N41" t="s">
        <v>719</v>
      </c>
      <c r="O41" t="s">
        <v>570</v>
      </c>
      <c r="P41" t="s">
        <v>571</v>
      </c>
      <c r="Q41" t="s">
        <v>524</v>
      </c>
      <c r="R41" t="s">
        <v>525</v>
      </c>
      <c r="S41" t="s">
        <v>526</v>
      </c>
      <c r="T41" t="s">
        <v>527</v>
      </c>
      <c r="U41" t="s">
        <v>554</v>
      </c>
      <c r="V41" t="s">
        <v>555</v>
      </c>
      <c r="W41" t="s">
        <v>541</v>
      </c>
      <c r="X41" t="s">
        <v>542</v>
      </c>
      <c r="Y41" t="s">
        <v>1136</v>
      </c>
      <c r="Z41" t="s">
        <v>1137</v>
      </c>
      <c r="AA41" t="s">
        <v>29</v>
      </c>
      <c r="AB41" s="3">
        <v>4495000</v>
      </c>
      <c r="AC41">
        <v>0</v>
      </c>
      <c r="AD41">
        <v>0</v>
      </c>
      <c r="AE41" s="3">
        <v>4495000</v>
      </c>
      <c r="AF41" s="3">
        <f t="shared" si="4"/>
        <v>0</v>
      </c>
      <c r="AG41" s="3">
        <v>4495000</v>
      </c>
      <c r="AH41" s="3">
        <f t="shared" si="5"/>
        <v>4643335</v>
      </c>
      <c r="AI41" s="3">
        <f t="shared" si="6"/>
        <v>4791921.72</v>
      </c>
      <c r="AJ41">
        <v>0</v>
      </c>
      <c r="AK41">
        <v>0</v>
      </c>
      <c r="AL41">
        <v>861115.8</v>
      </c>
      <c r="AM41">
        <f t="shared" si="7"/>
        <v>1722231.6</v>
      </c>
      <c r="AN41">
        <v>3633884.2</v>
      </c>
      <c r="AO41">
        <v>19.16</v>
      </c>
    </row>
    <row r="42" spans="1:41" hidden="1" x14ac:dyDescent="0.3">
      <c r="A42">
        <v>10710</v>
      </c>
      <c r="B42">
        <v>231418</v>
      </c>
      <c r="C42">
        <v>263348</v>
      </c>
      <c r="D42">
        <v>26</v>
      </c>
      <c r="G42" t="s">
        <v>638</v>
      </c>
      <c r="H42" t="s">
        <v>639</v>
      </c>
      <c r="I42">
        <v>0</v>
      </c>
      <c r="J42" t="s">
        <v>519</v>
      </c>
      <c r="K42" t="s">
        <v>520</v>
      </c>
      <c r="L42">
        <v>4</v>
      </c>
      <c r="M42">
        <v>46</v>
      </c>
      <c r="N42" t="s">
        <v>363</v>
      </c>
      <c r="O42" t="s">
        <v>640</v>
      </c>
      <c r="P42" t="s">
        <v>641</v>
      </c>
      <c r="Q42" t="s">
        <v>524</v>
      </c>
      <c r="R42" t="s">
        <v>525</v>
      </c>
      <c r="S42" t="s">
        <v>526</v>
      </c>
      <c r="T42" t="s">
        <v>527</v>
      </c>
      <c r="U42" t="s">
        <v>554</v>
      </c>
      <c r="V42" t="s">
        <v>555</v>
      </c>
      <c r="W42" t="s">
        <v>541</v>
      </c>
      <c r="X42" t="s">
        <v>542</v>
      </c>
      <c r="Y42" t="s">
        <v>673</v>
      </c>
      <c r="Z42" t="s">
        <v>674</v>
      </c>
      <c r="AA42" t="s">
        <v>26</v>
      </c>
      <c r="AB42" s="3">
        <v>29359</v>
      </c>
      <c r="AC42" s="3">
        <v>0</v>
      </c>
      <c r="AD42">
        <v>0</v>
      </c>
      <c r="AE42" s="3">
        <v>29359</v>
      </c>
      <c r="AF42" s="3">
        <f t="shared" si="4"/>
        <v>-29359</v>
      </c>
      <c r="AG42" s="3">
        <v>0</v>
      </c>
      <c r="AH42" s="3">
        <f t="shared" si="5"/>
        <v>0</v>
      </c>
      <c r="AI42" s="3">
        <f t="shared" si="6"/>
        <v>0</v>
      </c>
      <c r="AJ42">
        <v>0</v>
      </c>
      <c r="AK42">
        <v>0</v>
      </c>
      <c r="AL42">
        <v>75488.62</v>
      </c>
      <c r="AM42">
        <f t="shared" si="7"/>
        <v>150977.24</v>
      </c>
      <c r="AN42">
        <v>-46129.62</v>
      </c>
      <c r="AO42">
        <v>257.12</v>
      </c>
    </row>
    <row r="43" spans="1:41" hidden="1" x14ac:dyDescent="0.3">
      <c r="A43">
        <v>10710</v>
      </c>
      <c r="B43">
        <v>232792</v>
      </c>
      <c r="C43">
        <v>257884</v>
      </c>
      <c r="D43">
        <v>26</v>
      </c>
      <c r="G43" t="s">
        <v>638</v>
      </c>
      <c r="H43" t="s">
        <v>639</v>
      </c>
      <c r="I43">
        <v>0</v>
      </c>
      <c r="J43" t="s">
        <v>519</v>
      </c>
      <c r="K43" t="s">
        <v>520</v>
      </c>
      <c r="L43">
        <v>4</v>
      </c>
      <c r="M43">
        <v>46</v>
      </c>
      <c r="N43" t="s">
        <v>363</v>
      </c>
      <c r="O43" t="s">
        <v>640</v>
      </c>
      <c r="P43" t="s">
        <v>641</v>
      </c>
      <c r="Q43" t="s">
        <v>524</v>
      </c>
      <c r="R43" t="s">
        <v>525</v>
      </c>
      <c r="S43" t="s">
        <v>526</v>
      </c>
      <c r="T43" t="s">
        <v>527</v>
      </c>
      <c r="U43" t="s">
        <v>554</v>
      </c>
      <c r="V43" t="s">
        <v>555</v>
      </c>
      <c r="W43" t="s">
        <v>541</v>
      </c>
      <c r="X43" t="s">
        <v>542</v>
      </c>
      <c r="Y43" t="s">
        <v>675</v>
      </c>
      <c r="Z43" t="s">
        <v>676</v>
      </c>
      <c r="AA43" t="s">
        <v>26</v>
      </c>
      <c r="AB43" s="3">
        <v>14524</v>
      </c>
      <c r="AC43" s="3">
        <v>0</v>
      </c>
      <c r="AD43">
        <v>0</v>
      </c>
      <c r="AE43" s="3">
        <v>14524</v>
      </c>
      <c r="AF43" s="3">
        <f t="shared" si="4"/>
        <v>-14524</v>
      </c>
      <c r="AG43" s="3">
        <v>0</v>
      </c>
      <c r="AH43" s="3">
        <f t="shared" si="5"/>
        <v>0</v>
      </c>
      <c r="AI43" s="3">
        <f t="shared" si="6"/>
        <v>0</v>
      </c>
      <c r="AJ43">
        <v>0</v>
      </c>
      <c r="AK43">
        <v>0</v>
      </c>
      <c r="AL43">
        <v>23113.84</v>
      </c>
      <c r="AM43">
        <f t="shared" si="7"/>
        <v>46227.68</v>
      </c>
      <c r="AN43">
        <v>-8589.84</v>
      </c>
      <c r="AO43">
        <v>159.13999999999999</v>
      </c>
    </row>
    <row r="44" spans="1:41" hidden="1" x14ac:dyDescent="0.3">
      <c r="A44">
        <v>10932</v>
      </c>
      <c r="B44">
        <v>205341</v>
      </c>
      <c r="C44">
        <v>242766</v>
      </c>
      <c r="D44">
        <v>248</v>
      </c>
      <c r="G44" t="s">
        <v>1134</v>
      </c>
      <c r="H44" t="s">
        <v>1135</v>
      </c>
      <c r="I44">
        <v>0</v>
      </c>
      <c r="J44" t="s">
        <v>519</v>
      </c>
      <c r="K44" t="s">
        <v>520</v>
      </c>
      <c r="L44">
        <v>3</v>
      </c>
      <c r="M44">
        <v>34</v>
      </c>
      <c r="N44" t="s">
        <v>719</v>
      </c>
      <c r="O44" t="s">
        <v>570</v>
      </c>
      <c r="P44" t="s">
        <v>571</v>
      </c>
      <c r="Q44" t="s">
        <v>524</v>
      </c>
      <c r="R44" t="s">
        <v>525</v>
      </c>
      <c r="S44" t="s">
        <v>526</v>
      </c>
      <c r="T44" t="s">
        <v>527</v>
      </c>
      <c r="U44" t="s">
        <v>554</v>
      </c>
      <c r="V44" t="s">
        <v>555</v>
      </c>
      <c r="W44" t="s">
        <v>541</v>
      </c>
      <c r="X44" t="s">
        <v>542</v>
      </c>
      <c r="Y44" t="s">
        <v>1138</v>
      </c>
      <c r="Z44" t="s">
        <v>1139</v>
      </c>
      <c r="AA44" t="s">
        <v>29</v>
      </c>
      <c r="AB44" s="3">
        <v>3000000</v>
      </c>
      <c r="AC44">
        <v>0</v>
      </c>
      <c r="AD44">
        <v>0</v>
      </c>
      <c r="AE44" s="3">
        <v>3000000</v>
      </c>
      <c r="AF44" s="3">
        <f t="shared" si="4"/>
        <v>0</v>
      </c>
      <c r="AG44" s="3">
        <v>3000000</v>
      </c>
      <c r="AH44" s="3">
        <f t="shared" si="5"/>
        <v>3098999.9999999995</v>
      </c>
      <c r="AI44" s="3">
        <f t="shared" si="6"/>
        <v>3198167.9999999995</v>
      </c>
      <c r="AJ44">
        <v>0</v>
      </c>
      <c r="AK44">
        <v>0</v>
      </c>
      <c r="AL44">
        <v>61259</v>
      </c>
      <c r="AM44">
        <f t="shared" si="7"/>
        <v>122518</v>
      </c>
      <c r="AN44">
        <v>2938741</v>
      </c>
      <c r="AO44">
        <v>2.04</v>
      </c>
    </row>
    <row r="45" spans="1:41" hidden="1" x14ac:dyDescent="0.3">
      <c r="A45">
        <v>10936</v>
      </c>
      <c r="B45">
        <v>209585</v>
      </c>
      <c r="C45">
        <v>246938</v>
      </c>
      <c r="D45">
        <v>252</v>
      </c>
      <c r="G45" t="s">
        <v>1148</v>
      </c>
      <c r="H45" t="s">
        <v>1149</v>
      </c>
      <c r="I45">
        <v>0</v>
      </c>
      <c r="J45" t="s">
        <v>519</v>
      </c>
      <c r="K45" t="s">
        <v>520</v>
      </c>
      <c r="L45">
        <v>7</v>
      </c>
      <c r="M45">
        <v>76</v>
      </c>
      <c r="N45" t="s">
        <v>521</v>
      </c>
      <c r="O45" t="s">
        <v>522</v>
      </c>
      <c r="P45" t="s">
        <v>523</v>
      </c>
      <c r="Q45" t="s">
        <v>524</v>
      </c>
      <c r="R45" t="s">
        <v>525</v>
      </c>
      <c r="S45" t="s">
        <v>526</v>
      </c>
      <c r="T45" t="s">
        <v>527</v>
      </c>
      <c r="U45" t="s">
        <v>554</v>
      </c>
      <c r="V45" t="s">
        <v>555</v>
      </c>
      <c r="W45" t="s">
        <v>530</v>
      </c>
      <c r="X45" t="s">
        <v>531</v>
      </c>
      <c r="Y45" t="s">
        <v>1155</v>
      </c>
      <c r="Z45" t="s">
        <v>1156</v>
      </c>
      <c r="AA45" t="s">
        <v>29</v>
      </c>
      <c r="AB45" s="3">
        <v>2500000</v>
      </c>
      <c r="AC45">
        <v>0</v>
      </c>
      <c r="AD45">
        <v>0</v>
      </c>
      <c r="AE45" s="3">
        <v>2500000</v>
      </c>
      <c r="AF45" s="3">
        <f t="shared" si="4"/>
        <v>0</v>
      </c>
      <c r="AG45" s="3">
        <v>2500000</v>
      </c>
      <c r="AH45" s="3">
        <f t="shared" si="5"/>
        <v>2582500</v>
      </c>
      <c r="AI45" s="3">
        <f t="shared" si="6"/>
        <v>2665140</v>
      </c>
      <c r="AJ45">
        <v>0</v>
      </c>
      <c r="AK45">
        <v>0</v>
      </c>
      <c r="AL45">
        <v>1369201.13</v>
      </c>
      <c r="AM45">
        <f t="shared" si="7"/>
        <v>2738402.26</v>
      </c>
      <c r="AN45">
        <v>1130798.8700000001</v>
      </c>
      <c r="AO45">
        <v>54.77</v>
      </c>
    </row>
    <row r="46" spans="1:41" hidden="1" x14ac:dyDescent="0.3">
      <c r="A46">
        <v>10777</v>
      </c>
      <c r="B46">
        <v>208518</v>
      </c>
      <c r="C46">
        <v>245893</v>
      </c>
      <c r="D46">
        <v>93</v>
      </c>
      <c r="G46" t="s">
        <v>847</v>
      </c>
      <c r="H46" t="s">
        <v>848</v>
      </c>
      <c r="I46">
        <v>0</v>
      </c>
      <c r="J46" t="s">
        <v>519</v>
      </c>
      <c r="K46" t="s">
        <v>520</v>
      </c>
      <c r="L46">
        <v>7</v>
      </c>
      <c r="M46">
        <v>77</v>
      </c>
      <c r="N46" t="s">
        <v>849</v>
      </c>
      <c r="O46" t="s">
        <v>522</v>
      </c>
      <c r="P46" t="s">
        <v>523</v>
      </c>
      <c r="Q46" t="s">
        <v>524</v>
      </c>
      <c r="R46" t="s">
        <v>525</v>
      </c>
      <c r="S46" t="s">
        <v>526</v>
      </c>
      <c r="T46" t="s">
        <v>527</v>
      </c>
      <c r="U46" t="s">
        <v>850</v>
      </c>
      <c r="V46" t="s">
        <v>851</v>
      </c>
      <c r="W46" t="s">
        <v>530</v>
      </c>
      <c r="X46" t="s">
        <v>531</v>
      </c>
      <c r="Y46" t="s">
        <v>532</v>
      </c>
      <c r="Z46" t="s">
        <v>533</v>
      </c>
      <c r="AA46" t="s">
        <v>28</v>
      </c>
      <c r="AB46" s="3">
        <v>854085</v>
      </c>
      <c r="AC46">
        <v>0</v>
      </c>
      <c r="AD46">
        <v>0</v>
      </c>
      <c r="AE46" s="3">
        <v>854085</v>
      </c>
      <c r="AF46" s="3">
        <f t="shared" si="4"/>
        <v>0</v>
      </c>
      <c r="AG46" s="3">
        <v>854085</v>
      </c>
      <c r="AH46" s="3">
        <f t="shared" si="5"/>
        <v>882269.80499999993</v>
      </c>
      <c r="AI46" s="3">
        <f t="shared" si="6"/>
        <v>910502.43875999993</v>
      </c>
      <c r="AJ46">
        <v>0</v>
      </c>
      <c r="AK46">
        <v>0</v>
      </c>
      <c r="AL46">
        <v>87208</v>
      </c>
      <c r="AM46">
        <f t="shared" si="7"/>
        <v>174416</v>
      </c>
      <c r="AN46">
        <v>766877</v>
      </c>
      <c r="AO46">
        <v>10.210000000000001</v>
      </c>
    </row>
    <row r="47" spans="1:41" hidden="1" x14ac:dyDescent="0.3">
      <c r="A47">
        <v>10719</v>
      </c>
      <c r="B47">
        <v>223940</v>
      </c>
      <c r="C47">
        <v>256562</v>
      </c>
      <c r="D47">
        <v>35</v>
      </c>
      <c r="G47" t="s">
        <v>688</v>
      </c>
      <c r="H47" t="s">
        <v>689</v>
      </c>
      <c r="I47">
        <v>0</v>
      </c>
      <c r="J47" t="s">
        <v>519</v>
      </c>
      <c r="K47" t="s">
        <v>520</v>
      </c>
      <c r="L47">
        <v>10</v>
      </c>
      <c r="M47">
        <v>114</v>
      </c>
      <c r="N47" t="s">
        <v>685</v>
      </c>
      <c r="O47" t="s">
        <v>686</v>
      </c>
      <c r="P47" t="s">
        <v>687</v>
      </c>
      <c r="Q47" t="s">
        <v>524</v>
      </c>
      <c r="R47" t="s">
        <v>525</v>
      </c>
      <c r="S47" t="s">
        <v>526</v>
      </c>
      <c r="T47" t="s">
        <v>527</v>
      </c>
      <c r="U47" t="s">
        <v>554</v>
      </c>
      <c r="V47" t="s">
        <v>555</v>
      </c>
      <c r="W47" t="s">
        <v>541</v>
      </c>
      <c r="X47" t="s">
        <v>542</v>
      </c>
      <c r="Y47" t="s">
        <v>656</v>
      </c>
      <c r="Z47" t="s">
        <v>657</v>
      </c>
      <c r="AA47" t="s">
        <v>26</v>
      </c>
      <c r="AB47" s="3">
        <v>282730</v>
      </c>
      <c r="AC47" s="3">
        <v>0</v>
      </c>
      <c r="AD47">
        <v>0</v>
      </c>
      <c r="AE47" s="3">
        <v>282730</v>
      </c>
      <c r="AF47" s="3">
        <f t="shared" si="4"/>
        <v>-282730</v>
      </c>
      <c r="AG47" s="3">
        <v>0</v>
      </c>
      <c r="AH47" s="3">
        <f t="shared" si="5"/>
        <v>0</v>
      </c>
      <c r="AI47" s="3">
        <f t="shared" si="6"/>
        <v>0</v>
      </c>
      <c r="AJ47">
        <v>0</v>
      </c>
      <c r="AK47">
        <v>0</v>
      </c>
      <c r="AL47">
        <v>125583.28</v>
      </c>
      <c r="AM47">
        <f t="shared" si="7"/>
        <v>251166.56</v>
      </c>
      <c r="AN47">
        <v>157146.72</v>
      </c>
      <c r="AO47">
        <v>44.42</v>
      </c>
    </row>
    <row r="48" spans="1:41" hidden="1" x14ac:dyDescent="0.3">
      <c r="A48">
        <v>10719</v>
      </c>
      <c r="B48">
        <v>223957</v>
      </c>
      <c r="C48">
        <v>256574</v>
      </c>
      <c r="D48">
        <v>35</v>
      </c>
      <c r="G48" t="s">
        <v>688</v>
      </c>
      <c r="H48" t="s">
        <v>689</v>
      </c>
      <c r="I48">
        <v>0</v>
      </c>
      <c r="J48" t="s">
        <v>519</v>
      </c>
      <c r="K48" t="s">
        <v>520</v>
      </c>
      <c r="L48">
        <v>10</v>
      </c>
      <c r="M48">
        <v>114</v>
      </c>
      <c r="N48" t="s">
        <v>685</v>
      </c>
      <c r="O48" t="s">
        <v>686</v>
      </c>
      <c r="P48" t="s">
        <v>687</v>
      </c>
      <c r="Q48" t="s">
        <v>524</v>
      </c>
      <c r="R48" t="s">
        <v>525</v>
      </c>
      <c r="S48" t="s">
        <v>526</v>
      </c>
      <c r="T48" t="s">
        <v>527</v>
      </c>
      <c r="U48" t="s">
        <v>554</v>
      </c>
      <c r="V48" t="s">
        <v>555</v>
      </c>
      <c r="W48" t="s">
        <v>541</v>
      </c>
      <c r="X48" t="s">
        <v>542</v>
      </c>
      <c r="Y48" t="s">
        <v>658</v>
      </c>
      <c r="Z48" t="s">
        <v>659</v>
      </c>
      <c r="AA48" t="s">
        <v>26</v>
      </c>
      <c r="AB48" s="3">
        <v>767</v>
      </c>
      <c r="AC48" s="3">
        <v>0</v>
      </c>
      <c r="AD48">
        <v>0</v>
      </c>
      <c r="AE48" s="3">
        <v>767</v>
      </c>
      <c r="AF48" s="3">
        <f t="shared" si="4"/>
        <v>-767</v>
      </c>
      <c r="AG48" s="3">
        <v>0</v>
      </c>
      <c r="AH48" s="3">
        <f t="shared" si="5"/>
        <v>0</v>
      </c>
      <c r="AI48" s="3">
        <f t="shared" si="6"/>
        <v>0</v>
      </c>
      <c r="AJ48">
        <v>0</v>
      </c>
      <c r="AK48">
        <v>0</v>
      </c>
      <c r="AL48">
        <v>376.5</v>
      </c>
      <c r="AM48">
        <f t="shared" si="7"/>
        <v>753</v>
      </c>
      <c r="AN48">
        <v>390.5</v>
      </c>
      <c r="AO48">
        <v>49.09</v>
      </c>
    </row>
    <row r="49" spans="1:41" hidden="1" x14ac:dyDescent="0.3">
      <c r="A49">
        <v>11134</v>
      </c>
      <c r="B49">
        <v>225951</v>
      </c>
      <c r="C49">
        <v>257535</v>
      </c>
      <c r="D49">
        <v>450</v>
      </c>
      <c r="G49" t="s">
        <v>1460</v>
      </c>
      <c r="H49" t="s">
        <v>1461</v>
      </c>
      <c r="I49">
        <v>0</v>
      </c>
      <c r="J49" t="s">
        <v>519</v>
      </c>
      <c r="K49" t="s">
        <v>520</v>
      </c>
      <c r="L49">
        <v>4</v>
      </c>
      <c r="M49">
        <v>86</v>
      </c>
      <c r="N49" t="s">
        <v>1462</v>
      </c>
      <c r="O49" t="s">
        <v>575</v>
      </c>
      <c r="P49" t="s">
        <v>576</v>
      </c>
      <c r="Q49" t="s">
        <v>524</v>
      </c>
      <c r="R49" t="s">
        <v>525</v>
      </c>
      <c r="S49" t="s">
        <v>526</v>
      </c>
      <c r="T49" t="s">
        <v>527</v>
      </c>
      <c r="U49" t="s">
        <v>554</v>
      </c>
      <c r="V49" t="s">
        <v>555</v>
      </c>
      <c r="W49" t="s">
        <v>541</v>
      </c>
      <c r="X49" t="s">
        <v>542</v>
      </c>
      <c r="Y49" t="s">
        <v>588</v>
      </c>
      <c r="Z49" t="s">
        <v>589</v>
      </c>
      <c r="AA49" t="s">
        <v>29</v>
      </c>
      <c r="AB49" s="3">
        <v>2500000</v>
      </c>
      <c r="AC49">
        <v>0</v>
      </c>
      <c r="AD49">
        <v>0</v>
      </c>
      <c r="AE49" s="3">
        <v>2500000</v>
      </c>
      <c r="AF49" s="3">
        <f t="shared" si="4"/>
        <v>0</v>
      </c>
      <c r="AG49" s="3">
        <v>2500000</v>
      </c>
      <c r="AH49" s="3">
        <f t="shared" si="5"/>
        <v>2582500</v>
      </c>
      <c r="AI49" s="3">
        <f t="shared" si="6"/>
        <v>2665140</v>
      </c>
      <c r="AJ49">
        <v>0</v>
      </c>
      <c r="AK49">
        <v>0</v>
      </c>
      <c r="AL49">
        <v>826107.09</v>
      </c>
      <c r="AM49">
        <f t="shared" si="7"/>
        <v>1652214.18</v>
      </c>
      <c r="AN49">
        <v>1673892.91</v>
      </c>
      <c r="AO49">
        <v>33.04</v>
      </c>
    </row>
    <row r="50" spans="1:41" hidden="1" x14ac:dyDescent="0.3">
      <c r="A50">
        <v>10719</v>
      </c>
      <c r="B50">
        <v>223885</v>
      </c>
      <c r="C50">
        <v>256514</v>
      </c>
      <c r="D50">
        <v>35</v>
      </c>
      <c r="G50" t="s">
        <v>688</v>
      </c>
      <c r="H50" t="s">
        <v>689</v>
      </c>
      <c r="I50">
        <v>0</v>
      </c>
      <c r="J50" t="s">
        <v>519</v>
      </c>
      <c r="K50" t="s">
        <v>520</v>
      </c>
      <c r="L50">
        <v>10</v>
      </c>
      <c r="M50">
        <v>114</v>
      </c>
      <c r="N50" t="s">
        <v>685</v>
      </c>
      <c r="O50" t="s">
        <v>686</v>
      </c>
      <c r="P50" t="s">
        <v>687</v>
      </c>
      <c r="Q50" t="s">
        <v>524</v>
      </c>
      <c r="R50" t="s">
        <v>525</v>
      </c>
      <c r="S50" t="s">
        <v>526</v>
      </c>
      <c r="T50" t="s">
        <v>527</v>
      </c>
      <c r="U50" t="s">
        <v>554</v>
      </c>
      <c r="V50" t="s">
        <v>555</v>
      </c>
      <c r="W50" t="s">
        <v>541</v>
      </c>
      <c r="X50" t="s">
        <v>542</v>
      </c>
      <c r="Y50" t="s">
        <v>642</v>
      </c>
      <c r="Z50" t="s">
        <v>643</v>
      </c>
      <c r="AA50" t="s">
        <v>26</v>
      </c>
      <c r="AB50" s="3">
        <v>287836</v>
      </c>
      <c r="AC50" s="3">
        <v>0</v>
      </c>
      <c r="AD50">
        <v>0</v>
      </c>
      <c r="AE50" s="3">
        <v>287836</v>
      </c>
      <c r="AF50" s="3">
        <f t="shared" si="4"/>
        <v>-287836</v>
      </c>
      <c r="AG50" s="3">
        <v>0</v>
      </c>
      <c r="AH50" s="3">
        <f t="shared" si="5"/>
        <v>0</v>
      </c>
      <c r="AI50" s="3">
        <f t="shared" si="6"/>
        <v>0</v>
      </c>
      <c r="AJ50">
        <v>0</v>
      </c>
      <c r="AK50">
        <v>0</v>
      </c>
      <c r="AL50">
        <v>98622.64</v>
      </c>
      <c r="AM50">
        <f t="shared" si="7"/>
        <v>197245.28</v>
      </c>
      <c r="AN50">
        <v>189213.36</v>
      </c>
      <c r="AO50">
        <v>34.26</v>
      </c>
    </row>
    <row r="51" spans="1:41" hidden="1" x14ac:dyDescent="0.3">
      <c r="A51">
        <v>10719</v>
      </c>
      <c r="B51">
        <v>224015</v>
      </c>
      <c r="C51">
        <v>256617</v>
      </c>
      <c r="D51">
        <v>35</v>
      </c>
      <c r="G51" t="s">
        <v>688</v>
      </c>
      <c r="H51" t="s">
        <v>689</v>
      </c>
      <c r="I51">
        <v>0</v>
      </c>
      <c r="J51" t="s">
        <v>519</v>
      </c>
      <c r="K51" t="s">
        <v>520</v>
      </c>
      <c r="L51">
        <v>10</v>
      </c>
      <c r="M51">
        <v>114</v>
      </c>
      <c r="N51" t="s">
        <v>685</v>
      </c>
      <c r="O51" t="s">
        <v>686</v>
      </c>
      <c r="P51" t="s">
        <v>687</v>
      </c>
      <c r="Q51" t="s">
        <v>524</v>
      </c>
      <c r="R51" t="s">
        <v>525</v>
      </c>
      <c r="S51" t="s">
        <v>526</v>
      </c>
      <c r="T51" t="s">
        <v>527</v>
      </c>
      <c r="U51" t="s">
        <v>554</v>
      </c>
      <c r="V51" t="s">
        <v>555</v>
      </c>
      <c r="W51" t="s">
        <v>541</v>
      </c>
      <c r="X51" t="s">
        <v>542</v>
      </c>
      <c r="Y51" t="s">
        <v>646</v>
      </c>
      <c r="Z51" t="s">
        <v>647</v>
      </c>
      <c r="AA51" t="s">
        <v>26</v>
      </c>
      <c r="AB51" s="3">
        <v>11371</v>
      </c>
      <c r="AC51" s="3">
        <v>0</v>
      </c>
      <c r="AD51">
        <v>0</v>
      </c>
      <c r="AE51" s="3">
        <v>11371</v>
      </c>
      <c r="AF51" s="3">
        <f t="shared" si="4"/>
        <v>-11371</v>
      </c>
      <c r="AG51" s="3">
        <v>0</v>
      </c>
      <c r="AH51" s="3">
        <f t="shared" si="5"/>
        <v>0</v>
      </c>
      <c r="AI51" s="3">
        <f t="shared" si="6"/>
        <v>0</v>
      </c>
      <c r="AJ51">
        <v>0</v>
      </c>
      <c r="AK51">
        <v>0</v>
      </c>
      <c r="AL51">
        <v>6205.89</v>
      </c>
      <c r="AM51">
        <f t="shared" si="7"/>
        <v>12411.78</v>
      </c>
      <c r="AN51">
        <v>5165.1099999999997</v>
      </c>
      <c r="AO51">
        <v>54.58</v>
      </c>
    </row>
    <row r="52" spans="1:41" hidden="1" x14ac:dyDescent="0.3">
      <c r="A52">
        <v>10719</v>
      </c>
      <c r="B52">
        <v>223964</v>
      </c>
      <c r="C52">
        <v>256581</v>
      </c>
      <c r="D52">
        <v>35</v>
      </c>
      <c r="G52" t="s">
        <v>688</v>
      </c>
      <c r="H52" t="s">
        <v>689</v>
      </c>
      <c r="I52">
        <v>0</v>
      </c>
      <c r="J52" t="s">
        <v>519</v>
      </c>
      <c r="K52" t="s">
        <v>520</v>
      </c>
      <c r="L52">
        <v>10</v>
      </c>
      <c r="M52">
        <v>114</v>
      </c>
      <c r="N52" t="s">
        <v>685</v>
      </c>
      <c r="O52" t="s">
        <v>686</v>
      </c>
      <c r="P52" t="s">
        <v>687</v>
      </c>
      <c r="Q52" t="s">
        <v>524</v>
      </c>
      <c r="R52" t="s">
        <v>525</v>
      </c>
      <c r="S52" t="s">
        <v>526</v>
      </c>
      <c r="T52" t="s">
        <v>527</v>
      </c>
      <c r="U52" t="s">
        <v>554</v>
      </c>
      <c r="V52" t="s">
        <v>555</v>
      </c>
      <c r="W52" t="s">
        <v>541</v>
      </c>
      <c r="X52" t="s">
        <v>542</v>
      </c>
      <c r="Y52" t="s">
        <v>650</v>
      </c>
      <c r="Z52" t="s">
        <v>651</v>
      </c>
      <c r="AA52" t="s">
        <v>26</v>
      </c>
      <c r="AB52" s="3">
        <v>67855</v>
      </c>
      <c r="AC52" s="3">
        <v>0</v>
      </c>
      <c r="AD52">
        <v>0</v>
      </c>
      <c r="AE52" s="3">
        <v>67855</v>
      </c>
      <c r="AF52" s="3">
        <f t="shared" si="4"/>
        <v>-67855</v>
      </c>
      <c r="AG52" s="3">
        <v>0</v>
      </c>
      <c r="AH52" s="3">
        <f t="shared" si="5"/>
        <v>0</v>
      </c>
      <c r="AI52" s="3">
        <f t="shared" si="6"/>
        <v>0</v>
      </c>
      <c r="AJ52">
        <v>0</v>
      </c>
      <c r="AK52">
        <v>0</v>
      </c>
      <c r="AL52">
        <v>31694.54</v>
      </c>
      <c r="AM52">
        <f t="shared" si="7"/>
        <v>63389.08</v>
      </c>
      <c r="AN52">
        <v>36160.46</v>
      </c>
      <c r="AO52">
        <v>46.71</v>
      </c>
    </row>
    <row r="53" spans="1:41" hidden="1" x14ac:dyDescent="0.3">
      <c r="A53">
        <v>10719</v>
      </c>
      <c r="B53">
        <v>223843</v>
      </c>
      <c r="C53">
        <v>256480</v>
      </c>
      <c r="D53">
        <v>35</v>
      </c>
      <c r="G53" t="s">
        <v>688</v>
      </c>
      <c r="H53" t="s">
        <v>689</v>
      </c>
      <c r="I53">
        <v>0</v>
      </c>
      <c r="J53" t="s">
        <v>519</v>
      </c>
      <c r="K53" t="s">
        <v>520</v>
      </c>
      <c r="L53">
        <v>10</v>
      </c>
      <c r="M53">
        <v>114</v>
      </c>
      <c r="N53" t="s">
        <v>685</v>
      </c>
      <c r="O53" t="s">
        <v>686</v>
      </c>
      <c r="P53" t="s">
        <v>687</v>
      </c>
      <c r="Q53" t="s">
        <v>524</v>
      </c>
      <c r="R53" t="s">
        <v>525</v>
      </c>
      <c r="S53" t="s">
        <v>526</v>
      </c>
      <c r="T53" t="s">
        <v>527</v>
      </c>
      <c r="U53" t="s">
        <v>554</v>
      </c>
      <c r="V53" t="s">
        <v>555</v>
      </c>
      <c r="W53" t="s">
        <v>541</v>
      </c>
      <c r="X53" t="s">
        <v>542</v>
      </c>
      <c r="Y53" t="s">
        <v>669</v>
      </c>
      <c r="Z53" t="s">
        <v>670</v>
      </c>
      <c r="AA53" t="s">
        <v>26</v>
      </c>
      <c r="AB53" s="3">
        <v>24000</v>
      </c>
      <c r="AC53" s="3">
        <v>0</v>
      </c>
      <c r="AD53">
        <v>0</v>
      </c>
      <c r="AE53" s="3">
        <v>24000</v>
      </c>
      <c r="AF53" s="3">
        <f t="shared" si="4"/>
        <v>-24000</v>
      </c>
      <c r="AG53" s="3">
        <v>0</v>
      </c>
      <c r="AH53" s="3">
        <f t="shared" si="5"/>
        <v>0</v>
      </c>
      <c r="AI53" s="3">
        <f t="shared" si="6"/>
        <v>0</v>
      </c>
      <c r="AJ53">
        <v>0</v>
      </c>
      <c r="AK53">
        <v>0</v>
      </c>
      <c r="AL53">
        <v>12000</v>
      </c>
      <c r="AM53">
        <f t="shared" si="7"/>
        <v>24000</v>
      </c>
      <c r="AN53">
        <v>12000</v>
      </c>
      <c r="AO53">
        <v>50</v>
      </c>
    </row>
    <row r="54" spans="1:41" hidden="1" x14ac:dyDescent="0.3">
      <c r="A54">
        <v>10719</v>
      </c>
      <c r="B54">
        <v>223805</v>
      </c>
      <c r="C54">
        <v>256445</v>
      </c>
      <c r="D54">
        <v>35</v>
      </c>
      <c r="G54" t="s">
        <v>688</v>
      </c>
      <c r="H54" t="s">
        <v>689</v>
      </c>
      <c r="I54">
        <v>0</v>
      </c>
      <c r="J54" t="s">
        <v>519</v>
      </c>
      <c r="K54" t="s">
        <v>520</v>
      </c>
      <c r="L54">
        <v>10</v>
      </c>
      <c r="M54">
        <v>114</v>
      </c>
      <c r="N54" t="s">
        <v>685</v>
      </c>
      <c r="O54" t="s">
        <v>686</v>
      </c>
      <c r="P54" t="s">
        <v>687</v>
      </c>
      <c r="Q54" t="s">
        <v>524</v>
      </c>
      <c r="R54" t="s">
        <v>525</v>
      </c>
      <c r="S54" t="s">
        <v>526</v>
      </c>
      <c r="T54" t="s">
        <v>527</v>
      </c>
      <c r="U54" t="s">
        <v>554</v>
      </c>
      <c r="V54" t="s">
        <v>555</v>
      </c>
      <c r="W54" t="s">
        <v>541</v>
      </c>
      <c r="X54" t="s">
        <v>542</v>
      </c>
      <c r="Y54" t="s">
        <v>667</v>
      </c>
      <c r="Z54" t="s">
        <v>668</v>
      </c>
      <c r="AA54" t="s">
        <v>26</v>
      </c>
      <c r="AB54" s="3">
        <v>367361</v>
      </c>
      <c r="AC54" s="3">
        <v>0</v>
      </c>
      <c r="AD54">
        <v>0</v>
      </c>
      <c r="AE54" s="3">
        <v>367361</v>
      </c>
      <c r="AF54" s="3">
        <f t="shared" si="4"/>
        <v>-367361</v>
      </c>
      <c r="AG54" s="3">
        <v>0</v>
      </c>
      <c r="AH54" s="3">
        <f t="shared" si="5"/>
        <v>0</v>
      </c>
      <c r="AI54" s="3">
        <f t="shared" si="6"/>
        <v>0</v>
      </c>
      <c r="AJ54">
        <v>0</v>
      </c>
      <c r="AK54">
        <v>0</v>
      </c>
      <c r="AL54">
        <v>279243.17</v>
      </c>
      <c r="AM54">
        <f t="shared" si="7"/>
        <v>558486.34</v>
      </c>
      <c r="AN54">
        <v>88117.83</v>
      </c>
      <c r="AO54">
        <v>76.010000000000005</v>
      </c>
    </row>
    <row r="55" spans="1:41" hidden="1" x14ac:dyDescent="0.3">
      <c r="A55">
        <v>10719</v>
      </c>
      <c r="B55">
        <v>231416</v>
      </c>
      <c r="C55">
        <v>263347</v>
      </c>
      <c r="D55">
        <v>35</v>
      </c>
      <c r="G55" t="s">
        <v>688</v>
      </c>
      <c r="H55" t="s">
        <v>689</v>
      </c>
      <c r="I55">
        <v>0</v>
      </c>
      <c r="J55" t="s">
        <v>519</v>
      </c>
      <c r="K55" t="s">
        <v>520</v>
      </c>
      <c r="L55">
        <v>10</v>
      </c>
      <c r="M55">
        <v>114</v>
      </c>
      <c r="N55" t="s">
        <v>685</v>
      </c>
      <c r="O55" t="s">
        <v>686</v>
      </c>
      <c r="P55" t="s">
        <v>687</v>
      </c>
      <c r="Q55" t="s">
        <v>524</v>
      </c>
      <c r="R55" t="s">
        <v>525</v>
      </c>
      <c r="S55" t="s">
        <v>526</v>
      </c>
      <c r="T55" t="s">
        <v>527</v>
      </c>
      <c r="U55" t="s">
        <v>554</v>
      </c>
      <c r="V55" t="s">
        <v>555</v>
      </c>
      <c r="W55" t="s">
        <v>541</v>
      </c>
      <c r="X55" t="s">
        <v>542</v>
      </c>
      <c r="Y55" t="s">
        <v>673</v>
      </c>
      <c r="Z55" t="s">
        <v>674</v>
      </c>
      <c r="AA55" t="s">
        <v>26</v>
      </c>
      <c r="AB55" s="3">
        <v>97419</v>
      </c>
      <c r="AC55" s="3">
        <v>0</v>
      </c>
      <c r="AD55">
        <v>0</v>
      </c>
      <c r="AE55" s="3">
        <v>97419</v>
      </c>
      <c r="AF55" s="3">
        <f t="shared" si="4"/>
        <v>-97419</v>
      </c>
      <c r="AG55" s="3">
        <v>0</v>
      </c>
      <c r="AH55" s="3">
        <f t="shared" si="5"/>
        <v>0</v>
      </c>
      <c r="AI55" s="3">
        <f t="shared" si="6"/>
        <v>0</v>
      </c>
      <c r="AJ55">
        <v>0</v>
      </c>
      <c r="AK55">
        <v>0</v>
      </c>
      <c r="AL55">
        <v>70358.039999999994</v>
      </c>
      <c r="AM55">
        <f t="shared" si="7"/>
        <v>140716.07999999999</v>
      </c>
      <c r="AN55">
        <v>27060.959999999999</v>
      </c>
      <c r="AO55">
        <v>72.22</v>
      </c>
    </row>
    <row r="56" spans="1:41" hidden="1" x14ac:dyDescent="0.3">
      <c r="A56">
        <v>10719</v>
      </c>
      <c r="B56">
        <v>223991</v>
      </c>
      <c r="C56">
        <v>256601</v>
      </c>
      <c r="D56">
        <v>35</v>
      </c>
      <c r="G56" t="s">
        <v>688</v>
      </c>
      <c r="H56" t="s">
        <v>689</v>
      </c>
      <c r="I56">
        <v>0</v>
      </c>
      <c r="J56" t="s">
        <v>519</v>
      </c>
      <c r="K56" t="s">
        <v>520</v>
      </c>
      <c r="L56">
        <v>10</v>
      </c>
      <c r="M56">
        <v>114</v>
      </c>
      <c r="N56" t="s">
        <v>685</v>
      </c>
      <c r="O56" t="s">
        <v>686</v>
      </c>
      <c r="P56" t="s">
        <v>687</v>
      </c>
      <c r="Q56" t="s">
        <v>524</v>
      </c>
      <c r="R56" t="s">
        <v>525</v>
      </c>
      <c r="S56" t="s">
        <v>526</v>
      </c>
      <c r="T56" t="s">
        <v>527</v>
      </c>
      <c r="U56" t="s">
        <v>554</v>
      </c>
      <c r="V56" t="s">
        <v>555</v>
      </c>
      <c r="W56" t="s">
        <v>541</v>
      </c>
      <c r="X56" t="s">
        <v>542</v>
      </c>
      <c r="Y56" t="s">
        <v>660</v>
      </c>
      <c r="Z56" t="s">
        <v>661</v>
      </c>
      <c r="AA56" t="s">
        <v>26</v>
      </c>
      <c r="AB56" s="3">
        <v>688934</v>
      </c>
      <c r="AC56" s="3">
        <v>0</v>
      </c>
      <c r="AD56">
        <v>0</v>
      </c>
      <c r="AE56" s="3">
        <v>688934</v>
      </c>
      <c r="AF56" s="3">
        <f t="shared" si="4"/>
        <v>-688934</v>
      </c>
      <c r="AG56" s="3">
        <v>0</v>
      </c>
      <c r="AH56" s="3">
        <f t="shared" si="5"/>
        <v>0</v>
      </c>
      <c r="AI56" s="3">
        <f t="shared" si="6"/>
        <v>0</v>
      </c>
      <c r="AJ56">
        <v>0</v>
      </c>
      <c r="AK56">
        <v>0</v>
      </c>
      <c r="AL56">
        <v>324028.79999999999</v>
      </c>
      <c r="AM56">
        <f t="shared" si="7"/>
        <v>648057.59999999998</v>
      </c>
      <c r="AN56">
        <v>364905.2</v>
      </c>
      <c r="AO56">
        <v>47.03</v>
      </c>
    </row>
    <row r="57" spans="1:41" hidden="1" x14ac:dyDescent="0.3">
      <c r="A57">
        <v>10719</v>
      </c>
      <c r="B57">
        <v>223921</v>
      </c>
      <c r="C57">
        <v>256547</v>
      </c>
      <c r="D57">
        <v>35</v>
      </c>
      <c r="G57" t="s">
        <v>688</v>
      </c>
      <c r="H57" t="s">
        <v>689</v>
      </c>
      <c r="I57">
        <v>0</v>
      </c>
      <c r="J57" t="s">
        <v>519</v>
      </c>
      <c r="K57" t="s">
        <v>520</v>
      </c>
      <c r="L57">
        <v>10</v>
      </c>
      <c r="M57">
        <v>114</v>
      </c>
      <c r="N57" t="s">
        <v>685</v>
      </c>
      <c r="O57" t="s">
        <v>686</v>
      </c>
      <c r="P57" t="s">
        <v>687</v>
      </c>
      <c r="Q57" t="s">
        <v>524</v>
      </c>
      <c r="R57" t="s">
        <v>525</v>
      </c>
      <c r="S57" t="s">
        <v>526</v>
      </c>
      <c r="T57" t="s">
        <v>527</v>
      </c>
      <c r="U57" t="s">
        <v>554</v>
      </c>
      <c r="V57" t="s">
        <v>555</v>
      </c>
      <c r="W57" t="s">
        <v>541</v>
      </c>
      <c r="X57" t="s">
        <v>542</v>
      </c>
      <c r="Y57" t="s">
        <v>652</v>
      </c>
      <c r="Z57" t="s">
        <v>653</v>
      </c>
      <c r="AA57" t="s">
        <v>26</v>
      </c>
      <c r="AB57" s="3">
        <v>3392754</v>
      </c>
      <c r="AC57" s="3">
        <v>0</v>
      </c>
      <c r="AD57">
        <v>0</v>
      </c>
      <c r="AE57" s="3">
        <v>3392754</v>
      </c>
      <c r="AF57" s="3">
        <f t="shared" si="4"/>
        <v>-3392754</v>
      </c>
      <c r="AG57" s="3">
        <v>0</v>
      </c>
      <c r="AH57" s="3">
        <f t="shared" si="5"/>
        <v>0</v>
      </c>
      <c r="AI57" s="3">
        <f t="shared" si="6"/>
        <v>0</v>
      </c>
      <c r="AJ57">
        <v>0</v>
      </c>
      <c r="AK57">
        <v>0</v>
      </c>
      <c r="AL57">
        <v>1673958.69</v>
      </c>
      <c r="AM57">
        <f t="shared" si="7"/>
        <v>3347917.38</v>
      </c>
      <c r="AN57">
        <v>1718795.31</v>
      </c>
      <c r="AO57">
        <v>49.34</v>
      </c>
    </row>
    <row r="58" spans="1:41" hidden="1" x14ac:dyDescent="0.3">
      <c r="A58">
        <v>10766</v>
      </c>
      <c r="B58">
        <v>204660</v>
      </c>
      <c r="C58">
        <v>242095</v>
      </c>
      <c r="D58">
        <v>82</v>
      </c>
      <c r="G58" t="s">
        <v>802</v>
      </c>
      <c r="H58" t="s">
        <v>803</v>
      </c>
      <c r="I58">
        <v>0</v>
      </c>
      <c r="J58" t="s">
        <v>519</v>
      </c>
      <c r="K58" t="s">
        <v>520</v>
      </c>
      <c r="L58">
        <v>4</v>
      </c>
      <c r="M58">
        <v>54</v>
      </c>
      <c r="N58" t="s">
        <v>804</v>
      </c>
      <c r="O58" t="s">
        <v>805</v>
      </c>
      <c r="P58" t="s">
        <v>806</v>
      </c>
      <c r="Q58" t="s">
        <v>524</v>
      </c>
      <c r="R58" t="s">
        <v>525</v>
      </c>
      <c r="S58" t="s">
        <v>526</v>
      </c>
      <c r="T58" t="s">
        <v>527</v>
      </c>
      <c r="U58" t="s">
        <v>554</v>
      </c>
      <c r="V58" t="s">
        <v>555</v>
      </c>
      <c r="W58" t="s">
        <v>541</v>
      </c>
      <c r="X58" t="s">
        <v>542</v>
      </c>
      <c r="Y58" t="s">
        <v>809</v>
      </c>
      <c r="Z58" t="s">
        <v>810</v>
      </c>
      <c r="AA58" t="s">
        <v>29</v>
      </c>
      <c r="AB58" s="3">
        <v>2373272</v>
      </c>
      <c r="AC58">
        <v>-80000</v>
      </c>
      <c r="AD58">
        <v>0</v>
      </c>
      <c r="AE58" s="3">
        <v>2293272</v>
      </c>
      <c r="AF58" s="3">
        <f t="shared" si="4"/>
        <v>1006728</v>
      </c>
      <c r="AG58" s="3">
        <f>3500000-200000</f>
        <v>3300000</v>
      </c>
      <c r="AH58" s="3">
        <f t="shared" si="5"/>
        <v>3408899.9999999995</v>
      </c>
      <c r="AI58" s="3">
        <f t="shared" si="6"/>
        <v>3517984.8</v>
      </c>
      <c r="AJ58">
        <v>0</v>
      </c>
      <c r="AK58">
        <v>0</v>
      </c>
      <c r="AL58">
        <v>894902.28</v>
      </c>
      <c r="AM58">
        <f t="shared" si="7"/>
        <v>1789804.56</v>
      </c>
      <c r="AN58">
        <v>1398369.72</v>
      </c>
      <c r="AO58">
        <v>39.020000000000003</v>
      </c>
    </row>
    <row r="59" spans="1:41" hidden="1" x14ac:dyDescent="0.3">
      <c r="A59">
        <v>10719</v>
      </c>
      <c r="B59">
        <v>223986</v>
      </c>
      <c r="C59">
        <v>256595</v>
      </c>
      <c r="D59">
        <v>35</v>
      </c>
      <c r="G59" t="s">
        <v>688</v>
      </c>
      <c r="H59" t="s">
        <v>689</v>
      </c>
      <c r="I59">
        <v>0</v>
      </c>
      <c r="J59" t="s">
        <v>519</v>
      </c>
      <c r="K59" t="s">
        <v>520</v>
      </c>
      <c r="L59">
        <v>10</v>
      </c>
      <c r="M59">
        <v>114</v>
      </c>
      <c r="N59" t="s">
        <v>685</v>
      </c>
      <c r="O59" t="s">
        <v>686</v>
      </c>
      <c r="P59" t="s">
        <v>687</v>
      </c>
      <c r="Q59" t="s">
        <v>524</v>
      </c>
      <c r="R59" t="s">
        <v>525</v>
      </c>
      <c r="S59" t="s">
        <v>526</v>
      </c>
      <c r="T59" t="s">
        <v>527</v>
      </c>
      <c r="U59" t="s">
        <v>554</v>
      </c>
      <c r="V59" t="s">
        <v>555</v>
      </c>
      <c r="W59" t="s">
        <v>541</v>
      </c>
      <c r="X59" t="s">
        <v>542</v>
      </c>
      <c r="Y59" t="s">
        <v>644</v>
      </c>
      <c r="Z59" t="s">
        <v>645</v>
      </c>
      <c r="AA59" t="s">
        <v>26</v>
      </c>
      <c r="AB59" s="3">
        <v>315008</v>
      </c>
      <c r="AC59" s="3">
        <v>0</v>
      </c>
      <c r="AD59">
        <v>0</v>
      </c>
      <c r="AE59" s="3">
        <v>315008</v>
      </c>
      <c r="AF59" s="3">
        <f t="shared" si="4"/>
        <v>-315008</v>
      </c>
      <c r="AG59" s="3">
        <v>0</v>
      </c>
      <c r="AH59" s="3">
        <f t="shared" si="5"/>
        <v>0</v>
      </c>
      <c r="AI59" s="3">
        <f t="shared" si="6"/>
        <v>0</v>
      </c>
      <c r="AJ59">
        <v>0</v>
      </c>
      <c r="AK59">
        <v>0</v>
      </c>
      <c r="AL59">
        <v>146840.1</v>
      </c>
      <c r="AM59">
        <f t="shared" si="7"/>
        <v>293680.2</v>
      </c>
      <c r="AN59">
        <v>168167.9</v>
      </c>
      <c r="AO59">
        <v>46.61</v>
      </c>
    </row>
    <row r="60" spans="1:41" hidden="1" x14ac:dyDescent="0.3">
      <c r="A60">
        <v>10719</v>
      </c>
      <c r="B60">
        <v>232794</v>
      </c>
      <c r="C60">
        <v>257909</v>
      </c>
      <c r="D60">
        <v>35</v>
      </c>
      <c r="G60" t="s">
        <v>688</v>
      </c>
      <c r="H60" t="s">
        <v>689</v>
      </c>
      <c r="I60">
        <v>0</v>
      </c>
      <c r="J60" t="s">
        <v>519</v>
      </c>
      <c r="K60" t="s">
        <v>520</v>
      </c>
      <c r="L60">
        <v>10</v>
      </c>
      <c r="M60">
        <v>114</v>
      </c>
      <c r="N60" t="s">
        <v>685</v>
      </c>
      <c r="O60" t="s">
        <v>686</v>
      </c>
      <c r="P60" t="s">
        <v>687</v>
      </c>
      <c r="Q60" t="s">
        <v>524</v>
      </c>
      <c r="R60" t="s">
        <v>525</v>
      </c>
      <c r="S60" t="s">
        <v>526</v>
      </c>
      <c r="T60" t="s">
        <v>527</v>
      </c>
      <c r="U60" t="s">
        <v>554</v>
      </c>
      <c r="V60" t="s">
        <v>555</v>
      </c>
      <c r="W60" t="s">
        <v>541</v>
      </c>
      <c r="X60" t="s">
        <v>542</v>
      </c>
      <c r="Y60" t="s">
        <v>675</v>
      </c>
      <c r="Z60" t="s">
        <v>676</v>
      </c>
      <c r="AA60" t="s">
        <v>26</v>
      </c>
      <c r="AB60" s="3">
        <v>14524</v>
      </c>
      <c r="AC60" s="3">
        <v>0</v>
      </c>
      <c r="AD60">
        <v>0</v>
      </c>
      <c r="AE60" s="3">
        <v>14524</v>
      </c>
      <c r="AF60" s="3">
        <f t="shared" si="4"/>
        <v>-14524</v>
      </c>
      <c r="AG60" s="3">
        <v>0</v>
      </c>
      <c r="AH60" s="3">
        <f t="shared" si="5"/>
        <v>0</v>
      </c>
      <c r="AI60" s="3">
        <f t="shared" si="6"/>
        <v>0</v>
      </c>
      <c r="AJ60">
        <v>0</v>
      </c>
      <c r="AK60">
        <v>0</v>
      </c>
      <c r="AL60">
        <v>9361.84</v>
      </c>
      <c r="AM60">
        <f t="shared" si="7"/>
        <v>18723.68</v>
      </c>
      <c r="AN60">
        <v>5162.16</v>
      </c>
      <c r="AO60">
        <v>64.459999999999994</v>
      </c>
    </row>
    <row r="61" spans="1:41" hidden="1" x14ac:dyDescent="0.3">
      <c r="A61">
        <v>10720</v>
      </c>
      <c r="B61">
        <v>223541</v>
      </c>
      <c r="C61">
        <v>256423</v>
      </c>
      <c r="D61">
        <v>36</v>
      </c>
      <c r="G61" t="s">
        <v>690</v>
      </c>
      <c r="H61" t="s">
        <v>691</v>
      </c>
      <c r="I61">
        <v>0</v>
      </c>
      <c r="J61" t="s">
        <v>519</v>
      </c>
      <c r="K61" t="s">
        <v>520</v>
      </c>
      <c r="L61">
        <v>2</v>
      </c>
      <c r="M61">
        <v>33</v>
      </c>
      <c r="N61" t="s">
        <v>610</v>
      </c>
      <c r="O61" t="s">
        <v>611</v>
      </c>
      <c r="P61" t="s">
        <v>612</v>
      </c>
      <c r="Q61" t="s">
        <v>524</v>
      </c>
      <c r="R61" t="s">
        <v>525</v>
      </c>
      <c r="S61" t="s">
        <v>526</v>
      </c>
      <c r="T61" t="s">
        <v>527</v>
      </c>
      <c r="U61" t="s">
        <v>554</v>
      </c>
      <c r="V61" t="s">
        <v>555</v>
      </c>
      <c r="W61" t="s">
        <v>613</v>
      </c>
      <c r="X61" t="s">
        <v>614</v>
      </c>
      <c r="Y61" t="s">
        <v>692</v>
      </c>
      <c r="Z61" t="s">
        <v>693</v>
      </c>
      <c r="AA61" t="s">
        <v>25</v>
      </c>
      <c r="AB61" s="3">
        <v>22466</v>
      </c>
      <c r="AC61">
        <v>0</v>
      </c>
      <c r="AD61">
        <v>0</v>
      </c>
      <c r="AE61" s="3">
        <v>22466</v>
      </c>
      <c r="AF61" s="3">
        <f t="shared" si="4"/>
        <v>0</v>
      </c>
      <c r="AG61" s="3">
        <v>22466</v>
      </c>
      <c r="AH61" s="3">
        <f t="shared" si="5"/>
        <v>23207.377999999997</v>
      </c>
      <c r="AI61" s="3">
        <f t="shared" si="6"/>
        <v>23950.014095999999</v>
      </c>
      <c r="AJ61">
        <v>0</v>
      </c>
      <c r="AK61">
        <v>0</v>
      </c>
      <c r="AL61">
        <v>40986.639999999999</v>
      </c>
      <c r="AM61">
        <f t="shared" si="7"/>
        <v>81973.279999999999</v>
      </c>
      <c r="AN61">
        <v>-18520.64</v>
      </c>
      <c r="AO61">
        <v>182.44</v>
      </c>
    </row>
    <row r="62" spans="1:41" hidden="1" x14ac:dyDescent="0.3">
      <c r="A62">
        <v>10822</v>
      </c>
      <c r="B62">
        <v>208947</v>
      </c>
      <c r="C62">
        <v>257036</v>
      </c>
      <c r="D62">
        <v>138</v>
      </c>
      <c r="G62" t="s">
        <v>934</v>
      </c>
      <c r="H62" t="s">
        <v>935</v>
      </c>
      <c r="I62">
        <v>0</v>
      </c>
      <c r="J62" t="s">
        <v>519</v>
      </c>
      <c r="K62" t="s">
        <v>520</v>
      </c>
      <c r="L62">
        <v>7</v>
      </c>
      <c r="M62">
        <v>76</v>
      </c>
      <c r="N62" t="s">
        <v>521</v>
      </c>
      <c r="O62" t="s">
        <v>522</v>
      </c>
      <c r="P62" t="s">
        <v>523</v>
      </c>
      <c r="Q62" t="s">
        <v>524</v>
      </c>
      <c r="R62" t="s">
        <v>525</v>
      </c>
      <c r="S62" t="s">
        <v>526</v>
      </c>
      <c r="T62" t="s">
        <v>527</v>
      </c>
      <c r="U62" t="s">
        <v>936</v>
      </c>
      <c r="V62" t="s">
        <v>937</v>
      </c>
      <c r="W62" t="s">
        <v>530</v>
      </c>
      <c r="X62" t="s">
        <v>531</v>
      </c>
      <c r="Y62" t="s">
        <v>532</v>
      </c>
      <c r="Z62" t="s">
        <v>533</v>
      </c>
      <c r="AA62" t="s">
        <v>28</v>
      </c>
      <c r="AB62" s="3">
        <v>829000</v>
      </c>
      <c r="AC62">
        <v>0</v>
      </c>
      <c r="AD62">
        <v>0</v>
      </c>
      <c r="AE62" s="3">
        <v>829000</v>
      </c>
      <c r="AF62" s="3">
        <f t="shared" si="4"/>
        <v>0</v>
      </c>
      <c r="AG62" s="3">
        <v>829000</v>
      </c>
      <c r="AH62" s="3">
        <f t="shared" si="5"/>
        <v>856356.99999999988</v>
      </c>
      <c r="AI62" s="3">
        <f t="shared" si="6"/>
        <v>883760.42399999988</v>
      </c>
      <c r="AJ62">
        <v>0</v>
      </c>
      <c r="AK62">
        <v>0</v>
      </c>
      <c r="AL62">
        <v>0</v>
      </c>
      <c r="AM62">
        <f t="shared" si="7"/>
        <v>0</v>
      </c>
      <c r="AN62">
        <v>829000</v>
      </c>
      <c r="AO62">
        <v>0</v>
      </c>
    </row>
    <row r="63" spans="1:41" hidden="1" x14ac:dyDescent="0.3">
      <c r="A63">
        <v>10749</v>
      </c>
      <c r="B63">
        <v>202541</v>
      </c>
      <c r="C63">
        <v>240013</v>
      </c>
      <c r="D63">
        <v>65</v>
      </c>
      <c r="G63" t="s">
        <v>770</v>
      </c>
      <c r="H63" t="s">
        <v>771</v>
      </c>
      <c r="I63">
        <v>0</v>
      </c>
      <c r="J63" t="s">
        <v>519</v>
      </c>
      <c r="K63" t="s">
        <v>520</v>
      </c>
      <c r="L63">
        <v>2</v>
      </c>
      <c r="M63">
        <v>25</v>
      </c>
      <c r="N63" t="s">
        <v>760</v>
      </c>
      <c r="O63" t="s">
        <v>761</v>
      </c>
      <c r="P63" t="s">
        <v>762</v>
      </c>
      <c r="Q63" t="s">
        <v>524</v>
      </c>
      <c r="R63" t="s">
        <v>525</v>
      </c>
      <c r="S63" t="s">
        <v>526</v>
      </c>
      <c r="T63" t="s">
        <v>527</v>
      </c>
      <c r="U63" t="s">
        <v>554</v>
      </c>
      <c r="V63" t="s">
        <v>555</v>
      </c>
      <c r="W63" t="s">
        <v>541</v>
      </c>
      <c r="X63" t="s">
        <v>542</v>
      </c>
      <c r="Y63" t="s">
        <v>601</v>
      </c>
      <c r="Z63" t="s">
        <v>602</v>
      </c>
      <c r="AA63" t="s">
        <v>29</v>
      </c>
      <c r="AB63" s="3">
        <v>2000000</v>
      </c>
      <c r="AC63">
        <v>0</v>
      </c>
      <c r="AD63">
        <v>0</v>
      </c>
      <c r="AE63" s="3">
        <v>2000000</v>
      </c>
      <c r="AF63" s="3">
        <f t="shared" si="4"/>
        <v>2200000</v>
      </c>
      <c r="AG63" s="3">
        <v>4200000</v>
      </c>
      <c r="AH63" s="3">
        <f t="shared" si="5"/>
        <v>4338600</v>
      </c>
      <c r="AI63" s="3">
        <f t="shared" si="6"/>
        <v>4477435.2</v>
      </c>
      <c r="AJ63">
        <v>0</v>
      </c>
      <c r="AK63">
        <v>0</v>
      </c>
      <c r="AL63">
        <v>1828150</v>
      </c>
      <c r="AM63">
        <f t="shared" si="7"/>
        <v>3656300</v>
      </c>
      <c r="AN63">
        <v>171850</v>
      </c>
      <c r="AO63">
        <v>91.41</v>
      </c>
    </row>
    <row r="64" spans="1:41" hidden="1" x14ac:dyDescent="0.3">
      <c r="A64">
        <v>11204</v>
      </c>
      <c r="B64">
        <v>224931</v>
      </c>
      <c r="C64">
        <v>257088</v>
      </c>
      <c r="D64">
        <v>520</v>
      </c>
      <c r="G64" t="s">
        <v>1386</v>
      </c>
      <c r="H64" t="s">
        <v>1387</v>
      </c>
      <c r="I64">
        <v>0</v>
      </c>
      <c r="J64" t="s">
        <v>519</v>
      </c>
      <c r="K64" t="s">
        <v>520</v>
      </c>
      <c r="L64">
        <v>5</v>
      </c>
      <c r="M64">
        <v>92</v>
      </c>
      <c r="N64" t="s">
        <v>355</v>
      </c>
      <c r="O64" t="s">
        <v>545</v>
      </c>
      <c r="P64" t="s">
        <v>546</v>
      </c>
      <c r="Q64" t="s">
        <v>524</v>
      </c>
      <c r="R64" t="s">
        <v>525</v>
      </c>
      <c r="S64" t="s">
        <v>526</v>
      </c>
      <c r="T64" t="s">
        <v>527</v>
      </c>
      <c r="U64" t="s">
        <v>554</v>
      </c>
      <c r="V64" t="s">
        <v>555</v>
      </c>
      <c r="W64" t="s">
        <v>541</v>
      </c>
      <c r="X64" t="s">
        <v>542</v>
      </c>
      <c r="Y64" t="s">
        <v>532</v>
      </c>
      <c r="Z64" t="s">
        <v>533</v>
      </c>
      <c r="AA64" t="s">
        <v>28</v>
      </c>
      <c r="AB64" s="3">
        <v>268497</v>
      </c>
      <c r="AC64">
        <v>400000</v>
      </c>
      <c r="AD64">
        <v>0</v>
      </c>
      <c r="AE64" s="3">
        <v>668497</v>
      </c>
      <c r="AF64" s="3">
        <f t="shared" si="4"/>
        <v>0</v>
      </c>
      <c r="AG64" s="3">
        <v>668497</v>
      </c>
      <c r="AH64" s="3">
        <f t="shared" si="5"/>
        <v>690557.40099999995</v>
      </c>
      <c r="AI64" s="3">
        <f t="shared" si="6"/>
        <v>712655.23783200001</v>
      </c>
      <c r="AJ64">
        <v>0</v>
      </c>
      <c r="AK64">
        <v>0</v>
      </c>
      <c r="AL64">
        <v>266570.23999999999</v>
      </c>
      <c r="AM64">
        <f t="shared" si="7"/>
        <v>533140.47999999998</v>
      </c>
      <c r="AN64">
        <v>401926.76</v>
      </c>
      <c r="AO64">
        <v>39.880000000000003</v>
      </c>
    </row>
    <row r="65" spans="1:41" hidden="1" x14ac:dyDescent="0.3">
      <c r="A65">
        <v>10993</v>
      </c>
      <c r="B65">
        <v>224904</v>
      </c>
      <c r="C65">
        <v>257071</v>
      </c>
      <c r="D65">
        <v>309</v>
      </c>
      <c r="G65" t="s">
        <v>1234</v>
      </c>
      <c r="H65" t="s">
        <v>1235</v>
      </c>
      <c r="I65">
        <v>0</v>
      </c>
      <c r="J65" t="s">
        <v>519</v>
      </c>
      <c r="K65" t="s">
        <v>520</v>
      </c>
      <c r="L65">
        <v>7</v>
      </c>
      <c r="M65">
        <v>77</v>
      </c>
      <c r="N65" t="s">
        <v>849</v>
      </c>
      <c r="O65" t="s">
        <v>522</v>
      </c>
      <c r="P65" t="s">
        <v>523</v>
      </c>
      <c r="Q65" t="s">
        <v>524</v>
      </c>
      <c r="R65" t="s">
        <v>525</v>
      </c>
      <c r="S65" t="s">
        <v>526</v>
      </c>
      <c r="T65" t="s">
        <v>527</v>
      </c>
      <c r="U65" t="s">
        <v>554</v>
      </c>
      <c r="V65" t="s">
        <v>555</v>
      </c>
      <c r="W65" t="s">
        <v>530</v>
      </c>
      <c r="X65" t="s">
        <v>531</v>
      </c>
      <c r="Y65" t="s">
        <v>532</v>
      </c>
      <c r="Z65" t="s">
        <v>533</v>
      </c>
      <c r="AA65" t="s">
        <v>28</v>
      </c>
      <c r="AB65" s="3">
        <v>609000</v>
      </c>
      <c r="AC65">
        <v>0</v>
      </c>
      <c r="AD65">
        <v>0</v>
      </c>
      <c r="AE65" s="3">
        <v>609000</v>
      </c>
      <c r="AF65" s="3">
        <f t="shared" si="4"/>
        <v>0</v>
      </c>
      <c r="AG65" s="3">
        <v>609000</v>
      </c>
      <c r="AH65" s="3">
        <f t="shared" si="5"/>
        <v>629097</v>
      </c>
      <c r="AI65" s="3">
        <f t="shared" si="6"/>
        <v>649228.10400000005</v>
      </c>
      <c r="AJ65">
        <v>0</v>
      </c>
      <c r="AK65">
        <v>0</v>
      </c>
      <c r="AL65">
        <v>92429.04</v>
      </c>
      <c r="AM65">
        <f t="shared" si="7"/>
        <v>184858.08</v>
      </c>
      <c r="AN65">
        <v>516570.96</v>
      </c>
      <c r="AO65">
        <v>15.18</v>
      </c>
    </row>
    <row r="66" spans="1:41" hidden="1" x14ac:dyDescent="0.3">
      <c r="A66">
        <v>11145</v>
      </c>
      <c r="B66">
        <v>225953</v>
      </c>
      <c r="C66">
        <v>257537</v>
      </c>
      <c r="D66">
        <v>461</v>
      </c>
      <c r="G66" t="s">
        <v>1484</v>
      </c>
      <c r="H66" t="s">
        <v>1485</v>
      </c>
      <c r="I66">
        <v>0</v>
      </c>
      <c r="J66" t="s">
        <v>519</v>
      </c>
      <c r="K66" t="s">
        <v>520</v>
      </c>
      <c r="L66">
        <v>6</v>
      </c>
      <c r="M66">
        <v>62</v>
      </c>
      <c r="N66" t="s">
        <v>785</v>
      </c>
      <c r="O66" t="s">
        <v>545</v>
      </c>
      <c r="P66" t="s">
        <v>546</v>
      </c>
      <c r="Q66" t="s">
        <v>524</v>
      </c>
      <c r="R66" t="s">
        <v>525</v>
      </c>
      <c r="S66" t="s">
        <v>526</v>
      </c>
      <c r="T66" t="s">
        <v>527</v>
      </c>
      <c r="U66" t="s">
        <v>554</v>
      </c>
      <c r="V66" t="s">
        <v>555</v>
      </c>
      <c r="W66" t="s">
        <v>541</v>
      </c>
      <c r="X66" t="s">
        <v>542</v>
      </c>
      <c r="Y66" t="s">
        <v>588</v>
      </c>
      <c r="Z66" t="s">
        <v>589</v>
      </c>
      <c r="AA66" t="s">
        <v>29</v>
      </c>
      <c r="AB66" s="3">
        <v>1900000</v>
      </c>
      <c r="AC66">
        <v>0</v>
      </c>
      <c r="AD66">
        <v>0</v>
      </c>
      <c r="AE66" s="3">
        <v>1900000</v>
      </c>
      <c r="AF66" s="3">
        <f t="shared" si="4"/>
        <v>0</v>
      </c>
      <c r="AG66" s="3">
        <v>1900000</v>
      </c>
      <c r="AH66" s="3">
        <f t="shared" si="5"/>
        <v>1962699.9999999998</v>
      </c>
      <c r="AI66" s="3">
        <f t="shared" si="6"/>
        <v>2025506.4</v>
      </c>
      <c r="AJ66">
        <v>0</v>
      </c>
      <c r="AK66">
        <v>0</v>
      </c>
      <c r="AL66">
        <v>0</v>
      </c>
      <c r="AM66">
        <f t="shared" si="7"/>
        <v>0</v>
      </c>
      <c r="AN66">
        <v>1900000</v>
      </c>
      <c r="AO66">
        <v>0</v>
      </c>
    </row>
    <row r="67" spans="1:41" hidden="1" x14ac:dyDescent="0.3">
      <c r="A67">
        <v>10954</v>
      </c>
      <c r="B67">
        <v>224898</v>
      </c>
      <c r="C67">
        <v>257067</v>
      </c>
      <c r="D67">
        <v>270</v>
      </c>
      <c r="G67" t="s">
        <v>1176</v>
      </c>
      <c r="H67" t="s">
        <v>1177</v>
      </c>
      <c r="I67">
        <v>0</v>
      </c>
      <c r="J67" t="s">
        <v>519</v>
      </c>
      <c r="K67" t="s">
        <v>520</v>
      </c>
      <c r="L67">
        <v>6</v>
      </c>
      <c r="M67">
        <v>64</v>
      </c>
      <c r="N67" t="s">
        <v>626</v>
      </c>
      <c r="O67" t="s">
        <v>627</v>
      </c>
      <c r="P67" t="s">
        <v>628</v>
      </c>
      <c r="Q67" t="s">
        <v>524</v>
      </c>
      <c r="R67" t="s">
        <v>525</v>
      </c>
      <c r="S67" t="s">
        <v>526</v>
      </c>
      <c r="T67" t="s">
        <v>527</v>
      </c>
      <c r="U67" t="s">
        <v>554</v>
      </c>
      <c r="V67" t="s">
        <v>555</v>
      </c>
      <c r="W67" t="s">
        <v>629</v>
      </c>
      <c r="X67" t="s">
        <v>630</v>
      </c>
      <c r="Y67" t="s">
        <v>532</v>
      </c>
      <c r="Z67" t="s">
        <v>533</v>
      </c>
      <c r="AA67" t="s">
        <v>28</v>
      </c>
      <c r="AB67" s="3">
        <v>614125</v>
      </c>
      <c r="AC67">
        <v>-35000</v>
      </c>
      <c r="AD67">
        <v>0</v>
      </c>
      <c r="AE67" s="3">
        <v>579125</v>
      </c>
      <c r="AF67" s="3">
        <f t="shared" si="4"/>
        <v>0</v>
      </c>
      <c r="AG67" s="3">
        <v>579125</v>
      </c>
      <c r="AH67" s="3">
        <f t="shared" si="5"/>
        <v>598236.125</v>
      </c>
      <c r="AI67" s="3">
        <f t="shared" si="6"/>
        <v>617379.68099999998</v>
      </c>
      <c r="AJ67">
        <v>0</v>
      </c>
      <c r="AK67">
        <v>0</v>
      </c>
      <c r="AL67">
        <v>40299</v>
      </c>
      <c r="AM67">
        <f t="shared" si="7"/>
        <v>80598</v>
      </c>
      <c r="AN67">
        <v>538826</v>
      </c>
      <c r="AO67">
        <v>6.96</v>
      </c>
    </row>
    <row r="68" spans="1:41" hidden="1" x14ac:dyDescent="0.3">
      <c r="A68">
        <v>11142</v>
      </c>
      <c r="B68">
        <v>224447</v>
      </c>
      <c r="C68">
        <v>256825</v>
      </c>
      <c r="D68">
        <v>458</v>
      </c>
      <c r="G68" t="s">
        <v>1480</v>
      </c>
      <c r="H68" t="s">
        <v>1481</v>
      </c>
      <c r="I68">
        <v>0</v>
      </c>
      <c r="J68" t="s">
        <v>519</v>
      </c>
      <c r="K68" t="s">
        <v>520</v>
      </c>
      <c r="L68">
        <v>4</v>
      </c>
      <c r="M68">
        <v>54</v>
      </c>
      <c r="N68" t="s">
        <v>804</v>
      </c>
      <c r="O68" t="s">
        <v>805</v>
      </c>
      <c r="P68" t="s">
        <v>806</v>
      </c>
      <c r="Q68" t="s">
        <v>524</v>
      </c>
      <c r="R68" t="s">
        <v>525</v>
      </c>
      <c r="S68" t="s">
        <v>526</v>
      </c>
      <c r="T68" t="s">
        <v>527</v>
      </c>
      <c r="U68" t="s">
        <v>1482</v>
      </c>
      <c r="V68" t="s">
        <v>1483</v>
      </c>
      <c r="W68" t="s">
        <v>541</v>
      </c>
      <c r="X68" t="s">
        <v>542</v>
      </c>
      <c r="Y68" t="s">
        <v>532</v>
      </c>
      <c r="Z68" t="s">
        <v>533</v>
      </c>
      <c r="AA68" t="s">
        <v>28</v>
      </c>
      <c r="AB68" s="3">
        <v>545000</v>
      </c>
      <c r="AC68">
        <v>0</v>
      </c>
      <c r="AD68">
        <v>0</v>
      </c>
      <c r="AE68" s="3">
        <v>545000</v>
      </c>
      <c r="AF68" s="3">
        <f t="shared" si="4"/>
        <v>0</v>
      </c>
      <c r="AG68" s="3">
        <v>545000</v>
      </c>
      <c r="AH68" s="3">
        <f t="shared" si="5"/>
        <v>562985</v>
      </c>
      <c r="AI68" s="3">
        <f t="shared" si="6"/>
        <v>581000.52</v>
      </c>
      <c r="AJ68">
        <v>0</v>
      </c>
      <c r="AK68">
        <v>4280</v>
      </c>
      <c r="AL68">
        <v>58326.17</v>
      </c>
      <c r="AM68">
        <f t="shared" si="7"/>
        <v>116652.34</v>
      </c>
      <c r="AN68">
        <v>482393.83</v>
      </c>
      <c r="AO68">
        <v>10.7</v>
      </c>
    </row>
    <row r="69" spans="1:41" hidden="1" x14ac:dyDescent="0.3">
      <c r="A69">
        <v>11110</v>
      </c>
      <c r="B69">
        <v>225866</v>
      </c>
      <c r="C69">
        <v>257467</v>
      </c>
      <c r="D69">
        <v>426</v>
      </c>
      <c r="G69" t="s">
        <v>1424</v>
      </c>
      <c r="H69" t="s">
        <v>1425</v>
      </c>
      <c r="I69">
        <v>0</v>
      </c>
      <c r="J69" t="s">
        <v>519</v>
      </c>
      <c r="K69" t="s">
        <v>520</v>
      </c>
      <c r="L69">
        <v>10</v>
      </c>
      <c r="M69">
        <v>114</v>
      </c>
      <c r="N69" t="s">
        <v>685</v>
      </c>
      <c r="O69" t="s">
        <v>686</v>
      </c>
      <c r="P69" t="s">
        <v>687</v>
      </c>
      <c r="Q69" t="s">
        <v>524</v>
      </c>
      <c r="R69" t="s">
        <v>525</v>
      </c>
      <c r="S69" t="s">
        <v>526</v>
      </c>
      <c r="T69" t="s">
        <v>527</v>
      </c>
      <c r="U69" t="s">
        <v>554</v>
      </c>
      <c r="V69" t="s">
        <v>555</v>
      </c>
      <c r="W69" t="s">
        <v>541</v>
      </c>
      <c r="X69" t="s">
        <v>542</v>
      </c>
      <c r="Y69" t="s">
        <v>601</v>
      </c>
      <c r="Z69" t="s">
        <v>602</v>
      </c>
      <c r="AA69" t="s">
        <v>29</v>
      </c>
      <c r="AB69" s="3">
        <v>1800000</v>
      </c>
      <c r="AC69">
        <v>0</v>
      </c>
      <c r="AD69">
        <v>0</v>
      </c>
      <c r="AE69" s="3">
        <v>1800000</v>
      </c>
      <c r="AF69" s="3">
        <f t="shared" si="4"/>
        <v>0</v>
      </c>
      <c r="AG69" s="3">
        <v>1800000</v>
      </c>
      <c r="AH69" s="3">
        <f t="shared" si="5"/>
        <v>1859399.9999999998</v>
      </c>
      <c r="AI69" s="3">
        <f t="shared" si="6"/>
        <v>1918900.7999999998</v>
      </c>
      <c r="AJ69">
        <v>0</v>
      </c>
      <c r="AK69">
        <v>0</v>
      </c>
      <c r="AL69">
        <v>720000</v>
      </c>
      <c r="AM69">
        <f t="shared" si="7"/>
        <v>1440000</v>
      </c>
      <c r="AN69">
        <v>1080000</v>
      </c>
      <c r="AO69">
        <v>40</v>
      </c>
    </row>
    <row r="70" spans="1:41" hidden="1" x14ac:dyDescent="0.3">
      <c r="A70">
        <v>12671</v>
      </c>
      <c r="B70">
        <v>226016</v>
      </c>
      <c r="C70">
        <v>257590</v>
      </c>
      <c r="D70">
        <v>8728</v>
      </c>
      <c r="G70" t="s">
        <v>1288</v>
      </c>
      <c r="H70" t="s">
        <v>1289</v>
      </c>
      <c r="I70">
        <v>0</v>
      </c>
      <c r="J70" t="s">
        <v>519</v>
      </c>
      <c r="K70" t="s">
        <v>520</v>
      </c>
      <c r="L70">
        <v>3</v>
      </c>
      <c r="M70">
        <v>85</v>
      </c>
      <c r="N70" t="s">
        <v>724</v>
      </c>
      <c r="O70" t="s">
        <v>618</v>
      </c>
      <c r="P70" t="s">
        <v>619</v>
      </c>
      <c r="Q70" t="s">
        <v>524</v>
      </c>
      <c r="R70" t="s">
        <v>525</v>
      </c>
      <c r="S70" t="s">
        <v>526</v>
      </c>
      <c r="T70" t="s">
        <v>527</v>
      </c>
      <c r="U70" t="s">
        <v>779</v>
      </c>
      <c r="V70" t="s">
        <v>780</v>
      </c>
      <c r="W70" t="s">
        <v>530</v>
      </c>
      <c r="X70" t="s">
        <v>531</v>
      </c>
      <c r="Y70" t="s">
        <v>2284</v>
      </c>
      <c r="Z70" t="s">
        <v>2285</v>
      </c>
      <c r="AA70" t="s">
        <v>29</v>
      </c>
      <c r="AB70" s="3">
        <v>1654128</v>
      </c>
      <c r="AC70">
        <v>0</v>
      </c>
      <c r="AD70">
        <v>0</v>
      </c>
      <c r="AE70" s="3">
        <v>1654128</v>
      </c>
      <c r="AF70" s="3">
        <f t="shared" si="4"/>
        <v>0</v>
      </c>
      <c r="AG70" s="3">
        <v>1654128</v>
      </c>
      <c r="AH70" s="3">
        <f t="shared" si="5"/>
        <v>1708714.2239999999</v>
      </c>
      <c r="AI70" s="3">
        <f t="shared" si="6"/>
        <v>1763393.079168</v>
      </c>
      <c r="AJ70">
        <v>0</v>
      </c>
      <c r="AK70">
        <v>0</v>
      </c>
      <c r="AL70">
        <v>0</v>
      </c>
      <c r="AM70">
        <f t="shared" si="7"/>
        <v>0</v>
      </c>
      <c r="AN70">
        <v>1654128</v>
      </c>
      <c r="AO70">
        <v>0</v>
      </c>
    </row>
    <row r="71" spans="1:41" hidden="1" x14ac:dyDescent="0.3">
      <c r="A71">
        <v>10727</v>
      </c>
      <c r="B71">
        <v>202950</v>
      </c>
      <c r="C71">
        <v>240412</v>
      </c>
      <c r="D71">
        <v>43</v>
      </c>
      <c r="G71" t="s">
        <v>708</v>
      </c>
      <c r="H71" t="s">
        <v>709</v>
      </c>
      <c r="I71">
        <v>0</v>
      </c>
      <c r="J71" t="s">
        <v>519</v>
      </c>
      <c r="K71" t="s">
        <v>520</v>
      </c>
      <c r="L71">
        <v>6</v>
      </c>
      <c r="M71">
        <v>71</v>
      </c>
      <c r="N71" t="s">
        <v>710</v>
      </c>
      <c r="O71" t="s">
        <v>711</v>
      </c>
      <c r="P71" t="s">
        <v>712</v>
      </c>
      <c r="Q71" t="s">
        <v>524</v>
      </c>
      <c r="R71" t="s">
        <v>525</v>
      </c>
      <c r="S71" t="s">
        <v>526</v>
      </c>
      <c r="T71" t="s">
        <v>527</v>
      </c>
      <c r="U71" t="s">
        <v>713</v>
      </c>
      <c r="V71" t="s">
        <v>714</v>
      </c>
      <c r="W71" t="s">
        <v>541</v>
      </c>
      <c r="X71" t="s">
        <v>542</v>
      </c>
      <c r="Y71" t="s">
        <v>715</v>
      </c>
      <c r="Z71" t="s">
        <v>716</v>
      </c>
      <c r="AA71" t="s">
        <v>29</v>
      </c>
      <c r="AB71" s="3">
        <v>1630000</v>
      </c>
      <c r="AC71">
        <v>0</v>
      </c>
      <c r="AD71">
        <v>0</v>
      </c>
      <c r="AE71" s="3">
        <v>1630000</v>
      </c>
      <c r="AF71" s="3">
        <f t="shared" si="4"/>
        <v>0</v>
      </c>
      <c r="AG71" s="3">
        <v>1630000</v>
      </c>
      <c r="AH71" s="3">
        <f t="shared" si="5"/>
        <v>1683789.9999999998</v>
      </c>
      <c r="AI71" s="3">
        <f t="shared" si="6"/>
        <v>1737671.2799999998</v>
      </c>
      <c r="AJ71">
        <v>0</v>
      </c>
      <c r="AK71">
        <v>0</v>
      </c>
      <c r="AL71">
        <v>97447.41</v>
      </c>
      <c r="AM71">
        <f t="shared" si="7"/>
        <v>194894.82</v>
      </c>
      <c r="AN71">
        <v>1532552.59</v>
      </c>
      <c r="AO71">
        <v>5.98</v>
      </c>
    </row>
    <row r="72" spans="1:41" hidden="1" x14ac:dyDescent="0.3">
      <c r="A72">
        <v>10714</v>
      </c>
      <c r="B72">
        <v>224962</v>
      </c>
      <c r="C72">
        <v>257101</v>
      </c>
      <c r="D72">
        <v>30</v>
      </c>
      <c r="G72" t="s">
        <v>677</v>
      </c>
      <c r="H72" t="s">
        <v>678</v>
      </c>
      <c r="I72">
        <v>0</v>
      </c>
      <c r="J72" t="s">
        <v>519</v>
      </c>
      <c r="K72" t="s">
        <v>520</v>
      </c>
      <c r="L72">
        <v>4</v>
      </c>
      <c r="M72">
        <v>46</v>
      </c>
      <c r="N72" t="s">
        <v>363</v>
      </c>
      <c r="O72" t="s">
        <v>640</v>
      </c>
      <c r="P72" t="s">
        <v>641</v>
      </c>
      <c r="Q72" t="s">
        <v>524</v>
      </c>
      <c r="R72" t="s">
        <v>525</v>
      </c>
      <c r="S72" t="s">
        <v>526</v>
      </c>
      <c r="T72" t="s">
        <v>527</v>
      </c>
      <c r="U72" t="s">
        <v>679</v>
      </c>
      <c r="V72" t="s">
        <v>680</v>
      </c>
      <c r="W72" t="s">
        <v>541</v>
      </c>
      <c r="X72" t="s">
        <v>542</v>
      </c>
      <c r="Y72" t="s">
        <v>681</v>
      </c>
      <c r="Z72" t="s">
        <v>682</v>
      </c>
      <c r="AA72" t="s">
        <v>29</v>
      </c>
      <c r="AB72" s="3">
        <v>1600000</v>
      </c>
      <c r="AC72">
        <v>0</v>
      </c>
      <c r="AD72">
        <v>0</v>
      </c>
      <c r="AE72" s="3">
        <v>1600000</v>
      </c>
      <c r="AF72" s="3">
        <f t="shared" si="4"/>
        <v>0</v>
      </c>
      <c r="AG72" s="3">
        <v>1600000</v>
      </c>
      <c r="AH72" s="3">
        <f t="shared" si="5"/>
        <v>1652799.9999999998</v>
      </c>
      <c r="AI72" s="3">
        <f t="shared" si="6"/>
        <v>1705689.5999999999</v>
      </c>
      <c r="AJ72">
        <v>0</v>
      </c>
      <c r="AK72">
        <v>0</v>
      </c>
      <c r="AL72">
        <v>1447758.5</v>
      </c>
      <c r="AM72">
        <f t="shared" si="7"/>
        <v>2895517</v>
      </c>
      <c r="AN72">
        <v>152241.5</v>
      </c>
      <c r="AO72">
        <v>90.48</v>
      </c>
    </row>
    <row r="73" spans="1:41" hidden="1" x14ac:dyDescent="0.3">
      <c r="A73">
        <v>11068</v>
      </c>
      <c r="B73">
        <v>202810</v>
      </c>
      <c r="C73">
        <v>240277</v>
      </c>
      <c r="D73">
        <v>384</v>
      </c>
      <c r="G73" t="s">
        <v>1364</v>
      </c>
      <c r="H73" t="s">
        <v>1365</v>
      </c>
      <c r="I73">
        <v>0</v>
      </c>
      <c r="J73" t="s">
        <v>519</v>
      </c>
      <c r="K73" t="s">
        <v>520</v>
      </c>
      <c r="L73">
        <v>2</v>
      </c>
      <c r="M73">
        <v>20</v>
      </c>
      <c r="N73" t="s">
        <v>749</v>
      </c>
      <c r="O73" t="s">
        <v>686</v>
      </c>
      <c r="P73" t="s">
        <v>687</v>
      </c>
      <c r="Q73" t="s">
        <v>524</v>
      </c>
      <c r="R73" t="s">
        <v>525</v>
      </c>
      <c r="S73" t="s">
        <v>526</v>
      </c>
      <c r="T73" t="s">
        <v>527</v>
      </c>
      <c r="U73" t="s">
        <v>554</v>
      </c>
      <c r="V73" t="s">
        <v>555</v>
      </c>
      <c r="W73" t="s">
        <v>541</v>
      </c>
      <c r="X73" t="s">
        <v>542</v>
      </c>
      <c r="Y73" t="s">
        <v>588</v>
      </c>
      <c r="Z73" t="s">
        <v>589</v>
      </c>
      <c r="AA73" t="s">
        <v>29</v>
      </c>
      <c r="AB73" s="3">
        <v>900000</v>
      </c>
      <c r="AC73">
        <v>-115000</v>
      </c>
      <c r="AD73">
        <v>0</v>
      </c>
      <c r="AE73" s="3">
        <v>1285000</v>
      </c>
      <c r="AF73" s="3">
        <f t="shared" si="4"/>
        <v>0</v>
      </c>
      <c r="AG73" s="3">
        <v>1285000</v>
      </c>
      <c r="AH73" s="3">
        <f t="shared" si="5"/>
        <v>1327405</v>
      </c>
      <c r="AI73" s="3">
        <f t="shared" si="6"/>
        <v>1369881.96</v>
      </c>
      <c r="AJ73">
        <v>0</v>
      </c>
      <c r="AK73">
        <v>0</v>
      </c>
      <c r="AL73">
        <v>212454.2</v>
      </c>
      <c r="AM73">
        <f t="shared" si="7"/>
        <v>424908.4</v>
      </c>
      <c r="AN73">
        <v>1072545.8</v>
      </c>
      <c r="AO73">
        <v>16.53</v>
      </c>
    </row>
    <row r="74" spans="1:41" hidden="1" x14ac:dyDescent="0.3">
      <c r="A74">
        <v>11508</v>
      </c>
      <c r="B74">
        <v>225922</v>
      </c>
      <c r="C74">
        <v>257513</v>
      </c>
      <c r="D74">
        <v>2305</v>
      </c>
      <c r="G74" t="s">
        <v>1705</v>
      </c>
      <c r="H74" t="s">
        <v>1706</v>
      </c>
      <c r="I74">
        <v>0</v>
      </c>
      <c r="J74" t="s">
        <v>519</v>
      </c>
      <c r="K74" t="s">
        <v>520</v>
      </c>
      <c r="L74">
        <v>4</v>
      </c>
      <c r="M74">
        <v>54</v>
      </c>
      <c r="N74" t="s">
        <v>804</v>
      </c>
      <c r="O74" t="s">
        <v>805</v>
      </c>
      <c r="P74" t="s">
        <v>806</v>
      </c>
      <c r="Q74" t="s">
        <v>524</v>
      </c>
      <c r="R74" t="s">
        <v>525</v>
      </c>
      <c r="S74" t="s">
        <v>526</v>
      </c>
      <c r="T74" t="s">
        <v>527</v>
      </c>
      <c r="U74" t="s">
        <v>554</v>
      </c>
      <c r="V74" t="s">
        <v>555</v>
      </c>
      <c r="W74" t="s">
        <v>541</v>
      </c>
      <c r="X74" t="s">
        <v>542</v>
      </c>
      <c r="Y74" t="s">
        <v>944</v>
      </c>
      <c r="Z74" t="s">
        <v>945</v>
      </c>
      <c r="AA74" t="s">
        <v>29</v>
      </c>
      <c r="AB74" s="3">
        <v>1260000</v>
      </c>
      <c r="AC74">
        <v>0</v>
      </c>
      <c r="AD74">
        <v>0</v>
      </c>
      <c r="AE74" s="3">
        <v>1260000</v>
      </c>
      <c r="AF74" s="3">
        <f t="shared" si="4"/>
        <v>0</v>
      </c>
      <c r="AG74" s="3">
        <v>1260000</v>
      </c>
      <c r="AH74" s="3">
        <f t="shared" si="5"/>
        <v>1301580</v>
      </c>
      <c r="AI74" s="3">
        <f t="shared" si="6"/>
        <v>1343230.56</v>
      </c>
      <c r="AJ74">
        <v>0</v>
      </c>
      <c r="AK74">
        <v>0</v>
      </c>
      <c r="AL74">
        <v>681558.63</v>
      </c>
      <c r="AM74">
        <f t="shared" si="7"/>
        <v>1363117.26</v>
      </c>
      <c r="AN74">
        <v>578441.37</v>
      </c>
      <c r="AO74">
        <v>54.09</v>
      </c>
    </row>
    <row r="75" spans="1:41" hidden="1" x14ac:dyDescent="0.3">
      <c r="A75">
        <v>10802</v>
      </c>
      <c r="B75">
        <v>224877</v>
      </c>
      <c r="C75">
        <v>257054</v>
      </c>
      <c r="D75">
        <v>118</v>
      </c>
      <c r="G75" t="s">
        <v>894</v>
      </c>
      <c r="H75" t="s">
        <v>895</v>
      </c>
      <c r="I75">
        <v>0</v>
      </c>
      <c r="J75" t="s">
        <v>519</v>
      </c>
      <c r="K75" t="s">
        <v>520</v>
      </c>
      <c r="L75">
        <v>6</v>
      </c>
      <c r="M75">
        <v>67</v>
      </c>
      <c r="N75" t="s">
        <v>875</v>
      </c>
      <c r="O75" t="s">
        <v>876</v>
      </c>
      <c r="P75" t="s">
        <v>877</v>
      </c>
      <c r="Q75" t="s">
        <v>524</v>
      </c>
      <c r="R75" t="s">
        <v>525</v>
      </c>
      <c r="S75" t="s">
        <v>526</v>
      </c>
      <c r="T75" t="s">
        <v>527</v>
      </c>
      <c r="U75" t="s">
        <v>539</v>
      </c>
      <c r="V75" t="s">
        <v>540</v>
      </c>
      <c r="W75" t="s">
        <v>541</v>
      </c>
      <c r="X75" t="s">
        <v>542</v>
      </c>
      <c r="Y75" t="s">
        <v>532</v>
      </c>
      <c r="Z75" t="s">
        <v>533</v>
      </c>
      <c r="AA75" t="s">
        <v>28</v>
      </c>
      <c r="AB75" s="3">
        <v>507327</v>
      </c>
      <c r="AC75">
        <v>0</v>
      </c>
      <c r="AD75">
        <v>0</v>
      </c>
      <c r="AE75" s="3">
        <v>507327</v>
      </c>
      <c r="AF75" s="3">
        <f t="shared" si="4"/>
        <v>0</v>
      </c>
      <c r="AG75" s="3">
        <v>507327</v>
      </c>
      <c r="AH75" s="3">
        <f t="shared" si="5"/>
        <v>524068.79099999997</v>
      </c>
      <c r="AI75" s="3">
        <f t="shared" si="6"/>
        <v>540838.99231200002</v>
      </c>
      <c r="AJ75">
        <v>0</v>
      </c>
      <c r="AK75">
        <v>0</v>
      </c>
      <c r="AL75">
        <v>253872.12</v>
      </c>
      <c r="AM75">
        <f t="shared" si="7"/>
        <v>507744.24</v>
      </c>
      <c r="AN75">
        <v>253454.88</v>
      </c>
      <c r="AO75">
        <v>50.04</v>
      </c>
    </row>
    <row r="76" spans="1:41" hidden="1" x14ac:dyDescent="0.3">
      <c r="A76">
        <v>11110</v>
      </c>
      <c r="B76">
        <v>225948</v>
      </c>
      <c r="C76">
        <v>257532</v>
      </c>
      <c r="D76">
        <v>426</v>
      </c>
      <c r="G76" t="s">
        <v>1424</v>
      </c>
      <c r="H76" t="s">
        <v>1425</v>
      </c>
      <c r="I76">
        <v>0</v>
      </c>
      <c r="J76" t="s">
        <v>519</v>
      </c>
      <c r="K76" t="s">
        <v>520</v>
      </c>
      <c r="L76">
        <v>10</v>
      </c>
      <c r="M76">
        <v>114</v>
      </c>
      <c r="N76" t="s">
        <v>685</v>
      </c>
      <c r="O76" t="s">
        <v>686</v>
      </c>
      <c r="P76" t="s">
        <v>687</v>
      </c>
      <c r="Q76" t="s">
        <v>524</v>
      </c>
      <c r="R76" t="s">
        <v>525</v>
      </c>
      <c r="S76" t="s">
        <v>526</v>
      </c>
      <c r="T76" t="s">
        <v>527</v>
      </c>
      <c r="U76" t="s">
        <v>554</v>
      </c>
      <c r="V76" t="s">
        <v>555</v>
      </c>
      <c r="W76" t="s">
        <v>541</v>
      </c>
      <c r="X76" t="s">
        <v>542</v>
      </c>
      <c r="Y76" t="s">
        <v>588</v>
      </c>
      <c r="Z76" t="s">
        <v>589</v>
      </c>
      <c r="AA76" t="s">
        <v>29</v>
      </c>
      <c r="AB76" s="3">
        <v>1200000</v>
      </c>
      <c r="AC76">
        <v>0</v>
      </c>
      <c r="AD76">
        <v>0</v>
      </c>
      <c r="AE76" s="3">
        <v>1200000</v>
      </c>
      <c r="AF76" s="3">
        <f t="shared" si="4"/>
        <v>300000</v>
      </c>
      <c r="AG76" s="3">
        <v>1500000</v>
      </c>
      <c r="AH76" s="3">
        <f t="shared" si="5"/>
        <v>1549499.9999999998</v>
      </c>
      <c r="AI76" s="3">
        <f t="shared" si="6"/>
        <v>1599083.9999999998</v>
      </c>
      <c r="AJ76">
        <v>0</v>
      </c>
      <c r="AK76">
        <v>37739.49</v>
      </c>
      <c r="AL76">
        <v>228497</v>
      </c>
      <c r="AM76">
        <f t="shared" si="7"/>
        <v>456994</v>
      </c>
      <c r="AN76">
        <v>933763.51</v>
      </c>
      <c r="AO76">
        <v>19.04</v>
      </c>
    </row>
    <row r="77" spans="1:41" hidden="1" x14ac:dyDescent="0.3">
      <c r="A77">
        <v>10733</v>
      </c>
      <c r="B77">
        <v>211074</v>
      </c>
      <c r="C77">
        <v>248380</v>
      </c>
      <c r="D77">
        <v>49</v>
      </c>
      <c r="G77" t="s">
        <v>733</v>
      </c>
      <c r="H77" t="s">
        <v>734</v>
      </c>
      <c r="I77">
        <v>0</v>
      </c>
      <c r="J77" t="s">
        <v>519</v>
      </c>
      <c r="K77" t="s">
        <v>520</v>
      </c>
      <c r="L77">
        <v>5</v>
      </c>
      <c r="M77">
        <v>58</v>
      </c>
      <c r="N77" t="s">
        <v>617</v>
      </c>
      <c r="O77" t="s">
        <v>618</v>
      </c>
      <c r="P77" t="s">
        <v>619</v>
      </c>
      <c r="Q77" t="s">
        <v>524</v>
      </c>
      <c r="R77" t="s">
        <v>525</v>
      </c>
      <c r="S77" t="s">
        <v>526</v>
      </c>
      <c r="T77" t="s">
        <v>527</v>
      </c>
      <c r="U77" t="s">
        <v>554</v>
      </c>
      <c r="V77" t="s">
        <v>555</v>
      </c>
      <c r="W77" t="s">
        <v>541</v>
      </c>
      <c r="X77" t="s">
        <v>542</v>
      </c>
      <c r="Y77" t="s">
        <v>642</v>
      </c>
      <c r="Z77" t="s">
        <v>643</v>
      </c>
      <c r="AA77" t="s">
        <v>26</v>
      </c>
      <c r="AB77" s="3">
        <v>352726</v>
      </c>
      <c r="AC77" s="3">
        <v>0</v>
      </c>
      <c r="AD77">
        <v>0</v>
      </c>
      <c r="AE77" s="3">
        <v>352726</v>
      </c>
      <c r="AF77" s="3">
        <f t="shared" si="4"/>
        <v>-352726</v>
      </c>
      <c r="AG77" s="3">
        <v>0</v>
      </c>
      <c r="AH77" s="3">
        <f t="shared" si="5"/>
        <v>0</v>
      </c>
      <c r="AI77" s="3">
        <f t="shared" si="6"/>
        <v>0</v>
      </c>
      <c r="AJ77">
        <v>0</v>
      </c>
      <c r="AK77">
        <v>0</v>
      </c>
      <c r="AL77">
        <v>86308</v>
      </c>
      <c r="AM77">
        <f t="shared" si="7"/>
        <v>172616</v>
      </c>
      <c r="AN77">
        <v>266418</v>
      </c>
      <c r="AO77">
        <v>24.47</v>
      </c>
    </row>
    <row r="78" spans="1:41" hidden="1" x14ac:dyDescent="0.3">
      <c r="A78">
        <v>10733</v>
      </c>
      <c r="B78">
        <v>211066</v>
      </c>
      <c r="C78">
        <v>248372</v>
      </c>
      <c r="D78">
        <v>49</v>
      </c>
      <c r="G78" t="s">
        <v>733</v>
      </c>
      <c r="H78" t="s">
        <v>734</v>
      </c>
      <c r="I78">
        <v>0</v>
      </c>
      <c r="J78" t="s">
        <v>519</v>
      </c>
      <c r="K78" t="s">
        <v>520</v>
      </c>
      <c r="L78">
        <v>5</v>
      </c>
      <c r="M78">
        <v>58</v>
      </c>
      <c r="N78" t="s">
        <v>617</v>
      </c>
      <c r="O78" t="s">
        <v>618</v>
      </c>
      <c r="P78" t="s">
        <v>619</v>
      </c>
      <c r="Q78" t="s">
        <v>524</v>
      </c>
      <c r="R78" t="s">
        <v>525</v>
      </c>
      <c r="S78" t="s">
        <v>526</v>
      </c>
      <c r="T78" t="s">
        <v>527</v>
      </c>
      <c r="U78" t="s">
        <v>554</v>
      </c>
      <c r="V78" t="s">
        <v>555</v>
      </c>
      <c r="W78" t="s">
        <v>541</v>
      </c>
      <c r="X78" t="s">
        <v>542</v>
      </c>
      <c r="Y78" t="s">
        <v>673</v>
      </c>
      <c r="Z78" t="s">
        <v>674</v>
      </c>
      <c r="AA78" t="s">
        <v>26</v>
      </c>
      <c r="AB78" s="3">
        <v>234623</v>
      </c>
      <c r="AC78" s="3">
        <v>22096</v>
      </c>
      <c r="AD78">
        <v>0</v>
      </c>
      <c r="AE78" s="3">
        <v>256719</v>
      </c>
      <c r="AF78" s="3">
        <f t="shared" si="4"/>
        <v>-256719</v>
      </c>
      <c r="AG78" s="3">
        <v>0</v>
      </c>
      <c r="AH78" s="3">
        <f t="shared" si="5"/>
        <v>0</v>
      </c>
      <c r="AI78" s="3">
        <f t="shared" si="6"/>
        <v>0</v>
      </c>
      <c r="AJ78">
        <v>0</v>
      </c>
      <c r="AK78">
        <v>0</v>
      </c>
      <c r="AL78">
        <v>214950.92</v>
      </c>
      <c r="AM78">
        <f t="shared" si="7"/>
        <v>429901.84</v>
      </c>
      <c r="AN78">
        <v>41768.080000000002</v>
      </c>
      <c r="AO78">
        <v>83.73</v>
      </c>
    </row>
    <row r="79" spans="1:41" hidden="1" x14ac:dyDescent="0.3">
      <c r="A79">
        <v>10733</v>
      </c>
      <c r="B79">
        <v>211075</v>
      </c>
      <c r="C79">
        <v>248381</v>
      </c>
      <c r="D79">
        <v>49</v>
      </c>
      <c r="G79" t="s">
        <v>733</v>
      </c>
      <c r="H79" t="s">
        <v>734</v>
      </c>
      <c r="I79">
        <v>0</v>
      </c>
      <c r="J79" t="s">
        <v>519</v>
      </c>
      <c r="K79" t="s">
        <v>520</v>
      </c>
      <c r="L79">
        <v>5</v>
      </c>
      <c r="M79">
        <v>58</v>
      </c>
      <c r="N79" t="s">
        <v>617</v>
      </c>
      <c r="O79" t="s">
        <v>618</v>
      </c>
      <c r="P79" t="s">
        <v>619</v>
      </c>
      <c r="Q79" t="s">
        <v>524</v>
      </c>
      <c r="R79" t="s">
        <v>525</v>
      </c>
      <c r="S79" t="s">
        <v>526</v>
      </c>
      <c r="T79" t="s">
        <v>527</v>
      </c>
      <c r="U79" t="s">
        <v>554</v>
      </c>
      <c r="V79" t="s">
        <v>555</v>
      </c>
      <c r="W79" t="s">
        <v>541</v>
      </c>
      <c r="X79" t="s">
        <v>542</v>
      </c>
      <c r="Y79" t="s">
        <v>662</v>
      </c>
      <c r="Z79" t="s">
        <v>663</v>
      </c>
      <c r="AA79" t="s">
        <v>26</v>
      </c>
      <c r="AB79" s="3">
        <v>18600</v>
      </c>
      <c r="AC79" s="3">
        <v>0</v>
      </c>
      <c r="AD79">
        <v>0</v>
      </c>
      <c r="AE79" s="3">
        <v>18600</v>
      </c>
      <c r="AF79" s="3">
        <f t="shared" si="4"/>
        <v>-18600</v>
      </c>
      <c r="AG79" s="3">
        <v>0</v>
      </c>
      <c r="AH79" s="3">
        <f t="shared" si="5"/>
        <v>0</v>
      </c>
      <c r="AI79" s="3">
        <f t="shared" si="6"/>
        <v>0</v>
      </c>
      <c r="AJ79">
        <v>0</v>
      </c>
      <c r="AK79">
        <v>0</v>
      </c>
      <c r="AL79">
        <v>9650</v>
      </c>
      <c r="AM79">
        <f t="shared" si="7"/>
        <v>19300</v>
      </c>
      <c r="AN79">
        <v>8950</v>
      </c>
      <c r="AO79">
        <v>51.88</v>
      </c>
    </row>
    <row r="80" spans="1:41" hidden="1" x14ac:dyDescent="0.3">
      <c r="A80">
        <v>10733</v>
      </c>
      <c r="B80">
        <v>223816</v>
      </c>
      <c r="C80">
        <v>256453</v>
      </c>
      <c r="D80">
        <v>49</v>
      </c>
      <c r="G80" t="s">
        <v>733</v>
      </c>
      <c r="H80" t="s">
        <v>734</v>
      </c>
      <c r="I80">
        <v>0</v>
      </c>
      <c r="J80" t="s">
        <v>519</v>
      </c>
      <c r="K80" t="s">
        <v>520</v>
      </c>
      <c r="L80">
        <v>5</v>
      </c>
      <c r="M80">
        <v>58</v>
      </c>
      <c r="N80" t="s">
        <v>617</v>
      </c>
      <c r="O80" t="s">
        <v>618</v>
      </c>
      <c r="P80" t="s">
        <v>619</v>
      </c>
      <c r="Q80" t="s">
        <v>524</v>
      </c>
      <c r="R80" t="s">
        <v>525</v>
      </c>
      <c r="S80" t="s">
        <v>526</v>
      </c>
      <c r="T80" t="s">
        <v>527</v>
      </c>
      <c r="U80" t="s">
        <v>554</v>
      </c>
      <c r="V80" t="s">
        <v>555</v>
      </c>
      <c r="W80" t="s">
        <v>541</v>
      </c>
      <c r="X80" t="s">
        <v>542</v>
      </c>
      <c r="Y80" t="s">
        <v>669</v>
      </c>
      <c r="Z80" t="s">
        <v>670</v>
      </c>
      <c r="AA80" t="s">
        <v>26</v>
      </c>
      <c r="AB80" s="3">
        <v>18000</v>
      </c>
      <c r="AC80" s="3">
        <v>0</v>
      </c>
      <c r="AD80">
        <v>0</v>
      </c>
      <c r="AE80" s="3">
        <v>18000</v>
      </c>
      <c r="AF80" s="3">
        <f t="shared" si="4"/>
        <v>-18000</v>
      </c>
      <c r="AG80" s="3">
        <v>0</v>
      </c>
      <c r="AH80" s="3">
        <f t="shared" si="5"/>
        <v>0</v>
      </c>
      <c r="AI80" s="3">
        <f t="shared" si="6"/>
        <v>0</v>
      </c>
      <c r="AJ80">
        <v>0</v>
      </c>
      <c r="AK80">
        <v>0</v>
      </c>
      <c r="AL80">
        <v>0</v>
      </c>
      <c r="AM80">
        <f t="shared" si="7"/>
        <v>0</v>
      </c>
      <c r="AN80">
        <v>18000</v>
      </c>
      <c r="AO80">
        <v>0</v>
      </c>
    </row>
    <row r="81" spans="1:41" hidden="1" x14ac:dyDescent="0.3">
      <c r="A81">
        <v>10733</v>
      </c>
      <c r="B81">
        <v>210606</v>
      </c>
      <c r="C81">
        <v>247916</v>
      </c>
      <c r="D81">
        <v>49</v>
      </c>
      <c r="G81" t="s">
        <v>733</v>
      </c>
      <c r="H81" t="s">
        <v>734</v>
      </c>
      <c r="I81">
        <v>0</v>
      </c>
      <c r="J81" t="s">
        <v>519</v>
      </c>
      <c r="K81" t="s">
        <v>520</v>
      </c>
      <c r="L81">
        <v>5</v>
      </c>
      <c r="M81">
        <v>58</v>
      </c>
      <c r="N81" t="s">
        <v>617</v>
      </c>
      <c r="O81" t="s">
        <v>618</v>
      </c>
      <c r="P81" t="s">
        <v>619</v>
      </c>
      <c r="Q81" t="s">
        <v>524</v>
      </c>
      <c r="R81" t="s">
        <v>525</v>
      </c>
      <c r="S81" t="s">
        <v>526</v>
      </c>
      <c r="T81" t="s">
        <v>527</v>
      </c>
      <c r="U81" t="s">
        <v>554</v>
      </c>
      <c r="V81" t="s">
        <v>555</v>
      </c>
      <c r="W81" t="s">
        <v>541</v>
      </c>
      <c r="X81" t="s">
        <v>542</v>
      </c>
      <c r="Y81" t="s">
        <v>644</v>
      </c>
      <c r="Z81" t="s">
        <v>645</v>
      </c>
      <c r="AA81" t="s">
        <v>26</v>
      </c>
      <c r="AB81" s="3">
        <v>432733</v>
      </c>
      <c r="AC81" s="3">
        <v>0</v>
      </c>
      <c r="AD81">
        <v>0</v>
      </c>
      <c r="AE81" s="3">
        <v>432733</v>
      </c>
      <c r="AF81" s="3">
        <f t="shared" si="4"/>
        <v>-432733</v>
      </c>
      <c r="AG81" s="3">
        <v>0</v>
      </c>
      <c r="AH81" s="3">
        <f t="shared" si="5"/>
        <v>0</v>
      </c>
      <c r="AI81" s="3">
        <f t="shared" si="6"/>
        <v>0</v>
      </c>
      <c r="AJ81">
        <v>0</v>
      </c>
      <c r="AK81">
        <v>0</v>
      </c>
      <c r="AL81">
        <v>158861.9</v>
      </c>
      <c r="AM81">
        <f t="shared" si="7"/>
        <v>317723.8</v>
      </c>
      <c r="AN81">
        <v>273871.09999999998</v>
      </c>
      <c r="AO81">
        <v>36.71</v>
      </c>
    </row>
    <row r="82" spans="1:41" hidden="1" x14ac:dyDescent="0.3">
      <c r="A82">
        <v>10733</v>
      </c>
      <c r="B82">
        <v>211067</v>
      </c>
      <c r="C82">
        <v>248373</v>
      </c>
      <c r="D82">
        <v>49</v>
      </c>
      <c r="G82" t="s">
        <v>733</v>
      </c>
      <c r="H82" t="s">
        <v>734</v>
      </c>
      <c r="I82">
        <v>0</v>
      </c>
      <c r="J82" t="s">
        <v>519</v>
      </c>
      <c r="K82" t="s">
        <v>520</v>
      </c>
      <c r="L82">
        <v>5</v>
      </c>
      <c r="M82">
        <v>58</v>
      </c>
      <c r="N82" t="s">
        <v>617</v>
      </c>
      <c r="O82" t="s">
        <v>618</v>
      </c>
      <c r="P82" t="s">
        <v>619</v>
      </c>
      <c r="Q82" t="s">
        <v>524</v>
      </c>
      <c r="R82" t="s">
        <v>525</v>
      </c>
      <c r="S82" t="s">
        <v>526</v>
      </c>
      <c r="T82" t="s">
        <v>527</v>
      </c>
      <c r="U82" t="s">
        <v>554</v>
      </c>
      <c r="V82" t="s">
        <v>555</v>
      </c>
      <c r="W82" t="s">
        <v>541</v>
      </c>
      <c r="X82" t="s">
        <v>542</v>
      </c>
      <c r="Y82" t="s">
        <v>656</v>
      </c>
      <c r="Z82" t="s">
        <v>657</v>
      </c>
      <c r="AA82" t="s">
        <v>26</v>
      </c>
      <c r="AB82" s="3">
        <v>395285</v>
      </c>
      <c r="AC82" s="3">
        <v>42980</v>
      </c>
      <c r="AD82">
        <v>0</v>
      </c>
      <c r="AE82" s="3">
        <v>438265</v>
      </c>
      <c r="AF82" s="3">
        <f t="shared" si="4"/>
        <v>-438265</v>
      </c>
      <c r="AG82" s="3">
        <v>0</v>
      </c>
      <c r="AH82" s="3">
        <f t="shared" si="5"/>
        <v>0</v>
      </c>
      <c r="AI82" s="3">
        <f t="shared" si="6"/>
        <v>0</v>
      </c>
      <c r="AJ82">
        <v>0</v>
      </c>
      <c r="AK82">
        <v>0</v>
      </c>
      <c r="AL82">
        <v>52418.26</v>
      </c>
      <c r="AM82">
        <f t="shared" si="7"/>
        <v>104836.52</v>
      </c>
      <c r="AN82">
        <v>385846.74</v>
      </c>
      <c r="AO82">
        <v>11.96</v>
      </c>
    </row>
    <row r="83" spans="1:41" hidden="1" x14ac:dyDescent="0.3">
      <c r="A83">
        <v>10733</v>
      </c>
      <c r="B83">
        <v>210613</v>
      </c>
      <c r="C83">
        <v>247923</v>
      </c>
      <c r="D83">
        <v>49</v>
      </c>
      <c r="G83" t="s">
        <v>733</v>
      </c>
      <c r="H83" t="s">
        <v>734</v>
      </c>
      <c r="I83">
        <v>0</v>
      </c>
      <c r="J83" t="s">
        <v>519</v>
      </c>
      <c r="K83" t="s">
        <v>520</v>
      </c>
      <c r="L83">
        <v>5</v>
      </c>
      <c r="M83">
        <v>58</v>
      </c>
      <c r="N83" t="s">
        <v>617</v>
      </c>
      <c r="O83" t="s">
        <v>618</v>
      </c>
      <c r="P83" t="s">
        <v>619</v>
      </c>
      <c r="Q83" t="s">
        <v>524</v>
      </c>
      <c r="R83" t="s">
        <v>525</v>
      </c>
      <c r="S83" t="s">
        <v>526</v>
      </c>
      <c r="T83" t="s">
        <v>527</v>
      </c>
      <c r="U83" t="s">
        <v>554</v>
      </c>
      <c r="V83" t="s">
        <v>555</v>
      </c>
      <c r="W83" t="s">
        <v>541</v>
      </c>
      <c r="X83" t="s">
        <v>542</v>
      </c>
      <c r="Y83" t="s">
        <v>660</v>
      </c>
      <c r="Z83" t="s">
        <v>661</v>
      </c>
      <c r="AA83" t="s">
        <v>26</v>
      </c>
      <c r="AB83" s="3">
        <v>904218</v>
      </c>
      <c r="AC83" s="3">
        <v>113467</v>
      </c>
      <c r="AD83">
        <v>0</v>
      </c>
      <c r="AE83" s="3">
        <v>1017685</v>
      </c>
      <c r="AF83" s="3">
        <f t="shared" si="4"/>
        <v>-1017685</v>
      </c>
      <c r="AG83" s="3">
        <v>0</v>
      </c>
      <c r="AH83" s="3">
        <f t="shared" si="5"/>
        <v>0</v>
      </c>
      <c r="AI83" s="3">
        <f t="shared" si="6"/>
        <v>0</v>
      </c>
      <c r="AJ83">
        <v>0</v>
      </c>
      <c r="AK83">
        <v>0</v>
      </c>
      <c r="AL83">
        <v>360304.16</v>
      </c>
      <c r="AM83">
        <f t="shared" si="7"/>
        <v>720608.32</v>
      </c>
      <c r="AN83">
        <v>657380.84</v>
      </c>
      <c r="AO83">
        <v>35.4</v>
      </c>
    </row>
    <row r="84" spans="1:41" hidden="1" x14ac:dyDescent="0.3">
      <c r="A84">
        <v>10733</v>
      </c>
      <c r="B84">
        <v>210621</v>
      </c>
      <c r="C84">
        <v>247931</v>
      </c>
      <c r="D84">
        <v>49</v>
      </c>
      <c r="G84" t="s">
        <v>733</v>
      </c>
      <c r="H84" t="s">
        <v>734</v>
      </c>
      <c r="I84">
        <v>0</v>
      </c>
      <c r="J84" t="s">
        <v>519</v>
      </c>
      <c r="K84" t="s">
        <v>520</v>
      </c>
      <c r="L84">
        <v>5</v>
      </c>
      <c r="M84">
        <v>58</v>
      </c>
      <c r="N84" t="s">
        <v>617</v>
      </c>
      <c r="O84" t="s">
        <v>618</v>
      </c>
      <c r="P84" t="s">
        <v>619</v>
      </c>
      <c r="Q84" t="s">
        <v>524</v>
      </c>
      <c r="R84" t="s">
        <v>525</v>
      </c>
      <c r="S84" t="s">
        <v>526</v>
      </c>
      <c r="T84" t="s">
        <v>527</v>
      </c>
      <c r="U84" t="s">
        <v>554</v>
      </c>
      <c r="V84" t="s">
        <v>555</v>
      </c>
      <c r="W84" t="s">
        <v>541</v>
      </c>
      <c r="X84" t="s">
        <v>542</v>
      </c>
      <c r="Y84" t="s">
        <v>646</v>
      </c>
      <c r="Z84" t="s">
        <v>647</v>
      </c>
      <c r="AA84" t="s">
        <v>26</v>
      </c>
      <c r="AB84" s="3">
        <v>27291</v>
      </c>
      <c r="AC84" s="3">
        <v>2274</v>
      </c>
      <c r="AD84">
        <v>0</v>
      </c>
      <c r="AE84" s="3">
        <v>29565</v>
      </c>
      <c r="AF84" s="3">
        <f t="shared" si="4"/>
        <v>-29565</v>
      </c>
      <c r="AG84" s="3">
        <v>0</v>
      </c>
      <c r="AH84" s="3">
        <f t="shared" si="5"/>
        <v>0</v>
      </c>
      <c r="AI84" s="3">
        <f t="shared" si="6"/>
        <v>0</v>
      </c>
      <c r="AJ84">
        <v>0</v>
      </c>
      <c r="AK84">
        <v>0</v>
      </c>
      <c r="AL84">
        <v>24025.93</v>
      </c>
      <c r="AM84">
        <f t="shared" si="7"/>
        <v>48051.86</v>
      </c>
      <c r="AN84">
        <v>5539.07</v>
      </c>
      <c r="AO84">
        <v>81.260000000000005</v>
      </c>
    </row>
    <row r="85" spans="1:41" hidden="1" x14ac:dyDescent="0.3">
      <c r="A85">
        <v>10698</v>
      </c>
      <c r="B85">
        <v>225286</v>
      </c>
      <c r="C85">
        <v>257276</v>
      </c>
      <c r="D85">
        <v>14</v>
      </c>
      <c r="G85" t="s">
        <v>585</v>
      </c>
      <c r="H85" t="s">
        <v>586</v>
      </c>
      <c r="I85">
        <v>0</v>
      </c>
      <c r="J85" t="s">
        <v>519</v>
      </c>
      <c r="K85" t="s">
        <v>520</v>
      </c>
      <c r="L85">
        <v>4</v>
      </c>
      <c r="M85">
        <v>88</v>
      </c>
      <c r="N85" t="s">
        <v>587</v>
      </c>
      <c r="O85" t="s">
        <v>575</v>
      </c>
      <c r="P85" t="s">
        <v>576</v>
      </c>
      <c r="Q85" t="s">
        <v>524</v>
      </c>
      <c r="R85" t="s">
        <v>525</v>
      </c>
      <c r="S85" t="s">
        <v>526</v>
      </c>
      <c r="T85" t="s">
        <v>527</v>
      </c>
      <c r="U85" t="s">
        <v>554</v>
      </c>
      <c r="V85" t="s">
        <v>555</v>
      </c>
      <c r="W85" t="s">
        <v>541</v>
      </c>
      <c r="X85" t="s">
        <v>542</v>
      </c>
      <c r="Y85" t="s">
        <v>599</v>
      </c>
      <c r="Z85" t="s">
        <v>600</v>
      </c>
      <c r="AA85" t="s">
        <v>29</v>
      </c>
      <c r="AB85" s="3">
        <v>600000</v>
      </c>
      <c r="AC85">
        <v>400000</v>
      </c>
      <c r="AD85">
        <v>0</v>
      </c>
      <c r="AE85" s="3">
        <v>1000000</v>
      </c>
      <c r="AF85" s="3">
        <f t="shared" si="4"/>
        <v>0</v>
      </c>
      <c r="AG85" s="3">
        <v>1000000</v>
      </c>
      <c r="AH85" s="3">
        <f t="shared" si="5"/>
        <v>1032999.9999999999</v>
      </c>
      <c r="AI85" s="3">
        <f t="shared" si="6"/>
        <v>1066056</v>
      </c>
      <c r="AJ85">
        <v>0</v>
      </c>
      <c r="AK85">
        <v>0</v>
      </c>
      <c r="AL85">
        <v>192114.56</v>
      </c>
      <c r="AM85">
        <f t="shared" si="7"/>
        <v>384229.12</v>
      </c>
      <c r="AN85">
        <v>807885.44</v>
      </c>
      <c r="AO85">
        <v>19.21</v>
      </c>
    </row>
    <row r="86" spans="1:41" hidden="1" x14ac:dyDescent="0.3">
      <c r="A86">
        <v>10733</v>
      </c>
      <c r="B86">
        <v>236154</v>
      </c>
      <c r="C86">
        <v>256530</v>
      </c>
      <c r="D86">
        <v>49</v>
      </c>
      <c r="G86" t="s">
        <v>733</v>
      </c>
      <c r="H86" t="s">
        <v>734</v>
      </c>
      <c r="I86">
        <v>0</v>
      </c>
      <c r="J86" t="s">
        <v>519</v>
      </c>
      <c r="K86" t="s">
        <v>520</v>
      </c>
      <c r="L86">
        <v>5</v>
      </c>
      <c r="M86">
        <v>58</v>
      </c>
      <c r="N86" t="s">
        <v>617</v>
      </c>
      <c r="O86" t="s">
        <v>618</v>
      </c>
      <c r="P86" t="s">
        <v>619</v>
      </c>
      <c r="Q86" t="s">
        <v>524</v>
      </c>
      <c r="R86" t="s">
        <v>525</v>
      </c>
      <c r="S86" t="s">
        <v>526</v>
      </c>
      <c r="T86" t="s">
        <v>527</v>
      </c>
      <c r="U86" t="s">
        <v>554</v>
      </c>
      <c r="V86" t="s">
        <v>555</v>
      </c>
      <c r="W86" t="s">
        <v>541</v>
      </c>
      <c r="X86" t="s">
        <v>542</v>
      </c>
      <c r="Y86" t="s">
        <v>735</v>
      </c>
      <c r="Z86" t="s">
        <v>736</v>
      </c>
      <c r="AA86" t="s">
        <v>26</v>
      </c>
      <c r="AB86" s="3">
        <v>0</v>
      </c>
      <c r="AC86" s="3">
        <v>13300</v>
      </c>
      <c r="AD86">
        <v>0</v>
      </c>
      <c r="AE86" s="3">
        <v>13300</v>
      </c>
      <c r="AF86" s="3">
        <f t="shared" si="4"/>
        <v>-13300</v>
      </c>
      <c r="AG86" s="3">
        <v>0</v>
      </c>
      <c r="AH86" s="3">
        <f t="shared" si="5"/>
        <v>0</v>
      </c>
      <c r="AI86" s="3">
        <f t="shared" si="6"/>
        <v>0</v>
      </c>
      <c r="AJ86">
        <v>0</v>
      </c>
      <c r="AK86">
        <v>0</v>
      </c>
      <c r="AL86">
        <v>13299.75</v>
      </c>
      <c r="AM86">
        <f t="shared" si="7"/>
        <v>26599.5</v>
      </c>
      <c r="AN86">
        <v>0.25</v>
      </c>
      <c r="AO86">
        <v>100</v>
      </c>
    </row>
    <row r="87" spans="1:41" hidden="1" x14ac:dyDescent="0.3">
      <c r="A87">
        <v>10733</v>
      </c>
      <c r="B87">
        <v>211381</v>
      </c>
      <c r="C87">
        <v>248687</v>
      </c>
      <c r="D87">
        <v>49</v>
      </c>
      <c r="G87" t="s">
        <v>733</v>
      </c>
      <c r="H87" t="s">
        <v>734</v>
      </c>
      <c r="I87">
        <v>0</v>
      </c>
      <c r="J87" t="s">
        <v>519</v>
      </c>
      <c r="K87" t="s">
        <v>520</v>
      </c>
      <c r="L87">
        <v>5</v>
      </c>
      <c r="M87">
        <v>58</v>
      </c>
      <c r="N87" t="s">
        <v>617</v>
      </c>
      <c r="O87" t="s">
        <v>618</v>
      </c>
      <c r="P87" t="s">
        <v>619</v>
      </c>
      <c r="Q87" t="s">
        <v>524</v>
      </c>
      <c r="R87" t="s">
        <v>525</v>
      </c>
      <c r="S87" t="s">
        <v>526</v>
      </c>
      <c r="T87" t="s">
        <v>527</v>
      </c>
      <c r="U87" t="s">
        <v>554</v>
      </c>
      <c r="V87" t="s">
        <v>555</v>
      </c>
      <c r="W87" t="s">
        <v>541</v>
      </c>
      <c r="X87" t="s">
        <v>542</v>
      </c>
      <c r="Y87" t="s">
        <v>652</v>
      </c>
      <c r="Z87" t="s">
        <v>653</v>
      </c>
      <c r="AA87" t="s">
        <v>26</v>
      </c>
      <c r="AB87" s="3">
        <v>4743421</v>
      </c>
      <c r="AC87" s="3">
        <v>502456</v>
      </c>
      <c r="AD87">
        <v>0</v>
      </c>
      <c r="AE87" s="3">
        <v>5245877</v>
      </c>
      <c r="AF87" s="3">
        <f t="shared" si="4"/>
        <v>-5245877</v>
      </c>
      <c r="AG87" s="3">
        <v>0</v>
      </c>
      <c r="AH87" s="3">
        <f t="shared" si="5"/>
        <v>0</v>
      </c>
      <c r="AI87" s="3">
        <f t="shared" si="6"/>
        <v>0</v>
      </c>
      <c r="AJ87">
        <v>0</v>
      </c>
      <c r="AK87">
        <v>0</v>
      </c>
      <c r="AL87">
        <v>1871793.63</v>
      </c>
      <c r="AM87">
        <f t="shared" si="7"/>
        <v>3743587.26</v>
      </c>
      <c r="AN87">
        <v>3374083.37</v>
      </c>
      <c r="AO87">
        <v>35.68</v>
      </c>
    </row>
    <row r="88" spans="1:41" hidden="1" x14ac:dyDescent="0.3">
      <c r="A88">
        <v>11010</v>
      </c>
      <c r="B88">
        <v>200468</v>
      </c>
      <c r="C88">
        <v>237972</v>
      </c>
      <c r="D88">
        <v>326</v>
      </c>
      <c r="G88" t="s">
        <v>1286</v>
      </c>
      <c r="H88" t="s">
        <v>1287</v>
      </c>
      <c r="I88">
        <v>0</v>
      </c>
      <c r="J88" t="s">
        <v>519</v>
      </c>
      <c r="K88" t="s">
        <v>520</v>
      </c>
      <c r="L88">
        <v>10</v>
      </c>
      <c r="M88">
        <v>95</v>
      </c>
      <c r="N88" s="253" t="s">
        <v>579</v>
      </c>
      <c r="O88" t="s">
        <v>580</v>
      </c>
      <c r="P88" t="s">
        <v>581</v>
      </c>
      <c r="Q88" t="s">
        <v>524</v>
      </c>
      <c r="R88" t="s">
        <v>525</v>
      </c>
      <c r="S88" t="s">
        <v>526</v>
      </c>
      <c r="T88" t="s">
        <v>527</v>
      </c>
      <c r="U88" t="s">
        <v>554</v>
      </c>
      <c r="V88" t="s">
        <v>555</v>
      </c>
      <c r="W88" t="s">
        <v>541</v>
      </c>
      <c r="X88" t="s">
        <v>542</v>
      </c>
      <c r="Y88" t="s">
        <v>601</v>
      </c>
      <c r="Z88" t="s">
        <v>602</v>
      </c>
      <c r="AA88" t="s">
        <v>29</v>
      </c>
      <c r="AB88" s="3">
        <v>996000</v>
      </c>
      <c r="AC88">
        <v>0</v>
      </c>
      <c r="AD88">
        <v>0</v>
      </c>
      <c r="AE88" s="3">
        <v>996000</v>
      </c>
      <c r="AF88" s="3">
        <f t="shared" si="4"/>
        <v>0</v>
      </c>
      <c r="AG88" s="3">
        <v>996000</v>
      </c>
      <c r="AH88" s="3">
        <f t="shared" si="5"/>
        <v>1028867.9999999999</v>
      </c>
      <c r="AI88" s="3">
        <f t="shared" si="6"/>
        <v>1061791.7759999998</v>
      </c>
      <c r="AJ88">
        <v>0</v>
      </c>
      <c r="AK88">
        <v>0</v>
      </c>
      <c r="AL88">
        <v>120955.21</v>
      </c>
      <c r="AM88">
        <f t="shared" si="7"/>
        <v>241910.42</v>
      </c>
      <c r="AN88">
        <v>875044.79</v>
      </c>
      <c r="AO88">
        <v>12.14</v>
      </c>
    </row>
    <row r="89" spans="1:41" hidden="1" x14ac:dyDescent="0.3">
      <c r="A89">
        <v>10733</v>
      </c>
      <c r="B89">
        <v>211082</v>
      </c>
      <c r="C89">
        <v>248388</v>
      </c>
      <c r="D89">
        <v>49</v>
      </c>
      <c r="G89" t="s">
        <v>733</v>
      </c>
      <c r="H89" t="s">
        <v>734</v>
      </c>
      <c r="I89">
        <v>0</v>
      </c>
      <c r="J89" t="s">
        <v>519</v>
      </c>
      <c r="K89" t="s">
        <v>520</v>
      </c>
      <c r="L89">
        <v>5</v>
      </c>
      <c r="M89">
        <v>58</v>
      </c>
      <c r="N89" t="s">
        <v>617</v>
      </c>
      <c r="O89" t="s">
        <v>618</v>
      </c>
      <c r="P89" t="s">
        <v>619</v>
      </c>
      <c r="Q89" t="s">
        <v>524</v>
      </c>
      <c r="R89" t="s">
        <v>525</v>
      </c>
      <c r="S89" t="s">
        <v>526</v>
      </c>
      <c r="T89" t="s">
        <v>527</v>
      </c>
      <c r="U89" t="s">
        <v>554</v>
      </c>
      <c r="V89" t="s">
        <v>555</v>
      </c>
      <c r="W89" t="s">
        <v>541</v>
      </c>
      <c r="X89" t="s">
        <v>542</v>
      </c>
      <c r="Y89" t="s">
        <v>667</v>
      </c>
      <c r="Z89" t="s">
        <v>668</v>
      </c>
      <c r="AA89" t="s">
        <v>26</v>
      </c>
      <c r="AB89" s="3">
        <v>198901</v>
      </c>
      <c r="AC89" s="3">
        <v>0</v>
      </c>
      <c r="AD89">
        <v>0</v>
      </c>
      <c r="AE89" s="3">
        <v>198901</v>
      </c>
      <c r="AF89" s="3">
        <f t="shared" si="4"/>
        <v>-198901</v>
      </c>
      <c r="AG89" s="3">
        <v>0</v>
      </c>
      <c r="AH89" s="3">
        <f t="shared" si="5"/>
        <v>0</v>
      </c>
      <c r="AI89" s="3">
        <f t="shared" si="6"/>
        <v>0</v>
      </c>
      <c r="AJ89">
        <v>0</v>
      </c>
      <c r="AK89">
        <v>0</v>
      </c>
      <c r="AL89">
        <v>0</v>
      </c>
      <c r="AM89">
        <f t="shared" si="7"/>
        <v>0</v>
      </c>
      <c r="AN89">
        <v>198901</v>
      </c>
      <c r="AO89">
        <v>0</v>
      </c>
    </row>
    <row r="90" spans="1:41" hidden="1" x14ac:dyDescent="0.3">
      <c r="A90">
        <v>10733</v>
      </c>
      <c r="B90">
        <v>211089</v>
      </c>
      <c r="C90">
        <v>248395</v>
      </c>
      <c r="D90">
        <v>49</v>
      </c>
      <c r="G90" t="s">
        <v>733</v>
      </c>
      <c r="H90" t="s">
        <v>734</v>
      </c>
      <c r="I90">
        <v>0</v>
      </c>
      <c r="J90" t="s">
        <v>519</v>
      </c>
      <c r="K90" t="s">
        <v>520</v>
      </c>
      <c r="L90">
        <v>5</v>
      </c>
      <c r="M90">
        <v>58</v>
      </c>
      <c r="N90" t="s">
        <v>617</v>
      </c>
      <c r="O90" t="s">
        <v>618</v>
      </c>
      <c r="P90" t="s">
        <v>619</v>
      </c>
      <c r="Q90" t="s">
        <v>524</v>
      </c>
      <c r="R90" t="s">
        <v>525</v>
      </c>
      <c r="S90" t="s">
        <v>526</v>
      </c>
      <c r="T90" t="s">
        <v>527</v>
      </c>
      <c r="U90" t="s">
        <v>554</v>
      </c>
      <c r="V90" t="s">
        <v>555</v>
      </c>
      <c r="W90" t="s">
        <v>541</v>
      </c>
      <c r="X90" t="s">
        <v>542</v>
      </c>
      <c r="Y90" t="s">
        <v>650</v>
      </c>
      <c r="Z90" t="s">
        <v>651</v>
      </c>
      <c r="AA90" t="s">
        <v>26</v>
      </c>
      <c r="AB90" s="3">
        <v>94868</v>
      </c>
      <c r="AC90" s="3">
        <v>0</v>
      </c>
      <c r="AD90">
        <v>0</v>
      </c>
      <c r="AE90" s="3">
        <v>94868</v>
      </c>
      <c r="AF90" s="3">
        <f t="shared" si="4"/>
        <v>-94868</v>
      </c>
      <c r="AG90" s="3">
        <v>0</v>
      </c>
      <c r="AH90" s="3">
        <f t="shared" si="5"/>
        <v>0</v>
      </c>
      <c r="AI90" s="3">
        <f t="shared" si="6"/>
        <v>0</v>
      </c>
      <c r="AJ90">
        <v>0</v>
      </c>
      <c r="AK90">
        <v>0</v>
      </c>
      <c r="AL90">
        <v>36535.980000000003</v>
      </c>
      <c r="AM90">
        <f t="shared" si="7"/>
        <v>73071.960000000006</v>
      </c>
      <c r="AN90">
        <v>58332.02</v>
      </c>
      <c r="AO90">
        <v>38.51</v>
      </c>
    </row>
    <row r="91" spans="1:41" hidden="1" x14ac:dyDescent="0.3">
      <c r="A91">
        <v>10883</v>
      </c>
      <c r="B91">
        <v>207436</v>
      </c>
      <c r="C91">
        <v>244829</v>
      </c>
      <c r="D91">
        <v>199</v>
      </c>
      <c r="G91" t="s">
        <v>1076</v>
      </c>
      <c r="H91" t="s">
        <v>1077</v>
      </c>
      <c r="I91">
        <v>0</v>
      </c>
      <c r="J91" t="s">
        <v>519</v>
      </c>
      <c r="K91" t="s">
        <v>520</v>
      </c>
      <c r="L91">
        <v>4</v>
      </c>
      <c r="M91">
        <v>89</v>
      </c>
      <c r="N91" t="s">
        <v>774</v>
      </c>
      <c r="O91" t="s">
        <v>575</v>
      </c>
      <c r="P91" t="s">
        <v>576</v>
      </c>
      <c r="Q91" t="s">
        <v>524</v>
      </c>
      <c r="R91" t="s">
        <v>525</v>
      </c>
      <c r="S91" t="s">
        <v>526</v>
      </c>
      <c r="T91" t="s">
        <v>527</v>
      </c>
      <c r="U91" t="s">
        <v>528</v>
      </c>
      <c r="V91" t="s">
        <v>529</v>
      </c>
      <c r="W91" t="s">
        <v>541</v>
      </c>
      <c r="X91" t="s">
        <v>542</v>
      </c>
      <c r="Y91" t="s">
        <v>532</v>
      </c>
      <c r="Z91" t="s">
        <v>533</v>
      </c>
      <c r="AA91" t="s">
        <v>28</v>
      </c>
      <c r="AB91" s="3">
        <v>500000</v>
      </c>
      <c r="AC91">
        <v>0</v>
      </c>
      <c r="AD91">
        <v>0</v>
      </c>
      <c r="AE91" s="3">
        <v>500000</v>
      </c>
      <c r="AF91" s="3">
        <f t="shared" si="4"/>
        <v>0</v>
      </c>
      <c r="AG91" s="3">
        <v>500000</v>
      </c>
      <c r="AH91" s="3">
        <f t="shared" si="5"/>
        <v>516499.99999999994</v>
      </c>
      <c r="AI91" s="3">
        <f t="shared" si="6"/>
        <v>533028</v>
      </c>
      <c r="AJ91">
        <v>0</v>
      </c>
      <c r="AK91">
        <v>0</v>
      </c>
      <c r="AL91">
        <v>0</v>
      </c>
      <c r="AM91">
        <f t="shared" si="7"/>
        <v>0</v>
      </c>
      <c r="AN91">
        <v>500000</v>
      </c>
      <c r="AO91">
        <v>0</v>
      </c>
    </row>
    <row r="92" spans="1:41" hidden="1" x14ac:dyDescent="0.3">
      <c r="A92">
        <v>11124</v>
      </c>
      <c r="B92">
        <v>206145</v>
      </c>
      <c r="C92">
        <v>243558</v>
      </c>
      <c r="D92">
        <v>440</v>
      </c>
      <c r="E92" t="str">
        <f>CONCATENATE(MID(G92,8,3),F92)</f>
        <v>153/078/1341</v>
      </c>
      <c r="F92" s="252" t="s">
        <v>594</v>
      </c>
      <c r="G92" t="s">
        <v>1444</v>
      </c>
      <c r="H92" t="s">
        <v>1445</v>
      </c>
      <c r="I92">
        <v>0</v>
      </c>
      <c r="J92" t="s">
        <v>519</v>
      </c>
      <c r="K92" t="s">
        <v>520</v>
      </c>
      <c r="L92">
        <v>10</v>
      </c>
      <c r="M92">
        <v>96</v>
      </c>
      <c r="N92" t="s">
        <v>551</v>
      </c>
      <c r="O92" t="s">
        <v>552</v>
      </c>
      <c r="P92" t="s">
        <v>553</v>
      </c>
      <c r="Q92" t="s">
        <v>524</v>
      </c>
      <c r="R92" t="s">
        <v>525</v>
      </c>
      <c r="S92" t="s">
        <v>526</v>
      </c>
      <c r="T92" t="s">
        <v>527</v>
      </c>
      <c r="U92" t="s">
        <v>554</v>
      </c>
      <c r="V92" t="s">
        <v>555</v>
      </c>
      <c r="W92" t="s">
        <v>541</v>
      </c>
      <c r="X92" t="s">
        <v>542</v>
      </c>
      <c r="Y92" t="s">
        <v>595</v>
      </c>
      <c r="Z92" t="s">
        <v>596</v>
      </c>
      <c r="AA92" t="s">
        <v>29</v>
      </c>
      <c r="AB92" s="3">
        <v>600000</v>
      </c>
      <c r="AC92">
        <v>350000</v>
      </c>
      <c r="AD92">
        <v>0</v>
      </c>
      <c r="AE92" s="3">
        <v>950000</v>
      </c>
      <c r="AF92" s="3">
        <f t="shared" si="4"/>
        <v>0</v>
      </c>
      <c r="AG92" s="3">
        <v>950000</v>
      </c>
      <c r="AH92" s="3">
        <f t="shared" si="5"/>
        <v>981349.99999999988</v>
      </c>
      <c r="AI92" s="3">
        <f t="shared" si="6"/>
        <v>1012753.2</v>
      </c>
      <c r="AJ92">
        <v>0</v>
      </c>
      <c r="AK92">
        <v>0</v>
      </c>
      <c r="AL92">
        <v>874450.64</v>
      </c>
      <c r="AM92">
        <f t="shared" si="7"/>
        <v>1748901.28</v>
      </c>
      <c r="AN92">
        <v>75549.36</v>
      </c>
      <c r="AO92">
        <v>92.05</v>
      </c>
    </row>
    <row r="93" spans="1:41" hidden="1" x14ac:dyDescent="0.3">
      <c r="A93">
        <v>11049</v>
      </c>
      <c r="B93">
        <v>224910</v>
      </c>
      <c r="C93">
        <v>257075</v>
      </c>
      <c r="D93">
        <v>365</v>
      </c>
      <c r="G93" t="s">
        <v>1328</v>
      </c>
      <c r="H93" t="s">
        <v>1329</v>
      </c>
      <c r="I93">
        <v>0</v>
      </c>
      <c r="J93" t="s">
        <v>519</v>
      </c>
      <c r="K93" t="s">
        <v>520</v>
      </c>
      <c r="L93">
        <v>4</v>
      </c>
      <c r="M93">
        <v>89</v>
      </c>
      <c r="N93" t="s">
        <v>774</v>
      </c>
      <c r="O93" t="s">
        <v>575</v>
      </c>
      <c r="P93" t="s">
        <v>576</v>
      </c>
      <c r="Q93" t="s">
        <v>524</v>
      </c>
      <c r="R93" t="s">
        <v>525</v>
      </c>
      <c r="S93" t="s">
        <v>526</v>
      </c>
      <c r="T93" t="s">
        <v>527</v>
      </c>
      <c r="U93" t="s">
        <v>539</v>
      </c>
      <c r="V93" t="s">
        <v>540</v>
      </c>
      <c r="W93" t="s">
        <v>541</v>
      </c>
      <c r="X93" t="s">
        <v>542</v>
      </c>
      <c r="Y93" t="s">
        <v>532</v>
      </c>
      <c r="Z93" t="s">
        <v>533</v>
      </c>
      <c r="AA93" t="s">
        <v>28</v>
      </c>
      <c r="AB93" s="3">
        <v>500000</v>
      </c>
      <c r="AC93">
        <v>0</v>
      </c>
      <c r="AD93">
        <v>0</v>
      </c>
      <c r="AE93" s="3">
        <v>500000</v>
      </c>
      <c r="AF93" s="3">
        <f t="shared" si="4"/>
        <v>0</v>
      </c>
      <c r="AG93" s="3">
        <v>500000</v>
      </c>
      <c r="AH93" s="3">
        <f t="shared" si="5"/>
        <v>516499.99999999994</v>
      </c>
      <c r="AI93" s="3">
        <f t="shared" si="6"/>
        <v>533028</v>
      </c>
      <c r="AJ93">
        <v>0</v>
      </c>
      <c r="AK93">
        <v>0</v>
      </c>
      <c r="AL93">
        <v>128950</v>
      </c>
      <c r="AM93">
        <f t="shared" si="7"/>
        <v>257900</v>
      </c>
      <c r="AN93">
        <v>371050</v>
      </c>
      <c r="AO93">
        <v>25.79</v>
      </c>
    </row>
    <row r="94" spans="1:41" hidden="1" x14ac:dyDescent="0.3">
      <c r="A94">
        <v>11119</v>
      </c>
      <c r="B94">
        <v>206523</v>
      </c>
      <c r="C94">
        <v>243929</v>
      </c>
      <c r="D94">
        <v>435</v>
      </c>
      <c r="G94" t="s">
        <v>1436</v>
      </c>
      <c r="H94" t="s">
        <v>1437</v>
      </c>
      <c r="I94">
        <v>0</v>
      </c>
      <c r="J94" t="s">
        <v>519</v>
      </c>
      <c r="K94" t="s">
        <v>520</v>
      </c>
      <c r="L94">
        <v>3</v>
      </c>
      <c r="M94">
        <v>37</v>
      </c>
      <c r="N94" t="s">
        <v>1071</v>
      </c>
      <c r="O94" t="s">
        <v>1072</v>
      </c>
      <c r="P94" t="s">
        <v>1073</v>
      </c>
      <c r="Q94" t="s">
        <v>524</v>
      </c>
      <c r="R94" t="s">
        <v>525</v>
      </c>
      <c r="S94" t="s">
        <v>526</v>
      </c>
      <c r="T94" t="s">
        <v>527</v>
      </c>
      <c r="U94" t="s">
        <v>554</v>
      </c>
      <c r="V94" t="s">
        <v>555</v>
      </c>
      <c r="W94" t="s">
        <v>541</v>
      </c>
      <c r="X94" t="s">
        <v>542</v>
      </c>
      <c r="Y94" t="s">
        <v>987</v>
      </c>
      <c r="Z94" t="s">
        <v>988</v>
      </c>
      <c r="AA94" t="s">
        <v>29</v>
      </c>
      <c r="AB94" s="3">
        <v>507326</v>
      </c>
      <c r="AC94">
        <v>260000</v>
      </c>
      <c r="AD94">
        <v>0</v>
      </c>
      <c r="AE94" s="3">
        <v>767326</v>
      </c>
      <c r="AF94" s="3">
        <f t="shared" si="4"/>
        <v>0</v>
      </c>
      <c r="AG94" s="3">
        <v>767326</v>
      </c>
      <c r="AH94" s="3">
        <f t="shared" si="5"/>
        <v>792647.75799999991</v>
      </c>
      <c r="AI94" s="3">
        <f t="shared" si="6"/>
        <v>818012.48625599989</v>
      </c>
      <c r="AJ94">
        <v>0</v>
      </c>
      <c r="AK94">
        <v>0</v>
      </c>
      <c r="AL94">
        <v>652012.12</v>
      </c>
      <c r="AM94">
        <f t="shared" si="7"/>
        <v>1304024.24</v>
      </c>
      <c r="AN94">
        <v>115313.88</v>
      </c>
      <c r="AO94">
        <v>84.97</v>
      </c>
    </row>
    <row r="95" spans="1:41" hidden="1" x14ac:dyDescent="0.3">
      <c r="A95">
        <v>10744</v>
      </c>
      <c r="B95">
        <v>201234</v>
      </c>
      <c r="C95">
        <v>238722</v>
      </c>
      <c r="D95">
        <v>60</v>
      </c>
      <c r="G95" t="s">
        <v>754</v>
      </c>
      <c r="H95" t="s">
        <v>755</v>
      </c>
      <c r="I95">
        <v>0</v>
      </c>
      <c r="J95" t="s">
        <v>519</v>
      </c>
      <c r="K95" t="s">
        <v>520</v>
      </c>
      <c r="L95">
        <v>6</v>
      </c>
      <c r="M95">
        <v>64</v>
      </c>
      <c r="N95" t="s">
        <v>626</v>
      </c>
      <c r="O95" t="s">
        <v>627</v>
      </c>
      <c r="P95" t="s">
        <v>628</v>
      </c>
      <c r="Q95" t="s">
        <v>524</v>
      </c>
      <c r="R95" t="s">
        <v>525</v>
      </c>
      <c r="S95" t="s">
        <v>526</v>
      </c>
      <c r="T95" t="s">
        <v>527</v>
      </c>
      <c r="U95" t="s">
        <v>554</v>
      </c>
      <c r="V95" t="s">
        <v>555</v>
      </c>
      <c r="W95" t="s">
        <v>629</v>
      </c>
      <c r="X95" t="s">
        <v>630</v>
      </c>
      <c r="Y95" t="s">
        <v>642</v>
      </c>
      <c r="Z95" t="s">
        <v>643</v>
      </c>
      <c r="AA95" t="s">
        <v>26</v>
      </c>
      <c r="AB95" s="3">
        <v>1958446</v>
      </c>
      <c r="AC95" s="3">
        <v>0</v>
      </c>
      <c r="AD95">
        <v>0</v>
      </c>
      <c r="AE95" s="3">
        <v>1958446</v>
      </c>
      <c r="AF95" s="3">
        <f t="shared" si="4"/>
        <v>-1958446</v>
      </c>
      <c r="AG95" s="3">
        <v>0</v>
      </c>
      <c r="AH95" s="3">
        <f t="shared" si="5"/>
        <v>0</v>
      </c>
      <c r="AI95" s="3">
        <f t="shared" si="6"/>
        <v>0</v>
      </c>
      <c r="AJ95">
        <v>0</v>
      </c>
      <c r="AK95">
        <v>0</v>
      </c>
      <c r="AL95">
        <v>682942.84</v>
      </c>
      <c r="AM95">
        <f t="shared" si="7"/>
        <v>1365885.68</v>
      </c>
      <c r="AN95">
        <v>1275503.1599999999</v>
      </c>
      <c r="AO95">
        <v>34.869999999999997</v>
      </c>
    </row>
    <row r="96" spans="1:41" hidden="1" x14ac:dyDescent="0.3">
      <c r="A96">
        <v>10744</v>
      </c>
      <c r="B96">
        <v>201242</v>
      </c>
      <c r="C96">
        <v>238730</v>
      </c>
      <c r="D96">
        <v>60</v>
      </c>
      <c r="G96" t="s">
        <v>754</v>
      </c>
      <c r="H96" t="s">
        <v>755</v>
      </c>
      <c r="I96">
        <v>0</v>
      </c>
      <c r="J96" t="s">
        <v>519</v>
      </c>
      <c r="K96" t="s">
        <v>520</v>
      </c>
      <c r="L96">
        <v>6</v>
      </c>
      <c r="M96">
        <v>64</v>
      </c>
      <c r="N96" t="s">
        <v>626</v>
      </c>
      <c r="O96" t="s">
        <v>627</v>
      </c>
      <c r="P96" t="s">
        <v>628</v>
      </c>
      <c r="Q96" t="s">
        <v>524</v>
      </c>
      <c r="R96" t="s">
        <v>525</v>
      </c>
      <c r="S96" t="s">
        <v>526</v>
      </c>
      <c r="T96" t="s">
        <v>527</v>
      </c>
      <c r="U96" t="s">
        <v>554</v>
      </c>
      <c r="V96" t="s">
        <v>555</v>
      </c>
      <c r="W96" t="s">
        <v>629</v>
      </c>
      <c r="X96" t="s">
        <v>630</v>
      </c>
      <c r="Y96" t="s">
        <v>646</v>
      </c>
      <c r="Z96" t="s">
        <v>647</v>
      </c>
      <c r="AA96" t="s">
        <v>26</v>
      </c>
      <c r="AB96" s="3">
        <v>159195</v>
      </c>
      <c r="AC96" s="3">
        <v>0</v>
      </c>
      <c r="AD96">
        <v>0</v>
      </c>
      <c r="AE96" s="3">
        <v>159195</v>
      </c>
      <c r="AF96" s="3">
        <f t="shared" si="4"/>
        <v>-159195</v>
      </c>
      <c r="AG96" s="3">
        <v>0</v>
      </c>
      <c r="AH96" s="3">
        <f t="shared" si="5"/>
        <v>0</v>
      </c>
      <c r="AI96" s="3">
        <f t="shared" si="6"/>
        <v>0</v>
      </c>
      <c r="AJ96">
        <v>0</v>
      </c>
      <c r="AK96">
        <v>0</v>
      </c>
      <c r="AL96">
        <v>116841.14</v>
      </c>
      <c r="AM96">
        <f t="shared" si="7"/>
        <v>233682.28</v>
      </c>
      <c r="AN96">
        <v>42353.86</v>
      </c>
      <c r="AO96">
        <v>73.39</v>
      </c>
    </row>
    <row r="97" spans="1:41" hidden="1" x14ac:dyDescent="0.3">
      <c r="A97">
        <v>10744</v>
      </c>
      <c r="B97">
        <v>223842</v>
      </c>
      <c r="C97">
        <v>256479</v>
      </c>
      <c r="D97">
        <v>60</v>
      </c>
      <c r="G97" t="s">
        <v>754</v>
      </c>
      <c r="H97" t="s">
        <v>755</v>
      </c>
      <c r="I97">
        <v>0</v>
      </c>
      <c r="J97" t="s">
        <v>519</v>
      </c>
      <c r="K97" t="s">
        <v>520</v>
      </c>
      <c r="L97">
        <v>6</v>
      </c>
      <c r="M97">
        <v>64</v>
      </c>
      <c r="N97" t="s">
        <v>626</v>
      </c>
      <c r="O97" t="s">
        <v>627</v>
      </c>
      <c r="P97" t="s">
        <v>628</v>
      </c>
      <c r="Q97" t="s">
        <v>524</v>
      </c>
      <c r="R97" t="s">
        <v>525</v>
      </c>
      <c r="S97" t="s">
        <v>526</v>
      </c>
      <c r="T97" t="s">
        <v>527</v>
      </c>
      <c r="U97" t="s">
        <v>554</v>
      </c>
      <c r="V97" t="s">
        <v>555</v>
      </c>
      <c r="W97" t="s">
        <v>629</v>
      </c>
      <c r="X97" t="s">
        <v>630</v>
      </c>
      <c r="Y97" t="s">
        <v>669</v>
      </c>
      <c r="Z97" t="s">
        <v>670</v>
      </c>
      <c r="AA97" t="s">
        <v>26</v>
      </c>
      <c r="AB97" s="3">
        <v>42000</v>
      </c>
      <c r="AC97" s="3">
        <v>0</v>
      </c>
      <c r="AD97">
        <v>0</v>
      </c>
      <c r="AE97" s="3">
        <v>42000</v>
      </c>
      <c r="AF97" s="3">
        <f t="shared" si="4"/>
        <v>-42000</v>
      </c>
      <c r="AG97" s="3">
        <v>0</v>
      </c>
      <c r="AH97" s="3">
        <f t="shared" si="5"/>
        <v>0</v>
      </c>
      <c r="AI97" s="3">
        <f t="shared" si="6"/>
        <v>0</v>
      </c>
      <c r="AJ97">
        <v>0</v>
      </c>
      <c r="AK97">
        <v>0</v>
      </c>
      <c r="AL97">
        <v>21000</v>
      </c>
      <c r="AM97">
        <f t="shared" si="7"/>
        <v>42000</v>
      </c>
      <c r="AN97">
        <v>21000</v>
      </c>
      <c r="AO97">
        <v>50</v>
      </c>
    </row>
    <row r="98" spans="1:41" hidden="1" x14ac:dyDescent="0.3">
      <c r="A98">
        <v>10744</v>
      </c>
      <c r="B98">
        <v>201220</v>
      </c>
      <c r="C98">
        <v>238708</v>
      </c>
      <c r="D98">
        <v>60</v>
      </c>
      <c r="G98" t="s">
        <v>754</v>
      </c>
      <c r="H98" t="s">
        <v>755</v>
      </c>
      <c r="I98">
        <v>0</v>
      </c>
      <c r="J98" t="s">
        <v>519</v>
      </c>
      <c r="K98" t="s">
        <v>520</v>
      </c>
      <c r="L98">
        <v>6</v>
      </c>
      <c r="M98">
        <v>64</v>
      </c>
      <c r="N98" t="s">
        <v>626</v>
      </c>
      <c r="O98" t="s">
        <v>627</v>
      </c>
      <c r="P98" t="s">
        <v>628</v>
      </c>
      <c r="Q98" t="s">
        <v>524</v>
      </c>
      <c r="R98" t="s">
        <v>525</v>
      </c>
      <c r="S98" t="s">
        <v>526</v>
      </c>
      <c r="T98" t="s">
        <v>527</v>
      </c>
      <c r="U98" t="s">
        <v>554</v>
      </c>
      <c r="V98" t="s">
        <v>555</v>
      </c>
      <c r="W98" t="s">
        <v>629</v>
      </c>
      <c r="X98" t="s">
        <v>630</v>
      </c>
      <c r="Y98" t="s">
        <v>658</v>
      </c>
      <c r="Z98" t="s">
        <v>659</v>
      </c>
      <c r="AA98" t="s">
        <v>26</v>
      </c>
      <c r="AB98" s="3">
        <v>9820</v>
      </c>
      <c r="AC98" s="3">
        <v>0</v>
      </c>
      <c r="AD98">
        <v>0</v>
      </c>
      <c r="AE98" s="3">
        <v>9820</v>
      </c>
      <c r="AF98" s="3">
        <f t="shared" si="4"/>
        <v>-9820</v>
      </c>
      <c r="AG98" s="3">
        <v>0</v>
      </c>
      <c r="AH98" s="3">
        <f t="shared" si="5"/>
        <v>0</v>
      </c>
      <c r="AI98" s="3">
        <f t="shared" si="6"/>
        <v>0</v>
      </c>
      <c r="AJ98">
        <v>0</v>
      </c>
      <c r="AK98">
        <v>0</v>
      </c>
      <c r="AL98">
        <v>4794.1000000000004</v>
      </c>
      <c r="AM98">
        <f t="shared" si="7"/>
        <v>9588.2000000000007</v>
      </c>
      <c r="AN98">
        <v>5025.8999999999996</v>
      </c>
      <c r="AO98">
        <v>48.82</v>
      </c>
    </row>
    <row r="99" spans="1:41" hidden="1" x14ac:dyDescent="0.3">
      <c r="A99">
        <v>10793</v>
      </c>
      <c r="B99">
        <v>204953</v>
      </c>
      <c r="C99">
        <v>242384</v>
      </c>
      <c r="D99">
        <v>109</v>
      </c>
      <c r="G99" t="s">
        <v>878</v>
      </c>
      <c r="H99" t="s">
        <v>879</v>
      </c>
      <c r="I99">
        <v>0</v>
      </c>
      <c r="J99" t="s">
        <v>519</v>
      </c>
      <c r="K99" t="s">
        <v>520</v>
      </c>
      <c r="L99">
        <v>10</v>
      </c>
      <c r="M99">
        <v>104</v>
      </c>
      <c r="N99" t="s">
        <v>564</v>
      </c>
      <c r="O99" t="s">
        <v>565</v>
      </c>
      <c r="P99" t="s">
        <v>566</v>
      </c>
      <c r="Q99" t="s">
        <v>524</v>
      </c>
      <c r="R99" t="s">
        <v>525</v>
      </c>
      <c r="S99" t="s">
        <v>526</v>
      </c>
      <c r="T99" t="s">
        <v>527</v>
      </c>
      <c r="U99" t="s">
        <v>554</v>
      </c>
      <c r="V99" t="s">
        <v>555</v>
      </c>
      <c r="W99" t="s">
        <v>541</v>
      </c>
      <c r="X99" t="s">
        <v>542</v>
      </c>
      <c r="Y99" t="s">
        <v>592</v>
      </c>
      <c r="Z99" t="s">
        <v>593</v>
      </c>
      <c r="AA99" t="s">
        <v>29</v>
      </c>
      <c r="AB99" s="3">
        <v>724165</v>
      </c>
      <c r="AC99">
        <v>0</v>
      </c>
      <c r="AD99">
        <v>0</v>
      </c>
      <c r="AE99" s="3">
        <v>724165</v>
      </c>
      <c r="AF99" s="3">
        <f t="shared" si="4"/>
        <v>0</v>
      </c>
      <c r="AG99" s="3">
        <v>724165</v>
      </c>
      <c r="AH99" s="3">
        <f t="shared" si="5"/>
        <v>748062.44499999995</v>
      </c>
      <c r="AI99" s="3">
        <f t="shared" si="6"/>
        <v>772000.44323999994</v>
      </c>
      <c r="AJ99">
        <v>0</v>
      </c>
      <c r="AK99">
        <v>0</v>
      </c>
      <c r="AL99">
        <v>451458.36</v>
      </c>
      <c r="AM99">
        <f t="shared" si="7"/>
        <v>902916.72</v>
      </c>
      <c r="AN99">
        <v>272706.64</v>
      </c>
      <c r="AO99">
        <v>62.34</v>
      </c>
    </row>
    <row r="100" spans="1:41" hidden="1" x14ac:dyDescent="0.3">
      <c r="A100">
        <v>10744</v>
      </c>
      <c r="B100">
        <v>201256</v>
      </c>
      <c r="C100">
        <v>238744</v>
      </c>
      <c r="D100">
        <v>60</v>
      </c>
      <c r="G100" t="s">
        <v>754</v>
      </c>
      <c r="H100" t="s">
        <v>755</v>
      </c>
      <c r="I100">
        <v>0</v>
      </c>
      <c r="J100" t="s">
        <v>519</v>
      </c>
      <c r="K100" t="s">
        <v>520</v>
      </c>
      <c r="L100">
        <v>6</v>
      </c>
      <c r="M100">
        <v>64</v>
      </c>
      <c r="N100" t="s">
        <v>626</v>
      </c>
      <c r="O100" t="s">
        <v>627</v>
      </c>
      <c r="P100" t="s">
        <v>628</v>
      </c>
      <c r="Q100" t="s">
        <v>524</v>
      </c>
      <c r="R100" t="s">
        <v>525</v>
      </c>
      <c r="S100" t="s">
        <v>526</v>
      </c>
      <c r="T100" t="s">
        <v>527</v>
      </c>
      <c r="U100" t="s">
        <v>554</v>
      </c>
      <c r="V100" t="s">
        <v>555</v>
      </c>
      <c r="W100" t="s">
        <v>530</v>
      </c>
      <c r="X100" t="s">
        <v>531</v>
      </c>
      <c r="Y100" t="s">
        <v>673</v>
      </c>
      <c r="Z100" t="s">
        <v>674</v>
      </c>
      <c r="AA100" t="s">
        <v>26</v>
      </c>
      <c r="AB100" s="3">
        <v>2493383</v>
      </c>
      <c r="AC100" s="3">
        <v>0</v>
      </c>
      <c r="AD100">
        <v>0</v>
      </c>
      <c r="AE100" s="3">
        <v>2493383</v>
      </c>
      <c r="AF100" s="3">
        <f t="shared" si="4"/>
        <v>-2493383</v>
      </c>
      <c r="AG100" s="3">
        <v>0</v>
      </c>
      <c r="AH100" s="3">
        <f t="shared" si="5"/>
        <v>0</v>
      </c>
      <c r="AI100" s="3">
        <f t="shared" si="6"/>
        <v>0</v>
      </c>
      <c r="AJ100">
        <v>0</v>
      </c>
      <c r="AK100">
        <v>0</v>
      </c>
      <c r="AL100">
        <v>2016349.84</v>
      </c>
      <c r="AM100">
        <f t="shared" si="7"/>
        <v>4032699.68</v>
      </c>
      <c r="AN100">
        <v>477033.16</v>
      </c>
      <c r="AO100">
        <v>80.87</v>
      </c>
    </row>
    <row r="101" spans="1:41" hidden="1" x14ac:dyDescent="0.3">
      <c r="A101">
        <v>10744</v>
      </c>
      <c r="B101">
        <v>201267</v>
      </c>
      <c r="C101">
        <v>238755</v>
      </c>
      <c r="D101">
        <v>60</v>
      </c>
      <c r="G101" t="s">
        <v>754</v>
      </c>
      <c r="H101" t="s">
        <v>755</v>
      </c>
      <c r="I101">
        <v>0</v>
      </c>
      <c r="J101" t="s">
        <v>519</v>
      </c>
      <c r="K101" t="s">
        <v>520</v>
      </c>
      <c r="L101">
        <v>6</v>
      </c>
      <c r="M101">
        <v>64</v>
      </c>
      <c r="N101" t="s">
        <v>626</v>
      </c>
      <c r="O101" t="s">
        <v>627</v>
      </c>
      <c r="P101" t="s">
        <v>628</v>
      </c>
      <c r="Q101" t="s">
        <v>524</v>
      </c>
      <c r="R101" t="s">
        <v>525</v>
      </c>
      <c r="S101" t="s">
        <v>526</v>
      </c>
      <c r="T101" t="s">
        <v>527</v>
      </c>
      <c r="U101" t="s">
        <v>554</v>
      </c>
      <c r="V101" t="s">
        <v>555</v>
      </c>
      <c r="W101" t="s">
        <v>530</v>
      </c>
      <c r="X101" t="s">
        <v>531</v>
      </c>
      <c r="Y101" t="s">
        <v>644</v>
      </c>
      <c r="Z101" t="s">
        <v>645</v>
      </c>
      <c r="AA101" t="s">
        <v>26</v>
      </c>
      <c r="AB101" s="3">
        <v>2305683</v>
      </c>
      <c r="AC101" s="3">
        <v>0</v>
      </c>
      <c r="AD101">
        <v>0</v>
      </c>
      <c r="AE101" s="3">
        <v>2305683</v>
      </c>
      <c r="AF101" s="3">
        <f t="shared" si="4"/>
        <v>-2305683</v>
      </c>
      <c r="AG101" s="3">
        <v>0</v>
      </c>
      <c r="AH101" s="3">
        <f t="shared" si="5"/>
        <v>0</v>
      </c>
      <c r="AI101" s="3">
        <f t="shared" si="6"/>
        <v>0</v>
      </c>
      <c r="AJ101">
        <v>0</v>
      </c>
      <c r="AK101">
        <v>0</v>
      </c>
      <c r="AL101">
        <v>865204.7</v>
      </c>
      <c r="AM101">
        <f t="shared" si="7"/>
        <v>1730409.4</v>
      </c>
      <c r="AN101">
        <v>1440478.3</v>
      </c>
      <c r="AO101">
        <v>37.520000000000003</v>
      </c>
    </row>
    <row r="102" spans="1:41" hidden="1" x14ac:dyDescent="0.3">
      <c r="A102">
        <v>10744</v>
      </c>
      <c r="B102">
        <v>201227</v>
      </c>
      <c r="C102">
        <v>238715</v>
      </c>
      <c r="D102">
        <v>60</v>
      </c>
      <c r="G102" t="s">
        <v>754</v>
      </c>
      <c r="H102" t="s">
        <v>755</v>
      </c>
      <c r="I102">
        <v>0</v>
      </c>
      <c r="J102" t="s">
        <v>519</v>
      </c>
      <c r="K102" t="s">
        <v>520</v>
      </c>
      <c r="L102">
        <v>6</v>
      </c>
      <c r="M102">
        <v>64</v>
      </c>
      <c r="N102" t="s">
        <v>626</v>
      </c>
      <c r="O102" t="s">
        <v>627</v>
      </c>
      <c r="P102" t="s">
        <v>628</v>
      </c>
      <c r="Q102" t="s">
        <v>524</v>
      </c>
      <c r="R102" t="s">
        <v>525</v>
      </c>
      <c r="S102" t="s">
        <v>526</v>
      </c>
      <c r="T102" t="s">
        <v>527</v>
      </c>
      <c r="U102" t="s">
        <v>554</v>
      </c>
      <c r="V102" t="s">
        <v>555</v>
      </c>
      <c r="W102" t="s">
        <v>629</v>
      </c>
      <c r="X102" t="s">
        <v>630</v>
      </c>
      <c r="Y102" t="s">
        <v>667</v>
      </c>
      <c r="Z102" t="s">
        <v>668</v>
      </c>
      <c r="AA102" t="s">
        <v>26</v>
      </c>
      <c r="AB102" s="3">
        <v>547809</v>
      </c>
      <c r="AC102" s="3">
        <v>0</v>
      </c>
      <c r="AD102">
        <v>0</v>
      </c>
      <c r="AE102" s="3">
        <v>547809</v>
      </c>
      <c r="AF102" s="3">
        <f t="shared" ref="AF102:AF165" si="8">AG102-AE102</f>
        <v>-547809</v>
      </c>
      <c r="AG102" s="3">
        <v>0</v>
      </c>
      <c r="AH102" s="3">
        <f t="shared" ref="AH102:AH165" si="9">AG102*1.033</f>
        <v>0</v>
      </c>
      <c r="AI102" s="3">
        <f t="shared" ref="AI102:AI165" si="10">AH102*1.032</f>
        <v>0</v>
      </c>
      <c r="AJ102">
        <v>0</v>
      </c>
      <c r="AK102">
        <v>0</v>
      </c>
      <c r="AL102">
        <v>245154.65</v>
      </c>
      <c r="AM102">
        <f t="shared" ref="AM102:AM165" si="11">AL102*2</f>
        <v>490309.3</v>
      </c>
      <c r="AN102">
        <v>302654.34999999998</v>
      </c>
      <c r="AO102">
        <v>44.75</v>
      </c>
    </row>
    <row r="103" spans="1:41" hidden="1" x14ac:dyDescent="0.3">
      <c r="A103">
        <v>10744</v>
      </c>
      <c r="B103">
        <v>201283</v>
      </c>
      <c r="C103">
        <v>238770</v>
      </c>
      <c r="D103">
        <v>60</v>
      </c>
      <c r="G103" t="s">
        <v>754</v>
      </c>
      <c r="H103" t="s">
        <v>755</v>
      </c>
      <c r="I103">
        <v>0</v>
      </c>
      <c r="J103" t="s">
        <v>519</v>
      </c>
      <c r="K103" t="s">
        <v>520</v>
      </c>
      <c r="L103">
        <v>6</v>
      </c>
      <c r="M103">
        <v>64</v>
      </c>
      <c r="N103" t="s">
        <v>626</v>
      </c>
      <c r="O103" t="s">
        <v>627</v>
      </c>
      <c r="P103" t="s">
        <v>628</v>
      </c>
      <c r="Q103" t="s">
        <v>524</v>
      </c>
      <c r="R103" t="s">
        <v>525</v>
      </c>
      <c r="S103" t="s">
        <v>526</v>
      </c>
      <c r="T103" t="s">
        <v>527</v>
      </c>
      <c r="U103" t="s">
        <v>554</v>
      </c>
      <c r="V103" t="s">
        <v>555</v>
      </c>
      <c r="W103" t="s">
        <v>530</v>
      </c>
      <c r="X103" t="s">
        <v>531</v>
      </c>
      <c r="Y103" t="s">
        <v>660</v>
      </c>
      <c r="Z103" t="s">
        <v>661</v>
      </c>
      <c r="AA103" t="s">
        <v>26</v>
      </c>
      <c r="AB103" s="3">
        <v>3403636</v>
      </c>
      <c r="AC103" s="3">
        <v>0</v>
      </c>
      <c r="AD103">
        <v>0</v>
      </c>
      <c r="AE103" s="3">
        <v>3403636</v>
      </c>
      <c r="AF103" s="3">
        <f t="shared" si="8"/>
        <v>-3403636</v>
      </c>
      <c r="AG103" s="3">
        <v>0</v>
      </c>
      <c r="AH103" s="3">
        <f t="shared" si="9"/>
        <v>0</v>
      </c>
      <c r="AI103" s="3">
        <f t="shared" si="10"/>
        <v>0</v>
      </c>
      <c r="AJ103">
        <v>0</v>
      </c>
      <c r="AK103">
        <v>0</v>
      </c>
      <c r="AL103">
        <v>1525930.23</v>
      </c>
      <c r="AM103">
        <f t="shared" si="11"/>
        <v>3051860.46</v>
      </c>
      <c r="AN103">
        <v>1877705.77</v>
      </c>
      <c r="AO103">
        <v>44.83</v>
      </c>
    </row>
    <row r="104" spans="1:41" hidden="1" x14ac:dyDescent="0.3">
      <c r="A104">
        <v>10744</v>
      </c>
      <c r="B104">
        <v>201274</v>
      </c>
      <c r="C104">
        <v>238762</v>
      </c>
      <c r="D104">
        <v>60</v>
      </c>
      <c r="G104" t="s">
        <v>754</v>
      </c>
      <c r="H104" t="s">
        <v>755</v>
      </c>
      <c r="I104">
        <v>0</v>
      </c>
      <c r="J104" t="s">
        <v>519</v>
      </c>
      <c r="K104" t="s">
        <v>520</v>
      </c>
      <c r="L104">
        <v>6</v>
      </c>
      <c r="M104">
        <v>64</v>
      </c>
      <c r="N104" t="s">
        <v>626</v>
      </c>
      <c r="O104" t="s">
        <v>627</v>
      </c>
      <c r="P104" t="s">
        <v>628</v>
      </c>
      <c r="Q104" t="s">
        <v>524</v>
      </c>
      <c r="R104" t="s">
        <v>525</v>
      </c>
      <c r="S104" t="s">
        <v>526</v>
      </c>
      <c r="T104" t="s">
        <v>527</v>
      </c>
      <c r="U104" t="s">
        <v>554</v>
      </c>
      <c r="V104" t="s">
        <v>555</v>
      </c>
      <c r="W104" t="s">
        <v>629</v>
      </c>
      <c r="X104" t="s">
        <v>630</v>
      </c>
      <c r="Y104" t="s">
        <v>650</v>
      </c>
      <c r="Z104" t="s">
        <v>651</v>
      </c>
      <c r="AA104" t="s">
        <v>26</v>
      </c>
      <c r="AB104" s="3">
        <v>337656</v>
      </c>
      <c r="AC104" s="3">
        <v>0</v>
      </c>
      <c r="AD104">
        <v>0</v>
      </c>
      <c r="AE104" s="3">
        <v>337656</v>
      </c>
      <c r="AF104" s="3">
        <f t="shared" si="8"/>
        <v>-337656</v>
      </c>
      <c r="AG104" s="3">
        <v>0</v>
      </c>
      <c r="AH104" s="3">
        <f t="shared" si="9"/>
        <v>0</v>
      </c>
      <c r="AI104" s="3">
        <f t="shared" si="10"/>
        <v>0</v>
      </c>
      <c r="AJ104">
        <v>0</v>
      </c>
      <c r="AK104">
        <v>0</v>
      </c>
      <c r="AL104">
        <v>149381.47</v>
      </c>
      <c r="AM104">
        <f t="shared" si="11"/>
        <v>298762.94</v>
      </c>
      <c r="AN104">
        <v>188274.53</v>
      </c>
      <c r="AO104">
        <v>44.24</v>
      </c>
    </row>
    <row r="105" spans="1:41" hidden="1" x14ac:dyDescent="0.3">
      <c r="A105">
        <v>10744</v>
      </c>
      <c r="B105">
        <v>201288</v>
      </c>
      <c r="C105">
        <v>238775</v>
      </c>
      <c r="D105">
        <v>60</v>
      </c>
      <c r="G105" t="s">
        <v>754</v>
      </c>
      <c r="H105" t="s">
        <v>755</v>
      </c>
      <c r="I105">
        <v>0</v>
      </c>
      <c r="J105" t="s">
        <v>519</v>
      </c>
      <c r="K105" t="s">
        <v>520</v>
      </c>
      <c r="L105">
        <v>6</v>
      </c>
      <c r="M105">
        <v>64</v>
      </c>
      <c r="N105" t="s">
        <v>626</v>
      </c>
      <c r="O105" t="s">
        <v>627</v>
      </c>
      <c r="P105" t="s">
        <v>628</v>
      </c>
      <c r="Q105" t="s">
        <v>524</v>
      </c>
      <c r="R105" t="s">
        <v>525</v>
      </c>
      <c r="S105" t="s">
        <v>526</v>
      </c>
      <c r="T105" t="s">
        <v>527</v>
      </c>
      <c r="U105" t="s">
        <v>554</v>
      </c>
      <c r="V105" t="s">
        <v>555</v>
      </c>
      <c r="W105" t="s">
        <v>530</v>
      </c>
      <c r="X105" t="s">
        <v>531</v>
      </c>
      <c r="Y105" t="s">
        <v>652</v>
      </c>
      <c r="Z105" t="s">
        <v>653</v>
      </c>
      <c r="AA105" t="s">
        <v>26</v>
      </c>
      <c r="AB105" s="3">
        <v>17149758</v>
      </c>
      <c r="AC105" s="3">
        <v>0</v>
      </c>
      <c r="AD105">
        <v>0</v>
      </c>
      <c r="AE105" s="3">
        <v>17149758</v>
      </c>
      <c r="AF105" s="3">
        <f t="shared" si="8"/>
        <v>-17149758</v>
      </c>
      <c r="AG105" s="3">
        <v>0</v>
      </c>
      <c r="AH105" s="3">
        <f t="shared" si="9"/>
        <v>0</v>
      </c>
      <c r="AI105" s="3">
        <f t="shared" si="10"/>
        <v>0</v>
      </c>
      <c r="AJ105">
        <v>0</v>
      </c>
      <c r="AK105">
        <v>0</v>
      </c>
      <c r="AL105">
        <v>7951414.8099999996</v>
      </c>
      <c r="AM105">
        <f t="shared" si="11"/>
        <v>15902829.619999999</v>
      </c>
      <c r="AN105">
        <v>9198343.1899999995</v>
      </c>
      <c r="AO105">
        <v>46.36</v>
      </c>
    </row>
    <row r="106" spans="1:41" hidden="1" x14ac:dyDescent="0.3">
      <c r="A106">
        <v>10744</v>
      </c>
      <c r="B106">
        <v>201275</v>
      </c>
      <c r="C106">
        <v>238763</v>
      </c>
      <c r="D106">
        <v>60</v>
      </c>
      <c r="G106" t="s">
        <v>754</v>
      </c>
      <c r="H106" t="s">
        <v>755</v>
      </c>
      <c r="I106">
        <v>0</v>
      </c>
      <c r="J106" t="s">
        <v>519</v>
      </c>
      <c r="K106" t="s">
        <v>520</v>
      </c>
      <c r="L106">
        <v>6</v>
      </c>
      <c r="M106">
        <v>64</v>
      </c>
      <c r="N106" t="s">
        <v>626</v>
      </c>
      <c r="O106" t="s">
        <v>627</v>
      </c>
      <c r="P106" t="s">
        <v>628</v>
      </c>
      <c r="Q106" t="s">
        <v>524</v>
      </c>
      <c r="R106" t="s">
        <v>525</v>
      </c>
      <c r="S106" t="s">
        <v>526</v>
      </c>
      <c r="T106" t="s">
        <v>527</v>
      </c>
      <c r="U106" t="s">
        <v>554</v>
      </c>
      <c r="V106" t="s">
        <v>555</v>
      </c>
      <c r="W106" t="s">
        <v>541</v>
      </c>
      <c r="X106" t="s">
        <v>542</v>
      </c>
      <c r="Y106" t="s">
        <v>656</v>
      </c>
      <c r="Z106" t="s">
        <v>657</v>
      </c>
      <c r="AA106" t="s">
        <v>26</v>
      </c>
      <c r="AB106" s="3">
        <v>1429147</v>
      </c>
      <c r="AC106" s="3">
        <v>0</v>
      </c>
      <c r="AD106">
        <v>0</v>
      </c>
      <c r="AE106" s="3">
        <v>1429147</v>
      </c>
      <c r="AF106" s="3">
        <f t="shared" si="8"/>
        <v>-1429147</v>
      </c>
      <c r="AG106" s="3">
        <v>0</v>
      </c>
      <c r="AH106" s="3">
        <f t="shared" si="9"/>
        <v>0</v>
      </c>
      <c r="AI106" s="3">
        <f t="shared" si="10"/>
        <v>0</v>
      </c>
      <c r="AJ106">
        <v>0</v>
      </c>
      <c r="AK106">
        <v>0</v>
      </c>
      <c r="AL106">
        <v>824107.4</v>
      </c>
      <c r="AM106">
        <f t="shared" si="11"/>
        <v>1648214.8</v>
      </c>
      <c r="AN106">
        <v>605039.6</v>
      </c>
      <c r="AO106">
        <v>57.66</v>
      </c>
    </row>
    <row r="107" spans="1:41" hidden="1" x14ac:dyDescent="0.3">
      <c r="A107">
        <v>10698</v>
      </c>
      <c r="B107">
        <v>226003</v>
      </c>
      <c r="C107">
        <v>257584</v>
      </c>
      <c r="D107">
        <v>14</v>
      </c>
      <c r="G107" t="s">
        <v>585</v>
      </c>
      <c r="H107" t="s">
        <v>586</v>
      </c>
      <c r="I107">
        <v>0</v>
      </c>
      <c r="J107" t="s">
        <v>519</v>
      </c>
      <c r="K107" t="s">
        <v>520</v>
      </c>
      <c r="L107">
        <v>4</v>
      </c>
      <c r="M107">
        <v>88</v>
      </c>
      <c r="N107" t="s">
        <v>587</v>
      </c>
      <c r="O107" t="s">
        <v>575</v>
      </c>
      <c r="P107" t="s">
        <v>576</v>
      </c>
      <c r="Q107" t="s">
        <v>524</v>
      </c>
      <c r="R107" t="s">
        <v>525</v>
      </c>
      <c r="S107" t="s">
        <v>526</v>
      </c>
      <c r="T107" t="s">
        <v>527</v>
      </c>
      <c r="U107" t="s">
        <v>554</v>
      </c>
      <c r="V107" t="s">
        <v>555</v>
      </c>
      <c r="W107" t="s">
        <v>541</v>
      </c>
      <c r="X107" t="s">
        <v>542</v>
      </c>
      <c r="Y107" t="s">
        <v>592</v>
      </c>
      <c r="Z107" t="s">
        <v>593</v>
      </c>
      <c r="AA107" t="s">
        <v>29</v>
      </c>
      <c r="AB107" s="3">
        <v>743415</v>
      </c>
      <c r="AC107">
        <v>-20000</v>
      </c>
      <c r="AD107">
        <v>0</v>
      </c>
      <c r="AE107" s="3">
        <v>723415</v>
      </c>
      <c r="AF107" s="3">
        <f t="shared" si="8"/>
        <v>0</v>
      </c>
      <c r="AG107" s="3">
        <v>723415</v>
      </c>
      <c r="AH107" s="3">
        <f t="shared" si="9"/>
        <v>747287.69499999995</v>
      </c>
      <c r="AI107" s="3">
        <f t="shared" si="10"/>
        <v>771200.90123999992</v>
      </c>
      <c r="AJ107">
        <v>0</v>
      </c>
      <c r="AK107">
        <v>0</v>
      </c>
      <c r="AL107">
        <v>398593.49</v>
      </c>
      <c r="AM107">
        <f t="shared" si="11"/>
        <v>797186.98</v>
      </c>
      <c r="AN107">
        <v>324821.51</v>
      </c>
      <c r="AO107">
        <v>55.1</v>
      </c>
    </row>
    <row r="108" spans="1:41" hidden="1" x14ac:dyDescent="0.3">
      <c r="A108">
        <v>10744</v>
      </c>
      <c r="B108">
        <v>232795</v>
      </c>
      <c r="C108">
        <v>257910</v>
      </c>
      <c r="D108">
        <v>60</v>
      </c>
      <c r="G108" t="s">
        <v>754</v>
      </c>
      <c r="H108" t="s">
        <v>755</v>
      </c>
      <c r="I108">
        <v>0</v>
      </c>
      <c r="J108" t="s">
        <v>519</v>
      </c>
      <c r="K108" t="s">
        <v>520</v>
      </c>
      <c r="L108">
        <v>6</v>
      </c>
      <c r="M108">
        <v>64</v>
      </c>
      <c r="N108" t="s">
        <v>626</v>
      </c>
      <c r="O108" t="s">
        <v>627</v>
      </c>
      <c r="P108" t="s">
        <v>628</v>
      </c>
      <c r="Q108" t="s">
        <v>524</v>
      </c>
      <c r="R108" t="s">
        <v>525</v>
      </c>
      <c r="S108" t="s">
        <v>526</v>
      </c>
      <c r="T108" t="s">
        <v>527</v>
      </c>
      <c r="U108" t="s">
        <v>554</v>
      </c>
      <c r="V108" t="s">
        <v>555</v>
      </c>
      <c r="W108" t="s">
        <v>629</v>
      </c>
      <c r="X108" t="s">
        <v>630</v>
      </c>
      <c r="Y108" t="s">
        <v>675</v>
      </c>
      <c r="Z108" t="s">
        <v>676</v>
      </c>
      <c r="AA108" t="s">
        <v>26</v>
      </c>
      <c r="AB108" s="3">
        <v>14524</v>
      </c>
      <c r="AC108" s="3">
        <v>0</v>
      </c>
      <c r="AD108">
        <v>0</v>
      </c>
      <c r="AE108" s="3">
        <v>14524</v>
      </c>
      <c r="AF108" s="3">
        <f t="shared" si="8"/>
        <v>-14524</v>
      </c>
      <c r="AG108" s="3">
        <v>0</v>
      </c>
      <c r="AH108" s="3">
        <f t="shared" si="9"/>
        <v>0</v>
      </c>
      <c r="AI108" s="3">
        <f t="shared" si="10"/>
        <v>0</v>
      </c>
      <c r="AJ108">
        <v>0</v>
      </c>
      <c r="AK108">
        <v>0</v>
      </c>
      <c r="AL108">
        <v>11702.3</v>
      </c>
      <c r="AM108">
        <f t="shared" si="11"/>
        <v>23404.6</v>
      </c>
      <c r="AN108">
        <v>2821.7</v>
      </c>
      <c r="AO108">
        <v>80.569999999999993</v>
      </c>
    </row>
    <row r="109" spans="1:41" hidden="1" x14ac:dyDescent="0.3">
      <c r="A109">
        <v>11084</v>
      </c>
      <c r="B109">
        <v>208756</v>
      </c>
      <c r="C109">
        <v>246130</v>
      </c>
      <c r="D109">
        <v>400</v>
      </c>
      <c r="G109" t="s">
        <v>1388</v>
      </c>
      <c r="H109" t="s">
        <v>1389</v>
      </c>
      <c r="I109">
        <v>0</v>
      </c>
      <c r="J109" t="s">
        <v>519</v>
      </c>
      <c r="K109" t="s">
        <v>520</v>
      </c>
      <c r="L109">
        <v>7</v>
      </c>
      <c r="M109">
        <v>77</v>
      </c>
      <c r="N109" t="s">
        <v>849</v>
      </c>
      <c r="O109" t="s">
        <v>522</v>
      </c>
      <c r="P109" t="s">
        <v>523</v>
      </c>
      <c r="Q109" t="s">
        <v>524</v>
      </c>
      <c r="R109" t="s">
        <v>525</v>
      </c>
      <c r="S109" t="s">
        <v>526</v>
      </c>
      <c r="T109" t="s">
        <v>527</v>
      </c>
      <c r="U109" t="s">
        <v>1014</v>
      </c>
      <c r="V109" t="s">
        <v>1015</v>
      </c>
      <c r="W109" t="s">
        <v>530</v>
      </c>
      <c r="X109" t="s">
        <v>531</v>
      </c>
      <c r="Y109" t="s">
        <v>532</v>
      </c>
      <c r="Z109" t="s">
        <v>533</v>
      </c>
      <c r="AA109" t="s">
        <v>28</v>
      </c>
      <c r="AB109" s="3">
        <v>500000</v>
      </c>
      <c r="AC109">
        <v>0</v>
      </c>
      <c r="AD109">
        <v>0</v>
      </c>
      <c r="AE109" s="3">
        <v>500000</v>
      </c>
      <c r="AF109" s="3">
        <f t="shared" si="8"/>
        <v>0</v>
      </c>
      <c r="AG109" s="3">
        <v>500000</v>
      </c>
      <c r="AH109" s="3">
        <f t="shared" si="9"/>
        <v>516499.99999999994</v>
      </c>
      <c r="AI109" s="3">
        <f t="shared" si="10"/>
        <v>533028</v>
      </c>
      <c r="AJ109">
        <v>0</v>
      </c>
      <c r="AK109">
        <v>0</v>
      </c>
      <c r="AL109">
        <v>0</v>
      </c>
      <c r="AM109">
        <f t="shared" si="11"/>
        <v>0</v>
      </c>
      <c r="AN109">
        <v>500000</v>
      </c>
      <c r="AO109">
        <v>0</v>
      </c>
    </row>
    <row r="110" spans="1:41" hidden="1" x14ac:dyDescent="0.3">
      <c r="A110">
        <v>10747</v>
      </c>
      <c r="B110">
        <v>223563</v>
      </c>
      <c r="C110">
        <v>256432</v>
      </c>
      <c r="D110">
        <v>63</v>
      </c>
      <c r="G110" t="s">
        <v>758</v>
      </c>
      <c r="H110" t="s">
        <v>759</v>
      </c>
      <c r="I110">
        <v>0</v>
      </c>
      <c r="J110" t="s">
        <v>519</v>
      </c>
      <c r="K110" t="s">
        <v>520</v>
      </c>
      <c r="L110">
        <v>2</v>
      </c>
      <c r="M110">
        <v>25</v>
      </c>
      <c r="N110" t="s">
        <v>760</v>
      </c>
      <c r="O110" t="s">
        <v>761</v>
      </c>
      <c r="P110" t="s">
        <v>762</v>
      </c>
      <c r="Q110" t="s">
        <v>524</v>
      </c>
      <c r="R110" t="s">
        <v>525</v>
      </c>
      <c r="S110" t="s">
        <v>526</v>
      </c>
      <c r="T110" t="s">
        <v>527</v>
      </c>
      <c r="U110" t="s">
        <v>554</v>
      </c>
      <c r="V110" t="s">
        <v>555</v>
      </c>
      <c r="W110" t="s">
        <v>556</v>
      </c>
      <c r="X110" t="s">
        <v>557</v>
      </c>
      <c r="Y110" t="s">
        <v>763</v>
      </c>
      <c r="Z110" t="s">
        <v>764</v>
      </c>
      <c r="AA110" t="s">
        <v>25</v>
      </c>
      <c r="AB110" s="3">
        <v>28569</v>
      </c>
      <c r="AC110">
        <v>0</v>
      </c>
      <c r="AD110">
        <v>0</v>
      </c>
      <c r="AE110" s="3">
        <v>28569</v>
      </c>
      <c r="AF110" s="3">
        <f t="shared" si="8"/>
        <v>0</v>
      </c>
      <c r="AG110" s="3">
        <v>28569</v>
      </c>
      <c r="AH110" s="3">
        <f t="shared" si="9"/>
        <v>29511.776999999998</v>
      </c>
      <c r="AI110" s="3">
        <f t="shared" si="10"/>
        <v>30456.153864</v>
      </c>
      <c r="AJ110">
        <v>0</v>
      </c>
      <c r="AK110">
        <v>0</v>
      </c>
      <c r="AL110">
        <v>13848.87</v>
      </c>
      <c r="AM110">
        <f t="shared" si="11"/>
        <v>27697.74</v>
      </c>
      <c r="AN110">
        <v>14720.13</v>
      </c>
      <c r="AO110">
        <v>48.48</v>
      </c>
    </row>
    <row r="111" spans="1:41" hidden="1" x14ac:dyDescent="0.3">
      <c r="A111">
        <v>10748</v>
      </c>
      <c r="B111">
        <v>223548</v>
      </c>
      <c r="C111">
        <v>256427</v>
      </c>
      <c r="D111">
        <v>64</v>
      </c>
      <c r="G111" t="s">
        <v>765</v>
      </c>
      <c r="H111" t="s">
        <v>766</v>
      </c>
      <c r="I111">
        <v>0</v>
      </c>
      <c r="J111" t="s">
        <v>519</v>
      </c>
      <c r="K111" t="s">
        <v>520</v>
      </c>
      <c r="L111">
        <v>2</v>
      </c>
      <c r="M111">
        <v>26</v>
      </c>
      <c r="N111" t="s">
        <v>767</v>
      </c>
      <c r="O111" t="s">
        <v>768</v>
      </c>
      <c r="P111" t="s">
        <v>769</v>
      </c>
      <c r="Q111" t="s">
        <v>524</v>
      </c>
      <c r="R111" t="s">
        <v>525</v>
      </c>
      <c r="S111" t="s">
        <v>526</v>
      </c>
      <c r="T111" t="s">
        <v>527</v>
      </c>
      <c r="U111" t="s">
        <v>554</v>
      </c>
      <c r="V111" t="s">
        <v>555</v>
      </c>
      <c r="W111" t="s">
        <v>556</v>
      </c>
      <c r="X111" t="s">
        <v>557</v>
      </c>
      <c r="Y111" t="s">
        <v>692</v>
      </c>
      <c r="Z111" t="s">
        <v>693</v>
      </c>
      <c r="AA111" t="s">
        <v>25</v>
      </c>
      <c r="AB111" s="3">
        <v>14415</v>
      </c>
      <c r="AC111">
        <v>0</v>
      </c>
      <c r="AD111">
        <v>0</v>
      </c>
      <c r="AE111" s="3">
        <v>14415</v>
      </c>
      <c r="AF111" s="3">
        <f t="shared" si="8"/>
        <v>0</v>
      </c>
      <c r="AG111" s="3">
        <v>14415</v>
      </c>
      <c r="AH111" s="3">
        <f t="shared" si="9"/>
        <v>14890.695</v>
      </c>
      <c r="AI111" s="3">
        <f t="shared" si="10"/>
        <v>15367.19724</v>
      </c>
      <c r="AJ111">
        <v>0</v>
      </c>
      <c r="AK111">
        <v>0</v>
      </c>
      <c r="AL111">
        <v>0</v>
      </c>
      <c r="AM111">
        <f t="shared" si="11"/>
        <v>0</v>
      </c>
      <c r="AN111">
        <v>14415</v>
      </c>
      <c r="AO111">
        <v>0</v>
      </c>
    </row>
    <row r="112" spans="1:41" x14ac:dyDescent="0.3">
      <c r="A112">
        <v>10807</v>
      </c>
      <c r="B112">
        <v>225303</v>
      </c>
      <c r="C112">
        <v>257277</v>
      </c>
      <c r="D112">
        <v>123</v>
      </c>
      <c r="G112" t="s">
        <v>905</v>
      </c>
      <c r="H112" t="s">
        <v>906</v>
      </c>
      <c r="I112">
        <v>0</v>
      </c>
      <c r="J112" t="s">
        <v>519</v>
      </c>
      <c r="K112" t="s">
        <v>520</v>
      </c>
      <c r="L112">
        <v>4</v>
      </c>
      <c r="M112">
        <v>46</v>
      </c>
      <c r="N112" t="s">
        <v>363</v>
      </c>
      <c r="O112" t="s">
        <v>640</v>
      </c>
      <c r="P112" t="s">
        <v>641</v>
      </c>
      <c r="Q112" t="s">
        <v>524</v>
      </c>
      <c r="R112" t="s">
        <v>525</v>
      </c>
      <c r="S112" t="s">
        <v>526</v>
      </c>
      <c r="T112" t="s">
        <v>527</v>
      </c>
      <c r="U112" t="s">
        <v>554</v>
      </c>
      <c r="V112" t="s">
        <v>555</v>
      </c>
      <c r="W112" t="s">
        <v>541</v>
      </c>
      <c r="X112" t="s">
        <v>542</v>
      </c>
      <c r="Y112" t="s">
        <v>599</v>
      </c>
      <c r="Z112" t="s">
        <v>600</v>
      </c>
      <c r="AA112" t="s">
        <v>29</v>
      </c>
      <c r="AB112" s="3">
        <v>792980</v>
      </c>
      <c r="AC112">
        <v>-175000</v>
      </c>
      <c r="AD112">
        <v>0</v>
      </c>
      <c r="AE112" s="3">
        <v>617980</v>
      </c>
      <c r="AF112" s="3">
        <f t="shared" si="8"/>
        <v>0</v>
      </c>
      <c r="AG112" s="3">
        <v>617980</v>
      </c>
      <c r="AH112" s="3">
        <f t="shared" si="9"/>
        <v>638373.34</v>
      </c>
      <c r="AI112" s="3">
        <f t="shared" si="10"/>
        <v>658801.28688000003</v>
      </c>
      <c r="AJ112">
        <v>0</v>
      </c>
      <c r="AK112">
        <v>0</v>
      </c>
      <c r="AL112">
        <v>0</v>
      </c>
      <c r="AM112">
        <f t="shared" si="11"/>
        <v>0</v>
      </c>
      <c r="AN112">
        <v>617980</v>
      </c>
      <c r="AO112">
        <v>0</v>
      </c>
    </row>
    <row r="113" spans="1:41" hidden="1" x14ac:dyDescent="0.3">
      <c r="A113">
        <v>12671</v>
      </c>
      <c r="B113">
        <v>231655</v>
      </c>
      <c r="C113">
        <v>257602</v>
      </c>
      <c r="D113">
        <v>8728</v>
      </c>
      <c r="G113" t="s">
        <v>1288</v>
      </c>
      <c r="H113" t="s">
        <v>1289</v>
      </c>
      <c r="I113">
        <v>0</v>
      </c>
      <c r="J113" t="s">
        <v>519</v>
      </c>
      <c r="K113" t="s">
        <v>520</v>
      </c>
      <c r="L113">
        <v>3</v>
      </c>
      <c r="M113">
        <v>85</v>
      </c>
      <c r="N113" t="s">
        <v>724</v>
      </c>
      <c r="O113" t="s">
        <v>618</v>
      </c>
      <c r="P113" t="s">
        <v>619</v>
      </c>
      <c r="Q113" t="s">
        <v>524</v>
      </c>
      <c r="R113" t="s">
        <v>525</v>
      </c>
      <c r="S113" t="s">
        <v>526</v>
      </c>
      <c r="T113" t="s">
        <v>527</v>
      </c>
      <c r="U113" t="s">
        <v>779</v>
      </c>
      <c r="V113" t="s">
        <v>780</v>
      </c>
      <c r="W113" t="s">
        <v>530</v>
      </c>
      <c r="X113" t="s">
        <v>531</v>
      </c>
      <c r="Y113" t="s">
        <v>1882</v>
      </c>
      <c r="Z113" t="s">
        <v>1883</v>
      </c>
      <c r="AA113" t="s">
        <v>29</v>
      </c>
      <c r="AB113" s="3">
        <v>530950</v>
      </c>
      <c r="AC113">
        <v>0</v>
      </c>
      <c r="AD113">
        <v>0</v>
      </c>
      <c r="AE113" s="3">
        <v>530950</v>
      </c>
      <c r="AF113" s="3">
        <f t="shared" si="8"/>
        <v>0</v>
      </c>
      <c r="AG113" s="3">
        <v>530950</v>
      </c>
      <c r="AH113" s="3">
        <f t="shared" si="9"/>
        <v>548471.35</v>
      </c>
      <c r="AI113" s="3">
        <f t="shared" si="10"/>
        <v>566022.43319999997</v>
      </c>
      <c r="AJ113">
        <v>0</v>
      </c>
      <c r="AK113">
        <v>0</v>
      </c>
      <c r="AL113">
        <v>4113417.99</v>
      </c>
      <c r="AM113">
        <f t="shared" si="11"/>
        <v>8226835.9800000004</v>
      </c>
      <c r="AN113">
        <v>-3582467.99</v>
      </c>
      <c r="AO113">
        <v>774.73</v>
      </c>
    </row>
    <row r="114" spans="1:41" hidden="1" x14ac:dyDescent="0.3">
      <c r="A114">
        <v>11068</v>
      </c>
      <c r="B114">
        <v>202802</v>
      </c>
      <c r="C114">
        <v>257469</v>
      </c>
      <c r="D114">
        <v>384</v>
      </c>
      <c r="G114" t="s">
        <v>1364</v>
      </c>
      <c r="H114" t="s">
        <v>1365</v>
      </c>
      <c r="I114">
        <v>0</v>
      </c>
      <c r="J114" t="s">
        <v>519</v>
      </c>
      <c r="K114" t="s">
        <v>520</v>
      </c>
      <c r="L114">
        <v>2</v>
      </c>
      <c r="M114">
        <v>20</v>
      </c>
      <c r="N114" t="s">
        <v>749</v>
      </c>
      <c r="O114" t="s">
        <v>686</v>
      </c>
      <c r="P114" t="s">
        <v>687</v>
      </c>
      <c r="Q114" t="s">
        <v>524</v>
      </c>
      <c r="R114" t="s">
        <v>525</v>
      </c>
      <c r="S114" t="s">
        <v>526</v>
      </c>
      <c r="T114" t="s">
        <v>527</v>
      </c>
      <c r="U114" t="s">
        <v>554</v>
      </c>
      <c r="V114" t="s">
        <v>555</v>
      </c>
      <c r="W114" t="s">
        <v>541</v>
      </c>
      <c r="X114" t="s">
        <v>542</v>
      </c>
      <c r="Y114" t="s">
        <v>601</v>
      </c>
      <c r="Z114" t="s">
        <v>602</v>
      </c>
      <c r="AA114" t="s">
        <v>29</v>
      </c>
      <c r="AB114" s="3">
        <v>500000</v>
      </c>
      <c r="AC114">
        <v>0</v>
      </c>
      <c r="AD114">
        <v>0</v>
      </c>
      <c r="AE114" s="3">
        <v>500000</v>
      </c>
      <c r="AF114" s="3">
        <f t="shared" si="8"/>
        <v>0</v>
      </c>
      <c r="AG114" s="3">
        <v>500000</v>
      </c>
      <c r="AH114" s="3">
        <f t="shared" si="9"/>
        <v>516499.99999999994</v>
      </c>
      <c r="AI114" s="3">
        <f t="shared" si="10"/>
        <v>533028</v>
      </c>
      <c r="AJ114">
        <v>0</v>
      </c>
      <c r="AK114">
        <v>0</v>
      </c>
      <c r="AL114">
        <v>169250</v>
      </c>
      <c r="AM114">
        <f t="shared" si="11"/>
        <v>338500</v>
      </c>
      <c r="AN114">
        <v>330750</v>
      </c>
      <c r="AO114">
        <v>33.85</v>
      </c>
    </row>
    <row r="115" spans="1:41" hidden="1" x14ac:dyDescent="0.3">
      <c r="A115">
        <v>12247</v>
      </c>
      <c r="B115">
        <v>231672</v>
      </c>
      <c r="C115">
        <v>257617</v>
      </c>
      <c r="D115">
        <v>6518</v>
      </c>
      <c r="G115" t="s">
        <v>1900</v>
      </c>
      <c r="H115" t="s">
        <v>1901</v>
      </c>
      <c r="I115">
        <v>0</v>
      </c>
      <c r="J115" t="s">
        <v>519</v>
      </c>
      <c r="K115" t="s">
        <v>520</v>
      </c>
      <c r="L115">
        <v>5</v>
      </c>
      <c r="M115">
        <v>58</v>
      </c>
      <c r="N115" t="s">
        <v>617</v>
      </c>
      <c r="O115" t="s">
        <v>618</v>
      </c>
      <c r="P115" t="s">
        <v>619</v>
      </c>
      <c r="Q115" t="s">
        <v>524</v>
      </c>
      <c r="R115" t="s">
        <v>525</v>
      </c>
      <c r="S115" t="s">
        <v>526</v>
      </c>
      <c r="T115" t="s">
        <v>527</v>
      </c>
      <c r="U115" t="s">
        <v>779</v>
      </c>
      <c r="V115" t="s">
        <v>780</v>
      </c>
      <c r="W115" t="s">
        <v>530</v>
      </c>
      <c r="X115" t="s">
        <v>531</v>
      </c>
      <c r="Y115" t="s">
        <v>1882</v>
      </c>
      <c r="Z115" t="s">
        <v>1883</v>
      </c>
      <c r="AA115" t="s">
        <v>29</v>
      </c>
      <c r="AB115" s="3">
        <v>499375</v>
      </c>
      <c r="AC115">
        <v>0</v>
      </c>
      <c r="AD115">
        <v>0</v>
      </c>
      <c r="AE115" s="3">
        <v>499375</v>
      </c>
      <c r="AF115" s="3">
        <f t="shared" si="8"/>
        <v>0</v>
      </c>
      <c r="AG115" s="3">
        <v>499375</v>
      </c>
      <c r="AH115" s="3">
        <f t="shared" si="9"/>
        <v>515854.37499999994</v>
      </c>
      <c r="AI115" s="3">
        <f t="shared" si="10"/>
        <v>532361.71499999997</v>
      </c>
      <c r="AJ115">
        <v>0</v>
      </c>
      <c r="AK115">
        <v>0</v>
      </c>
      <c r="AL115">
        <v>0</v>
      </c>
      <c r="AM115">
        <f t="shared" si="11"/>
        <v>0</v>
      </c>
      <c r="AN115">
        <v>499375</v>
      </c>
      <c r="AO115">
        <v>0</v>
      </c>
    </row>
    <row r="116" spans="1:41" hidden="1" x14ac:dyDescent="0.3">
      <c r="A116">
        <v>12265</v>
      </c>
      <c r="B116">
        <v>231660</v>
      </c>
      <c r="C116">
        <v>257606</v>
      </c>
      <c r="D116">
        <v>6610</v>
      </c>
      <c r="G116" t="s">
        <v>1962</v>
      </c>
      <c r="H116" t="s">
        <v>1963</v>
      </c>
      <c r="I116">
        <v>0</v>
      </c>
      <c r="J116" t="s">
        <v>519</v>
      </c>
      <c r="K116" t="s">
        <v>520</v>
      </c>
      <c r="L116">
        <v>3</v>
      </c>
      <c r="M116">
        <v>85</v>
      </c>
      <c r="N116" t="s">
        <v>724</v>
      </c>
      <c r="O116" t="s">
        <v>618</v>
      </c>
      <c r="P116" t="s">
        <v>619</v>
      </c>
      <c r="Q116" t="s">
        <v>524</v>
      </c>
      <c r="R116" t="s">
        <v>525</v>
      </c>
      <c r="S116" t="s">
        <v>526</v>
      </c>
      <c r="T116" t="s">
        <v>527</v>
      </c>
      <c r="U116" t="s">
        <v>779</v>
      </c>
      <c r="V116" t="s">
        <v>780</v>
      </c>
      <c r="W116" t="s">
        <v>530</v>
      </c>
      <c r="X116" t="s">
        <v>531</v>
      </c>
      <c r="Y116" t="s">
        <v>1882</v>
      </c>
      <c r="Z116" t="s">
        <v>1883</v>
      </c>
      <c r="AA116" t="s">
        <v>29</v>
      </c>
      <c r="AB116" s="3">
        <v>499375</v>
      </c>
      <c r="AC116">
        <v>0</v>
      </c>
      <c r="AD116">
        <v>0</v>
      </c>
      <c r="AE116" s="3">
        <v>499375</v>
      </c>
      <c r="AF116" s="3">
        <f t="shared" si="8"/>
        <v>0</v>
      </c>
      <c r="AG116" s="3">
        <v>499375</v>
      </c>
      <c r="AH116" s="3">
        <f t="shared" si="9"/>
        <v>515854.37499999994</v>
      </c>
      <c r="AI116" s="3">
        <f t="shared" si="10"/>
        <v>532361.71499999997</v>
      </c>
      <c r="AJ116">
        <v>0</v>
      </c>
      <c r="AK116">
        <v>0</v>
      </c>
      <c r="AL116">
        <v>0</v>
      </c>
      <c r="AM116">
        <f t="shared" si="11"/>
        <v>0</v>
      </c>
      <c r="AN116">
        <v>499375</v>
      </c>
      <c r="AO116">
        <v>0</v>
      </c>
    </row>
    <row r="117" spans="1:41" hidden="1" x14ac:dyDescent="0.3">
      <c r="A117">
        <v>12606</v>
      </c>
      <c r="B117">
        <v>231717</v>
      </c>
      <c r="C117">
        <v>257657</v>
      </c>
      <c r="D117">
        <v>8622</v>
      </c>
      <c r="G117" t="s">
        <v>2206</v>
      </c>
      <c r="H117" t="s">
        <v>2207</v>
      </c>
      <c r="I117">
        <v>0</v>
      </c>
      <c r="J117" t="s">
        <v>519</v>
      </c>
      <c r="K117" t="s">
        <v>520</v>
      </c>
      <c r="L117">
        <v>5</v>
      </c>
      <c r="M117">
        <v>58</v>
      </c>
      <c r="N117" t="s">
        <v>617</v>
      </c>
      <c r="O117" t="s">
        <v>618</v>
      </c>
      <c r="P117" t="s">
        <v>619</v>
      </c>
      <c r="Q117" t="s">
        <v>524</v>
      </c>
      <c r="R117" t="s">
        <v>525</v>
      </c>
      <c r="S117" t="s">
        <v>526</v>
      </c>
      <c r="T117" t="s">
        <v>527</v>
      </c>
      <c r="U117" t="s">
        <v>779</v>
      </c>
      <c r="V117" t="s">
        <v>780</v>
      </c>
      <c r="W117" t="s">
        <v>541</v>
      </c>
      <c r="X117" t="s">
        <v>542</v>
      </c>
      <c r="Y117" t="s">
        <v>1882</v>
      </c>
      <c r="Z117" t="s">
        <v>1883</v>
      </c>
      <c r="AA117" t="s">
        <v>29</v>
      </c>
      <c r="AB117" s="3">
        <v>479400</v>
      </c>
      <c r="AC117">
        <v>0</v>
      </c>
      <c r="AD117">
        <v>0</v>
      </c>
      <c r="AE117" s="3">
        <v>479400</v>
      </c>
      <c r="AF117" s="3">
        <f t="shared" si="8"/>
        <v>0</v>
      </c>
      <c r="AG117" s="3">
        <v>479400</v>
      </c>
      <c r="AH117" s="3">
        <f t="shared" si="9"/>
        <v>495220.19999999995</v>
      </c>
      <c r="AI117" s="3">
        <f t="shared" si="10"/>
        <v>511067.24639999995</v>
      </c>
      <c r="AJ117">
        <v>0</v>
      </c>
      <c r="AK117">
        <v>0</v>
      </c>
      <c r="AL117">
        <v>0</v>
      </c>
      <c r="AM117">
        <f t="shared" si="11"/>
        <v>0</v>
      </c>
      <c r="AN117">
        <v>479400</v>
      </c>
      <c r="AO117">
        <v>0</v>
      </c>
    </row>
    <row r="118" spans="1:41" hidden="1" x14ac:dyDescent="0.3">
      <c r="A118">
        <v>12397</v>
      </c>
      <c r="B118">
        <v>231746</v>
      </c>
      <c r="C118">
        <v>257676</v>
      </c>
      <c r="D118">
        <v>6582</v>
      </c>
      <c r="G118" t="s">
        <v>1960</v>
      </c>
      <c r="H118" t="s">
        <v>1961</v>
      </c>
      <c r="I118">
        <v>0</v>
      </c>
      <c r="J118" t="s">
        <v>519</v>
      </c>
      <c r="K118" t="s">
        <v>520</v>
      </c>
      <c r="L118">
        <v>5</v>
      </c>
      <c r="M118">
        <v>58</v>
      </c>
      <c r="N118" t="s">
        <v>617</v>
      </c>
      <c r="O118" t="s">
        <v>618</v>
      </c>
      <c r="P118" t="s">
        <v>619</v>
      </c>
      <c r="Q118" t="s">
        <v>524</v>
      </c>
      <c r="R118" t="s">
        <v>525</v>
      </c>
      <c r="S118" t="s">
        <v>526</v>
      </c>
      <c r="T118" t="s">
        <v>527</v>
      </c>
      <c r="U118" t="s">
        <v>779</v>
      </c>
      <c r="V118" t="s">
        <v>780</v>
      </c>
      <c r="W118" t="s">
        <v>530</v>
      </c>
      <c r="X118" t="s">
        <v>531</v>
      </c>
      <c r="Y118" t="s">
        <v>1882</v>
      </c>
      <c r="Z118" t="s">
        <v>1883</v>
      </c>
      <c r="AA118" t="s">
        <v>29</v>
      </c>
      <c r="AB118" s="3">
        <v>466083</v>
      </c>
      <c r="AC118">
        <v>0</v>
      </c>
      <c r="AD118">
        <v>0</v>
      </c>
      <c r="AE118" s="3">
        <v>466083</v>
      </c>
      <c r="AF118" s="3">
        <f t="shared" si="8"/>
        <v>0</v>
      </c>
      <c r="AG118" s="3">
        <v>466083</v>
      </c>
      <c r="AH118" s="3">
        <f t="shared" si="9"/>
        <v>481463.73899999994</v>
      </c>
      <c r="AI118" s="3">
        <f t="shared" si="10"/>
        <v>496870.57864799997</v>
      </c>
      <c r="AJ118">
        <v>0</v>
      </c>
      <c r="AK118">
        <v>0</v>
      </c>
      <c r="AL118">
        <v>0</v>
      </c>
      <c r="AM118">
        <f t="shared" si="11"/>
        <v>0</v>
      </c>
      <c r="AN118">
        <v>466083</v>
      </c>
      <c r="AO118">
        <v>0</v>
      </c>
    </row>
    <row r="119" spans="1:41" hidden="1" x14ac:dyDescent="0.3">
      <c r="A119">
        <v>10811</v>
      </c>
      <c r="B119">
        <v>224880</v>
      </c>
      <c r="C119">
        <v>257055</v>
      </c>
      <c r="D119">
        <v>127</v>
      </c>
      <c r="G119" t="s">
        <v>917</v>
      </c>
      <c r="H119" t="s">
        <v>918</v>
      </c>
      <c r="I119">
        <v>0</v>
      </c>
      <c r="J119" t="s">
        <v>519</v>
      </c>
      <c r="K119" t="s">
        <v>520</v>
      </c>
      <c r="L119">
        <v>6</v>
      </c>
      <c r="M119">
        <v>66</v>
      </c>
      <c r="N119" t="s">
        <v>840</v>
      </c>
      <c r="O119" t="s">
        <v>841</v>
      </c>
      <c r="P119" t="s">
        <v>842</v>
      </c>
      <c r="Q119" t="s">
        <v>524</v>
      </c>
      <c r="R119" t="s">
        <v>525</v>
      </c>
      <c r="S119" t="s">
        <v>526</v>
      </c>
      <c r="T119" t="s">
        <v>527</v>
      </c>
      <c r="U119" t="s">
        <v>554</v>
      </c>
      <c r="V119" t="s">
        <v>555</v>
      </c>
      <c r="W119" t="s">
        <v>629</v>
      </c>
      <c r="X119" t="s">
        <v>630</v>
      </c>
      <c r="Y119" t="s">
        <v>532</v>
      </c>
      <c r="Z119" t="s">
        <v>533</v>
      </c>
      <c r="AA119" t="s">
        <v>28</v>
      </c>
      <c r="AB119" s="3">
        <v>387352</v>
      </c>
      <c r="AC119">
        <v>-11405</v>
      </c>
      <c r="AD119">
        <v>0</v>
      </c>
      <c r="AE119" s="3">
        <v>375947</v>
      </c>
      <c r="AF119" s="3">
        <f t="shared" si="8"/>
        <v>124053</v>
      </c>
      <c r="AG119" s="3">
        <v>500000</v>
      </c>
      <c r="AH119" s="3">
        <f t="shared" si="9"/>
        <v>516499.99999999994</v>
      </c>
      <c r="AI119" s="3">
        <f t="shared" si="10"/>
        <v>533028</v>
      </c>
      <c r="AJ119">
        <v>0</v>
      </c>
      <c r="AK119">
        <v>0</v>
      </c>
      <c r="AL119">
        <v>9863.17</v>
      </c>
      <c r="AM119">
        <f t="shared" si="11"/>
        <v>19726.34</v>
      </c>
      <c r="AN119">
        <v>366083.83</v>
      </c>
      <c r="AO119">
        <v>2.62</v>
      </c>
    </row>
    <row r="120" spans="1:41" hidden="1" x14ac:dyDescent="0.3">
      <c r="A120">
        <v>11060</v>
      </c>
      <c r="B120">
        <v>225025</v>
      </c>
      <c r="C120">
        <v>257145</v>
      </c>
      <c r="D120">
        <v>376</v>
      </c>
      <c r="G120" t="s">
        <v>1342</v>
      </c>
      <c r="H120" t="s">
        <v>1343</v>
      </c>
      <c r="I120">
        <v>0</v>
      </c>
      <c r="J120" t="s">
        <v>519</v>
      </c>
      <c r="K120" t="s">
        <v>520</v>
      </c>
      <c r="L120">
        <v>5</v>
      </c>
      <c r="M120">
        <v>58</v>
      </c>
      <c r="N120" t="s">
        <v>617</v>
      </c>
      <c r="O120" t="s">
        <v>618</v>
      </c>
      <c r="P120" t="s">
        <v>619</v>
      </c>
      <c r="Q120" t="s">
        <v>524</v>
      </c>
      <c r="R120" t="s">
        <v>525</v>
      </c>
      <c r="S120" t="s">
        <v>526</v>
      </c>
      <c r="T120" t="s">
        <v>527</v>
      </c>
      <c r="U120" t="s">
        <v>1344</v>
      </c>
      <c r="V120" t="s">
        <v>1345</v>
      </c>
      <c r="W120" t="s">
        <v>541</v>
      </c>
      <c r="X120" t="s">
        <v>542</v>
      </c>
      <c r="Y120" t="s">
        <v>599</v>
      </c>
      <c r="Z120" t="s">
        <v>600</v>
      </c>
      <c r="AA120" t="s">
        <v>29</v>
      </c>
      <c r="AB120" s="3">
        <v>399000</v>
      </c>
      <c r="AC120">
        <v>0</v>
      </c>
      <c r="AD120">
        <v>0</v>
      </c>
      <c r="AE120" s="3">
        <v>399000</v>
      </c>
      <c r="AF120" s="3">
        <f t="shared" si="8"/>
        <v>0</v>
      </c>
      <c r="AG120" s="3">
        <v>399000</v>
      </c>
      <c r="AH120" s="3">
        <f t="shared" si="9"/>
        <v>412166.99999999994</v>
      </c>
      <c r="AI120" s="3">
        <f t="shared" si="10"/>
        <v>425356.34399999992</v>
      </c>
      <c r="AJ120">
        <v>0</v>
      </c>
      <c r="AK120">
        <v>0</v>
      </c>
      <c r="AL120">
        <v>0</v>
      </c>
      <c r="AM120">
        <f t="shared" si="11"/>
        <v>0</v>
      </c>
      <c r="AN120">
        <v>399000</v>
      </c>
      <c r="AO120">
        <v>0</v>
      </c>
    </row>
    <row r="121" spans="1:41" hidden="1" x14ac:dyDescent="0.3">
      <c r="A121">
        <v>10793</v>
      </c>
      <c r="B121">
        <v>205056</v>
      </c>
      <c r="C121">
        <v>242485</v>
      </c>
      <c r="D121">
        <v>109</v>
      </c>
      <c r="E121" t="str">
        <f>CONCATENATE(MID(G121,8,3),F121)</f>
        <v>057/078/1341</v>
      </c>
      <c r="F121" s="252" t="s">
        <v>594</v>
      </c>
      <c r="G121" t="s">
        <v>878</v>
      </c>
      <c r="H121" t="s">
        <v>879</v>
      </c>
      <c r="I121">
        <v>0</v>
      </c>
      <c r="J121" t="s">
        <v>519</v>
      </c>
      <c r="K121" t="s">
        <v>520</v>
      </c>
      <c r="L121">
        <v>10</v>
      </c>
      <c r="M121">
        <v>104</v>
      </c>
      <c r="N121" t="s">
        <v>564</v>
      </c>
      <c r="O121" t="s">
        <v>565</v>
      </c>
      <c r="P121" t="s">
        <v>566</v>
      </c>
      <c r="Q121" t="s">
        <v>524</v>
      </c>
      <c r="R121" t="s">
        <v>525</v>
      </c>
      <c r="S121" t="s">
        <v>526</v>
      </c>
      <c r="T121" t="s">
        <v>527</v>
      </c>
      <c r="U121" t="s">
        <v>554</v>
      </c>
      <c r="V121" t="s">
        <v>555</v>
      </c>
      <c r="W121" t="s">
        <v>541</v>
      </c>
      <c r="X121" t="s">
        <v>542</v>
      </c>
      <c r="Y121" t="s">
        <v>595</v>
      </c>
      <c r="Z121" t="s">
        <v>596</v>
      </c>
      <c r="AA121" t="s">
        <v>29</v>
      </c>
      <c r="AB121" s="3">
        <v>352441</v>
      </c>
      <c r="AC121">
        <v>0</v>
      </c>
      <c r="AD121">
        <v>0</v>
      </c>
      <c r="AE121" s="3">
        <v>352441</v>
      </c>
      <c r="AF121" s="3" t="e">
        <f t="shared" si="8"/>
        <v>#N/A</v>
      </c>
      <c r="AG121" s="3" t="e">
        <f>VLOOKUP(E121,'[2]Emp Cost Summary 2627'!$A:$Y,25,0)</f>
        <v>#N/A</v>
      </c>
      <c r="AH121" s="3" t="e">
        <f t="shared" si="9"/>
        <v>#N/A</v>
      </c>
      <c r="AI121" s="3" t="e">
        <f t="shared" si="10"/>
        <v>#N/A</v>
      </c>
      <c r="AJ121">
        <v>0</v>
      </c>
      <c r="AK121">
        <v>0</v>
      </c>
      <c r="AL121">
        <v>345368</v>
      </c>
      <c r="AM121">
        <f t="shared" si="11"/>
        <v>690736</v>
      </c>
      <c r="AN121">
        <v>7073</v>
      </c>
      <c r="AO121">
        <v>97.99</v>
      </c>
    </row>
    <row r="122" spans="1:41" hidden="1" x14ac:dyDescent="0.3">
      <c r="A122">
        <v>11288</v>
      </c>
      <c r="B122">
        <v>226351</v>
      </c>
      <c r="C122">
        <v>257984</v>
      </c>
      <c r="D122">
        <v>605</v>
      </c>
      <c r="G122" t="s">
        <v>1100</v>
      </c>
      <c r="H122" t="s">
        <v>1101</v>
      </c>
      <c r="I122">
        <v>0</v>
      </c>
      <c r="J122" t="s">
        <v>519</v>
      </c>
      <c r="K122" t="s">
        <v>520</v>
      </c>
      <c r="L122">
        <v>5</v>
      </c>
      <c r="M122">
        <v>92</v>
      </c>
      <c r="N122" t="s">
        <v>355</v>
      </c>
      <c r="O122" t="s">
        <v>545</v>
      </c>
      <c r="P122" t="s">
        <v>546</v>
      </c>
      <c r="Q122" t="s">
        <v>524</v>
      </c>
      <c r="R122" t="s">
        <v>525</v>
      </c>
      <c r="S122" t="s">
        <v>526</v>
      </c>
      <c r="T122" t="s">
        <v>527</v>
      </c>
      <c r="U122" t="s">
        <v>554</v>
      </c>
      <c r="V122" t="s">
        <v>555</v>
      </c>
      <c r="W122" t="s">
        <v>541</v>
      </c>
      <c r="X122" t="s">
        <v>542</v>
      </c>
      <c r="Y122" t="s">
        <v>532</v>
      </c>
      <c r="Z122" t="s">
        <v>533</v>
      </c>
      <c r="AA122" t="s">
        <v>28</v>
      </c>
      <c r="AB122" s="3">
        <v>360000</v>
      </c>
      <c r="AC122">
        <v>0</v>
      </c>
      <c r="AD122">
        <v>0</v>
      </c>
      <c r="AE122" s="3">
        <v>360000</v>
      </c>
      <c r="AF122" s="3">
        <f t="shared" si="8"/>
        <v>0</v>
      </c>
      <c r="AG122" s="3">
        <v>360000</v>
      </c>
      <c r="AH122" s="3">
        <f t="shared" si="9"/>
        <v>371879.99999999994</v>
      </c>
      <c r="AI122" s="3">
        <f t="shared" si="10"/>
        <v>383780.16</v>
      </c>
      <c r="AJ122">
        <v>0</v>
      </c>
      <c r="AK122">
        <v>0</v>
      </c>
      <c r="AL122">
        <v>93828</v>
      </c>
      <c r="AM122">
        <f t="shared" si="11"/>
        <v>187656</v>
      </c>
      <c r="AN122">
        <v>266172</v>
      </c>
      <c r="AO122">
        <v>26.06</v>
      </c>
    </row>
    <row r="123" spans="1:41" hidden="1" x14ac:dyDescent="0.3">
      <c r="A123">
        <v>11210</v>
      </c>
      <c r="B123">
        <v>207679</v>
      </c>
      <c r="C123">
        <v>245072</v>
      </c>
      <c r="D123">
        <v>526</v>
      </c>
      <c r="G123" t="s">
        <v>1598</v>
      </c>
      <c r="H123" t="s">
        <v>1599</v>
      </c>
      <c r="I123">
        <v>0</v>
      </c>
      <c r="J123" t="s">
        <v>519</v>
      </c>
      <c r="K123" t="s">
        <v>520</v>
      </c>
      <c r="L123">
        <v>4</v>
      </c>
      <c r="M123">
        <v>89</v>
      </c>
      <c r="N123" t="s">
        <v>774</v>
      </c>
      <c r="O123" t="s">
        <v>575</v>
      </c>
      <c r="P123" t="s">
        <v>576</v>
      </c>
      <c r="Q123" t="s">
        <v>524</v>
      </c>
      <c r="R123" t="s">
        <v>525</v>
      </c>
      <c r="S123" t="s">
        <v>526</v>
      </c>
      <c r="T123" t="s">
        <v>527</v>
      </c>
      <c r="U123" t="s">
        <v>528</v>
      </c>
      <c r="V123" t="s">
        <v>529</v>
      </c>
      <c r="W123" t="s">
        <v>541</v>
      </c>
      <c r="X123" t="s">
        <v>542</v>
      </c>
      <c r="Y123" t="s">
        <v>532</v>
      </c>
      <c r="Z123" t="s">
        <v>533</v>
      </c>
      <c r="AA123" t="s">
        <v>28</v>
      </c>
      <c r="AB123" s="3">
        <v>350000</v>
      </c>
      <c r="AC123">
        <v>0</v>
      </c>
      <c r="AD123">
        <v>0</v>
      </c>
      <c r="AE123" s="3">
        <v>350000</v>
      </c>
      <c r="AF123" s="3">
        <f t="shared" si="8"/>
        <v>0</v>
      </c>
      <c r="AG123" s="3">
        <v>350000</v>
      </c>
      <c r="AH123" s="3">
        <f t="shared" si="9"/>
        <v>361550</v>
      </c>
      <c r="AI123" s="3">
        <f t="shared" si="10"/>
        <v>373119.60000000003</v>
      </c>
      <c r="AJ123">
        <v>0</v>
      </c>
      <c r="AK123">
        <v>0</v>
      </c>
      <c r="AL123">
        <v>0</v>
      </c>
      <c r="AM123">
        <f t="shared" si="11"/>
        <v>0</v>
      </c>
      <c r="AN123">
        <v>350000</v>
      </c>
      <c r="AO123">
        <v>0</v>
      </c>
    </row>
    <row r="124" spans="1:41" hidden="1" x14ac:dyDescent="0.3">
      <c r="A124">
        <v>12611</v>
      </c>
      <c r="B124">
        <v>231693</v>
      </c>
      <c r="C124">
        <v>257638</v>
      </c>
      <c r="D124">
        <v>8627</v>
      </c>
      <c r="G124" t="s">
        <v>2196</v>
      </c>
      <c r="H124" t="s">
        <v>2197</v>
      </c>
      <c r="I124">
        <v>0</v>
      </c>
      <c r="J124" t="s">
        <v>519</v>
      </c>
      <c r="K124" t="s">
        <v>520</v>
      </c>
      <c r="L124">
        <v>5</v>
      </c>
      <c r="M124">
        <v>58</v>
      </c>
      <c r="N124" t="s">
        <v>617</v>
      </c>
      <c r="O124" t="s">
        <v>618</v>
      </c>
      <c r="P124" t="s">
        <v>619</v>
      </c>
      <c r="Q124" t="s">
        <v>524</v>
      </c>
      <c r="R124" t="s">
        <v>525</v>
      </c>
      <c r="S124" t="s">
        <v>526</v>
      </c>
      <c r="T124" t="s">
        <v>527</v>
      </c>
      <c r="U124" t="s">
        <v>779</v>
      </c>
      <c r="V124" t="s">
        <v>780</v>
      </c>
      <c r="W124" t="s">
        <v>530</v>
      </c>
      <c r="X124" t="s">
        <v>531</v>
      </c>
      <c r="Y124" t="s">
        <v>1882</v>
      </c>
      <c r="Z124" t="s">
        <v>1883</v>
      </c>
      <c r="AA124" t="s">
        <v>29</v>
      </c>
      <c r="AB124" s="3">
        <v>349563</v>
      </c>
      <c r="AC124">
        <v>0</v>
      </c>
      <c r="AD124">
        <v>0</v>
      </c>
      <c r="AE124" s="3">
        <v>349563</v>
      </c>
      <c r="AF124" s="3">
        <f t="shared" si="8"/>
        <v>0</v>
      </c>
      <c r="AG124" s="3">
        <v>349563</v>
      </c>
      <c r="AH124" s="3">
        <f t="shared" si="9"/>
        <v>361098.57899999997</v>
      </c>
      <c r="AI124" s="3">
        <f t="shared" si="10"/>
        <v>372653.73352799995</v>
      </c>
      <c r="AJ124">
        <v>0</v>
      </c>
      <c r="AK124">
        <v>0</v>
      </c>
      <c r="AL124">
        <v>0</v>
      </c>
      <c r="AM124">
        <f t="shared" si="11"/>
        <v>0</v>
      </c>
      <c r="AN124">
        <v>349563</v>
      </c>
      <c r="AO124">
        <v>0</v>
      </c>
    </row>
    <row r="125" spans="1:41" hidden="1" x14ac:dyDescent="0.3">
      <c r="A125">
        <v>12244</v>
      </c>
      <c r="B125">
        <v>231669</v>
      </c>
      <c r="C125">
        <v>257614</v>
      </c>
      <c r="D125">
        <v>6515</v>
      </c>
      <c r="G125" t="s">
        <v>1890</v>
      </c>
      <c r="H125" t="s">
        <v>1891</v>
      </c>
      <c r="I125">
        <v>0</v>
      </c>
      <c r="J125" t="s">
        <v>519</v>
      </c>
      <c r="K125" t="s">
        <v>520</v>
      </c>
      <c r="L125">
        <v>5</v>
      </c>
      <c r="M125">
        <v>58</v>
      </c>
      <c r="N125" t="s">
        <v>617</v>
      </c>
      <c r="O125" t="s">
        <v>618</v>
      </c>
      <c r="P125" t="s">
        <v>619</v>
      </c>
      <c r="Q125" t="s">
        <v>524</v>
      </c>
      <c r="R125" t="s">
        <v>525</v>
      </c>
      <c r="S125" t="s">
        <v>526</v>
      </c>
      <c r="T125" t="s">
        <v>527</v>
      </c>
      <c r="U125" t="s">
        <v>779</v>
      </c>
      <c r="V125" t="s">
        <v>780</v>
      </c>
      <c r="W125" t="s">
        <v>530</v>
      </c>
      <c r="X125" t="s">
        <v>531</v>
      </c>
      <c r="Y125" t="s">
        <v>1882</v>
      </c>
      <c r="Z125" t="s">
        <v>1883</v>
      </c>
      <c r="AA125" t="s">
        <v>29</v>
      </c>
      <c r="AB125" s="3">
        <v>349562</v>
      </c>
      <c r="AC125">
        <v>0</v>
      </c>
      <c r="AD125">
        <v>0</v>
      </c>
      <c r="AE125" s="3">
        <v>349562</v>
      </c>
      <c r="AF125" s="3">
        <f t="shared" si="8"/>
        <v>0</v>
      </c>
      <c r="AG125" s="3">
        <v>349562</v>
      </c>
      <c r="AH125" s="3">
        <f t="shared" si="9"/>
        <v>361097.54599999997</v>
      </c>
      <c r="AI125" s="3">
        <f t="shared" si="10"/>
        <v>372652.667472</v>
      </c>
      <c r="AJ125">
        <v>0</v>
      </c>
      <c r="AK125">
        <v>0</v>
      </c>
      <c r="AL125">
        <v>0</v>
      </c>
      <c r="AM125">
        <f t="shared" si="11"/>
        <v>0</v>
      </c>
      <c r="AN125">
        <v>349562</v>
      </c>
      <c r="AO125">
        <v>0</v>
      </c>
    </row>
    <row r="126" spans="1:41" hidden="1" x14ac:dyDescent="0.3">
      <c r="A126">
        <v>12245</v>
      </c>
      <c r="B126">
        <v>231670</v>
      </c>
      <c r="C126">
        <v>257615</v>
      </c>
      <c r="D126">
        <v>6516</v>
      </c>
      <c r="G126" t="s">
        <v>1892</v>
      </c>
      <c r="H126" t="s">
        <v>1893</v>
      </c>
      <c r="I126">
        <v>0</v>
      </c>
      <c r="J126" t="s">
        <v>519</v>
      </c>
      <c r="K126" t="s">
        <v>520</v>
      </c>
      <c r="L126">
        <v>5</v>
      </c>
      <c r="M126">
        <v>58</v>
      </c>
      <c r="N126" t="s">
        <v>617</v>
      </c>
      <c r="O126" t="s">
        <v>618</v>
      </c>
      <c r="P126" t="s">
        <v>619</v>
      </c>
      <c r="Q126" t="s">
        <v>524</v>
      </c>
      <c r="R126" t="s">
        <v>525</v>
      </c>
      <c r="S126" t="s">
        <v>526</v>
      </c>
      <c r="T126" t="s">
        <v>527</v>
      </c>
      <c r="U126" t="s">
        <v>779</v>
      </c>
      <c r="V126" t="s">
        <v>780</v>
      </c>
      <c r="W126" t="s">
        <v>530</v>
      </c>
      <c r="X126" t="s">
        <v>531</v>
      </c>
      <c r="Y126" t="s">
        <v>1882</v>
      </c>
      <c r="Z126" t="s">
        <v>1883</v>
      </c>
      <c r="AA126" t="s">
        <v>29</v>
      </c>
      <c r="AB126" s="3">
        <v>349562</v>
      </c>
      <c r="AC126">
        <v>0</v>
      </c>
      <c r="AD126">
        <v>0</v>
      </c>
      <c r="AE126" s="3">
        <v>349562</v>
      </c>
      <c r="AF126" s="3">
        <f t="shared" si="8"/>
        <v>0</v>
      </c>
      <c r="AG126" s="3">
        <v>349562</v>
      </c>
      <c r="AH126" s="3">
        <f t="shared" si="9"/>
        <v>361097.54599999997</v>
      </c>
      <c r="AI126" s="3">
        <f t="shared" si="10"/>
        <v>372652.667472</v>
      </c>
      <c r="AJ126">
        <v>0</v>
      </c>
      <c r="AK126">
        <v>0</v>
      </c>
      <c r="AL126">
        <v>0</v>
      </c>
      <c r="AM126">
        <f t="shared" si="11"/>
        <v>0</v>
      </c>
      <c r="AN126">
        <v>349562</v>
      </c>
      <c r="AO126">
        <v>0</v>
      </c>
    </row>
    <row r="127" spans="1:41" hidden="1" x14ac:dyDescent="0.3">
      <c r="A127">
        <v>12246</v>
      </c>
      <c r="B127">
        <v>231671</v>
      </c>
      <c r="C127">
        <v>257616</v>
      </c>
      <c r="D127">
        <v>6517</v>
      </c>
      <c r="G127" t="s">
        <v>1896</v>
      </c>
      <c r="H127" t="s">
        <v>1897</v>
      </c>
      <c r="I127">
        <v>0</v>
      </c>
      <c r="J127" t="s">
        <v>519</v>
      </c>
      <c r="K127" t="s">
        <v>520</v>
      </c>
      <c r="L127">
        <v>5</v>
      </c>
      <c r="M127">
        <v>58</v>
      </c>
      <c r="N127" t="s">
        <v>617</v>
      </c>
      <c r="O127" t="s">
        <v>618</v>
      </c>
      <c r="P127" t="s">
        <v>619</v>
      </c>
      <c r="Q127" t="s">
        <v>524</v>
      </c>
      <c r="R127" t="s">
        <v>525</v>
      </c>
      <c r="S127" t="s">
        <v>526</v>
      </c>
      <c r="T127" t="s">
        <v>527</v>
      </c>
      <c r="U127" t="s">
        <v>779</v>
      </c>
      <c r="V127" t="s">
        <v>780</v>
      </c>
      <c r="W127" t="s">
        <v>530</v>
      </c>
      <c r="X127" t="s">
        <v>531</v>
      </c>
      <c r="Y127" t="s">
        <v>1882</v>
      </c>
      <c r="Z127" t="s">
        <v>1883</v>
      </c>
      <c r="AA127" t="s">
        <v>29</v>
      </c>
      <c r="AB127" s="3">
        <v>349562</v>
      </c>
      <c r="AC127">
        <v>0</v>
      </c>
      <c r="AD127">
        <v>0</v>
      </c>
      <c r="AE127" s="3">
        <v>349562</v>
      </c>
      <c r="AF127" s="3">
        <f t="shared" si="8"/>
        <v>0</v>
      </c>
      <c r="AG127" s="3">
        <v>349562</v>
      </c>
      <c r="AH127" s="3">
        <f t="shared" si="9"/>
        <v>361097.54599999997</v>
      </c>
      <c r="AI127" s="3">
        <f t="shared" si="10"/>
        <v>372652.667472</v>
      </c>
      <c r="AJ127">
        <v>0</v>
      </c>
      <c r="AK127">
        <v>0</v>
      </c>
      <c r="AL127">
        <v>0</v>
      </c>
      <c r="AM127">
        <f t="shared" si="11"/>
        <v>0</v>
      </c>
      <c r="AN127">
        <v>349562</v>
      </c>
      <c r="AO127">
        <v>0</v>
      </c>
    </row>
    <row r="128" spans="1:41" hidden="1" x14ac:dyDescent="0.3">
      <c r="A128">
        <v>10842</v>
      </c>
      <c r="B128">
        <v>199539</v>
      </c>
      <c r="C128">
        <v>237048</v>
      </c>
      <c r="D128">
        <v>158</v>
      </c>
      <c r="G128" t="s">
        <v>985</v>
      </c>
      <c r="H128" t="s">
        <v>986</v>
      </c>
      <c r="I128">
        <v>0</v>
      </c>
      <c r="J128" t="s">
        <v>519</v>
      </c>
      <c r="K128" t="s">
        <v>520</v>
      </c>
      <c r="L128">
        <v>4</v>
      </c>
      <c r="M128">
        <v>50</v>
      </c>
      <c r="N128" t="s">
        <v>536</v>
      </c>
      <c r="O128" t="s">
        <v>537</v>
      </c>
      <c r="P128" t="s">
        <v>538</v>
      </c>
      <c r="Q128" t="s">
        <v>524</v>
      </c>
      <c r="R128" t="s">
        <v>525</v>
      </c>
      <c r="S128" t="s">
        <v>526</v>
      </c>
      <c r="T128" t="s">
        <v>527</v>
      </c>
      <c r="U128" t="s">
        <v>554</v>
      </c>
      <c r="V128" t="s">
        <v>555</v>
      </c>
      <c r="W128" t="s">
        <v>541</v>
      </c>
      <c r="X128" t="s">
        <v>542</v>
      </c>
      <c r="Y128" t="s">
        <v>752</v>
      </c>
      <c r="Z128" t="s">
        <v>753</v>
      </c>
      <c r="AA128" t="s">
        <v>29</v>
      </c>
      <c r="AB128" s="3">
        <v>350000</v>
      </c>
      <c r="AC128">
        <v>-3787</v>
      </c>
      <c r="AD128">
        <v>0</v>
      </c>
      <c r="AE128" s="3">
        <v>346213</v>
      </c>
      <c r="AF128" s="3">
        <f t="shared" si="8"/>
        <v>100000</v>
      </c>
      <c r="AG128" s="3">
        <v>446213</v>
      </c>
      <c r="AH128" s="3">
        <f t="shared" si="9"/>
        <v>460938.02899999998</v>
      </c>
      <c r="AI128" s="3">
        <f t="shared" si="10"/>
        <v>475688.04592800001</v>
      </c>
      <c r="AJ128">
        <v>0</v>
      </c>
      <c r="AK128">
        <v>52450</v>
      </c>
      <c r="AL128">
        <v>114990</v>
      </c>
      <c r="AM128">
        <f t="shared" si="11"/>
        <v>229980</v>
      </c>
      <c r="AN128">
        <v>178773</v>
      </c>
      <c r="AO128">
        <v>33.21</v>
      </c>
    </row>
    <row r="129" spans="1:41" hidden="1" x14ac:dyDescent="0.3">
      <c r="A129">
        <v>10778</v>
      </c>
      <c r="B129">
        <v>208277</v>
      </c>
      <c r="C129">
        <v>245656</v>
      </c>
      <c r="D129">
        <v>94</v>
      </c>
      <c r="E129" t="str">
        <f>CONCATENATE(MID(G129,7,3),F129)</f>
        <v>173/078/1341</v>
      </c>
      <c r="F129" s="252" t="s">
        <v>594</v>
      </c>
      <c r="G129" t="s">
        <v>852</v>
      </c>
      <c r="H129" t="s">
        <v>853</v>
      </c>
      <c r="I129">
        <v>0</v>
      </c>
      <c r="J129" t="s">
        <v>519</v>
      </c>
      <c r="K129" t="s">
        <v>520</v>
      </c>
      <c r="L129">
        <v>7</v>
      </c>
      <c r="M129">
        <v>76</v>
      </c>
      <c r="N129" t="s">
        <v>521</v>
      </c>
      <c r="O129" t="s">
        <v>522</v>
      </c>
      <c r="P129" t="s">
        <v>523</v>
      </c>
      <c r="Q129" t="s">
        <v>524</v>
      </c>
      <c r="R129" t="s">
        <v>525</v>
      </c>
      <c r="S129" t="s">
        <v>526</v>
      </c>
      <c r="T129" t="s">
        <v>527</v>
      </c>
      <c r="U129" t="s">
        <v>554</v>
      </c>
      <c r="V129" t="s">
        <v>555</v>
      </c>
      <c r="W129" t="s">
        <v>530</v>
      </c>
      <c r="X129" t="s">
        <v>531</v>
      </c>
      <c r="Y129" t="s">
        <v>595</v>
      </c>
      <c r="Z129" t="s">
        <v>596</v>
      </c>
      <c r="AA129" t="s">
        <v>29</v>
      </c>
      <c r="AB129" s="3">
        <v>337638</v>
      </c>
      <c r="AC129">
        <v>0</v>
      </c>
      <c r="AD129">
        <v>0</v>
      </c>
      <c r="AE129" s="3">
        <v>337638</v>
      </c>
      <c r="AF129" s="3" t="e">
        <f t="shared" si="8"/>
        <v>#N/A</v>
      </c>
      <c r="AG129" s="3" t="e">
        <f>VLOOKUP(E129,'[2]Emp Cost Summary 2627'!$A:$Y,25,0)</f>
        <v>#N/A</v>
      </c>
      <c r="AH129" s="3" t="e">
        <f t="shared" si="9"/>
        <v>#N/A</v>
      </c>
      <c r="AI129" s="3" t="e">
        <f t="shared" si="10"/>
        <v>#N/A</v>
      </c>
      <c r="AJ129">
        <v>0</v>
      </c>
      <c r="AK129">
        <v>0</v>
      </c>
      <c r="AL129">
        <v>330862</v>
      </c>
      <c r="AM129">
        <f t="shared" si="11"/>
        <v>661724</v>
      </c>
      <c r="AN129">
        <v>6776</v>
      </c>
      <c r="AO129">
        <v>97.99</v>
      </c>
    </row>
    <row r="130" spans="1:41" hidden="1" x14ac:dyDescent="0.3">
      <c r="A130">
        <v>12392</v>
      </c>
      <c r="B130">
        <v>231741</v>
      </c>
      <c r="C130">
        <v>257671</v>
      </c>
      <c r="D130">
        <v>6577</v>
      </c>
      <c r="G130" t="s">
        <v>1950</v>
      </c>
      <c r="H130" t="s">
        <v>1951</v>
      </c>
      <c r="I130">
        <v>0</v>
      </c>
      <c r="J130" t="s">
        <v>519</v>
      </c>
      <c r="K130" t="s">
        <v>520</v>
      </c>
      <c r="L130">
        <v>5</v>
      </c>
      <c r="M130">
        <v>58</v>
      </c>
      <c r="N130" t="s">
        <v>617</v>
      </c>
      <c r="O130" t="s">
        <v>618</v>
      </c>
      <c r="P130" t="s">
        <v>619</v>
      </c>
      <c r="Q130" t="s">
        <v>524</v>
      </c>
      <c r="R130" t="s">
        <v>525</v>
      </c>
      <c r="S130" t="s">
        <v>526</v>
      </c>
      <c r="T130" t="s">
        <v>527</v>
      </c>
      <c r="U130" t="s">
        <v>779</v>
      </c>
      <c r="V130" t="s">
        <v>780</v>
      </c>
      <c r="W130" t="s">
        <v>530</v>
      </c>
      <c r="X130" t="s">
        <v>531</v>
      </c>
      <c r="Y130" t="s">
        <v>1882</v>
      </c>
      <c r="Z130" t="s">
        <v>1883</v>
      </c>
      <c r="AA130" t="s">
        <v>29</v>
      </c>
      <c r="AB130" s="3">
        <v>332916</v>
      </c>
      <c r="AC130">
        <v>0</v>
      </c>
      <c r="AD130">
        <v>0</v>
      </c>
      <c r="AE130" s="3">
        <v>332916</v>
      </c>
      <c r="AF130" s="3">
        <f t="shared" si="8"/>
        <v>0</v>
      </c>
      <c r="AG130" s="3">
        <v>332916</v>
      </c>
      <c r="AH130" s="3">
        <f t="shared" si="9"/>
        <v>343902.22799999994</v>
      </c>
      <c r="AI130" s="3">
        <f t="shared" si="10"/>
        <v>354907.09929599997</v>
      </c>
      <c r="AJ130">
        <v>0</v>
      </c>
      <c r="AK130">
        <v>0</v>
      </c>
      <c r="AL130">
        <v>0</v>
      </c>
      <c r="AM130">
        <f t="shared" si="11"/>
        <v>0</v>
      </c>
      <c r="AN130">
        <v>332916</v>
      </c>
      <c r="AO130">
        <v>0</v>
      </c>
    </row>
    <row r="131" spans="1:41" hidden="1" x14ac:dyDescent="0.3">
      <c r="A131">
        <v>11006</v>
      </c>
      <c r="B131">
        <v>206752</v>
      </c>
      <c r="C131">
        <v>244154</v>
      </c>
      <c r="D131">
        <v>322</v>
      </c>
      <c r="G131" t="s">
        <v>1252</v>
      </c>
      <c r="H131" t="s">
        <v>1253</v>
      </c>
      <c r="I131">
        <v>0</v>
      </c>
      <c r="J131" t="s">
        <v>519</v>
      </c>
      <c r="K131" t="s">
        <v>520</v>
      </c>
      <c r="L131">
        <v>10</v>
      </c>
      <c r="M131">
        <v>104</v>
      </c>
      <c r="N131" t="s">
        <v>564</v>
      </c>
      <c r="O131" t="s">
        <v>565</v>
      </c>
      <c r="P131" t="s">
        <v>566</v>
      </c>
      <c r="Q131" t="s">
        <v>524</v>
      </c>
      <c r="R131" t="s">
        <v>525</v>
      </c>
      <c r="S131" t="s">
        <v>526</v>
      </c>
      <c r="T131" t="s">
        <v>527</v>
      </c>
      <c r="U131" t="s">
        <v>554</v>
      </c>
      <c r="V131" t="s">
        <v>555</v>
      </c>
      <c r="W131" t="s">
        <v>541</v>
      </c>
      <c r="X131" t="s">
        <v>542</v>
      </c>
      <c r="Y131" t="s">
        <v>648</v>
      </c>
      <c r="Z131" t="s">
        <v>649</v>
      </c>
      <c r="AA131" t="s">
        <v>29</v>
      </c>
      <c r="AB131" s="3">
        <v>321668</v>
      </c>
      <c r="AC131">
        <v>0</v>
      </c>
      <c r="AD131">
        <v>0</v>
      </c>
      <c r="AE131" s="3">
        <v>321668</v>
      </c>
      <c r="AF131" s="3">
        <f t="shared" si="8"/>
        <v>0</v>
      </c>
      <c r="AG131" s="3">
        <v>321668</v>
      </c>
      <c r="AH131" s="3">
        <f t="shared" si="9"/>
        <v>332283.04399999999</v>
      </c>
      <c r="AI131" s="3">
        <f t="shared" si="10"/>
        <v>342916.10140799999</v>
      </c>
      <c r="AJ131">
        <v>0</v>
      </c>
      <c r="AK131">
        <v>0</v>
      </c>
      <c r="AL131">
        <v>157422.29</v>
      </c>
      <c r="AM131">
        <f t="shared" si="11"/>
        <v>314844.58</v>
      </c>
      <c r="AN131">
        <v>164245.71</v>
      </c>
      <c r="AO131">
        <v>48.94</v>
      </c>
    </row>
    <row r="132" spans="1:41" hidden="1" x14ac:dyDescent="0.3">
      <c r="A132">
        <v>10761</v>
      </c>
      <c r="B132">
        <v>206136</v>
      </c>
      <c r="C132">
        <v>243549</v>
      </c>
      <c r="D132">
        <v>77</v>
      </c>
      <c r="G132" t="s">
        <v>791</v>
      </c>
      <c r="H132" t="s">
        <v>792</v>
      </c>
      <c r="I132">
        <v>0</v>
      </c>
      <c r="J132" t="s">
        <v>519</v>
      </c>
      <c r="K132" t="s">
        <v>520</v>
      </c>
      <c r="L132">
        <v>4</v>
      </c>
      <c r="M132">
        <v>88</v>
      </c>
      <c r="N132" t="s">
        <v>587</v>
      </c>
      <c r="O132" t="s">
        <v>575</v>
      </c>
      <c r="P132" t="s">
        <v>576</v>
      </c>
      <c r="Q132" t="s">
        <v>524</v>
      </c>
      <c r="R132" t="s">
        <v>525</v>
      </c>
      <c r="S132" t="s">
        <v>526</v>
      </c>
      <c r="T132" t="s">
        <v>527</v>
      </c>
      <c r="U132" t="s">
        <v>554</v>
      </c>
      <c r="V132" t="s">
        <v>555</v>
      </c>
      <c r="W132" t="s">
        <v>541</v>
      </c>
      <c r="X132" t="s">
        <v>542</v>
      </c>
      <c r="Y132" t="s">
        <v>673</v>
      </c>
      <c r="Z132" t="s">
        <v>674</v>
      </c>
      <c r="AA132" t="s">
        <v>26</v>
      </c>
      <c r="AB132" s="3">
        <v>42017</v>
      </c>
      <c r="AC132" s="3">
        <v>0</v>
      </c>
      <c r="AD132">
        <v>0</v>
      </c>
      <c r="AE132" s="3">
        <v>42017</v>
      </c>
      <c r="AF132" s="3">
        <f t="shared" si="8"/>
        <v>-42017</v>
      </c>
      <c r="AG132" s="3">
        <v>0</v>
      </c>
      <c r="AH132" s="3">
        <f t="shared" si="9"/>
        <v>0</v>
      </c>
      <c r="AI132" s="3">
        <f t="shared" si="10"/>
        <v>0</v>
      </c>
      <c r="AJ132">
        <v>0</v>
      </c>
      <c r="AK132">
        <v>0</v>
      </c>
      <c r="AL132">
        <v>260823.76</v>
      </c>
      <c r="AM132">
        <f t="shared" si="11"/>
        <v>521647.52</v>
      </c>
      <c r="AN132">
        <v>-218806.76</v>
      </c>
      <c r="AO132">
        <v>620.76</v>
      </c>
    </row>
    <row r="133" spans="1:41" hidden="1" x14ac:dyDescent="0.3">
      <c r="A133">
        <v>10761</v>
      </c>
      <c r="B133">
        <v>206161</v>
      </c>
      <c r="C133">
        <v>243574</v>
      </c>
      <c r="D133">
        <v>77</v>
      </c>
      <c r="G133" t="s">
        <v>791</v>
      </c>
      <c r="H133" t="s">
        <v>792</v>
      </c>
      <c r="I133">
        <v>0</v>
      </c>
      <c r="J133" t="s">
        <v>519</v>
      </c>
      <c r="K133" t="s">
        <v>520</v>
      </c>
      <c r="L133">
        <v>4</v>
      </c>
      <c r="M133">
        <v>88</v>
      </c>
      <c r="N133" t="s">
        <v>587</v>
      </c>
      <c r="O133" t="s">
        <v>575</v>
      </c>
      <c r="P133" t="s">
        <v>576</v>
      </c>
      <c r="Q133" t="s">
        <v>524</v>
      </c>
      <c r="R133" t="s">
        <v>525</v>
      </c>
      <c r="S133" t="s">
        <v>526</v>
      </c>
      <c r="T133" t="s">
        <v>527</v>
      </c>
      <c r="U133" t="s">
        <v>554</v>
      </c>
      <c r="V133" t="s">
        <v>555</v>
      </c>
      <c r="W133" t="s">
        <v>541</v>
      </c>
      <c r="X133" t="s">
        <v>542</v>
      </c>
      <c r="Y133" t="s">
        <v>644</v>
      </c>
      <c r="Z133" t="s">
        <v>645</v>
      </c>
      <c r="AA133" t="s">
        <v>26</v>
      </c>
      <c r="AB133" s="3">
        <v>752389</v>
      </c>
      <c r="AC133" s="3">
        <v>0</v>
      </c>
      <c r="AD133">
        <v>0</v>
      </c>
      <c r="AE133" s="3">
        <v>752389</v>
      </c>
      <c r="AF133" s="3">
        <f t="shared" si="8"/>
        <v>-752389</v>
      </c>
      <c r="AG133" s="3">
        <v>0</v>
      </c>
      <c r="AH133" s="3">
        <f t="shared" si="9"/>
        <v>0</v>
      </c>
      <c r="AI133" s="3">
        <f t="shared" si="10"/>
        <v>0</v>
      </c>
      <c r="AJ133">
        <v>0</v>
      </c>
      <c r="AK133">
        <v>0</v>
      </c>
      <c r="AL133">
        <v>586105.5</v>
      </c>
      <c r="AM133">
        <f t="shared" si="11"/>
        <v>1172211</v>
      </c>
      <c r="AN133">
        <v>166283.5</v>
      </c>
      <c r="AO133">
        <v>77.900000000000006</v>
      </c>
    </row>
    <row r="134" spans="1:41" hidden="1" x14ac:dyDescent="0.3">
      <c r="A134">
        <v>10761</v>
      </c>
      <c r="B134">
        <v>206168</v>
      </c>
      <c r="C134">
        <v>243581</v>
      </c>
      <c r="D134">
        <v>77</v>
      </c>
      <c r="G134" t="s">
        <v>791</v>
      </c>
      <c r="H134" t="s">
        <v>792</v>
      </c>
      <c r="I134">
        <v>0</v>
      </c>
      <c r="J134" t="s">
        <v>519</v>
      </c>
      <c r="K134" t="s">
        <v>520</v>
      </c>
      <c r="L134">
        <v>4</v>
      </c>
      <c r="M134">
        <v>88</v>
      </c>
      <c r="N134" t="s">
        <v>587</v>
      </c>
      <c r="O134" t="s">
        <v>575</v>
      </c>
      <c r="P134" t="s">
        <v>576</v>
      </c>
      <c r="Q134" t="s">
        <v>524</v>
      </c>
      <c r="R134" t="s">
        <v>525</v>
      </c>
      <c r="S134" t="s">
        <v>526</v>
      </c>
      <c r="T134" t="s">
        <v>527</v>
      </c>
      <c r="U134" t="s">
        <v>554</v>
      </c>
      <c r="V134" t="s">
        <v>555</v>
      </c>
      <c r="W134" t="s">
        <v>541</v>
      </c>
      <c r="X134" t="s">
        <v>542</v>
      </c>
      <c r="Y134" t="s">
        <v>667</v>
      </c>
      <c r="Z134" t="s">
        <v>668</v>
      </c>
      <c r="AA134" t="s">
        <v>26</v>
      </c>
      <c r="AB134" s="3">
        <v>403829</v>
      </c>
      <c r="AC134" s="3">
        <v>0</v>
      </c>
      <c r="AD134">
        <v>0</v>
      </c>
      <c r="AE134" s="3">
        <v>403829</v>
      </c>
      <c r="AF134" s="3">
        <f t="shared" si="8"/>
        <v>-403829</v>
      </c>
      <c r="AG134" s="3">
        <v>0</v>
      </c>
      <c r="AH134" s="3">
        <f t="shared" si="9"/>
        <v>0</v>
      </c>
      <c r="AI134" s="3">
        <f t="shared" si="10"/>
        <v>0</v>
      </c>
      <c r="AJ134">
        <v>0</v>
      </c>
      <c r="AK134">
        <v>0</v>
      </c>
      <c r="AL134">
        <v>198159.12</v>
      </c>
      <c r="AM134">
        <f t="shared" si="11"/>
        <v>396318.24</v>
      </c>
      <c r="AN134">
        <v>205669.88</v>
      </c>
      <c r="AO134">
        <v>49.07</v>
      </c>
    </row>
    <row r="135" spans="1:41" hidden="1" x14ac:dyDescent="0.3">
      <c r="A135">
        <v>10761</v>
      </c>
      <c r="B135">
        <v>223822</v>
      </c>
      <c r="C135">
        <v>256459</v>
      </c>
      <c r="D135">
        <v>77</v>
      </c>
      <c r="G135" t="s">
        <v>791</v>
      </c>
      <c r="H135" t="s">
        <v>792</v>
      </c>
      <c r="I135">
        <v>0</v>
      </c>
      <c r="J135" t="s">
        <v>519</v>
      </c>
      <c r="K135" t="s">
        <v>520</v>
      </c>
      <c r="L135">
        <v>4</v>
      </c>
      <c r="M135">
        <v>88</v>
      </c>
      <c r="N135" t="s">
        <v>587</v>
      </c>
      <c r="O135" t="s">
        <v>575</v>
      </c>
      <c r="P135" t="s">
        <v>576</v>
      </c>
      <c r="Q135" t="s">
        <v>524</v>
      </c>
      <c r="R135" t="s">
        <v>525</v>
      </c>
      <c r="S135" t="s">
        <v>526</v>
      </c>
      <c r="T135" t="s">
        <v>527</v>
      </c>
      <c r="U135" t="s">
        <v>554</v>
      </c>
      <c r="V135" t="s">
        <v>555</v>
      </c>
      <c r="W135" t="s">
        <v>541</v>
      </c>
      <c r="X135" t="s">
        <v>542</v>
      </c>
      <c r="Y135" t="s">
        <v>669</v>
      </c>
      <c r="Z135" t="s">
        <v>670</v>
      </c>
      <c r="AA135" t="s">
        <v>26</v>
      </c>
      <c r="AB135" s="3">
        <v>90000</v>
      </c>
      <c r="AC135" s="3">
        <v>0</v>
      </c>
      <c r="AD135">
        <v>0</v>
      </c>
      <c r="AE135" s="3">
        <v>90000</v>
      </c>
      <c r="AF135" s="3">
        <f t="shared" si="8"/>
        <v>-90000</v>
      </c>
      <c r="AG135" s="3">
        <v>0</v>
      </c>
      <c r="AH135" s="3">
        <f t="shared" si="9"/>
        <v>0</v>
      </c>
      <c r="AI135" s="3">
        <f t="shared" si="10"/>
        <v>0</v>
      </c>
      <c r="AJ135">
        <v>0</v>
      </c>
      <c r="AK135">
        <v>0</v>
      </c>
      <c r="AL135">
        <v>49000</v>
      </c>
      <c r="AM135">
        <f t="shared" si="11"/>
        <v>98000</v>
      </c>
      <c r="AN135">
        <v>41000</v>
      </c>
      <c r="AO135">
        <v>54.44</v>
      </c>
    </row>
    <row r="136" spans="1:41" hidden="1" x14ac:dyDescent="0.3">
      <c r="A136">
        <v>10761</v>
      </c>
      <c r="B136">
        <v>206154</v>
      </c>
      <c r="C136">
        <v>243567</v>
      </c>
      <c r="D136">
        <v>77</v>
      </c>
      <c r="G136" t="s">
        <v>791</v>
      </c>
      <c r="H136" t="s">
        <v>792</v>
      </c>
      <c r="I136">
        <v>0</v>
      </c>
      <c r="J136" t="s">
        <v>519</v>
      </c>
      <c r="K136" t="s">
        <v>520</v>
      </c>
      <c r="L136">
        <v>4</v>
      </c>
      <c r="M136">
        <v>88</v>
      </c>
      <c r="N136" t="s">
        <v>587</v>
      </c>
      <c r="O136" t="s">
        <v>575</v>
      </c>
      <c r="P136" t="s">
        <v>576</v>
      </c>
      <c r="Q136" t="s">
        <v>524</v>
      </c>
      <c r="R136" t="s">
        <v>525</v>
      </c>
      <c r="S136" t="s">
        <v>526</v>
      </c>
      <c r="T136" t="s">
        <v>527</v>
      </c>
      <c r="U136" t="s">
        <v>554</v>
      </c>
      <c r="V136" t="s">
        <v>555</v>
      </c>
      <c r="W136" t="s">
        <v>541</v>
      </c>
      <c r="X136" t="s">
        <v>542</v>
      </c>
      <c r="Y136" t="s">
        <v>646</v>
      </c>
      <c r="Z136" t="s">
        <v>647</v>
      </c>
      <c r="AA136" t="s">
        <v>26</v>
      </c>
      <c r="AB136" s="3">
        <v>36388</v>
      </c>
      <c r="AC136" s="3">
        <v>0</v>
      </c>
      <c r="AD136">
        <v>0</v>
      </c>
      <c r="AE136" s="3">
        <v>36388</v>
      </c>
      <c r="AF136" s="3">
        <f t="shared" si="8"/>
        <v>-36388</v>
      </c>
      <c r="AG136" s="3">
        <v>0</v>
      </c>
      <c r="AH136" s="3">
        <f t="shared" si="9"/>
        <v>0</v>
      </c>
      <c r="AI136" s="3">
        <f t="shared" si="10"/>
        <v>0</v>
      </c>
      <c r="AJ136">
        <v>0</v>
      </c>
      <c r="AK136">
        <v>0</v>
      </c>
      <c r="AL136">
        <v>33889.5</v>
      </c>
      <c r="AM136">
        <f t="shared" si="11"/>
        <v>67779</v>
      </c>
      <c r="AN136">
        <v>2498.5</v>
      </c>
      <c r="AO136">
        <v>93.13</v>
      </c>
    </row>
    <row r="137" spans="1:41" hidden="1" x14ac:dyDescent="0.3">
      <c r="A137">
        <v>10761</v>
      </c>
      <c r="B137">
        <v>206178</v>
      </c>
      <c r="C137">
        <v>243591</v>
      </c>
      <c r="D137">
        <v>77</v>
      </c>
      <c r="G137" t="s">
        <v>791</v>
      </c>
      <c r="H137" t="s">
        <v>792</v>
      </c>
      <c r="I137">
        <v>0</v>
      </c>
      <c r="J137" t="s">
        <v>519</v>
      </c>
      <c r="K137" t="s">
        <v>520</v>
      </c>
      <c r="L137">
        <v>4</v>
      </c>
      <c r="M137">
        <v>88</v>
      </c>
      <c r="N137" t="s">
        <v>587</v>
      </c>
      <c r="O137" t="s">
        <v>575</v>
      </c>
      <c r="P137" t="s">
        <v>576</v>
      </c>
      <c r="Q137" t="s">
        <v>524</v>
      </c>
      <c r="R137" t="s">
        <v>525</v>
      </c>
      <c r="S137" t="s">
        <v>526</v>
      </c>
      <c r="T137" t="s">
        <v>527</v>
      </c>
      <c r="U137" t="s">
        <v>554</v>
      </c>
      <c r="V137" t="s">
        <v>555</v>
      </c>
      <c r="W137" t="s">
        <v>541</v>
      </c>
      <c r="X137" t="s">
        <v>542</v>
      </c>
      <c r="Y137" t="s">
        <v>642</v>
      </c>
      <c r="Z137" t="s">
        <v>643</v>
      </c>
      <c r="AA137" t="s">
        <v>26</v>
      </c>
      <c r="AB137" s="3">
        <v>1033062</v>
      </c>
      <c r="AC137" s="3">
        <v>0</v>
      </c>
      <c r="AD137">
        <v>0</v>
      </c>
      <c r="AE137" s="3">
        <v>1033062</v>
      </c>
      <c r="AF137" s="3">
        <f t="shared" si="8"/>
        <v>-1033062</v>
      </c>
      <c r="AG137" s="3">
        <v>0</v>
      </c>
      <c r="AH137" s="3">
        <f t="shared" si="9"/>
        <v>0</v>
      </c>
      <c r="AI137" s="3">
        <f t="shared" si="10"/>
        <v>0</v>
      </c>
      <c r="AJ137">
        <v>0</v>
      </c>
      <c r="AK137">
        <v>0</v>
      </c>
      <c r="AL137">
        <v>508364.69</v>
      </c>
      <c r="AM137">
        <f t="shared" si="11"/>
        <v>1016729.38</v>
      </c>
      <c r="AN137">
        <v>524697.31000000006</v>
      </c>
      <c r="AO137">
        <v>49.21</v>
      </c>
    </row>
    <row r="138" spans="1:41" hidden="1" x14ac:dyDescent="0.3">
      <c r="A138">
        <v>10761</v>
      </c>
      <c r="B138">
        <v>206184</v>
      </c>
      <c r="C138">
        <v>243597</v>
      </c>
      <c r="D138">
        <v>77</v>
      </c>
      <c r="G138" t="s">
        <v>791</v>
      </c>
      <c r="H138" t="s">
        <v>792</v>
      </c>
      <c r="I138">
        <v>0</v>
      </c>
      <c r="J138" t="s">
        <v>519</v>
      </c>
      <c r="K138" t="s">
        <v>520</v>
      </c>
      <c r="L138">
        <v>4</v>
      </c>
      <c r="M138">
        <v>88</v>
      </c>
      <c r="N138" t="s">
        <v>587</v>
      </c>
      <c r="O138" t="s">
        <v>575</v>
      </c>
      <c r="P138" t="s">
        <v>576</v>
      </c>
      <c r="Q138" t="s">
        <v>524</v>
      </c>
      <c r="R138" t="s">
        <v>525</v>
      </c>
      <c r="S138" t="s">
        <v>526</v>
      </c>
      <c r="T138" t="s">
        <v>527</v>
      </c>
      <c r="U138" t="s">
        <v>554</v>
      </c>
      <c r="V138" t="s">
        <v>555</v>
      </c>
      <c r="W138" t="s">
        <v>541</v>
      </c>
      <c r="X138" t="s">
        <v>542</v>
      </c>
      <c r="Y138" t="s">
        <v>660</v>
      </c>
      <c r="Z138" t="s">
        <v>661</v>
      </c>
      <c r="AA138" t="s">
        <v>26</v>
      </c>
      <c r="AB138" s="3">
        <v>1550780</v>
      </c>
      <c r="AC138" s="3">
        <v>0</v>
      </c>
      <c r="AD138">
        <v>0</v>
      </c>
      <c r="AE138" s="3">
        <v>1550780</v>
      </c>
      <c r="AF138" s="3">
        <f t="shared" si="8"/>
        <v>-1550780</v>
      </c>
      <c r="AG138" s="3">
        <v>0</v>
      </c>
      <c r="AH138" s="3">
        <f t="shared" si="9"/>
        <v>0</v>
      </c>
      <c r="AI138" s="3">
        <f t="shared" si="10"/>
        <v>0</v>
      </c>
      <c r="AJ138">
        <v>0</v>
      </c>
      <c r="AK138">
        <v>0</v>
      </c>
      <c r="AL138">
        <v>1074844.55</v>
      </c>
      <c r="AM138">
        <f t="shared" si="11"/>
        <v>2149689.1</v>
      </c>
      <c r="AN138">
        <v>475935.45</v>
      </c>
      <c r="AO138">
        <v>69.31</v>
      </c>
    </row>
    <row r="139" spans="1:41" hidden="1" x14ac:dyDescent="0.3">
      <c r="A139">
        <v>10761</v>
      </c>
      <c r="B139">
        <v>206192</v>
      </c>
      <c r="C139">
        <v>243605</v>
      </c>
      <c r="D139">
        <v>77</v>
      </c>
      <c r="G139" t="s">
        <v>791</v>
      </c>
      <c r="H139" t="s">
        <v>792</v>
      </c>
      <c r="I139">
        <v>0</v>
      </c>
      <c r="J139" t="s">
        <v>519</v>
      </c>
      <c r="K139" t="s">
        <v>520</v>
      </c>
      <c r="L139">
        <v>4</v>
      </c>
      <c r="M139">
        <v>88</v>
      </c>
      <c r="N139" t="s">
        <v>587</v>
      </c>
      <c r="O139" t="s">
        <v>575</v>
      </c>
      <c r="P139" t="s">
        <v>576</v>
      </c>
      <c r="Q139" t="s">
        <v>524</v>
      </c>
      <c r="R139" t="s">
        <v>525</v>
      </c>
      <c r="S139" t="s">
        <v>526</v>
      </c>
      <c r="T139" t="s">
        <v>527</v>
      </c>
      <c r="U139" t="s">
        <v>554</v>
      </c>
      <c r="V139" t="s">
        <v>555</v>
      </c>
      <c r="W139" t="s">
        <v>541</v>
      </c>
      <c r="X139" t="s">
        <v>542</v>
      </c>
      <c r="Y139" t="s">
        <v>650</v>
      </c>
      <c r="Z139" t="s">
        <v>651</v>
      </c>
      <c r="AA139" t="s">
        <v>26</v>
      </c>
      <c r="AB139" s="3">
        <v>151270</v>
      </c>
      <c r="AC139" s="3">
        <v>0</v>
      </c>
      <c r="AD139">
        <v>0</v>
      </c>
      <c r="AE139" s="3">
        <v>151270</v>
      </c>
      <c r="AF139" s="3">
        <f t="shared" si="8"/>
        <v>-151270</v>
      </c>
      <c r="AG139" s="3">
        <v>0</v>
      </c>
      <c r="AH139" s="3">
        <f t="shared" si="9"/>
        <v>0</v>
      </c>
      <c r="AI139" s="3">
        <f t="shared" si="10"/>
        <v>0</v>
      </c>
      <c r="AJ139">
        <v>0</v>
      </c>
      <c r="AK139">
        <v>0</v>
      </c>
      <c r="AL139">
        <v>105714.03</v>
      </c>
      <c r="AM139">
        <f t="shared" si="11"/>
        <v>211428.06</v>
      </c>
      <c r="AN139">
        <v>45555.97</v>
      </c>
      <c r="AO139">
        <v>69.88</v>
      </c>
    </row>
    <row r="140" spans="1:41" hidden="1" x14ac:dyDescent="0.3">
      <c r="A140">
        <v>10761</v>
      </c>
      <c r="B140">
        <v>206170</v>
      </c>
      <c r="C140">
        <v>243583</v>
      </c>
      <c r="D140">
        <v>77</v>
      </c>
      <c r="G140" t="s">
        <v>791</v>
      </c>
      <c r="H140" t="s">
        <v>792</v>
      </c>
      <c r="I140">
        <v>0</v>
      </c>
      <c r="J140" t="s">
        <v>519</v>
      </c>
      <c r="K140" t="s">
        <v>520</v>
      </c>
      <c r="L140">
        <v>4</v>
      </c>
      <c r="M140">
        <v>88</v>
      </c>
      <c r="N140" t="s">
        <v>587</v>
      </c>
      <c r="O140" t="s">
        <v>575</v>
      </c>
      <c r="P140" t="s">
        <v>576</v>
      </c>
      <c r="Q140" t="s">
        <v>524</v>
      </c>
      <c r="R140" t="s">
        <v>525</v>
      </c>
      <c r="S140" t="s">
        <v>526</v>
      </c>
      <c r="T140" t="s">
        <v>527</v>
      </c>
      <c r="U140" t="s">
        <v>554</v>
      </c>
      <c r="V140" t="s">
        <v>555</v>
      </c>
      <c r="W140" t="s">
        <v>541</v>
      </c>
      <c r="X140" t="s">
        <v>542</v>
      </c>
      <c r="Y140" t="s">
        <v>656</v>
      </c>
      <c r="Z140" t="s">
        <v>657</v>
      </c>
      <c r="AA140" t="s">
        <v>26</v>
      </c>
      <c r="AB140" s="3">
        <v>630291</v>
      </c>
      <c r="AC140" s="3">
        <v>0</v>
      </c>
      <c r="AD140">
        <v>0</v>
      </c>
      <c r="AE140" s="3">
        <v>630291</v>
      </c>
      <c r="AF140" s="3">
        <f t="shared" si="8"/>
        <v>-630291</v>
      </c>
      <c r="AG140" s="3">
        <v>0</v>
      </c>
      <c r="AH140" s="3">
        <f t="shared" si="9"/>
        <v>0</v>
      </c>
      <c r="AI140" s="3">
        <f t="shared" si="10"/>
        <v>0</v>
      </c>
      <c r="AJ140">
        <v>0</v>
      </c>
      <c r="AK140">
        <v>0</v>
      </c>
      <c r="AL140">
        <v>297553.34999999998</v>
      </c>
      <c r="AM140">
        <f t="shared" si="11"/>
        <v>595106.69999999995</v>
      </c>
      <c r="AN140">
        <v>332737.65000000002</v>
      </c>
      <c r="AO140">
        <v>47.21</v>
      </c>
    </row>
    <row r="141" spans="1:41" hidden="1" x14ac:dyDescent="0.3">
      <c r="A141">
        <v>10761</v>
      </c>
      <c r="B141">
        <v>206200</v>
      </c>
      <c r="C141">
        <v>243613</v>
      </c>
      <c r="D141">
        <v>77</v>
      </c>
      <c r="G141" t="s">
        <v>791</v>
      </c>
      <c r="H141" t="s">
        <v>792</v>
      </c>
      <c r="I141">
        <v>0</v>
      </c>
      <c r="J141" t="s">
        <v>519</v>
      </c>
      <c r="K141" t="s">
        <v>520</v>
      </c>
      <c r="L141">
        <v>4</v>
      </c>
      <c r="M141">
        <v>88</v>
      </c>
      <c r="N141" t="s">
        <v>587</v>
      </c>
      <c r="O141" t="s">
        <v>575</v>
      </c>
      <c r="P141" t="s">
        <v>576</v>
      </c>
      <c r="Q141" t="s">
        <v>524</v>
      </c>
      <c r="R141" t="s">
        <v>525</v>
      </c>
      <c r="S141" t="s">
        <v>526</v>
      </c>
      <c r="T141" t="s">
        <v>527</v>
      </c>
      <c r="U141" t="s">
        <v>554</v>
      </c>
      <c r="V141" t="s">
        <v>555</v>
      </c>
      <c r="W141" t="s">
        <v>541</v>
      </c>
      <c r="X141" t="s">
        <v>542</v>
      </c>
      <c r="Y141" t="s">
        <v>658</v>
      </c>
      <c r="Z141" t="s">
        <v>659</v>
      </c>
      <c r="AA141" t="s">
        <v>26</v>
      </c>
      <c r="AB141" s="3">
        <v>1995</v>
      </c>
      <c r="AC141" s="3">
        <v>0</v>
      </c>
      <c r="AD141">
        <v>0</v>
      </c>
      <c r="AE141" s="3">
        <v>1995</v>
      </c>
      <c r="AF141" s="3">
        <f t="shared" si="8"/>
        <v>-1995</v>
      </c>
      <c r="AG141" s="3">
        <v>0</v>
      </c>
      <c r="AH141" s="3">
        <f t="shared" si="9"/>
        <v>0</v>
      </c>
      <c r="AI141" s="3">
        <f t="shared" si="10"/>
        <v>0</v>
      </c>
      <c r="AJ141">
        <v>0</v>
      </c>
      <c r="AK141">
        <v>0</v>
      </c>
      <c r="AL141">
        <v>2334.3000000000002</v>
      </c>
      <c r="AM141">
        <f t="shared" si="11"/>
        <v>4668.6000000000004</v>
      </c>
      <c r="AN141">
        <v>-339.3</v>
      </c>
      <c r="AO141">
        <v>117.01</v>
      </c>
    </row>
    <row r="142" spans="1:41" hidden="1" x14ac:dyDescent="0.3">
      <c r="A142">
        <v>12362</v>
      </c>
      <c r="B142">
        <v>231790</v>
      </c>
      <c r="C142">
        <v>257720</v>
      </c>
      <c r="D142">
        <v>6494</v>
      </c>
      <c r="G142" t="s">
        <v>1912</v>
      </c>
      <c r="H142" t="s">
        <v>1913</v>
      </c>
      <c r="I142">
        <v>0</v>
      </c>
      <c r="J142" t="s">
        <v>519</v>
      </c>
      <c r="K142" t="s">
        <v>520</v>
      </c>
      <c r="L142">
        <v>5</v>
      </c>
      <c r="M142">
        <v>58</v>
      </c>
      <c r="N142" t="s">
        <v>617</v>
      </c>
      <c r="O142" t="s">
        <v>618</v>
      </c>
      <c r="P142" t="s">
        <v>619</v>
      </c>
      <c r="Q142" t="s">
        <v>524</v>
      </c>
      <c r="R142" t="s">
        <v>525</v>
      </c>
      <c r="S142" t="s">
        <v>526</v>
      </c>
      <c r="T142" t="s">
        <v>527</v>
      </c>
      <c r="U142" t="s">
        <v>779</v>
      </c>
      <c r="V142" t="s">
        <v>780</v>
      </c>
      <c r="W142" t="s">
        <v>530</v>
      </c>
      <c r="X142" t="s">
        <v>531</v>
      </c>
      <c r="Y142" t="s">
        <v>1882</v>
      </c>
      <c r="Z142" t="s">
        <v>1883</v>
      </c>
      <c r="AA142" t="s">
        <v>29</v>
      </c>
      <c r="AB142" s="3">
        <v>313892</v>
      </c>
      <c r="AC142">
        <v>0</v>
      </c>
      <c r="AD142">
        <v>0</v>
      </c>
      <c r="AE142" s="3">
        <v>313892</v>
      </c>
      <c r="AF142" s="3">
        <f t="shared" si="8"/>
        <v>0</v>
      </c>
      <c r="AG142" s="3">
        <v>313892</v>
      </c>
      <c r="AH142" s="3">
        <f t="shared" si="9"/>
        <v>324250.43599999999</v>
      </c>
      <c r="AI142" s="3">
        <f t="shared" si="10"/>
        <v>334626.449952</v>
      </c>
      <c r="AJ142">
        <v>0</v>
      </c>
      <c r="AK142">
        <v>0</v>
      </c>
      <c r="AL142">
        <v>0</v>
      </c>
      <c r="AM142">
        <f t="shared" si="11"/>
        <v>0</v>
      </c>
      <c r="AN142">
        <v>313892</v>
      </c>
      <c r="AO142">
        <v>0</v>
      </c>
    </row>
    <row r="143" spans="1:41" hidden="1" x14ac:dyDescent="0.3">
      <c r="A143">
        <v>10761</v>
      </c>
      <c r="B143">
        <v>206209</v>
      </c>
      <c r="C143">
        <v>243621</v>
      </c>
      <c r="D143">
        <v>77</v>
      </c>
      <c r="G143" t="s">
        <v>791</v>
      </c>
      <c r="H143" t="s">
        <v>792</v>
      </c>
      <c r="I143">
        <v>0</v>
      </c>
      <c r="J143" t="s">
        <v>519</v>
      </c>
      <c r="K143" t="s">
        <v>520</v>
      </c>
      <c r="L143">
        <v>4</v>
      </c>
      <c r="M143">
        <v>88</v>
      </c>
      <c r="N143" t="s">
        <v>587</v>
      </c>
      <c r="O143" t="s">
        <v>575</v>
      </c>
      <c r="P143" t="s">
        <v>576</v>
      </c>
      <c r="Q143" t="s">
        <v>524</v>
      </c>
      <c r="R143" t="s">
        <v>525</v>
      </c>
      <c r="S143" t="s">
        <v>526</v>
      </c>
      <c r="T143" t="s">
        <v>527</v>
      </c>
      <c r="U143" t="s">
        <v>554</v>
      </c>
      <c r="V143" t="s">
        <v>555</v>
      </c>
      <c r="W143" t="s">
        <v>541</v>
      </c>
      <c r="X143" t="s">
        <v>542</v>
      </c>
      <c r="Y143" t="s">
        <v>652</v>
      </c>
      <c r="Z143" t="s">
        <v>653</v>
      </c>
      <c r="AA143" t="s">
        <v>26</v>
      </c>
      <c r="AB143" s="3">
        <v>7563497</v>
      </c>
      <c r="AC143" s="3">
        <v>0</v>
      </c>
      <c r="AD143">
        <v>0</v>
      </c>
      <c r="AE143" s="3">
        <v>7563497</v>
      </c>
      <c r="AF143" s="3">
        <f t="shared" si="8"/>
        <v>-7563497</v>
      </c>
      <c r="AG143" s="3">
        <v>0</v>
      </c>
      <c r="AH143" s="3">
        <f t="shared" si="9"/>
        <v>0</v>
      </c>
      <c r="AI143" s="3">
        <f t="shared" si="10"/>
        <v>0</v>
      </c>
      <c r="AJ143">
        <v>0</v>
      </c>
      <c r="AK143">
        <v>0</v>
      </c>
      <c r="AL143">
        <v>5309621.8099999996</v>
      </c>
      <c r="AM143">
        <f t="shared" si="11"/>
        <v>10619243.619999999</v>
      </c>
      <c r="AN143">
        <v>2253875.19</v>
      </c>
      <c r="AO143">
        <v>70.2</v>
      </c>
    </row>
    <row r="144" spans="1:41" hidden="1" x14ac:dyDescent="0.3">
      <c r="A144">
        <v>10761</v>
      </c>
      <c r="B144">
        <v>232796</v>
      </c>
      <c r="C144">
        <v>257911</v>
      </c>
      <c r="D144">
        <v>77</v>
      </c>
      <c r="G144" t="s">
        <v>791</v>
      </c>
      <c r="H144" t="s">
        <v>792</v>
      </c>
      <c r="I144">
        <v>0</v>
      </c>
      <c r="J144" t="s">
        <v>519</v>
      </c>
      <c r="K144" t="s">
        <v>520</v>
      </c>
      <c r="L144">
        <v>4</v>
      </c>
      <c r="M144">
        <v>88</v>
      </c>
      <c r="N144" t="s">
        <v>587</v>
      </c>
      <c r="O144" t="s">
        <v>575</v>
      </c>
      <c r="P144" t="s">
        <v>576</v>
      </c>
      <c r="Q144" t="s">
        <v>524</v>
      </c>
      <c r="R144" t="s">
        <v>525</v>
      </c>
      <c r="S144" t="s">
        <v>526</v>
      </c>
      <c r="T144" t="s">
        <v>527</v>
      </c>
      <c r="U144" t="s">
        <v>554</v>
      </c>
      <c r="V144" t="s">
        <v>555</v>
      </c>
      <c r="W144" t="s">
        <v>541</v>
      </c>
      <c r="X144" t="s">
        <v>542</v>
      </c>
      <c r="Y144" t="s">
        <v>675</v>
      </c>
      <c r="Z144" t="s">
        <v>676</v>
      </c>
      <c r="AA144" t="s">
        <v>26</v>
      </c>
      <c r="AB144" s="3">
        <v>72618</v>
      </c>
      <c r="AC144" s="3">
        <v>0</v>
      </c>
      <c r="AD144">
        <v>0</v>
      </c>
      <c r="AE144" s="3">
        <v>72618</v>
      </c>
      <c r="AF144" s="3">
        <f t="shared" si="8"/>
        <v>-72618</v>
      </c>
      <c r="AG144" s="3">
        <v>0</v>
      </c>
      <c r="AH144" s="3">
        <f t="shared" si="9"/>
        <v>0</v>
      </c>
      <c r="AI144" s="3">
        <f t="shared" si="10"/>
        <v>0</v>
      </c>
      <c r="AJ144">
        <v>0</v>
      </c>
      <c r="AK144">
        <v>0</v>
      </c>
      <c r="AL144">
        <v>53774.75</v>
      </c>
      <c r="AM144">
        <f t="shared" si="11"/>
        <v>107549.5</v>
      </c>
      <c r="AN144">
        <v>18843.25</v>
      </c>
      <c r="AO144">
        <v>74.05</v>
      </c>
    </row>
    <row r="145" spans="1:41" hidden="1" x14ac:dyDescent="0.3">
      <c r="A145">
        <v>11595</v>
      </c>
      <c r="B145">
        <v>226127</v>
      </c>
      <c r="C145">
        <v>257790</v>
      </c>
      <c r="D145">
        <v>2388</v>
      </c>
      <c r="G145" t="s">
        <v>1794</v>
      </c>
      <c r="H145" t="s">
        <v>1795</v>
      </c>
      <c r="I145">
        <v>0</v>
      </c>
      <c r="J145" t="s">
        <v>519</v>
      </c>
      <c r="K145" t="s">
        <v>520</v>
      </c>
      <c r="L145">
        <v>6</v>
      </c>
      <c r="M145">
        <v>71</v>
      </c>
      <c r="N145" t="s">
        <v>710</v>
      </c>
      <c r="O145" t="s">
        <v>711</v>
      </c>
      <c r="P145" t="s">
        <v>712</v>
      </c>
      <c r="Q145" t="s">
        <v>524</v>
      </c>
      <c r="R145" t="s">
        <v>525</v>
      </c>
      <c r="S145" t="s">
        <v>526</v>
      </c>
      <c r="T145" t="s">
        <v>527</v>
      </c>
      <c r="U145" t="s">
        <v>779</v>
      </c>
      <c r="V145" t="s">
        <v>780</v>
      </c>
      <c r="W145" t="s">
        <v>541</v>
      </c>
      <c r="X145" t="s">
        <v>542</v>
      </c>
      <c r="Y145" t="s">
        <v>706</v>
      </c>
      <c r="Z145" t="s">
        <v>707</v>
      </c>
      <c r="AA145" t="s">
        <v>28</v>
      </c>
      <c r="AB145" s="3">
        <v>306330</v>
      </c>
      <c r="AC145">
        <v>0</v>
      </c>
      <c r="AD145">
        <v>0</v>
      </c>
      <c r="AE145" s="3">
        <v>306330</v>
      </c>
      <c r="AF145" s="3">
        <f t="shared" si="8"/>
        <v>0</v>
      </c>
      <c r="AG145" s="3">
        <v>306330</v>
      </c>
      <c r="AH145" s="3">
        <f t="shared" si="9"/>
        <v>316438.88999999996</v>
      </c>
      <c r="AI145" s="3">
        <f t="shared" si="10"/>
        <v>326564.93447999994</v>
      </c>
      <c r="AJ145">
        <v>0</v>
      </c>
      <c r="AK145">
        <v>0</v>
      </c>
      <c r="AL145">
        <v>62904.22</v>
      </c>
      <c r="AM145">
        <f t="shared" si="11"/>
        <v>125808.44</v>
      </c>
      <c r="AN145">
        <v>243425.78</v>
      </c>
      <c r="AO145">
        <v>20.53</v>
      </c>
    </row>
    <row r="146" spans="1:41" hidden="1" x14ac:dyDescent="0.3">
      <c r="A146">
        <v>10764</v>
      </c>
      <c r="B146">
        <v>223564</v>
      </c>
      <c r="C146">
        <v>256433</v>
      </c>
      <c r="D146">
        <v>80</v>
      </c>
      <c r="G146" t="s">
        <v>797</v>
      </c>
      <c r="H146" t="s">
        <v>798</v>
      </c>
      <c r="I146">
        <v>0</v>
      </c>
      <c r="J146" t="s">
        <v>519</v>
      </c>
      <c r="K146" t="s">
        <v>520</v>
      </c>
      <c r="L146">
        <v>6</v>
      </c>
      <c r="M146">
        <v>65</v>
      </c>
      <c r="N146" t="s">
        <v>799</v>
      </c>
      <c r="O146" t="s">
        <v>627</v>
      </c>
      <c r="P146" t="s">
        <v>628</v>
      </c>
      <c r="Q146" t="s">
        <v>524</v>
      </c>
      <c r="R146" t="s">
        <v>525</v>
      </c>
      <c r="S146" t="s">
        <v>526</v>
      </c>
      <c r="T146" t="s">
        <v>527</v>
      </c>
      <c r="U146" t="s">
        <v>554</v>
      </c>
      <c r="V146" t="s">
        <v>555</v>
      </c>
      <c r="W146" t="s">
        <v>629</v>
      </c>
      <c r="X146" t="s">
        <v>630</v>
      </c>
      <c r="Y146" t="s">
        <v>763</v>
      </c>
      <c r="Z146" t="s">
        <v>764</v>
      </c>
      <c r="AA146" t="s">
        <v>25</v>
      </c>
      <c r="AB146" s="3">
        <v>1150513</v>
      </c>
      <c r="AC146">
        <v>0</v>
      </c>
      <c r="AD146">
        <v>0</v>
      </c>
      <c r="AE146" s="3">
        <v>1150513</v>
      </c>
      <c r="AF146" s="3">
        <f t="shared" si="8"/>
        <v>0</v>
      </c>
      <c r="AG146" s="3">
        <v>1150513</v>
      </c>
      <c r="AH146" s="3">
        <f t="shared" si="9"/>
        <v>1188479.929</v>
      </c>
      <c r="AI146" s="3">
        <f t="shared" si="10"/>
        <v>1226511.286728</v>
      </c>
      <c r="AJ146">
        <v>0</v>
      </c>
      <c r="AK146">
        <v>0</v>
      </c>
      <c r="AL146">
        <v>1040766.12</v>
      </c>
      <c r="AM146">
        <f t="shared" si="11"/>
        <v>2081532.24</v>
      </c>
      <c r="AN146">
        <v>109746.88</v>
      </c>
      <c r="AO146">
        <v>90.46</v>
      </c>
    </row>
    <row r="147" spans="1:41" hidden="1" x14ac:dyDescent="0.3">
      <c r="A147">
        <v>12363</v>
      </c>
      <c r="B147">
        <v>231791</v>
      </c>
      <c r="C147">
        <v>257721</v>
      </c>
      <c r="D147">
        <v>6495</v>
      </c>
      <c r="G147" t="s">
        <v>1886</v>
      </c>
      <c r="H147" t="s">
        <v>1887</v>
      </c>
      <c r="I147">
        <v>0</v>
      </c>
      <c r="J147" t="s">
        <v>519</v>
      </c>
      <c r="K147" t="s">
        <v>520</v>
      </c>
      <c r="L147">
        <v>5</v>
      </c>
      <c r="M147">
        <v>58</v>
      </c>
      <c r="N147" t="s">
        <v>617</v>
      </c>
      <c r="O147" t="s">
        <v>618</v>
      </c>
      <c r="P147" t="s">
        <v>619</v>
      </c>
      <c r="Q147" t="s">
        <v>524</v>
      </c>
      <c r="R147" t="s">
        <v>525</v>
      </c>
      <c r="S147" t="s">
        <v>526</v>
      </c>
      <c r="T147" t="s">
        <v>527</v>
      </c>
      <c r="U147" t="s">
        <v>779</v>
      </c>
      <c r="V147" t="s">
        <v>780</v>
      </c>
      <c r="W147" t="s">
        <v>530</v>
      </c>
      <c r="X147" t="s">
        <v>531</v>
      </c>
      <c r="Y147" t="s">
        <v>1882</v>
      </c>
      <c r="Z147" t="s">
        <v>1883</v>
      </c>
      <c r="AA147" t="s">
        <v>29</v>
      </c>
      <c r="AB147" s="3">
        <v>313892</v>
      </c>
      <c r="AC147">
        <v>0</v>
      </c>
      <c r="AD147">
        <v>0</v>
      </c>
      <c r="AE147" s="3">
        <v>313892</v>
      </c>
      <c r="AF147" s="3">
        <f t="shared" si="8"/>
        <v>0</v>
      </c>
      <c r="AG147" s="3">
        <v>313892</v>
      </c>
      <c r="AH147" s="3">
        <f t="shared" si="9"/>
        <v>324250.43599999999</v>
      </c>
      <c r="AI147" s="3">
        <f t="shared" si="10"/>
        <v>334626.449952</v>
      </c>
      <c r="AJ147">
        <v>0</v>
      </c>
      <c r="AK147">
        <v>0</v>
      </c>
      <c r="AL147">
        <v>0</v>
      </c>
      <c r="AM147">
        <f t="shared" si="11"/>
        <v>0</v>
      </c>
      <c r="AN147">
        <v>313892</v>
      </c>
      <c r="AO147">
        <v>0</v>
      </c>
    </row>
    <row r="148" spans="1:41" hidden="1" x14ac:dyDescent="0.3">
      <c r="A148">
        <v>12587</v>
      </c>
      <c r="B148">
        <v>231706</v>
      </c>
      <c r="C148">
        <v>257650</v>
      </c>
      <c r="D148">
        <v>8603</v>
      </c>
      <c r="G148" t="s">
        <v>1894</v>
      </c>
      <c r="H148" t="s">
        <v>1895</v>
      </c>
      <c r="I148">
        <v>0</v>
      </c>
      <c r="J148" t="s">
        <v>519</v>
      </c>
      <c r="K148" t="s">
        <v>520</v>
      </c>
      <c r="L148">
        <v>5</v>
      </c>
      <c r="M148">
        <v>58</v>
      </c>
      <c r="N148" t="s">
        <v>617</v>
      </c>
      <c r="O148" t="s">
        <v>618</v>
      </c>
      <c r="P148" t="s">
        <v>619</v>
      </c>
      <c r="Q148" t="s">
        <v>524</v>
      </c>
      <c r="R148" t="s">
        <v>525</v>
      </c>
      <c r="S148" t="s">
        <v>526</v>
      </c>
      <c r="T148" t="s">
        <v>527</v>
      </c>
      <c r="U148" t="s">
        <v>779</v>
      </c>
      <c r="V148" t="s">
        <v>780</v>
      </c>
      <c r="W148" t="s">
        <v>541</v>
      </c>
      <c r="X148" t="s">
        <v>542</v>
      </c>
      <c r="Y148" t="s">
        <v>1882</v>
      </c>
      <c r="Z148" t="s">
        <v>1883</v>
      </c>
      <c r="AA148" t="s">
        <v>29</v>
      </c>
      <c r="AB148" s="3">
        <v>313892</v>
      </c>
      <c r="AC148">
        <v>0</v>
      </c>
      <c r="AD148">
        <v>0</v>
      </c>
      <c r="AE148" s="3">
        <v>313892</v>
      </c>
      <c r="AF148" s="3">
        <f t="shared" si="8"/>
        <v>0</v>
      </c>
      <c r="AG148" s="3">
        <v>313892</v>
      </c>
      <c r="AH148" s="3">
        <f t="shared" si="9"/>
        <v>324250.43599999999</v>
      </c>
      <c r="AI148" s="3">
        <f t="shared" si="10"/>
        <v>334626.449952</v>
      </c>
      <c r="AJ148">
        <v>0</v>
      </c>
      <c r="AK148">
        <v>0</v>
      </c>
      <c r="AL148">
        <v>0</v>
      </c>
      <c r="AM148">
        <f t="shared" si="11"/>
        <v>0</v>
      </c>
      <c r="AN148">
        <v>313892</v>
      </c>
      <c r="AO148">
        <v>0</v>
      </c>
    </row>
    <row r="149" spans="1:41" x14ac:dyDescent="0.3">
      <c r="A149">
        <v>10807</v>
      </c>
      <c r="B149">
        <v>206303</v>
      </c>
      <c r="C149">
        <v>243715</v>
      </c>
      <c r="D149">
        <v>123</v>
      </c>
      <c r="G149" t="s">
        <v>905</v>
      </c>
      <c r="H149" t="s">
        <v>906</v>
      </c>
      <c r="I149">
        <v>0</v>
      </c>
      <c r="J149" t="s">
        <v>519</v>
      </c>
      <c r="K149" t="s">
        <v>520</v>
      </c>
      <c r="L149">
        <v>4</v>
      </c>
      <c r="M149">
        <v>46</v>
      </c>
      <c r="N149" t="s">
        <v>363</v>
      </c>
      <c r="O149" t="s">
        <v>640</v>
      </c>
      <c r="P149" t="s">
        <v>641</v>
      </c>
      <c r="Q149" t="s">
        <v>524</v>
      </c>
      <c r="R149" t="s">
        <v>525</v>
      </c>
      <c r="S149" t="s">
        <v>526</v>
      </c>
      <c r="T149" t="s">
        <v>527</v>
      </c>
      <c r="U149" t="s">
        <v>554</v>
      </c>
      <c r="V149" t="s">
        <v>555</v>
      </c>
      <c r="W149" t="s">
        <v>541</v>
      </c>
      <c r="X149" t="s">
        <v>542</v>
      </c>
      <c r="Y149" t="s">
        <v>592</v>
      </c>
      <c r="Z149" t="s">
        <v>593</v>
      </c>
      <c r="AA149" t="s">
        <v>29</v>
      </c>
      <c r="AB149" s="3">
        <v>210000</v>
      </c>
      <c r="AC149">
        <v>100000</v>
      </c>
      <c r="AD149">
        <v>0</v>
      </c>
      <c r="AE149" s="3">
        <v>310000</v>
      </c>
      <c r="AF149" s="3">
        <f t="shared" si="8"/>
        <v>0</v>
      </c>
      <c r="AG149" s="3">
        <v>310000</v>
      </c>
      <c r="AH149" s="3">
        <f t="shared" si="9"/>
        <v>320230</v>
      </c>
      <c r="AI149" s="3">
        <f t="shared" si="10"/>
        <v>330477.36</v>
      </c>
      <c r="AJ149">
        <v>1700</v>
      </c>
      <c r="AK149">
        <v>2956.52</v>
      </c>
      <c r="AL149">
        <v>230974.02</v>
      </c>
      <c r="AM149">
        <f t="shared" si="11"/>
        <v>461948.04</v>
      </c>
      <c r="AN149">
        <v>74369.460000000006</v>
      </c>
      <c r="AO149">
        <v>74.510000000000005</v>
      </c>
    </row>
    <row r="150" spans="1:41" hidden="1" x14ac:dyDescent="0.3">
      <c r="A150">
        <v>10842</v>
      </c>
      <c r="B150">
        <v>225011</v>
      </c>
      <c r="C150">
        <v>257142</v>
      </c>
      <c r="D150">
        <v>158</v>
      </c>
      <c r="G150" t="s">
        <v>985</v>
      </c>
      <c r="H150" t="s">
        <v>986</v>
      </c>
      <c r="I150">
        <v>0</v>
      </c>
      <c r="J150" t="s">
        <v>519</v>
      </c>
      <c r="K150" t="s">
        <v>520</v>
      </c>
      <c r="L150">
        <v>4</v>
      </c>
      <c r="M150">
        <v>50</v>
      </c>
      <c r="N150" t="s">
        <v>536</v>
      </c>
      <c r="O150" t="s">
        <v>537</v>
      </c>
      <c r="P150" t="s">
        <v>538</v>
      </c>
      <c r="Q150" t="s">
        <v>524</v>
      </c>
      <c r="R150" t="s">
        <v>525</v>
      </c>
      <c r="S150" t="s">
        <v>526</v>
      </c>
      <c r="T150" t="s">
        <v>527</v>
      </c>
      <c r="U150" t="s">
        <v>554</v>
      </c>
      <c r="V150" t="s">
        <v>555</v>
      </c>
      <c r="W150" t="s">
        <v>541</v>
      </c>
      <c r="X150" t="s">
        <v>542</v>
      </c>
      <c r="Y150" t="s">
        <v>597</v>
      </c>
      <c r="Z150" t="s">
        <v>598</v>
      </c>
      <c r="AA150" t="s">
        <v>29</v>
      </c>
      <c r="AB150" s="3">
        <v>302000</v>
      </c>
      <c r="AC150">
        <v>0</v>
      </c>
      <c r="AD150">
        <v>0</v>
      </c>
      <c r="AE150" s="3">
        <v>302000</v>
      </c>
      <c r="AF150" s="3">
        <f t="shared" si="8"/>
        <v>148000</v>
      </c>
      <c r="AG150" s="3">
        <v>450000</v>
      </c>
      <c r="AH150" s="3">
        <f t="shared" si="9"/>
        <v>464849.99999999994</v>
      </c>
      <c r="AI150" s="3">
        <f t="shared" si="10"/>
        <v>479725.19999999995</v>
      </c>
      <c r="AJ150">
        <v>0</v>
      </c>
      <c r="AK150">
        <v>16000</v>
      </c>
      <c r="AL150">
        <v>167632.45000000001</v>
      </c>
      <c r="AM150">
        <f t="shared" si="11"/>
        <v>335264.90000000002</v>
      </c>
      <c r="AN150">
        <v>118367.55</v>
      </c>
      <c r="AO150">
        <v>55.51</v>
      </c>
    </row>
    <row r="151" spans="1:41" hidden="1" x14ac:dyDescent="0.3">
      <c r="A151">
        <v>10766</v>
      </c>
      <c r="B151">
        <v>224058</v>
      </c>
      <c r="C151">
        <v>256663</v>
      </c>
      <c r="D151">
        <v>82</v>
      </c>
      <c r="G151" t="s">
        <v>802</v>
      </c>
      <c r="H151" t="s">
        <v>803</v>
      </c>
      <c r="I151">
        <v>0</v>
      </c>
      <c r="J151" t="s">
        <v>519</v>
      </c>
      <c r="K151" t="s">
        <v>520</v>
      </c>
      <c r="L151">
        <v>4</v>
      </c>
      <c r="M151">
        <v>54</v>
      </c>
      <c r="N151" t="s">
        <v>804</v>
      </c>
      <c r="O151" t="s">
        <v>805</v>
      </c>
      <c r="P151" t="s">
        <v>806</v>
      </c>
      <c r="Q151" t="s">
        <v>524</v>
      </c>
      <c r="R151" t="s">
        <v>525</v>
      </c>
      <c r="S151" t="s">
        <v>526</v>
      </c>
      <c r="T151" t="s">
        <v>527</v>
      </c>
      <c r="U151" t="s">
        <v>554</v>
      </c>
      <c r="V151" t="s">
        <v>555</v>
      </c>
      <c r="W151" t="s">
        <v>741</v>
      </c>
      <c r="X151" t="s">
        <v>742</v>
      </c>
      <c r="Y151" t="s">
        <v>807</v>
      </c>
      <c r="Z151" t="s">
        <v>808</v>
      </c>
      <c r="AA151" t="s">
        <v>27</v>
      </c>
      <c r="AB151" s="3">
        <v>21448</v>
      </c>
      <c r="AC151">
        <v>0</v>
      </c>
      <c r="AD151">
        <v>0</v>
      </c>
      <c r="AE151" s="3">
        <v>21448</v>
      </c>
      <c r="AF151" s="3">
        <f t="shared" si="8"/>
        <v>-3844.9844000000012</v>
      </c>
      <c r="AG151" s="3">
        <v>17603.015599999999</v>
      </c>
      <c r="AH151" s="3">
        <f t="shared" si="9"/>
        <v>18183.915114799998</v>
      </c>
      <c r="AI151" s="3">
        <f t="shared" si="10"/>
        <v>18765.800398473599</v>
      </c>
      <c r="AJ151">
        <v>0</v>
      </c>
      <c r="AK151">
        <v>221971.64</v>
      </c>
      <c r="AL151">
        <v>11278.14</v>
      </c>
      <c r="AM151">
        <f t="shared" si="11"/>
        <v>22556.28</v>
      </c>
      <c r="AN151">
        <v>-211801.78</v>
      </c>
      <c r="AO151">
        <v>52.58</v>
      </c>
    </row>
    <row r="152" spans="1:41" hidden="1" x14ac:dyDescent="0.3">
      <c r="A152">
        <v>10902</v>
      </c>
      <c r="B152">
        <v>205623</v>
      </c>
      <c r="C152">
        <v>243044</v>
      </c>
      <c r="D152">
        <v>218</v>
      </c>
      <c r="G152" t="s">
        <v>967</v>
      </c>
      <c r="H152" t="s">
        <v>968</v>
      </c>
      <c r="I152">
        <v>0</v>
      </c>
      <c r="J152" t="s">
        <v>519</v>
      </c>
      <c r="K152" t="s">
        <v>520</v>
      </c>
      <c r="L152">
        <v>3</v>
      </c>
      <c r="M152">
        <v>36</v>
      </c>
      <c r="N152" t="s">
        <v>607</v>
      </c>
      <c r="O152" t="s">
        <v>570</v>
      </c>
      <c r="P152" t="s">
        <v>571</v>
      </c>
      <c r="Q152" t="s">
        <v>524</v>
      </c>
      <c r="R152" t="s">
        <v>525</v>
      </c>
      <c r="S152" t="s">
        <v>526</v>
      </c>
      <c r="T152" t="s">
        <v>527</v>
      </c>
      <c r="U152" t="s">
        <v>554</v>
      </c>
      <c r="V152" t="s">
        <v>555</v>
      </c>
      <c r="W152" t="s">
        <v>541</v>
      </c>
      <c r="X152" t="s">
        <v>542</v>
      </c>
      <c r="Y152" t="s">
        <v>1098</v>
      </c>
      <c r="Z152" t="s">
        <v>1099</v>
      </c>
      <c r="AA152" t="s">
        <v>24</v>
      </c>
      <c r="AB152" s="3">
        <v>5760000</v>
      </c>
      <c r="AC152">
        <v>0</v>
      </c>
      <c r="AD152">
        <v>0</v>
      </c>
      <c r="AE152" s="3">
        <v>5760000</v>
      </c>
      <c r="AF152" s="3">
        <f t="shared" si="8"/>
        <v>576000.00000000093</v>
      </c>
      <c r="AG152" s="3">
        <v>6336000.0000000009</v>
      </c>
      <c r="AH152" s="3">
        <f t="shared" si="9"/>
        <v>6545088</v>
      </c>
      <c r="AI152" s="3">
        <f t="shared" si="10"/>
        <v>6754530.8160000006</v>
      </c>
      <c r="AJ152">
        <v>0</v>
      </c>
      <c r="AK152">
        <v>0</v>
      </c>
      <c r="AL152">
        <v>0</v>
      </c>
      <c r="AM152">
        <f t="shared" si="11"/>
        <v>0</v>
      </c>
      <c r="AN152">
        <v>5760000</v>
      </c>
      <c r="AO152">
        <v>0</v>
      </c>
    </row>
    <row r="153" spans="1:41" hidden="1" x14ac:dyDescent="0.3">
      <c r="A153">
        <v>10954</v>
      </c>
      <c r="B153">
        <v>209335</v>
      </c>
      <c r="C153">
        <v>246695</v>
      </c>
      <c r="D153">
        <v>270</v>
      </c>
      <c r="E153" t="str">
        <f>CONCATENATE(MID(G153,8,3),F153)</f>
        <v>133/078/1341</v>
      </c>
      <c r="F153" s="252" t="s">
        <v>594</v>
      </c>
      <c r="G153" t="s">
        <v>1176</v>
      </c>
      <c r="H153" t="s">
        <v>1177</v>
      </c>
      <c r="I153">
        <v>0</v>
      </c>
      <c r="J153" t="s">
        <v>519</v>
      </c>
      <c r="K153" t="s">
        <v>520</v>
      </c>
      <c r="L153">
        <v>6</v>
      </c>
      <c r="M153">
        <v>64</v>
      </c>
      <c r="N153" t="s">
        <v>626</v>
      </c>
      <c r="O153" t="s">
        <v>627</v>
      </c>
      <c r="P153" t="s">
        <v>628</v>
      </c>
      <c r="Q153" t="s">
        <v>524</v>
      </c>
      <c r="R153" t="s">
        <v>525</v>
      </c>
      <c r="S153" t="s">
        <v>526</v>
      </c>
      <c r="T153" t="s">
        <v>527</v>
      </c>
      <c r="U153" t="s">
        <v>554</v>
      </c>
      <c r="V153" t="s">
        <v>555</v>
      </c>
      <c r="W153" t="s">
        <v>629</v>
      </c>
      <c r="X153" t="s">
        <v>630</v>
      </c>
      <c r="Y153" t="s">
        <v>595</v>
      </c>
      <c r="Z153" t="s">
        <v>596</v>
      </c>
      <c r="AA153" t="s">
        <v>29</v>
      </c>
      <c r="AB153" s="3">
        <v>295619</v>
      </c>
      <c r="AC153">
        <v>0</v>
      </c>
      <c r="AD153">
        <v>0</v>
      </c>
      <c r="AE153" s="3">
        <v>295619</v>
      </c>
      <c r="AF153" s="3" t="e">
        <f t="shared" si="8"/>
        <v>#N/A</v>
      </c>
      <c r="AG153" s="3" t="e">
        <f>VLOOKUP(E153,'[2]Emp Cost Summary 2627'!$A:$Y,25,0)</f>
        <v>#N/A</v>
      </c>
      <c r="AH153" s="3" t="e">
        <f t="shared" si="9"/>
        <v>#N/A</v>
      </c>
      <c r="AI153" s="3" t="e">
        <f t="shared" si="10"/>
        <v>#N/A</v>
      </c>
      <c r="AJ153">
        <v>0</v>
      </c>
      <c r="AK153">
        <v>0</v>
      </c>
      <c r="AL153">
        <v>289686</v>
      </c>
      <c r="AM153">
        <f t="shared" si="11"/>
        <v>579372</v>
      </c>
      <c r="AN153">
        <v>5933</v>
      </c>
      <c r="AO153">
        <v>97.99</v>
      </c>
    </row>
    <row r="154" spans="1:41" hidden="1" x14ac:dyDescent="0.3">
      <c r="A154">
        <v>10793</v>
      </c>
      <c r="B154">
        <v>232158</v>
      </c>
      <c r="C154">
        <v>257546</v>
      </c>
      <c r="D154">
        <v>109</v>
      </c>
      <c r="G154" t="s">
        <v>878</v>
      </c>
      <c r="H154" t="s">
        <v>879</v>
      </c>
      <c r="I154">
        <v>0</v>
      </c>
      <c r="J154" t="s">
        <v>519</v>
      </c>
      <c r="K154" t="s">
        <v>520</v>
      </c>
      <c r="L154">
        <v>10</v>
      </c>
      <c r="M154">
        <v>104</v>
      </c>
      <c r="N154" t="s">
        <v>564</v>
      </c>
      <c r="O154" t="s">
        <v>565</v>
      </c>
      <c r="P154" t="s">
        <v>566</v>
      </c>
      <c r="Q154" t="s">
        <v>524</v>
      </c>
      <c r="R154" t="s">
        <v>525</v>
      </c>
      <c r="S154" t="s">
        <v>526</v>
      </c>
      <c r="T154" t="s">
        <v>527</v>
      </c>
      <c r="U154" t="s">
        <v>554</v>
      </c>
      <c r="V154" t="s">
        <v>555</v>
      </c>
      <c r="W154" t="s">
        <v>541</v>
      </c>
      <c r="X154" t="s">
        <v>542</v>
      </c>
      <c r="Y154" t="s">
        <v>886</v>
      </c>
      <c r="Z154" t="s">
        <v>887</v>
      </c>
      <c r="AA154" t="s">
        <v>29</v>
      </c>
      <c r="AB154" s="3">
        <v>288000</v>
      </c>
      <c r="AC154">
        <v>0</v>
      </c>
      <c r="AD154">
        <v>0</v>
      </c>
      <c r="AE154" s="3">
        <v>288000</v>
      </c>
      <c r="AF154" s="3">
        <f t="shared" si="8"/>
        <v>0</v>
      </c>
      <c r="AG154" s="3">
        <v>288000</v>
      </c>
      <c r="AH154" s="3">
        <f t="shared" si="9"/>
        <v>297504</v>
      </c>
      <c r="AI154" s="3">
        <f t="shared" si="10"/>
        <v>307024.12800000003</v>
      </c>
      <c r="AJ154">
        <v>0</v>
      </c>
      <c r="AK154">
        <v>0</v>
      </c>
      <c r="AL154">
        <v>149183.35999999999</v>
      </c>
      <c r="AM154">
        <f t="shared" si="11"/>
        <v>298366.71999999997</v>
      </c>
      <c r="AN154">
        <v>138816.64000000001</v>
      </c>
      <c r="AO154">
        <v>51.8</v>
      </c>
    </row>
    <row r="155" spans="1:41" hidden="1" x14ac:dyDescent="0.3">
      <c r="A155">
        <v>11048</v>
      </c>
      <c r="B155">
        <v>224999</v>
      </c>
      <c r="C155">
        <v>257133</v>
      </c>
      <c r="D155">
        <v>364</v>
      </c>
      <c r="G155" t="s">
        <v>1326</v>
      </c>
      <c r="H155" t="s">
        <v>1327</v>
      </c>
      <c r="I155">
        <v>0</v>
      </c>
      <c r="J155" t="s">
        <v>519</v>
      </c>
      <c r="K155" t="s">
        <v>520</v>
      </c>
      <c r="L155">
        <v>6</v>
      </c>
      <c r="M155">
        <v>62</v>
      </c>
      <c r="N155" t="s">
        <v>785</v>
      </c>
      <c r="O155" t="s">
        <v>545</v>
      </c>
      <c r="P155" t="s">
        <v>546</v>
      </c>
      <c r="Q155" t="s">
        <v>524</v>
      </c>
      <c r="R155" t="s">
        <v>525</v>
      </c>
      <c r="S155" t="s">
        <v>526</v>
      </c>
      <c r="T155" t="s">
        <v>527</v>
      </c>
      <c r="U155" t="s">
        <v>554</v>
      </c>
      <c r="V155" t="s">
        <v>555</v>
      </c>
      <c r="W155" t="s">
        <v>541</v>
      </c>
      <c r="X155" t="s">
        <v>542</v>
      </c>
      <c r="Y155" t="s">
        <v>597</v>
      </c>
      <c r="Z155" t="s">
        <v>598</v>
      </c>
      <c r="AA155" t="s">
        <v>29</v>
      </c>
      <c r="AB155" s="3">
        <v>262584</v>
      </c>
      <c r="AC155">
        <v>0</v>
      </c>
      <c r="AD155">
        <v>0</v>
      </c>
      <c r="AE155" s="3">
        <v>262584</v>
      </c>
      <c r="AF155" s="3">
        <f t="shared" si="8"/>
        <v>0</v>
      </c>
      <c r="AG155" s="3">
        <v>262584</v>
      </c>
      <c r="AH155" s="3">
        <f t="shared" si="9"/>
        <v>271249.272</v>
      </c>
      <c r="AI155" s="3">
        <f t="shared" si="10"/>
        <v>279929.24870400003</v>
      </c>
      <c r="AJ155">
        <v>0</v>
      </c>
      <c r="AK155">
        <v>0</v>
      </c>
      <c r="AL155">
        <v>146450</v>
      </c>
      <c r="AM155">
        <f t="shared" si="11"/>
        <v>292900</v>
      </c>
      <c r="AN155">
        <v>116134</v>
      </c>
      <c r="AO155">
        <v>55.77</v>
      </c>
    </row>
    <row r="156" spans="1:41" hidden="1" x14ac:dyDescent="0.3">
      <c r="A156">
        <v>10779</v>
      </c>
      <c r="B156">
        <v>209456</v>
      </c>
      <c r="C156">
        <v>246814</v>
      </c>
      <c r="D156">
        <v>95</v>
      </c>
      <c r="G156" t="s">
        <v>854</v>
      </c>
      <c r="H156" t="s">
        <v>855</v>
      </c>
      <c r="I156">
        <v>0</v>
      </c>
      <c r="J156" t="s">
        <v>519</v>
      </c>
      <c r="K156" t="s">
        <v>520</v>
      </c>
      <c r="L156">
        <v>7</v>
      </c>
      <c r="M156">
        <v>78</v>
      </c>
      <c r="N156" t="s">
        <v>856</v>
      </c>
      <c r="O156" t="s">
        <v>522</v>
      </c>
      <c r="P156" t="s">
        <v>523</v>
      </c>
      <c r="Q156" t="s">
        <v>524</v>
      </c>
      <c r="R156" t="s">
        <v>525</v>
      </c>
      <c r="S156" t="s">
        <v>526</v>
      </c>
      <c r="T156" t="s">
        <v>527</v>
      </c>
      <c r="U156" t="s">
        <v>554</v>
      </c>
      <c r="V156" t="s">
        <v>555</v>
      </c>
      <c r="W156" t="s">
        <v>530</v>
      </c>
      <c r="X156" t="s">
        <v>531</v>
      </c>
      <c r="Y156" t="s">
        <v>592</v>
      </c>
      <c r="Z156" t="s">
        <v>593</v>
      </c>
      <c r="AA156" t="s">
        <v>29</v>
      </c>
      <c r="AB156" s="3">
        <v>160000</v>
      </c>
      <c r="AC156">
        <v>100000</v>
      </c>
      <c r="AD156">
        <v>0</v>
      </c>
      <c r="AE156" s="3">
        <v>260000</v>
      </c>
      <c r="AF156" s="3">
        <f t="shared" si="8"/>
        <v>0</v>
      </c>
      <c r="AG156" s="3">
        <v>260000</v>
      </c>
      <c r="AH156" s="3">
        <f t="shared" si="9"/>
        <v>268580</v>
      </c>
      <c r="AI156" s="3">
        <f t="shared" si="10"/>
        <v>277174.56</v>
      </c>
      <c r="AJ156">
        <v>0</v>
      </c>
      <c r="AK156">
        <v>0</v>
      </c>
      <c r="AL156">
        <v>208263.08</v>
      </c>
      <c r="AM156">
        <f t="shared" si="11"/>
        <v>416526.16</v>
      </c>
      <c r="AN156">
        <v>51736.92</v>
      </c>
      <c r="AO156">
        <v>80.099999999999994</v>
      </c>
    </row>
    <row r="157" spans="1:41" hidden="1" x14ac:dyDescent="0.3">
      <c r="A157">
        <v>12607</v>
      </c>
      <c r="B157">
        <v>231712</v>
      </c>
      <c r="C157">
        <v>257654</v>
      </c>
      <c r="D157">
        <v>8623</v>
      </c>
      <c r="G157" t="s">
        <v>2208</v>
      </c>
      <c r="H157" t="s">
        <v>2209</v>
      </c>
      <c r="I157">
        <v>0</v>
      </c>
      <c r="J157" t="s">
        <v>519</v>
      </c>
      <c r="K157" t="s">
        <v>520</v>
      </c>
      <c r="L157">
        <v>5</v>
      </c>
      <c r="M157">
        <v>58</v>
      </c>
      <c r="N157" t="s">
        <v>617</v>
      </c>
      <c r="O157" t="s">
        <v>618</v>
      </c>
      <c r="P157" t="s">
        <v>619</v>
      </c>
      <c r="Q157" t="s">
        <v>524</v>
      </c>
      <c r="R157" t="s">
        <v>525</v>
      </c>
      <c r="S157" t="s">
        <v>526</v>
      </c>
      <c r="T157" t="s">
        <v>527</v>
      </c>
      <c r="U157" t="s">
        <v>779</v>
      </c>
      <c r="V157" t="s">
        <v>780</v>
      </c>
      <c r="W157" t="s">
        <v>530</v>
      </c>
      <c r="X157" t="s">
        <v>531</v>
      </c>
      <c r="Y157" t="s">
        <v>1882</v>
      </c>
      <c r="Z157" t="s">
        <v>1883</v>
      </c>
      <c r="AA157" t="s">
        <v>29</v>
      </c>
      <c r="AB157" s="3">
        <v>255000</v>
      </c>
      <c r="AC157">
        <v>0</v>
      </c>
      <c r="AD157">
        <v>0</v>
      </c>
      <c r="AE157" s="3">
        <v>255000</v>
      </c>
      <c r="AF157" s="3">
        <f t="shared" si="8"/>
        <v>0</v>
      </c>
      <c r="AG157" s="3">
        <v>255000</v>
      </c>
      <c r="AH157" s="3">
        <f t="shared" si="9"/>
        <v>263415</v>
      </c>
      <c r="AI157" s="3">
        <f t="shared" si="10"/>
        <v>271844.28000000003</v>
      </c>
      <c r="AJ157">
        <v>0</v>
      </c>
      <c r="AK157">
        <v>0</v>
      </c>
      <c r="AL157">
        <v>0</v>
      </c>
      <c r="AM157">
        <f t="shared" si="11"/>
        <v>0</v>
      </c>
      <c r="AN157">
        <v>255000</v>
      </c>
      <c r="AO157">
        <v>0</v>
      </c>
    </row>
    <row r="158" spans="1:41" hidden="1" x14ac:dyDescent="0.3">
      <c r="A158">
        <v>12609</v>
      </c>
      <c r="B158">
        <v>231710</v>
      </c>
      <c r="C158">
        <v>257652</v>
      </c>
      <c r="D158">
        <v>8625</v>
      </c>
      <c r="G158" t="s">
        <v>1942</v>
      </c>
      <c r="H158" t="s">
        <v>1943</v>
      </c>
      <c r="I158">
        <v>0</v>
      </c>
      <c r="J158" t="s">
        <v>519</v>
      </c>
      <c r="K158" t="s">
        <v>520</v>
      </c>
      <c r="L158">
        <v>5</v>
      </c>
      <c r="M158">
        <v>58</v>
      </c>
      <c r="N158" t="s">
        <v>617</v>
      </c>
      <c r="O158" t="s">
        <v>618</v>
      </c>
      <c r="P158" t="s">
        <v>619</v>
      </c>
      <c r="Q158" t="s">
        <v>524</v>
      </c>
      <c r="R158" t="s">
        <v>525</v>
      </c>
      <c r="S158" t="s">
        <v>526</v>
      </c>
      <c r="T158" t="s">
        <v>527</v>
      </c>
      <c r="U158" t="s">
        <v>779</v>
      </c>
      <c r="V158" t="s">
        <v>780</v>
      </c>
      <c r="W158" t="s">
        <v>541</v>
      </c>
      <c r="X158" t="s">
        <v>542</v>
      </c>
      <c r="Y158" t="s">
        <v>1882</v>
      </c>
      <c r="Z158" t="s">
        <v>1883</v>
      </c>
      <c r="AA158" t="s">
        <v>29</v>
      </c>
      <c r="AB158" s="3">
        <v>255000</v>
      </c>
      <c r="AC158">
        <v>0</v>
      </c>
      <c r="AD158">
        <v>0</v>
      </c>
      <c r="AE158" s="3">
        <v>255000</v>
      </c>
      <c r="AF158" s="3">
        <f t="shared" si="8"/>
        <v>0</v>
      </c>
      <c r="AG158" s="3">
        <v>255000</v>
      </c>
      <c r="AH158" s="3">
        <f t="shared" si="9"/>
        <v>263415</v>
      </c>
      <c r="AI158" s="3">
        <f t="shared" si="10"/>
        <v>271844.28000000003</v>
      </c>
      <c r="AJ158">
        <v>0</v>
      </c>
      <c r="AK158">
        <v>0</v>
      </c>
      <c r="AL158">
        <v>0</v>
      </c>
      <c r="AM158">
        <f t="shared" si="11"/>
        <v>0</v>
      </c>
      <c r="AN158">
        <v>255000</v>
      </c>
      <c r="AO158">
        <v>0</v>
      </c>
    </row>
    <row r="159" spans="1:41" hidden="1" x14ac:dyDescent="0.3">
      <c r="A159">
        <v>10767</v>
      </c>
      <c r="B159">
        <v>205625</v>
      </c>
      <c r="C159">
        <v>243045</v>
      </c>
      <c r="D159">
        <v>83</v>
      </c>
      <c r="G159" t="s">
        <v>813</v>
      </c>
      <c r="H159" t="s">
        <v>814</v>
      </c>
      <c r="I159">
        <v>0</v>
      </c>
      <c r="J159" t="s">
        <v>519</v>
      </c>
      <c r="K159" t="s">
        <v>520</v>
      </c>
      <c r="L159">
        <v>3</v>
      </c>
      <c r="M159">
        <v>36</v>
      </c>
      <c r="N159" t="s">
        <v>607</v>
      </c>
      <c r="O159" t="s">
        <v>570</v>
      </c>
      <c r="P159" t="s">
        <v>571</v>
      </c>
      <c r="Q159" t="s">
        <v>524</v>
      </c>
      <c r="R159" t="s">
        <v>525</v>
      </c>
      <c r="S159" t="s">
        <v>526</v>
      </c>
      <c r="T159" t="s">
        <v>527</v>
      </c>
      <c r="U159" t="s">
        <v>554</v>
      </c>
      <c r="V159" t="s">
        <v>555</v>
      </c>
      <c r="W159" t="s">
        <v>556</v>
      </c>
      <c r="X159" t="s">
        <v>557</v>
      </c>
      <c r="Y159" t="s">
        <v>558</v>
      </c>
      <c r="Z159" t="s">
        <v>559</v>
      </c>
      <c r="AA159" t="s">
        <v>25</v>
      </c>
      <c r="AB159" s="3">
        <v>102620</v>
      </c>
      <c r="AC159">
        <v>0</v>
      </c>
      <c r="AD159">
        <v>0</v>
      </c>
      <c r="AE159" s="3">
        <v>102620</v>
      </c>
      <c r="AF159" s="3">
        <f t="shared" si="8"/>
        <v>0</v>
      </c>
      <c r="AG159" s="3">
        <v>102620</v>
      </c>
      <c r="AH159" s="3">
        <f t="shared" si="9"/>
        <v>106006.45999999999</v>
      </c>
      <c r="AI159" s="3">
        <f t="shared" si="10"/>
        <v>109398.66671999999</v>
      </c>
      <c r="AJ159">
        <v>0</v>
      </c>
      <c r="AK159">
        <v>0</v>
      </c>
      <c r="AL159">
        <v>0</v>
      </c>
      <c r="AM159">
        <f t="shared" si="11"/>
        <v>0</v>
      </c>
      <c r="AN159">
        <v>102620</v>
      </c>
      <c r="AO159">
        <v>0</v>
      </c>
    </row>
    <row r="160" spans="1:41" hidden="1" x14ac:dyDescent="0.3">
      <c r="A160">
        <v>11193</v>
      </c>
      <c r="B160">
        <v>202077</v>
      </c>
      <c r="C160">
        <v>239554</v>
      </c>
      <c r="D160">
        <v>509</v>
      </c>
      <c r="G160" t="s">
        <v>1568</v>
      </c>
      <c r="H160" t="s">
        <v>1569</v>
      </c>
      <c r="I160">
        <v>0</v>
      </c>
      <c r="J160" t="s">
        <v>519</v>
      </c>
      <c r="K160" t="s">
        <v>520</v>
      </c>
      <c r="L160">
        <v>6</v>
      </c>
      <c r="M160">
        <v>62</v>
      </c>
      <c r="N160" t="s">
        <v>785</v>
      </c>
      <c r="O160" t="s">
        <v>545</v>
      </c>
      <c r="P160" t="s">
        <v>546</v>
      </c>
      <c r="Q160" t="s">
        <v>524</v>
      </c>
      <c r="R160" t="s">
        <v>525</v>
      </c>
      <c r="S160" t="s">
        <v>526</v>
      </c>
      <c r="T160" t="s">
        <v>527</v>
      </c>
      <c r="U160" t="s">
        <v>528</v>
      </c>
      <c r="V160" t="s">
        <v>529</v>
      </c>
      <c r="W160" t="s">
        <v>541</v>
      </c>
      <c r="X160" t="s">
        <v>542</v>
      </c>
      <c r="Y160" t="s">
        <v>532</v>
      </c>
      <c r="Z160" t="s">
        <v>533</v>
      </c>
      <c r="AA160" t="s">
        <v>28</v>
      </c>
      <c r="AB160" s="3">
        <v>276391</v>
      </c>
      <c r="AC160">
        <v>0</v>
      </c>
      <c r="AD160">
        <v>0</v>
      </c>
      <c r="AE160" s="3">
        <v>276391</v>
      </c>
      <c r="AF160" s="3">
        <f t="shared" si="8"/>
        <v>0</v>
      </c>
      <c r="AG160" s="3">
        <v>276391</v>
      </c>
      <c r="AH160" s="3">
        <f t="shared" si="9"/>
        <v>285511.90299999999</v>
      </c>
      <c r="AI160" s="3">
        <f t="shared" si="10"/>
        <v>294648.28389600001</v>
      </c>
      <c r="AJ160">
        <v>0</v>
      </c>
      <c r="AK160">
        <v>0</v>
      </c>
      <c r="AL160">
        <v>78258.25</v>
      </c>
      <c r="AM160">
        <f t="shared" si="11"/>
        <v>156516.5</v>
      </c>
      <c r="AN160">
        <v>198132.75</v>
      </c>
      <c r="AO160">
        <v>28.31</v>
      </c>
    </row>
    <row r="161" spans="1:41" hidden="1" x14ac:dyDescent="0.3">
      <c r="A161">
        <v>12052</v>
      </c>
      <c r="B161">
        <v>226334</v>
      </c>
      <c r="C161">
        <v>257967</v>
      </c>
      <c r="D161">
        <v>6249</v>
      </c>
      <c r="G161" t="s">
        <v>1860</v>
      </c>
      <c r="H161" t="s">
        <v>1861</v>
      </c>
      <c r="I161">
        <v>0</v>
      </c>
      <c r="J161" t="s">
        <v>519</v>
      </c>
      <c r="K161" t="s">
        <v>520</v>
      </c>
      <c r="L161">
        <v>6</v>
      </c>
      <c r="M161">
        <v>71</v>
      </c>
      <c r="N161" t="s">
        <v>710</v>
      </c>
      <c r="O161" t="s">
        <v>711</v>
      </c>
      <c r="P161" t="s">
        <v>712</v>
      </c>
      <c r="Q161" t="s">
        <v>524</v>
      </c>
      <c r="R161" t="s">
        <v>525</v>
      </c>
      <c r="S161" t="s">
        <v>526</v>
      </c>
      <c r="T161" t="s">
        <v>527</v>
      </c>
      <c r="U161" t="s">
        <v>528</v>
      </c>
      <c r="V161" t="s">
        <v>529</v>
      </c>
      <c r="W161" t="s">
        <v>541</v>
      </c>
      <c r="X161" t="s">
        <v>542</v>
      </c>
      <c r="Y161" t="s">
        <v>532</v>
      </c>
      <c r="Z161" t="s">
        <v>533</v>
      </c>
      <c r="AA161" t="s">
        <v>28</v>
      </c>
      <c r="AB161" s="3">
        <v>410000</v>
      </c>
      <c r="AC161">
        <v>0</v>
      </c>
      <c r="AD161">
        <v>0</v>
      </c>
      <c r="AE161" s="3">
        <v>270000</v>
      </c>
      <c r="AF161" s="3">
        <f t="shared" si="8"/>
        <v>0</v>
      </c>
      <c r="AG161" s="3">
        <v>270000</v>
      </c>
      <c r="AH161" s="3">
        <f t="shared" si="9"/>
        <v>278910</v>
      </c>
      <c r="AI161" s="3">
        <f t="shared" si="10"/>
        <v>287835.12</v>
      </c>
      <c r="AJ161">
        <v>0</v>
      </c>
      <c r="AK161">
        <v>21985.56</v>
      </c>
      <c r="AL161">
        <v>31435.17</v>
      </c>
      <c r="AM161">
        <f t="shared" si="11"/>
        <v>62870.34</v>
      </c>
      <c r="AN161">
        <v>216579.27</v>
      </c>
      <c r="AO161">
        <v>11.64</v>
      </c>
    </row>
    <row r="162" spans="1:41" hidden="1" x14ac:dyDescent="0.3">
      <c r="A162">
        <v>10770</v>
      </c>
      <c r="B162">
        <v>226069</v>
      </c>
      <c r="C162">
        <v>257775</v>
      </c>
      <c r="D162">
        <v>86</v>
      </c>
      <c r="G162" t="s">
        <v>822</v>
      </c>
      <c r="H162" t="s">
        <v>823</v>
      </c>
      <c r="I162">
        <v>0</v>
      </c>
      <c r="J162" t="s">
        <v>519</v>
      </c>
      <c r="K162" t="s">
        <v>520</v>
      </c>
      <c r="L162">
        <v>6</v>
      </c>
      <c r="M162">
        <v>71</v>
      </c>
      <c r="N162" t="s">
        <v>710</v>
      </c>
      <c r="O162" t="s">
        <v>711</v>
      </c>
      <c r="P162" t="s">
        <v>712</v>
      </c>
      <c r="Q162" t="s">
        <v>524</v>
      </c>
      <c r="R162" t="s">
        <v>525</v>
      </c>
      <c r="S162" t="s">
        <v>526</v>
      </c>
      <c r="T162" t="s">
        <v>527</v>
      </c>
      <c r="U162" t="s">
        <v>554</v>
      </c>
      <c r="V162" t="s">
        <v>555</v>
      </c>
      <c r="W162" t="s">
        <v>541</v>
      </c>
      <c r="X162" t="s">
        <v>542</v>
      </c>
      <c r="Y162" t="s">
        <v>824</v>
      </c>
      <c r="Z162" t="s">
        <v>825</v>
      </c>
      <c r="AA162" t="s">
        <v>31</v>
      </c>
      <c r="AB162" s="3">
        <v>190000</v>
      </c>
      <c r="AC162">
        <v>0</v>
      </c>
      <c r="AD162">
        <v>0</v>
      </c>
      <c r="AE162" s="3">
        <v>190000</v>
      </c>
      <c r="AF162" s="3">
        <f t="shared" si="8"/>
        <v>0</v>
      </c>
      <c r="AG162" s="3">
        <v>190000</v>
      </c>
      <c r="AH162" s="3">
        <f t="shared" si="9"/>
        <v>196269.99999999997</v>
      </c>
      <c r="AI162" s="3">
        <f t="shared" si="10"/>
        <v>202550.63999999998</v>
      </c>
      <c r="AJ162">
        <v>0</v>
      </c>
      <c r="AK162">
        <v>0</v>
      </c>
      <c r="AL162">
        <v>94999.98</v>
      </c>
      <c r="AM162">
        <f t="shared" si="11"/>
        <v>189999.96</v>
      </c>
      <c r="AN162">
        <v>95000.02</v>
      </c>
      <c r="AO162">
        <v>50</v>
      </c>
    </row>
    <row r="163" spans="1:41" hidden="1" x14ac:dyDescent="0.3">
      <c r="A163">
        <v>10770</v>
      </c>
      <c r="B163">
        <v>203259</v>
      </c>
      <c r="C163">
        <v>240714</v>
      </c>
      <c r="D163">
        <v>86</v>
      </c>
      <c r="G163" t="s">
        <v>822</v>
      </c>
      <c r="H163" t="s">
        <v>823</v>
      </c>
      <c r="I163">
        <v>0</v>
      </c>
      <c r="J163" t="s">
        <v>519</v>
      </c>
      <c r="K163" t="s">
        <v>520</v>
      </c>
      <c r="L163">
        <v>6</v>
      </c>
      <c r="M163">
        <v>71</v>
      </c>
      <c r="N163" t="s">
        <v>710</v>
      </c>
      <c r="O163" t="s">
        <v>711</v>
      </c>
      <c r="P163" t="s">
        <v>712</v>
      </c>
      <c r="Q163" t="s">
        <v>524</v>
      </c>
      <c r="R163" t="s">
        <v>525</v>
      </c>
      <c r="S163" t="s">
        <v>526</v>
      </c>
      <c r="T163" t="s">
        <v>527</v>
      </c>
      <c r="U163" t="s">
        <v>554</v>
      </c>
      <c r="V163" t="s">
        <v>555</v>
      </c>
      <c r="W163" t="s">
        <v>541</v>
      </c>
      <c r="X163" t="s">
        <v>542</v>
      </c>
      <c r="Y163" t="s">
        <v>826</v>
      </c>
      <c r="Z163" t="s">
        <v>827</v>
      </c>
      <c r="AA163" t="s">
        <v>31</v>
      </c>
      <c r="AB163" s="3">
        <v>250000</v>
      </c>
      <c r="AC163">
        <v>0</v>
      </c>
      <c r="AD163">
        <v>0</v>
      </c>
      <c r="AE163" s="3">
        <v>250000</v>
      </c>
      <c r="AF163" s="3">
        <f t="shared" si="8"/>
        <v>50000</v>
      </c>
      <c r="AG163" s="3">
        <v>300000</v>
      </c>
      <c r="AH163" s="3">
        <f t="shared" si="9"/>
        <v>309900</v>
      </c>
      <c r="AI163" s="3">
        <f t="shared" si="10"/>
        <v>319816.8</v>
      </c>
      <c r="AJ163">
        <v>0</v>
      </c>
      <c r="AK163">
        <v>0</v>
      </c>
      <c r="AL163">
        <v>124999.98</v>
      </c>
      <c r="AM163">
        <f t="shared" si="11"/>
        <v>249999.96</v>
      </c>
      <c r="AN163">
        <v>125000.02</v>
      </c>
      <c r="AO163">
        <v>50</v>
      </c>
    </row>
    <row r="164" spans="1:41" hidden="1" x14ac:dyDescent="0.3">
      <c r="A164">
        <v>10770</v>
      </c>
      <c r="B164">
        <v>226119</v>
      </c>
      <c r="C164">
        <v>257786</v>
      </c>
      <c r="D164">
        <v>86</v>
      </c>
      <c r="G164" t="s">
        <v>822</v>
      </c>
      <c r="H164" t="s">
        <v>823</v>
      </c>
      <c r="I164">
        <v>0</v>
      </c>
      <c r="J164" t="s">
        <v>519</v>
      </c>
      <c r="K164" t="s">
        <v>520</v>
      </c>
      <c r="L164">
        <v>6</v>
      </c>
      <c r="M164">
        <v>71</v>
      </c>
      <c r="N164" t="s">
        <v>710</v>
      </c>
      <c r="O164" t="s">
        <v>711</v>
      </c>
      <c r="P164" t="s">
        <v>712</v>
      </c>
      <c r="Q164" t="s">
        <v>524</v>
      </c>
      <c r="R164" t="s">
        <v>525</v>
      </c>
      <c r="S164" t="s">
        <v>526</v>
      </c>
      <c r="T164" t="s">
        <v>527</v>
      </c>
      <c r="U164" t="s">
        <v>554</v>
      </c>
      <c r="V164" t="s">
        <v>555</v>
      </c>
      <c r="W164" t="s">
        <v>541</v>
      </c>
      <c r="X164" t="s">
        <v>542</v>
      </c>
      <c r="Y164" t="s">
        <v>828</v>
      </c>
      <c r="Z164" t="s">
        <v>829</v>
      </c>
      <c r="AA164" t="s">
        <v>31</v>
      </c>
      <c r="AB164" s="3">
        <v>45000</v>
      </c>
      <c r="AC164">
        <v>0</v>
      </c>
      <c r="AD164">
        <v>0</v>
      </c>
      <c r="AE164" s="3">
        <v>45000</v>
      </c>
      <c r="AF164" s="3">
        <f t="shared" si="8"/>
        <v>0</v>
      </c>
      <c r="AG164" s="3">
        <v>45000</v>
      </c>
      <c r="AH164" s="3">
        <f t="shared" si="9"/>
        <v>46484.999999999993</v>
      </c>
      <c r="AI164" s="3">
        <f t="shared" si="10"/>
        <v>47972.52</v>
      </c>
      <c r="AJ164">
        <v>0</v>
      </c>
      <c r="AK164">
        <v>0</v>
      </c>
      <c r="AL164">
        <v>0</v>
      </c>
      <c r="AM164">
        <f t="shared" si="11"/>
        <v>0</v>
      </c>
      <c r="AN164">
        <v>45000</v>
      </c>
      <c r="AO164">
        <v>0</v>
      </c>
    </row>
    <row r="165" spans="1:41" hidden="1" x14ac:dyDescent="0.3">
      <c r="A165">
        <v>10903</v>
      </c>
      <c r="B165">
        <v>224508</v>
      </c>
      <c r="C165">
        <v>256843</v>
      </c>
      <c r="D165">
        <v>219</v>
      </c>
      <c r="G165" t="s">
        <v>1104</v>
      </c>
      <c r="H165" t="s">
        <v>1105</v>
      </c>
      <c r="I165">
        <v>0</v>
      </c>
      <c r="J165" t="s">
        <v>519</v>
      </c>
      <c r="K165" t="s">
        <v>520</v>
      </c>
      <c r="L165">
        <v>5</v>
      </c>
      <c r="M165">
        <v>93</v>
      </c>
      <c r="N165" t="s">
        <v>1001</v>
      </c>
      <c r="O165" t="s">
        <v>545</v>
      </c>
      <c r="P165" t="s">
        <v>546</v>
      </c>
      <c r="Q165" t="s">
        <v>524</v>
      </c>
      <c r="R165" t="s">
        <v>525</v>
      </c>
      <c r="S165" t="s">
        <v>526</v>
      </c>
      <c r="T165" t="s">
        <v>527</v>
      </c>
      <c r="U165" t="s">
        <v>528</v>
      </c>
      <c r="V165" t="s">
        <v>529</v>
      </c>
      <c r="W165" t="s">
        <v>1002</v>
      </c>
      <c r="X165" t="s">
        <v>1003</v>
      </c>
      <c r="Y165" t="s">
        <v>532</v>
      </c>
      <c r="Z165" t="s">
        <v>533</v>
      </c>
      <c r="AA165" t="s">
        <v>28</v>
      </c>
      <c r="AB165" s="3">
        <v>234354</v>
      </c>
      <c r="AC165">
        <v>0</v>
      </c>
      <c r="AD165">
        <v>0</v>
      </c>
      <c r="AE165" s="3">
        <v>234354</v>
      </c>
      <c r="AF165" s="3">
        <f t="shared" si="8"/>
        <v>0</v>
      </c>
      <c r="AG165" s="3">
        <v>234354</v>
      </c>
      <c r="AH165" s="3">
        <f t="shared" si="9"/>
        <v>242087.68199999997</v>
      </c>
      <c r="AI165" s="3">
        <f t="shared" si="10"/>
        <v>249834.48782399998</v>
      </c>
      <c r="AJ165">
        <v>0</v>
      </c>
      <c r="AK165">
        <v>0</v>
      </c>
      <c r="AL165">
        <v>0</v>
      </c>
      <c r="AM165">
        <f t="shared" si="11"/>
        <v>0</v>
      </c>
      <c r="AN165">
        <v>234354</v>
      </c>
      <c r="AO165">
        <v>0</v>
      </c>
    </row>
    <row r="166" spans="1:41" hidden="1" x14ac:dyDescent="0.3">
      <c r="A166">
        <v>11059</v>
      </c>
      <c r="B166">
        <v>223515</v>
      </c>
      <c r="C166">
        <v>256412</v>
      </c>
      <c r="D166">
        <v>375</v>
      </c>
      <c r="G166" t="s">
        <v>832</v>
      </c>
      <c r="H166" t="s">
        <v>833</v>
      </c>
      <c r="I166">
        <v>0</v>
      </c>
      <c r="J166" t="s">
        <v>519</v>
      </c>
      <c r="K166" t="s">
        <v>520</v>
      </c>
      <c r="L166">
        <v>6</v>
      </c>
      <c r="M166">
        <v>62</v>
      </c>
      <c r="N166" t="s">
        <v>785</v>
      </c>
      <c r="O166" t="s">
        <v>545</v>
      </c>
      <c r="P166" t="s">
        <v>546</v>
      </c>
      <c r="Q166" t="s">
        <v>524</v>
      </c>
      <c r="R166" t="s">
        <v>525</v>
      </c>
      <c r="S166" t="s">
        <v>526</v>
      </c>
      <c r="T166" t="s">
        <v>527</v>
      </c>
      <c r="U166" t="s">
        <v>554</v>
      </c>
      <c r="V166" t="s">
        <v>555</v>
      </c>
      <c r="W166" t="s">
        <v>530</v>
      </c>
      <c r="X166" t="s">
        <v>531</v>
      </c>
      <c r="Y166" t="s">
        <v>834</v>
      </c>
      <c r="Z166" t="s">
        <v>835</v>
      </c>
      <c r="AA166" t="s">
        <v>24</v>
      </c>
      <c r="AB166" s="3">
        <v>32038789</v>
      </c>
      <c r="AC166">
        <v>-40000</v>
      </c>
      <c r="AD166">
        <v>0</v>
      </c>
      <c r="AE166" s="3">
        <v>31998789</v>
      </c>
      <c r="AF166" s="3">
        <f t="shared" ref="AF166:AF229" si="12">AG166-AE166</f>
        <v>14799879</v>
      </c>
      <c r="AG166" s="3">
        <f>51698668-4900000</f>
        <v>46798668</v>
      </c>
      <c r="AH166" s="3">
        <f t="shared" ref="AH166:AH229" si="13">AG166*1.033</f>
        <v>48343024.044</v>
      </c>
      <c r="AI166" s="3">
        <f t="shared" ref="AI166:AI229" si="14">AH166*1.032</f>
        <v>49890000.813408002</v>
      </c>
      <c r="AJ166">
        <v>0</v>
      </c>
      <c r="AK166">
        <v>0</v>
      </c>
      <c r="AL166">
        <v>26284447.34</v>
      </c>
      <c r="AM166">
        <f t="shared" ref="AM166:AM229" si="15">AL166*2</f>
        <v>52568894.68</v>
      </c>
      <c r="AN166">
        <v>5714341.6600000001</v>
      </c>
      <c r="AO166">
        <v>82.14</v>
      </c>
    </row>
    <row r="167" spans="1:41" hidden="1" x14ac:dyDescent="0.3">
      <c r="A167">
        <v>10732</v>
      </c>
      <c r="B167">
        <v>224911</v>
      </c>
      <c r="C167">
        <v>257076</v>
      </c>
      <c r="D167">
        <v>48</v>
      </c>
      <c r="G167" t="s">
        <v>725</v>
      </c>
      <c r="H167" t="s">
        <v>726</v>
      </c>
      <c r="I167">
        <v>0</v>
      </c>
      <c r="J167" t="s">
        <v>519</v>
      </c>
      <c r="K167" t="s">
        <v>520</v>
      </c>
      <c r="L167">
        <v>6</v>
      </c>
      <c r="M167">
        <v>71</v>
      </c>
      <c r="N167" t="s">
        <v>710</v>
      </c>
      <c r="O167" t="s">
        <v>711</v>
      </c>
      <c r="P167" t="s">
        <v>712</v>
      </c>
      <c r="Q167" t="s">
        <v>524</v>
      </c>
      <c r="R167" t="s">
        <v>525</v>
      </c>
      <c r="S167" t="s">
        <v>526</v>
      </c>
      <c r="T167" t="s">
        <v>527</v>
      </c>
      <c r="U167" t="s">
        <v>554</v>
      </c>
      <c r="V167" t="s">
        <v>555</v>
      </c>
      <c r="W167" t="s">
        <v>541</v>
      </c>
      <c r="X167" t="s">
        <v>542</v>
      </c>
      <c r="Y167" t="s">
        <v>532</v>
      </c>
      <c r="Z167" t="s">
        <v>533</v>
      </c>
      <c r="AA167" t="s">
        <v>28</v>
      </c>
      <c r="AB167" s="3">
        <v>206846</v>
      </c>
      <c r="AC167">
        <v>0</v>
      </c>
      <c r="AD167">
        <v>0</v>
      </c>
      <c r="AE167" s="3">
        <v>206846</v>
      </c>
      <c r="AF167" s="3">
        <f t="shared" si="12"/>
        <v>199154</v>
      </c>
      <c r="AG167" s="3">
        <v>406000</v>
      </c>
      <c r="AH167" s="3">
        <f t="shared" si="13"/>
        <v>419397.99999999994</v>
      </c>
      <c r="AI167" s="3">
        <f t="shared" si="14"/>
        <v>432818.73599999998</v>
      </c>
      <c r="AJ167">
        <v>0</v>
      </c>
      <c r="AK167">
        <v>0</v>
      </c>
      <c r="AL167">
        <v>134320.84</v>
      </c>
      <c r="AM167">
        <f t="shared" si="15"/>
        <v>268641.68</v>
      </c>
      <c r="AN167">
        <v>72525.16</v>
      </c>
      <c r="AO167">
        <v>64.94</v>
      </c>
    </row>
    <row r="168" spans="1:41" hidden="1" x14ac:dyDescent="0.3">
      <c r="A168">
        <v>10772</v>
      </c>
      <c r="B168">
        <v>202049</v>
      </c>
      <c r="C168">
        <v>239526</v>
      </c>
      <c r="D168">
        <v>88</v>
      </c>
      <c r="G168" t="s">
        <v>838</v>
      </c>
      <c r="H168" t="s">
        <v>839</v>
      </c>
      <c r="I168">
        <v>0</v>
      </c>
      <c r="J168" t="s">
        <v>519</v>
      </c>
      <c r="K168" t="s">
        <v>520</v>
      </c>
      <c r="L168">
        <v>6</v>
      </c>
      <c r="M168">
        <v>66</v>
      </c>
      <c r="N168" t="s">
        <v>840</v>
      </c>
      <c r="O168" t="s">
        <v>841</v>
      </c>
      <c r="P168" t="s">
        <v>842</v>
      </c>
      <c r="Q168" t="s">
        <v>524</v>
      </c>
      <c r="R168" t="s">
        <v>525</v>
      </c>
      <c r="S168" t="s">
        <v>526</v>
      </c>
      <c r="T168" t="s">
        <v>527</v>
      </c>
      <c r="U168" t="s">
        <v>554</v>
      </c>
      <c r="V168" t="s">
        <v>555</v>
      </c>
      <c r="W168" t="s">
        <v>530</v>
      </c>
      <c r="X168" t="s">
        <v>531</v>
      </c>
      <c r="Y168" t="s">
        <v>843</v>
      </c>
      <c r="Z168" t="s">
        <v>844</v>
      </c>
      <c r="AA168" t="s">
        <v>24</v>
      </c>
      <c r="AB168" s="3">
        <v>20617315</v>
      </c>
      <c r="AC168">
        <v>0</v>
      </c>
      <c r="AD168">
        <v>0</v>
      </c>
      <c r="AE168" s="3">
        <v>20617315</v>
      </c>
      <c r="AF168" s="3">
        <f t="shared" si="12"/>
        <v>2061731.5</v>
      </c>
      <c r="AG168" s="3">
        <v>22679046.5</v>
      </c>
      <c r="AH168" s="3">
        <f t="shared" si="13"/>
        <v>23427455.034499999</v>
      </c>
      <c r="AI168" s="3">
        <f t="shared" si="14"/>
        <v>24177133.595603999</v>
      </c>
      <c r="AJ168">
        <v>0</v>
      </c>
      <c r="AK168">
        <v>0</v>
      </c>
      <c r="AL168">
        <v>14136578.35</v>
      </c>
      <c r="AM168">
        <f t="shared" si="15"/>
        <v>28273156.699999999</v>
      </c>
      <c r="AN168">
        <v>6480736.6500000004</v>
      </c>
      <c r="AO168">
        <v>68.569999999999993</v>
      </c>
    </row>
    <row r="169" spans="1:41" hidden="1" x14ac:dyDescent="0.3">
      <c r="A169">
        <v>10900</v>
      </c>
      <c r="B169">
        <v>224892</v>
      </c>
      <c r="C169">
        <v>257062</v>
      </c>
      <c r="D169">
        <v>216</v>
      </c>
      <c r="G169" t="s">
        <v>1088</v>
      </c>
      <c r="H169" t="s">
        <v>1089</v>
      </c>
      <c r="I169">
        <v>0</v>
      </c>
      <c r="J169" t="s">
        <v>519</v>
      </c>
      <c r="K169" t="s">
        <v>520</v>
      </c>
      <c r="L169">
        <v>6</v>
      </c>
      <c r="M169">
        <v>71</v>
      </c>
      <c r="N169" t="s">
        <v>710</v>
      </c>
      <c r="O169" t="s">
        <v>711</v>
      </c>
      <c r="P169" t="s">
        <v>712</v>
      </c>
      <c r="Q169" t="s">
        <v>524</v>
      </c>
      <c r="R169" t="s">
        <v>525</v>
      </c>
      <c r="S169" t="s">
        <v>526</v>
      </c>
      <c r="T169" t="s">
        <v>527</v>
      </c>
      <c r="U169" t="s">
        <v>539</v>
      </c>
      <c r="V169" t="s">
        <v>540</v>
      </c>
      <c r="W169" t="s">
        <v>541</v>
      </c>
      <c r="X169" t="s">
        <v>542</v>
      </c>
      <c r="Y169" t="s">
        <v>532</v>
      </c>
      <c r="Z169" t="s">
        <v>533</v>
      </c>
      <c r="AA169" t="s">
        <v>28</v>
      </c>
      <c r="AB169" s="3">
        <v>207842</v>
      </c>
      <c r="AC169">
        <v>-10000</v>
      </c>
      <c r="AD169">
        <v>0</v>
      </c>
      <c r="AE169" s="3">
        <v>197842</v>
      </c>
      <c r="AF169" s="3">
        <f t="shared" si="12"/>
        <v>0</v>
      </c>
      <c r="AG169" s="3">
        <v>197842</v>
      </c>
      <c r="AH169" s="3">
        <f t="shared" si="13"/>
        <v>204370.78599999999</v>
      </c>
      <c r="AI169" s="3">
        <f t="shared" si="14"/>
        <v>210910.65115200001</v>
      </c>
      <c r="AJ169">
        <v>0</v>
      </c>
      <c r="AK169">
        <v>0</v>
      </c>
      <c r="AL169">
        <v>113573.44</v>
      </c>
      <c r="AM169">
        <f t="shared" si="15"/>
        <v>227146.88</v>
      </c>
      <c r="AN169">
        <v>84268.56</v>
      </c>
      <c r="AO169">
        <v>57.41</v>
      </c>
    </row>
    <row r="170" spans="1:41" hidden="1" x14ac:dyDescent="0.3">
      <c r="A170">
        <v>11527</v>
      </c>
      <c r="B170">
        <v>226326</v>
      </c>
      <c r="C170">
        <v>257959</v>
      </c>
      <c r="D170">
        <v>2324</v>
      </c>
      <c r="G170" t="s">
        <v>1743</v>
      </c>
      <c r="H170" t="s">
        <v>1744</v>
      </c>
      <c r="I170">
        <v>0</v>
      </c>
      <c r="J170" t="s">
        <v>519</v>
      </c>
      <c r="K170" t="s">
        <v>520</v>
      </c>
      <c r="L170">
        <v>6</v>
      </c>
      <c r="M170">
        <v>61</v>
      </c>
      <c r="N170" t="s">
        <v>788</v>
      </c>
      <c r="O170" t="s">
        <v>545</v>
      </c>
      <c r="P170" t="s">
        <v>546</v>
      </c>
      <c r="Q170" t="s">
        <v>524</v>
      </c>
      <c r="R170" t="s">
        <v>525</v>
      </c>
      <c r="S170" t="s">
        <v>526</v>
      </c>
      <c r="T170" t="s">
        <v>527</v>
      </c>
      <c r="U170" t="s">
        <v>554</v>
      </c>
      <c r="V170" t="s">
        <v>555</v>
      </c>
      <c r="W170" t="s">
        <v>541</v>
      </c>
      <c r="X170" t="s">
        <v>542</v>
      </c>
      <c r="Y170" t="s">
        <v>532</v>
      </c>
      <c r="Z170" t="s">
        <v>533</v>
      </c>
      <c r="AA170" t="s">
        <v>28</v>
      </c>
      <c r="AB170" s="3">
        <v>162453</v>
      </c>
      <c r="AC170">
        <v>0</v>
      </c>
      <c r="AD170">
        <v>0</v>
      </c>
      <c r="AE170" s="3">
        <v>162453</v>
      </c>
      <c r="AF170" s="3">
        <f t="shared" si="12"/>
        <v>0</v>
      </c>
      <c r="AG170" s="3">
        <v>162453</v>
      </c>
      <c r="AH170" s="3">
        <f t="shared" si="13"/>
        <v>167813.94899999999</v>
      </c>
      <c r="AI170" s="3">
        <f t="shared" si="14"/>
        <v>173183.995368</v>
      </c>
      <c r="AJ170">
        <v>0</v>
      </c>
      <c r="AK170">
        <v>0</v>
      </c>
      <c r="AL170">
        <v>126264.08</v>
      </c>
      <c r="AM170">
        <f t="shared" si="15"/>
        <v>252528.16</v>
      </c>
      <c r="AN170">
        <v>36188.92</v>
      </c>
      <c r="AO170">
        <v>77.72</v>
      </c>
    </row>
    <row r="171" spans="1:41" hidden="1" x14ac:dyDescent="0.3">
      <c r="A171">
        <v>10778</v>
      </c>
      <c r="B171">
        <v>208176</v>
      </c>
      <c r="C171">
        <v>245559</v>
      </c>
      <c r="D171">
        <v>94</v>
      </c>
      <c r="G171" t="s">
        <v>852</v>
      </c>
      <c r="H171" t="s">
        <v>853</v>
      </c>
      <c r="I171">
        <v>0</v>
      </c>
      <c r="J171" t="s">
        <v>519</v>
      </c>
      <c r="K171" t="s">
        <v>520</v>
      </c>
      <c r="L171">
        <v>7</v>
      </c>
      <c r="M171">
        <v>76</v>
      </c>
      <c r="N171" t="s">
        <v>521</v>
      </c>
      <c r="O171" t="s">
        <v>522</v>
      </c>
      <c r="P171" t="s">
        <v>523</v>
      </c>
      <c r="Q171" t="s">
        <v>524</v>
      </c>
      <c r="R171" t="s">
        <v>525</v>
      </c>
      <c r="S171" t="s">
        <v>526</v>
      </c>
      <c r="T171" t="s">
        <v>527</v>
      </c>
      <c r="U171" t="s">
        <v>554</v>
      </c>
      <c r="V171" t="s">
        <v>555</v>
      </c>
      <c r="W171" t="s">
        <v>530</v>
      </c>
      <c r="X171" t="s">
        <v>531</v>
      </c>
      <c r="Y171" t="s">
        <v>646</v>
      </c>
      <c r="Z171" t="s">
        <v>647</v>
      </c>
      <c r="AA171" t="s">
        <v>26</v>
      </c>
      <c r="AB171" s="3">
        <v>136453</v>
      </c>
      <c r="AC171" s="3">
        <v>0</v>
      </c>
      <c r="AD171">
        <v>0</v>
      </c>
      <c r="AE171" s="3">
        <v>136453</v>
      </c>
      <c r="AF171" s="3">
        <f t="shared" si="12"/>
        <v>-136453</v>
      </c>
      <c r="AG171" s="3">
        <v>0</v>
      </c>
      <c r="AH171" s="3">
        <f t="shared" si="13"/>
        <v>0</v>
      </c>
      <c r="AI171" s="3">
        <f t="shared" si="14"/>
        <v>0</v>
      </c>
      <c r="AJ171">
        <v>0</v>
      </c>
      <c r="AK171">
        <v>0</v>
      </c>
      <c r="AL171">
        <v>63054.720000000001</v>
      </c>
      <c r="AM171">
        <f t="shared" si="15"/>
        <v>126109.44</v>
      </c>
      <c r="AN171">
        <v>73398.28</v>
      </c>
      <c r="AO171">
        <v>46.21</v>
      </c>
    </row>
    <row r="172" spans="1:41" hidden="1" x14ac:dyDescent="0.3">
      <c r="A172">
        <v>10778</v>
      </c>
      <c r="B172">
        <v>208191</v>
      </c>
      <c r="C172">
        <v>245574</v>
      </c>
      <c r="D172">
        <v>94</v>
      </c>
      <c r="G172" t="s">
        <v>852</v>
      </c>
      <c r="H172" t="s">
        <v>853</v>
      </c>
      <c r="I172">
        <v>0</v>
      </c>
      <c r="J172" t="s">
        <v>519</v>
      </c>
      <c r="K172" t="s">
        <v>520</v>
      </c>
      <c r="L172">
        <v>7</v>
      </c>
      <c r="M172">
        <v>76</v>
      </c>
      <c r="N172" t="s">
        <v>521</v>
      </c>
      <c r="O172" t="s">
        <v>522</v>
      </c>
      <c r="P172" t="s">
        <v>523</v>
      </c>
      <c r="Q172" t="s">
        <v>524</v>
      </c>
      <c r="R172" t="s">
        <v>525</v>
      </c>
      <c r="S172" t="s">
        <v>526</v>
      </c>
      <c r="T172" t="s">
        <v>527</v>
      </c>
      <c r="U172" t="s">
        <v>554</v>
      </c>
      <c r="V172" t="s">
        <v>555</v>
      </c>
      <c r="W172" t="s">
        <v>530</v>
      </c>
      <c r="X172" t="s">
        <v>531</v>
      </c>
      <c r="Y172" t="s">
        <v>673</v>
      </c>
      <c r="Z172" t="s">
        <v>674</v>
      </c>
      <c r="AA172" t="s">
        <v>26</v>
      </c>
      <c r="AB172" s="3">
        <v>2490111</v>
      </c>
      <c r="AC172" s="3">
        <v>0</v>
      </c>
      <c r="AD172">
        <v>0</v>
      </c>
      <c r="AE172" s="3">
        <v>2490111</v>
      </c>
      <c r="AF172" s="3">
        <f t="shared" si="12"/>
        <v>-2490111</v>
      </c>
      <c r="AG172" s="3">
        <v>0</v>
      </c>
      <c r="AH172" s="3">
        <f t="shared" si="13"/>
        <v>0</v>
      </c>
      <c r="AI172" s="3">
        <f t="shared" si="14"/>
        <v>0</v>
      </c>
      <c r="AJ172">
        <v>0</v>
      </c>
      <c r="AK172">
        <v>0</v>
      </c>
      <c r="AL172">
        <v>2328568.96</v>
      </c>
      <c r="AM172">
        <f t="shared" si="15"/>
        <v>4657137.92</v>
      </c>
      <c r="AN172">
        <v>161542.04</v>
      </c>
      <c r="AO172">
        <v>93.51</v>
      </c>
    </row>
    <row r="173" spans="1:41" hidden="1" x14ac:dyDescent="0.3">
      <c r="A173">
        <v>10778</v>
      </c>
      <c r="B173">
        <v>223841</v>
      </c>
      <c r="C173">
        <v>256478</v>
      </c>
      <c r="D173">
        <v>94</v>
      </c>
      <c r="G173" t="s">
        <v>852</v>
      </c>
      <c r="H173" t="s">
        <v>853</v>
      </c>
      <c r="I173">
        <v>0</v>
      </c>
      <c r="J173" t="s">
        <v>519</v>
      </c>
      <c r="K173" t="s">
        <v>520</v>
      </c>
      <c r="L173">
        <v>7</v>
      </c>
      <c r="M173">
        <v>76</v>
      </c>
      <c r="N173" t="s">
        <v>521</v>
      </c>
      <c r="O173" t="s">
        <v>522</v>
      </c>
      <c r="P173" t="s">
        <v>523</v>
      </c>
      <c r="Q173" t="s">
        <v>524</v>
      </c>
      <c r="R173" t="s">
        <v>525</v>
      </c>
      <c r="S173" t="s">
        <v>526</v>
      </c>
      <c r="T173" t="s">
        <v>527</v>
      </c>
      <c r="U173" t="s">
        <v>554</v>
      </c>
      <c r="V173" t="s">
        <v>555</v>
      </c>
      <c r="W173" t="s">
        <v>530</v>
      </c>
      <c r="X173" t="s">
        <v>531</v>
      </c>
      <c r="Y173" t="s">
        <v>669</v>
      </c>
      <c r="Z173" t="s">
        <v>670</v>
      </c>
      <c r="AA173" t="s">
        <v>26</v>
      </c>
      <c r="AB173" s="3">
        <v>216000</v>
      </c>
      <c r="AC173" s="3">
        <v>0</v>
      </c>
      <c r="AD173">
        <v>0</v>
      </c>
      <c r="AE173" s="3">
        <v>216000</v>
      </c>
      <c r="AF173" s="3">
        <f t="shared" si="12"/>
        <v>-216000</v>
      </c>
      <c r="AG173" s="3">
        <v>0</v>
      </c>
      <c r="AH173" s="3">
        <f t="shared" si="13"/>
        <v>0</v>
      </c>
      <c r="AI173" s="3">
        <f t="shared" si="14"/>
        <v>0</v>
      </c>
      <c r="AJ173">
        <v>0</v>
      </c>
      <c r="AK173">
        <v>0</v>
      </c>
      <c r="AL173">
        <v>104000</v>
      </c>
      <c r="AM173">
        <f t="shared" si="15"/>
        <v>208000</v>
      </c>
      <c r="AN173">
        <v>112000</v>
      </c>
      <c r="AO173">
        <v>48.15</v>
      </c>
    </row>
    <row r="174" spans="1:41" hidden="1" x14ac:dyDescent="0.3">
      <c r="A174">
        <v>12610</v>
      </c>
      <c r="B174">
        <v>231707</v>
      </c>
      <c r="C174">
        <v>257651</v>
      </c>
      <c r="D174">
        <v>8626</v>
      </c>
      <c r="G174" t="s">
        <v>1922</v>
      </c>
      <c r="H174" t="s">
        <v>1923</v>
      </c>
      <c r="I174">
        <v>0</v>
      </c>
      <c r="J174" t="s">
        <v>519</v>
      </c>
      <c r="K174" t="s">
        <v>520</v>
      </c>
      <c r="L174">
        <v>5</v>
      </c>
      <c r="M174">
        <v>58</v>
      </c>
      <c r="N174" t="s">
        <v>617</v>
      </c>
      <c r="O174" t="s">
        <v>618</v>
      </c>
      <c r="P174" t="s">
        <v>619</v>
      </c>
      <c r="Q174" t="s">
        <v>524</v>
      </c>
      <c r="R174" t="s">
        <v>525</v>
      </c>
      <c r="S174" t="s">
        <v>526</v>
      </c>
      <c r="T174" t="s">
        <v>527</v>
      </c>
      <c r="U174" t="s">
        <v>779</v>
      </c>
      <c r="V174" t="s">
        <v>780</v>
      </c>
      <c r="W174" t="s">
        <v>541</v>
      </c>
      <c r="X174" t="s">
        <v>542</v>
      </c>
      <c r="Y174" t="s">
        <v>1882</v>
      </c>
      <c r="Z174" t="s">
        <v>1883</v>
      </c>
      <c r="AA174" t="s">
        <v>29</v>
      </c>
      <c r="AB174" s="3">
        <v>255000</v>
      </c>
      <c r="AC174">
        <v>0</v>
      </c>
      <c r="AD174">
        <v>0</v>
      </c>
      <c r="AE174" s="3">
        <v>255000</v>
      </c>
      <c r="AF174" s="3">
        <f t="shared" si="12"/>
        <v>0</v>
      </c>
      <c r="AG174" s="3">
        <v>255000</v>
      </c>
      <c r="AH174" s="3">
        <f t="shared" si="13"/>
        <v>263415</v>
      </c>
      <c r="AI174" s="3">
        <f t="shared" si="14"/>
        <v>271844.28000000003</v>
      </c>
      <c r="AJ174">
        <v>0</v>
      </c>
      <c r="AK174">
        <v>0</v>
      </c>
      <c r="AL174">
        <v>0</v>
      </c>
      <c r="AM174">
        <f t="shared" si="15"/>
        <v>0</v>
      </c>
      <c r="AN174">
        <v>255000</v>
      </c>
      <c r="AO174">
        <v>0</v>
      </c>
    </row>
    <row r="175" spans="1:41" hidden="1" x14ac:dyDescent="0.3">
      <c r="A175">
        <v>12617</v>
      </c>
      <c r="B175">
        <v>231694</v>
      </c>
      <c r="C175">
        <v>257639</v>
      </c>
      <c r="D175">
        <v>8633</v>
      </c>
      <c r="G175" t="s">
        <v>2210</v>
      </c>
      <c r="H175" t="s">
        <v>2211</v>
      </c>
      <c r="I175">
        <v>0</v>
      </c>
      <c r="J175" t="s">
        <v>519</v>
      </c>
      <c r="K175" t="s">
        <v>520</v>
      </c>
      <c r="L175">
        <v>5</v>
      </c>
      <c r="M175">
        <v>58</v>
      </c>
      <c r="N175" t="s">
        <v>617</v>
      </c>
      <c r="O175" t="s">
        <v>618</v>
      </c>
      <c r="P175" t="s">
        <v>619</v>
      </c>
      <c r="Q175" t="s">
        <v>524</v>
      </c>
      <c r="R175" t="s">
        <v>525</v>
      </c>
      <c r="S175" t="s">
        <v>526</v>
      </c>
      <c r="T175" t="s">
        <v>527</v>
      </c>
      <c r="U175" t="s">
        <v>779</v>
      </c>
      <c r="V175" t="s">
        <v>780</v>
      </c>
      <c r="W175" t="s">
        <v>530</v>
      </c>
      <c r="X175" t="s">
        <v>531</v>
      </c>
      <c r="Y175" t="s">
        <v>1882</v>
      </c>
      <c r="Z175" t="s">
        <v>1883</v>
      </c>
      <c r="AA175" t="s">
        <v>29</v>
      </c>
      <c r="AB175" s="3">
        <v>255000</v>
      </c>
      <c r="AC175">
        <v>0</v>
      </c>
      <c r="AD175">
        <v>0</v>
      </c>
      <c r="AE175" s="3">
        <v>255000</v>
      </c>
      <c r="AF175" s="3">
        <f t="shared" si="12"/>
        <v>0</v>
      </c>
      <c r="AG175" s="3">
        <v>255000</v>
      </c>
      <c r="AH175" s="3">
        <f t="shared" si="13"/>
        <v>263415</v>
      </c>
      <c r="AI175" s="3">
        <f t="shared" si="14"/>
        <v>271844.28000000003</v>
      </c>
      <c r="AJ175">
        <v>0</v>
      </c>
      <c r="AK175">
        <v>0</v>
      </c>
      <c r="AL175">
        <v>0</v>
      </c>
      <c r="AM175">
        <f t="shared" si="15"/>
        <v>0</v>
      </c>
      <c r="AN175">
        <v>255000</v>
      </c>
      <c r="AO175">
        <v>0</v>
      </c>
    </row>
    <row r="176" spans="1:41" hidden="1" x14ac:dyDescent="0.3">
      <c r="A176">
        <v>12637</v>
      </c>
      <c r="B176">
        <v>231701</v>
      </c>
      <c r="C176">
        <v>257645</v>
      </c>
      <c r="D176">
        <v>8653</v>
      </c>
      <c r="G176" t="s">
        <v>2212</v>
      </c>
      <c r="H176" t="s">
        <v>2213</v>
      </c>
      <c r="I176">
        <v>0</v>
      </c>
      <c r="J176" t="s">
        <v>519</v>
      </c>
      <c r="K176" t="s">
        <v>520</v>
      </c>
      <c r="L176">
        <v>5</v>
      </c>
      <c r="M176">
        <v>58</v>
      </c>
      <c r="N176" t="s">
        <v>617</v>
      </c>
      <c r="O176" t="s">
        <v>618</v>
      </c>
      <c r="P176" t="s">
        <v>619</v>
      </c>
      <c r="Q176" t="s">
        <v>524</v>
      </c>
      <c r="R176" t="s">
        <v>525</v>
      </c>
      <c r="S176" t="s">
        <v>526</v>
      </c>
      <c r="T176" t="s">
        <v>527</v>
      </c>
      <c r="U176" t="s">
        <v>779</v>
      </c>
      <c r="V176" t="s">
        <v>780</v>
      </c>
      <c r="W176" t="s">
        <v>530</v>
      </c>
      <c r="X176" t="s">
        <v>531</v>
      </c>
      <c r="Y176" t="s">
        <v>1882</v>
      </c>
      <c r="Z176" t="s">
        <v>1883</v>
      </c>
      <c r="AA176" t="s">
        <v>29</v>
      </c>
      <c r="AB176" s="3">
        <v>255000</v>
      </c>
      <c r="AC176">
        <v>0</v>
      </c>
      <c r="AD176">
        <v>0</v>
      </c>
      <c r="AE176" s="3">
        <v>255000</v>
      </c>
      <c r="AF176" s="3">
        <f t="shared" si="12"/>
        <v>0</v>
      </c>
      <c r="AG176" s="3">
        <v>255000</v>
      </c>
      <c r="AH176" s="3">
        <f t="shared" si="13"/>
        <v>263415</v>
      </c>
      <c r="AI176" s="3">
        <f t="shared" si="14"/>
        <v>271844.28000000003</v>
      </c>
      <c r="AJ176">
        <v>0</v>
      </c>
      <c r="AK176">
        <v>0</v>
      </c>
      <c r="AL176">
        <v>0</v>
      </c>
      <c r="AM176">
        <f t="shared" si="15"/>
        <v>0</v>
      </c>
      <c r="AN176">
        <v>255000</v>
      </c>
      <c r="AO176">
        <v>0</v>
      </c>
    </row>
    <row r="177" spans="1:41" hidden="1" x14ac:dyDescent="0.3">
      <c r="A177">
        <v>10778</v>
      </c>
      <c r="B177">
        <v>231577</v>
      </c>
      <c r="C177">
        <v>263422</v>
      </c>
      <c r="D177">
        <v>94</v>
      </c>
      <c r="G177" t="s">
        <v>852</v>
      </c>
      <c r="H177" t="s">
        <v>853</v>
      </c>
      <c r="I177">
        <v>0</v>
      </c>
      <c r="J177" t="s">
        <v>519</v>
      </c>
      <c r="K177" t="s">
        <v>520</v>
      </c>
      <c r="L177">
        <v>7</v>
      </c>
      <c r="M177">
        <v>76</v>
      </c>
      <c r="N177" t="s">
        <v>521</v>
      </c>
      <c r="O177" t="s">
        <v>522</v>
      </c>
      <c r="P177" t="s">
        <v>523</v>
      </c>
      <c r="Q177" t="s">
        <v>524</v>
      </c>
      <c r="R177" t="s">
        <v>525</v>
      </c>
      <c r="S177" t="s">
        <v>526</v>
      </c>
      <c r="T177" t="s">
        <v>527</v>
      </c>
      <c r="U177" t="s">
        <v>554</v>
      </c>
      <c r="V177" t="s">
        <v>555</v>
      </c>
      <c r="W177" t="s">
        <v>530</v>
      </c>
      <c r="X177" t="s">
        <v>531</v>
      </c>
      <c r="Y177" t="s">
        <v>735</v>
      </c>
      <c r="Z177" t="s">
        <v>736</v>
      </c>
      <c r="AA177" t="s">
        <v>26</v>
      </c>
      <c r="AB177" s="3">
        <v>353784</v>
      </c>
      <c r="AC177" s="3">
        <v>0</v>
      </c>
      <c r="AD177">
        <v>0</v>
      </c>
      <c r="AE177" s="3">
        <v>353784</v>
      </c>
      <c r="AF177" s="3">
        <f t="shared" si="12"/>
        <v>-353784</v>
      </c>
      <c r="AG177" s="3">
        <v>0</v>
      </c>
      <c r="AH177" s="3">
        <f t="shared" si="13"/>
        <v>0</v>
      </c>
      <c r="AI177" s="3">
        <f t="shared" si="14"/>
        <v>0</v>
      </c>
      <c r="AJ177">
        <v>0</v>
      </c>
      <c r="AK177">
        <v>0</v>
      </c>
      <c r="AL177">
        <v>116362.96</v>
      </c>
      <c r="AM177">
        <f t="shared" si="15"/>
        <v>232725.92</v>
      </c>
      <c r="AN177">
        <v>237421.04</v>
      </c>
      <c r="AO177">
        <v>32.89</v>
      </c>
    </row>
    <row r="178" spans="1:41" hidden="1" x14ac:dyDescent="0.3">
      <c r="A178">
        <v>10778</v>
      </c>
      <c r="B178">
        <v>208185</v>
      </c>
      <c r="C178">
        <v>245568</v>
      </c>
      <c r="D178">
        <v>94</v>
      </c>
      <c r="G178" t="s">
        <v>852</v>
      </c>
      <c r="H178" t="s">
        <v>853</v>
      </c>
      <c r="I178">
        <v>0</v>
      </c>
      <c r="J178" t="s">
        <v>519</v>
      </c>
      <c r="K178" t="s">
        <v>520</v>
      </c>
      <c r="L178">
        <v>7</v>
      </c>
      <c r="M178">
        <v>76</v>
      </c>
      <c r="N178" t="s">
        <v>521</v>
      </c>
      <c r="O178" t="s">
        <v>522</v>
      </c>
      <c r="P178" t="s">
        <v>523</v>
      </c>
      <c r="Q178" t="s">
        <v>524</v>
      </c>
      <c r="R178" t="s">
        <v>525</v>
      </c>
      <c r="S178" t="s">
        <v>526</v>
      </c>
      <c r="T178" t="s">
        <v>527</v>
      </c>
      <c r="U178" t="s">
        <v>554</v>
      </c>
      <c r="V178" t="s">
        <v>555</v>
      </c>
      <c r="W178" t="s">
        <v>530</v>
      </c>
      <c r="X178" t="s">
        <v>531</v>
      </c>
      <c r="Y178" t="s">
        <v>658</v>
      </c>
      <c r="Z178" t="s">
        <v>659</v>
      </c>
      <c r="AA178" t="s">
        <v>26</v>
      </c>
      <c r="AB178" s="3">
        <v>9206</v>
      </c>
      <c r="AC178" s="3">
        <v>0</v>
      </c>
      <c r="AD178">
        <v>0</v>
      </c>
      <c r="AE178" s="3">
        <v>9206</v>
      </c>
      <c r="AF178" s="3">
        <f t="shared" si="12"/>
        <v>-9206</v>
      </c>
      <c r="AG178" s="3">
        <v>0</v>
      </c>
      <c r="AH178" s="3">
        <f t="shared" si="13"/>
        <v>0</v>
      </c>
      <c r="AI178" s="3">
        <f t="shared" si="14"/>
        <v>0</v>
      </c>
      <c r="AJ178">
        <v>0</v>
      </c>
      <c r="AK178">
        <v>0</v>
      </c>
      <c r="AL178">
        <v>4467.8</v>
      </c>
      <c r="AM178">
        <f t="shared" si="15"/>
        <v>8935.6</v>
      </c>
      <c r="AN178">
        <v>4738.2</v>
      </c>
      <c r="AO178">
        <v>48.53</v>
      </c>
    </row>
    <row r="179" spans="1:41" hidden="1" x14ac:dyDescent="0.3">
      <c r="A179">
        <v>10778</v>
      </c>
      <c r="B179">
        <v>208243</v>
      </c>
      <c r="C179">
        <v>245623</v>
      </c>
      <c r="D179">
        <v>94</v>
      </c>
      <c r="G179" t="s">
        <v>852</v>
      </c>
      <c r="H179" t="s">
        <v>853</v>
      </c>
      <c r="I179">
        <v>0</v>
      </c>
      <c r="J179" t="s">
        <v>519</v>
      </c>
      <c r="K179" t="s">
        <v>520</v>
      </c>
      <c r="L179">
        <v>7</v>
      </c>
      <c r="M179">
        <v>76</v>
      </c>
      <c r="N179" t="s">
        <v>521</v>
      </c>
      <c r="O179" t="s">
        <v>522</v>
      </c>
      <c r="P179" t="s">
        <v>523</v>
      </c>
      <c r="Q179" t="s">
        <v>524</v>
      </c>
      <c r="R179" t="s">
        <v>525</v>
      </c>
      <c r="S179" t="s">
        <v>526</v>
      </c>
      <c r="T179" t="s">
        <v>527</v>
      </c>
      <c r="U179" t="s">
        <v>554</v>
      </c>
      <c r="V179" t="s">
        <v>555</v>
      </c>
      <c r="W179" t="s">
        <v>530</v>
      </c>
      <c r="X179" t="s">
        <v>531</v>
      </c>
      <c r="Y179" t="s">
        <v>662</v>
      </c>
      <c r="Z179" t="s">
        <v>663</v>
      </c>
      <c r="AA179" t="s">
        <v>26</v>
      </c>
      <c r="AB179" s="3">
        <v>27504</v>
      </c>
      <c r="AC179" s="3">
        <v>0</v>
      </c>
      <c r="AD179">
        <v>0</v>
      </c>
      <c r="AE179" s="3">
        <v>27504</v>
      </c>
      <c r="AF179" s="3">
        <f t="shared" si="12"/>
        <v>-27504</v>
      </c>
      <c r="AG179" s="3">
        <v>0</v>
      </c>
      <c r="AH179" s="3">
        <f t="shared" si="13"/>
        <v>0</v>
      </c>
      <c r="AI179" s="3">
        <f t="shared" si="14"/>
        <v>0</v>
      </c>
      <c r="AJ179">
        <v>0</v>
      </c>
      <c r="AK179">
        <v>0</v>
      </c>
      <c r="AL179">
        <v>29061.91</v>
      </c>
      <c r="AM179">
        <f t="shared" si="15"/>
        <v>58123.82</v>
      </c>
      <c r="AN179">
        <v>-1557.91</v>
      </c>
      <c r="AO179">
        <v>105.66</v>
      </c>
    </row>
    <row r="180" spans="1:41" hidden="1" x14ac:dyDescent="0.3">
      <c r="A180">
        <v>10778</v>
      </c>
      <c r="B180">
        <v>208264</v>
      </c>
      <c r="C180">
        <v>245643</v>
      </c>
      <c r="D180">
        <v>94</v>
      </c>
      <c r="G180" t="s">
        <v>852</v>
      </c>
      <c r="H180" t="s">
        <v>853</v>
      </c>
      <c r="I180">
        <v>0</v>
      </c>
      <c r="J180" t="s">
        <v>519</v>
      </c>
      <c r="K180" t="s">
        <v>520</v>
      </c>
      <c r="L180">
        <v>7</v>
      </c>
      <c r="M180">
        <v>76</v>
      </c>
      <c r="N180" t="s">
        <v>521</v>
      </c>
      <c r="O180" t="s">
        <v>522</v>
      </c>
      <c r="P180" t="s">
        <v>523</v>
      </c>
      <c r="Q180" t="s">
        <v>524</v>
      </c>
      <c r="R180" t="s">
        <v>525</v>
      </c>
      <c r="S180" t="s">
        <v>526</v>
      </c>
      <c r="T180" t="s">
        <v>527</v>
      </c>
      <c r="U180" t="s">
        <v>554</v>
      </c>
      <c r="V180" t="s">
        <v>555</v>
      </c>
      <c r="W180" t="s">
        <v>530</v>
      </c>
      <c r="X180" t="s">
        <v>531</v>
      </c>
      <c r="Y180" t="s">
        <v>667</v>
      </c>
      <c r="Z180" t="s">
        <v>668</v>
      </c>
      <c r="AA180" t="s">
        <v>26</v>
      </c>
      <c r="AB180" s="3">
        <v>947530</v>
      </c>
      <c r="AC180" s="3">
        <v>0</v>
      </c>
      <c r="AD180">
        <v>0</v>
      </c>
      <c r="AE180" s="3">
        <v>947530</v>
      </c>
      <c r="AF180" s="3">
        <f t="shared" si="12"/>
        <v>-947530</v>
      </c>
      <c r="AG180" s="3">
        <v>0</v>
      </c>
      <c r="AH180" s="3">
        <f t="shared" si="13"/>
        <v>0</v>
      </c>
      <c r="AI180" s="3">
        <f t="shared" si="14"/>
        <v>0</v>
      </c>
      <c r="AJ180">
        <v>0</v>
      </c>
      <c r="AK180">
        <v>0</v>
      </c>
      <c r="AL180">
        <v>530189.01</v>
      </c>
      <c r="AM180">
        <f t="shared" si="15"/>
        <v>1060378.02</v>
      </c>
      <c r="AN180">
        <v>417340.99</v>
      </c>
      <c r="AO180">
        <v>55.95</v>
      </c>
    </row>
    <row r="181" spans="1:41" hidden="1" x14ac:dyDescent="0.3">
      <c r="A181">
        <v>10778</v>
      </c>
      <c r="B181">
        <v>232797</v>
      </c>
      <c r="C181">
        <v>257912</v>
      </c>
      <c r="D181">
        <v>94</v>
      </c>
      <c r="G181" t="s">
        <v>852</v>
      </c>
      <c r="H181" t="s">
        <v>853</v>
      </c>
      <c r="I181">
        <v>0</v>
      </c>
      <c r="J181" t="s">
        <v>519</v>
      </c>
      <c r="K181" t="s">
        <v>520</v>
      </c>
      <c r="L181">
        <v>7</v>
      </c>
      <c r="M181">
        <v>76</v>
      </c>
      <c r="N181" t="s">
        <v>521</v>
      </c>
      <c r="O181" t="s">
        <v>522</v>
      </c>
      <c r="P181" t="s">
        <v>523</v>
      </c>
      <c r="Q181" t="s">
        <v>524</v>
      </c>
      <c r="R181" t="s">
        <v>525</v>
      </c>
      <c r="S181" t="s">
        <v>526</v>
      </c>
      <c r="T181" t="s">
        <v>527</v>
      </c>
      <c r="U181" t="s">
        <v>554</v>
      </c>
      <c r="V181" t="s">
        <v>555</v>
      </c>
      <c r="W181" t="s">
        <v>530</v>
      </c>
      <c r="X181" t="s">
        <v>531</v>
      </c>
      <c r="Y181" t="s">
        <v>675</v>
      </c>
      <c r="Z181" t="s">
        <v>676</v>
      </c>
      <c r="AA181" t="s">
        <v>26</v>
      </c>
      <c r="AB181" s="3">
        <v>29047</v>
      </c>
      <c r="AC181" s="3">
        <v>0</v>
      </c>
      <c r="AD181">
        <v>0</v>
      </c>
      <c r="AE181" s="3">
        <v>29047</v>
      </c>
      <c r="AF181" s="3">
        <f t="shared" si="12"/>
        <v>-29047</v>
      </c>
      <c r="AG181" s="3">
        <v>0</v>
      </c>
      <c r="AH181" s="3">
        <f t="shared" si="13"/>
        <v>0</v>
      </c>
      <c r="AI181" s="3">
        <f t="shared" si="14"/>
        <v>0</v>
      </c>
      <c r="AJ181">
        <v>0</v>
      </c>
      <c r="AK181">
        <v>0</v>
      </c>
      <c r="AL181">
        <v>0</v>
      </c>
      <c r="AM181">
        <f t="shared" si="15"/>
        <v>0</v>
      </c>
      <c r="AN181">
        <v>29047</v>
      </c>
      <c r="AO181">
        <v>0</v>
      </c>
    </row>
    <row r="182" spans="1:41" hidden="1" x14ac:dyDescent="0.3">
      <c r="A182">
        <v>10778</v>
      </c>
      <c r="B182">
        <v>208202</v>
      </c>
      <c r="C182">
        <v>245584</v>
      </c>
      <c r="D182">
        <v>94</v>
      </c>
      <c r="G182" t="s">
        <v>852</v>
      </c>
      <c r="H182" t="s">
        <v>853</v>
      </c>
      <c r="I182">
        <v>0</v>
      </c>
      <c r="J182" t="s">
        <v>519</v>
      </c>
      <c r="K182" t="s">
        <v>520</v>
      </c>
      <c r="L182">
        <v>7</v>
      </c>
      <c r="M182">
        <v>76</v>
      </c>
      <c r="N182" t="s">
        <v>521</v>
      </c>
      <c r="O182" t="s">
        <v>522</v>
      </c>
      <c r="P182" t="s">
        <v>523</v>
      </c>
      <c r="Q182" t="s">
        <v>524</v>
      </c>
      <c r="R182" t="s">
        <v>525</v>
      </c>
      <c r="S182" t="s">
        <v>526</v>
      </c>
      <c r="T182" t="s">
        <v>527</v>
      </c>
      <c r="U182" t="s">
        <v>554</v>
      </c>
      <c r="V182" t="s">
        <v>555</v>
      </c>
      <c r="W182" t="s">
        <v>530</v>
      </c>
      <c r="X182" t="s">
        <v>531</v>
      </c>
      <c r="Y182" t="s">
        <v>660</v>
      </c>
      <c r="Z182" t="s">
        <v>661</v>
      </c>
      <c r="AA182" t="s">
        <v>26</v>
      </c>
      <c r="AB182" s="3">
        <v>4211900</v>
      </c>
      <c r="AC182" s="3">
        <v>0</v>
      </c>
      <c r="AD182">
        <v>0</v>
      </c>
      <c r="AE182" s="3">
        <v>4211900</v>
      </c>
      <c r="AF182" s="3">
        <f t="shared" si="12"/>
        <v>-4211900</v>
      </c>
      <c r="AG182" s="3">
        <v>0</v>
      </c>
      <c r="AH182" s="3">
        <f t="shared" si="13"/>
        <v>0</v>
      </c>
      <c r="AI182" s="3">
        <f t="shared" si="14"/>
        <v>0</v>
      </c>
      <c r="AJ182">
        <v>0</v>
      </c>
      <c r="AK182">
        <v>0</v>
      </c>
      <c r="AL182">
        <v>2080752.57</v>
      </c>
      <c r="AM182">
        <f t="shared" si="15"/>
        <v>4161505.14</v>
      </c>
      <c r="AN182">
        <v>2131147.4300000002</v>
      </c>
      <c r="AO182">
        <v>49.4</v>
      </c>
    </row>
    <row r="183" spans="1:41" hidden="1" x14ac:dyDescent="0.3">
      <c r="A183">
        <v>12641</v>
      </c>
      <c r="B183">
        <v>231703</v>
      </c>
      <c r="C183">
        <v>257647</v>
      </c>
      <c r="D183">
        <v>8657</v>
      </c>
      <c r="G183" t="s">
        <v>2214</v>
      </c>
      <c r="H183" t="s">
        <v>2215</v>
      </c>
      <c r="I183">
        <v>0</v>
      </c>
      <c r="J183" t="s">
        <v>519</v>
      </c>
      <c r="K183" t="s">
        <v>520</v>
      </c>
      <c r="L183">
        <v>5</v>
      </c>
      <c r="M183">
        <v>58</v>
      </c>
      <c r="N183" t="s">
        <v>617</v>
      </c>
      <c r="O183" t="s">
        <v>618</v>
      </c>
      <c r="P183" t="s">
        <v>619</v>
      </c>
      <c r="Q183" t="s">
        <v>524</v>
      </c>
      <c r="R183" t="s">
        <v>525</v>
      </c>
      <c r="S183" t="s">
        <v>526</v>
      </c>
      <c r="T183" t="s">
        <v>527</v>
      </c>
      <c r="U183" t="s">
        <v>779</v>
      </c>
      <c r="V183" t="s">
        <v>780</v>
      </c>
      <c r="W183" t="s">
        <v>530</v>
      </c>
      <c r="X183" t="s">
        <v>531</v>
      </c>
      <c r="Y183" t="s">
        <v>1882</v>
      </c>
      <c r="Z183" t="s">
        <v>1883</v>
      </c>
      <c r="AA183" t="s">
        <v>29</v>
      </c>
      <c r="AB183" s="3">
        <v>255000</v>
      </c>
      <c r="AC183">
        <v>0</v>
      </c>
      <c r="AD183">
        <v>0</v>
      </c>
      <c r="AE183" s="3">
        <v>255000</v>
      </c>
      <c r="AF183" s="3">
        <f t="shared" si="12"/>
        <v>0</v>
      </c>
      <c r="AG183" s="3">
        <v>255000</v>
      </c>
      <c r="AH183" s="3">
        <f t="shared" si="13"/>
        <v>263415</v>
      </c>
      <c r="AI183" s="3">
        <f t="shared" si="14"/>
        <v>271844.28000000003</v>
      </c>
      <c r="AJ183">
        <v>0</v>
      </c>
      <c r="AK183">
        <v>0</v>
      </c>
      <c r="AL183">
        <v>0</v>
      </c>
      <c r="AM183">
        <f t="shared" si="15"/>
        <v>0</v>
      </c>
      <c r="AN183">
        <v>255000</v>
      </c>
      <c r="AO183">
        <v>0</v>
      </c>
    </row>
    <row r="184" spans="1:41" hidden="1" x14ac:dyDescent="0.3">
      <c r="A184">
        <v>12642</v>
      </c>
      <c r="B184">
        <v>231704</v>
      </c>
      <c r="C184">
        <v>257648</v>
      </c>
      <c r="D184">
        <v>8658</v>
      </c>
      <c r="G184" t="s">
        <v>2216</v>
      </c>
      <c r="H184" t="s">
        <v>2217</v>
      </c>
      <c r="I184">
        <v>0</v>
      </c>
      <c r="J184" t="s">
        <v>519</v>
      </c>
      <c r="K184" t="s">
        <v>520</v>
      </c>
      <c r="L184">
        <v>5</v>
      </c>
      <c r="M184">
        <v>58</v>
      </c>
      <c r="N184" t="s">
        <v>617</v>
      </c>
      <c r="O184" t="s">
        <v>618</v>
      </c>
      <c r="P184" t="s">
        <v>619</v>
      </c>
      <c r="Q184" t="s">
        <v>524</v>
      </c>
      <c r="R184" t="s">
        <v>525</v>
      </c>
      <c r="S184" t="s">
        <v>526</v>
      </c>
      <c r="T184" t="s">
        <v>527</v>
      </c>
      <c r="U184" t="s">
        <v>779</v>
      </c>
      <c r="V184" t="s">
        <v>780</v>
      </c>
      <c r="W184" t="s">
        <v>530</v>
      </c>
      <c r="X184" t="s">
        <v>531</v>
      </c>
      <c r="Y184" t="s">
        <v>1882</v>
      </c>
      <c r="Z184" t="s">
        <v>1883</v>
      </c>
      <c r="AA184" t="s">
        <v>29</v>
      </c>
      <c r="AB184" s="3">
        <v>255000</v>
      </c>
      <c r="AC184">
        <v>0</v>
      </c>
      <c r="AD184">
        <v>0</v>
      </c>
      <c r="AE184" s="3">
        <v>255000</v>
      </c>
      <c r="AF184" s="3">
        <f t="shared" si="12"/>
        <v>0</v>
      </c>
      <c r="AG184" s="3">
        <v>255000</v>
      </c>
      <c r="AH184" s="3">
        <f t="shared" si="13"/>
        <v>263415</v>
      </c>
      <c r="AI184" s="3">
        <f t="shared" si="14"/>
        <v>271844.28000000003</v>
      </c>
      <c r="AJ184">
        <v>0</v>
      </c>
      <c r="AK184">
        <v>0</v>
      </c>
      <c r="AL184">
        <v>0</v>
      </c>
      <c r="AM184">
        <f t="shared" si="15"/>
        <v>0</v>
      </c>
      <c r="AN184">
        <v>255000</v>
      </c>
      <c r="AO184">
        <v>0</v>
      </c>
    </row>
    <row r="185" spans="1:41" hidden="1" x14ac:dyDescent="0.3">
      <c r="A185">
        <v>10778</v>
      </c>
      <c r="B185">
        <v>208222</v>
      </c>
      <c r="C185">
        <v>245603</v>
      </c>
      <c r="D185">
        <v>94</v>
      </c>
      <c r="G185" t="s">
        <v>852</v>
      </c>
      <c r="H185" t="s">
        <v>853</v>
      </c>
      <c r="I185">
        <v>0</v>
      </c>
      <c r="J185" t="s">
        <v>519</v>
      </c>
      <c r="K185" t="s">
        <v>520</v>
      </c>
      <c r="L185">
        <v>7</v>
      </c>
      <c r="M185">
        <v>76</v>
      </c>
      <c r="N185" t="s">
        <v>521</v>
      </c>
      <c r="O185" t="s">
        <v>522</v>
      </c>
      <c r="P185" t="s">
        <v>523</v>
      </c>
      <c r="Q185" t="s">
        <v>524</v>
      </c>
      <c r="R185" t="s">
        <v>525</v>
      </c>
      <c r="S185" t="s">
        <v>526</v>
      </c>
      <c r="T185" t="s">
        <v>527</v>
      </c>
      <c r="U185" t="s">
        <v>554</v>
      </c>
      <c r="V185" t="s">
        <v>555</v>
      </c>
      <c r="W185" t="s">
        <v>530</v>
      </c>
      <c r="X185" t="s">
        <v>531</v>
      </c>
      <c r="Y185" t="s">
        <v>644</v>
      </c>
      <c r="Z185" t="s">
        <v>645</v>
      </c>
      <c r="AA185" t="s">
        <v>26</v>
      </c>
      <c r="AB185" s="3">
        <v>2573857</v>
      </c>
      <c r="AC185" s="3">
        <v>0</v>
      </c>
      <c r="AD185">
        <v>0</v>
      </c>
      <c r="AE185" s="3">
        <v>2573857</v>
      </c>
      <c r="AF185" s="3">
        <f t="shared" si="12"/>
        <v>-2573857</v>
      </c>
      <c r="AG185" s="3">
        <v>0</v>
      </c>
      <c r="AH185" s="3">
        <f t="shared" si="13"/>
        <v>0</v>
      </c>
      <c r="AI185" s="3">
        <f t="shared" si="14"/>
        <v>0</v>
      </c>
      <c r="AJ185">
        <v>0</v>
      </c>
      <c r="AK185">
        <v>0</v>
      </c>
      <c r="AL185">
        <v>1195725.6000000001</v>
      </c>
      <c r="AM185">
        <f t="shared" si="15"/>
        <v>2391451.2000000002</v>
      </c>
      <c r="AN185">
        <v>1378131.4</v>
      </c>
      <c r="AO185">
        <v>46.46</v>
      </c>
    </row>
    <row r="186" spans="1:41" hidden="1" x14ac:dyDescent="0.3">
      <c r="A186">
        <v>10778</v>
      </c>
      <c r="B186">
        <v>208236</v>
      </c>
      <c r="C186">
        <v>256555</v>
      </c>
      <c r="D186">
        <v>94</v>
      </c>
      <c r="G186" t="s">
        <v>852</v>
      </c>
      <c r="H186" t="s">
        <v>853</v>
      </c>
      <c r="I186">
        <v>0</v>
      </c>
      <c r="J186" t="s">
        <v>519</v>
      </c>
      <c r="K186" t="s">
        <v>520</v>
      </c>
      <c r="L186">
        <v>7</v>
      </c>
      <c r="M186">
        <v>76</v>
      </c>
      <c r="N186" t="s">
        <v>521</v>
      </c>
      <c r="O186" t="s">
        <v>522</v>
      </c>
      <c r="P186" t="s">
        <v>523</v>
      </c>
      <c r="Q186" t="s">
        <v>524</v>
      </c>
      <c r="R186" t="s">
        <v>525</v>
      </c>
      <c r="S186" t="s">
        <v>526</v>
      </c>
      <c r="T186" t="s">
        <v>527</v>
      </c>
      <c r="U186" t="s">
        <v>554</v>
      </c>
      <c r="V186" t="s">
        <v>555</v>
      </c>
      <c r="W186" t="s">
        <v>530</v>
      </c>
      <c r="X186" t="s">
        <v>531</v>
      </c>
      <c r="Y186" t="s">
        <v>652</v>
      </c>
      <c r="Z186" t="s">
        <v>653</v>
      </c>
      <c r="AA186" t="s">
        <v>26</v>
      </c>
      <c r="AB186" s="3">
        <v>32512947</v>
      </c>
      <c r="AC186" s="3">
        <v>0</v>
      </c>
      <c r="AD186">
        <v>0</v>
      </c>
      <c r="AE186" s="3">
        <v>32512947</v>
      </c>
      <c r="AF186" s="3">
        <f t="shared" si="12"/>
        <v>-32512947</v>
      </c>
      <c r="AG186" s="3">
        <v>0</v>
      </c>
      <c r="AH186" s="3">
        <f t="shared" si="13"/>
        <v>0</v>
      </c>
      <c r="AI186" s="3">
        <f t="shared" si="14"/>
        <v>0</v>
      </c>
      <c r="AJ186">
        <v>0</v>
      </c>
      <c r="AK186">
        <v>0</v>
      </c>
      <c r="AL186">
        <v>10408962</v>
      </c>
      <c r="AM186">
        <f t="shared" si="15"/>
        <v>20817924</v>
      </c>
      <c r="AN186">
        <v>22103985</v>
      </c>
      <c r="AO186">
        <v>32.01</v>
      </c>
    </row>
    <row r="187" spans="1:41" hidden="1" x14ac:dyDescent="0.3">
      <c r="A187">
        <v>11082</v>
      </c>
      <c r="B187">
        <v>224913</v>
      </c>
      <c r="C187">
        <v>257077</v>
      </c>
      <c r="D187">
        <v>398</v>
      </c>
      <c r="G187" t="s">
        <v>1384</v>
      </c>
      <c r="H187" t="s">
        <v>1385</v>
      </c>
      <c r="I187">
        <v>0</v>
      </c>
      <c r="J187" t="s">
        <v>519</v>
      </c>
      <c r="K187" t="s">
        <v>520</v>
      </c>
      <c r="L187">
        <v>7</v>
      </c>
      <c r="M187">
        <v>76</v>
      </c>
      <c r="N187" t="s">
        <v>521</v>
      </c>
      <c r="O187" t="s">
        <v>522</v>
      </c>
      <c r="P187" t="s">
        <v>523</v>
      </c>
      <c r="Q187" t="s">
        <v>524</v>
      </c>
      <c r="R187" t="s">
        <v>525</v>
      </c>
      <c r="S187" t="s">
        <v>526</v>
      </c>
      <c r="T187" t="s">
        <v>527</v>
      </c>
      <c r="U187" t="s">
        <v>539</v>
      </c>
      <c r="V187" t="s">
        <v>540</v>
      </c>
      <c r="W187" t="s">
        <v>530</v>
      </c>
      <c r="X187" t="s">
        <v>531</v>
      </c>
      <c r="Y187" t="s">
        <v>532</v>
      </c>
      <c r="Z187" t="s">
        <v>533</v>
      </c>
      <c r="AA187" t="s">
        <v>28</v>
      </c>
      <c r="AB187" s="3">
        <v>40006</v>
      </c>
      <c r="AC187">
        <v>100000</v>
      </c>
      <c r="AD187">
        <v>0</v>
      </c>
      <c r="AE187" s="3">
        <v>140006</v>
      </c>
      <c r="AF187" s="3">
        <f t="shared" si="12"/>
        <v>0</v>
      </c>
      <c r="AG187" s="3">
        <v>140006</v>
      </c>
      <c r="AH187" s="3">
        <f t="shared" si="13"/>
        <v>144626.19799999997</v>
      </c>
      <c r="AI187" s="3">
        <f t="shared" si="14"/>
        <v>149254.23633599997</v>
      </c>
      <c r="AJ187">
        <v>0</v>
      </c>
      <c r="AK187">
        <v>0</v>
      </c>
      <c r="AL187">
        <v>40087.870000000003</v>
      </c>
      <c r="AM187">
        <f t="shared" si="15"/>
        <v>80175.740000000005</v>
      </c>
      <c r="AN187">
        <v>99918.13</v>
      </c>
      <c r="AO187">
        <v>28.63</v>
      </c>
    </row>
    <row r="188" spans="1:41" x14ac:dyDescent="0.3">
      <c r="A188">
        <v>10807</v>
      </c>
      <c r="B188">
        <v>206313</v>
      </c>
      <c r="C188">
        <v>243725</v>
      </c>
      <c r="D188">
        <v>123</v>
      </c>
      <c r="G188" t="s">
        <v>905</v>
      </c>
      <c r="H188" t="s">
        <v>906</v>
      </c>
      <c r="I188">
        <v>0</v>
      </c>
      <c r="J188" t="s">
        <v>519</v>
      </c>
      <c r="K188" t="s">
        <v>520</v>
      </c>
      <c r="L188">
        <v>4</v>
      </c>
      <c r="M188">
        <v>46</v>
      </c>
      <c r="N188" t="s">
        <v>363</v>
      </c>
      <c r="O188" t="s">
        <v>640</v>
      </c>
      <c r="P188" t="s">
        <v>641</v>
      </c>
      <c r="Q188" t="s">
        <v>524</v>
      </c>
      <c r="R188" t="s">
        <v>525</v>
      </c>
      <c r="S188" t="s">
        <v>526</v>
      </c>
      <c r="T188" t="s">
        <v>527</v>
      </c>
      <c r="U188" t="s">
        <v>554</v>
      </c>
      <c r="V188" t="s">
        <v>555</v>
      </c>
      <c r="W188" t="s">
        <v>541</v>
      </c>
      <c r="X188" t="s">
        <v>542</v>
      </c>
      <c r="Y188" t="s">
        <v>907</v>
      </c>
      <c r="Z188" t="s">
        <v>908</v>
      </c>
      <c r="AA188" t="s">
        <v>29</v>
      </c>
      <c r="AB188" s="3">
        <v>250000</v>
      </c>
      <c r="AC188">
        <v>0</v>
      </c>
      <c r="AD188">
        <v>0</v>
      </c>
      <c r="AE188" s="3">
        <v>250000</v>
      </c>
      <c r="AF188" s="3">
        <f t="shared" si="12"/>
        <v>0</v>
      </c>
      <c r="AG188" s="3">
        <v>250000</v>
      </c>
      <c r="AH188" s="3">
        <f t="shared" si="13"/>
        <v>258249.99999999997</v>
      </c>
      <c r="AI188" s="3">
        <f t="shared" si="14"/>
        <v>266514</v>
      </c>
      <c r="AJ188">
        <v>0</v>
      </c>
      <c r="AK188">
        <v>1704</v>
      </c>
      <c r="AL188">
        <v>116461.09</v>
      </c>
      <c r="AM188">
        <f t="shared" si="15"/>
        <v>232922.18</v>
      </c>
      <c r="AN188">
        <v>131834.91</v>
      </c>
      <c r="AO188">
        <v>46.58</v>
      </c>
    </row>
    <row r="189" spans="1:41" hidden="1" x14ac:dyDescent="0.3">
      <c r="A189">
        <v>10778</v>
      </c>
      <c r="B189">
        <v>208229</v>
      </c>
      <c r="C189">
        <v>245610</v>
      </c>
      <c r="D189">
        <v>94</v>
      </c>
      <c r="G189" t="s">
        <v>852</v>
      </c>
      <c r="H189" t="s">
        <v>853</v>
      </c>
      <c r="I189">
        <v>0</v>
      </c>
      <c r="J189" t="s">
        <v>519</v>
      </c>
      <c r="K189" t="s">
        <v>520</v>
      </c>
      <c r="L189">
        <v>7</v>
      </c>
      <c r="M189">
        <v>76</v>
      </c>
      <c r="N189" t="s">
        <v>521</v>
      </c>
      <c r="O189" t="s">
        <v>522</v>
      </c>
      <c r="P189" t="s">
        <v>523</v>
      </c>
      <c r="Q189" t="s">
        <v>524</v>
      </c>
      <c r="R189" t="s">
        <v>525</v>
      </c>
      <c r="S189" t="s">
        <v>526</v>
      </c>
      <c r="T189" t="s">
        <v>527</v>
      </c>
      <c r="U189" t="s">
        <v>554</v>
      </c>
      <c r="V189" t="s">
        <v>555</v>
      </c>
      <c r="W189" t="s">
        <v>530</v>
      </c>
      <c r="X189" t="s">
        <v>531</v>
      </c>
      <c r="Y189" t="s">
        <v>650</v>
      </c>
      <c r="Z189" t="s">
        <v>651</v>
      </c>
      <c r="AA189" t="s">
        <v>26</v>
      </c>
      <c r="AB189" s="3">
        <v>402006</v>
      </c>
      <c r="AC189" s="3">
        <v>0</v>
      </c>
      <c r="AD189">
        <v>0</v>
      </c>
      <c r="AE189" s="3">
        <v>402006</v>
      </c>
      <c r="AF189" s="3">
        <f t="shared" si="12"/>
        <v>-402006</v>
      </c>
      <c r="AG189" s="3">
        <v>0</v>
      </c>
      <c r="AH189" s="3">
        <f t="shared" si="13"/>
        <v>0</v>
      </c>
      <c r="AI189" s="3">
        <f t="shared" si="14"/>
        <v>0</v>
      </c>
      <c r="AJ189">
        <v>0</v>
      </c>
      <c r="AK189">
        <v>0</v>
      </c>
      <c r="AL189">
        <v>204703.12</v>
      </c>
      <c r="AM189">
        <f t="shared" si="15"/>
        <v>409406.24</v>
      </c>
      <c r="AN189">
        <v>197302.88</v>
      </c>
      <c r="AO189">
        <v>50.92</v>
      </c>
    </row>
    <row r="190" spans="1:41" hidden="1" x14ac:dyDescent="0.3">
      <c r="A190">
        <v>10778</v>
      </c>
      <c r="B190">
        <v>208284</v>
      </c>
      <c r="C190">
        <v>245663</v>
      </c>
      <c r="D190">
        <v>94</v>
      </c>
      <c r="G190" t="s">
        <v>852</v>
      </c>
      <c r="H190" t="s">
        <v>853</v>
      </c>
      <c r="I190">
        <v>0</v>
      </c>
      <c r="J190" t="s">
        <v>519</v>
      </c>
      <c r="K190" t="s">
        <v>520</v>
      </c>
      <c r="L190">
        <v>7</v>
      </c>
      <c r="M190">
        <v>76</v>
      </c>
      <c r="N190" t="s">
        <v>521</v>
      </c>
      <c r="O190" t="s">
        <v>522</v>
      </c>
      <c r="P190" t="s">
        <v>523</v>
      </c>
      <c r="Q190" t="s">
        <v>524</v>
      </c>
      <c r="R190" t="s">
        <v>525</v>
      </c>
      <c r="S190" t="s">
        <v>526</v>
      </c>
      <c r="T190" t="s">
        <v>527</v>
      </c>
      <c r="U190" t="s">
        <v>554</v>
      </c>
      <c r="V190" t="s">
        <v>555</v>
      </c>
      <c r="W190" t="s">
        <v>530</v>
      </c>
      <c r="X190" t="s">
        <v>531</v>
      </c>
      <c r="Y190" t="s">
        <v>642</v>
      </c>
      <c r="Z190" t="s">
        <v>643</v>
      </c>
      <c r="AA190" t="s">
        <v>26</v>
      </c>
      <c r="AB190" s="3">
        <v>1997989</v>
      </c>
      <c r="AC190" s="3">
        <v>0</v>
      </c>
      <c r="AD190">
        <v>0</v>
      </c>
      <c r="AE190" s="3">
        <v>1997989</v>
      </c>
      <c r="AF190" s="3">
        <f t="shared" si="12"/>
        <v>-1997989</v>
      </c>
      <c r="AG190" s="3">
        <v>0</v>
      </c>
      <c r="AH190" s="3">
        <f t="shared" si="13"/>
        <v>0</v>
      </c>
      <c r="AI190" s="3">
        <f t="shared" si="14"/>
        <v>0</v>
      </c>
      <c r="AJ190">
        <v>0</v>
      </c>
      <c r="AK190">
        <v>0</v>
      </c>
      <c r="AL190">
        <v>832825.1</v>
      </c>
      <c r="AM190">
        <f t="shared" si="15"/>
        <v>1665650.2</v>
      </c>
      <c r="AN190">
        <v>1165163.8999999999</v>
      </c>
      <c r="AO190">
        <v>41.68</v>
      </c>
    </row>
    <row r="191" spans="1:41" hidden="1" x14ac:dyDescent="0.3">
      <c r="A191">
        <v>10778</v>
      </c>
      <c r="B191">
        <v>208265</v>
      </c>
      <c r="C191">
        <v>245644</v>
      </c>
      <c r="D191">
        <v>94</v>
      </c>
      <c r="G191" t="s">
        <v>852</v>
      </c>
      <c r="H191" t="s">
        <v>853</v>
      </c>
      <c r="I191">
        <v>0</v>
      </c>
      <c r="J191" t="s">
        <v>519</v>
      </c>
      <c r="K191" t="s">
        <v>520</v>
      </c>
      <c r="L191">
        <v>7</v>
      </c>
      <c r="M191">
        <v>76</v>
      </c>
      <c r="N191" t="s">
        <v>521</v>
      </c>
      <c r="O191" t="s">
        <v>522</v>
      </c>
      <c r="P191" t="s">
        <v>523</v>
      </c>
      <c r="Q191" t="s">
        <v>524</v>
      </c>
      <c r="R191" t="s">
        <v>525</v>
      </c>
      <c r="S191" t="s">
        <v>526</v>
      </c>
      <c r="T191" t="s">
        <v>527</v>
      </c>
      <c r="U191" t="s">
        <v>554</v>
      </c>
      <c r="V191" t="s">
        <v>555</v>
      </c>
      <c r="W191" t="s">
        <v>530</v>
      </c>
      <c r="X191" t="s">
        <v>531</v>
      </c>
      <c r="Y191" t="s">
        <v>656</v>
      </c>
      <c r="Z191" t="s">
        <v>657</v>
      </c>
      <c r="AA191" t="s">
        <v>26</v>
      </c>
      <c r="AB191" s="3">
        <v>1732732</v>
      </c>
      <c r="AC191" s="3">
        <v>0</v>
      </c>
      <c r="AD191">
        <v>0</v>
      </c>
      <c r="AE191" s="3">
        <v>1732732</v>
      </c>
      <c r="AF191" s="3">
        <f t="shared" si="12"/>
        <v>-1732732</v>
      </c>
      <c r="AG191" s="3">
        <v>0</v>
      </c>
      <c r="AH191" s="3">
        <f t="shared" si="13"/>
        <v>0</v>
      </c>
      <c r="AI191" s="3">
        <f t="shared" si="14"/>
        <v>0</v>
      </c>
      <c r="AJ191">
        <v>0</v>
      </c>
      <c r="AK191">
        <v>0</v>
      </c>
      <c r="AL191">
        <v>543275.36</v>
      </c>
      <c r="AM191">
        <f t="shared" si="15"/>
        <v>1086550.72</v>
      </c>
      <c r="AN191">
        <v>1189456.6399999999</v>
      </c>
      <c r="AO191">
        <v>31.35</v>
      </c>
    </row>
    <row r="192" spans="1:41" hidden="1" x14ac:dyDescent="0.3">
      <c r="A192">
        <v>10999</v>
      </c>
      <c r="B192">
        <v>207601</v>
      </c>
      <c r="C192">
        <v>244994</v>
      </c>
      <c r="D192">
        <v>315</v>
      </c>
      <c r="G192" t="s">
        <v>1236</v>
      </c>
      <c r="H192" t="s">
        <v>1237</v>
      </c>
      <c r="I192">
        <v>0</v>
      </c>
      <c r="J192" t="s">
        <v>519</v>
      </c>
      <c r="K192" t="s">
        <v>520</v>
      </c>
      <c r="L192">
        <v>10</v>
      </c>
      <c r="M192">
        <v>106</v>
      </c>
      <c r="N192" t="s">
        <v>1161</v>
      </c>
      <c r="O192" t="s">
        <v>565</v>
      </c>
      <c r="P192" t="s">
        <v>566</v>
      </c>
      <c r="Q192" t="s">
        <v>524</v>
      </c>
      <c r="R192" t="s">
        <v>525</v>
      </c>
      <c r="S192" t="s">
        <v>526</v>
      </c>
      <c r="T192" t="s">
        <v>527</v>
      </c>
      <c r="U192" t="s">
        <v>1238</v>
      </c>
      <c r="V192" t="s">
        <v>1239</v>
      </c>
      <c r="W192" t="s">
        <v>541</v>
      </c>
      <c r="X192" t="s">
        <v>542</v>
      </c>
      <c r="Y192" t="s">
        <v>599</v>
      </c>
      <c r="Z192" t="s">
        <v>600</v>
      </c>
      <c r="AA192" t="s">
        <v>29</v>
      </c>
      <c r="AB192" s="3">
        <v>250000</v>
      </c>
      <c r="AC192">
        <v>0</v>
      </c>
      <c r="AD192">
        <v>0</v>
      </c>
      <c r="AE192" s="3">
        <v>250000</v>
      </c>
      <c r="AF192" s="3">
        <f t="shared" si="12"/>
        <v>0</v>
      </c>
      <c r="AG192" s="3">
        <v>250000</v>
      </c>
      <c r="AH192" s="3">
        <f t="shared" si="13"/>
        <v>258249.99999999997</v>
      </c>
      <c r="AI192" s="3">
        <f t="shared" si="14"/>
        <v>266514</v>
      </c>
      <c r="AJ192">
        <v>0</v>
      </c>
      <c r="AK192">
        <v>3841.83</v>
      </c>
      <c r="AL192">
        <v>225766.07</v>
      </c>
      <c r="AM192">
        <f t="shared" si="15"/>
        <v>451532.14</v>
      </c>
      <c r="AN192">
        <v>20392.099999999999</v>
      </c>
      <c r="AO192">
        <v>90.31</v>
      </c>
    </row>
    <row r="193" spans="1:41" hidden="1" x14ac:dyDescent="0.3">
      <c r="A193">
        <v>11265</v>
      </c>
      <c r="B193">
        <v>231473</v>
      </c>
      <c r="C193">
        <v>263375</v>
      </c>
      <c r="D193">
        <v>582</v>
      </c>
      <c r="G193" t="s">
        <v>1636</v>
      </c>
      <c r="H193" t="s">
        <v>1637</v>
      </c>
      <c r="I193">
        <v>0</v>
      </c>
      <c r="J193" t="s">
        <v>519</v>
      </c>
      <c r="K193" t="s">
        <v>520</v>
      </c>
      <c r="L193">
        <v>10</v>
      </c>
      <c r="M193">
        <v>104</v>
      </c>
      <c r="N193" t="s">
        <v>564</v>
      </c>
      <c r="O193" t="s">
        <v>1254</v>
      </c>
      <c r="P193" t="s">
        <v>1255</v>
      </c>
      <c r="Q193" t="s">
        <v>524</v>
      </c>
      <c r="R193" t="s">
        <v>525</v>
      </c>
      <c r="S193" t="s">
        <v>526</v>
      </c>
      <c r="T193" t="s">
        <v>527</v>
      </c>
      <c r="U193" t="s">
        <v>554</v>
      </c>
      <c r="V193" t="s">
        <v>555</v>
      </c>
      <c r="W193" t="s">
        <v>541</v>
      </c>
      <c r="X193" t="s">
        <v>542</v>
      </c>
      <c r="Y193" t="s">
        <v>599</v>
      </c>
      <c r="Z193" t="s">
        <v>600</v>
      </c>
      <c r="AA193" t="s">
        <v>29</v>
      </c>
      <c r="AB193" s="3">
        <v>250000</v>
      </c>
      <c r="AC193">
        <v>0</v>
      </c>
      <c r="AD193">
        <v>0</v>
      </c>
      <c r="AE193" s="3">
        <v>250000</v>
      </c>
      <c r="AF193" s="3">
        <f t="shared" si="12"/>
        <v>0</v>
      </c>
      <c r="AG193" s="3">
        <v>250000</v>
      </c>
      <c r="AH193" s="3">
        <f t="shared" si="13"/>
        <v>258249.99999999997</v>
      </c>
      <c r="AI193" s="3">
        <f t="shared" si="14"/>
        <v>266514</v>
      </c>
      <c r="AJ193">
        <v>0</v>
      </c>
      <c r="AK193">
        <v>0</v>
      </c>
      <c r="AL193">
        <v>24229.81</v>
      </c>
      <c r="AM193">
        <f t="shared" si="15"/>
        <v>48459.62</v>
      </c>
      <c r="AN193">
        <v>225770.19</v>
      </c>
      <c r="AO193">
        <v>9.69</v>
      </c>
    </row>
    <row r="194" spans="1:41" hidden="1" x14ac:dyDescent="0.3">
      <c r="A194">
        <v>12336</v>
      </c>
      <c r="B194">
        <v>231781</v>
      </c>
      <c r="C194">
        <v>257711</v>
      </c>
      <c r="D194">
        <v>6570</v>
      </c>
      <c r="G194" t="s">
        <v>2116</v>
      </c>
      <c r="H194" t="s">
        <v>2117</v>
      </c>
      <c r="I194">
        <v>0</v>
      </c>
      <c r="J194" t="s">
        <v>519</v>
      </c>
      <c r="K194" t="s">
        <v>520</v>
      </c>
      <c r="L194">
        <v>5</v>
      </c>
      <c r="M194">
        <v>58</v>
      </c>
      <c r="N194" t="s">
        <v>617</v>
      </c>
      <c r="O194" t="s">
        <v>618</v>
      </c>
      <c r="P194" t="s">
        <v>619</v>
      </c>
      <c r="Q194" t="s">
        <v>524</v>
      </c>
      <c r="R194" t="s">
        <v>525</v>
      </c>
      <c r="S194" t="s">
        <v>526</v>
      </c>
      <c r="T194" t="s">
        <v>527</v>
      </c>
      <c r="U194" t="s">
        <v>779</v>
      </c>
      <c r="V194" t="s">
        <v>780</v>
      </c>
      <c r="W194" t="s">
        <v>530</v>
      </c>
      <c r="X194" t="s">
        <v>531</v>
      </c>
      <c r="Y194" t="s">
        <v>1882</v>
      </c>
      <c r="Z194" t="s">
        <v>1883</v>
      </c>
      <c r="AA194" t="s">
        <v>29</v>
      </c>
      <c r="AB194" s="3">
        <v>249687</v>
      </c>
      <c r="AC194">
        <v>0</v>
      </c>
      <c r="AD194">
        <v>0</v>
      </c>
      <c r="AE194" s="3">
        <v>249687</v>
      </c>
      <c r="AF194" s="3">
        <f t="shared" si="12"/>
        <v>0</v>
      </c>
      <c r="AG194" s="3">
        <v>249687</v>
      </c>
      <c r="AH194" s="3">
        <f t="shared" si="13"/>
        <v>257926.67099999997</v>
      </c>
      <c r="AI194" s="3">
        <f t="shared" si="14"/>
        <v>266180.32447200001</v>
      </c>
      <c r="AJ194">
        <v>0</v>
      </c>
      <c r="AK194">
        <v>0</v>
      </c>
      <c r="AL194">
        <v>0</v>
      </c>
      <c r="AM194">
        <f t="shared" si="15"/>
        <v>0</v>
      </c>
      <c r="AN194">
        <v>249687</v>
      </c>
      <c r="AO194">
        <v>0</v>
      </c>
    </row>
    <row r="195" spans="1:41" hidden="1" x14ac:dyDescent="0.3">
      <c r="A195">
        <v>11006</v>
      </c>
      <c r="B195">
        <v>206787</v>
      </c>
      <c r="C195">
        <v>244188</v>
      </c>
      <c r="D195">
        <v>322</v>
      </c>
      <c r="E195" t="str">
        <f>CONCATENATE(MID(G195,8,3),F195)</f>
        <v>057/053/1027</v>
      </c>
      <c r="F195" s="252" t="s">
        <v>664</v>
      </c>
      <c r="G195" t="s">
        <v>1252</v>
      </c>
      <c r="H195" t="s">
        <v>1253</v>
      </c>
      <c r="I195">
        <v>0</v>
      </c>
      <c r="J195" t="s">
        <v>519</v>
      </c>
      <c r="K195" t="s">
        <v>520</v>
      </c>
      <c r="L195">
        <v>10</v>
      </c>
      <c r="M195">
        <v>104</v>
      </c>
      <c r="N195" t="s">
        <v>564</v>
      </c>
      <c r="O195" t="s">
        <v>565</v>
      </c>
      <c r="P195" t="s">
        <v>566</v>
      </c>
      <c r="Q195" t="s">
        <v>524</v>
      </c>
      <c r="R195" t="s">
        <v>525</v>
      </c>
      <c r="S195" t="s">
        <v>526</v>
      </c>
      <c r="T195" t="s">
        <v>527</v>
      </c>
      <c r="U195" t="s">
        <v>554</v>
      </c>
      <c r="V195" t="s">
        <v>555</v>
      </c>
      <c r="W195" t="s">
        <v>541</v>
      </c>
      <c r="X195" t="s">
        <v>542</v>
      </c>
      <c r="Y195" t="s">
        <v>665</v>
      </c>
      <c r="Z195" t="s">
        <v>666</v>
      </c>
      <c r="AA195" t="s">
        <v>29</v>
      </c>
      <c r="AB195" s="3">
        <v>246709</v>
      </c>
      <c r="AC195">
        <v>0</v>
      </c>
      <c r="AD195">
        <v>0</v>
      </c>
      <c r="AE195" s="3">
        <v>246709</v>
      </c>
      <c r="AF195" s="3">
        <f t="shared" si="12"/>
        <v>-197418.9923623919</v>
      </c>
      <c r="AG195" s="3">
        <v>49290.007637608112</v>
      </c>
      <c r="AH195" s="3">
        <f t="shared" si="13"/>
        <v>50916.577889649176</v>
      </c>
      <c r="AI195" s="3">
        <f t="shared" si="14"/>
        <v>52545.908382117952</v>
      </c>
      <c r="AJ195">
        <v>0</v>
      </c>
      <c r="AK195">
        <v>0</v>
      </c>
      <c r="AL195">
        <v>194715.42</v>
      </c>
      <c r="AM195">
        <f t="shared" si="15"/>
        <v>389430.84</v>
      </c>
      <c r="AN195">
        <v>51993.58</v>
      </c>
      <c r="AO195">
        <v>78.930000000000007</v>
      </c>
    </row>
    <row r="196" spans="1:41" hidden="1" x14ac:dyDescent="0.3">
      <c r="A196">
        <v>10751</v>
      </c>
      <c r="B196">
        <v>207093</v>
      </c>
      <c r="C196">
        <v>244488</v>
      </c>
      <c r="D196">
        <v>67</v>
      </c>
      <c r="G196" t="s">
        <v>772</v>
      </c>
      <c r="H196" t="s">
        <v>773</v>
      </c>
      <c r="I196">
        <v>0</v>
      </c>
      <c r="J196" t="s">
        <v>519</v>
      </c>
      <c r="K196" t="s">
        <v>520</v>
      </c>
      <c r="L196">
        <v>4</v>
      </c>
      <c r="M196">
        <v>89</v>
      </c>
      <c r="N196" t="s">
        <v>774</v>
      </c>
      <c r="O196" t="s">
        <v>575</v>
      </c>
      <c r="P196" t="s">
        <v>576</v>
      </c>
      <c r="Q196" t="s">
        <v>524</v>
      </c>
      <c r="R196" t="s">
        <v>525</v>
      </c>
      <c r="S196" t="s">
        <v>526</v>
      </c>
      <c r="T196" t="s">
        <v>527</v>
      </c>
      <c r="U196" t="s">
        <v>775</v>
      </c>
      <c r="V196" t="s">
        <v>776</v>
      </c>
      <c r="W196" t="s">
        <v>541</v>
      </c>
      <c r="X196" t="s">
        <v>542</v>
      </c>
      <c r="Y196" t="s">
        <v>681</v>
      </c>
      <c r="Z196" t="s">
        <v>682</v>
      </c>
      <c r="AA196" t="s">
        <v>29</v>
      </c>
      <c r="AB196" s="3">
        <v>241000</v>
      </c>
      <c r="AC196">
        <v>0</v>
      </c>
      <c r="AD196">
        <v>0</v>
      </c>
      <c r="AE196" s="3">
        <v>241000</v>
      </c>
      <c r="AF196" s="3">
        <f t="shared" si="12"/>
        <v>0</v>
      </c>
      <c r="AG196" s="3">
        <v>241000</v>
      </c>
      <c r="AH196" s="3">
        <f t="shared" si="13"/>
        <v>248952.99999999997</v>
      </c>
      <c r="AI196" s="3">
        <f t="shared" si="14"/>
        <v>256919.49599999998</v>
      </c>
      <c r="AJ196">
        <v>0</v>
      </c>
      <c r="AK196">
        <v>0</v>
      </c>
      <c r="AL196">
        <v>102609.84</v>
      </c>
      <c r="AM196">
        <f t="shared" si="15"/>
        <v>205219.68</v>
      </c>
      <c r="AN196">
        <v>138390.16</v>
      </c>
      <c r="AO196">
        <v>42.58</v>
      </c>
    </row>
    <row r="197" spans="1:41" hidden="1" x14ac:dyDescent="0.3">
      <c r="A197">
        <v>10778</v>
      </c>
      <c r="B197">
        <v>208298</v>
      </c>
      <c r="C197">
        <v>245677</v>
      </c>
      <c r="D197">
        <v>94</v>
      </c>
      <c r="E197" t="str">
        <f>CONCATENATE(MID(G197,7,3),F197)</f>
        <v>173/053/1027</v>
      </c>
      <c r="F197" s="252" t="s">
        <v>664</v>
      </c>
      <c r="G197" t="s">
        <v>852</v>
      </c>
      <c r="H197" t="s">
        <v>853</v>
      </c>
      <c r="I197">
        <v>0</v>
      </c>
      <c r="J197" t="s">
        <v>519</v>
      </c>
      <c r="K197" t="s">
        <v>520</v>
      </c>
      <c r="L197">
        <v>7</v>
      </c>
      <c r="M197">
        <v>76</v>
      </c>
      <c r="N197" t="s">
        <v>521</v>
      </c>
      <c r="O197" t="s">
        <v>522</v>
      </c>
      <c r="P197" t="s">
        <v>523</v>
      </c>
      <c r="Q197" t="s">
        <v>524</v>
      </c>
      <c r="R197" t="s">
        <v>525</v>
      </c>
      <c r="S197" t="s">
        <v>526</v>
      </c>
      <c r="T197" t="s">
        <v>527</v>
      </c>
      <c r="U197" t="s">
        <v>554</v>
      </c>
      <c r="V197" t="s">
        <v>555</v>
      </c>
      <c r="W197" t="s">
        <v>530</v>
      </c>
      <c r="X197" t="s">
        <v>531</v>
      </c>
      <c r="Y197" t="s">
        <v>665</v>
      </c>
      <c r="Z197" t="s">
        <v>666</v>
      </c>
      <c r="AA197" t="s">
        <v>29</v>
      </c>
      <c r="AB197" s="3">
        <v>236347</v>
      </c>
      <c r="AC197">
        <v>0</v>
      </c>
      <c r="AD197">
        <v>0</v>
      </c>
      <c r="AE197" s="3">
        <v>236347</v>
      </c>
      <c r="AF197" s="3">
        <f t="shared" si="12"/>
        <v>34769.623057911464</v>
      </c>
      <c r="AG197" s="3">
        <v>271116.62305791146</v>
      </c>
      <c r="AH197" s="3">
        <f t="shared" si="13"/>
        <v>280063.47161882254</v>
      </c>
      <c r="AI197" s="3">
        <f t="shared" si="14"/>
        <v>289025.50271062489</v>
      </c>
      <c r="AJ197">
        <v>0</v>
      </c>
      <c r="AK197">
        <v>0</v>
      </c>
      <c r="AL197">
        <v>186537.2</v>
      </c>
      <c r="AM197">
        <f t="shared" si="15"/>
        <v>373074.4</v>
      </c>
      <c r="AN197">
        <v>49809.8</v>
      </c>
      <c r="AO197">
        <v>78.930000000000007</v>
      </c>
    </row>
    <row r="198" spans="1:41" hidden="1" x14ac:dyDescent="0.3">
      <c r="A198">
        <v>10732</v>
      </c>
      <c r="B198">
        <v>207895</v>
      </c>
      <c r="C198">
        <v>245287</v>
      </c>
      <c r="D198">
        <v>48</v>
      </c>
      <c r="E198" t="str">
        <f>CONCATENATE(MID(G198,7,3),F198)</f>
        <v>105/078/1341</v>
      </c>
      <c r="F198" s="252" t="s">
        <v>594</v>
      </c>
      <c r="G198" t="s">
        <v>725</v>
      </c>
      <c r="H198" t="s">
        <v>726</v>
      </c>
      <c r="I198">
        <v>0</v>
      </c>
      <c r="J198" t="s">
        <v>519</v>
      </c>
      <c r="K198" t="s">
        <v>520</v>
      </c>
      <c r="L198">
        <v>6</v>
      </c>
      <c r="M198">
        <v>71</v>
      </c>
      <c r="N198" t="s">
        <v>710</v>
      </c>
      <c r="O198" t="s">
        <v>711</v>
      </c>
      <c r="P198" t="s">
        <v>712</v>
      </c>
      <c r="Q198" t="s">
        <v>524</v>
      </c>
      <c r="R198" t="s">
        <v>525</v>
      </c>
      <c r="S198" t="s">
        <v>526</v>
      </c>
      <c r="T198" t="s">
        <v>527</v>
      </c>
      <c r="U198" t="s">
        <v>554</v>
      </c>
      <c r="V198" t="s">
        <v>555</v>
      </c>
      <c r="W198" t="s">
        <v>541</v>
      </c>
      <c r="X198" t="s">
        <v>542</v>
      </c>
      <c r="Y198" t="s">
        <v>595</v>
      </c>
      <c r="Z198" t="s">
        <v>596</v>
      </c>
      <c r="AA198" t="s">
        <v>29</v>
      </c>
      <c r="AB198" s="3">
        <v>231206</v>
      </c>
      <c r="AC198">
        <v>0</v>
      </c>
      <c r="AD198">
        <v>0</v>
      </c>
      <c r="AE198" s="3">
        <v>231206</v>
      </c>
      <c r="AF198" s="3" t="e">
        <f t="shared" si="12"/>
        <v>#N/A</v>
      </c>
      <c r="AG198" s="3" t="e">
        <f>VLOOKUP(E198,'[2]Emp Cost Summary 2627'!$A:$Y,25,0)</f>
        <v>#N/A</v>
      </c>
      <c r="AH198" s="3" t="e">
        <f t="shared" si="13"/>
        <v>#N/A</v>
      </c>
      <c r="AI198" s="3" t="e">
        <f t="shared" si="14"/>
        <v>#N/A</v>
      </c>
      <c r="AJ198">
        <v>0</v>
      </c>
      <c r="AK198">
        <v>0</v>
      </c>
      <c r="AL198">
        <v>226566</v>
      </c>
      <c r="AM198">
        <f t="shared" si="15"/>
        <v>453132</v>
      </c>
      <c r="AN198">
        <v>4640</v>
      </c>
      <c r="AO198">
        <v>97.99</v>
      </c>
    </row>
    <row r="199" spans="1:41" hidden="1" x14ac:dyDescent="0.3">
      <c r="A199">
        <v>10801</v>
      </c>
      <c r="B199">
        <v>231281</v>
      </c>
      <c r="C199">
        <v>263294</v>
      </c>
      <c r="D199">
        <v>117</v>
      </c>
      <c r="G199" t="s">
        <v>890</v>
      </c>
      <c r="H199" t="s">
        <v>891</v>
      </c>
      <c r="I199">
        <v>0</v>
      </c>
      <c r="J199" t="s">
        <v>519</v>
      </c>
      <c r="K199" t="s">
        <v>520</v>
      </c>
      <c r="L199">
        <v>10</v>
      </c>
      <c r="M199">
        <v>104</v>
      </c>
      <c r="N199" t="s">
        <v>564</v>
      </c>
      <c r="O199" t="s">
        <v>565</v>
      </c>
      <c r="P199" t="s">
        <v>566</v>
      </c>
      <c r="Q199" t="s">
        <v>524</v>
      </c>
      <c r="R199" t="s">
        <v>525</v>
      </c>
      <c r="S199" t="s">
        <v>526</v>
      </c>
      <c r="T199" t="s">
        <v>527</v>
      </c>
      <c r="U199" t="s">
        <v>892</v>
      </c>
      <c r="V199" t="s">
        <v>893</v>
      </c>
      <c r="W199" t="s">
        <v>541</v>
      </c>
      <c r="X199" t="s">
        <v>542</v>
      </c>
      <c r="Y199" t="s">
        <v>599</v>
      </c>
      <c r="Z199" t="s">
        <v>600</v>
      </c>
      <c r="AA199" t="s">
        <v>29</v>
      </c>
      <c r="AB199" s="3">
        <v>300000</v>
      </c>
      <c r="AC199">
        <v>-80000</v>
      </c>
      <c r="AD199">
        <v>0</v>
      </c>
      <c r="AE199" s="3">
        <v>220000</v>
      </c>
      <c r="AF199" s="3">
        <f t="shared" si="12"/>
        <v>0</v>
      </c>
      <c r="AG199" s="3">
        <v>220000</v>
      </c>
      <c r="AH199" s="3">
        <f t="shared" si="13"/>
        <v>227259.99999999997</v>
      </c>
      <c r="AI199" s="3">
        <f t="shared" si="14"/>
        <v>234532.31999999998</v>
      </c>
      <c r="AJ199">
        <v>0</v>
      </c>
      <c r="AK199">
        <v>1950</v>
      </c>
      <c r="AL199">
        <v>211097</v>
      </c>
      <c r="AM199">
        <f t="shared" si="15"/>
        <v>422194</v>
      </c>
      <c r="AN199">
        <v>6953</v>
      </c>
      <c r="AO199">
        <v>95.95</v>
      </c>
    </row>
    <row r="200" spans="1:41" hidden="1" x14ac:dyDescent="0.3">
      <c r="A200">
        <v>10744</v>
      </c>
      <c r="B200">
        <v>201248</v>
      </c>
      <c r="C200">
        <v>238736</v>
      </c>
      <c r="D200">
        <v>60</v>
      </c>
      <c r="E200" t="str">
        <f>CONCATENATE(MID(G200,7,3),F200)</f>
        <v>133/053/1027</v>
      </c>
      <c r="F200" s="252" t="s">
        <v>664</v>
      </c>
      <c r="G200" t="s">
        <v>754</v>
      </c>
      <c r="H200" t="s">
        <v>755</v>
      </c>
      <c r="I200">
        <v>0</v>
      </c>
      <c r="J200" t="s">
        <v>519</v>
      </c>
      <c r="K200" t="s">
        <v>520</v>
      </c>
      <c r="L200">
        <v>6</v>
      </c>
      <c r="M200">
        <v>64</v>
      </c>
      <c r="N200" t="s">
        <v>626</v>
      </c>
      <c r="O200" t="s">
        <v>627</v>
      </c>
      <c r="P200" t="s">
        <v>628</v>
      </c>
      <c r="Q200" t="s">
        <v>524</v>
      </c>
      <c r="R200" t="s">
        <v>525</v>
      </c>
      <c r="S200" t="s">
        <v>526</v>
      </c>
      <c r="T200" t="s">
        <v>527</v>
      </c>
      <c r="U200" t="s">
        <v>554</v>
      </c>
      <c r="V200" t="s">
        <v>555</v>
      </c>
      <c r="W200" t="s">
        <v>629</v>
      </c>
      <c r="X200" t="s">
        <v>630</v>
      </c>
      <c r="Y200" t="s">
        <v>665</v>
      </c>
      <c r="Z200" t="s">
        <v>666</v>
      </c>
      <c r="AA200" t="s">
        <v>29</v>
      </c>
      <c r="AB200" s="3">
        <v>206933</v>
      </c>
      <c r="AC200">
        <v>0</v>
      </c>
      <c r="AD200">
        <v>0</v>
      </c>
      <c r="AE200" s="3">
        <v>206933</v>
      </c>
      <c r="AF200" s="3">
        <f t="shared" si="12"/>
        <v>31408.177428688068</v>
      </c>
      <c r="AG200" s="3">
        <v>238341.17742868807</v>
      </c>
      <c r="AH200" s="3">
        <f t="shared" si="13"/>
        <v>246206.43628383474</v>
      </c>
      <c r="AI200" s="3">
        <f t="shared" si="14"/>
        <v>254085.04224491745</v>
      </c>
      <c r="AJ200">
        <v>0</v>
      </c>
      <c r="AK200">
        <v>0</v>
      </c>
      <c r="AL200">
        <v>163322.16</v>
      </c>
      <c r="AM200">
        <f t="shared" si="15"/>
        <v>326644.32</v>
      </c>
      <c r="AN200">
        <v>43610.84</v>
      </c>
      <c r="AO200">
        <v>78.930000000000007</v>
      </c>
    </row>
    <row r="201" spans="1:41" hidden="1" x14ac:dyDescent="0.3">
      <c r="A201">
        <v>10780</v>
      </c>
      <c r="B201">
        <v>223545</v>
      </c>
      <c r="C201">
        <v>256426</v>
      </c>
      <c r="D201">
        <v>96</v>
      </c>
      <c r="G201" t="s">
        <v>857</v>
      </c>
      <c r="H201" t="s">
        <v>858</v>
      </c>
      <c r="I201">
        <v>0</v>
      </c>
      <c r="J201" t="s">
        <v>519</v>
      </c>
      <c r="K201" t="s">
        <v>520</v>
      </c>
      <c r="L201">
        <v>4</v>
      </c>
      <c r="M201">
        <v>88</v>
      </c>
      <c r="N201" t="s">
        <v>587</v>
      </c>
      <c r="O201" t="s">
        <v>575</v>
      </c>
      <c r="P201" t="s">
        <v>576</v>
      </c>
      <c r="Q201" t="s">
        <v>524</v>
      </c>
      <c r="R201" t="s">
        <v>525</v>
      </c>
      <c r="S201" t="s">
        <v>526</v>
      </c>
      <c r="T201" t="s">
        <v>527</v>
      </c>
      <c r="U201" t="s">
        <v>554</v>
      </c>
      <c r="V201" t="s">
        <v>555</v>
      </c>
      <c r="W201" t="s">
        <v>556</v>
      </c>
      <c r="X201" t="s">
        <v>557</v>
      </c>
      <c r="Y201" t="s">
        <v>692</v>
      </c>
      <c r="Z201" t="s">
        <v>693</v>
      </c>
      <c r="AA201" t="s">
        <v>25</v>
      </c>
      <c r="AB201" s="3">
        <v>132937</v>
      </c>
      <c r="AC201">
        <v>0</v>
      </c>
      <c r="AD201">
        <v>0</v>
      </c>
      <c r="AE201" s="3">
        <v>132937</v>
      </c>
      <c r="AF201" s="3">
        <f t="shared" si="12"/>
        <v>0</v>
      </c>
      <c r="AG201" s="3">
        <v>132937</v>
      </c>
      <c r="AH201" s="3">
        <f t="shared" si="13"/>
        <v>137323.921</v>
      </c>
      <c r="AI201" s="3">
        <f t="shared" si="14"/>
        <v>141718.28647200001</v>
      </c>
      <c r="AJ201">
        <v>0</v>
      </c>
      <c r="AK201">
        <v>0</v>
      </c>
      <c r="AL201">
        <v>0</v>
      </c>
      <c r="AM201">
        <f t="shared" si="15"/>
        <v>0</v>
      </c>
      <c r="AN201">
        <v>132937</v>
      </c>
      <c r="AO201">
        <v>0</v>
      </c>
    </row>
    <row r="202" spans="1:41" hidden="1" x14ac:dyDescent="0.3">
      <c r="A202">
        <v>10781</v>
      </c>
      <c r="B202">
        <v>206416</v>
      </c>
      <c r="C202">
        <v>243824</v>
      </c>
      <c r="D202">
        <v>97</v>
      </c>
      <c r="G202" t="s">
        <v>859</v>
      </c>
      <c r="H202" t="s">
        <v>860</v>
      </c>
      <c r="I202">
        <v>0</v>
      </c>
      <c r="J202" t="s">
        <v>519</v>
      </c>
      <c r="K202" t="s">
        <v>520</v>
      </c>
      <c r="L202">
        <v>4</v>
      </c>
      <c r="M202">
        <v>54</v>
      </c>
      <c r="N202" t="s">
        <v>804</v>
      </c>
      <c r="O202" t="s">
        <v>805</v>
      </c>
      <c r="P202" t="s">
        <v>806</v>
      </c>
      <c r="Q202" t="s">
        <v>524</v>
      </c>
      <c r="R202" t="s">
        <v>525</v>
      </c>
      <c r="S202" t="s">
        <v>526</v>
      </c>
      <c r="T202" t="s">
        <v>527</v>
      </c>
      <c r="U202" t="s">
        <v>554</v>
      </c>
      <c r="V202" t="s">
        <v>555</v>
      </c>
      <c r="W202" t="s">
        <v>541</v>
      </c>
      <c r="X202" t="s">
        <v>542</v>
      </c>
      <c r="Y202" t="s">
        <v>673</v>
      </c>
      <c r="Z202" t="s">
        <v>674</v>
      </c>
      <c r="AA202" t="s">
        <v>26</v>
      </c>
      <c r="AB202" s="3">
        <v>5048</v>
      </c>
      <c r="AC202" s="3">
        <v>0</v>
      </c>
      <c r="AD202">
        <v>0</v>
      </c>
      <c r="AE202" s="3">
        <v>5048</v>
      </c>
      <c r="AF202" s="3">
        <f t="shared" si="12"/>
        <v>-5048</v>
      </c>
      <c r="AG202" s="3">
        <v>0</v>
      </c>
      <c r="AH202" s="3">
        <f t="shared" si="13"/>
        <v>0</v>
      </c>
      <c r="AI202" s="3">
        <f t="shared" si="14"/>
        <v>0</v>
      </c>
      <c r="AJ202">
        <v>0</v>
      </c>
      <c r="AK202">
        <v>0</v>
      </c>
      <c r="AL202">
        <v>48753.07</v>
      </c>
      <c r="AM202">
        <f t="shared" si="15"/>
        <v>97506.14</v>
      </c>
      <c r="AN202">
        <v>-43705.07</v>
      </c>
      <c r="AO202">
        <v>965.79</v>
      </c>
    </row>
    <row r="203" spans="1:41" hidden="1" x14ac:dyDescent="0.3">
      <c r="A203">
        <v>10781</v>
      </c>
      <c r="B203">
        <v>206426</v>
      </c>
      <c r="C203">
        <v>243833</v>
      </c>
      <c r="D203">
        <v>97</v>
      </c>
      <c r="G203" t="s">
        <v>859</v>
      </c>
      <c r="H203" t="s">
        <v>860</v>
      </c>
      <c r="I203">
        <v>0</v>
      </c>
      <c r="J203" t="s">
        <v>519</v>
      </c>
      <c r="K203" t="s">
        <v>520</v>
      </c>
      <c r="L203">
        <v>4</v>
      </c>
      <c r="M203">
        <v>54</v>
      </c>
      <c r="N203" t="s">
        <v>804</v>
      </c>
      <c r="O203" t="s">
        <v>805</v>
      </c>
      <c r="P203" t="s">
        <v>806</v>
      </c>
      <c r="Q203" t="s">
        <v>524</v>
      </c>
      <c r="R203" t="s">
        <v>525</v>
      </c>
      <c r="S203" t="s">
        <v>526</v>
      </c>
      <c r="T203" t="s">
        <v>527</v>
      </c>
      <c r="U203" t="s">
        <v>554</v>
      </c>
      <c r="V203" t="s">
        <v>555</v>
      </c>
      <c r="W203" t="s">
        <v>541</v>
      </c>
      <c r="X203" t="s">
        <v>542</v>
      </c>
      <c r="Y203" t="s">
        <v>646</v>
      </c>
      <c r="Z203" t="s">
        <v>647</v>
      </c>
      <c r="AA203" t="s">
        <v>26</v>
      </c>
      <c r="AB203" s="3">
        <v>13645</v>
      </c>
      <c r="AC203" s="3">
        <v>0</v>
      </c>
      <c r="AD203">
        <v>0</v>
      </c>
      <c r="AE203" s="3">
        <v>13645</v>
      </c>
      <c r="AF203" s="3">
        <f t="shared" si="12"/>
        <v>-13645</v>
      </c>
      <c r="AG203" s="3">
        <v>0</v>
      </c>
      <c r="AH203" s="3">
        <f t="shared" si="13"/>
        <v>0</v>
      </c>
      <c r="AI203" s="3">
        <f t="shared" si="14"/>
        <v>0</v>
      </c>
      <c r="AJ203">
        <v>0</v>
      </c>
      <c r="AK203">
        <v>0</v>
      </c>
      <c r="AL203">
        <v>6376.32</v>
      </c>
      <c r="AM203">
        <f t="shared" si="15"/>
        <v>12752.64</v>
      </c>
      <c r="AN203">
        <v>7268.68</v>
      </c>
      <c r="AO203">
        <v>46.73</v>
      </c>
    </row>
    <row r="204" spans="1:41" hidden="1" x14ac:dyDescent="0.3">
      <c r="A204">
        <v>11204</v>
      </c>
      <c r="B204">
        <v>207245</v>
      </c>
      <c r="C204">
        <v>244639</v>
      </c>
      <c r="D204">
        <v>520</v>
      </c>
      <c r="E204" t="str">
        <f>CONCATENATE(MID(G204,8,3),F204)</f>
        <v>063/078/1341</v>
      </c>
      <c r="F204" s="252" t="s">
        <v>594</v>
      </c>
      <c r="G204" t="s">
        <v>1386</v>
      </c>
      <c r="H204" t="s">
        <v>1387</v>
      </c>
      <c r="I204">
        <v>0</v>
      </c>
      <c r="J204" t="s">
        <v>519</v>
      </c>
      <c r="K204" t="s">
        <v>520</v>
      </c>
      <c r="L204">
        <v>5</v>
      </c>
      <c r="M204">
        <v>92</v>
      </c>
      <c r="N204" t="s">
        <v>355</v>
      </c>
      <c r="O204" t="s">
        <v>545</v>
      </c>
      <c r="P204" t="s">
        <v>546</v>
      </c>
      <c r="Q204" t="s">
        <v>524</v>
      </c>
      <c r="R204" t="s">
        <v>525</v>
      </c>
      <c r="S204" t="s">
        <v>526</v>
      </c>
      <c r="T204" t="s">
        <v>527</v>
      </c>
      <c r="U204" t="s">
        <v>554</v>
      </c>
      <c r="V204" t="s">
        <v>555</v>
      </c>
      <c r="W204" t="s">
        <v>541</v>
      </c>
      <c r="X204" t="s">
        <v>542</v>
      </c>
      <c r="Y204" t="s">
        <v>595</v>
      </c>
      <c r="Z204" t="s">
        <v>596</v>
      </c>
      <c r="AA204" t="s">
        <v>29</v>
      </c>
      <c r="AB204" s="3">
        <v>204705</v>
      </c>
      <c r="AC204">
        <v>0</v>
      </c>
      <c r="AD204">
        <v>0</v>
      </c>
      <c r="AE204" s="3">
        <v>204705</v>
      </c>
      <c r="AF204" s="3" t="e">
        <f t="shared" si="12"/>
        <v>#N/A</v>
      </c>
      <c r="AG204" s="3" t="e">
        <f>VLOOKUP(E204,'[2]Emp Cost Summary 2627'!$A:$Y,25,0)</f>
        <v>#N/A</v>
      </c>
      <c r="AH204" s="3" t="e">
        <f t="shared" si="13"/>
        <v>#N/A</v>
      </c>
      <c r="AI204" s="3" t="e">
        <f t="shared" si="14"/>
        <v>#N/A</v>
      </c>
      <c r="AJ204">
        <v>0</v>
      </c>
      <c r="AK204">
        <v>0</v>
      </c>
      <c r="AL204">
        <v>200597</v>
      </c>
      <c r="AM204">
        <f t="shared" si="15"/>
        <v>401194</v>
      </c>
      <c r="AN204">
        <v>4108</v>
      </c>
      <c r="AO204">
        <v>97.99</v>
      </c>
    </row>
    <row r="205" spans="1:41" hidden="1" x14ac:dyDescent="0.3">
      <c r="A205">
        <v>10781</v>
      </c>
      <c r="B205">
        <v>206448</v>
      </c>
      <c r="C205">
        <v>243854</v>
      </c>
      <c r="D205">
        <v>97</v>
      </c>
      <c r="G205" t="s">
        <v>859</v>
      </c>
      <c r="H205" t="s">
        <v>860</v>
      </c>
      <c r="I205">
        <v>0</v>
      </c>
      <c r="J205" t="s">
        <v>519</v>
      </c>
      <c r="K205" t="s">
        <v>520</v>
      </c>
      <c r="L205">
        <v>4</v>
      </c>
      <c r="M205">
        <v>54</v>
      </c>
      <c r="N205" t="s">
        <v>804</v>
      </c>
      <c r="O205" t="s">
        <v>805</v>
      </c>
      <c r="P205" t="s">
        <v>806</v>
      </c>
      <c r="Q205" t="s">
        <v>524</v>
      </c>
      <c r="R205" t="s">
        <v>525</v>
      </c>
      <c r="S205" t="s">
        <v>526</v>
      </c>
      <c r="T205" t="s">
        <v>527</v>
      </c>
      <c r="U205" t="s">
        <v>554</v>
      </c>
      <c r="V205" t="s">
        <v>555</v>
      </c>
      <c r="W205" t="s">
        <v>541</v>
      </c>
      <c r="X205" t="s">
        <v>542</v>
      </c>
      <c r="Y205" t="s">
        <v>660</v>
      </c>
      <c r="Z205" t="s">
        <v>661</v>
      </c>
      <c r="AA205" t="s">
        <v>26</v>
      </c>
      <c r="AB205" s="3">
        <v>762449</v>
      </c>
      <c r="AC205" s="3">
        <v>0</v>
      </c>
      <c r="AD205">
        <v>0</v>
      </c>
      <c r="AE205" s="3">
        <v>762449</v>
      </c>
      <c r="AF205" s="3">
        <f t="shared" si="12"/>
        <v>-762449</v>
      </c>
      <c r="AG205" s="3">
        <v>0</v>
      </c>
      <c r="AH205" s="3">
        <f t="shared" si="13"/>
        <v>0</v>
      </c>
      <c r="AI205" s="3">
        <f t="shared" si="14"/>
        <v>0</v>
      </c>
      <c r="AJ205">
        <v>0</v>
      </c>
      <c r="AK205">
        <v>0</v>
      </c>
      <c r="AL205">
        <v>374134.08</v>
      </c>
      <c r="AM205">
        <f t="shared" si="15"/>
        <v>748268.16</v>
      </c>
      <c r="AN205">
        <v>388314.92</v>
      </c>
      <c r="AO205">
        <v>49.07</v>
      </c>
    </row>
    <row r="206" spans="1:41" hidden="1" x14ac:dyDescent="0.3">
      <c r="A206">
        <v>10781</v>
      </c>
      <c r="B206">
        <v>223848</v>
      </c>
      <c r="C206">
        <v>256485</v>
      </c>
      <c r="D206">
        <v>97</v>
      </c>
      <c r="G206" t="s">
        <v>859</v>
      </c>
      <c r="H206" t="s">
        <v>860</v>
      </c>
      <c r="I206">
        <v>0</v>
      </c>
      <c r="J206" t="s">
        <v>519</v>
      </c>
      <c r="K206" t="s">
        <v>520</v>
      </c>
      <c r="L206">
        <v>4</v>
      </c>
      <c r="M206">
        <v>54</v>
      </c>
      <c r="N206" t="s">
        <v>804</v>
      </c>
      <c r="O206" t="s">
        <v>805</v>
      </c>
      <c r="P206" t="s">
        <v>806</v>
      </c>
      <c r="Q206" t="s">
        <v>524</v>
      </c>
      <c r="R206" t="s">
        <v>525</v>
      </c>
      <c r="S206" t="s">
        <v>526</v>
      </c>
      <c r="T206" t="s">
        <v>527</v>
      </c>
      <c r="U206" t="s">
        <v>554</v>
      </c>
      <c r="V206" t="s">
        <v>555</v>
      </c>
      <c r="W206" t="s">
        <v>541</v>
      </c>
      <c r="X206" t="s">
        <v>542</v>
      </c>
      <c r="Y206" t="s">
        <v>669</v>
      </c>
      <c r="Z206" t="s">
        <v>670</v>
      </c>
      <c r="AA206" t="s">
        <v>26</v>
      </c>
      <c r="AB206" s="3">
        <v>66000</v>
      </c>
      <c r="AC206" s="3">
        <v>0</v>
      </c>
      <c r="AD206">
        <v>0</v>
      </c>
      <c r="AE206" s="3">
        <v>66000</v>
      </c>
      <c r="AF206" s="3">
        <f t="shared" si="12"/>
        <v>-66000</v>
      </c>
      <c r="AG206" s="3">
        <v>0</v>
      </c>
      <c r="AH206" s="3">
        <f t="shared" si="13"/>
        <v>0</v>
      </c>
      <c r="AI206" s="3">
        <f t="shared" si="14"/>
        <v>0</v>
      </c>
      <c r="AJ206">
        <v>0</v>
      </c>
      <c r="AK206">
        <v>0</v>
      </c>
      <c r="AL206">
        <v>33000</v>
      </c>
      <c r="AM206">
        <f t="shared" si="15"/>
        <v>66000</v>
      </c>
      <c r="AN206">
        <v>33000</v>
      </c>
      <c r="AO206">
        <v>50</v>
      </c>
    </row>
    <row r="207" spans="1:41" hidden="1" x14ac:dyDescent="0.3">
      <c r="A207">
        <v>10781</v>
      </c>
      <c r="B207">
        <v>206433</v>
      </c>
      <c r="C207">
        <v>243840</v>
      </c>
      <c r="D207">
        <v>97</v>
      </c>
      <c r="G207" t="s">
        <v>859</v>
      </c>
      <c r="H207" t="s">
        <v>860</v>
      </c>
      <c r="I207">
        <v>0</v>
      </c>
      <c r="J207" t="s">
        <v>519</v>
      </c>
      <c r="K207" t="s">
        <v>520</v>
      </c>
      <c r="L207">
        <v>4</v>
      </c>
      <c r="M207">
        <v>54</v>
      </c>
      <c r="N207" t="s">
        <v>804</v>
      </c>
      <c r="O207" t="s">
        <v>805</v>
      </c>
      <c r="P207" t="s">
        <v>806</v>
      </c>
      <c r="Q207" t="s">
        <v>524</v>
      </c>
      <c r="R207" t="s">
        <v>525</v>
      </c>
      <c r="S207" t="s">
        <v>526</v>
      </c>
      <c r="T207" t="s">
        <v>527</v>
      </c>
      <c r="U207" t="s">
        <v>554</v>
      </c>
      <c r="V207" t="s">
        <v>555</v>
      </c>
      <c r="W207" t="s">
        <v>541</v>
      </c>
      <c r="X207" t="s">
        <v>542</v>
      </c>
      <c r="Y207" t="s">
        <v>667</v>
      </c>
      <c r="Z207" t="s">
        <v>668</v>
      </c>
      <c r="AA207" t="s">
        <v>26</v>
      </c>
      <c r="AB207" s="3">
        <v>876310</v>
      </c>
      <c r="AC207" s="3">
        <v>0</v>
      </c>
      <c r="AD207">
        <v>0</v>
      </c>
      <c r="AE207" s="3">
        <v>876310</v>
      </c>
      <c r="AF207" s="3">
        <f t="shared" si="12"/>
        <v>-876310</v>
      </c>
      <c r="AG207" s="3">
        <v>0</v>
      </c>
      <c r="AH207" s="3">
        <f t="shared" si="13"/>
        <v>0</v>
      </c>
      <c r="AI207" s="3">
        <f t="shared" si="14"/>
        <v>0</v>
      </c>
      <c r="AJ207">
        <v>0</v>
      </c>
      <c r="AK207">
        <v>0</v>
      </c>
      <c r="AL207">
        <v>418561.32</v>
      </c>
      <c r="AM207">
        <f t="shared" si="15"/>
        <v>837122.64</v>
      </c>
      <c r="AN207">
        <v>457748.68</v>
      </c>
      <c r="AO207">
        <v>47.76</v>
      </c>
    </row>
    <row r="208" spans="1:41" hidden="1" x14ac:dyDescent="0.3">
      <c r="A208">
        <v>10781</v>
      </c>
      <c r="B208">
        <v>206455</v>
      </c>
      <c r="C208">
        <v>243861</v>
      </c>
      <c r="D208">
        <v>97</v>
      </c>
      <c r="G208" t="s">
        <v>859</v>
      </c>
      <c r="H208" t="s">
        <v>860</v>
      </c>
      <c r="I208">
        <v>0</v>
      </c>
      <c r="J208" t="s">
        <v>519</v>
      </c>
      <c r="K208" t="s">
        <v>520</v>
      </c>
      <c r="L208">
        <v>4</v>
      </c>
      <c r="M208">
        <v>54</v>
      </c>
      <c r="N208" t="s">
        <v>804</v>
      </c>
      <c r="O208" t="s">
        <v>805</v>
      </c>
      <c r="P208" t="s">
        <v>806</v>
      </c>
      <c r="Q208" t="s">
        <v>524</v>
      </c>
      <c r="R208" t="s">
        <v>525</v>
      </c>
      <c r="S208" t="s">
        <v>526</v>
      </c>
      <c r="T208" t="s">
        <v>527</v>
      </c>
      <c r="U208" t="s">
        <v>554</v>
      </c>
      <c r="V208" t="s">
        <v>555</v>
      </c>
      <c r="W208" t="s">
        <v>613</v>
      </c>
      <c r="X208" t="s">
        <v>614</v>
      </c>
      <c r="Y208" t="s">
        <v>642</v>
      </c>
      <c r="Z208" t="s">
        <v>643</v>
      </c>
      <c r="AA208" t="s">
        <v>26</v>
      </c>
      <c r="AB208" s="3">
        <v>539933</v>
      </c>
      <c r="AC208" s="3">
        <v>0</v>
      </c>
      <c r="AD208">
        <v>0</v>
      </c>
      <c r="AE208" s="3">
        <v>539933</v>
      </c>
      <c r="AF208" s="3">
        <f t="shared" si="12"/>
        <v>-539933</v>
      </c>
      <c r="AG208" s="3">
        <v>0</v>
      </c>
      <c r="AH208" s="3">
        <f t="shared" si="13"/>
        <v>0</v>
      </c>
      <c r="AI208" s="3">
        <f t="shared" si="14"/>
        <v>0</v>
      </c>
      <c r="AJ208">
        <v>0</v>
      </c>
      <c r="AK208">
        <v>0</v>
      </c>
      <c r="AL208">
        <v>375509.54</v>
      </c>
      <c r="AM208">
        <f t="shared" si="15"/>
        <v>751019.08</v>
      </c>
      <c r="AN208">
        <v>164423.46</v>
      </c>
      <c r="AO208">
        <v>69.55</v>
      </c>
    </row>
    <row r="209" spans="1:41" hidden="1" x14ac:dyDescent="0.3">
      <c r="A209">
        <v>10781</v>
      </c>
      <c r="B209">
        <v>206462</v>
      </c>
      <c r="C209">
        <v>243868</v>
      </c>
      <c r="D209">
        <v>97</v>
      </c>
      <c r="G209" t="s">
        <v>859</v>
      </c>
      <c r="H209" t="s">
        <v>860</v>
      </c>
      <c r="I209">
        <v>0</v>
      </c>
      <c r="J209" t="s">
        <v>519</v>
      </c>
      <c r="K209" t="s">
        <v>520</v>
      </c>
      <c r="L209">
        <v>4</v>
      </c>
      <c r="M209">
        <v>54</v>
      </c>
      <c r="N209" t="s">
        <v>804</v>
      </c>
      <c r="O209" t="s">
        <v>805</v>
      </c>
      <c r="P209" t="s">
        <v>806</v>
      </c>
      <c r="Q209" t="s">
        <v>524</v>
      </c>
      <c r="R209" t="s">
        <v>525</v>
      </c>
      <c r="S209" t="s">
        <v>526</v>
      </c>
      <c r="T209" t="s">
        <v>527</v>
      </c>
      <c r="U209" t="s">
        <v>554</v>
      </c>
      <c r="V209" t="s">
        <v>555</v>
      </c>
      <c r="W209" t="s">
        <v>541</v>
      </c>
      <c r="X209" t="s">
        <v>542</v>
      </c>
      <c r="Y209" t="s">
        <v>658</v>
      </c>
      <c r="Z209" t="s">
        <v>659</v>
      </c>
      <c r="AA209" t="s">
        <v>26</v>
      </c>
      <c r="AB209" s="3">
        <v>921</v>
      </c>
      <c r="AC209" s="3">
        <v>0</v>
      </c>
      <c r="AD209">
        <v>0</v>
      </c>
      <c r="AE209" s="3">
        <v>921</v>
      </c>
      <c r="AF209" s="3">
        <f t="shared" si="12"/>
        <v>-921</v>
      </c>
      <c r="AG209" s="3">
        <v>0</v>
      </c>
      <c r="AH209" s="3">
        <f t="shared" si="13"/>
        <v>0</v>
      </c>
      <c r="AI209" s="3">
        <f t="shared" si="14"/>
        <v>0</v>
      </c>
      <c r="AJ209">
        <v>0</v>
      </c>
      <c r="AK209">
        <v>0</v>
      </c>
      <c r="AL209">
        <v>451.8</v>
      </c>
      <c r="AM209">
        <f t="shared" si="15"/>
        <v>903.6</v>
      </c>
      <c r="AN209">
        <v>469.2</v>
      </c>
      <c r="AO209">
        <v>49.06</v>
      </c>
    </row>
    <row r="210" spans="1:41" hidden="1" x14ac:dyDescent="0.3">
      <c r="A210">
        <v>10781</v>
      </c>
      <c r="B210">
        <v>235755</v>
      </c>
      <c r="C210">
        <v>256532</v>
      </c>
      <c r="D210">
        <v>97</v>
      </c>
      <c r="G210" t="s">
        <v>859</v>
      </c>
      <c r="H210" t="s">
        <v>860</v>
      </c>
      <c r="I210">
        <v>0</v>
      </c>
      <c r="J210" t="s">
        <v>519</v>
      </c>
      <c r="K210" t="s">
        <v>520</v>
      </c>
      <c r="L210">
        <v>4</v>
      </c>
      <c r="M210">
        <v>54</v>
      </c>
      <c r="N210" t="s">
        <v>804</v>
      </c>
      <c r="O210" t="s">
        <v>805</v>
      </c>
      <c r="P210" t="s">
        <v>806</v>
      </c>
      <c r="Q210" t="s">
        <v>524</v>
      </c>
      <c r="R210" t="s">
        <v>525</v>
      </c>
      <c r="S210" t="s">
        <v>526</v>
      </c>
      <c r="T210" t="s">
        <v>527</v>
      </c>
      <c r="U210" t="s">
        <v>554</v>
      </c>
      <c r="V210" t="s">
        <v>555</v>
      </c>
      <c r="W210" t="s">
        <v>541</v>
      </c>
      <c r="X210" t="s">
        <v>542</v>
      </c>
      <c r="Y210" t="s">
        <v>735</v>
      </c>
      <c r="Z210" t="s">
        <v>736</v>
      </c>
      <c r="AA210" t="s">
        <v>26</v>
      </c>
      <c r="AB210" s="3">
        <v>0</v>
      </c>
      <c r="AC210" s="3">
        <v>6100</v>
      </c>
      <c r="AD210">
        <v>0</v>
      </c>
      <c r="AE210" s="3">
        <v>6100</v>
      </c>
      <c r="AF210" s="3">
        <f t="shared" si="12"/>
        <v>-6100</v>
      </c>
      <c r="AG210" s="3">
        <v>0</v>
      </c>
      <c r="AH210" s="3">
        <f t="shared" si="13"/>
        <v>0</v>
      </c>
      <c r="AI210" s="3">
        <f t="shared" si="14"/>
        <v>0</v>
      </c>
      <c r="AJ210">
        <v>0</v>
      </c>
      <c r="AK210">
        <v>0</v>
      </c>
      <c r="AL210">
        <v>35816.75</v>
      </c>
      <c r="AM210">
        <f t="shared" si="15"/>
        <v>71633.5</v>
      </c>
      <c r="AN210">
        <v>-29716.75</v>
      </c>
      <c r="AO210">
        <v>587.16</v>
      </c>
    </row>
    <row r="211" spans="1:41" hidden="1" x14ac:dyDescent="0.3">
      <c r="A211">
        <v>10781</v>
      </c>
      <c r="B211">
        <v>206469</v>
      </c>
      <c r="C211">
        <v>243875</v>
      </c>
      <c r="D211">
        <v>97</v>
      </c>
      <c r="G211" t="s">
        <v>859</v>
      </c>
      <c r="H211" t="s">
        <v>860</v>
      </c>
      <c r="I211">
        <v>0</v>
      </c>
      <c r="J211" t="s">
        <v>519</v>
      </c>
      <c r="K211" t="s">
        <v>520</v>
      </c>
      <c r="L211">
        <v>4</v>
      </c>
      <c r="M211">
        <v>54</v>
      </c>
      <c r="N211" t="s">
        <v>804</v>
      </c>
      <c r="O211" t="s">
        <v>805</v>
      </c>
      <c r="P211" t="s">
        <v>806</v>
      </c>
      <c r="Q211" t="s">
        <v>524</v>
      </c>
      <c r="R211" t="s">
        <v>525</v>
      </c>
      <c r="S211" t="s">
        <v>526</v>
      </c>
      <c r="T211" t="s">
        <v>527</v>
      </c>
      <c r="U211" t="s">
        <v>554</v>
      </c>
      <c r="V211" t="s">
        <v>555</v>
      </c>
      <c r="W211" t="s">
        <v>541</v>
      </c>
      <c r="X211" t="s">
        <v>542</v>
      </c>
      <c r="Y211" t="s">
        <v>650</v>
      </c>
      <c r="Z211" t="s">
        <v>651</v>
      </c>
      <c r="AA211" t="s">
        <v>26</v>
      </c>
      <c r="AB211" s="3">
        <v>76365</v>
      </c>
      <c r="AC211" s="3">
        <v>0</v>
      </c>
      <c r="AD211">
        <v>0</v>
      </c>
      <c r="AE211" s="3">
        <v>76365</v>
      </c>
      <c r="AF211" s="3">
        <f t="shared" si="12"/>
        <v>-76365</v>
      </c>
      <c r="AG211" s="3">
        <v>0</v>
      </c>
      <c r="AH211" s="3">
        <f t="shared" si="13"/>
        <v>0</v>
      </c>
      <c r="AI211" s="3">
        <f t="shared" si="14"/>
        <v>0</v>
      </c>
      <c r="AJ211">
        <v>0</v>
      </c>
      <c r="AK211">
        <v>0</v>
      </c>
      <c r="AL211">
        <v>37472.519999999997</v>
      </c>
      <c r="AM211">
        <f t="shared" si="15"/>
        <v>74945.039999999994</v>
      </c>
      <c r="AN211">
        <v>38892.480000000003</v>
      </c>
      <c r="AO211">
        <v>49.07</v>
      </c>
    </row>
    <row r="212" spans="1:41" hidden="1" x14ac:dyDescent="0.3">
      <c r="A212">
        <v>10781</v>
      </c>
      <c r="B212">
        <v>206463</v>
      </c>
      <c r="C212">
        <v>243869</v>
      </c>
      <c r="D212">
        <v>97</v>
      </c>
      <c r="G212" t="s">
        <v>859</v>
      </c>
      <c r="H212" t="s">
        <v>860</v>
      </c>
      <c r="I212">
        <v>0</v>
      </c>
      <c r="J212" t="s">
        <v>519</v>
      </c>
      <c r="K212" t="s">
        <v>520</v>
      </c>
      <c r="L212">
        <v>4</v>
      </c>
      <c r="M212">
        <v>54</v>
      </c>
      <c r="N212" t="s">
        <v>804</v>
      </c>
      <c r="O212" t="s">
        <v>805</v>
      </c>
      <c r="P212" t="s">
        <v>806</v>
      </c>
      <c r="Q212" t="s">
        <v>524</v>
      </c>
      <c r="R212" t="s">
        <v>525</v>
      </c>
      <c r="S212" t="s">
        <v>526</v>
      </c>
      <c r="T212" t="s">
        <v>527</v>
      </c>
      <c r="U212" t="s">
        <v>554</v>
      </c>
      <c r="V212" t="s">
        <v>555</v>
      </c>
      <c r="W212" t="s">
        <v>541</v>
      </c>
      <c r="X212" t="s">
        <v>542</v>
      </c>
      <c r="Y212" t="s">
        <v>656</v>
      </c>
      <c r="Z212" t="s">
        <v>657</v>
      </c>
      <c r="AA212" t="s">
        <v>26</v>
      </c>
      <c r="AB212" s="3">
        <v>318188</v>
      </c>
      <c r="AC212" s="3">
        <v>0</v>
      </c>
      <c r="AD212">
        <v>0</v>
      </c>
      <c r="AE212" s="3">
        <v>318188</v>
      </c>
      <c r="AF212" s="3">
        <f t="shared" si="12"/>
        <v>-318188</v>
      </c>
      <c r="AG212" s="3">
        <v>0</v>
      </c>
      <c r="AH212" s="3">
        <f t="shared" si="13"/>
        <v>0</v>
      </c>
      <c r="AI212" s="3">
        <f t="shared" si="14"/>
        <v>0</v>
      </c>
      <c r="AJ212">
        <v>0</v>
      </c>
      <c r="AK212">
        <v>0</v>
      </c>
      <c r="AL212">
        <v>58207.63</v>
      </c>
      <c r="AM212">
        <f t="shared" si="15"/>
        <v>116415.26</v>
      </c>
      <c r="AN212">
        <v>259980.37</v>
      </c>
      <c r="AO212">
        <v>18.29</v>
      </c>
    </row>
    <row r="213" spans="1:41" hidden="1" x14ac:dyDescent="0.3">
      <c r="A213">
        <v>10781</v>
      </c>
      <c r="B213">
        <v>206476</v>
      </c>
      <c r="C213">
        <v>243882</v>
      </c>
      <c r="D213">
        <v>97</v>
      </c>
      <c r="G213" t="s">
        <v>859</v>
      </c>
      <c r="H213" t="s">
        <v>860</v>
      </c>
      <c r="I213">
        <v>0</v>
      </c>
      <c r="J213" t="s">
        <v>519</v>
      </c>
      <c r="K213" t="s">
        <v>520</v>
      </c>
      <c r="L213">
        <v>4</v>
      </c>
      <c r="M213">
        <v>54</v>
      </c>
      <c r="N213" t="s">
        <v>804</v>
      </c>
      <c r="O213" t="s">
        <v>805</v>
      </c>
      <c r="P213" t="s">
        <v>806</v>
      </c>
      <c r="Q213" t="s">
        <v>524</v>
      </c>
      <c r="R213" t="s">
        <v>525</v>
      </c>
      <c r="S213" t="s">
        <v>526</v>
      </c>
      <c r="T213" t="s">
        <v>527</v>
      </c>
      <c r="U213" t="s">
        <v>554</v>
      </c>
      <c r="V213" t="s">
        <v>555</v>
      </c>
      <c r="W213" t="s">
        <v>541</v>
      </c>
      <c r="X213" t="s">
        <v>542</v>
      </c>
      <c r="Y213" t="s">
        <v>644</v>
      </c>
      <c r="Z213" t="s">
        <v>645</v>
      </c>
      <c r="AA213" t="s">
        <v>26</v>
      </c>
      <c r="AB213" s="3">
        <v>351218</v>
      </c>
      <c r="AC213" s="3">
        <v>0</v>
      </c>
      <c r="AD213">
        <v>0</v>
      </c>
      <c r="AE213" s="3">
        <v>351218</v>
      </c>
      <c r="AF213" s="3">
        <f t="shared" si="12"/>
        <v>-351218</v>
      </c>
      <c r="AG213" s="3">
        <v>0</v>
      </c>
      <c r="AH213" s="3">
        <f t="shared" si="13"/>
        <v>0</v>
      </c>
      <c r="AI213" s="3">
        <f t="shared" si="14"/>
        <v>0</v>
      </c>
      <c r="AJ213">
        <v>0</v>
      </c>
      <c r="AK213">
        <v>0</v>
      </c>
      <c r="AL213">
        <v>164120.4</v>
      </c>
      <c r="AM213">
        <f t="shared" si="15"/>
        <v>328240.8</v>
      </c>
      <c r="AN213">
        <v>187097.60000000001</v>
      </c>
      <c r="AO213">
        <v>46.73</v>
      </c>
    </row>
    <row r="214" spans="1:41" hidden="1" x14ac:dyDescent="0.3">
      <c r="A214">
        <v>10781</v>
      </c>
      <c r="B214">
        <v>206482</v>
      </c>
      <c r="C214">
        <v>243888</v>
      </c>
      <c r="D214">
        <v>97</v>
      </c>
      <c r="G214" t="s">
        <v>859</v>
      </c>
      <c r="H214" t="s">
        <v>860</v>
      </c>
      <c r="I214">
        <v>0</v>
      </c>
      <c r="J214" t="s">
        <v>519</v>
      </c>
      <c r="K214" t="s">
        <v>520</v>
      </c>
      <c r="L214">
        <v>4</v>
      </c>
      <c r="M214">
        <v>54</v>
      </c>
      <c r="N214" t="s">
        <v>804</v>
      </c>
      <c r="O214" t="s">
        <v>805</v>
      </c>
      <c r="P214" t="s">
        <v>806</v>
      </c>
      <c r="Q214" t="s">
        <v>524</v>
      </c>
      <c r="R214" t="s">
        <v>525</v>
      </c>
      <c r="S214" t="s">
        <v>526</v>
      </c>
      <c r="T214" t="s">
        <v>527</v>
      </c>
      <c r="U214" t="s">
        <v>554</v>
      </c>
      <c r="V214" t="s">
        <v>555</v>
      </c>
      <c r="W214" t="s">
        <v>541</v>
      </c>
      <c r="X214" t="s">
        <v>542</v>
      </c>
      <c r="Y214" t="s">
        <v>652</v>
      </c>
      <c r="Z214" t="s">
        <v>653</v>
      </c>
      <c r="AA214" t="s">
        <v>26</v>
      </c>
      <c r="AB214" s="3">
        <v>3818259</v>
      </c>
      <c r="AC214" s="3">
        <v>-6100</v>
      </c>
      <c r="AD214">
        <v>0</v>
      </c>
      <c r="AE214" s="3">
        <v>3812159</v>
      </c>
      <c r="AF214" s="3">
        <f t="shared" si="12"/>
        <v>-3812159</v>
      </c>
      <c r="AG214" s="3">
        <v>0</v>
      </c>
      <c r="AH214" s="3">
        <f t="shared" si="13"/>
        <v>0</v>
      </c>
      <c r="AI214" s="3">
        <f t="shared" si="14"/>
        <v>0</v>
      </c>
      <c r="AJ214">
        <v>0</v>
      </c>
      <c r="AK214">
        <v>0</v>
      </c>
      <c r="AL214">
        <v>1873623.18</v>
      </c>
      <c r="AM214">
        <f t="shared" si="15"/>
        <v>3747246.36</v>
      </c>
      <c r="AN214">
        <v>1938535.82</v>
      </c>
      <c r="AO214">
        <v>49.15</v>
      </c>
    </row>
    <row r="215" spans="1:41" hidden="1" x14ac:dyDescent="0.3">
      <c r="A215">
        <v>10781</v>
      </c>
      <c r="B215">
        <v>232798</v>
      </c>
      <c r="C215">
        <v>257913</v>
      </c>
      <c r="D215">
        <v>97</v>
      </c>
      <c r="G215" t="s">
        <v>859</v>
      </c>
      <c r="H215" t="s">
        <v>860</v>
      </c>
      <c r="I215">
        <v>0</v>
      </c>
      <c r="J215" t="s">
        <v>519</v>
      </c>
      <c r="K215" t="s">
        <v>520</v>
      </c>
      <c r="L215">
        <v>4</v>
      </c>
      <c r="M215">
        <v>54</v>
      </c>
      <c r="N215" t="s">
        <v>804</v>
      </c>
      <c r="O215" t="s">
        <v>805</v>
      </c>
      <c r="P215" t="s">
        <v>806</v>
      </c>
      <c r="Q215" t="s">
        <v>524</v>
      </c>
      <c r="R215" t="s">
        <v>525</v>
      </c>
      <c r="S215" t="s">
        <v>526</v>
      </c>
      <c r="T215" t="s">
        <v>527</v>
      </c>
      <c r="U215" t="s">
        <v>554</v>
      </c>
      <c r="V215" t="s">
        <v>555</v>
      </c>
      <c r="W215" t="s">
        <v>541</v>
      </c>
      <c r="X215" t="s">
        <v>542</v>
      </c>
      <c r="Y215" t="s">
        <v>675</v>
      </c>
      <c r="Z215" t="s">
        <v>676</v>
      </c>
      <c r="AA215" t="s">
        <v>26</v>
      </c>
      <c r="AB215" s="3">
        <v>43571</v>
      </c>
      <c r="AC215" s="3">
        <v>0</v>
      </c>
      <c r="AD215">
        <v>0</v>
      </c>
      <c r="AE215" s="3">
        <v>43571</v>
      </c>
      <c r="AF215" s="3">
        <f t="shared" si="12"/>
        <v>-43571</v>
      </c>
      <c r="AG215" s="3">
        <v>0</v>
      </c>
      <c r="AH215" s="3">
        <f t="shared" si="13"/>
        <v>0</v>
      </c>
      <c r="AI215" s="3">
        <f t="shared" si="14"/>
        <v>0</v>
      </c>
      <c r="AJ215">
        <v>0</v>
      </c>
      <c r="AK215">
        <v>0</v>
      </c>
      <c r="AL215">
        <v>22178.54</v>
      </c>
      <c r="AM215">
        <f t="shared" si="15"/>
        <v>44357.08</v>
      </c>
      <c r="AN215">
        <v>21392.46</v>
      </c>
      <c r="AO215">
        <v>50.9</v>
      </c>
    </row>
    <row r="216" spans="1:41" hidden="1" x14ac:dyDescent="0.3">
      <c r="A216">
        <v>11597</v>
      </c>
      <c r="B216">
        <v>224250</v>
      </c>
      <c r="C216">
        <v>256701</v>
      </c>
      <c r="D216">
        <v>2390</v>
      </c>
      <c r="G216" t="s">
        <v>1798</v>
      </c>
      <c r="H216" t="s">
        <v>1799</v>
      </c>
      <c r="I216">
        <v>0</v>
      </c>
      <c r="J216" t="s">
        <v>519</v>
      </c>
      <c r="K216" t="s">
        <v>520</v>
      </c>
      <c r="L216">
        <v>7</v>
      </c>
      <c r="M216">
        <v>77</v>
      </c>
      <c r="N216" t="s">
        <v>849</v>
      </c>
      <c r="O216" t="s">
        <v>522</v>
      </c>
      <c r="P216" t="s">
        <v>523</v>
      </c>
      <c r="Q216" t="s">
        <v>524</v>
      </c>
      <c r="R216" t="s">
        <v>525</v>
      </c>
      <c r="S216" t="s">
        <v>526</v>
      </c>
      <c r="T216" t="s">
        <v>527</v>
      </c>
      <c r="U216" t="s">
        <v>779</v>
      </c>
      <c r="V216" t="s">
        <v>780</v>
      </c>
      <c r="W216" t="s">
        <v>530</v>
      </c>
      <c r="X216" t="s">
        <v>531</v>
      </c>
      <c r="Y216" t="s">
        <v>706</v>
      </c>
      <c r="Z216" t="s">
        <v>707</v>
      </c>
      <c r="AA216" t="s">
        <v>28</v>
      </c>
      <c r="AB216" s="3">
        <v>130712</v>
      </c>
      <c r="AC216">
        <v>0</v>
      </c>
      <c r="AD216">
        <v>0</v>
      </c>
      <c r="AE216" s="3">
        <v>130712</v>
      </c>
      <c r="AF216" s="3">
        <f t="shared" si="12"/>
        <v>0</v>
      </c>
      <c r="AG216" s="3">
        <v>130712</v>
      </c>
      <c r="AH216" s="3">
        <f t="shared" si="13"/>
        <v>135025.49599999998</v>
      </c>
      <c r="AI216" s="3">
        <f t="shared" si="14"/>
        <v>139346.31187199999</v>
      </c>
      <c r="AJ216">
        <v>0</v>
      </c>
      <c r="AK216">
        <v>0</v>
      </c>
      <c r="AL216">
        <v>11517.82</v>
      </c>
      <c r="AM216">
        <f t="shared" si="15"/>
        <v>23035.64</v>
      </c>
      <c r="AN216">
        <v>119194.18</v>
      </c>
      <c r="AO216">
        <v>8.81</v>
      </c>
    </row>
    <row r="217" spans="1:41" hidden="1" x14ac:dyDescent="0.3">
      <c r="A217">
        <v>10992</v>
      </c>
      <c r="B217">
        <v>209031</v>
      </c>
      <c r="C217">
        <v>246399</v>
      </c>
      <c r="D217">
        <v>308</v>
      </c>
      <c r="G217" t="s">
        <v>1232</v>
      </c>
      <c r="H217" t="s">
        <v>1233</v>
      </c>
      <c r="I217">
        <v>0</v>
      </c>
      <c r="J217" t="s">
        <v>519</v>
      </c>
      <c r="K217" t="s">
        <v>520</v>
      </c>
      <c r="L217">
        <v>7</v>
      </c>
      <c r="M217">
        <v>76</v>
      </c>
      <c r="N217" t="s">
        <v>521</v>
      </c>
      <c r="O217" t="s">
        <v>522</v>
      </c>
      <c r="P217" t="s">
        <v>523</v>
      </c>
      <c r="Q217" t="s">
        <v>524</v>
      </c>
      <c r="R217" t="s">
        <v>525</v>
      </c>
      <c r="S217" t="s">
        <v>526</v>
      </c>
      <c r="T217" t="s">
        <v>527</v>
      </c>
      <c r="U217" t="s">
        <v>528</v>
      </c>
      <c r="V217" t="s">
        <v>529</v>
      </c>
      <c r="W217" t="s">
        <v>530</v>
      </c>
      <c r="X217" t="s">
        <v>531</v>
      </c>
      <c r="Y217" t="s">
        <v>532</v>
      </c>
      <c r="Z217" t="s">
        <v>533</v>
      </c>
      <c r="AA217" t="s">
        <v>28</v>
      </c>
      <c r="AB217" s="3">
        <v>25731</v>
      </c>
      <c r="AC217">
        <v>100000</v>
      </c>
      <c r="AD217">
        <v>0</v>
      </c>
      <c r="AE217" s="3">
        <v>125731</v>
      </c>
      <c r="AF217" s="3">
        <f t="shared" si="12"/>
        <v>0</v>
      </c>
      <c r="AG217" s="3">
        <v>125731</v>
      </c>
      <c r="AH217" s="3">
        <f t="shared" si="13"/>
        <v>129880.12299999999</v>
      </c>
      <c r="AI217" s="3">
        <f t="shared" si="14"/>
        <v>134036.28693599999</v>
      </c>
      <c r="AJ217">
        <v>2380.6</v>
      </c>
      <c r="AK217">
        <v>0</v>
      </c>
      <c r="AL217">
        <v>99331.4</v>
      </c>
      <c r="AM217">
        <f t="shared" si="15"/>
        <v>198662.8</v>
      </c>
      <c r="AN217">
        <v>24019</v>
      </c>
      <c r="AO217">
        <v>79</v>
      </c>
    </row>
    <row r="218" spans="1:41" hidden="1" x14ac:dyDescent="0.3">
      <c r="A218">
        <v>10993</v>
      </c>
      <c r="B218">
        <v>208864</v>
      </c>
      <c r="C218">
        <v>246236</v>
      </c>
      <c r="D218">
        <v>309</v>
      </c>
      <c r="E218" t="str">
        <f>CONCATENATE(MID(G218,8,3),F218)</f>
        <v>183/078/1341</v>
      </c>
      <c r="F218" s="252" t="s">
        <v>594</v>
      </c>
      <c r="G218" t="s">
        <v>1234</v>
      </c>
      <c r="H218" t="s">
        <v>1235</v>
      </c>
      <c r="I218">
        <v>0</v>
      </c>
      <c r="J218" t="s">
        <v>519</v>
      </c>
      <c r="K218" t="s">
        <v>520</v>
      </c>
      <c r="L218">
        <v>7</v>
      </c>
      <c r="M218">
        <v>77</v>
      </c>
      <c r="N218" t="s">
        <v>849</v>
      </c>
      <c r="O218" t="s">
        <v>522</v>
      </c>
      <c r="P218" t="s">
        <v>523</v>
      </c>
      <c r="Q218" t="s">
        <v>524</v>
      </c>
      <c r="R218" t="s">
        <v>525</v>
      </c>
      <c r="S218" t="s">
        <v>526</v>
      </c>
      <c r="T218" t="s">
        <v>527</v>
      </c>
      <c r="U218" t="s">
        <v>554</v>
      </c>
      <c r="V218" t="s">
        <v>555</v>
      </c>
      <c r="W218" t="s">
        <v>530</v>
      </c>
      <c r="X218" t="s">
        <v>531</v>
      </c>
      <c r="Y218" t="s">
        <v>595</v>
      </c>
      <c r="Z218" t="s">
        <v>596</v>
      </c>
      <c r="AA218" t="s">
        <v>29</v>
      </c>
      <c r="AB218" s="3">
        <v>202836</v>
      </c>
      <c r="AC218">
        <v>0</v>
      </c>
      <c r="AD218">
        <v>0</v>
      </c>
      <c r="AE218" s="3">
        <v>202836</v>
      </c>
      <c r="AF218" s="3" t="e">
        <f t="shared" si="12"/>
        <v>#N/A</v>
      </c>
      <c r="AG218" s="3" t="e">
        <f>VLOOKUP(E218,'[2]Emp Cost Summary 2627'!$A:$Y,25,0)</f>
        <v>#N/A</v>
      </c>
      <c r="AH218" s="3" t="e">
        <f t="shared" si="13"/>
        <v>#N/A</v>
      </c>
      <c r="AI218" s="3" t="e">
        <f t="shared" si="14"/>
        <v>#N/A</v>
      </c>
      <c r="AJ218">
        <v>0</v>
      </c>
      <c r="AK218">
        <v>0</v>
      </c>
      <c r="AL218">
        <v>198765</v>
      </c>
      <c r="AM218">
        <f t="shared" si="15"/>
        <v>397530</v>
      </c>
      <c r="AN218">
        <v>4071</v>
      </c>
      <c r="AO218">
        <v>97.99</v>
      </c>
    </row>
    <row r="219" spans="1:41" hidden="1" x14ac:dyDescent="0.3">
      <c r="A219">
        <v>10806</v>
      </c>
      <c r="B219">
        <v>207713</v>
      </c>
      <c r="C219">
        <v>245106</v>
      </c>
      <c r="D219">
        <v>122</v>
      </c>
      <c r="G219" t="s">
        <v>903</v>
      </c>
      <c r="H219" t="s">
        <v>904</v>
      </c>
      <c r="I219">
        <v>0</v>
      </c>
      <c r="J219" t="s">
        <v>519</v>
      </c>
      <c r="K219" t="s">
        <v>520</v>
      </c>
      <c r="L219">
        <v>4</v>
      </c>
      <c r="M219">
        <v>54</v>
      </c>
      <c r="N219" t="s">
        <v>804</v>
      </c>
      <c r="O219" t="s">
        <v>805</v>
      </c>
      <c r="P219" t="s">
        <v>806</v>
      </c>
      <c r="Q219" t="s">
        <v>524</v>
      </c>
      <c r="R219" t="s">
        <v>525</v>
      </c>
      <c r="S219" t="s">
        <v>526</v>
      </c>
      <c r="T219" t="s">
        <v>527</v>
      </c>
      <c r="U219" t="s">
        <v>528</v>
      </c>
      <c r="V219" t="s">
        <v>529</v>
      </c>
      <c r="W219" t="s">
        <v>541</v>
      </c>
      <c r="X219" t="s">
        <v>542</v>
      </c>
      <c r="Y219" t="s">
        <v>532</v>
      </c>
      <c r="Z219" t="s">
        <v>533</v>
      </c>
      <c r="AA219" t="s">
        <v>28</v>
      </c>
      <c r="AB219" s="3">
        <v>125240</v>
      </c>
      <c r="AC219">
        <v>0</v>
      </c>
      <c r="AD219">
        <v>0</v>
      </c>
      <c r="AE219" s="3">
        <v>125240</v>
      </c>
      <c r="AF219" s="3">
        <f t="shared" si="12"/>
        <v>0</v>
      </c>
      <c r="AG219" s="3">
        <v>125240</v>
      </c>
      <c r="AH219" s="3">
        <f t="shared" si="13"/>
        <v>129372.91999999998</v>
      </c>
      <c r="AI219" s="3">
        <f t="shared" si="14"/>
        <v>133512.85343999998</v>
      </c>
      <c r="AJ219">
        <v>0</v>
      </c>
      <c r="AK219">
        <v>6958.72</v>
      </c>
      <c r="AL219">
        <v>43788.31</v>
      </c>
      <c r="AM219">
        <f t="shared" si="15"/>
        <v>87576.62</v>
      </c>
      <c r="AN219">
        <v>74492.97</v>
      </c>
      <c r="AO219">
        <v>34.96</v>
      </c>
    </row>
    <row r="220" spans="1:41" hidden="1" x14ac:dyDescent="0.3">
      <c r="A220">
        <v>10975</v>
      </c>
      <c r="B220">
        <v>224900</v>
      </c>
      <c r="C220">
        <v>257069</v>
      </c>
      <c r="D220">
        <v>291</v>
      </c>
      <c r="G220" t="s">
        <v>1206</v>
      </c>
      <c r="H220" t="s">
        <v>1207</v>
      </c>
      <c r="I220">
        <v>0</v>
      </c>
      <c r="J220" t="s">
        <v>519</v>
      </c>
      <c r="K220" t="s">
        <v>520</v>
      </c>
      <c r="L220">
        <v>6</v>
      </c>
      <c r="M220">
        <v>74</v>
      </c>
      <c r="N220" t="s">
        <v>933</v>
      </c>
      <c r="O220" t="s">
        <v>818</v>
      </c>
      <c r="P220" t="s">
        <v>819</v>
      </c>
      <c r="Q220" t="s">
        <v>524</v>
      </c>
      <c r="R220" t="s">
        <v>525</v>
      </c>
      <c r="S220" t="s">
        <v>526</v>
      </c>
      <c r="T220" t="s">
        <v>527</v>
      </c>
      <c r="U220" t="s">
        <v>539</v>
      </c>
      <c r="V220" t="s">
        <v>540</v>
      </c>
      <c r="W220" t="s">
        <v>541</v>
      </c>
      <c r="X220" t="s">
        <v>542</v>
      </c>
      <c r="Y220" t="s">
        <v>532</v>
      </c>
      <c r="Z220" t="s">
        <v>533</v>
      </c>
      <c r="AA220" t="s">
        <v>28</v>
      </c>
      <c r="AB220" s="3">
        <v>108574</v>
      </c>
      <c r="AC220">
        <v>0</v>
      </c>
      <c r="AD220">
        <v>0</v>
      </c>
      <c r="AE220" s="3">
        <v>108574</v>
      </c>
      <c r="AF220" s="3">
        <f t="shared" si="12"/>
        <v>91426</v>
      </c>
      <c r="AG220" s="3">
        <v>200000</v>
      </c>
      <c r="AH220" s="3">
        <f t="shared" si="13"/>
        <v>206599.99999999997</v>
      </c>
      <c r="AI220" s="3">
        <f t="shared" si="14"/>
        <v>213211.19999999998</v>
      </c>
      <c r="AJ220">
        <v>0</v>
      </c>
      <c r="AK220">
        <v>0</v>
      </c>
      <c r="AL220">
        <v>101779.06</v>
      </c>
      <c r="AM220">
        <f t="shared" si="15"/>
        <v>203558.12</v>
      </c>
      <c r="AN220">
        <v>6794.94</v>
      </c>
      <c r="AO220">
        <v>93.74</v>
      </c>
    </row>
    <row r="221" spans="1:41" hidden="1" x14ac:dyDescent="0.3">
      <c r="A221">
        <v>11591</v>
      </c>
      <c r="B221">
        <v>224514</v>
      </c>
      <c r="C221">
        <v>256845</v>
      </c>
      <c r="D221">
        <v>2384</v>
      </c>
      <c r="G221" t="s">
        <v>1788</v>
      </c>
      <c r="H221" t="s">
        <v>1789</v>
      </c>
      <c r="I221">
        <v>0</v>
      </c>
      <c r="J221" t="s">
        <v>519</v>
      </c>
      <c r="K221" t="s">
        <v>520</v>
      </c>
      <c r="L221">
        <v>5</v>
      </c>
      <c r="M221">
        <v>58</v>
      </c>
      <c r="N221" t="s">
        <v>617</v>
      </c>
      <c r="O221" t="s">
        <v>618</v>
      </c>
      <c r="P221" t="s">
        <v>619</v>
      </c>
      <c r="Q221" t="s">
        <v>524</v>
      </c>
      <c r="R221" t="s">
        <v>525</v>
      </c>
      <c r="S221" t="s">
        <v>526</v>
      </c>
      <c r="T221" t="s">
        <v>527</v>
      </c>
      <c r="U221" t="s">
        <v>779</v>
      </c>
      <c r="V221" t="s">
        <v>780</v>
      </c>
      <c r="W221" t="s">
        <v>541</v>
      </c>
      <c r="X221" t="s">
        <v>542</v>
      </c>
      <c r="Y221" t="s">
        <v>532</v>
      </c>
      <c r="Z221" t="s">
        <v>533</v>
      </c>
      <c r="AA221" t="s">
        <v>28</v>
      </c>
      <c r="AB221" s="3">
        <v>608922</v>
      </c>
      <c r="AC221">
        <v>-456000</v>
      </c>
      <c r="AD221">
        <v>0</v>
      </c>
      <c r="AE221" s="3">
        <v>102922</v>
      </c>
      <c r="AF221" s="3">
        <f t="shared" si="12"/>
        <v>0</v>
      </c>
      <c r="AG221" s="3">
        <v>102922</v>
      </c>
      <c r="AH221" s="3">
        <f t="shared" si="13"/>
        <v>106318.42599999999</v>
      </c>
      <c r="AI221" s="3">
        <f t="shared" si="14"/>
        <v>109720.615632</v>
      </c>
      <c r="AJ221">
        <v>0</v>
      </c>
      <c r="AK221">
        <v>0</v>
      </c>
      <c r="AL221">
        <v>167719.51</v>
      </c>
      <c r="AM221">
        <f t="shared" si="15"/>
        <v>335439.02</v>
      </c>
      <c r="AN221">
        <v>-64797.51</v>
      </c>
      <c r="AO221">
        <v>162.96</v>
      </c>
    </row>
    <row r="222" spans="1:41" hidden="1" x14ac:dyDescent="0.3">
      <c r="A222">
        <v>11195</v>
      </c>
      <c r="B222">
        <v>224996</v>
      </c>
      <c r="C222">
        <v>257130</v>
      </c>
      <c r="D222">
        <v>511</v>
      </c>
      <c r="G222" t="s">
        <v>1572</v>
      </c>
      <c r="H222" t="s">
        <v>1573</v>
      </c>
      <c r="I222">
        <v>0</v>
      </c>
      <c r="J222" t="s">
        <v>519</v>
      </c>
      <c r="K222" t="s">
        <v>520</v>
      </c>
      <c r="L222">
        <v>4</v>
      </c>
      <c r="M222">
        <v>86</v>
      </c>
      <c r="N222" t="s">
        <v>1462</v>
      </c>
      <c r="O222" t="s">
        <v>575</v>
      </c>
      <c r="P222" t="s">
        <v>576</v>
      </c>
      <c r="Q222" t="s">
        <v>524</v>
      </c>
      <c r="R222" t="s">
        <v>525</v>
      </c>
      <c r="S222" t="s">
        <v>526</v>
      </c>
      <c r="T222" t="s">
        <v>527</v>
      </c>
      <c r="U222" t="s">
        <v>1574</v>
      </c>
      <c r="V222" t="s">
        <v>1575</v>
      </c>
      <c r="W222" t="s">
        <v>541</v>
      </c>
      <c r="X222" t="s">
        <v>542</v>
      </c>
      <c r="Y222" t="s">
        <v>597</v>
      </c>
      <c r="Z222" t="s">
        <v>598</v>
      </c>
      <c r="AA222" t="s">
        <v>29</v>
      </c>
      <c r="AB222" s="3">
        <v>140000</v>
      </c>
      <c r="AC222">
        <v>60000</v>
      </c>
      <c r="AD222">
        <v>0</v>
      </c>
      <c r="AE222" s="3">
        <v>200000</v>
      </c>
      <c r="AF222" s="3">
        <f t="shared" si="12"/>
        <v>0</v>
      </c>
      <c r="AG222" s="3">
        <v>200000</v>
      </c>
      <c r="AH222" s="3">
        <f t="shared" si="13"/>
        <v>206599.99999999997</v>
      </c>
      <c r="AI222" s="3">
        <f t="shared" si="14"/>
        <v>213211.19999999998</v>
      </c>
      <c r="AJ222">
        <v>2300</v>
      </c>
      <c r="AK222">
        <v>7840</v>
      </c>
      <c r="AL222">
        <v>185995.33</v>
      </c>
      <c r="AM222">
        <f t="shared" si="15"/>
        <v>371990.66</v>
      </c>
      <c r="AN222">
        <v>3864.67</v>
      </c>
      <c r="AO222">
        <v>93</v>
      </c>
    </row>
    <row r="223" spans="1:41" hidden="1" x14ac:dyDescent="0.3">
      <c r="A223">
        <v>12333</v>
      </c>
      <c r="B223">
        <v>231779</v>
      </c>
      <c r="C223">
        <v>257709</v>
      </c>
      <c r="D223">
        <v>6567</v>
      </c>
      <c r="G223" t="s">
        <v>2114</v>
      </c>
      <c r="H223" t="s">
        <v>2115</v>
      </c>
      <c r="I223">
        <v>0</v>
      </c>
      <c r="J223" t="s">
        <v>519</v>
      </c>
      <c r="K223" t="s">
        <v>520</v>
      </c>
      <c r="L223">
        <v>5</v>
      </c>
      <c r="M223">
        <v>58</v>
      </c>
      <c r="N223" t="s">
        <v>617</v>
      </c>
      <c r="O223" t="s">
        <v>618</v>
      </c>
      <c r="P223" t="s">
        <v>619</v>
      </c>
      <c r="Q223" t="s">
        <v>524</v>
      </c>
      <c r="R223" t="s">
        <v>525</v>
      </c>
      <c r="S223" t="s">
        <v>526</v>
      </c>
      <c r="T223" t="s">
        <v>527</v>
      </c>
      <c r="U223" t="s">
        <v>779</v>
      </c>
      <c r="V223" t="s">
        <v>780</v>
      </c>
      <c r="W223" t="s">
        <v>530</v>
      </c>
      <c r="X223" t="s">
        <v>531</v>
      </c>
      <c r="Y223" t="s">
        <v>1882</v>
      </c>
      <c r="Z223" t="s">
        <v>1883</v>
      </c>
      <c r="AA223" t="s">
        <v>29</v>
      </c>
      <c r="AB223" s="3">
        <v>199750</v>
      </c>
      <c r="AC223">
        <v>0</v>
      </c>
      <c r="AD223">
        <v>0</v>
      </c>
      <c r="AE223" s="3">
        <v>199750</v>
      </c>
      <c r="AF223" s="3">
        <f t="shared" si="12"/>
        <v>0</v>
      </c>
      <c r="AG223" s="3">
        <v>199750</v>
      </c>
      <c r="AH223" s="3">
        <f t="shared" si="13"/>
        <v>206341.74999999997</v>
      </c>
      <c r="AI223" s="3">
        <f t="shared" si="14"/>
        <v>212944.68599999999</v>
      </c>
      <c r="AJ223">
        <v>0</v>
      </c>
      <c r="AK223">
        <v>0</v>
      </c>
      <c r="AL223">
        <v>0</v>
      </c>
      <c r="AM223">
        <f t="shared" si="15"/>
        <v>0</v>
      </c>
      <c r="AN223">
        <v>199750</v>
      </c>
      <c r="AO223">
        <v>0</v>
      </c>
    </row>
    <row r="224" spans="1:41" hidden="1" x14ac:dyDescent="0.3">
      <c r="A224">
        <v>12393</v>
      </c>
      <c r="B224">
        <v>231742</v>
      </c>
      <c r="C224">
        <v>257672</v>
      </c>
      <c r="D224">
        <v>6578</v>
      </c>
      <c r="G224" t="s">
        <v>2096</v>
      </c>
      <c r="H224" t="s">
        <v>2097</v>
      </c>
      <c r="I224">
        <v>0</v>
      </c>
      <c r="J224" t="s">
        <v>519</v>
      </c>
      <c r="K224" t="s">
        <v>520</v>
      </c>
      <c r="L224">
        <v>5</v>
      </c>
      <c r="M224">
        <v>58</v>
      </c>
      <c r="N224" t="s">
        <v>617</v>
      </c>
      <c r="O224" t="s">
        <v>618</v>
      </c>
      <c r="P224" t="s">
        <v>619</v>
      </c>
      <c r="Q224" t="s">
        <v>524</v>
      </c>
      <c r="R224" t="s">
        <v>525</v>
      </c>
      <c r="S224" t="s">
        <v>526</v>
      </c>
      <c r="T224" t="s">
        <v>527</v>
      </c>
      <c r="U224" t="s">
        <v>779</v>
      </c>
      <c r="V224" t="s">
        <v>780</v>
      </c>
      <c r="W224" t="s">
        <v>530</v>
      </c>
      <c r="X224" t="s">
        <v>531</v>
      </c>
      <c r="Y224" t="s">
        <v>1882</v>
      </c>
      <c r="Z224" t="s">
        <v>1883</v>
      </c>
      <c r="AA224" t="s">
        <v>29</v>
      </c>
      <c r="AB224" s="3">
        <v>199750</v>
      </c>
      <c r="AC224">
        <v>0</v>
      </c>
      <c r="AD224">
        <v>0</v>
      </c>
      <c r="AE224" s="3">
        <v>199750</v>
      </c>
      <c r="AF224" s="3">
        <f t="shared" si="12"/>
        <v>0</v>
      </c>
      <c r="AG224" s="3">
        <v>199750</v>
      </c>
      <c r="AH224" s="3">
        <f t="shared" si="13"/>
        <v>206341.74999999997</v>
      </c>
      <c r="AI224" s="3">
        <f t="shared" si="14"/>
        <v>212944.68599999999</v>
      </c>
      <c r="AJ224">
        <v>0</v>
      </c>
      <c r="AK224">
        <v>0</v>
      </c>
      <c r="AL224">
        <v>0</v>
      </c>
      <c r="AM224">
        <f t="shared" si="15"/>
        <v>0</v>
      </c>
      <c r="AN224">
        <v>199750</v>
      </c>
      <c r="AO224">
        <v>0</v>
      </c>
    </row>
    <row r="225" spans="1:41" hidden="1" x14ac:dyDescent="0.3">
      <c r="A225">
        <v>12398</v>
      </c>
      <c r="B225">
        <v>231747</v>
      </c>
      <c r="C225">
        <v>257677</v>
      </c>
      <c r="D225">
        <v>6583</v>
      </c>
      <c r="G225" t="s">
        <v>1968</v>
      </c>
      <c r="H225" t="s">
        <v>1969</v>
      </c>
      <c r="I225">
        <v>0</v>
      </c>
      <c r="J225" t="s">
        <v>519</v>
      </c>
      <c r="K225" t="s">
        <v>520</v>
      </c>
      <c r="L225">
        <v>5</v>
      </c>
      <c r="M225">
        <v>58</v>
      </c>
      <c r="N225" t="s">
        <v>617</v>
      </c>
      <c r="O225" t="s">
        <v>618</v>
      </c>
      <c r="P225" t="s">
        <v>619</v>
      </c>
      <c r="Q225" t="s">
        <v>524</v>
      </c>
      <c r="R225" t="s">
        <v>525</v>
      </c>
      <c r="S225" t="s">
        <v>526</v>
      </c>
      <c r="T225" t="s">
        <v>527</v>
      </c>
      <c r="U225" t="s">
        <v>779</v>
      </c>
      <c r="V225" t="s">
        <v>780</v>
      </c>
      <c r="W225" t="s">
        <v>530</v>
      </c>
      <c r="X225" t="s">
        <v>531</v>
      </c>
      <c r="Y225" t="s">
        <v>1882</v>
      </c>
      <c r="Z225" t="s">
        <v>1883</v>
      </c>
      <c r="AA225" t="s">
        <v>29</v>
      </c>
      <c r="AB225" s="3">
        <v>199750</v>
      </c>
      <c r="AC225">
        <v>0</v>
      </c>
      <c r="AD225">
        <v>0</v>
      </c>
      <c r="AE225" s="3">
        <v>199750</v>
      </c>
      <c r="AF225" s="3">
        <f t="shared" si="12"/>
        <v>0</v>
      </c>
      <c r="AG225" s="3">
        <v>199750</v>
      </c>
      <c r="AH225" s="3">
        <f t="shared" si="13"/>
        <v>206341.74999999997</v>
      </c>
      <c r="AI225" s="3">
        <f t="shared" si="14"/>
        <v>212944.68599999999</v>
      </c>
      <c r="AJ225">
        <v>0</v>
      </c>
      <c r="AK225">
        <v>0</v>
      </c>
      <c r="AL225">
        <v>0</v>
      </c>
      <c r="AM225">
        <f t="shared" si="15"/>
        <v>0</v>
      </c>
      <c r="AN225">
        <v>199750</v>
      </c>
      <c r="AO225">
        <v>0</v>
      </c>
    </row>
    <row r="226" spans="1:41" hidden="1" x14ac:dyDescent="0.3">
      <c r="A226">
        <v>12399</v>
      </c>
      <c r="B226">
        <v>231748</v>
      </c>
      <c r="C226">
        <v>257678</v>
      </c>
      <c r="D226">
        <v>6584</v>
      </c>
      <c r="G226" t="s">
        <v>1972</v>
      </c>
      <c r="H226" t="s">
        <v>1973</v>
      </c>
      <c r="I226">
        <v>0</v>
      </c>
      <c r="J226" t="s">
        <v>519</v>
      </c>
      <c r="K226" t="s">
        <v>520</v>
      </c>
      <c r="L226">
        <v>5</v>
      </c>
      <c r="M226">
        <v>58</v>
      </c>
      <c r="N226" t="s">
        <v>617</v>
      </c>
      <c r="O226" t="s">
        <v>618</v>
      </c>
      <c r="P226" t="s">
        <v>619</v>
      </c>
      <c r="Q226" t="s">
        <v>524</v>
      </c>
      <c r="R226" t="s">
        <v>525</v>
      </c>
      <c r="S226" t="s">
        <v>526</v>
      </c>
      <c r="T226" t="s">
        <v>527</v>
      </c>
      <c r="U226" t="s">
        <v>779</v>
      </c>
      <c r="V226" t="s">
        <v>780</v>
      </c>
      <c r="W226" t="s">
        <v>530</v>
      </c>
      <c r="X226" t="s">
        <v>531</v>
      </c>
      <c r="Y226" t="s">
        <v>1882</v>
      </c>
      <c r="Z226" t="s">
        <v>1883</v>
      </c>
      <c r="AA226" t="s">
        <v>29</v>
      </c>
      <c r="AB226" s="3">
        <v>199750</v>
      </c>
      <c r="AC226">
        <v>0</v>
      </c>
      <c r="AD226">
        <v>0</v>
      </c>
      <c r="AE226" s="3">
        <v>199750</v>
      </c>
      <c r="AF226" s="3">
        <f t="shared" si="12"/>
        <v>0</v>
      </c>
      <c r="AG226" s="3">
        <v>199750</v>
      </c>
      <c r="AH226" s="3">
        <f t="shared" si="13"/>
        <v>206341.74999999997</v>
      </c>
      <c r="AI226" s="3">
        <f t="shared" si="14"/>
        <v>212944.68599999999</v>
      </c>
      <c r="AJ226">
        <v>0</v>
      </c>
      <c r="AK226">
        <v>0</v>
      </c>
      <c r="AL226">
        <v>0</v>
      </c>
      <c r="AM226">
        <f t="shared" si="15"/>
        <v>0</v>
      </c>
      <c r="AN226">
        <v>199750</v>
      </c>
      <c r="AO226">
        <v>0</v>
      </c>
    </row>
    <row r="227" spans="1:41" hidden="1" x14ac:dyDescent="0.3">
      <c r="A227">
        <v>12400</v>
      </c>
      <c r="B227">
        <v>231749</v>
      </c>
      <c r="C227">
        <v>257679</v>
      </c>
      <c r="D227">
        <v>6585</v>
      </c>
      <c r="G227" t="s">
        <v>1974</v>
      </c>
      <c r="H227" t="s">
        <v>1975</v>
      </c>
      <c r="I227">
        <v>0</v>
      </c>
      <c r="J227" t="s">
        <v>519</v>
      </c>
      <c r="K227" t="s">
        <v>520</v>
      </c>
      <c r="L227">
        <v>5</v>
      </c>
      <c r="M227">
        <v>58</v>
      </c>
      <c r="N227" t="s">
        <v>617</v>
      </c>
      <c r="O227" t="s">
        <v>618</v>
      </c>
      <c r="P227" t="s">
        <v>619</v>
      </c>
      <c r="Q227" t="s">
        <v>524</v>
      </c>
      <c r="R227" t="s">
        <v>525</v>
      </c>
      <c r="S227" t="s">
        <v>526</v>
      </c>
      <c r="T227" t="s">
        <v>527</v>
      </c>
      <c r="U227" t="s">
        <v>779</v>
      </c>
      <c r="V227" t="s">
        <v>780</v>
      </c>
      <c r="W227" t="s">
        <v>530</v>
      </c>
      <c r="X227" t="s">
        <v>531</v>
      </c>
      <c r="Y227" t="s">
        <v>1882</v>
      </c>
      <c r="Z227" t="s">
        <v>1883</v>
      </c>
      <c r="AA227" t="s">
        <v>29</v>
      </c>
      <c r="AB227" s="3">
        <v>199750</v>
      </c>
      <c r="AC227">
        <v>0</v>
      </c>
      <c r="AD227">
        <v>0</v>
      </c>
      <c r="AE227" s="3">
        <v>199750</v>
      </c>
      <c r="AF227" s="3">
        <f t="shared" si="12"/>
        <v>0</v>
      </c>
      <c r="AG227" s="3">
        <v>199750</v>
      </c>
      <c r="AH227" s="3">
        <f t="shared" si="13"/>
        <v>206341.74999999997</v>
      </c>
      <c r="AI227" s="3">
        <f t="shared" si="14"/>
        <v>212944.68599999999</v>
      </c>
      <c r="AJ227">
        <v>0</v>
      </c>
      <c r="AK227">
        <v>0</v>
      </c>
      <c r="AL227">
        <v>0</v>
      </c>
      <c r="AM227">
        <f t="shared" si="15"/>
        <v>0</v>
      </c>
      <c r="AN227">
        <v>199750</v>
      </c>
      <c r="AO227">
        <v>0</v>
      </c>
    </row>
    <row r="228" spans="1:41" hidden="1" x14ac:dyDescent="0.3">
      <c r="A228">
        <v>12284</v>
      </c>
      <c r="B228">
        <v>231757</v>
      </c>
      <c r="C228">
        <v>257687</v>
      </c>
      <c r="D228">
        <v>6640</v>
      </c>
      <c r="G228" t="s">
        <v>2016</v>
      </c>
      <c r="H228" t="s">
        <v>2017</v>
      </c>
      <c r="I228">
        <v>0</v>
      </c>
      <c r="J228" t="s">
        <v>519</v>
      </c>
      <c r="K228" t="s">
        <v>520</v>
      </c>
      <c r="L228">
        <v>5</v>
      </c>
      <c r="M228">
        <v>58</v>
      </c>
      <c r="N228" t="s">
        <v>617</v>
      </c>
      <c r="O228" t="s">
        <v>618</v>
      </c>
      <c r="P228" t="s">
        <v>619</v>
      </c>
      <c r="Q228" t="s">
        <v>524</v>
      </c>
      <c r="R228" t="s">
        <v>525</v>
      </c>
      <c r="S228" t="s">
        <v>526</v>
      </c>
      <c r="T228" t="s">
        <v>527</v>
      </c>
      <c r="U228" t="s">
        <v>779</v>
      </c>
      <c r="V228" t="s">
        <v>780</v>
      </c>
      <c r="W228" t="s">
        <v>530</v>
      </c>
      <c r="X228" t="s">
        <v>531</v>
      </c>
      <c r="Y228" t="s">
        <v>1882</v>
      </c>
      <c r="Z228" t="s">
        <v>1883</v>
      </c>
      <c r="AA228" t="s">
        <v>29</v>
      </c>
      <c r="AB228" s="3">
        <v>195833</v>
      </c>
      <c r="AC228">
        <v>0</v>
      </c>
      <c r="AD228">
        <v>0</v>
      </c>
      <c r="AE228" s="3">
        <v>195833</v>
      </c>
      <c r="AF228" s="3">
        <f t="shared" si="12"/>
        <v>0</v>
      </c>
      <c r="AG228" s="3">
        <v>195833</v>
      </c>
      <c r="AH228" s="3">
        <f t="shared" si="13"/>
        <v>202295.48899999997</v>
      </c>
      <c r="AI228" s="3">
        <f t="shared" si="14"/>
        <v>208768.94464799998</v>
      </c>
      <c r="AJ228">
        <v>0</v>
      </c>
      <c r="AK228">
        <v>0</v>
      </c>
      <c r="AL228">
        <v>0</v>
      </c>
      <c r="AM228">
        <f t="shared" si="15"/>
        <v>0</v>
      </c>
      <c r="AN228">
        <v>195833</v>
      </c>
      <c r="AO228">
        <v>0</v>
      </c>
    </row>
    <row r="229" spans="1:41" hidden="1" x14ac:dyDescent="0.3">
      <c r="A229">
        <v>12673</v>
      </c>
      <c r="B229">
        <v>231654</v>
      </c>
      <c r="C229">
        <v>257601</v>
      </c>
      <c r="D229">
        <v>8734</v>
      </c>
      <c r="G229" t="s">
        <v>2070</v>
      </c>
      <c r="H229" t="s">
        <v>2071</v>
      </c>
      <c r="I229">
        <v>0</v>
      </c>
      <c r="J229" t="s">
        <v>519</v>
      </c>
      <c r="K229" t="s">
        <v>520</v>
      </c>
      <c r="L229">
        <v>5</v>
      </c>
      <c r="M229">
        <v>58</v>
      </c>
      <c r="N229" t="s">
        <v>617</v>
      </c>
      <c r="O229" t="s">
        <v>2072</v>
      </c>
      <c r="P229" t="s">
        <v>2073</v>
      </c>
      <c r="Q229" t="s">
        <v>524</v>
      </c>
      <c r="R229" t="s">
        <v>525</v>
      </c>
      <c r="S229" t="s">
        <v>526</v>
      </c>
      <c r="T229" t="s">
        <v>527</v>
      </c>
      <c r="U229" t="s">
        <v>554</v>
      </c>
      <c r="V229" t="s">
        <v>555</v>
      </c>
      <c r="W229" t="s">
        <v>541</v>
      </c>
      <c r="X229" t="s">
        <v>542</v>
      </c>
      <c r="Y229" t="s">
        <v>1882</v>
      </c>
      <c r="Z229" t="s">
        <v>1883</v>
      </c>
      <c r="AA229" t="s">
        <v>29</v>
      </c>
      <c r="AB229" s="3">
        <v>195833</v>
      </c>
      <c r="AC229">
        <v>0</v>
      </c>
      <c r="AD229">
        <v>0</v>
      </c>
      <c r="AE229" s="3">
        <v>195833</v>
      </c>
      <c r="AF229" s="3">
        <f t="shared" si="12"/>
        <v>0</v>
      </c>
      <c r="AG229" s="3">
        <v>195833</v>
      </c>
      <c r="AH229" s="3">
        <f t="shared" si="13"/>
        <v>202295.48899999997</v>
      </c>
      <c r="AI229" s="3">
        <f t="shared" si="14"/>
        <v>208768.94464799998</v>
      </c>
      <c r="AJ229">
        <v>0</v>
      </c>
      <c r="AK229">
        <v>0</v>
      </c>
      <c r="AL229">
        <v>0</v>
      </c>
      <c r="AM229">
        <f t="shared" si="15"/>
        <v>0</v>
      </c>
      <c r="AN229">
        <v>195833</v>
      </c>
      <c r="AO229">
        <v>0</v>
      </c>
    </row>
    <row r="230" spans="1:41" hidden="1" x14ac:dyDescent="0.3">
      <c r="A230">
        <v>10743</v>
      </c>
      <c r="B230">
        <v>224952</v>
      </c>
      <c r="C230">
        <v>257094</v>
      </c>
      <c r="D230">
        <v>59</v>
      </c>
      <c r="G230" t="s">
        <v>747</v>
      </c>
      <c r="H230" t="s">
        <v>748</v>
      </c>
      <c r="I230">
        <v>0</v>
      </c>
      <c r="J230" t="s">
        <v>519</v>
      </c>
      <c r="K230" t="s">
        <v>520</v>
      </c>
      <c r="L230">
        <v>2</v>
      </c>
      <c r="M230">
        <v>20</v>
      </c>
      <c r="N230" t="s">
        <v>749</v>
      </c>
      <c r="O230" t="s">
        <v>686</v>
      </c>
      <c r="P230" t="s">
        <v>687</v>
      </c>
      <c r="Q230" t="s">
        <v>524</v>
      </c>
      <c r="R230" t="s">
        <v>525</v>
      </c>
      <c r="S230" t="s">
        <v>526</v>
      </c>
      <c r="T230" t="s">
        <v>527</v>
      </c>
      <c r="U230" t="s">
        <v>750</v>
      </c>
      <c r="V230" t="s">
        <v>751</v>
      </c>
      <c r="W230" t="s">
        <v>541</v>
      </c>
      <c r="X230" t="s">
        <v>542</v>
      </c>
      <c r="Y230" t="s">
        <v>752</v>
      </c>
      <c r="Z230" t="s">
        <v>753</v>
      </c>
      <c r="AA230" t="s">
        <v>29</v>
      </c>
      <c r="AB230" s="3">
        <v>192389</v>
      </c>
      <c r="AC230">
        <v>0</v>
      </c>
      <c r="AD230">
        <v>0</v>
      </c>
      <c r="AE230" s="3">
        <v>192389</v>
      </c>
      <c r="AF230" s="3">
        <f t="shared" ref="AF230:AF293" si="16">AG230-AE230</f>
        <v>0</v>
      </c>
      <c r="AG230" s="3">
        <v>192389</v>
      </c>
      <c r="AH230" s="3">
        <f t="shared" ref="AH230:AH293" si="17">AG230*1.033</f>
        <v>198737.83699999997</v>
      </c>
      <c r="AI230" s="3">
        <f t="shared" ref="AI230:AI293" si="18">AH230*1.032</f>
        <v>205097.44778399999</v>
      </c>
      <c r="AJ230">
        <v>0</v>
      </c>
      <c r="AK230">
        <v>0</v>
      </c>
      <c r="AL230">
        <v>0</v>
      </c>
      <c r="AM230">
        <f t="shared" ref="AM230:AM293" si="19">AL230*2</f>
        <v>0</v>
      </c>
      <c r="AN230">
        <v>192389</v>
      </c>
      <c r="AO230">
        <v>0</v>
      </c>
    </row>
    <row r="231" spans="1:41" hidden="1" x14ac:dyDescent="0.3">
      <c r="A231">
        <v>11203</v>
      </c>
      <c r="B231">
        <v>225944</v>
      </c>
      <c r="C231">
        <v>257530</v>
      </c>
      <c r="D231">
        <v>519</v>
      </c>
      <c r="F231" s="252" t="s">
        <v>594</v>
      </c>
      <c r="G231" t="s">
        <v>1586</v>
      </c>
      <c r="H231" t="s">
        <v>1587</v>
      </c>
      <c r="I231">
        <v>0</v>
      </c>
      <c r="J231" t="s">
        <v>519</v>
      </c>
      <c r="K231" t="s">
        <v>520</v>
      </c>
      <c r="L231">
        <v>5</v>
      </c>
      <c r="M231">
        <v>83</v>
      </c>
      <c r="N231" t="s">
        <v>898</v>
      </c>
      <c r="O231" t="s">
        <v>899</v>
      </c>
      <c r="P231" t="s">
        <v>900</v>
      </c>
      <c r="Q231" t="s">
        <v>524</v>
      </c>
      <c r="R231" t="s">
        <v>525</v>
      </c>
      <c r="S231" t="s">
        <v>526</v>
      </c>
      <c r="T231" t="s">
        <v>527</v>
      </c>
      <c r="U231" t="s">
        <v>554</v>
      </c>
      <c r="V231" t="s">
        <v>555</v>
      </c>
      <c r="W231" t="s">
        <v>541</v>
      </c>
      <c r="X231" t="s">
        <v>542</v>
      </c>
      <c r="Y231" t="s">
        <v>595</v>
      </c>
      <c r="Z231" t="s">
        <v>596</v>
      </c>
      <c r="AA231" t="s">
        <v>29</v>
      </c>
      <c r="AB231" s="3">
        <v>190851</v>
      </c>
      <c r="AC231">
        <v>0</v>
      </c>
      <c r="AD231">
        <v>0</v>
      </c>
      <c r="AE231" s="3">
        <v>190851</v>
      </c>
      <c r="AF231" s="3">
        <f t="shared" si="16"/>
        <v>-190851</v>
      </c>
      <c r="AG231" s="3">
        <v>0</v>
      </c>
      <c r="AH231" s="3">
        <f t="shared" si="17"/>
        <v>0</v>
      </c>
      <c r="AI231" s="3">
        <f t="shared" si="18"/>
        <v>0</v>
      </c>
      <c r="AJ231">
        <v>0</v>
      </c>
      <c r="AK231">
        <v>0</v>
      </c>
      <c r="AL231">
        <v>187021</v>
      </c>
      <c r="AM231">
        <f t="shared" si="19"/>
        <v>374042</v>
      </c>
      <c r="AN231">
        <v>3830</v>
      </c>
      <c r="AO231">
        <v>97.99</v>
      </c>
    </row>
    <row r="232" spans="1:41" hidden="1" x14ac:dyDescent="0.3">
      <c r="A232">
        <v>11594</v>
      </c>
      <c r="B232">
        <v>224114</v>
      </c>
      <c r="C232">
        <v>256697</v>
      </c>
      <c r="D232">
        <v>2387</v>
      </c>
      <c r="G232" t="s">
        <v>1792</v>
      </c>
      <c r="H232" t="s">
        <v>1793</v>
      </c>
      <c r="I232">
        <v>0</v>
      </c>
      <c r="J232" t="s">
        <v>519</v>
      </c>
      <c r="K232" t="s">
        <v>520</v>
      </c>
      <c r="L232">
        <v>5</v>
      </c>
      <c r="M232">
        <v>92</v>
      </c>
      <c r="N232" t="s">
        <v>355</v>
      </c>
      <c r="O232" t="s">
        <v>545</v>
      </c>
      <c r="P232" t="s">
        <v>546</v>
      </c>
      <c r="Q232" t="s">
        <v>524</v>
      </c>
      <c r="R232" t="s">
        <v>525</v>
      </c>
      <c r="S232" t="s">
        <v>526</v>
      </c>
      <c r="T232" t="s">
        <v>527</v>
      </c>
      <c r="U232" t="s">
        <v>779</v>
      </c>
      <c r="V232" t="s">
        <v>780</v>
      </c>
      <c r="W232" t="s">
        <v>541</v>
      </c>
      <c r="X232" t="s">
        <v>542</v>
      </c>
      <c r="Y232" t="s">
        <v>706</v>
      </c>
      <c r="Z232" t="s">
        <v>707</v>
      </c>
      <c r="AA232" t="s">
        <v>28</v>
      </c>
      <c r="AB232" s="3">
        <v>98938</v>
      </c>
      <c r="AC232">
        <v>0</v>
      </c>
      <c r="AD232">
        <v>0</v>
      </c>
      <c r="AE232" s="3">
        <v>98938</v>
      </c>
      <c r="AF232" s="3">
        <f t="shared" si="16"/>
        <v>0</v>
      </c>
      <c r="AG232" s="3">
        <v>98938</v>
      </c>
      <c r="AH232" s="3">
        <f t="shared" si="17"/>
        <v>102202.954</v>
      </c>
      <c r="AI232" s="3">
        <f t="shared" si="18"/>
        <v>105473.44852799999</v>
      </c>
      <c r="AJ232">
        <v>0</v>
      </c>
      <c r="AK232">
        <v>0</v>
      </c>
      <c r="AL232">
        <v>23470.9</v>
      </c>
      <c r="AM232">
        <f t="shared" si="19"/>
        <v>46941.8</v>
      </c>
      <c r="AN232">
        <v>75467.100000000006</v>
      </c>
      <c r="AO232">
        <v>23.72</v>
      </c>
    </row>
    <row r="233" spans="1:41" hidden="1" x14ac:dyDescent="0.3">
      <c r="A233">
        <v>10778</v>
      </c>
      <c r="B233">
        <v>208266</v>
      </c>
      <c r="C233">
        <v>245645</v>
      </c>
      <c r="D233">
        <v>94</v>
      </c>
      <c r="G233" t="s">
        <v>852</v>
      </c>
      <c r="H233" t="s">
        <v>853</v>
      </c>
      <c r="I233">
        <v>0</v>
      </c>
      <c r="J233" t="s">
        <v>519</v>
      </c>
      <c r="K233" t="s">
        <v>520</v>
      </c>
      <c r="L233">
        <v>7</v>
      </c>
      <c r="M233">
        <v>76</v>
      </c>
      <c r="N233" t="s">
        <v>521</v>
      </c>
      <c r="O233" t="s">
        <v>522</v>
      </c>
      <c r="P233" t="s">
        <v>523</v>
      </c>
      <c r="Q233" t="s">
        <v>524</v>
      </c>
      <c r="R233" t="s">
        <v>525</v>
      </c>
      <c r="S233" t="s">
        <v>526</v>
      </c>
      <c r="T233" t="s">
        <v>527</v>
      </c>
      <c r="U233" t="s">
        <v>554</v>
      </c>
      <c r="V233" t="s">
        <v>555</v>
      </c>
      <c r="W233" t="s">
        <v>530</v>
      </c>
      <c r="X233" t="s">
        <v>531</v>
      </c>
      <c r="Y233" t="s">
        <v>648</v>
      </c>
      <c r="Z233" t="s">
        <v>649</v>
      </c>
      <c r="AA233" t="s">
        <v>29</v>
      </c>
      <c r="AB233" s="3">
        <v>188904</v>
      </c>
      <c r="AC233">
        <v>0</v>
      </c>
      <c r="AD233">
        <v>0</v>
      </c>
      <c r="AE233" s="3">
        <v>188904</v>
      </c>
      <c r="AF233" s="3">
        <f t="shared" si="16"/>
        <v>0</v>
      </c>
      <c r="AG233" s="3">
        <v>188904</v>
      </c>
      <c r="AH233" s="3">
        <f t="shared" si="17"/>
        <v>195137.83199999999</v>
      </c>
      <c r="AI233" s="3">
        <f t="shared" si="18"/>
        <v>201382.24262400001</v>
      </c>
      <c r="AJ233">
        <v>0</v>
      </c>
      <c r="AK233">
        <v>0</v>
      </c>
      <c r="AL233">
        <v>155952.38</v>
      </c>
      <c r="AM233">
        <f t="shared" si="19"/>
        <v>311904.76</v>
      </c>
      <c r="AN233">
        <v>32951.620000000003</v>
      </c>
      <c r="AO233">
        <v>82.56</v>
      </c>
    </row>
    <row r="234" spans="1:41" hidden="1" x14ac:dyDescent="0.3">
      <c r="A234">
        <v>10737</v>
      </c>
      <c r="B234">
        <v>205620</v>
      </c>
      <c r="C234">
        <v>243041</v>
      </c>
      <c r="D234">
        <v>53</v>
      </c>
      <c r="G234" t="s">
        <v>739</v>
      </c>
      <c r="H234" t="s">
        <v>740</v>
      </c>
      <c r="I234">
        <v>0</v>
      </c>
      <c r="J234" t="s">
        <v>519</v>
      </c>
      <c r="K234" t="s">
        <v>520</v>
      </c>
      <c r="L234">
        <v>3</v>
      </c>
      <c r="M234">
        <v>36</v>
      </c>
      <c r="N234" t="s">
        <v>607</v>
      </c>
      <c r="O234" t="s">
        <v>570</v>
      </c>
      <c r="P234" t="s">
        <v>571</v>
      </c>
      <c r="Q234" t="s">
        <v>524</v>
      </c>
      <c r="R234" t="s">
        <v>525</v>
      </c>
      <c r="S234" t="s">
        <v>526</v>
      </c>
      <c r="T234" t="s">
        <v>527</v>
      </c>
      <c r="U234" t="s">
        <v>554</v>
      </c>
      <c r="V234" t="s">
        <v>555</v>
      </c>
      <c r="W234" t="s">
        <v>741</v>
      </c>
      <c r="X234" t="s">
        <v>742</v>
      </c>
      <c r="Y234" t="s">
        <v>601</v>
      </c>
      <c r="Z234" t="s">
        <v>602</v>
      </c>
      <c r="AA234" t="s">
        <v>29</v>
      </c>
      <c r="AB234" s="3">
        <v>5000000</v>
      </c>
      <c r="AC234">
        <v>0</v>
      </c>
      <c r="AD234">
        <v>0</v>
      </c>
      <c r="AE234" s="3">
        <v>5000000</v>
      </c>
      <c r="AF234" s="3">
        <f t="shared" si="16"/>
        <v>0</v>
      </c>
      <c r="AG234" s="3">
        <v>5000000</v>
      </c>
      <c r="AH234" s="3">
        <f t="shared" si="17"/>
        <v>5165000</v>
      </c>
      <c r="AI234" s="3">
        <f t="shared" si="18"/>
        <v>5330280</v>
      </c>
      <c r="AJ234">
        <v>0</v>
      </c>
      <c r="AK234">
        <v>0</v>
      </c>
      <c r="AL234">
        <v>0</v>
      </c>
      <c r="AM234">
        <f t="shared" si="19"/>
        <v>0</v>
      </c>
      <c r="AN234">
        <v>5000000</v>
      </c>
      <c r="AO234">
        <v>0</v>
      </c>
    </row>
    <row r="235" spans="1:41" hidden="1" x14ac:dyDescent="0.3">
      <c r="A235">
        <v>12671</v>
      </c>
      <c r="B235">
        <v>224102</v>
      </c>
      <c r="C235">
        <v>256692</v>
      </c>
      <c r="D235">
        <v>8728</v>
      </c>
      <c r="G235" t="s">
        <v>1288</v>
      </c>
      <c r="H235" t="s">
        <v>1289</v>
      </c>
      <c r="I235">
        <v>0</v>
      </c>
      <c r="J235" t="s">
        <v>519</v>
      </c>
      <c r="K235" t="s">
        <v>520</v>
      </c>
      <c r="L235">
        <v>3</v>
      </c>
      <c r="M235">
        <v>85</v>
      </c>
      <c r="N235" t="s">
        <v>724</v>
      </c>
      <c r="O235" t="s">
        <v>618</v>
      </c>
      <c r="P235" t="s">
        <v>619</v>
      </c>
      <c r="Q235" t="s">
        <v>524</v>
      </c>
      <c r="R235" t="s">
        <v>525</v>
      </c>
      <c r="S235" t="s">
        <v>526</v>
      </c>
      <c r="T235" t="s">
        <v>527</v>
      </c>
      <c r="U235" t="s">
        <v>779</v>
      </c>
      <c r="V235" t="s">
        <v>780</v>
      </c>
      <c r="W235" t="s">
        <v>530</v>
      </c>
      <c r="X235" t="s">
        <v>531</v>
      </c>
      <c r="Y235" t="s">
        <v>706</v>
      </c>
      <c r="Z235" t="s">
        <v>707</v>
      </c>
      <c r="AA235" t="s">
        <v>28</v>
      </c>
      <c r="AB235" s="3">
        <v>93513</v>
      </c>
      <c r="AC235">
        <v>0</v>
      </c>
      <c r="AD235">
        <v>0</v>
      </c>
      <c r="AE235" s="3">
        <v>93513</v>
      </c>
      <c r="AF235" s="3">
        <f t="shared" si="16"/>
        <v>0</v>
      </c>
      <c r="AG235" s="3">
        <v>93513</v>
      </c>
      <c r="AH235" s="3">
        <f t="shared" si="17"/>
        <v>96598.928999999989</v>
      </c>
      <c r="AI235" s="3">
        <f t="shared" si="18"/>
        <v>99690.094727999996</v>
      </c>
      <c r="AJ235">
        <v>0</v>
      </c>
      <c r="AK235">
        <v>0</v>
      </c>
      <c r="AL235">
        <v>0</v>
      </c>
      <c r="AM235">
        <f t="shared" si="19"/>
        <v>0</v>
      </c>
      <c r="AN235">
        <v>93513</v>
      </c>
      <c r="AO235">
        <v>0</v>
      </c>
    </row>
    <row r="236" spans="1:41" hidden="1" x14ac:dyDescent="0.3">
      <c r="A236">
        <v>10753</v>
      </c>
      <c r="B236">
        <v>224504</v>
      </c>
      <c r="C236">
        <v>256841</v>
      </c>
      <c r="D236">
        <v>69</v>
      </c>
      <c r="G236" t="s">
        <v>777</v>
      </c>
      <c r="H236" t="s">
        <v>778</v>
      </c>
      <c r="I236">
        <v>0</v>
      </c>
      <c r="J236" t="s">
        <v>519</v>
      </c>
      <c r="K236" t="s">
        <v>520</v>
      </c>
      <c r="L236">
        <v>6</v>
      </c>
      <c r="M236">
        <v>75</v>
      </c>
      <c r="N236" t="s">
        <v>635</v>
      </c>
      <c r="O236" t="s">
        <v>636</v>
      </c>
      <c r="P236" t="s">
        <v>637</v>
      </c>
      <c r="Q236" t="s">
        <v>524</v>
      </c>
      <c r="R236" t="s">
        <v>525</v>
      </c>
      <c r="S236" t="s">
        <v>526</v>
      </c>
      <c r="T236" t="s">
        <v>527</v>
      </c>
      <c r="U236" t="s">
        <v>779</v>
      </c>
      <c r="V236" t="s">
        <v>780</v>
      </c>
      <c r="W236" t="s">
        <v>541</v>
      </c>
      <c r="X236" t="s">
        <v>542</v>
      </c>
      <c r="Y236" t="s">
        <v>532</v>
      </c>
      <c r="Z236" t="s">
        <v>533</v>
      </c>
      <c r="AA236" t="s">
        <v>28</v>
      </c>
      <c r="AB236" s="3">
        <v>93000</v>
      </c>
      <c r="AC236">
        <v>0</v>
      </c>
      <c r="AD236">
        <v>0</v>
      </c>
      <c r="AE236" s="3">
        <v>93000</v>
      </c>
      <c r="AF236" s="3">
        <f t="shared" si="16"/>
        <v>0</v>
      </c>
      <c r="AG236" s="3">
        <v>93000</v>
      </c>
      <c r="AH236" s="3">
        <f t="shared" si="17"/>
        <v>96068.999999999985</v>
      </c>
      <c r="AI236" s="3">
        <f t="shared" si="18"/>
        <v>99143.207999999984</v>
      </c>
      <c r="AJ236">
        <v>0</v>
      </c>
      <c r="AK236">
        <v>0</v>
      </c>
      <c r="AL236">
        <v>0</v>
      </c>
      <c r="AM236">
        <f t="shared" si="19"/>
        <v>0</v>
      </c>
      <c r="AN236">
        <v>93000</v>
      </c>
      <c r="AO236">
        <v>0</v>
      </c>
    </row>
    <row r="237" spans="1:41" hidden="1" x14ac:dyDescent="0.3">
      <c r="A237">
        <v>12352</v>
      </c>
      <c r="B237">
        <v>223510</v>
      </c>
      <c r="C237">
        <v>256408</v>
      </c>
      <c r="D237">
        <v>6464</v>
      </c>
      <c r="G237" t="s">
        <v>1200</v>
      </c>
      <c r="H237" t="s">
        <v>1201</v>
      </c>
      <c r="I237">
        <v>0</v>
      </c>
      <c r="J237" t="s">
        <v>519</v>
      </c>
      <c r="K237" t="s">
        <v>520</v>
      </c>
      <c r="L237">
        <v>3</v>
      </c>
      <c r="M237">
        <v>36</v>
      </c>
      <c r="N237" t="s">
        <v>607</v>
      </c>
      <c r="O237" t="s">
        <v>570</v>
      </c>
      <c r="P237" t="s">
        <v>571</v>
      </c>
      <c r="Q237" t="s">
        <v>524</v>
      </c>
      <c r="R237" t="s">
        <v>525</v>
      </c>
      <c r="S237" t="s">
        <v>526</v>
      </c>
      <c r="T237" t="s">
        <v>527</v>
      </c>
      <c r="U237" t="s">
        <v>1202</v>
      </c>
      <c r="V237" t="s">
        <v>1203</v>
      </c>
      <c r="W237" t="s">
        <v>541</v>
      </c>
      <c r="X237" t="s">
        <v>542</v>
      </c>
      <c r="Y237" t="s">
        <v>1204</v>
      </c>
      <c r="Z237" t="s">
        <v>1205</v>
      </c>
      <c r="AA237" t="s">
        <v>24</v>
      </c>
      <c r="AB237" s="3">
        <v>2800000</v>
      </c>
      <c r="AC237">
        <v>0</v>
      </c>
      <c r="AD237">
        <v>0</v>
      </c>
      <c r="AE237" s="3">
        <v>2800000</v>
      </c>
      <c r="AF237" s="3">
        <f t="shared" si="16"/>
        <v>280000.00000000047</v>
      </c>
      <c r="AG237" s="3">
        <v>3080000.0000000005</v>
      </c>
      <c r="AH237" s="3">
        <f t="shared" si="17"/>
        <v>3181640</v>
      </c>
      <c r="AI237" s="3">
        <f t="shared" si="18"/>
        <v>3283452.48</v>
      </c>
      <c r="AJ237">
        <v>0</v>
      </c>
      <c r="AK237">
        <v>0</v>
      </c>
      <c r="AL237">
        <v>2503847.41</v>
      </c>
      <c r="AM237">
        <f t="shared" si="19"/>
        <v>5007694.82</v>
      </c>
      <c r="AN237">
        <v>296152.59000000003</v>
      </c>
      <c r="AO237">
        <v>89.42</v>
      </c>
    </row>
    <row r="238" spans="1:41" hidden="1" x14ac:dyDescent="0.3">
      <c r="A238">
        <v>11029</v>
      </c>
      <c r="B238">
        <v>206227</v>
      </c>
      <c r="C238">
        <v>243639</v>
      </c>
      <c r="D238">
        <v>345</v>
      </c>
      <c r="E238" t="str">
        <f>CONCATENATE(MID(G238,8,3),F238)</f>
        <v>143/078/1341</v>
      </c>
      <c r="F238" s="252" t="s">
        <v>594</v>
      </c>
      <c r="G238" t="s">
        <v>1312</v>
      </c>
      <c r="H238" t="s">
        <v>1313</v>
      </c>
      <c r="I238">
        <v>0</v>
      </c>
      <c r="J238" t="s">
        <v>519</v>
      </c>
      <c r="K238" t="s">
        <v>520</v>
      </c>
      <c r="L238">
        <v>6</v>
      </c>
      <c r="M238">
        <v>61</v>
      </c>
      <c r="N238" t="s">
        <v>788</v>
      </c>
      <c r="O238" t="s">
        <v>545</v>
      </c>
      <c r="P238" t="s">
        <v>546</v>
      </c>
      <c r="Q238" t="s">
        <v>524</v>
      </c>
      <c r="R238" t="s">
        <v>525</v>
      </c>
      <c r="S238" t="s">
        <v>526</v>
      </c>
      <c r="T238" t="s">
        <v>527</v>
      </c>
      <c r="U238" t="s">
        <v>554</v>
      </c>
      <c r="V238" t="s">
        <v>555</v>
      </c>
      <c r="W238" t="s">
        <v>541</v>
      </c>
      <c r="X238" t="s">
        <v>542</v>
      </c>
      <c r="Y238" t="s">
        <v>595</v>
      </c>
      <c r="Z238" t="s">
        <v>596</v>
      </c>
      <c r="AA238" t="s">
        <v>29</v>
      </c>
      <c r="AB238" s="3">
        <v>182313</v>
      </c>
      <c r="AC238">
        <v>0</v>
      </c>
      <c r="AD238">
        <v>0</v>
      </c>
      <c r="AE238" s="3">
        <v>182313</v>
      </c>
      <c r="AF238" s="3" t="e">
        <f t="shared" si="16"/>
        <v>#N/A</v>
      </c>
      <c r="AG238" s="3" t="e">
        <f>VLOOKUP(E238,'[2]Emp Cost Summary 2627'!$A:$Y,25,0)</f>
        <v>#N/A</v>
      </c>
      <c r="AH238" s="3" t="e">
        <f t="shared" si="17"/>
        <v>#N/A</v>
      </c>
      <c r="AI238" s="3" t="e">
        <f t="shared" si="18"/>
        <v>#N/A</v>
      </c>
      <c r="AJ238">
        <v>0</v>
      </c>
      <c r="AK238">
        <v>0</v>
      </c>
      <c r="AL238">
        <v>178654</v>
      </c>
      <c r="AM238">
        <f t="shared" si="19"/>
        <v>357308</v>
      </c>
      <c r="AN238">
        <v>3659</v>
      </c>
      <c r="AO238">
        <v>97.99</v>
      </c>
    </row>
    <row r="239" spans="1:41" hidden="1" x14ac:dyDescent="0.3">
      <c r="A239">
        <v>11022</v>
      </c>
      <c r="B239">
        <v>201055</v>
      </c>
      <c r="C239">
        <v>257468</v>
      </c>
      <c r="D239">
        <v>338</v>
      </c>
      <c r="G239" t="s">
        <v>1304</v>
      </c>
      <c r="H239" t="s">
        <v>1305</v>
      </c>
      <c r="I239">
        <v>0</v>
      </c>
      <c r="J239" t="s">
        <v>519</v>
      </c>
      <c r="K239" t="s">
        <v>520</v>
      </c>
      <c r="L239">
        <v>10</v>
      </c>
      <c r="M239">
        <v>96</v>
      </c>
      <c r="N239" t="s">
        <v>551</v>
      </c>
      <c r="O239" t="s">
        <v>552</v>
      </c>
      <c r="P239" t="s">
        <v>553</v>
      </c>
      <c r="Q239" t="s">
        <v>524</v>
      </c>
      <c r="R239" t="s">
        <v>525</v>
      </c>
      <c r="S239" t="s">
        <v>526</v>
      </c>
      <c r="T239" t="s">
        <v>527</v>
      </c>
      <c r="U239" t="s">
        <v>1306</v>
      </c>
      <c r="V239" t="s">
        <v>1307</v>
      </c>
      <c r="W239" t="s">
        <v>541</v>
      </c>
      <c r="X239" t="s">
        <v>542</v>
      </c>
      <c r="Y239" t="s">
        <v>601</v>
      </c>
      <c r="Z239" t="s">
        <v>602</v>
      </c>
      <c r="AA239" t="s">
        <v>29</v>
      </c>
      <c r="AB239" s="3">
        <v>1032000</v>
      </c>
      <c r="AC239">
        <v>-650000</v>
      </c>
      <c r="AD239">
        <v>0</v>
      </c>
      <c r="AE239" s="3">
        <v>182000</v>
      </c>
      <c r="AF239" s="3">
        <f t="shared" si="16"/>
        <v>518000</v>
      </c>
      <c r="AG239" s="3">
        <v>700000</v>
      </c>
      <c r="AH239" s="3">
        <f t="shared" si="17"/>
        <v>723100</v>
      </c>
      <c r="AI239" s="3">
        <f t="shared" si="18"/>
        <v>746239.20000000007</v>
      </c>
      <c r="AJ239">
        <v>0</v>
      </c>
      <c r="AK239">
        <v>0</v>
      </c>
      <c r="AL239">
        <v>19868</v>
      </c>
      <c r="AM239">
        <f t="shared" si="19"/>
        <v>39736</v>
      </c>
      <c r="AN239">
        <v>162132</v>
      </c>
      <c r="AO239">
        <v>10.92</v>
      </c>
    </row>
    <row r="240" spans="1:41" hidden="1" x14ac:dyDescent="0.3">
      <c r="A240">
        <v>10779</v>
      </c>
      <c r="B240">
        <v>208782</v>
      </c>
      <c r="C240">
        <v>246155</v>
      </c>
      <c r="D240">
        <v>95</v>
      </c>
      <c r="E240" t="str">
        <f>CONCATENATE(MID(G240,7,3),F240)</f>
        <v>162/078/1341</v>
      </c>
      <c r="F240" s="252" t="s">
        <v>594</v>
      </c>
      <c r="G240" t="s">
        <v>854</v>
      </c>
      <c r="H240" t="s">
        <v>855</v>
      </c>
      <c r="I240">
        <v>0</v>
      </c>
      <c r="J240" t="s">
        <v>519</v>
      </c>
      <c r="K240" t="s">
        <v>520</v>
      </c>
      <c r="L240">
        <v>7</v>
      </c>
      <c r="M240">
        <v>78</v>
      </c>
      <c r="N240" t="s">
        <v>856</v>
      </c>
      <c r="O240" t="s">
        <v>522</v>
      </c>
      <c r="P240" t="s">
        <v>523</v>
      </c>
      <c r="Q240" t="s">
        <v>524</v>
      </c>
      <c r="R240" t="s">
        <v>525</v>
      </c>
      <c r="S240" t="s">
        <v>526</v>
      </c>
      <c r="T240" t="s">
        <v>527</v>
      </c>
      <c r="U240" t="s">
        <v>554</v>
      </c>
      <c r="V240" t="s">
        <v>555</v>
      </c>
      <c r="W240" t="s">
        <v>530</v>
      </c>
      <c r="X240" t="s">
        <v>531</v>
      </c>
      <c r="Y240" t="s">
        <v>595</v>
      </c>
      <c r="Z240" t="s">
        <v>596</v>
      </c>
      <c r="AA240" t="s">
        <v>29</v>
      </c>
      <c r="AB240" s="3">
        <v>130447</v>
      </c>
      <c r="AC240">
        <v>50000</v>
      </c>
      <c r="AD240">
        <v>0</v>
      </c>
      <c r="AE240" s="3">
        <v>180447</v>
      </c>
      <c r="AF240" s="3" t="e">
        <f t="shared" si="16"/>
        <v>#N/A</v>
      </c>
      <c r="AG240" s="3" t="e">
        <f>VLOOKUP(E240,'[2]Emp Cost Summary 2627'!$A:$Y,25,0)</f>
        <v>#N/A</v>
      </c>
      <c r="AH240" s="3" t="e">
        <f t="shared" si="17"/>
        <v>#N/A</v>
      </c>
      <c r="AI240" s="3" t="e">
        <f t="shared" si="18"/>
        <v>#N/A</v>
      </c>
      <c r="AJ240">
        <v>0</v>
      </c>
      <c r="AK240">
        <v>0</v>
      </c>
      <c r="AL240">
        <v>152143.56</v>
      </c>
      <c r="AM240">
        <f t="shared" si="19"/>
        <v>304287.12</v>
      </c>
      <c r="AN240">
        <v>28303.439999999999</v>
      </c>
      <c r="AO240">
        <v>84.31</v>
      </c>
    </row>
    <row r="241" spans="1:41" hidden="1" x14ac:dyDescent="0.3">
      <c r="A241">
        <v>11011</v>
      </c>
      <c r="B241">
        <v>200555</v>
      </c>
      <c r="C241">
        <v>257600</v>
      </c>
      <c r="D241">
        <v>327</v>
      </c>
      <c r="G241" t="s">
        <v>1292</v>
      </c>
      <c r="H241" t="s">
        <v>1293</v>
      </c>
      <c r="I241">
        <v>0</v>
      </c>
      <c r="J241" t="s">
        <v>519</v>
      </c>
      <c r="K241" t="s">
        <v>520</v>
      </c>
      <c r="L241">
        <v>6</v>
      </c>
      <c r="M241">
        <v>75</v>
      </c>
      <c r="N241" t="s">
        <v>635</v>
      </c>
      <c r="O241" t="s">
        <v>636</v>
      </c>
      <c r="P241" t="s">
        <v>637</v>
      </c>
      <c r="Q241" t="s">
        <v>524</v>
      </c>
      <c r="R241" t="s">
        <v>525</v>
      </c>
      <c r="S241" t="s">
        <v>526</v>
      </c>
      <c r="T241" t="s">
        <v>527</v>
      </c>
      <c r="U241" t="s">
        <v>554</v>
      </c>
      <c r="V241" t="s">
        <v>555</v>
      </c>
      <c r="W241" t="s">
        <v>541</v>
      </c>
      <c r="X241" t="s">
        <v>542</v>
      </c>
      <c r="Y241" t="s">
        <v>729</v>
      </c>
      <c r="Z241" t="s">
        <v>730</v>
      </c>
      <c r="AA241" t="s">
        <v>29</v>
      </c>
      <c r="AB241" s="3">
        <v>200000</v>
      </c>
      <c r="AC241">
        <v>-20000</v>
      </c>
      <c r="AD241">
        <v>0</v>
      </c>
      <c r="AE241" s="3">
        <v>180000</v>
      </c>
      <c r="AF241" s="3">
        <f t="shared" si="16"/>
        <v>0</v>
      </c>
      <c r="AG241" s="3">
        <v>180000</v>
      </c>
      <c r="AH241" s="3">
        <f t="shared" si="17"/>
        <v>185939.99999999997</v>
      </c>
      <c r="AI241" s="3">
        <f t="shared" si="18"/>
        <v>191890.08</v>
      </c>
      <c r="AJ241">
        <v>0</v>
      </c>
      <c r="AK241">
        <v>7819.5</v>
      </c>
      <c r="AL241">
        <v>0</v>
      </c>
      <c r="AM241">
        <f t="shared" si="19"/>
        <v>0</v>
      </c>
      <c r="AN241">
        <v>172180.5</v>
      </c>
      <c r="AO241">
        <v>0</v>
      </c>
    </row>
    <row r="242" spans="1:41" hidden="1" x14ac:dyDescent="0.3">
      <c r="A242">
        <v>12334</v>
      </c>
      <c r="B242">
        <v>231780</v>
      </c>
      <c r="C242">
        <v>257710</v>
      </c>
      <c r="D242">
        <v>6568</v>
      </c>
      <c r="G242" t="s">
        <v>1992</v>
      </c>
      <c r="H242" t="s">
        <v>1993</v>
      </c>
      <c r="I242">
        <v>0</v>
      </c>
      <c r="J242" t="s">
        <v>519</v>
      </c>
      <c r="K242" t="s">
        <v>520</v>
      </c>
      <c r="L242">
        <v>5</v>
      </c>
      <c r="M242">
        <v>58</v>
      </c>
      <c r="N242" t="s">
        <v>617</v>
      </c>
      <c r="O242" t="s">
        <v>618</v>
      </c>
      <c r="P242" t="s">
        <v>619</v>
      </c>
      <c r="Q242" t="s">
        <v>524</v>
      </c>
      <c r="R242" t="s">
        <v>525</v>
      </c>
      <c r="S242" t="s">
        <v>526</v>
      </c>
      <c r="T242" t="s">
        <v>527</v>
      </c>
      <c r="U242" t="s">
        <v>779</v>
      </c>
      <c r="V242" t="s">
        <v>780</v>
      </c>
      <c r="W242" t="s">
        <v>530</v>
      </c>
      <c r="X242" t="s">
        <v>531</v>
      </c>
      <c r="Y242" t="s">
        <v>1882</v>
      </c>
      <c r="Z242" t="s">
        <v>1883</v>
      </c>
      <c r="AA242" t="s">
        <v>29</v>
      </c>
      <c r="AB242" s="3">
        <v>179775</v>
      </c>
      <c r="AC242">
        <v>0</v>
      </c>
      <c r="AD242">
        <v>0</v>
      </c>
      <c r="AE242" s="3">
        <v>179775</v>
      </c>
      <c r="AF242" s="3">
        <f t="shared" si="16"/>
        <v>0</v>
      </c>
      <c r="AG242" s="3">
        <v>179775</v>
      </c>
      <c r="AH242" s="3">
        <f t="shared" si="17"/>
        <v>185707.57499999998</v>
      </c>
      <c r="AI242" s="3">
        <f t="shared" si="18"/>
        <v>191650.21739999999</v>
      </c>
      <c r="AJ242">
        <v>0</v>
      </c>
      <c r="AK242">
        <v>0</v>
      </c>
      <c r="AL242">
        <v>0</v>
      </c>
      <c r="AM242">
        <f t="shared" si="19"/>
        <v>0</v>
      </c>
      <c r="AN242">
        <v>179775</v>
      </c>
      <c r="AO242">
        <v>0</v>
      </c>
    </row>
    <row r="243" spans="1:41" hidden="1" x14ac:dyDescent="0.3">
      <c r="A243">
        <v>12627</v>
      </c>
      <c r="B243">
        <v>231702</v>
      </c>
      <c r="C243">
        <v>257646</v>
      </c>
      <c r="D243">
        <v>8643</v>
      </c>
      <c r="G243" t="s">
        <v>1930</v>
      </c>
      <c r="H243" t="s">
        <v>1931</v>
      </c>
      <c r="I243">
        <v>0</v>
      </c>
      <c r="J243" t="s">
        <v>519</v>
      </c>
      <c r="K243" t="s">
        <v>520</v>
      </c>
      <c r="L243">
        <v>5</v>
      </c>
      <c r="M243">
        <v>58</v>
      </c>
      <c r="N243" t="s">
        <v>617</v>
      </c>
      <c r="O243" t="s">
        <v>618</v>
      </c>
      <c r="P243" t="s">
        <v>619</v>
      </c>
      <c r="Q243" t="s">
        <v>524</v>
      </c>
      <c r="R243" t="s">
        <v>525</v>
      </c>
      <c r="S243" t="s">
        <v>526</v>
      </c>
      <c r="T243" t="s">
        <v>527</v>
      </c>
      <c r="U243" t="s">
        <v>779</v>
      </c>
      <c r="V243" t="s">
        <v>780</v>
      </c>
      <c r="W243" t="s">
        <v>530</v>
      </c>
      <c r="X243" t="s">
        <v>531</v>
      </c>
      <c r="Y243" t="s">
        <v>1882</v>
      </c>
      <c r="Z243" t="s">
        <v>1883</v>
      </c>
      <c r="AA243" t="s">
        <v>29</v>
      </c>
      <c r="AB243" s="3">
        <v>178348</v>
      </c>
      <c r="AC243">
        <v>0</v>
      </c>
      <c r="AD243">
        <v>0</v>
      </c>
      <c r="AE243" s="3">
        <v>178348</v>
      </c>
      <c r="AF243" s="3">
        <f t="shared" si="16"/>
        <v>0</v>
      </c>
      <c r="AG243" s="3">
        <v>178348</v>
      </c>
      <c r="AH243" s="3">
        <f t="shared" si="17"/>
        <v>184233.484</v>
      </c>
      <c r="AI243" s="3">
        <f t="shared" si="18"/>
        <v>190128.95548800001</v>
      </c>
      <c r="AJ243">
        <v>0</v>
      </c>
      <c r="AK243">
        <v>0</v>
      </c>
      <c r="AL243">
        <v>0</v>
      </c>
      <c r="AM243">
        <f t="shared" si="19"/>
        <v>0</v>
      </c>
      <c r="AN243">
        <v>178348</v>
      </c>
      <c r="AO243">
        <v>0</v>
      </c>
    </row>
    <row r="244" spans="1:41" x14ac:dyDescent="0.3">
      <c r="A244">
        <v>10807</v>
      </c>
      <c r="B244">
        <v>232168</v>
      </c>
      <c r="C244">
        <v>257783</v>
      </c>
      <c r="D244">
        <v>123</v>
      </c>
      <c r="G244" t="s">
        <v>905</v>
      </c>
      <c r="H244" t="s">
        <v>906</v>
      </c>
      <c r="I244">
        <v>0</v>
      </c>
      <c r="J244" t="s">
        <v>519</v>
      </c>
      <c r="K244" t="s">
        <v>520</v>
      </c>
      <c r="L244">
        <v>4</v>
      </c>
      <c r="M244">
        <v>46</v>
      </c>
      <c r="N244" t="s">
        <v>363</v>
      </c>
      <c r="O244" t="s">
        <v>640</v>
      </c>
      <c r="P244" t="s">
        <v>641</v>
      </c>
      <c r="Q244" t="s">
        <v>524</v>
      </c>
      <c r="R244" t="s">
        <v>525</v>
      </c>
      <c r="S244" t="s">
        <v>526</v>
      </c>
      <c r="T244" t="s">
        <v>527</v>
      </c>
      <c r="U244" t="s">
        <v>554</v>
      </c>
      <c r="V244" t="s">
        <v>555</v>
      </c>
      <c r="W244" t="s">
        <v>541</v>
      </c>
      <c r="X244" t="s">
        <v>542</v>
      </c>
      <c r="Y244" t="s">
        <v>909</v>
      </c>
      <c r="Z244" t="s">
        <v>910</v>
      </c>
      <c r="AA244" t="s">
        <v>31</v>
      </c>
      <c r="AB244" s="3">
        <v>100000</v>
      </c>
      <c r="AC244">
        <v>0</v>
      </c>
      <c r="AD244">
        <v>0</v>
      </c>
      <c r="AE244" s="3">
        <v>100000</v>
      </c>
      <c r="AF244" s="3">
        <f t="shared" si="16"/>
        <v>0</v>
      </c>
      <c r="AG244" s="3">
        <v>100000</v>
      </c>
      <c r="AH244" s="3">
        <f t="shared" si="17"/>
        <v>103299.99999999999</v>
      </c>
      <c r="AI244" s="3">
        <f t="shared" si="18"/>
        <v>106605.59999999999</v>
      </c>
      <c r="AJ244">
        <v>0</v>
      </c>
      <c r="AK244">
        <v>0</v>
      </c>
      <c r="AL244">
        <v>10000</v>
      </c>
      <c r="AM244">
        <f t="shared" si="19"/>
        <v>20000</v>
      </c>
      <c r="AN244">
        <v>90000</v>
      </c>
      <c r="AO244">
        <v>10</v>
      </c>
    </row>
    <row r="245" spans="1:41" hidden="1" x14ac:dyDescent="0.3">
      <c r="A245">
        <v>10778</v>
      </c>
      <c r="B245">
        <v>226000</v>
      </c>
      <c r="C245">
        <v>257581</v>
      </c>
      <c r="D245">
        <v>94</v>
      </c>
      <c r="G245" t="s">
        <v>852</v>
      </c>
      <c r="H245" t="s">
        <v>853</v>
      </c>
      <c r="I245">
        <v>0</v>
      </c>
      <c r="J245" t="s">
        <v>519</v>
      </c>
      <c r="K245" t="s">
        <v>520</v>
      </c>
      <c r="L245">
        <v>7</v>
      </c>
      <c r="M245">
        <v>76</v>
      </c>
      <c r="N245" t="s">
        <v>521</v>
      </c>
      <c r="O245" t="s">
        <v>522</v>
      </c>
      <c r="P245" t="s">
        <v>523</v>
      </c>
      <c r="Q245" t="s">
        <v>524</v>
      </c>
      <c r="R245" t="s">
        <v>525</v>
      </c>
      <c r="S245" t="s">
        <v>526</v>
      </c>
      <c r="T245" t="s">
        <v>527</v>
      </c>
      <c r="U245" t="s">
        <v>554</v>
      </c>
      <c r="V245" t="s">
        <v>555</v>
      </c>
      <c r="W245" t="s">
        <v>530</v>
      </c>
      <c r="X245" t="s">
        <v>531</v>
      </c>
      <c r="Y245" t="s">
        <v>592</v>
      </c>
      <c r="Z245" t="s">
        <v>593</v>
      </c>
      <c r="AA245" t="s">
        <v>29</v>
      </c>
      <c r="AB245" s="3">
        <v>190596</v>
      </c>
      <c r="AC245">
        <v>-15000</v>
      </c>
      <c r="AD245">
        <v>0</v>
      </c>
      <c r="AE245" s="3">
        <v>175596</v>
      </c>
      <c r="AF245" s="3">
        <f t="shared" si="16"/>
        <v>0</v>
      </c>
      <c r="AG245" s="3">
        <v>175596</v>
      </c>
      <c r="AH245" s="3">
        <f t="shared" si="17"/>
        <v>181390.66799999998</v>
      </c>
      <c r="AI245" s="3">
        <f t="shared" si="18"/>
        <v>187195.16937599998</v>
      </c>
      <c r="AJ245">
        <v>0</v>
      </c>
      <c r="AK245">
        <v>0</v>
      </c>
      <c r="AL245">
        <v>94958.27</v>
      </c>
      <c r="AM245">
        <f t="shared" si="19"/>
        <v>189916.54</v>
      </c>
      <c r="AN245">
        <v>80637.73</v>
      </c>
      <c r="AO245">
        <v>54.08</v>
      </c>
    </row>
    <row r="246" spans="1:41" hidden="1" x14ac:dyDescent="0.3">
      <c r="A246">
        <v>10974</v>
      </c>
      <c r="B246">
        <v>223514</v>
      </c>
      <c r="C246">
        <v>256411</v>
      </c>
      <c r="D246">
        <v>290</v>
      </c>
      <c r="G246" t="s">
        <v>911</v>
      </c>
      <c r="H246" t="s">
        <v>912</v>
      </c>
      <c r="I246">
        <v>0</v>
      </c>
      <c r="J246" t="s">
        <v>519</v>
      </c>
      <c r="K246" t="s">
        <v>520</v>
      </c>
      <c r="L246">
        <v>6</v>
      </c>
      <c r="M246">
        <v>64</v>
      </c>
      <c r="N246" t="s">
        <v>626</v>
      </c>
      <c r="O246" t="s">
        <v>627</v>
      </c>
      <c r="P246" t="s">
        <v>628</v>
      </c>
      <c r="Q246" t="s">
        <v>524</v>
      </c>
      <c r="R246" t="s">
        <v>525</v>
      </c>
      <c r="S246" t="s">
        <v>526</v>
      </c>
      <c r="T246" t="s">
        <v>527</v>
      </c>
      <c r="U246" t="s">
        <v>554</v>
      </c>
      <c r="V246" t="s">
        <v>555</v>
      </c>
      <c r="W246" t="s">
        <v>541</v>
      </c>
      <c r="X246" t="s">
        <v>542</v>
      </c>
      <c r="Y246" t="s">
        <v>913</v>
      </c>
      <c r="Z246" t="s">
        <v>914</v>
      </c>
      <c r="AA246" t="s">
        <v>24</v>
      </c>
      <c r="AB246" s="3">
        <v>16739677</v>
      </c>
      <c r="AC246">
        <v>0</v>
      </c>
      <c r="AD246">
        <v>0</v>
      </c>
      <c r="AE246" s="3">
        <v>16739677</v>
      </c>
      <c r="AF246" s="3">
        <f t="shared" si="16"/>
        <v>1673967.700000003</v>
      </c>
      <c r="AG246" s="3">
        <v>18413644.700000003</v>
      </c>
      <c r="AH246" s="3">
        <f t="shared" si="17"/>
        <v>19021294.975100003</v>
      </c>
      <c r="AI246" s="3">
        <f t="shared" si="18"/>
        <v>19629976.414303202</v>
      </c>
      <c r="AJ246">
        <v>0</v>
      </c>
      <c r="AK246">
        <v>0</v>
      </c>
      <c r="AL246">
        <v>4090605.42</v>
      </c>
      <c r="AM246">
        <f t="shared" si="19"/>
        <v>8181210.8399999999</v>
      </c>
      <c r="AN246">
        <v>12649071.58</v>
      </c>
      <c r="AO246">
        <v>24.44</v>
      </c>
    </row>
    <row r="247" spans="1:41" hidden="1" x14ac:dyDescent="0.3">
      <c r="A247">
        <v>11011</v>
      </c>
      <c r="B247">
        <v>206235</v>
      </c>
      <c r="C247">
        <v>243647</v>
      </c>
      <c r="D247">
        <v>327</v>
      </c>
      <c r="E247" t="str">
        <f>CONCATENATE(MID(G247,8,3),F247)</f>
        <v>144/078/1341</v>
      </c>
      <c r="F247" s="252" t="s">
        <v>594</v>
      </c>
      <c r="G247" t="s">
        <v>1292</v>
      </c>
      <c r="H247" t="s">
        <v>1293</v>
      </c>
      <c r="I247">
        <v>0</v>
      </c>
      <c r="J247" t="s">
        <v>519</v>
      </c>
      <c r="K247" t="s">
        <v>520</v>
      </c>
      <c r="L247">
        <v>6</v>
      </c>
      <c r="M247">
        <v>75</v>
      </c>
      <c r="N247" t="s">
        <v>635</v>
      </c>
      <c r="O247" t="s">
        <v>636</v>
      </c>
      <c r="P247" t="s">
        <v>637</v>
      </c>
      <c r="Q247" t="s">
        <v>524</v>
      </c>
      <c r="R247" t="s">
        <v>525</v>
      </c>
      <c r="S247" t="s">
        <v>526</v>
      </c>
      <c r="T247" t="s">
        <v>527</v>
      </c>
      <c r="U247" t="s">
        <v>554</v>
      </c>
      <c r="V247" t="s">
        <v>555</v>
      </c>
      <c r="W247" t="s">
        <v>541</v>
      </c>
      <c r="X247" t="s">
        <v>542</v>
      </c>
      <c r="Y247" t="s">
        <v>595</v>
      </c>
      <c r="Z247" t="s">
        <v>596</v>
      </c>
      <c r="AA247" t="s">
        <v>29</v>
      </c>
      <c r="AB247" s="3">
        <v>170159</v>
      </c>
      <c r="AC247">
        <v>0</v>
      </c>
      <c r="AD247">
        <v>0</v>
      </c>
      <c r="AE247" s="3">
        <v>170159</v>
      </c>
      <c r="AF247" s="3" t="e">
        <f t="shared" si="16"/>
        <v>#N/A</v>
      </c>
      <c r="AG247" s="3" t="e">
        <f>VLOOKUP(E247,'[2]Emp Cost Summary 2627'!$A:$Y,25,0)</f>
        <v>#N/A</v>
      </c>
      <c r="AH247" s="3" t="e">
        <f t="shared" si="17"/>
        <v>#N/A</v>
      </c>
      <c r="AI247" s="3" t="e">
        <f t="shared" si="18"/>
        <v>#N/A</v>
      </c>
      <c r="AJ247">
        <v>0</v>
      </c>
      <c r="AK247">
        <v>0</v>
      </c>
      <c r="AL247">
        <v>166744</v>
      </c>
      <c r="AM247">
        <f t="shared" si="19"/>
        <v>333488</v>
      </c>
      <c r="AN247">
        <v>3415</v>
      </c>
      <c r="AO247">
        <v>97.99</v>
      </c>
    </row>
    <row r="248" spans="1:41" hidden="1" x14ac:dyDescent="0.3">
      <c r="A248">
        <v>11096</v>
      </c>
      <c r="B248">
        <v>226002</v>
      </c>
      <c r="C248">
        <v>257583</v>
      </c>
      <c r="D248">
        <v>412</v>
      </c>
      <c r="G248" t="s">
        <v>1404</v>
      </c>
      <c r="H248" t="s">
        <v>1405</v>
      </c>
      <c r="I248">
        <v>0</v>
      </c>
      <c r="J248" t="s">
        <v>519</v>
      </c>
      <c r="K248" t="s">
        <v>520</v>
      </c>
      <c r="L248">
        <v>3</v>
      </c>
      <c r="M248">
        <v>85</v>
      </c>
      <c r="N248" t="s">
        <v>724</v>
      </c>
      <c r="O248" t="s">
        <v>570</v>
      </c>
      <c r="P248" t="s">
        <v>571</v>
      </c>
      <c r="Q248" t="s">
        <v>524</v>
      </c>
      <c r="R248" t="s">
        <v>525</v>
      </c>
      <c r="S248" t="s">
        <v>526</v>
      </c>
      <c r="T248" t="s">
        <v>527</v>
      </c>
      <c r="U248" t="s">
        <v>554</v>
      </c>
      <c r="V248" t="s">
        <v>555</v>
      </c>
      <c r="W248" t="s">
        <v>541</v>
      </c>
      <c r="X248" t="s">
        <v>542</v>
      </c>
      <c r="Y248" t="s">
        <v>592</v>
      </c>
      <c r="Z248" t="s">
        <v>593</v>
      </c>
      <c r="AA248" t="s">
        <v>29</v>
      </c>
      <c r="AB248" s="3">
        <v>170000</v>
      </c>
      <c r="AC248">
        <v>0</v>
      </c>
      <c r="AD248">
        <v>0</v>
      </c>
      <c r="AE248" s="3">
        <v>170000</v>
      </c>
      <c r="AF248" s="3">
        <f t="shared" si="16"/>
        <v>0</v>
      </c>
      <c r="AG248" s="3">
        <v>170000</v>
      </c>
      <c r="AH248" s="3">
        <f t="shared" si="17"/>
        <v>175610</v>
      </c>
      <c r="AI248" s="3">
        <f t="shared" si="18"/>
        <v>181229.52000000002</v>
      </c>
      <c r="AJ248">
        <v>0</v>
      </c>
      <c r="AK248">
        <v>0</v>
      </c>
      <c r="AL248">
        <v>57563.91</v>
      </c>
      <c r="AM248">
        <f t="shared" si="19"/>
        <v>115127.82</v>
      </c>
      <c r="AN248">
        <v>112436.09</v>
      </c>
      <c r="AO248">
        <v>33.86</v>
      </c>
    </row>
    <row r="249" spans="1:41" hidden="1" x14ac:dyDescent="0.3">
      <c r="A249">
        <v>11068</v>
      </c>
      <c r="B249">
        <v>202822</v>
      </c>
      <c r="C249">
        <v>240288</v>
      </c>
      <c r="D249">
        <v>384</v>
      </c>
      <c r="G249" t="s">
        <v>1364</v>
      </c>
      <c r="H249" t="s">
        <v>1365</v>
      </c>
      <c r="I249">
        <v>0</v>
      </c>
      <c r="J249" t="s">
        <v>519</v>
      </c>
      <c r="K249" t="s">
        <v>520</v>
      </c>
      <c r="L249">
        <v>2</v>
      </c>
      <c r="M249">
        <v>20</v>
      </c>
      <c r="N249" t="s">
        <v>749</v>
      </c>
      <c r="O249" t="s">
        <v>686</v>
      </c>
      <c r="P249" t="s">
        <v>687</v>
      </c>
      <c r="Q249" t="s">
        <v>524</v>
      </c>
      <c r="R249" t="s">
        <v>525</v>
      </c>
      <c r="S249" t="s">
        <v>526</v>
      </c>
      <c r="T249" t="s">
        <v>527</v>
      </c>
      <c r="U249" t="s">
        <v>554</v>
      </c>
      <c r="V249" t="s">
        <v>555</v>
      </c>
      <c r="W249" t="s">
        <v>541</v>
      </c>
      <c r="X249" t="s">
        <v>542</v>
      </c>
      <c r="Y249" t="s">
        <v>592</v>
      </c>
      <c r="Z249" t="s">
        <v>593</v>
      </c>
      <c r="AA249" t="s">
        <v>29</v>
      </c>
      <c r="AB249" s="3">
        <v>68343</v>
      </c>
      <c r="AC249">
        <v>100000</v>
      </c>
      <c r="AD249">
        <v>0</v>
      </c>
      <c r="AE249" s="3">
        <v>168343</v>
      </c>
      <c r="AF249" s="3">
        <f t="shared" si="16"/>
        <v>0</v>
      </c>
      <c r="AG249" s="3">
        <v>168343</v>
      </c>
      <c r="AH249" s="3">
        <f t="shared" si="17"/>
        <v>173898.31899999999</v>
      </c>
      <c r="AI249" s="3">
        <f t="shared" si="18"/>
        <v>179463.06520799999</v>
      </c>
      <c r="AJ249">
        <v>0</v>
      </c>
      <c r="AK249">
        <v>0</v>
      </c>
      <c r="AL249">
        <v>134383.56</v>
      </c>
      <c r="AM249">
        <f t="shared" si="19"/>
        <v>268767.12</v>
      </c>
      <c r="AN249">
        <v>33959.440000000002</v>
      </c>
      <c r="AO249">
        <v>79.83</v>
      </c>
    </row>
    <row r="250" spans="1:41" hidden="1" x14ac:dyDescent="0.3">
      <c r="A250">
        <v>12247</v>
      </c>
      <c r="B250">
        <v>224272</v>
      </c>
      <c r="C250">
        <v>256716</v>
      </c>
      <c r="D250">
        <v>6518</v>
      </c>
      <c r="G250" t="s">
        <v>1900</v>
      </c>
      <c r="H250" t="s">
        <v>1901</v>
      </c>
      <c r="I250">
        <v>0</v>
      </c>
      <c r="J250" t="s">
        <v>519</v>
      </c>
      <c r="K250" t="s">
        <v>520</v>
      </c>
      <c r="L250">
        <v>5</v>
      </c>
      <c r="M250">
        <v>58</v>
      </c>
      <c r="N250" t="s">
        <v>617</v>
      </c>
      <c r="O250" t="s">
        <v>618</v>
      </c>
      <c r="P250" t="s">
        <v>619</v>
      </c>
      <c r="Q250" t="s">
        <v>524</v>
      </c>
      <c r="R250" t="s">
        <v>525</v>
      </c>
      <c r="S250" t="s">
        <v>526</v>
      </c>
      <c r="T250" t="s">
        <v>527</v>
      </c>
      <c r="U250" t="s">
        <v>779</v>
      </c>
      <c r="V250" t="s">
        <v>780</v>
      </c>
      <c r="W250" t="s">
        <v>530</v>
      </c>
      <c r="X250" t="s">
        <v>531</v>
      </c>
      <c r="Y250" t="s">
        <v>706</v>
      </c>
      <c r="Z250" t="s">
        <v>707</v>
      </c>
      <c r="AA250" t="s">
        <v>28</v>
      </c>
      <c r="AB250" s="3">
        <v>88125</v>
      </c>
      <c r="AC250">
        <v>0</v>
      </c>
      <c r="AD250">
        <v>0</v>
      </c>
      <c r="AE250" s="3">
        <v>88125</v>
      </c>
      <c r="AF250" s="3">
        <f t="shared" si="16"/>
        <v>0</v>
      </c>
      <c r="AG250" s="3">
        <v>88125</v>
      </c>
      <c r="AH250" s="3">
        <f t="shared" si="17"/>
        <v>91033.125</v>
      </c>
      <c r="AI250" s="3">
        <f t="shared" si="18"/>
        <v>93946.184999999998</v>
      </c>
      <c r="AJ250">
        <v>0</v>
      </c>
      <c r="AK250">
        <v>0</v>
      </c>
      <c r="AL250">
        <v>7610.3</v>
      </c>
      <c r="AM250">
        <f t="shared" si="19"/>
        <v>15220.6</v>
      </c>
      <c r="AN250">
        <v>80514.7</v>
      </c>
      <c r="AO250">
        <v>8.64</v>
      </c>
    </row>
    <row r="251" spans="1:41" hidden="1" x14ac:dyDescent="0.3">
      <c r="A251">
        <v>11363</v>
      </c>
      <c r="B251">
        <v>231644</v>
      </c>
      <c r="C251">
        <v>263450</v>
      </c>
      <c r="D251">
        <v>1260</v>
      </c>
      <c r="E251" t="s">
        <v>1654</v>
      </c>
      <c r="F251" s="252" t="s">
        <v>664</v>
      </c>
      <c r="G251" t="s">
        <v>1652</v>
      </c>
      <c r="H251" t="s">
        <v>1653</v>
      </c>
      <c r="I251">
        <v>0</v>
      </c>
      <c r="J251" t="s">
        <v>519</v>
      </c>
      <c r="K251" t="s">
        <v>520</v>
      </c>
      <c r="L251">
        <v>6</v>
      </c>
      <c r="M251">
        <v>71</v>
      </c>
      <c r="N251" t="s">
        <v>710</v>
      </c>
      <c r="O251" t="s">
        <v>711</v>
      </c>
      <c r="P251" t="s">
        <v>712</v>
      </c>
      <c r="Q251" t="s">
        <v>524</v>
      </c>
      <c r="R251" t="s">
        <v>525</v>
      </c>
      <c r="S251" t="s">
        <v>526</v>
      </c>
      <c r="T251" t="s">
        <v>527</v>
      </c>
      <c r="U251" t="s">
        <v>554</v>
      </c>
      <c r="V251" t="s">
        <v>555</v>
      </c>
      <c r="W251" t="s">
        <v>541</v>
      </c>
      <c r="X251" t="s">
        <v>542</v>
      </c>
      <c r="Y251" t="s">
        <v>665</v>
      </c>
      <c r="Z251" t="s">
        <v>666</v>
      </c>
      <c r="AA251" t="s">
        <v>29</v>
      </c>
      <c r="AB251" s="3">
        <v>161844</v>
      </c>
      <c r="AC251">
        <v>0</v>
      </c>
      <c r="AD251">
        <v>0</v>
      </c>
      <c r="AE251" s="3">
        <v>161844</v>
      </c>
      <c r="AF251" s="3">
        <f t="shared" si="16"/>
        <v>123957.35400931019</v>
      </c>
      <c r="AG251" s="3">
        <v>285801.35400931019</v>
      </c>
      <c r="AH251" s="3">
        <f t="shared" si="17"/>
        <v>295232.79869161738</v>
      </c>
      <c r="AI251" s="3">
        <f t="shared" si="18"/>
        <v>304680.24824974913</v>
      </c>
      <c r="AJ251">
        <v>0</v>
      </c>
      <c r="AK251">
        <v>0</v>
      </c>
      <c r="AL251">
        <v>127735.61</v>
      </c>
      <c r="AM251">
        <f t="shared" si="19"/>
        <v>255471.22</v>
      </c>
      <c r="AN251">
        <v>34108.39</v>
      </c>
      <c r="AO251">
        <v>78.930000000000007</v>
      </c>
    </row>
    <row r="252" spans="1:41" hidden="1" x14ac:dyDescent="0.3">
      <c r="A252">
        <v>12396</v>
      </c>
      <c r="B252">
        <v>231745</v>
      </c>
      <c r="C252">
        <v>257675</v>
      </c>
      <c r="D252">
        <v>6581</v>
      </c>
      <c r="G252" t="s">
        <v>1904</v>
      </c>
      <c r="H252" t="s">
        <v>1905</v>
      </c>
      <c r="I252">
        <v>0</v>
      </c>
      <c r="J252" t="s">
        <v>519</v>
      </c>
      <c r="K252" t="s">
        <v>520</v>
      </c>
      <c r="L252">
        <v>5</v>
      </c>
      <c r="M252">
        <v>58</v>
      </c>
      <c r="N252" t="s">
        <v>617</v>
      </c>
      <c r="O252" t="s">
        <v>618</v>
      </c>
      <c r="P252" t="s">
        <v>619</v>
      </c>
      <c r="Q252" t="s">
        <v>524</v>
      </c>
      <c r="R252" t="s">
        <v>525</v>
      </c>
      <c r="S252" t="s">
        <v>526</v>
      </c>
      <c r="T252" t="s">
        <v>527</v>
      </c>
      <c r="U252" t="s">
        <v>779</v>
      </c>
      <c r="V252" t="s">
        <v>780</v>
      </c>
      <c r="W252" t="s">
        <v>530</v>
      </c>
      <c r="X252" t="s">
        <v>531</v>
      </c>
      <c r="Y252" t="s">
        <v>1882</v>
      </c>
      <c r="Z252" t="s">
        <v>1883</v>
      </c>
      <c r="AA252" t="s">
        <v>29</v>
      </c>
      <c r="AB252" s="3">
        <v>159800</v>
      </c>
      <c r="AC252">
        <v>0</v>
      </c>
      <c r="AD252">
        <v>0</v>
      </c>
      <c r="AE252" s="3">
        <v>159800</v>
      </c>
      <c r="AF252" s="3">
        <f t="shared" si="16"/>
        <v>0</v>
      </c>
      <c r="AG252" s="3">
        <v>159800</v>
      </c>
      <c r="AH252" s="3">
        <f t="shared" si="17"/>
        <v>165073.4</v>
      </c>
      <c r="AI252" s="3">
        <f t="shared" si="18"/>
        <v>170355.7488</v>
      </c>
      <c r="AJ252">
        <v>0</v>
      </c>
      <c r="AK252">
        <v>0</v>
      </c>
      <c r="AL252">
        <v>0</v>
      </c>
      <c r="AM252">
        <f t="shared" si="19"/>
        <v>0</v>
      </c>
      <c r="AN252">
        <v>159800</v>
      </c>
      <c r="AO252">
        <v>0</v>
      </c>
    </row>
    <row r="253" spans="1:41" hidden="1" x14ac:dyDescent="0.3">
      <c r="A253">
        <v>12278</v>
      </c>
      <c r="B253">
        <v>231753</v>
      </c>
      <c r="C253">
        <v>257683</v>
      </c>
      <c r="D253">
        <v>6634</v>
      </c>
      <c r="G253" t="s">
        <v>1980</v>
      </c>
      <c r="H253" t="s">
        <v>1981</v>
      </c>
      <c r="I253">
        <v>0</v>
      </c>
      <c r="J253" t="s">
        <v>519</v>
      </c>
      <c r="K253" t="s">
        <v>520</v>
      </c>
      <c r="L253">
        <v>5</v>
      </c>
      <c r="M253">
        <v>58</v>
      </c>
      <c r="N253" t="s">
        <v>617</v>
      </c>
      <c r="O253" t="s">
        <v>618</v>
      </c>
      <c r="P253" t="s">
        <v>619</v>
      </c>
      <c r="Q253" t="s">
        <v>524</v>
      </c>
      <c r="R253" t="s">
        <v>525</v>
      </c>
      <c r="S253" t="s">
        <v>526</v>
      </c>
      <c r="T253" t="s">
        <v>527</v>
      </c>
      <c r="U253" t="s">
        <v>779</v>
      </c>
      <c r="V253" t="s">
        <v>780</v>
      </c>
      <c r="W253" t="s">
        <v>530</v>
      </c>
      <c r="X253" t="s">
        <v>531</v>
      </c>
      <c r="Y253" t="s">
        <v>1882</v>
      </c>
      <c r="Z253" t="s">
        <v>1883</v>
      </c>
      <c r="AA253" t="s">
        <v>29</v>
      </c>
      <c r="AB253" s="3">
        <v>154674</v>
      </c>
      <c r="AC253">
        <v>0</v>
      </c>
      <c r="AD253">
        <v>0</v>
      </c>
      <c r="AE253" s="3">
        <v>154674</v>
      </c>
      <c r="AF253" s="3">
        <f t="shared" si="16"/>
        <v>0</v>
      </c>
      <c r="AG253" s="3">
        <v>154674</v>
      </c>
      <c r="AH253" s="3">
        <f t="shared" si="17"/>
        <v>159778.242</v>
      </c>
      <c r="AI253" s="3">
        <f t="shared" si="18"/>
        <v>164891.14574400001</v>
      </c>
      <c r="AJ253">
        <v>0</v>
      </c>
      <c r="AK253">
        <v>0</v>
      </c>
      <c r="AL253">
        <v>0</v>
      </c>
      <c r="AM253">
        <f t="shared" si="19"/>
        <v>0</v>
      </c>
      <c r="AN253">
        <v>154674</v>
      </c>
      <c r="AO253">
        <v>0</v>
      </c>
    </row>
    <row r="254" spans="1:41" hidden="1" x14ac:dyDescent="0.3">
      <c r="A254">
        <v>12280</v>
      </c>
      <c r="B254">
        <v>231755</v>
      </c>
      <c r="C254">
        <v>257685</v>
      </c>
      <c r="D254">
        <v>6636</v>
      </c>
      <c r="G254" t="s">
        <v>1984</v>
      </c>
      <c r="H254" t="s">
        <v>1985</v>
      </c>
      <c r="I254">
        <v>0</v>
      </c>
      <c r="J254" t="s">
        <v>519</v>
      </c>
      <c r="K254" t="s">
        <v>520</v>
      </c>
      <c r="L254">
        <v>5</v>
      </c>
      <c r="M254">
        <v>58</v>
      </c>
      <c r="N254" t="s">
        <v>617</v>
      </c>
      <c r="O254" t="s">
        <v>618</v>
      </c>
      <c r="P254" t="s">
        <v>619</v>
      </c>
      <c r="Q254" t="s">
        <v>524</v>
      </c>
      <c r="R254" t="s">
        <v>525</v>
      </c>
      <c r="S254" t="s">
        <v>526</v>
      </c>
      <c r="T254" t="s">
        <v>527</v>
      </c>
      <c r="U254" t="s">
        <v>779</v>
      </c>
      <c r="V254" t="s">
        <v>780</v>
      </c>
      <c r="W254" t="s">
        <v>530</v>
      </c>
      <c r="X254" t="s">
        <v>531</v>
      </c>
      <c r="Y254" t="s">
        <v>1882</v>
      </c>
      <c r="Z254" t="s">
        <v>1883</v>
      </c>
      <c r="AA254" t="s">
        <v>29</v>
      </c>
      <c r="AB254" s="3">
        <v>154674</v>
      </c>
      <c r="AC254">
        <v>0</v>
      </c>
      <c r="AD254">
        <v>0</v>
      </c>
      <c r="AE254" s="3">
        <v>154674</v>
      </c>
      <c r="AF254" s="3">
        <f t="shared" si="16"/>
        <v>0</v>
      </c>
      <c r="AG254" s="3">
        <v>154674</v>
      </c>
      <c r="AH254" s="3">
        <f t="shared" si="17"/>
        <v>159778.242</v>
      </c>
      <c r="AI254" s="3">
        <f t="shared" si="18"/>
        <v>164891.14574400001</v>
      </c>
      <c r="AJ254">
        <v>0</v>
      </c>
      <c r="AK254">
        <v>0</v>
      </c>
      <c r="AL254">
        <v>0</v>
      </c>
      <c r="AM254">
        <f t="shared" si="19"/>
        <v>0</v>
      </c>
      <c r="AN254">
        <v>154674</v>
      </c>
      <c r="AO254">
        <v>0</v>
      </c>
    </row>
    <row r="255" spans="1:41" hidden="1" x14ac:dyDescent="0.3">
      <c r="A255">
        <v>12281</v>
      </c>
      <c r="B255">
        <v>231756</v>
      </c>
      <c r="C255">
        <v>257686</v>
      </c>
      <c r="D255">
        <v>6637</v>
      </c>
      <c r="G255" t="s">
        <v>1926</v>
      </c>
      <c r="H255" t="s">
        <v>1927</v>
      </c>
      <c r="I255">
        <v>0</v>
      </c>
      <c r="J255" t="s">
        <v>519</v>
      </c>
      <c r="K255" t="s">
        <v>520</v>
      </c>
      <c r="L255">
        <v>5</v>
      </c>
      <c r="M255">
        <v>58</v>
      </c>
      <c r="N255" t="s">
        <v>617</v>
      </c>
      <c r="O255" t="s">
        <v>618</v>
      </c>
      <c r="P255" t="s">
        <v>619</v>
      </c>
      <c r="Q255" t="s">
        <v>524</v>
      </c>
      <c r="R255" t="s">
        <v>525</v>
      </c>
      <c r="S255" t="s">
        <v>526</v>
      </c>
      <c r="T255" t="s">
        <v>527</v>
      </c>
      <c r="U255" t="s">
        <v>779</v>
      </c>
      <c r="V255" t="s">
        <v>780</v>
      </c>
      <c r="W255" t="s">
        <v>530</v>
      </c>
      <c r="X255" t="s">
        <v>531</v>
      </c>
      <c r="Y255" t="s">
        <v>1882</v>
      </c>
      <c r="Z255" t="s">
        <v>1883</v>
      </c>
      <c r="AA255" t="s">
        <v>29</v>
      </c>
      <c r="AB255" s="3">
        <v>154674</v>
      </c>
      <c r="AC255">
        <v>0</v>
      </c>
      <c r="AD255">
        <v>0</v>
      </c>
      <c r="AE255" s="3">
        <v>154674</v>
      </c>
      <c r="AF255" s="3">
        <f t="shared" si="16"/>
        <v>0</v>
      </c>
      <c r="AG255" s="3">
        <v>154674</v>
      </c>
      <c r="AH255" s="3">
        <f t="shared" si="17"/>
        <v>159778.242</v>
      </c>
      <c r="AI255" s="3">
        <f t="shared" si="18"/>
        <v>164891.14574400001</v>
      </c>
      <c r="AJ255">
        <v>0</v>
      </c>
      <c r="AK255">
        <v>0</v>
      </c>
      <c r="AL255">
        <v>3000</v>
      </c>
      <c r="AM255">
        <f t="shared" si="19"/>
        <v>6000</v>
      </c>
      <c r="AN255">
        <v>151674</v>
      </c>
      <c r="AO255">
        <v>1.94</v>
      </c>
    </row>
    <row r="256" spans="1:41" hidden="1" x14ac:dyDescent="0.3">
      <c r="A256">
        <v>12797</v>
      </c>
      <c r="B256">
        <v>235125</v>
      </c>
      <c r="C256">
        <v>257744</v>
      </c>
      <c r="D256">
        <v>8860</v>
      </c>
      <c r="G256" t="s">
        <v>2066</v>
      </c>
      <c r="H256" t="s">
        <v>2067</v>
      </c>
      <c r="I256">
        <v>0</v>
      </c>
      <c r="J256" t="s">
        <v>519</v>
      </c>
      <c r="K256" t="s">
        <v>520</v>
      </c>
      <c r="L256">
        <v>5</v>
      </c>
      <c r="M256">
        <v>58</v>
      </c>
      <c r="N256" t="s">
        <v>617</v>
      </c>
      <c r="O256" t="s">
        <v>618</v>
      </c>
      <c r="P256" t="s">
        <v>619</v>
      </c>
      <c r="Q256" t="s">
        <v>524</v>
      </c>
      <c r="R256" t="s">
        <v>525</v>
      </c>
      <c r="S256" t="s">
        <v>526</v>
      </c>
      <c r="T256" t="s">
        <v>527</v>
      </c>
      <c r="U256" t="s">
        <v>779</v>
      </c>
      <c r="V256" t="s">
        <v>780</v>
      </c>
      <c r="W256" t="s">
        <v>530</v>
      </c>
      <c r="X256" t="s">
        <v>531</v>
      </c>
      <c r="Y256" t="s">
        <v>1882</v>
      </c>
      <c r="Z256" t="s">
        <v>1883</v>
      </c>
      <c r="AA256" t="s">
        <v>29</v>
      </c>
      <c r="AB256" s="3">
        <v>154674</v>
      </c>
      <c r="AC256">
        <v>0</v>
      </c>
      <c r="AD256">
        <v>0</v>
      </c>
      <c r="AE256" s="3">
        <v>154674</v>
      </c>
      <c r="AF256" s="3">
        <f t="shared" si="16"/>
        <v>0</v>
      </c>
      <c r="AG256" s="3">
        <v>154674</v>
      </c>
      <c r="AH256" s="3">
        <f t="shared" si="17"/>
        <v>159778.242</v>
      </c>
      <c r="AI256" s="3">
        <f t="shared" si="18"/>
        <v>164891.14574400001</v>
      </c>
      <c r="AJ256">
        <v>0</v>
      </c>
      <c r="AK256">
        <v>0</v>
      </c>
      <c r="AL256">
        <v>0</v>
      </c>
      <c r="AM256">
        <f t="shared" si="19"/>
        <v>0</v>
      </c>
      <c r="AN256">
        <v>154674</v>
      </c>
      <c r="AO256">
        <v>0</v>
      </c>
    </row>
    <row r="257" spans="1:41" hidden="1" x14ac:dyDescent="0.3">
      <c r="A257">
        <v>12279</v>
      </c>
      <c r="B257">
        <v>231754</v>
      </c>
      <c r="C257">
        <v>257684</v>
      </c>
      <c r="D257">
        <v>6635</v>
      </c>
      <c r="G257" t="s">
        <v>2008</v>
      </c>
      <c r="H257" t="s">
        <v>2009</v>
      </c>
      <c r="I257">
        <v>0</v>
      </c>
      <c r="J257" t="s">
        <v>519</v>
      </c>
      <c r="K257" t="s">
        <v>520</v>
      </c>
      <c r="L257">
        <v>5</v>
      </c>
      <c r="M257">
        <v>58</v>
      </c>
      <c r="N257" t="s">
        <v>617</v>
      </c>
      <c r="O257" t="s">
        <v>618</v>
      </c>
      <c r="P257" t="s">
        <v>619</v>
      </c>
      <c r="Q257" t="s">
        <v>524</v>
      </c>
      <c r="R257" t="s">
        <v>525</v>
      </c>
      <c r="S257" t="s">
        <v>526</v>
      </c>
      <c r="T257" t="s">
        <v>527</v>
      </c>
      <c r="U257" t="s">
        <v>779</v>
      </c>
      <c r="V257" t="s">
        <v>780</v>
      </c>
      <c r="W257" t="s">
        <v>541</v>
      </c>
      <c r="X257" t="s">
        <v>542</v>
      </c>
      <c r="Y257" t="s">
        <v>1882</v>
      </c>
      <c r="Z257" t="s">
        <v>1883</v>
      </c>
      <c r="AA257" t="s">
        <v>29</v>
      </c>
      <c r="AB257" s="3">
        <v>154673</v>
      </c>
      <c r="AC257">
        <v>0</v>
      </c>
      <c r="AD257">
        <v>0</v>
      </c>
      <c r="AE257" s="3">
        <v>154673</v>
      </c>
      <c r="AF257" s="3">
        <f t="shared" si="16"/>
        <v>0</v>
      </c>
      <c r="AG257" s="3">
        <v>154673</v>
      </c>
      <c r="AH257" s="3">
        <f t="shared" si="17"/>
        <v>159777.20899999997</v>
      </c>
      <c r="AI257" s="3">
        <f t="shared" si="18"/>
        <v>164890.07968799997</v>
      </c>
      <c r="AJ257">
        <v>0</v>
      </c>
      <c r="AK257">
        <v>0</v>
      </c>
      <c r="AL257">
        <v>0</v>
      </c>
      <c r="AM257">
        <f t="shared" si="19"/>
        <v>0</v>
      </c>
      <c r="AN257">
        <v>154673</v>
      </c>
      <c r="AO257">
        <v>0</v>
      </c>
    </row>
    <row r="258" spans="1:41" hidden="1" x14ac:dyDescent="0.3">
      <c r="A258">
        <v>12282</v>
      </c>
      <c r="B258">
        <v>231758</v>
      </c>
      <c r="C258">
        <v>257688</v>
      </c>
      <c r="D258">
        <v>6638</v>
      </c>
      <c r="G258" t="s">
        <v>2012</v>
      </c>
      <c r="H258" t="s">
        <v>2013</v>
      </c>
      <c r="I258">
        <v>0</v>
      </c>
      <c r="J258" t="s">
        <v>519</v>
      </c>
      <c r="K258" t="s">
        <v>520</v>
      </c>
      <c r="L258">
        <v>5</v>
      </c>
      <c r="M258">
        <v>58</v>
      </c>
      <c r="N258" t="s">
        <v>617</v>
      </c>
      <c r="O258" t="s">
        <v>618</v>
      </c>
      <c r="P258" t="s">
        <v>619</v>
      </c>
      <c r="Q258" t="s">
        <v>524</v>
      </c>
      <c r="R258" t="s">
        <v>525</v>
      </c>
      <c r="S258" t="s">
        <v>526</v>
      </c>
      <c r="T258" t="s">
        <v>527</v>
      </c>
      <c r="U258" t="s">
        <v>779</v>
      </c>
      <c r="V258" t="s">
        <v>780</v>
      </c>
      <c r="W258" t="s">
        <v>530</v>
      </c>
      <c r="X258" t="s">
        <v>531</v>
      </c>
      <c r="Y258" t="s">
        <v>1882</v>
      </c>
      <c r="Z258" t="s">
        <v>1883</v>
      </c>
      <c r="AA258" t="s">
        <v>29</v>
      </c>
      <c r="AB258" s="3">
        <v>154673</v>
      </c>
      <c r="AC258">
        <v>0</v>
      </c>
      <c r="AD258">
        <v>0</v>
      </c>
      <c r="AE258" s="3">
        <v>154673</v>
      </c>
      <c r="AF258" s="3">
        <f t="shared" si="16"/>
        <v>0</v>
      </c>
      <c r="AG258" s="3">
        <v>154673</v>
      </c>
      <c r="AH258" s="3">
        <f t="shared" si="17"/>
        <v>159777.20899999997</v>
      </c>
      <c r="AI258" s="3">
        <f t="shared" si="18"/>
        <v>164890.07968799997</v>
      </c>
      <c r="AJ258">
        <v>0</v>
      </c>
      <c r="AK258">
        <v>0</v>
      </c>
      <c r="AL258">
        <v>0</v>
      </c>
      <c r="AM258">
        <f t="shared" si="19"/>
        <v>0</v>
      </c>
      <c r="AN258">
        <v>154673</v>
      </c>
      <c r="AO258">
        <v>0</v>
      </c>
    </row>
    <row r="259" spans="1:41" hidden="1" x14ac:dyDescent="0.3">
      <c r="A259">
        <v>12283</v>
      </c>
      <c r="B259">
        <v>231759</v>
      </c>
      <c r="C259">
        <v>257689</v>
      </c>
      <c r="D259">
        <v>6639</v>
      </c>
      <c r="G259" t="s">
        <v>1888</v>
      </c>
      <c r="H259" t="s">
        <v>1889</v>
      </c>
      <c r="I259">
        <v>0</v>
      </c>
      <c r="J259" t="s">
        <v>519</v>
      </c>
      <c r="K259" t="s">
        <v>520</v>
      </c>
      <c r="L259">
        <v>5</v>
      </c>
      <c r="M259">
        <v>58</v>
      </c>
      <c r="N259" t="s">
        <v>617</v>
      </c>
      <c r="O259" t="s">
        <v>618</v>
      </c>
      <c r="P259" t="s">
        <v>619</v>
      </c>
      <c r="Q259" t="s">
        <v>524</v>
      </c>
      <c r="R259" t="s">
        <v>525</v>
      </c>
      <c r="S259" t="s">
        <v>526</v>
      </c>
      <c r="T259" t="s">
        <v>527</v>
      </c>
      <c r="U259" t="s">
        <v>779</v>
      </c>
      <c r="V259" t="s">
        <v>780</v>
      </c>
      <c r="W259" t="s">
        <v>530</v>
      </c>
      <c r="X259" t="s">
        <v>531</v>
      </c>
      <c r="Y259" t="s">
        <v>1882</v>
      </c>
      <c r="Z259" t="s">
        <v>1883</v>
      </c>
      <c r="AA259" t="s">
        <v>29</v>
      </c>
      <c r="AB259" s="3">
        <v>154673</v>
      </c>
      <c r="AC259">
        <v>0</v>
      </c>
      <c r="AD259">
        <v>0</v>
      </c>
      <c r="AE259" s="3">
        <v>154673</v>
      </c>
      <c r="AF259" s="3">
        <f t="shared" si="16"/>
        <v>0</v>
      </c>
      <c r="AG259" s="3">
        <v>154673</v>
      </c>
      <c r="AH259" s="3">
        <f t="shared" si="17"/>
        <v>159777.20899999997</v>
      </c>
      <c r="AI259" s="3">
        <f t="shared" si="18"/>
        <v>164890.07968799997</v>
      </c>
      <c r="AJ259">
        <v>0</v>
      </c>
      <c r="AK259">
        <v>0</v>
      </c>
      <c r="AL259">
        <v>0</v>
      </c>
      <c r="AM259">
        <f t="shared" si="19"/>
        <v>0</v>
      </c>
      <c r="AN259">
        <v>154673</v>
      </c>
      <c r="AO259">
        <v>0</v>
      </c>
    </row>
    <row r="260" spans="1:41" hidden="1" x14ac:dyDescent="0.3">
      <c r="A260">
        <v>12265</v>
      </c>
      <c r="B260">
        <v>224315</v>
      </c>
      <c r="C260">
        <v>256752</v>
      </c>
      <c r="D260">
        <v>6610</v>
      </c>
      <c r="G260" t="s">
        <v>1962</v>
      </c>
      <c r="H260" t="s">
        <v>1963</v>
      </c>
      <c r="I260">
        <v>0</v>
      </c>
      <c r="J260" t="s">
        <v>519</v>
      </c>
      <c r="K260" t="s">
        <v>520</v>
      </c>
      <c r="L260">
        <v>5</v>
      </c>
      <c r="M260">
        <v>58</v>
      </c>
      <c r="N260" t="s">
        <v>617</v>
      </c>
      <c r="O260" t="s">
        <v>618</v>
      </c>
      <c r="P260" t="s">
        <v>619</v>
      </c>
      <c r="Q260" t="s">
        <v>524</v>
      </c>
      <c r="R260" t="s">
        <v>525</v>
      </c>
      <c r="S260" t="s">
        <v>526</v>
      </c>
      <c r="T260" t="s">
        <v>527</v>
      </c>
      <c r="U260" t="s">
        <v>779</v>
      </c>
      <c r="V260" t="s">
        <v>780</v>
      </c>
      <c r="W260" t="s">
        <v>1964</v>
      </c>
      <c r="X260" t="s">
        <v>1965</v>
      </c>
      <c r="Y260" t="s">
        <v>706</v>
      </c>
      <c r="Z260" t="s">
        <v>707</v>
      </c>
      <c r="AA260" t="s">
        <v>28</v>
      </c>
      <c r="AB260" s="3">
        <v>88125</v>
      </c>
      <c r="AC260">
        <v>0</v>
      </c>
      <c r="AD260">
        <v>0</v>
      </c>
      <c r="AE260" s="3">
        <v>88125</v>
      </c>
      <c r="AF260" s="3">
        <f t="shared" si="16"/>
        <v>0</v>
      </c>
      <c r="AG260" s="3">
        <v>88125</v>
      </c>
      <c r="AH260" s="3">
        <f t="shared" si="17"/>
        <v>91033.125</v>
      </c>
      <c r="AI260" s="3">
        <f t="shared" si="18"/>
        <v>93946.184999999998</v>
      </c>
      <c r="AJ260">
        <v>0</v>
      </c>
      <c r="AK260">
        <v>0</v>
      </c>
      <c r="AL260">
        <v>0</v>
      </c>
      <c r="AM260">
        <f t="shared" si="19"/>
        <v>0</v>
      </c>
      <c r="AN260">
        <v>88125</v>
      </c>
      <c r="AO260">
        <v>0</v>
      </c>
    </row>
    <row r="261" spans="1:41" hidden="1" x14ac:dyDescent="0.3">
      <c r="A261">
        <v>12608</v>
      </c>
      <c r="B261">
        <v>231711</v>
      </c>
      <c r="C261">
        <v>257653</v>
      </c>
      <c r="D261">
        <v>8624</v>
      </c>
      <c r="G261" t="s">
        <v>1996</v>
      </c>
      <c r="H261" t="s">
        <v>1997</v>
      </c>
      <c r="I261">
        <v>0</v>
      </c>
      <c r="J261" t="s">
        <v>519</v>
      </c>
      <c r="K261" t="s">
        <v>520</v>
      </c>
      <c r="L261">
        <v>5</v>
      </c>
      <c r="M261">
        <v>58</v>
      </c>
      <c r="N261" t="s">
        <v>617</v>
      </c>
      <c r="O261" t="s">
        <v>618</v>
      </c>
      <c r="P261" t="s">
        <v>619</v>
      </c>
      <c r="Q261" t="s">
        <v>524</v>
      </c>
      <c r="R261" t="s">
        <v>525</v>
      </c>
      <c r="S261" t="s">
        <v>526</v>
      </c>
      <c r="T261" t="s">
        <v>527</v>
      </c>
      <c r="U261" t="s">
        <v>779</v>
      </c>
      <c r="V261" t="s">
        <v>780</v>
      </c>
      <c r="W261" t="s">
        <v>541</v>
      </c>
      <c r="X261" t="s">
        <v>542</v>
      </c>
      <c r="Y261" t="s">
        <v>1882</v>
      </c>
      <c r="Z261" t="s">
        <v>1883</v>
      </c>
      <c r="AA261" t="s">
        <v>29</v>
      </c>
      <c r="AB261" s="3">
        <v>154673</v>
      </c>
      <c r="AC261">
        <v>0</v>
      </c>
      <c r="AD261">
        <v>0</v>
      </c>
      <c r="AE261" s="3">
        <v>154673</v>
      </c>
      <c r="AF261" s="3">
        <f t="shared" si="16"/>
        <v>0</v>
      </c>
      <c r="AG261" s="3">
        <v>154673</v>
      </c>
      <c r="AH261" s="3">
        <f t="shared" si="17"/>
        <v>159777.20899999997</v>
      </c>
      <c r="AI261" s="3">
        <f t="shared" si="18"/>
        <v>164890.07968799997</v>
      </c>
      <c r="AJ261">
        <v>0</v>
      </c>
      <c r="AK261">
        <v>0</v>
      </c>
      <c r="AL261">
        <v>0</v>
      </c>
      <c r="AM261">
        <f t="shared" si="19"/>
        <v>0</v>
      </c>
      <c r="AN261">
        <v>154673</v>
      </c>
      <c r="AO261">
        <v>0</v>
      </c>
    </row>
    <row r="262" spans="1:41" hidden="1" x14ac:dyDescent="0.3">
      <c r="A262">
        <v>12391</v>
      </c>
      <c r="B262">
        <v>231740</v>
      </c>
      <c r="C262">
        <v>257670</v>
      </c>
      <c r="D262">
        <v>6576</v>
      </c>
      <c r="G262" t="s">
        <v>1938</v>
      </c>
      <c r="H262" t="s">
        <v>1939</v>
      </c>
      <c r="I262">
        <v>0</v>
      </c>
      <c r="J262" t="s">
        <v>519</v>
      </c>
      <c r="K262" t="s">
        <v>520</v>
      </c>
      <c r="L262">
        <v>5</v>
      </c>
      <c r="M262">
        <v>58</v>
      </c>
      <c r="N262" t="s">
        <v>617</v>
      </c>
      <c r="O262" t="s">
        <v>618</v>
      </c>
      <c r="P262" t="s">
        <v>619</v>
      </c>
      <c r="Q262" t="s">
        <v>524</v>
      </c>
      <c r="R262" t="s">
        <v>525</v>
      </c>
      <c r="S262" t="s">
        <v>526</v>
      </c>
      <c r="T262" t="s">
        <v>527</v>
      </c>
      <c r="U262" t="s">
        <v>779</v>
      </c>
      <c r="V262" t="s">
        <v>780</v>
      </c>
      <c r="W262" t="s">
        <v>530</v>
      </c>
      <c r="X262" t="s">
        <v>531</v>
      </c>
      <c r="Y262" t="s">
        <v>1882</v>
      </c>
      <c r="Z262" t="s">
        <v>1883</v>
      </c>
      <c r="AA262" t="s">
        <v>29</v>
      </c>
      <c r="AB262" s="3">
        <v>153654</v>
      </c>
      <c r="AC262">
        <v>0</v>
      </c>
      <c r="AD262">
        <v>0</v>
      </c>
      <c r="AE262" s="3">
        <v>153654</v>
      </c>
      <c r="AF262" s="3">
        <f t="shared" si="16"/>
        <v>0</v>
      </c>
      <c r="AG262" s="3">
        <v>153654</v>
      </c>
      <c r="AH262" s="3">
        <f t="shared" si="17"/>
        <v>158724.58199999999</v>
      </c>
      <c r="AI262" s="3">
        <f t="shared" si="18"/>
        <v>163803.76862399999</v>
      </c>
      <c r="AJ262">
        <v>0</v>
      </c>
      <c r="AK262">
        <v>0</v>
      </c>
      <c r="AL262">
        <v>0</v>
      </c>
      <c r="AM262">
        <f t="shared" si="19"/>
        <v>0</v>
      </c>
      <c r="AN262">
        <v>153654</v>
      </c>
      <c r="AO262">
        <v>0</v>
      </c>
    </row>
    <row r="263" spans="1:41" hidden="1" x14ac:dyDescent="0.3">
      <c r="A263">
        <v>12387</v>
      </c>
      <c r="B263">
        <v>231812</v>
      </c>
      <c r="C263">
        <v>257739</v>
      </c>
      <c r="D263">
        <v>6562</v>
      </c>
      <c r="G263" t="s">
        <v>2162</v>
      </c>
      <c r="H263" t="s">
        <v>2163</v>
      </c>
      <c r="I263">
        <v>0</v>
      </c>
      <c r="J263" t="s">
        <v>519</v>
      </c>
      <c r="K263" t="s">
        <v>520</v>
      </c>
      <c r="L263">
        <v>5</v>
      </c>
      <c r="M263">
        <v>58</v>
      </c>
      <c r="N263" t="s">
        <v>617</v>
      </c>
      <c r="O263" t="s">
        <v>618</v>
      </c>
      <c r="P263" t="s">
        <v>619</v>
      </c>
      <c r="Q263" t="s">
        <v>524</v>
      </c>
      <c r="R263" t="s">
        <v>525</v>
      </c>
      <c r="S263" t="s">
        <v>526</v>
      </c>
      <c r="T263" t="s">
        <v>527</v>
      </c>
      <c r="U263" t="s">
        <v>779</v>
      </c>
      <c r="V263" t="s">
        <v>780</v>
      </c>
      <c r="W263" t="s">
        <v>530</v>
      </c>
      <c r="X263" t="s">
        <v>531</v>
      </c>
      <c r="Y263" t="s">
        <v>1882</v>
      </c>
      <c r="Z263" t="s">
        <v>1883</v>
      </c>
      <c r="AA263" t="s">
        <v>29</v>
      </c>
      <c r="AB263" s="3">
        <v>149813</v>
      </c>
      <c r="AC263">
        <v>0</v>
      </c>
      <c r="AD263">
        <v>0</v>
      </c>
      <c r="AE263" s="3">
        <v>149813</v>
      </c>
      <c r="AF263" s="3">
        <f t="shared" si="16"/>
        <v>0</v>
      </c>
      <c r="AG263" s="3">
        <v>149813</v>
      </c>
      <c r="AH263" s="3">
        <f t="shared" si="17"/>
        <v>154756.829</v>
      </c>
      <c r="AI263" s="3">
        <f t="shared" si="18"/>
        <v>159709.047528</v>
      </c>
      <c r="AJ263">
        <v>0</v>
      </c>
      <c r="AK263">
        <v>0</v>
      </c>
      <c r="AL263">
        <v>0</v>
      </c>
      <c r="AM263">
        <f t="shared" si="19"/>
        <v>0</v>
      </c>
      <c r="AN263">
        <v>149813</v>
      </c>
      <c r="AO263">
        <v>0</v>
      </c>
    </row>
    <row r="264" spans="1:41" hidden="1" x14ac:dyDescent="0.3">
      <c r="A264">
        <v>12388</v>
      </c>
      <c r="B264">
        <v>231737</v>
      </c>
      <c r="C264">
        <v>257667</v>
      </c>
      <c r="D264">
        <v>6563</v>
      </c>
      <c r="G264" t="s">
        <v>2024</v>
      </c>
      <c r="H264" t="s">
        <v>2025</v>
      </c>
      <c r="I264">
        <v>0</v>
      </c>
      <c r="J264" t="s">
        <v>519</v>
      </c>
      <c r="K264" t="s">
        <v>520</v>
      </c>
      <c r="L264">
        <v>5</v>
      </c>
      <c r="M264">
        <v>58</v>
      </c>
      <c r="N264" t="s">
        <v>617</v>
      </c>
      <c r="O264" t="s">
        <v>618</v>
      </c>
      <c r="P264" t="s">
        <v>619</v>
      </c>
      <c r="Q264" t="s">
        <v>524</v>
      </c>
      <c r="R264" t="s">
        <v>525</v>
      </c>
      <c r="S264" t="s">
        <v>526</v>
      </c>
      <c r="T264" t="s">
        <v>527</v>
      </c>
      <c r="U264" t="s">
        <v>779</v>
      </c>
      <c r="V264" t="s">
        <v>780</v>
      </c>
      <c r="W264" t="s">
        <v>530</v>
      </c>
      <c r="X264" t="s">
        <v>531</v>
      </c>
      <c r="Y264" t="s">
        <v>1882</v>
      </c>
      <c r="Z264" t="s">
        <v>1883</v>
      </c>
      <c r="AA264" t="s">
        <v>29</v>
      </c>
      <c r="AB264" s="3">
        <v>149813</v>
      </c>
      <c r="AC264">
        <v>0</v>
      </c>
      <c r="AD264">
        <v>0</v>
      </c>
      <c r="AE264" s="3">
        <v>149813</v>
      </c>
      <c r="AF264" s="3">
        <f t="shared" si="16"/>
        <v>0</v>
      </c>
      <c r="AG264" s="3">
        <v>149813</v>
      </c>
      <c r="AH264" s="3">
        <f t="shared" si="17"/>
        <v>154756.829</v>
      </c>
      <c r="AI264" s="3">
        <f t="shared" si="18"/>
        <v>159709.047528</v>
      </c>
      <c r="AJ264">
        <v>0</v>
      </c>
      <c r="AK264">
        <v>0</v>
      </c>
      <c r="AL264">
        <v>0</v>
      </c>
      <c r="AM264">
        <f t="shared" si="19"/>
        <v>0</v>
      </c>
      <c r="AN264">
        <v>149813</v>
      </c>
      <c r="AO264">
        <v>0</v>
      </c>
    </row>
    <row r="265" spans="1:41" hidden="1" x14ac:dyDescent="0.3">
      <c r="A265">
        <v>12390</v>
      </c>
      <c r="B265">
        <v>231739</v>
      </c>
      <c r="C265">
        <v>257669</v>
      </c>
      <c r="D265">
        <v>6565</v>
      </c>
      <c r="G265" t="s">
        <v>2004</v>
      </c>
      <c r="H265" t="s">
        <v>2005</v>
      </c>
      <c r="I265">
        <v>0</v>
      </c>
      <c r="J265" t="s">
        <v>519</v>
      </c>
      <c r="K265" t="s">
        <v>520</v>
      </c>
      <c r="L265">
        <v>5</v>
      </c>
      <c r="M265">
        <v>58</v>
      </c>
      <c r="N265" t="s">
        <v>617</v>
      </c>
      <c r="O265" t="s">
        <v>618</v>
      </c>
      <c r="P265" t="s">
        <v>619</v>
      </c>
      <c r="Q265" t="s">
        <v>524</v>
      </c>
      <c r="R265" t="s">
        <v>525</v>
      </c>
      <c r="S265" t="s">
        <v>526</v>
      </c>
      <c r="T265" t="s">
        <v>527</v>
      </c>
      <c r="U265" t="s">
        <v>779</v>
      </c>
      <c r="V265" t="s">
        <v>780</v>
      </c>
      <c r="W265" t="s">
        <v>530</v>
      </c>
      <c r="X265" t="s">
        <v>531</v>
      </c>
      <c r="Y265" t="s">
        <v>1882</v>
      </c>
      <c r="Z265" t="s">
        <v>1883</v>
      </c>
      <c r="AA265" t="s">
        <v>29</v>
      </c>
      <c r="AB265" s="3">
        <v>149813</v>
      </c>
      <c r="AC265">
        <v>0</v>
      </c>
      <c r="AD265">
        <v>0</v>
      </c>
      <c r="AE265" s="3">
        <v>149813</v>
      </c>
      <c r="AF265" s="3">
        <f t="shared" si="16"/>
        <v>0</v>
      </c>
      <c r="AG265" s="3">
        <v>149813</v>
      </c>
      <c r="AH265" s="3">
        <f t="shared" si="17"/>
        <v>154756.829</v>
      </c>
      <c r="AI265" s="3">
        <f t="shared" si="18"/>
        <v>159709.047528</v>
      </c>
      <c r="AJ265">
        <v>0</v>
      </c>
      <c r="AK265">
        <v>0</v>
      </c>
      <c r="AL265">
        <v>0</v>
      </c>
      <c r="AM265">
        <f t="shared" si="19"/>
        <v>0</v>
      </c>
      <c r="AN265">
        <v>149813</v>
      </c>
      <c r="AO265">
        <v>0</v>
      </c>
    </row>
    <row r="266" spans="1:41" hidden="1" x14ac:dyDescent="0.3">
      <c r="A266">
        <v>11015</v>
      </c>
      <c r="B266">
        <v>203874</v>
      </c>
      <c r="C266">
        <v>241315</v>
      </c>
      <c r="D266">
        <v>331</v>
      </c>
      <c r="G266" t="s">
        <v>1300</v>
      </c>
      <c r="H266" t="s">
        <v>1301</v>
      </c>
      <c r="I266">
        <v>0</v>
      </c>
      <c r="J266" t="s">
        <v>519</v>
      </c>
      <c r="K266" t="s">
        <v>520</v>
      </c>
      <c r="L266">
        <v>2</v>
      </c>
      <c r="M266">
        <v>33</v>
      </c>
      <c r="N266" t="s">
        <v>610</v>
      </c>
      <c r="O266" t="s">
        <v>611</v>
      </c>
      <c r="P266" t="s">
        <v>612</v>
      </c>
      <c r="Q266" t="s">
        <v>524</v>
      </c>
      <c r="R266" t="s">
        <v>525</v>
      </c>
      <c r="S266" t="s">
        <v>526</v>
      </c>
      <c r="T266" t="s">
        <v>527</v>
      </c>
      <c r="U266" t="s">
        <v>554</v>
      </c>
      <c r="V266" t="s">
        <v>555</v>
      </c>
      <c r="W266" t="s">
        <v>613</v>
      </c>
      <c r="X266" t="s">
        <v>614</v>
      </c>
      <c r="Y266" t="s">
        <v>601</v>
      </c>
      <c r="Z266" t="s">
        <v>602</v>
      </c>
      <c r="AA266" t="s">
        <v>29</v>
      </c>
      <c r="AB266" s="3">
        <v>200000</v>
      </c>
      <c r="AC266">
        <v>-52000</v>
      </c>
      <c r="AD266">
        <v>0</v>
      </c>
      <c r="AE266" s="3">
        <v>148000</v>
      </c>
      <c r="AF266" s="3">
        <f t="shared" si="16"/>
        <v>0</v>
      </c>
      <c r="AG266" s="3">
        <v>148000</v>
      </c>
      <c r="AH266" s="3">
        <f t="shared" si="17"/>
        <v>152884</v>
      </c>
      <c r="AI266" s="3">
        <f t="shared" si="18"/>
        <v>157776.288</v>
      </c>
      <c r="AJ266">
        <v>0</v>
      </c>
      <c r="AK266">
        <v>0</v>
      </c>
      <c r="AL266">
        <v>0</v>
      </c>
      <c r="AM266">
        <f t="shared" si="19"/>
        <v>0</v>
      </c>
      <c r="AN266">
        <v>148000</v>
      </c>
      <c r="AO266">
        <v>0</v>
      </c>
    </row>
    <row r="267" spans="1:41" hidden="1" x14ac:dyDescent="0.3">
      <c r="A267">
        <v>10842</v>
      </c>
      <c r="B267">
        <v>199540</v>
      </c>
      <c r="C267">
        <v>237049</v>
      </c>
      <c r="D267">
        <v>158</v>
      </c>
      <c r="G267" t="s">
        <v>985</v>
      </c>
      <c r="H267" t="s">
        <v>986</v>
      </c>
      <c r="I267">
        <v>0</v>
      </c>
      <c r="J267" t="s">
        <v>519</v>
      </c>
      <c r="K267" t="s">
        <v>520</v>
      </c>
      <c r="L267">
        <v>4</v>
      </c>
      <c r="M267">
        <v>50</v>
      </c>
      <c r="N267" t="s">
        <v>536</v>
      </c>
      <c r="O267" t="s">
        <v>537</v>
      </c>
      <c r="P267" t="s">
        <v>538</v>
      </c>
      <c r="Q267" t="s">
        <v>524</v>
      </c>
      <c r="R267" t="s">
        <v>525</v>
      </c>
      <c r="S267" t="s">
        <v>526</v>
      </c>
      <c r="T267" t="s">
        <v>527</v>
      </c>
      <c r="U267" t="s">
        <v>554</v>
      </c>
      <c r="V267" t="s">
        <v>555</v>
      </c>
      <c r="W267" t="s">
        <v>541</v>
      </c>
      <c r="X267" t="s">
        <v>542</v>
      </c>
      <c r="Y267" t="s">
        <v>987</v>
      </c>
      <c r="Z267" t="s">
        <v>988</v>
      </c>
      <c r="AA267" t="s">
        <v>29</v>
      </c>
      <c r="AB267" s="3">
        <v>150000</v>
      </c>
      <c r="AC267">
        <v>-2023</v>
      </c>
      <c r="AD267">
        <v>0</v>
      </c>
      <c r="AE267" s="3">
        <v>147977</v>
      </c>
      <c r="AF267" s="3">
        <f t="shared" si="16"/>
        <v>52023</v>
      </c>
      <c r="AG267" s="3">
        <v>200000</v>
      </c>
      <c r="AH267" s="3">
        <f t="shared" si="17"/>
        <v>206599.99999999997</v>
      </c>
      <c r="AI267" s="3">
        <f t="shared" si="18"/>
        <v>213211.19999999998</v>
      </c>
      <c r="AJ267">
        <v>0</v>
      </c>
      <c r="AK267">
        <v>0</v>
      </c>
      <c r="AL267">
        <v>26700</v>
      </c>
      <c r="AM267">
        <f t="shared" si="19"/>
        <v>53400</v>
      </c>
      <c r="AN267">
        <v>121277</v>
      </c>
      <c r="AO267">
        <v>18.04</v>
      </c>
    </row>
    <row r="268" spans="1:41" hidden="1" x14ac:dyDescent="0.3">
      <c r="A268">
        <v>10756</v>
      </c>
      <c r="B268">
        <v>201954</v>
      </c>
      <c r="C268">
        <v>239431</v>
      </c>
      <c r="D268">
        <v>72</v>
      </c>
      <c r="G268" t="s">
        <v>783</v>
      </c>
      <c r="H268" t="s">
        <v>784</v>
      </c>
      <c r="I268">
        <v>0</v>
      </c>
      <c r="J268" t="s">
        <v>519</v>
      </c>
      <c r="K268" t="s">
        <v>520</v>
      </c>
      <c r="L268">
        <v>6</v>
      </c>
      <c r="M268">
        <v>62</v>
      </c>
      <c r="N268" t="s">
        <v>785</v>
      </c>
      <c r="O268" t="s">
        <v>545</v>
      </c>
      <c r="P268" t="s">
        <v>546</v>
      </c>
      <c r="Q268" t="s">
        <v>524</v>
      </c>
      <c r="R268" t="s">
        <v>525</v>
      </c>
      <c r="S268" t="s">
        <v>526</v>
      </c>
      <c r="T268" t="s">
        <v>527</v>
      </c>
      <c r="U268" t="s">
        <v>539</v>
      </c>
      <c r="V268" t="s">
        <v>540</v>
      </c>
      <c r="W268" t="s">
        <v>541</v>
      </c>
      <c r="X268" t="s">
        <v>542</v>
      </c>
      <c r="Y268" t="s">
        <v>532</v>
      </c>
      <c r="Z268" t="s">
        <v>533</v>
      </c>
      <c r="AA268" t="s">
        <v>28</v>
      </c>
      <c r="AB268" s="3">
        <v>85770</v>
      </c>
      <c r="AC268">
        <v>0</v>
      </c>
      <c r="AD268">
        <v>0</v>
      </c>
      <c r="AE268" s="3">
        <v>85770</v>
      </c>
      <c r="AF268" s="3">
        <f t="shared" si="16"/>
        <v>0</v>
      </c>
      <c r="AG268" s="3">
        <v>85770</v>
      </c>
      <c r="AH268" s="3">
        <f t="shared" si="17"/>
        <v>88600.409999999989</v>
      </c>
      <c r="AI268" s="3">
        <f t="shared" si="18"/>
        <v>91435.623119999989</v>
      </c>
      <c r="AJ268">
        <v>0</v>
      </c>
      <c r="AK268">
        <v>0</v>
      </c>
      <c r="AL268">
        <v>0</v>
      </c>
      <c r="AM268">
        <f t="shared" si="19"/>
        <v>0</v>
      </c>
      <c r="AN268">
        <v>85770</v>
      </c>
      <c r="AO268">
        <v>0</v>
      </c>
    </row>
    <row r="269" spans="1:41" hidden="1" x14ac:dyDescent="0.3">
      <c r="A269">
        <v>12606</v>
      </c>
      <c r="B269">
        <v>224094</v>
      </c>
      <c r="C269">
        <v>256684</v>
      </c>
      <c r="D269">
        <v>8622</v>
      </c>
      <c r="G269" t="s">
        <v>2206</v>
      </c>
      <c r="H269" t="s">
        <v>2207</v>
      </c>
      <c r="I269">
        <v>0</v>
      </c>
      <c r="J269" t="s">
        <v>519</v>
      </c>
      <c r="K269" t="s">
        <v>520</v>
      </c>
      <c r="L269">
        <v>5</v>
      </c>
      <c r="M269">
        <v>58</v>
      </c>
      <c r="N269" t="s">
        <v>617</v>
      </c>
      <c r="O269" t="s">
        <v>618</v>
      </c>
      <c r="P269" t="s">
        <v>619</v>
      </c>
      <c r="Q269" t="s">
        <v>524</v>
      </c>
      <c r="R269" t="s">
        <v>525</v>
      </c>
      <c r="S269" t="s">
        <v>526</v>
      </c>
      <c r="T269" t="s">
        <v>527</v>
      </c>
      <c r="U269" t="s">
        <v>779</v>
      </c>
      <c r="V269" t="s">
        <v>780</v>
      </c>
      <c r="W269" t="s">
        <v>541</v>
      </c>
      <c r="X269" t="s">
        <v>542</v>
      </c>
      <c r="Y269" t="s">
        <v>706</v>
      </c>
      <c r="Z269" t="s">
        <v>707</v>
      </c>
      <c r="AA269" t="s">
        <v>28</v>
      </c>
      <c r="AB269" s="3">
        <v>84600</v>
      </c>
      <c r="AC269">
        <v>0</v>
      </c>
      <c r="AD269">
        <v>0</v>
      </c>
      <c r="AE269" s="3">
        <v>84600</v>
      </c>
      <c r="AF269" s="3">
        <f t="shared" si="16"/>
        <v>0</v>
      </c>
      <c r="AG269" s="3">
        <v>84600</v>
      </c>
      <c r="AH269" s="3">
        <f t="shared" si="17"/>
        <v>87391.799999999988</v>
      </c>
      <c r="AI269" s="3">
        <f t="shared" si="18"/>
        <v>90188.337599999984</v>
      </c>
      <c r="AJ269">
        <v>0</v>
      </c>
      <c r="AK269">
        <v>0</v>
      </c>
      <c r="AL269">
        <v>16164</v>
      </c>
      <c r="AM269">
        <f t="shared" si="19"/>
        <v>32328</v>
      </c>
      <c r="AN269">
        <v>68436</v>
      </c>
      <c r="AO269">
        <v>19.11</v>
      </c>
    </row>
    <row r="270" spans="1:41" hidden="1" x14ac:dyDescent="0.3">
      <c r="A270">
        <v>10973</v>
      </c>
      <c r="B270">
        <v>201737</v>
      </c>
      <c r="C270">
        <v>239218</v>
      </c>
      <c r="D270">
        <v>289</v>
      </c>
      <c r="G270" t="s">
        <v>1198</v>
      </c>
      <c r="H270" t="s">
        <v>1199</v>
      </c>
      <c r="I270">
        <v>0</v>
      </c>
      <c r="J270" t="s">
        <v>519</v>
      </c>
      <c r="K270" t="s">
        <v>520</v>
      </c>
      <c r="L270">
        <v>6</v>
      </c>
      <c r="M270">
        <v>64</v>
      </c>
      <c r="N270" t="s">
        <v>626</v>
      </c>
      <c r="O270" t="s">
        <v>627</v>
      </c>
      <c r="P270" t="s">
        <v>628</v>
      </c>
      <c r="Q270" t="s">
        <v>524</v>
      </c>
      <c r="R270" t="s">
        <v>525</v>
      </c>
      <c r="S270" t="s">
        <v>526</v>
      </c>
      <c r="T270" t="s">
        <v>527</v>
      </c>
      <c r="U270" t="s">
        <v>720</v>
      </c>
      <c r="V270" t="s">
        <v>721</v>
      </c>
      <c r="W270" t="s">
        <v>629</v>
      </c>
      <c r="X270" t="s">
        <v>630</v>
      </c>
      <c r="Y270" t="s">
        <v>532</v>
      </c>
      <c r="Z270" t="s">
        <v>533</v>
      </c>
      <c r="AA270" t="s">
        <v>28</v>
      </c>
      <c r="AB270" s="3">
        <v>82533</v>
      </c>
      <c r="AC270">
        <v>0</v>
      </c>
      <c r="AD270">
        <v>0</v>
      </c>
      <c r="AE270" s="3">
        <v>82533</v>
      </c>
      <c r="AF270" s="3">
        <f t="shared" si="16"/>
        <v>0</v>
      </c>
      <c r="AG270" s="3">
        <v>82533</v>
      </c>
      <c r="AH270" s="3">
        <f t="shared" si="17"/>
        <v>85256.588999999993</v>
      </c>
      <c r="AI270" s="3">
        <f t="shared" si="18"/>
        <v>87984.799847999995</v>
      </c>
      <c r="AJ270">
        <v>0</v>
      </c>
      <c r="AK270">
        <v>0</v>
      </c>
      <c r="AL270">
        <v>0</v>
      </c>
      <c r="AM270">
        <f t="shared" si="19"/>
        <v>0</v>
      </c>
      <c r="AN270">
        <v>82533</v>
      </c>
      <c r="AO270">
        <v>0</v>
      </c>
    </row>
    <row r="271" spans="1:41" hidden="1" x14ac:dyDescent="0.3">
      <c r="A271">
        <v>12397</v>
      </c>
      <c r="B271">
        <v>224346</v>
      </c>
      <c r="C271">
        <v>256769</v>
      </c>
      <c r="D271">
        <v>6582</v>
      </c>
      <c r="G271" t="s">
        <v>1960</v>
      </c>
      <c r="H271" t="s">
        <v>1961</v>
      </c>
      <c r="I271">
        <v>0</v>
      </c>
      <c r="J271" t="s">
        <v>519</v>
      </c>
      <c r="K271" t="s">
        <v>520</v>
      </c>
      <c r="L271">
        <v>5</v>
      </c>
      <c r="M271">
        <v>58</v>
      </c>
      <c r="N271" t="s">
        <v>617</v>
      </c>
      <c r="O271" t="s">
        <v>618</v>
      </c>
      <c r="P271" t="s">
        <v>619</v>
      </c>
      <c r="Q271" t="s">
        <v>524</v>
      </c>
      <c r="R271" t="s">
        <v>525</v>
      </c>
      <c r="S271" t="s">
        <v>526</v>
      </c>
      <c r="T271" t="s">
        <v>527</v>
      </c>
      <c r="U271" t="s">
        <v>779</v>
      </c>
      <c r="V271" t="s">
        <v>780</v>
      </c>
      <c r="W271" t="s">
        <v>530</v>
      </c>
      <c r="X271" t="s">
        <v>531</v>
      </c>
      <c r="Y271" t="s">
        <v>706</v>
      </c>
      <c r="Z271" t="s">
        <v>707</v>
      </c>
      <c r="AA271" t="s">
        <v>28</v>
      </c>
      <c r="AB271" s="3">
        <v>82250</v>
      </c>
      <c r="AC271">
        <v>0</v>
      </c>
      <c r="AD271">
        <v>0</v>
      </c>
      <c r="AE271" s="3">
        <v>82250</v>
      </c>
      <c r="AF271" s="3">
        <f t="shared" si="16"/>
        <v>0</v>
      </c>
      <c r="AG271" s="3">
        <v>82250</v>
      </c>
      <c r="AH271" s="3">
        <f t="shared" si="17"/>
        <v>84964.25</v>
      </c>
      <c r="AI271" s="3">
        <f t="shared" si="18"/>
        <v>87683.106</v>
      </c>
      <c r="AJ271">
        <v>0</v>
      </c>
      <c r="AK271">
        <v>0</v>
      </c>
      <c r="AL271">
        <v>0</v>
      </c>
      <c r="AM271">
        <f t="shared" si="19"/>
        <v>0</v>
      </c>
      <c r="AN271">
        <v>82250</v>
      </c>
      <c r="AO271">
        <v>0</v>
      </c>
    </row>
    <row r="272" spans="1:41" hidden="1" x14ac:dyDescent="0.3">
      <c r="A272">
        <v>10823</v>
      </c>
      <c r="B272">
        <v>223795</v>
      </c>
      <c r="C272">
        <v>256439</v>
      </c>
      <c r="D272">
        <v>139</v>
      </c>
      <c r="G272" t="s">
        <v>938</v>
      </c>
      <c r="H272" t="s">
        <v>939</v>
      </c>
      <c r="I272">
        <v>0</v>
      </c>
      <c r="J272" t="s">
        <v>519</v>
      </c>
      <c r="K272" t="s">
        <v>520</v>
      </c>
      <c r="L272">
        <v>7</v>
      </c>
      <c r="M272">
        <v>78</v>
      </c>
      <c r="N272" t="s">
        <v>856</v>
      </c>
      <c r="O272" t="s">
        <v>522</v>
      </c>
      <c r="P272" t="s">
        <v>523</v>
      </c>
      <c r="Q272" t="s">
        <v>524</v>
      </c>
      <c r="R272" t="s">
        <v>525</v>
      </c>
      <c r="S272" t="s">
        <v>526</v>
      </c>
      <c r="T272" t="s">
        <v>527</v>
      </c>
      <c r="U272" t="s">
        <v>554</v>
      </c>
      <c r="V272" t="s">
        <v>555</v>
      </c>
      <c r="W272" t="s">
        <v>530</v>
      </c>
      <c r="X272" t="s">
        <v>531</v>
      </c>
      <c r="Y272" t="s">
        <v>940</v>
      </c>
      <c r="Z272" t="s">
        <v>941</v>
      </c>
      <c r="AA272" t="s">
        <v>25</v>
      </c>
      <c r="AB272" s="3">
        <v>693591</v>
      </c>
      <c r="AC272">
        <v>0</v>
      </c>
      <c r="AD272">
        <v>0</v>
      </c>
      <c r="AE272" s="3">
        <v>693591</v>
      </c>
      <c r="AF272" s="3">
        <f t="shared" si="16"/>
        <v>0</v>
      </c>
      <c r="AG272" s="3">
        <v>693591</v>
      </c>
      <c r="AH272" s="3">
        <f t="shared" si="17"/>
        <v>716479.50299999991</v>
      </c>
      <c r="AI272" s="3">
        <f t="shared" si="18"/>
        <v>739406.84709599998</v>
      </c>
      <c r="AJ272">
        <v>0</v>
      </c>
      <c r="AK272">
        <v>0</v>
      </c>
      <c r="AL272">
        <v>373060.26</v>
      </c>
      <c r="AM272">
        <f t="shared" si="19"/>
        <v>746120.52</v>
      </c>
      <c r="AN272">
        <v>320530.74</v>
      </c>
      <c r="AO272">
        <v>53.79</v>
      </c>
    </row>
    <row r="273" spans="1:41" hidden="1" x14ac:dyDescent="0.3">
      <c r="A273">
        <v>10823</v>
      </c>
      <c r="B273">
        <v>223435</v>
      </c>
      <c r="C273">
        <v>256209</v>
      </c>
      <c r="D273">
        <v>139</v>
      </c>
      <c r="G273" t="s">
        <v>938</v>
      </c>
      <c r="H273" t="s">
        <v>939</v>
      </c>
      <c r="I273">
        <v>0</v>
      </c>
      <c r="J273" t="s">
        <v>519</v>
      </c>
      <c r="K273" t="s">
        <v>520</v>
      </c>
      <c r="L273">
        <v>7</v>
      </c>
      <c r="M273">
        <v>78</v>
      </c>
      <c r="N273" t="s">
        <v>856</v>
      </c>
      <c r="O273" t="s">
        <v>522</v>
      </c>
      <c r="P273" t="s">
        <v>523</v>
      </c>
      <c r="Q273" t="s">
        <v>524</v>
      </c>
      <c r="R273" t="s">
        <v>525</v>
      </c>
      <c r="S273" t="s">
        <v>526</v>
      </c>
      <c r="T273" t="s">
        <v>527</v>
      </c>
      <c r="U273" t="s">
        <v>554</v>
      </c>
      <c r="V273" t="s">
        <v>555</v>
      </c>
      <c r="W273" t="s">
        <v>530</v>
      </c>
      <c r="X273" t="s">
        <v>531</v>
      </c>
      <c r="Y273" t="s">
        <v>692</v>
      </c>
      <c r="Z273" t="s">
        <v>693</v>
      </c>
      <c r="AA273" t="s">
        <v>25</v>
      </c>
      <c r="AB273" s="3">
        <v>143124</v>
      </c>
      <c r="AC273">
        <v>0</v>
      </c>
      <c r="AD273">
        <v>0</v>
      </c>
      <c r="AE273" s="3">
        <v>143124</v>
      </c>
      <c r="AF273" s="3">
        <f t="shared" si="16"/>
        <v>0</v>
      </c>
      <c r="AG273" s="3">
        <v>143124</v>
      </c>
      <c r="AH273" s="3">
        <f t="shared" si="17"/>
        <v>147847.09199999998</v>
      </c>
      <c r="AI273" s="3">
        <f t="shared" si="18"/>
        <v>152578.19894399997</v>
      </c>
      <c r="AJ273">
        <v>0</v>
      </c>
      <c r="AK273">
        <v>0</v>
      </c>
      <c r="AL273">
        <v>467559.59</v>
      </c>
      <c r="AM273">
        <f t="shared" si="19"/>
        <v>935119.18</v>
      </c>
      <c r="AN273">
        <v>-324435.59000000003</v>
      </c>
      <c r="AO273">
        <v>326.68</v>
      </c>
    </row>
    <row r="274" spans="1:41" hidden="1" x14ac:dyDescent="0.3">
      <c r="A274">
        <v>11090</v>
      </c>
      <c r="B274">
        <v>205678</v>
      </c>
      <c r="C274">
        <v>243097</v>
      </c>
      <c r="D274">
        <v>406</v>
      </c>
      <c r="E274" t="str">
        <f>CONCATENATE(MID(G274,8,3),F274)</f>
        <v>034/078/1341</v>
      </c>
      <c r="F274" s="252" t="s">
        <v>594</v>
      </c>
      <c r="G274" t="s">
        <v>1394</v>
      </c>
      <c r="H274" t="s">
        <v>1395</v>
      </c>
      <c r="I274">
        <v>0</v>
      </c>
      <c r="J274" t="s">
        <v>519</v>
      </c>
      <c r="K274" t="s">
        <v>520</v>
      </c>
      <c r="L274">
        <v>3</v>
      </c>
      <c r="M274">
        <v>36</v>
      </c>
      <c r="N274" t="s">
        <v>607</v>
      </c>
      <c r="O274" t="s">
        <v>570</v>
      </c>
      <c r="P274" t="s">
        <v>571</v>
      </c>
      <c r="Q274" t="s">
        <v>524</v>
      </c>
      <c r="R274" t="s">
        <v>525</v>
      </c>
      <c r="S274" t="s">
        <v>526</v>
      </c>
      <c r="T274" t="s">
        <v>527</v>
      </c>
      <c r="U274" t="s">
        <v>554</v>
      </c>
      <c r="V274" t="s">
        <v>555</v>
      </c>
      <c r="W274" t="s">
        <v>541</v>
      </c>
      <c r="X274" t="s">
        <v>542</v>
      </c>
      <c r="Y274" t="s">
        <v>595</v>
      </c>
      <c r="Z274" t="s">
        <v>596</v>
      </c>
      <c r="AA274" t="s">
        <v>29</v>
      </c>
      <c r="AB274" s="3">
        <v>300000</v>
      </c>
      <c r="AC274">
        <v>0</v>
      </c>
      <c r="AD274">
        <v>0</v>
      </c>
      <c r="AE274" s="3">
        <v>300000</v>
      </c>
      <c r="AF274" s="3" t="e">
        <f t="shared" si="16"/>
        <v>#N/A</v>
      </c>
      <c r="AG274" s="3" t="e">
        <f>VLOOKUP(E274,'[2]Emp Cost Summary 2627'!$A:$Y,25,0)</f>
        <v>#N/A</v>
      </c>
      <c r="AH274" s="3" t="e">
        <f t="shared" si="17"/>
        <v>#N/A</v>
      </c>
      <c r="AI274" s="3" t="e">
        <f t="shared" si="18"/>
        <v>#N/A</v>
      </c>
      <c r="AJ274">
        <v>0</v>
      </c>
      <c r="AK274">
        <v>0</v>
      </c>
      <c r="AL274">
        <v>298774.64</v>
      </c>
      <c r="AM274">
        <f t="shared" si="19"/>
        <v>597549.28</v>
      </c>
      <c r="AN274">
        <v>1225.3599999999999</v>
      </c>
      <c r="AO274">
        <v>99.59</v>
      </c>
    </row>
    <row r="275" spans="1:41" hidden="1" x14ac:dyDescent="0.3">
      <c r="A275">
        <v>12671</v>
      </c>
      <c r="B275">
        <v>225092</v>
      </c>
      <c r="C275">
        <v>257159</v>
      </c>
      <c r="D275">
        <v>8728</v>
      </c>
      <c r="G275" t="s">
        <v>1288</v>
      </c>
      <c r="H275" t="s">
        <v>1289</v>
      </c>
      <c r="I275">
        <v>0</v>
      </c>
      <c r="J275" t="s">
        <v>519</v>
      </c>
      <c r="K275" t="s">
        <v>520</v>
      </c>
      <c r="L275">
        <v>3</v>
      </c>
      <c r="M275">
        <v>85</v>
      </c>
      <c r="N275" t="s">
        <v>724</v>
      </c>
      <c r="O275" t="s">
        <v>618</v>
      </c>
      <c r="P275" t="s">
        <v>619</v>
      </c>
      <c r="Q275" t="s">
        <v>524</v>
      </c>
      <c r="R275" t="s">
        <v>525</v>
      </c>
      <c r="S275" t="s">
        <v>526</v>
      </c>
      <c r="T275" t="s">
        <v>527</v>
      </c>
      <c r="U275" t="s">
        <v>779</v>
      </c>
      <c r="V275" t="s">
        <v>780</v>
      </c>
      <c r="W275" t="s">
        <v>530</v>
      </c>
      <c r="X275" t="s">
        <v>531</v>
      </c>
      <c r="Y275" t="s">
        <v>599</v>
      </c>
      <c r="Z275" t="s">
        <v>600</v>
      </c>
      <c r="AA275" t="s">
        <v>29</v>
      </c>
      <c r="AB275" s="3">
        <v>146871</v>
      </c>
      <c r="AC275">
        <v>0</v>
      </c>
      <c r="AD275">
        <v>0</v>
      </c>
      <c r="AE275" s="3">
        <v>146871</v>
      </c>
      <c r="AF275" s="3">
        <f t="shared" si="16"/>
        <v>0</v>
      </c>
      <c r="AG275" s="3">
        <v>146871</v>
      </c>
      <c r="AH275" s="3">
        <f t="shared" si="17"/>
        <v>151717.74299999999</v>
      </c>
      <c r="AI275" s="3">
        <f t="shared" si="18"/>
        <v>156572.71077599999</v>
      </c>
      <c r="AJ275">
        <v>0</v>
      </c>
      <c r="AK275">
        <v>0</v>
      </c>
      <c r="AL275">
        <v>0</v>
      </c>
      <c r="AM275">
        <f t="shared" si="19"/>
        <v>0</v>
      </c>
      <c r="AN275">
        <v>146871</v>
      </c>
      <c r="AO275">
        <v>0</v>
      </c>
    </row>
    <row r="276" spans="1:41" hidden="1" x14ac:dyDescent="0.3">
      <c r="A276">
        <v>10766</v>
      </c>
      <c r="B276">
        <v>204734</v>
      </c>
      <c r="C276">
        <v>242169</v>
      </c>
      <c r="D276">
        <v>82</v>
      </c>
      <c r="G276" t="s">
        <v>802</v>
      </c>
      <c r="H276" t="s">
        <v>803</v>
      </c>
      <c r="I276">
        <v>0</v>
      </c>
      <c r="J276" t="s">
        <v>519</v>
      </c>
      <c r="K276" t="s">
        <v>520</v>
      </c>
      <c r="L276">
        <v>4</v>
      </c>
      <c r="M276">
        <v>54</v>
      </c>
      <c r="N276" t="s">
        <v>804</v>
      </c>
      <c r="O276" t="s">
        <v>805</v>
      </c>
      <c r="P276" t="s">
        <v>806</v>
      </c>
      <c r="Q276" t="s">
        <v>524</v>
      </c>
      <c r="R276" t="s">
        <v>525</v>
      </c>
      <c r="S276" t="s">
        <v>526</v>
      </c>
      <c r="T276" t="s">
        <v>527</v>
      </c>
      <c r="U276" t="s">
        <v>554</v>
      </c>
      <c r="V276" t="s">
        <v>555</v>
      </c>
      <c r="W276" t="s">
        <v>541</v>
      </c>
      <c r="X276" t="s">
        <v>542</v>
      </c>
      <c r="Y276" t="s">
        <v>592</v>
      </c>
      <c r="Z276" t="s">
        <v>593</v>
      </c>
      <c r="AA276" t="s">
        <v>29</v>
      </c>
      <c r="AB276" s="3">
        <v>65840</v>
      </c>
      <c r="AC276">
        <v>80000</v>
      </c>
      <c r="AD276">
        <v>0</v>
      </c>
      <c r="AE276" s="3">
        <v>145840</v>
      </c>
      <c r="AF276" s="3">
        <f t="shared" si="16"/>
        <v>0</v>
      </c>
      <c r="AG276" s="3">
        <v>145840</v>
      </c>
      <c r="AH276" s="3">
        <f t="shared" si="17"/>
        <v>150652.72</v>
      </c>
      <c r="AI276" s="3">
        <f t="shared" si="18"/>
        <v>155473.60704</v>
      </c>
      <c r="AJ276">
        <v>0</v>
      </c>
      <c r="AK276">
        <v>0</v>
      </c>
      <c r="AL276">
        <v>64254.12</v>
      </c>
      <c r="AM276">
        <f t="shared" si="19"/>
        <v>128508.24</v>
      </c>
      <c r="AN276">
        <v>81585.88</v>
      </c>
      <c r="AO276">
        <v>44.06</v>
      </c>
    </row>
    <row r="277" spans="1:41" x14ac:dyDescent="0.3">
      <c r="A277">
        <v>10807</v>
      </c>
      <c r="B277">
        <v>209187</v>
      </c>
      <c r="C277">
        <v>246550</v>
      </c>
      <c r="D277">
        <v>123</v>
      </c>
      <c r="E277" t="str">
        <f>CONCATENATE(MID(G277,8,3),F277)</f>
        <v>053/078/1341</v>
      </c>
      <c r="F277" s="252" t="s">
        <v>594</v>
      </c>
      <c r="G277" t="s">
        <v>905</v>
      </c>
      <c r="H277" t="s">
        <v>906</v>
      </c>
      <c r="I277">
        <v>0</v>
      </c>
      <c r="J277" t="s">
        <v>519</v>
      </c>
      <c r="K277" t="s">
        <v>520</v>
      </c>
      <c r="L277">
        <v>4</v>
      </c>
      <c r="M277">
        <v>46</v>
      </c>
      <c r="N277" t="s">
        <v>363</v>
      </c>
      <c r="O277" t="s">
        <v>640</v>
      </c>
      <c r="P277" t="s">
        <v>641</v>
      </c>
      <c r="Q277" t="s">
        <v>524</v>
      </c>
      <c r="R277" t="s">
        <v>525</v>
      </c>
      <c r="S277" t="s">
        <v>526</v>
      </c>
      <c r="T277" t="s">
        <v>527</v>
      </c>
      <c r="U277" t="s">
        <v>554</v>
      </c>
      <c r="V277" t="s">
        <v>555</v>
      </c>
      <c r="W277" t="s">
        <v>541</v>
      </c>
      <c r="X277" t="s">
        <v>542</v>
      </c>
      <c r="Y277" t="s">
        <v>595</v>
      </c>
      <c r="Z277" t="s">
        <v>596</v>
      </c>
      <c r="AA277" t="s">
        <v>29</v>
      </c>
      <c r="AB277" s="3">
        <v>144456</v>
      </c>
      <c r="AC277">
        <v>0</v>
      </c>
      <c r="AD277">
        <v>0</v>
      </c>
      <c r="AE277" s="3">
        <v>144456</v>
      </c>
      <c r="AF277" s="3" t="e">
        <f t="shared" si="16"/>
        <v>#N/A</v>
      </c>
      <c r="AG277" s="3" t="e">
        <f>VLOOKUP(E277,'[2]Emp Cost Summary 2627'!$A:$Y,25,0)</f>
        <v>#N/A</v>
      </c>
      <c r="AH277" s="3" t="e">
        <f t="shared" si="17"/>
        <v>#N/A</v>
      </c>
      <c r="AI277" s="3" t="e">
        <f t="shared" si="18"/>
        <v>#N/A</v>
      </c>
      <c r="AJ277">
        <v>0</v>
      </c>
      <c r="AK277">
        <v>0</v>
      </c>
      <c r="AL277">
        <v>141957</v>
      </c>
      <c r="AM277">
        <f t="shared" si="19"/>
        <v>283914</v>
      </c>
      <c r="AN277">
        <v>2499</v>
      </c>
      <c r="AO277">
        <v>98.27</v>
      </c>
    </row>
    <row r="278" spans="1:41" hidden="1" x14ac:dyDescent="0.3">
      <c r="A278">
        <v>11000</v>
      </c>
      <c r="B278">
        <v>203202</v>
      </c>
      <c r="C278">
        <v>240658</v>
      </c>
      <c r="D278">
        <v>316</v>
      </c>
      <c r="F278" s="252" t="s">
        <v>664</v>
      </c>
      <c r="G278" t="s">
        <v>1240</v>
      </c>
      <c r="H278" t="s">
        <v>1241</v>
      </c>
      <c r="I278">
        <v>0</v>
      </c>
      <c r="J278" t="s">
        <v>519</v>
      </c>
      <c r="K278" t="s">
        <v>520</v>
      </c>
      <c r="L278">
        <v>5</v>
      </c>
      <c r="M278">
        <v>92</v>
      </c>
      <c r="N278" t="s">
        <v>355</v>
      </c>
      <c r="O278" t="s">
        <v>545</v>
      </c>
      <c r="P278" t="s">
        <v>546</v>
      </c>
      <c r="Q278" t="s">
        <v>524</v>
      </c>
      <c r="R278" t="s">
        <v>525</v>
      </c>
      <c r="S278" t="s">
        <v>526</v>
      </c>
      <c r="T278" t="s">
        <v>527</v>
      </c>
      <c r="U278" t="s">
        <v>554</v>
      </c>
      <c r="V278" t="s">
        <v>555</v>
      </c>
      <c r="W278" t="s">
        <v>541</v>
      </c>
      <c r="X278" t="s">
        <v>542</v>
      </c>
      <c r="Y278" t="s">
        <v>665</v>
      </c>
      <c r="Z278" t="s">
        <v>666</v>
      </c>
      <c r="AA278" t="s">
        <v>29</v>
      </c>
      <c r="AB278" s="3">
        <v>143294</v>
      </c>
      <c r="AC278">
        <v>0</v>
      </c>
      <c r="AD278">
        <v>0</v>
      </c>
      <c r="AE278" s="3">
        <v>143294</v>
      </c>
      <c r="AF278" s="3">
        <f t="shared" si="16"/>
        <v>-143294</v>
      </c>
      <c r="AG278" s="3">
        <v>0</v>
      </c>
      <c r="AH278" s="3">
        <f t="shared" si="17"/>
        <v>0</v>
      </c>
      <c r="AI278" s="3">
        <f t="shared" si="18"/>
        <v>0</v>
      </c>
      <c r="AJ278">
        <v>0</v>
      </c>
      <c r="AK278">
        <v>0</v>
      </c>
      <c r="AL278">
        <v>113094.99</v>
      </c>
      <c r="AM278">
        <f t="shared" si="19"/>
        <v>226189.98</v>
      </c>
      <c r="AN278">
        <v>30199.01</v>
      </c>
      <c r="AO278">
        <v>78.930000000000007</v>
      </c>
    </row>
    <row r="279" spans="1:41" hidden="1" x14ac:dyDescent="0.3">
      <c r="A279">
        <v>10993</v>
      </c>
      <c r="B279">
        <v>208445</v>
      </c>
      <c r="C279">
        <v>245822</v>
      </c>
      <c r="D279">
        <v>309</v>
      </c>
      <c r="E279" t="str">
        <f>CONCATENATE(MID(G279,8,3),F279)</f>
        <v>183/053/1027</v>
      </c>
      <c r="F279" s="252" t="s">
        <v>664</v>
      </c>
      <c r="G279" t="s">
        <v>1234</v>
      </c>
      <c r="H279" t="s">
        <v>1235</v>
      </c>
      <c r="I279">
        <v>0</v>
      </c>
      <c r="J279" t="s">
        <v>519</v>
      </c>
      <c r="K279" t="s">
        <v>520</v>
      </c>
      <c r="L279">
        <v>7</v>
      </c>
      <c r="M279">
        <v>77</v>
      </c>
      <c r="N279" t="s">
        <v>849</v>
      </c>
      <c r="O279" t="s">
        <v>522</v>
      </c>
      <c r="P279" t="s">
        <v>523</v>
      </c>
      <c r="Q279" t="s">
        <v>524</v>
      </c>
      <c r="R279" t="s">
        <v>525</v>
      </c>
      <c r="S279" t="s">
        <v>526</v>
      </c>
      <c r="T279" t="s">
        <v>527</v>
      </c>
      <c r="U279" t="s">
        <v>554</v>
      </c>
      <c r="V279" t="s">
        <v>555</v>
      </c>
      <c r="W279" t="s">
        <v>530</v>
      </c>
      <c r="X279" t="s">
        <v>531</v>
      </c>
      <c r="Y279" t="s">
        <v>665</v>
      </c>
      <c r="Z279" t="s">
        <v>666</v>
      </c>
      <c r="AA279" t="s">
        <v>29</v>
      </c>
      <c r="AB279" s="3">
        <v>141985</v>
      </c>
      <c r="AC279">
        <v>0</v>
      </c>
      <c r="AD279">
        <v>0</v>
      </c>
      <c r="AE279" s="3">
        <v>141985</v>
      </c>
      <c r="AF279" s="3">
        <f t="shared" si="16"/>
        <v>19445.620281501615</v>
      </c>
      <c r="AG279" s="3">
        <v>161430.62028150161</v>
      </c>
      <c r="AH279" s="3">
        <f t="shared" si="17"/>
        <v>166757.83075079115</v>
      </c>
      <c r="AI279" s="3">
        <f t="shared" si="18"/>
        <v>172094.08133481647</v>
      </c>
      <c r="AJ279">
        <v>0</v>
      </c>
      <c r="AK279">
        <v>0</v>
      </c>
      <c r="AL279">
        <v>112061.86</v>
      </c>
      <c r="AM279">
        <f t="shared" si="19"/>
        <v>224123.72</v>
      </c>
      <c r="AN279">
        <v>29923.14</v>
      </c>
      <c r="AO279">
        <v>78.930000000000007</v>
      </c>
    </row>
    <row r="280" spans="1:41" hidden="1" x14ac:dyDescent="0.3">
      <c r="A280">
        <v>11029</v>
      </c>
      <c r="B280">
        <v>225988</v>
      </c>
      <c r="C280">
        <v>257571</v>
      </c>
      <c r="D280">
        <v>345</v>
      </c>
      <c r="G280" t="s">
        <v>1312</v>
      </c>
      <c r="H280" t="s">
        <v>1313</v>
      </c>
      <c r="I280">
        <v>0</v>
      </c>
      <c r="J280" t="s">
        <v>519</v>
      </c>
      <c r="K280" t="s">
        <v>520</v>
      </c>
      <c r="L280">
        <v>6</v>
      </c>
      <c r="M280">
        <v>61</v>
      </c>
      <c r="N280" t="s">
        <v>788</v>
      </c>
      <c r="O280" t="s">
        <v>545</v>
      </c>
      <c r="P280" t="s">
        <v>546</v>
      </c>
      <c r="Q280" t="s">
        <v>524</v>
      </c>
      <c r="R280" t="s">
        <v>525</v>
      </c>
      <c r="S280" t="s">
        <v>526</v>
      </c>
      <c r="T280" t="s">
        <v>527</v>
      </c>
      <c r="U280" t="s">
        <v>554</v>
      </c>
      <c r="V280" t="s">
        <v>555</v>
      </c>
      <c r="W280" t="s">
        <v>541</v>
      </c>
      <c r="X280" t="s">
        <v>542</v>
      </c>
      <c r="Y280" t="s">
        <v>592</v>
      </c>
      <c r="Z280" t="s">
        <v>593</v>
      </c>
      <c r="AA280" t="s">
        <v>29</v>
      </c>
      <c r="AB280" s="3">
        <v>197166</v>
      </c>
      <c r="AC280">
        <v>-57000</v>
      </c>
      <c r="AD280">
        <v>0</v>
      </c>
      <c r="AE280" s="3">
        <v>140166</v>
      </c>
      <c r="AF280" s="3">
        <f t="shared" si="16"/>
        <v>0</v>
      </c>
      <c r="AG280" s="3">
        <v>140166</v>
      </c>
      <c r="AH280" s="3">
        <f t="shared" si="17"/>
        <v>144791.478</v>
      </c>
      <c r="AI280" s="3">
        <f t="shared" si="18"/>
        <v>149424.80529600001</v>
      </c>
      <c r="AJ280">
        <v>0</v>
      </c>
      <c r="AK280">
        <v>0</v>
      </c>
      <c r="AL280">
        <v>48300.41</v>
      </c>
      <c r="AM280">
        <f t="shared" si="19"/>
        <v>96600.82</v>
      </c>
      <c r="AN280">
        <v>91865.59</v>
      </c>
      <c r="AO280">
        <v>34.46</v>
      </c>
    </row>
    <row r="281" spans="1:41" hidden="1" x14ac:dyDescent="0.3">
      <c r="A281">
        <v>10801</v>
      </c>
      <c r="B281">
        <v>225013</v>
      </c>
      <c r="C281">
        <v>257143</v>
      </c>
      <c r="D281">
        <v>117</v>
      </c>
      <c r="G281" t="s">
        <v>890</v>
      </c>
      <c r="H281" t="s">
        <v>891</v>
      </c>
      <c r="I281">
        <v>0</v>
      </c>
      <c r="J281" t="s">
        <v>519</v>
      </c>
      <c r="K281" t="s">
        <v>520</v>
      </c>
      <c r="L281">
        <v>10</v>
      </c>
      <c r="M281">
        <v>104</v>
      </c>
      <c r="N281" t="s">
        <v>564</v>
      </c>
      <c r="O281" t="s">
        <v>565</v>
      </c>
      <c r="P281" t="s">
        <v>566</v>
      </c>
      <c r="Q281" t="s">
        <v>524</v>
      </c>
      <c r="R281" t="s">
        <v>525</v>
      </c>
      <c r="S281" t="s">
        <v>526</v>
      </c>
      <c r="T281" t="s">
        <v>527</v>
      </c>
      <c r="U281" t="s">
        <v>892</v>
      </c>
      <c r="V281" t="s">
        <v>893</v>
      </c>
      <c r="W281" t="s">
        <v>541</v>
      </c>
      <c r="X281" t="s">
        <v>542</v>
      </c>
      <c r="Y281" t="s">
        <v>882</v>
      </c>
      <c r="Z281" t="s">
        <v>883</v>
      </c>
      <c r="AA281" t="s">
        <v>29</v>
      </c>
      <c r="AB281" s="3">
        <v>137000</v>
      </c>
      <c r="AC281">
        <v>0</v>
      </c>
      <c r="AD281">
        <v>0</v>
      </c>
      <c r="AE281" s="3">
        <v>137000</v>
      </c>
      <c r="AF281" s="3">
        <f t="shared" si="16"/>
        <v>0</v>
      </c>
      <c r="AG281" s="3">
        <v>137000</v>
      </c>
      <c r="AH281" s="3">
        <f t="shared" si="17"/>
        <v>141521</v>
      </c>
      <c r="AI281" s="3">
        <f t="shared" si="18"/>
        <v>146049.67199999999</v>
      </c>
      <c r="AJ281">
        <v>0</v>
      </c>
      <c r="AK281">
        <v>26004</v>
      </c>
      <c r="AL281">
        <v>29704.6</v>
      </c>
      <c r="AM281">
        <f t="shared" si="19"/>
        <v>59409.2</v>
      </c>
      <c r="AN281">
        <v>81291.399999999994</v>
      </c>
      <c r="AO281">
        <v>21.68</v>
      </c>
    </row>
    <row r="282" spans="1:41" hidden="1" x14ac:dyDescent="0.3">
      <c r="A282">
        <v>10826</v>
      </c>
      <c r="B282">
        <v>203669</v>
      </c>
      <c r="C282">
        <v>241114</v>
      </c>
      <c r="D282">
        <v>142</v>
      </c>
      <c r="G282" t="s">
        <v>948</v>
      </c>
      <c r="H282" t="s">
        <v>949</v>
      </c>
      <c r="I282">
        <v>0</v>
      </c>
      <c r="J282" t="s">
        <v>519</v>
      </c>
      <c r="K282" t="s">
        <v>520</v>
      </c>
      <c r="L282">
        <v>4</v>
      </c>
      <c r="M282">
        <v>47</v>
      </c>
      <c r="N282" t="s">
        <v>950</v>
      </c>
      <c r="O282" t="s">
        <v>640</v>
      </c>
      <c r="P282" t="s">
        <v>641</v>
      </c>
      <c r="Q282" t="s">
        <v>524</v>
      </c>
      <c r="R282" t="s">
        <v>525</v>
      </c>
      <c r="S282" t="s">
        <v>526</v>
      </c>
      <c r="T282" t="s">
        <v>527</v>
      </c>
      <c r="U282" t="s">
        <v>554</v>
      </c>
      <c r="V282" t="s">
        <v>555</v>
      </c>
      <c r="W282" t="s">
        <v>541</v>
      </c>
      <c r="X282" t="s">
        <v>542</v>
      </c>
      <c r="Y282" t="s">
        <v>658</v>
      </c>
      <c r="Z282" t="s">
        <v>659</v>
      </c>
      <c r="AA282" t="s">
        <v>26</v>
      </c>
      <c r="AB282" s="3">
        <v>307</v>
      </c>
      <c r="AC282" s="3">
        <v>0</v>
      </c>
      <c r="AD282">
        <v>0</v>
      </c>
      <c r="AE282" s="3">
        <v>307</v>
      </c>
      <c r="AF282" s="3">
        <f t="shared" si="16"/>
        <v>-307</v>
      </c>
      <c r="AG282" s="3">
        <v>0</v>
      </c>
      <c r="AH282" s="3">
        <f t="shared" si="17"/>
        <v>0</v>
      </c>
      <c r="AI282" s="3">
        <f t="shared" si="18"/>
        <v>0</v>
      </c>
      <c r="AJ282">
        <v>0</v>
      </c>
      <c r="AK282">
        <v>0</v>
      </c>
      <c r="AL282">
        <v>150.6</v>
      </c>
      <c r="AM282">
        <f t="shared" si="19"/>
        <v>301.2</v>
      </c>
      <c r="AN282">
        <v>156.4</v>
      </c>
      <c r="AO282">
        <v>49.06</v>
      </c>
    </row>
    <row r="283" spans="1:41" hidden="1" x14ac:dyDescent="0.3">
      <c r="A283">
        <v>12254</v>
      </c>
      <c r="B283">
        <v>231686</v>
      </c>
      <c r="C283">
        <v>257631</v>
      </c>
      <c r="D283">
        <v>6588</v>
      </c>
      <c r="G283" t="s">
        <v>1928</v>
      </c>
      <c r="H283" t="s">
        <v>1929</v>
      </c>
      <c r="I283">
        <v>0</v>
      </c>
      <c r="J283" t="s">
        <v>519</v>
      </c>
      <c r="K283" t="s">
        <v>520</v>
      </c>
      <c r="L283">
        <v>5</v>
      </c>
      <c r="M283">
        <v>58</v>
      </c>
      <c r="N283" t="s">
        <v>617</v>
      </c>
      <c r="O283" t="s">
        <v>618</v>
      </c>
      <c r="P283" t="s">
        <v>619</v>
      </c>
      <c r="Q283" t="s">
        <v>524</v>
      </c>
      <c r="R283" t="s">
        <v>525</v>
      </c>
      <c r="S283" t="s">
        <v>526</v>
      </c>
      <c r="T283" t="s">
        <v>527</v>
      </c>
      <c r="U283" t="s">
        <v>779</v>
      </c>
      <c r="V283" t="s">
        <v>780</v>
      </c>
      <c r="W283" t="s">
        <v>530</v>
      </c>
      <c r="X283" t="s">
        <v>531</v>
      </c>
      <c r="Y283" t="s">
        <v>1882</v>
      </c>
      <c r="Z283" t="s">
        <v>1883</v>
      </c>
      <c r="AA283" t="s">
        <v>29</v>
      </c>
      <c r="AB283" s="3">
        <v>136193</v>
      </c>
      <c r="AC283">
        <v>0</v>
      </c>
      <c r="AD283">
        <v>0</v>
      </c>
      <c r="AE283" s="3">
        <v>136193</v>
      </c>
      <c r="AF283" s="3">
        <f t="shared" si="16"/>
        <v>0</v>
      </c>
      <c r="AG283" s="3">
        <v>136193</v>
      </c>
      <c r="AH283" s="3">
        <f t="shared" si="17"/>
        <v>140687.36899999998</v>
      </c>
      <c r="AI283" s="3">
        <f t="shared" si="18"/>
        <v>145189.36480799998</v>
      </c>
      <c r="AJ283">
        <v>0</v>
      </c>
      <c r="AK283">
        <v>0</v>
      </c>
      <c r="AL283">
        <v>0</v>
      </c>
      <c r="AM283">
        <f t="shared" si="19"/>
        <v>0</v>
      </c>
      <c r="AN283">
        <v>136193</v>
      </c>
      <c r="AO283">
        <v>0</v>
      </c>
    </row>
    <row r="284" spans="1:41" hidden="1" x14ac:dyDescent="0.3">
      <c r="A284">
        <v>10826</v>
      </c>
      <c r="B284">
        <v>231579</v>
      </c>
      <c r="C284">
        <v>263424</v>
      </c>
      <c r="D284">
        <v>142</v>
      </c>
      <c r="G284" t="s">
        <v>948</v>
      </c>
      <c r="H284" t="s">
        <v>949</v>
      </c>
      <c r="I284">
        <v>0</v>
      </c>
      <c r="J284" t="s">
        <v>519</v>
      </c>
      <c r="K284" t="s">
        <v>520</v>
      </c>
      <c r="L284">
        <v>4</v>
      </c>
      <c r="M284">
        <v>47</v>
      </c>
      <c r="N284" t="s">
        <v>950</v>
      </c>
      <c r="O284" t="s">
        <v>640</v>
      </c>
      <c r="P284" t="s">
        <v>641</v>
      </c>
      <c r="Q284" t="s">
        <v>524</v>
      </c>
      <c r="R284" t="s">
        <v>525</v>
      </c>
      <c r="S284" t="s">
        <v>526</v>
      </c>
      <c r="T284" t="s">
        <v>527</v>
      </c>
      <c r="U284" t="s">
        <v>554</v>
      </c>
      <c r="V284" t="s">
        <v>555</v>
      </c>
      <c r="W284" t="s">
        <v>541</v>
      </c>
      <c r="X284" t="s">
        <v>542</v>
      </c>
      <c r="Y284" t="s">
        <v>951</v>
      </c>
      <c r="Z284" t="s">
        <v>952</v>
      </c>
      <c r="AA284" t="s">
        <v>26</v>
      </c>
      <c r="AB284" s="3">
        <v>2274</v>
      </c>
      <c r="AC284" s="3">
        <v>0</v>
      </c>
      <c r="AD284">
        <v>0</v>
      </c>
      <c r="AE284" s="3">
        <v>2274</v>
      </c>
      <c r="AF284" s="3">
        <f t="shared" si="16"/>
        <v>-2274</v>
      </c>
      <c r="AG284" s="3">
        <v>0</v>
      </c>
      <c r="AH284" s="3">
        <f t="shared" si="17"/>
        <v>0</v>
      </c>
      <c r="AI284" s="3">
        <f t="shared" si="18"/>
        <v>0</v>
      </c>
      <c r="AJ284">
        <v>0</v>
      </c>
      <c r="AK284">
        <v>0</v>
      </c>
      <c r="AL284">
        <v>885.6</v>
      </c>
      <c r="AM284">
        <f t="shared" si="19"/>
        <v>1771.2</v>
      </c>
      <c r="AN284">
        <v>1388.4</v>
      </c>
      <c r="AO284">
        <v>38.94</v>
      </c>
    </row>
    <row r="285" spans="1:41" hidden="1" x14ac:dyDescent="0.3">
      <c r="A285">
        <v>10826</v>
      </c>
      <c r="B285">
        <v>223917</v>
      </c>
      <c r="C285">
        <v>256543</v>
      </c>
      <c r="D285">
        <v>142</v>
      </c>
      <c r="G285" t="s">
        <v>948</v>
      </c>
      <c r="H285" t="s">
        <v>949</v>
      </c>
      <c r="I285">
        <v>0</v>
      </c>
      <c r="J285" t="s">
        <v>519</v>
      </c>
      <c r="K285" t="s">
        <v>520</v>
      </c>
      <c r="L285">
        <v>4</v>
      </c>
      <c r="M285">
        <v>47</v>
      </c>
      <c r="N285" t="s">
        <v>950</v>
      </c>
      <c r="O285" t="s">
        <v>640</v>
      </c>
      <c r="P285" t="s">
        <v>641</v>
      </c>
      <c r="Q285" t="s">
        <v>524</v>
      </c>
      <c r="R285" t="s">
        <v>525</v>
      </c>
      <c r="S285" t="s">
        <v>526</v>
      </c>
      <c r="T285" t="s">
        <v>527</v>
      </c>
      <c r="U285" t="s">
        <v>554</v>
      </c>
      <c r="V285" t="s">
        <v>555</v>
      </c>
      <c r="W285" t="s">
        <v>541</v>
      </c>
      <c r="X285" t="s">
        <v>542</v>
      </c>
      <c r="Y285" t="s">
        <v>652</v>
      </c>
      <c r="Z285" t="s">
        <v>653</v>
      </c>
      <c r="AA285" t="s">
        <v>26</v>
      </c>
      <c r="AB285" s="3">
        <v>1184782</v>
      </c>
      <c r="AC285" s="3">
        <v>0</v>
      </c>
      <c r="AD285">
        <v>0</v>
      </c>
      <c r="AE285" s="3">
        <v>1184782</v>
      </c>
      <c r="AF285" s="3">
        <f t="shared" si="16"/>
        <v>-1184782</v>
      </c>
      <c r="AG285" s="3">
        <v>0</v>
      </c>
      <c r="AH285" s="3">
        <f t="shared" si="17"/>
        <v>0</v>
      </c>
      <c r="AI285" s="3">
        <f t="shared" si="18"/>
        <v>0</v>
      </c>
      <c r="AJ285">
        <v>0</v>
      </c>
      <c r="AK285">
        <v>0</v>
      </c>
      <c r="AL285">
        <v>358567.16</v>
      </c>
      <c r="AM285">
        <f t="shared" si="19"/>
        <v>717134.32</v>
      </c>
      <c r="AN285">
        <v>826214.84</v>
      </c>
      <c r="AO285">
        <v>30.26</v>
      </c>
    </row>
    <row r="286" spans="1:41" hidden="1" x14ac:dyDescent="0.3">
      <c r="A286">
        <v>10826</v>
      </c>
      <c r="B286">
        <v>224016</v>
      </c>
      <c r="C286">
        <v>256618</v>
      </c>
      <c r="D286">
        <v>142</v>
      </c>
      <c r="G286" t="s">
        <v>948</v>
      </c>
      <c r="H286" t="s">
        <v>949</v>
      </c>
      <c r="I286">
        <v>0</v>
      </c>
      <c r="J286" t="s">
        <v>519</v>
      </c>
      <c r="K286" t="s">
        <v>520</v>
      </c>
      <c r="L286">
        <v>4</v>
      </c>
      <c r="M286">
        <v>47</v>
      </c>
      <c r="N286" t="s">
        <v>950</v>
      </c>
      <c r="O286" t="s">
        <v>640</v>
      </c>
      <c r="P286" t="s">
        <v>641</v>
      </c>
      <c r="Q286" t="s">
        <v>524</v>
      </c>
      <c r="R286" t="s">
        <v>525</v>
      </c>
      <c r="S286" t="s">
        <v>526</v>
      </c>
      <c r="T286" t="s">
        <v>527</v>
      </c>
      <c r="U286" t="s">
        <v>554</v>
      </c>
      <c r="V286" t="s">
        <v>555</v>
      </c>
      <c r="W286" t="s">
        <v>541</v>
      </c>
      <c r="X286" t="s">
        <v>542</v>
      </c>
      <c r="Y286" t="s">
        <v>646</v>
      </c>
      <c r="Z286" t="s">
        <v>647</v>
      </c>
      <c r="AA286" t="s">
        <v>26</v>
      </c>
      <c r="AB286" s="3">
        <v>4548</v>
      </c>
      <c r="AC286" s="3">
        <v>0</v>
      </c>
      <c r="AD286">
        <v>0</v>
      </c>
      <c r="AE286" s="3">
        <v>4548</v>
      </c>
      <c r="AF286" s="3">
        <f t="shared" si="16"/>
        <v>-4548</v>
      </c>
      <c r="AG286" s="3">
        <v>0</v>
      </c>
      <c r="AH286" s="3">
        <f t="shared" si="17"/>
        <v>0</v>
      </c>
      <c r="AI286" s="3">
        <f t="shared" si="18"/>
        <v>0</v>
      </c>
      <c r="AJ286">
        <v>0</v>
      </c>
      <c r="AK286">
        <v>0</v>
      </c>
      <c r="AL286">
        <v>1239.8399999999999</v>
      </c>
      <c r="AM286">
        <f t="shared" si="19"/>
        <v>2479.6799999999998</v>
      </c>
      <c r="AN286">
        <v>3308.16</v>
      </c>
      <c r="AO286">
        <v>27.26</v>
      </c>
    </row>
    <row r="287" spans="1:41" hidden="1" x14ac:dyDescent="0.3">
      <c r="A287">
        <v>10826</v>
      </c>
      <c r="B287">
        <v>224027</v>
      </c>
      <c r="C287">
        <v>256630</v>
      </c>
      <c r="D287">
        <v>142</v>
      </c>
      <c r="G287" t="s">
        <v>948</v>
      </c>
      <c r="H287" t="s">
        <v>949</v>
      </c>
      <c r="I287">
        <v>0</v>
      </c>
      <c r="J287" t="s">
        <v>519</v>
      </c>
      <c r="K287" t="s">
        <v>520</v>
      </c>
      <c r="L287">
        <v>4</v>
      </c>
      <c r="M287">
        <v>47</v>
      </c>
      <c r="N287" t="s">
        <v>950</v>
      </c>
      <c r="O287" t="s">
        <v>640</v>
      </c>
      <c r="P287" t="s">
        <v>641</v>
      </c>
      <c r="Q287" t="s">
        <v>524</v>
      </c>
      <c r="R287" t="s">
        <v>525</v>
      </c>
      <c r="S287" t="s">
        <v>526</v>
      </c>
      <c r="T287" t="s">
        <v>527</v>
      </c>
      <c r="U287" t="s">
        <v>554</v>
      </c>
      <c r="V287" t="s">
        <v>555</v>
      </c>
      <c r="W287" t="s">
        <v>541</v>
      </c>
      <c r="X287" t="s">
        <v>542</v>
      </c>
      <c r="Y287" t="s">
        <v>953</v>
      </c>
      <c r="Z287" t="s">
        <v>954</v>
      </c>
      <c r="AA287" t="s">
        <v>26</v>
      </c>
      <c r="AB287" s="3">
        <v>177037</v>
      </c>
      <c r="AC287" s="3">
        <v>0</v>
      </c>
      <c r="AD287">
        <v>0</v>
      </c>
      <c r="AE287" s="3">
        <v>177037</v>
      </c>
      <c r="AF287" s="3">
        <f t="shared" si="16"/>
        <v>-177037</v>
      </c>
      <c r="AG287" s="3">
        <v>0</v>
      </c>
      <c r="AH287" s="3">
        <f t="shared" si="17"/>
        <v>0</v>
      </c>
      <c r="AI287" s="3">
        <f t="shared" si="18"/>
        <v>0</v>
      </c>
      <c r="AJ287">
        <v>0</v>
      </c>
      <c r="AK287">
        <v>0</v>
      </c>
      <c r="AL287">
        <v>68939.55</v>
      </c>
      <c r="AM287">
        <f t="shared" si="19"/>
        <v>137879.1</v>
      </c>
      <c r="AN287">
        <v>108097.45</v>
      </c>
      <c r="AO287">
        <v>38.94</v>
      </c>
    </row>
    <row r="288" spans="1:41" hidden="1" x14ac:dyDescent="0.3">
      <c r="A288">
        <v>10826</v>
      </c>
      <c r="B288">
        <v>223889</v>
      </c>
      <c r="C288">
        <v>256518</v>
      </c>
      <c r="D288">
        <v>142</v>
      </c>
      <c r="G288" t="s">
        <v>948</v>
      </c>
      <c r="H288" t="s">
        <v>949</v>
      </c>
      <c r="I288">
        <v>0</v>
      </c>
      <c r="J288" t="s">
        <v>519</v>
      </c>
      <c r="K288" t="s">
        <v>520</v>
      </c>
      <c r="L288">
        <v>4</v>
      </c>
      <c r="M288">
        <v>47</v>
      </c>
      <c r="N288" t="s">
        <v>950</v>
      </c>
      <c r="O288" t="s">
        <v>640</v>
      </c>
      <c r="P288" t="s">
        <v>641</v>
      </c>
      <c r="Q288" t="s">
        <v>524</v>
      </c>
      <c r="R288" t="s">
        <v>525</v>
      </c>
      <c r="S288" t="s">
        <v>526</v>
      </c>
      <c r="T288" t="s">
        <v>527</v>
      </c>
      <c r="U288" t="s">
        <v>554</v>
      </c>
      <c r="V288" t="s">
        <v>555</v>
      </c>
      <c r="W288" t="s">
        <v>541</v>
      </c>
      <c r="X288" t="s">
        <v>542</v>
      </c>
      <c r="Y288" t="s">
        <v>642</v>
      </c>
      <c r="Z288" t="s">
        <v>643</v>
      </c>
      <c r="AA288" t="s">
        <v>26</v>
      </c>
      <c r="AB288" s="3">
        <v>85576</v>
      </c>
      <c r="AC288" s="3">
        <v>0</v>
      </c>
      <c r="AD288">
        <v>0</v>
      </c>
      <c r="AE288" s="3">
        <v>85576</v>
      </c>
      <c r="AF288" s="3">
        <f t="shared" si="16"/>
        <v>-85576</v>
      </c>
      <c r="AG288" s="3">
        <v>0</v>
      </c>
      <c r="AH288" s="3">
        <f t="shared" si="17"/>
        <v>0</v>
      </c>
      <c r="AI288" s="3">
        <f t="shared" si="18"/>
        <v>0</v>
      </c>
      <c r="AJ288">
        <v>0</v>
      </c>
      <c r="AK288">
        <v>0</v>
      </c>
      <c r="AL288">
        <v>0</v>
      </c>
      <c r="AM288">
        <f t="shared" si="19"/>
        <v>0</v>
      </c>
      <c r="AN288">
        <v>85576</v>
      </c>
      <c r="AO288">
        <v>0</v>
      </c>
    </row>
    <row r="289" spans="1:41" hidden="1" x14ac:dyDescent="0.3">
      <c r="A289">
        <v>10826</v>
      </c>
      <c r="B289">
        <v>223849</v>
      </c>
      <c r="C289">
        <v>256486</v>
      </c>
      <c r="D289">
        <v>142</v>
      </c>
      <c r="G289" t="s">
        <v>948</v>
      </c>
      <c r="H289" t="s">
        <v>949</v>
      </c>
      <c r="I289">
        <v>0</v>
      </c>
      <c r="J289" t="s">
        <v>519</v>
      </c>
      <c r="K289" t="s">
        <v>520</v>
      </c>
      <c r="L289">
        <v>4</v>
      </c>
      <c r="M289">
        <v>47</v>
      </c>
      <c r="N289" t="s">
        <v>950</v>
      </c>
      <c r="O289" t="s">
        <v>640</v>
      </c>
      <c r="P289" t="s">
        <v>641</v>
      </c>
      <c r="Q289" t="s">
        <v>524</v>
      </c>
      <c r="R289" t="s">
        <v>525</v>
      </c>
      <c r="S289" t="s">
        <v>526</v>
      </c>
      <c r="T289" t="s">
        <v>527</v>
      </c>
      <c r="U289" t="s">
        <v>554</v>
      </c>
      <c r="V289" t="s">
        <v>555</v>
      </c>
      <c r="W289" t="s">
        <v>541</v>
      </c>
      <c r="X289" t="s">
        <v>542</v>
      </c>
      <c r="Y289" t="s">
        <v>669</v>
      </c>
      <c r="Z289" t="s">
        <v>670</v>
      </c>
      <c r="AA289" t="s">
        <v>26</v>
      </c>
      <c r="AB289" s="3">
        <v>12000</v>
      </c>
      <c r="AC289" s="3">
        <v>0</v>
      </c>
      <c r="AD289">
        <v>0</v>
      </c>
      <c r="AE289" s="3">
        <v>12000</v>
      </c>
      <c r="AF289" s="3">
        <f t="shared" si="16"/>
        <v>-12000</v>
      </c>
      <c r="AG289" s="3">
        <v>0</v>
      </c>
      <c r="AH289" s="3">
        <f t="shared" si="17"/>
        <v>0</v>
      </c>
      <c r="AI289" s="3">
        <f t="shared" si="18"/>
        <v>0</v>
      </c>
      <c r="AJ289">
        <v>0</v>
      </c>
      <c r="AK289">
        <v>0</v>
      </c>
      <c r="AL289">
        <v>8000</v>
      </c>
      <c r="AM289">
        <f t="shared" si="19"/>
        <v>16000</v>
      </c>
      <c r="AN289">
        <v>4000</v>
      </c>
      <c r="AO289">
        <v>66.67</v>
      </c>
    </row>
    <row r="290" spans="1:41" hidden="1" x14ac:dyDescent="0.3">
      <c r="A290">
        <v>10826</v>
      </c>
      <c r="B290">
        <v>224039</v>
      </c>
      <c r="C290">
        <v>256640</v>
      </c>
      <c r="D290">
        <v>142</v>
      </c>
      <c r="G290" t="s">
        <v>948</v>
      </c>
      <c r="H290" t="s">
        <v>949</v>
      </c>
      <c r="I290">
        <v>0</v>
      </c>
      <c r="J290" t="s">
        <v>519</v>
      </c>
      <c r="K290" t="s">
        <v>520</v>
      </c>
      <c r="L290">
        <v>4</v>
      </c>
      <c r="M290">
        <v>47</v>
      </c>
      <c r="N290" t="s">
        <v>950</v>
      </c>
      <c r="O290" t="s">
        <v>640</v>
      </c>
      <c r="P290" t="s">
        <v>641</v>
      </c>
      <c r="Q290" t="s">
        <v>524</v>
      </c>
      <c r="R290" t="s">
        <v>525</v>
      </c>
      <c r="S290" t="s">
        <v>526</v>
      </c>
      <c r="T290" t="s">
        <v>527</v>
      </c>
      <c r="U290" t="s">
        <v>554</v>
      </c>
      <c r="V290" t="s">
        <v>555</v>
      </c>
      <c r="W290" t="s">
        <v>541</v>
      </c>
      <c r="X290" t="s">
        <v>542</v>
      </c>
      <c r="Y290" t="s">
        <v>955</v>
      </c>
      <c r="Z290" t="s">
        <v>956</v>
      </c>
      <c r="AA290" t="s">
        <v>26</v>
      </c>
      <c r="AB290" s="3">
        <v>1018626</v>
      </c>
      <c r="AC290" s="3">
        <v>0</v>
      </c>
      <c r="AD290">
        <v>0</v>
      </c>
      <c r="AE290" s="3">
        <v>1018626</v>
      </c>
      <c r="AF290" s="3">
        <f t="shared" si="16"/>
        <v>-1018626</v>
      </c>
      <c r="AG290" s="3">
        <v>0</v>
      </c>
      <c r="AH290" s="3">
        <f t="shared" si="17"/>
        <v>0</v>
      </c>
      <c r="AI290" s="3">
        <f t="shared" si="18"/>
        <v>0</v>
      </c>
      <c r="AJ290">
        <v>0</v>
      </c>
      <c r="AK290">
        <v>0</v>
      </c>
      <c r="AL290">
        <v>550407.25</v>
      </c>
      <c r="AM290">
        <f t="shared" si="19"/>
        <v>1100814.5</v>
      </c>
      <c r="AN290">
        <v>468218.75</v>
      </c>
      <c r="AO290">
        <v>54.03</v>
      </c>
    </row>
    <row r="291" spans="1:41" hidden="1" x14ac:dyDescent="0.3">
      <c r="A291">
        <v>10826</v>
      </c>
      <c r="B291">
        <v>224028</v>
      </c>
      <c r="C291">
        <v>256631</v>
      </c>
      <c r="D291">
        <v>142</v>
      </c>
      <c r="G291" t="s">
        <v>948</v>
      </c>
      <c r="H291" t="s">
        <v>949</v>
      </c>
      <c r="I291">
        <v>0</v>
      </c>
      <c r="J291" t="s">
        <v>519</v>
      </c>
      <c r="K291" t="s">
        <v>520</v>
      </c>
      <c r="L291">
        <v>4</v>
      </c>
      <c r="M291">
        <v>47</v>
      </c>
      <c r="N291" t="s">
        <v>950</v>
      </c>
      <c r="O291" t="s">
        <v>640</v>
      </c>
      <c r="P291" t="s">
        <v>641</v>
      </c>
      <c r="Q291" t="s">
        <v>524</v>
      </c>
      <c r="R291" t="s">
        <v>525</v>
      </c>
      <c r="S291" t="s">
        <v>526</v>
      </c>
      <c r="T291" t="s">
        <v>527</v>
      </c>
      <c r="U291" t="s">
        <v>554</v>
      </c>
      <c r="V291" t="s">
        <v>555</v>
      </c>
      <c r="W291" t="s">
        <v>541</v>
      </c>
      <c r="X291" t="s">
        <v>542</v>
      </c>
      <c r="Y291" t="s">
        <v>957</v>
      </c>
      <c r="Z291" t="s">
        <v>958</v>
      </c>
      <c r="AA291" t="s">
        <v>26</v>
      </c>
      <c r="AB291" s="3">
        <v>24000</v>
      </c>
      <c r="AC291" s="3">
        <v>0</v>
      </c>
      <c r="AD291">
        <v>0</v>
      </c>
      <c r="AE291" s="3">
        <v>24000</v>
      </c>
      <c r="AF291" s="3">
        <f t="shared" si="16"/>
        <v>-24000</v>
      </c>
      <c r="AG291" s="3">
        <v>0</v>
      </c>
      <c r="AH291" s="3">
        <f t="shared" si="17"/>
        <v>0</v>
      </c>
      <c r="AI291" s="3">
        <f t="shared" si="18"/>
        <v>0</v>
      </c>
      <c r="AJ291">
        <v>0</v>
      </c>
      <c r="AK291">
        <v>0</v>
      </c>
      <c r="AL291">
        <v>10000</v>
      </c>
      <c r="AM291">
        <f t="shared" si="19"/>
        <v>20000</v>
      </c>
      <c r="AN291">
        <v>14000</v>
      </c>
      <c r="AO291">
        <v>41.67</v>
      </c>
    </row>
    <row r="292" spans="1:41" hidden="1" x14ac:dyDescent="0.3">
      <c r="A292">
        <v>10826</v>
      </c>
      <c r="B292">
        <v>232799</v>
      </c>
      <c r="C292">
        <v>256598</v>
      </c>
      <c r="D292">
        <v>142</v>
      </c>
      <c r="G292" t="s">
        <v>948</v>
      </c>
      <c r="H292" t="s">
        <v>949</v>
      </c>
      <c r="I292">
        <v>0</v>
      </c>
      <c r="J292" t="s">
        <v>519</v>
      </c>
      <c r="K292" t="s">
        <v>520</v>
      </c>
      <c r="L292">
        <v>4</v>
      </c>
      <c r="M292">
        <v>47</v>
      </c>
      <c r="N292" t="s">
        <v>950</v>
      </c>
      <c r="O292" t="s">
        <v>640</v>
      </c>
      <c r="P292" t="s">
        <v>641</v>
      </c>
      <c r="Q292" t="s">
        <v>524</v>
      </c>
      <c r="R292" t="s">
        <v>525</v>
      </c>
      <c r="S292" t="s">
        <v>526</v>
      </c>
      <c r="T292" t="s">
        <v>527</v>
      </c>
      <c r="U292" t="s">
        <v>554</v>
      </c>
      <c r="V292" t="s">
        <v>555</v>
      </c>
      <c r="W292" t="s">
        <v>541</v>
      </c>
      <c r="X292" t="s">
        <v>542</v>
      </c>
      <c r="Y292" t="s">
        <v>644</v>
      </c>
      <c r="Z292" t="s">
        <v>645</v>
      </c>
      <c r="AA292" t="s">
        <v>26</v>
      </c>
      <c r="AB292" s="3">
        <v>70811</v>
      </c>
      <c r="AC292" s="3">
        <v>0</v>
      </c>
      <c r="AD292">
        <v>0</v>
      </c>
      <c r="AE292" s="3">
        <v>70811</v>
      </c>
      <c r="AF292" s="3">
        <f t="shared" si="16"/>
        <v>-70811</v>
      </c>
      <c r="AG292" s="3">
        <v>0</v>
      </c>
      <c r="AH292" s="3">
        <f t="shared" si="17"/>
        <v>0</v>
      </c>
      <c r="AI292" s="3">
        <f t="shared" si="18"/>
        <v>0</v>
      </c>
      <c r="AJ292">
        <v>0</v>
      </c>
      <c r="AK292">
        <v>0</v>
      </c>
      <c r="AL292">
        <v>0</v>
      </c>
      <c r="AM292">
        <f t="shared" si="19"/>
        <v>0</v>
      </c>
      <c r="AN292">
        <v>70811</v>
      </c>
      <c r="AO292">
        <v>0</v>
      </c>
    </row>
    <row r="293" spans="1:41" hidden="1" x14ac:dyDescent="0.3">
      <c r="A293">
        <v>10826</v>
      </c>
      <c r="B293">
        <v>232157</v>
      </c>
      <c r="C293">
        <v>256645</v>
      </c>
      <c r="D293">
        <v>142</v>
      </c>
      <c r="G293" t="s">
        <v>948</v>
      </c>
      <c r="H293" t="s">
        <v>949</v>
      </c>
      <c r="I293">
        <v>0</v>
      </c>
      <c r="J293" t="s">
        <v>519</v>
      </c>
      <c r="K293" t="s">
        <v>520</v>
      </c>
      <c r="L293">
        <v>4</v>
      </c>
      <c r="M293">
        <v>47</v>
      </c>
      <c r="N293" t="s">
        <v>950</v>
      </c>
      <c r="O293" t="s">
        <v>640</v>
      </c>
      <c r="P293" t="s">
        <v>641</v>
      </c>
      <c r="Q293" t="s">
        <v>524</v>
      </c>
      <c r="R293" t="s">
        <v>525</v>
      </c>
      <c r="S293" t="s">
        <v>526</v>
      </c>
      <c r="T293" t="s">
        <v>527</v>
      </c>
      <c r="U293" t="s">
        <v>554</v>
      </c>
      <c r="V293" t="s">
        <v>555</v>
      </c>
      <c r="W293" t="s">
        <v>541</v>
      </c>
      <c r="X293" t="s">
        <v>542</v>
      </c>
      <c r="Y293" t="s">
        <v>959</v>
      </c>
      <c r="Z293" t="s">
        <v>960</v>
      </c>
      <c r="AA293" t="s">
        <v>26</v>
      </c>
      <c r="AB293" s="3">
        <v>153</v>
      </c>
      <c r="AC293" s="3">
        <v>0</v>
      </c>
      <c r="AD293">
        <v>0</v>
      </c>
      <c r="AE293" s="3">
        <v>153</v>
      </c>
      <c r="AF293" s="3">
        <f t="shared" si="16"/>
        <v>-153</v>
      </c>
      <c r="AG293" s="3">
        <v>0</v>
      </c>
      <c r="AH293" s="3">
        <f t="shared" si="17"/>
        <v>0</v>
      </c>
      <c r="AI293" s="3">
        <f t="shared" si="18"/>
        <v>0</v>
      </c>
      <c r="AJ293">
        <v>0</v>
      </c>
      <c r="AK293">
        <v>0</v>
      </c>
      <c r="AL293">
        <v>0</v>
      </c>
      <c r="AM293">
        <f t="shared" si="19"/>
        <v>0</v>
      </c>
      <c r="AN293">
        <v>153</v>
      </c>
      <c r="AO293">
        <v>0</v>
      </c>
    </row>
    <row r="294" spans="1:41" hidden="1" x14ac:dyDescent="0.3">
      <c r="A294">
        <v>10826</v>
      </c>
      <c r="B294">
        <v>224045</v>
      </c>
      <c r="C294">
        <v>256649</v>
      </c>
      <c r="D294">
        <v>142</v>
      </c>
      <c r="G294" t="s">
        <v>948</v>
      </c>
      <c r="H294" t="s">
        <v>949</v>
      </c>
      <c r="I294">
        <v>0</v>
      </c>
      <c r="J294" t="s">
        <v>519</v>
      </c>
      <c r="K294" t="s">
        <v>520</v>
      </c>
      <c r="L294">
        <v>4</v>
      </c>
      <c r="M294">
        <v>47</v>
      </c>
      <c r="N294" t="s">
        <v>950</v>
      </c>
      <c r="O294" t="s">
        <v>640</v>
      </c>
      <c r="P294" t="s">
        <v>641</v>
      </c>
      <c r="Q294" t="s">
        <v>524</v>
      </c>
      <c r="R294" t="s">
        <v>525</v>
      </c>
      <c r="S294" t="s">
        <v>526</v>
      </c>
      <c r="T294" t="s">
        <v>527</v>
      </c>
      <c r="U294" t="s">
        <v>554</v>
      </c>
      <c r="V294" t="s">
        <v>555</v>
      </c>
      <c r="W294" t="s">
        <v>541</v>
      </c>
      <c r="X294" t="s">
        <v>542</v>
      </c>
      <c r="Y294" t="s">
        <v>961</v>
      </c>
      <c r="Z294" t="s">
        <v>962</v>
      </c>
      <c r="AA294" t="s">
        <v>26</v>
      </c>
      <c r="AB294" s="3">
        <v>119795</v>
      </c>
      <c r="AC294" s="3">
        <v>0</v>
      </c>
      <c r="AD294">
        <v>0</v>
      </c>
      <c r="AE294" s="3">
        <v>119795</v>
      </c>
      <c r="AF294" s="3">
        <f t="shared" ref="AF294:AF357" si="20">AG294-AE294</f>
        <v>-119795</v>
      </c>
      <c r="AG294" s="3">
        <v>0</v>
      </c>
      <c r="AH294" s="3">
        <f t="shared" ref="AH294:AH357" si="21">AG294*1.033</f>
        <v>0</v>
      </c>
      <c r="AI294" s="3">
        <f t="shared" ref="AI294:AI357" si="22">AH294*1.032</f>
        <v>0</v>
      </c>
      <c r="AJ294">
        <v>0</v>
      </c>
      <c r="AK294">
        <v>0</v>
      </c>
      <c r="AL294">
        <v>45959.7</v>
      </c>
      <c r="AM294">
        <f t="shared" ref="AM294:AM357" si="23">AL294*2</f>
        <v>91919.4</v>
      </c>
      <c r="AN294">
        <v>73835.3</v>
      </c>
      <c r="AO294">
        <v>38.369999999999997</v>
      </c>
    </row>
    <row r="295" spans="1:41" hidden="1" x14ac:dyDescent="0.3">
      <c r="A295">
        <v>10826</v>
      </c>
      <c r="B295">
        <v>203679</v>
      </c>
      <c r="C295">
        <v>241124</v>
      </c>
      <c r="D295">
        <v>142</v>
      </c>
      <c r="G295" t="s">
        <v>948</v>
      </c>
      <c r="H295" t="s">
        <v>949</v>
      </c>
      <c r="I295">
        <v>0</v>
      </c>
      <c r="J295" t="s">
        <v>519</v>
      </c>
      <c r="K295" t="s">
        <v>520</v>
      </c>
      <c r="L295">
        <v>4</v>
      </c>
      <c r="M295">
        <v>47</v>
      </c>
      <c r="N295" t="s">
        <v>950</v>
      </c>
      <c r="O295" t="s">
        <v>640</v>
      </c>
      <c r="P295" t="s">
        <v>641</v>
      </c>
      <c r="Q295" t="s">
        <v>524</v>
      </c>
      <c r="R295" t="s">
        <v>525</v>
      </c>
      <c r="S295" t="s">
        <v>526</v>
      </c>
      <c r="T295" t="s">
        <v>527</v>
      </c>
      <c r="U295" t="s">
        <v>554</v>
      </c>
      <c r="V295" t="s">
        <v>555</v>
      </c>
      <c r="W295" t="s">
        <v>541</v>
      </c>
      <c r="X295" t="s">
        <v>542</v>
      </c>
      <c r="Y295" t="s">
        <v>650</v>
      </c>
      <c r="Z295" t="s">
        <v>651</v>
      </c>
      <c r="AA295" t="s">
        <v>26</v>
      </c>
      <c r="AB295" s="3">
        <v>23696</v>
      </c>
      <c r="AC295" s="3">
        <v>0</v>
      </c>
      <c r="AD295">
        <v>0</v>
      </c>
      <c r="AE295" s="3">
        <v>23696</v>
      </c>
      <c r="AF295" s="3">
        <f t="shared" si="20"/>
        <v>-23696</v>
      </c>
      <c r="AG295" s="3">
        <v>0</v>
      </c>
      <c r="AH295" s="3">
        <f t="shared" si="21"/>
        <v>0</v>
      </c>
      <c r="AI295" s="3">
        <f t="shared" si="22"/>
        <v>0</v>
      </c>
      <c r="AJ295">
        <v>0</v>
      </c>
      <c r="AK295">
        <v>0</v>
      </c>
      <c r="AL295">
        <v>5061.66</v>
      </c>
      <c r="AM295">
        <f t="shared" si="23"/>
        <v>10123.32</v>
      </c>
      <c r="AN295">
        <v>18634.34</v>
      </c>
      <c r="AO295">
        <v>21.36</v>
      </c>
    </row>
    <row r="296" spans="1:41" hidden="1" x14ac:dyDescent="0.3">
      <c r="A296">
        <v>10826</v>
      </c>
      <c r="B296">
        <v>203686</v>
      </c>
      <c r="C296">
        <v>241131</v>
      </c>
      <c r="D296">
        <v>142</v>
      </c>
      <c r="G296" t="s">
        <v>948</v>
      </c>
      <c r="H296" t="s">
        <v>949</v>
      </c>
      <c r="I296">
        <v>0</v>
      </c>
      <c r="J296" t="s">
        <v>519</v>
      </c>
      <c r="K296" t="s">
        <v>520</v>
      </c>
      <c r="L296">
        <v>4</v>
      </c>
      <c r="M296">
        <v>47</v>
      </c>
      <c r="N296" t="s">
        <v>950</v>
      </c>
      <c r="O296" t="s">
        <v>640</v>
      </c>
      <c r="P296" t="s">
        <v>641</v>
      </c>
      <c r="Q296" t="s">
        <v>524</v>
      </c>
      <c r="R296" t="s">
        <v>525</v>
      </c>
      <c r="S296" t="s">
        <v>526</v>
      </c>
      <c r="T296" t="s">
        <v>527</v>
      </c>
      <c r="U296" t="s">
        <v>554</v>
      </c>
      <c r="V296" t="s">
        <v>555</v>
      </c>
      <c r="W296" t="s">
        <v>541</v>
      </c>
      <c r="X296" t="s">
        <v>542</v>
      </c>
      <c r="Y296" t="s">
        <v>660</v>
      </c>
      <c r="Z296" t="s">
        <v>661</v>
      </c>
      <c r="AA296" t="s">
        <v>26</v>
      </c>
      <c r="AB296" s="3">
        <v>233891</v>
      </c>
      <c r="AC296" s="3">
        <v>0</v>
      </c>
      <c r="AD296">
        <v>0</v>
      </c>
      <c r="AE296" s="3">
        <v>233891</v>
      </c>
      <c r="AF296" s="3">
        <f t="shared" si="20"/>
        <v>-233891</v>
      </c>
      <c r="AG296" s="3">
        <v>0</v>
      </c>
      <c r="AH296" s="3">
        <f t="shared" si="21"/>
        <v>0</v>
      </c>
      <c r="AI296" s="3">
        <f t="shared" si="22"/>
        <v>0</v>
      </c>
      <c r="AJ296">
        <v>0</v>
      </c>
      <c r="AK296">
        <v>0</v>
      </c>
      <c r="AL296">
        <v>55677.96</v>
      </c>
      <c r="AM296">
        <f t="shared" si="23"/>
        <v>111355.92</v>
      </c>
      <c r="AN296">
        <v>178213.04</v>
      </c>
      <c r="AO296">
        <v>23.81</v>
      </c>
    </row>
    <row r="297" spans="1:41" hidden="1" x14ac:dyDescent="0.3">
      <c r="A297">
        <v>10826</v>
      </c>
      <c r="B297">
        <v>203693</v>
      </c>
      <c r="C297">
        <v>241138</v>
      </c>
      <c r="D297">
        <v>142</v>
      </c>
      <c r="G297" t="s">
        <v>948</v>
      </c>
      <c r="H297" t="s">
        <v>949</v>
      </c>
      <c r="I297">
        <v>0</v>
      </c>
      <c r="J297" t="s">
        <v>519</v>
      </c>
      <c r="K297" t="s">
        <v>520</v>
      </c>
      <c r="L297">
        <v>4</v>
      </c>
      <c r="M297">
        <v>47</v>
      </c>
      <c r="N297" t="s">
        <v>950</v>
      </c>
      <c r="O297" t="s">
        <v>640</v>
      </c>
      <c r="P297" t="s">
        <v>641</v>
      </c>
      <c r="Q297" t="s">
        <v>524</v>
      </c>
      <c r="R297" t="s">
        <v>525</v>
      </c>
      <c r="S297" t="s">
        <v>526</v>
      </c>
      <c r="T297" t="s">
        <v>527</v>
      </c>
      <c r="U297" t="s">
        <v>554</v>
      </c>
      <c r="V297" t="s">
        <v>555</v>
      </c>
      <c r="W297" t="s">
        <v>541</v>
      </c>
      <c r="X297" t="s">
        <v>542</v>
      </c>
      <c r="Y297" t="s">
        <v>656</v>
      </c>
      <c r="Z297" t="s">
        <v>657</v>
      </c>
      <c r="AA297" t="s">
        <v>26</v>
      </c>
      <c r="AB297" s="3">
        <v>98732</v>
      </c>
      <c r="AC297" s="3">
        <v>0</v>
      </c>
      <c r="AD297">
        <v>0</v>
      </c>
      <c r="AE297" s="3">
        <v>98732</v>
      </c>
      <c r="AF297" s="3">
        <f t="shared" si="20"/>
        <v>-98732</v>
      </c>
      <c r="AG297" s="3">
        <v>0</v>
      </c>
      <c r="AH297" s="3">
        <f t="shared" si="21"/>
        <v>0</v>
      </c>
      <c r="AI297" s="3">
        <f t="shared" si="22"/>
        <v>0</v>
      </c>
      <c r="AJ297">
        <v>0</v>
      </c>
      <c r="AK297">
        <v>0</v>
      </c>
      <c r="AL297">
        <v>0</v>
      </c>
      <c r="AM297">
        <f t="shared" si="23"/>
        <v>0</v>
      </c>
      <c r="AN297">
        <v>98732</v>
      </c>
      <c r="AO297">
        <v>0</v>
      </c>
    </row>
    <row r="298" spans="1:41" hidden="1" x14ac:dyDescent="0.3">
      <c r="A298">
        <v>12671</v>
      </c>
      <c r="B298">
        <v>224798</v>
      </c>
      <c r="C298">
        <v>257004</v>
      </c>
      <c r="D298">
        <v>8728</v>
      </c>
      <c r="G298" t="s">
        <v>1288</v>
      </c>
      <c r="H298" t="s">
        <v>1289</v>
      </c>
      <c r="I298">
        <v>0</v>
      </c>
      <c r="J298" t="s">
        <v>519</v>
      </c>
      <c r="K298" t="s">
        <v>520</v>
      </c>
      <c r="L298">
        <v>3</v>
      </c>
      <c r="M298">
        <v>85</v>
      </c>
      <c r="N298" t="s">
        <v>724</v>
      </c>
      <c r="O298" t="s">
        <v>618</v>
      </c>
      <c r="P298" t="s">
        <v>619</v>
      </c>
      <c r="Q298" t="s">
        <v>524</v>
      </c>
      <c r="R298" t="s">
        <v>525</v>
      </c>
      <c r="S298" t="s">
        <v>526</v>
      </c>
      <c r="T298" t="s">
        <v>527</v>
      </c>
      <c r="U298" t="s">
        <v>779</v>
      </c>
      <c r="V298" t="s">
        <v>780</v>
      </c>
      <c r="W298" t="s">
        <v>530</v>
      </c>
      <c r="X298" t="s">
        <v>531</v>
      </c>
      <c r="Y298" t="s">
        <v>532</v>
      </c>
      <c r="Z298" t="s">
        <v>533</v>
      </c>
      <c r="AA298" t="s">
        <v>28</v>
      </c>
      <c r="AB298" s="3">
        <v>81646</v>
      </c>
      <c r="AC298">
        <v>0</v>
      </c>
      <c r="AD298">
        <v>0</v>
      </c>
      <c r="AE298" s="3">
        <v>81646</v>
      </c>
      <c r="AF298" s="3">
        <f t="shared" si="20"/>
        <v>0</v>
      </c>
      <c r="AG298" s="3">
        <v>81646</v>
      </c>
      <c r="AH298" s="3">
        <f t="shared" si="21"/>
        <v>84340.317999999999</v>
      </c>
      <c r="AI298" s="3">
        <f t="shared" si="22"/>
        <v>87039.208176</v>
      </c>
      <c r="AJ298">
        <v>0</v>
      </c>
      <c r="AK298">
        <v>0</v>
      </c>
      <c r="AL298">
        <v>0</v>
      </c>
      <c r="AM298">
        <f t="shared" si="23"/>
        <v>0</v>
      </c>
      <c r="AN298">
        <v>81646</v>
      </c>
      <c r="AO298">
        <v>0</v>
      </c>
    </row>
    <row r="299" spans="1:41" hidden="1" x14ac:dyDescent="0.3">
      <c r="A299">
        <v>11508</v>
      </c>
      <c r="B299">
        <v>226329</v>
      </c>
      <c r="C299">
        <v>257962</v>
      </c>
      <c r="D299">
        <v>2305</v>
      </c>
      <c r="G299" t="s">
        <v>1705</v>
      </c>
      <c r="H299" t="s">
        <v>1706</v>
      </c>
      <c r="I299">
        <v>0</v>
      </c>
      <c r="J299" t="s">
        <v>519</v>
      </c>
      <c r="K299" t="s">
        <v>520</v>
      </c>
      <c r="L299">
        <v>4</v>
      </c>
      <c r="M299">
        <v>54</v>
      </c>
      <c r="N299" t="s">
        <v>804</v>
      </c>
      <c r="O299" t="s">
        <v>805</v>
      </c>
      <c r="P299" t="s">
        <v>806</v>
      </c>
      <c r="Q299" t="s">
        <v>524</v>
      </c>
      <c r="R299" t="s">
        <v>525</v>
      </c>
      <c r="S299" t="s">
        <v>526</v>
      </c>
      <c r="T299" t="s">
        <v>527</v>
      </c>
      <c r="U299" t="s">
        <v>554</v>
      </c>
      <c r="V299" t="s">
        <v>555</v>
      </c>
      <c r="W299" t="s">
        <v>541</v>
      </c>
      <c r="X299" t="s">
        <v>542</v>
      </c>
      <c r="Y299" t="s">
        <v>532</v>
      </c>
      <c r="Z299" t="s">
        <v>533</v>
      </c>
      <c r="AA299" t="s">
        <v>28</v>
      </c>
      <c r="AB299" s="3">
        <v>81000</v>
      </c>
      <c r="AC299">
        <v>0</v>
      </c>
      <c r="AD299">
        <v>0</v>
      </c>
      <c r="AE299" s="3">
        <v>81000</v>
      </c>
      <c r="AF299" s="3">
        <f t="shared" si="20"/>
        <v>0</v>
      </c>
      <c r="AG299" s="3">
        <v>81000</v>
      </c>
      <c r="AH299" s="3">
        <f t="shared" si="21"/>
        <v>83673</v>
      </c>
      <c r="AI299" s="3">
        <f t="shared" si="22"/>
        <v>86350.536000000007</v>
      </c>
      <c r="AJ299">
        <v>0</v>
      </c>
      <c r="AK299">
        <v>0</v>
      </c>
      <c r="AL299">
        <v>0</v>
      </c>
      <c r="AM299">
        <f t="shared" si="23"/>
        <v>0</v>
      </c>
      <c r="AN299">
        <v>81000</v>
      </c>
      <c r="AO299">
        <v>0</v>
      </c>
    </row>
    <row r="300" spans="1:41" hidden="1" x14ac:dyDescent="0.3">
      <c r="A300">
        <v>11153</v>
      </c>
      <c r="B300">
        <v>205605</v>
      </c>
      <c r="C300">
        <v>243027</v>
      </c>
      <c r="D300">
        <v>469</v>
      </c>
      <c r="G300" t="s">
        <v>1502</v>
      </c>
      <c r="H300" t="s">
        <v>1503</v>
      </c>
      <c r="I300">
        <v>0</v>
      </c>
      <c r="J300" t="s">
        <v>519</v>
      </c>
      <c r="K300" t="s">
        <v>520</v>
      </c>
      <c r="L300">
        <v>3</v>
      </c>
      <c r="M300">
        <v>36</v>
      </c>
      <c r="N300" t="s">
        <v>607</v>
      </c>
      <c r="O300" t="s">
        <v>570</v>
      </c>
      <c r="P300" t="s">
        <v>571</v>
      </c>
      <c r="Q300" t="s">
        <v>524</v>
      </c>
      <c r="R300" t="s">
        <v>525</v>
      </c>
      <c r="S300" t="s">
        <v>526</v>
      </c>
      <c r="T300" t="s">
        <v>527</v>
      </c>
      <c r="U300" t="s">
        <v>554</v>
      </c>
      <c r="V300" t="s">
        <v>555</v>
      </c>
      <c r="W300" t="s">
        <v>541</v>
      </c>
      <c r="X300" t="s">
        <v>542</v>
      </c>
      <c r="Y300" t="s">
        <v>648</v>
      </c>
      <c r="Z300" t="s">
        <v>649</v>
      </c>
      <c r="AA300" t="s">
        <v>29</v>
      </c>
      <c r="AB300" s="3">
        <v>186270</v>
      </c>
      <c r="AC300">
        <v>0</v>
      </c>
      <c r="AD300">
        <v>0</v>
      </c>
      <c r="AE300" s="3">
        <v>186270</v>
      </c>
      <c r="AF300" s="3">
        <f t="shared" si="20"/>
        <v>0</v>
      </c>
      <c r="AG300" s="3">
        <v>186270</v>
      </c>
      <c r="AH300" s="3">
        <f t="shared" si="21"/>
        <v>192416.90999999997</v>
      </c>
      <c r="AI300" s="3">
        <f t="shared" si="22"/>
        <v>198574.25111999997</v>
      </c>
      <c r="AJ300">
        <v>0</v>
      </c>
      <c r="AK300">
        <v>0</v>
      </c>
      <c r="AL300">
        <v>100271.27</v>
      </c>
      <c r="AM300">
        <f t="shared" si="23"/>
        <v>200542.54</v>
      </c>
      <c r="AN300">
        <v>85998.73</v>
      </c>
      <c r="AO300">
        <v>53.83</v>
      </c>
    </row>
    <row r="301" spans="1:41" hidden="1" x14ac:dyDescent="0.3">
      <c r="A301">
        <v>10830</v>
      </c>
      <c r="B301">
        <v>223540</v>
      </c>
      <c r="C301">
        <v>256422</v>
      </c>
      <c r="D301">
        <v>146</v>
      </c>
      <c r="G301" t="s">
        <v>971</v>
      </c>
      <c r="H301" t="s">
        <v>972</v>
      </c>
      <c r="I301">
        <v>0</v>
      </c>
      <c r="J301" t="s">
        <v>519</v>
      </c>
      <c r="K301" t="s">
        <v>520</v>
      </c>
      <c r="L301">
        <v>7</v>
      </c>
      <c r="M301">
        <v>77</v>
      </c>
      <c r="N301" t="s">
        <v>849</v>
      </c>
      <c r="O301" t="s">
        <v>522</v>
      </c>
      <c r="P301" t="s">
        <v>523</v>
      </c>
      <c r="Q301" t="s">
        <v>524</v>
      </c>
      <c r="R301" t="s">
        <v>525</v>
      </c>
      <c r="S301" t="s">
        <v>526</v>
      </c>
      <c r="T301" t="s">
        <v>527</v>
      </c>
      <c r="U301" t="s">
        <v>554</v>
      </c>
      <c r="V301" t="s">
        <v>555</v>
      </c>
      <c r="W301" t="s">
        <v>530</v>
      </c>
      <c r="X301" t="s">
        <v>531</v>
      </c>
      <c r="Y301" t="s">
        <v>973</v>
      </c>
      <c r="Z301" t="s">
        <v>974</v>
      </c>
      <c r="AA301" t="s">
        <v>25</v>
      </c>
      <c r="AB301" s="3">
        <v>40214138</v>
      </c>
      <c r="AC301">
        <v>0</v>
      </c>
      <c r="AD301">
        <v>0</v>
      </c>
      <c r="AE301" s="3">
        <v>40214138</v>
      </c>
      <c r="AF301" s="3">
        <f t="shared" si="20"/>
        <v>0</v>
      </c>
      <c r="AG301" s="3">
        <v>40214138</v>
      </c>
      <c r="AH301" s="3">
        <f t="shared" si="21"/>
        <v>41541204.553999998</v>
      </c>
      <c r="AI301" s="3">
        <f t="shared" si="22"/>
        <v>42870523.099727996</v>
      </c>
      <c r="AJ301">
        <v>0</v>
      </c>
      <c r="AK301">
        <v>0</v>
      </c>
      <c r="AL301">
        <v>21033493.969999999</v>
      </c>
      <c r="AM301">
        <f t="shared" si="23"/>
        <v>42066987.939999998</v>
      </c>
      <c r="AN301">
        <v>19180644.030000001</v>
      </c>
      <c r="AO301">
        <v>52.3</v>
      </c>
    </row>
    <row r="302" spans="1:41" hidden="1" x14ac:dyDescent="0.3">
      <c r="A302">
        <v>11219</v>
      </c>
      <c r="B302">
        <v>231285</v>
      </c>
      <c r="C302">
        <v>263295</v>
      </c>
      <c r="D302">
        <v>535</v>
      </c>
      <c r="G302" t="s">
        <v>1214</v>
      </c>
      <c r="H302" t="s">
        <v>1215</v>
      </c>
      <c r="I302">
        <v>0</v>
      </c>
      <c r="J302" t="s">
        <v>519</v>
      </c>
      <c r="K302" t="s">
        <v>520</v>
      </c>
      <c r="L302">
        <v>6</v>
      </c>
      <c r="M302">
        <v>71</v>
      </c>
      <c r="N302" t="s">
        <v>710</v>
      </c>
      <c r="O302" t="s">
        <v>711</v>
      </c>
      <c r="P302" t="s">
        <v>712</v>
      </c>
      <c r="Q302" t="s">
        <v>524</v>
      </c>
      <c r="R302" t="s">
        <v>525</v>
      </c>
      <c r="S302" t="s">
        <v>526</v>
      </c>
      <c r="T302" t="s">
        <v>527</v>
      </c>
      <c r="U302" t="s">
        <v>554</v>
      </c>
      <c r="V302" t="s">
        <v>555</v>
      </c>
      <c r="W302" t="s">
        <v>541</v>
      </c>
      <c r="X302" t="s">
        <v>542</v>
      </c>
      <c r="Y302" t="s">
        <v>532</v>
      </c>
      <c r="Z302" t="s">
        <v>533</v>
      </c>
      <c r="AA302" t="s">
        <v>28</v>
      </c>
      <c r="AB302" s="3">
        <v>70000</v>
      </c>
      <c r="AC302">
        <v>0</v>
      </c>
      <c r="AD302">
        <v>0</v>
      </c>
      <c r="AE302" s="3">
        <v>70000</v>
      </c>
      <c r="AF302" s="3">
        <f t="shared" si="20"/>
        <v>0</v>
      </c>
      <c r="AG302" s="3">
        <v>70000</v>
      </c>
      <c r="AH302" s="3">
        <f t="shared" si="21"/>
        <v>72310</v>
      </c>
      <c r="AI302" s="3">
        <f t="shared" si="22"/>
        <v>74623.92</v>
      </c>
      <c r="AJ302">
        <v>0</v>
      </c>
      <c r="AK302">
        <v>8624.25</v>
      </c>
      <c r="AL302">
        <v>25628</v>
      </c>
      <c r="AM302">
        <f t="shared" si="23"/>
        <v>51256</v>
      </c>
      <c r="AN302">
        <v>35747.75</v>
      </c>
      <c r="AO302">
        <v>36.61</v>
      </c>
    </row>
    <row r="303" spans="1:41" hidden="1" x14ac:dyDescent="0.3">
      <c r="A303">
        <v>10837</v>
      </c>
      <c r="B303">
        <v>223652</v>
      </c>
      <c r="C303">
        <v>256438</v>
      </c>
      <c r="D303">
        <v>153</v>
      </c>
      <c r="G303" t="s">
        <v>977</v>
      </c>
      <c r="H303" t="s">
        <v>978</v>
      </c>
      <c r="I303">
        <v>0</v>
      </c>
      <c r="J303" t="s">
        <v>519</v>
      </c>
      <c r="K303" t="s">
        <v>520</v>
      </c>
      <c r="L303">
        <v>5</v>
      </c>
      <c r="M303">
        <v>91</v>
      </c>
      <c r="N303" t="s">
        <v>584</v>
      </c>
      <c r="O303" t="s">
        <v>545</v>
      </c>
      <c r="P303" t="s">
        <v>546</v>
      </c>
      <c r="Q303" t="s">
        <v>524</v>
      </c>
      <c r="R303" t="s">
        <v>525</v>
      </c>
      <c r="S303" t="s">
        <v>526</v>
      </c>
      <c r="T303" t="s">
        <v>527</v>
      </c>
      <c r="U303" t="s">
        <v>554</v>
      </c>
      <c r="V303" t="s">
        <v>555</v>
      </c>
      <c r="W303" t="s">
        <v>556</v>
      </c>
      <c r="X303" t="s">
        <v>557</v>
      </c>
      <c r="Y303" t="s">
        <v>940</v>
      </c>
      <c r="Z303" t="s">
        <v>941</v>
      </c>
      <c r="AA303" t="s">
        <v>25</v>
      </c>
      <c r="AB303" s="3">
        <v>967584</v>
      </c>
      <c r="AC303">
        <v>0</v>
      </c>
      <c r="AD303">
        <v>0</v>
      </c>
      <c r="AE303" s="3">
        <v>967584</v>
      </c>
      <c r="AF303" s="3">
        <f t="shared" si="20"/>
        <v>0</v>
      </c>
      <c r="AG303" s="3">
        <v>967584</v>
      </c>
      <c r="AH303" s="3">
        <f t="shared" si="21"/>
        <v>999514.27199999988</v>
      </c>
      <c r="AI303" s="3">
        <f t="shared" si="22"/>
        <v>1031498.7287039999</v>
      </c>
      <c r="AJ303">
        <v>0</v>
      </c>
      <c r="AK303">
        <v>0</v>
      </c>
      <c r="AL303">
        <v>0</v>
      </c>
      <c r="AM303">
        <f t="shared" si="23"/>
        <v>0</v>
      </c>
      <c r="AN303">
        <v>967584</v>
      </c>
      <c r="AO303">
        <v>0</v>
      </c>
    </row>
    <row r="304" spans="1:41" hidden="1" x14ac:dyDescent="0.3">
      <c r="A304">
        <v>11153</v>
      </c>
      <c r="B304">
        <v>205597</v>
      </c>
      <c r="C304">
        <v>243019</v>
      </c>
      <c r="D304">
        <v>469</v>
      </c>
      <c r="E304" t="str">
        <f>CONCATENATE(MID(G304,8,3),F304)</f>
        <v>034/053/1027</v>
      </c>
      <c r="F304" s="252" t="s">
        <v>664</v>
      </c>
      <c r="G304" t="s">
        <v>1502</v>
      </c>
      <c r="H304" t="s">
        <v>1503</v>
      </c>
      <c r="I304">
        <v>0</v>
      </c>
      <c r="J304" t="s">
        <v>519</v>
      </c>
      <c r="K304" t="s">
        <v>520</v>
      </c>
      <c r="L304">
        <v>3</v>
      </c>
      <c r="M304">
        <v>36</v>
      </c>
      <c r="N304" t="s">
        <v>607</v>
      </c>
      <c r="O304" t="s">
        <v>570</v>
      </c>
      <c r="P304" t="s">
        <v>571</v>
      </c>
      <c r="Q304" t="s">
        <v>524</v>
      </c>
      <c r="R304" t="s">
        <v>525</v>
      </c>
      <c r="S304" t="s">
        <v>526</v>
      </c>
      <c r="T304" t="s">
        <v>527</v>
      </c>
      <c r="U304" t="s">
        <v>554</v>
      </c>
      <c r="V304" t="s">
        <v>555</v>
      </c>
      <c r="W304" t="s">
        <v>541</v>
      </c>
      <c r="X304" t="s">
        <v>542</v>
      </c>
      <c r="Y304" t="s">
        <v>665</v>
      </c>
      <c r="Z304" t="s">
        <v>666</v>
      </c>
      <c r="AA304" t="s">
        <v>29</v>
      </c>
      <c r="AB304" s="3">
        <v>147295</v>
      </c>
      <c r="AC304">
        <v>0</v>
      </c>
      <c r="AD304">
        <v>0</v>
      </c>
      <c r="AE304" s="3">
        <v>147295</v>
      </c>
      <c r="AF304" s="3">
        <f t="shared" si="20"/>
        <v>79447.211880162329</v>
      </c>
      <c r="AG304" s="3">
        <v>226742.21188016233</v>
      </c>
      <c r="AH304" s="3">
        <f t="shared" si="21"/>
        <v>234224.70487220766</v>
      </c>
      <c r="AI304" s="3">
        <f t="shared" si="22"/>
        <v>241719.8954281183</v>
      </c>
      <c r="AJ304">
        <v>0</v>
      </c>
      <c r="AK304">
        <v>0</v>
      </c>
      <c r="AL304">
        <v>116252.78</v>
      </c>
      <c r="AM304">
        <f t="shared" si="23"/>
        <v>232505.56</v>
      </c>
      <c r="AN304">
        <v>31042.22</v>
      </c>
      <c r="AO304">
        <v>78.930000000000007</v>
      </c>
    </row>
    <row r="305" spans="1:41" hidden="1" x14ac:dyDescent="0.3">
      <c r="A305">
        <v>11362</v>
      </c>
      <c r="B305">
        <v>223384</v>
      </c>
      <c r="C305">
        <v>256180</v>
      </c>
      <c r="D305">
        <v>1259</v>
      </c>
      <c r="F305" s="252" t="s">
        <v>664</v>
      </c>
      <c r="G305" t="s">
        <v>1650</v>
      </c>
      <c r="H305" t="s">
        <v>1651</v>
      </c>
      <c r="I305">
        <v>0</v>
      </c>
      <c r="J305" t="s">
        <v>519</v>
      </c>
      <c r="K305" t="s">
        <v>520</v>
      </c>
      <c r="L305">
        <v>5</v>
      </c>
      <c r="M305">
        <v>83</v>
      </c>
      <c r="N305" t="s">
        <v>898</v>
      </c>
      <c r="O305" t="s">
        <v>899</v>
      </c>
      <c r="P305" t="s">
        <v>900</v>
      </c>
      <c r="Q305" t="s">
        <v>524</v>
      </c>
      <c r="R305" t="s">
        <v>525</v>
      </c>
      <c r="S305" t="s">
        <v>526</v>
      </c>
      <c r="T305" t="s">
        <v>527</v>
      </c>
      <c r="U305" t="s">
        <v>554</v>
      </c>
      <c r="V305" t="s">
        <v>555</v>
      </c>
      <c r="W305" t="s">
        <v>541</v>
      </c>
      <c r="X305" t="s">
        <v>542</v>
      </c>
      <c r="Y305" t="s">
        <v>665</v>
      </c>
      <c r="Z305" t="s">
        <v>666</v>
      </c>
      <c r="AA305" t="s">
        <v>29</v>
      </c>
      <c r="AB305" s="3">
        <v>133595</v>
      </c>
      <c r="AC305">
        <v>0</v>
      </c>
      <c r="AD305">
        <v>0</v>
      </c>
      <c r="AE305" s="3">
        <v>133595</v>
      </c>
      <c r="AF305" s="3">
        <f t="shared" si="20"/>
        <v>-133595</v>
      </c>
      <c r="AG305" s="3">
        <v>0</v>
      </c>
      <c r="AH305" s="3">
        <f t="shared" si="21"/>
        <v>0</v>
      </c>
      <c r="AI305" s="3">
        <f t="shared" si="22"/>
        <v>0</v>
      </c>
      <c r="AJ305">
        <v>0</v>
      </c>
      <c r="AK305">
        <v>0</v>
      </c>
      <c r="AL305">
        <v>105440.04</v>
      </c>
      <c r="AM305">
        <f t="shared" si="23"/>
        <v>210880.08</v>
      </c>
      <c r="AN305">
        <v>28154.959999999999</v>
      </c>
      <c r="AO305">
        <v>78.930000000000007</v>
      </c>
    </row>
    <row r="306" spans="1:41" hidden="1" x14ac:dyDescent="0.3">
      <c r="A306">
        <v>10841</v>
      </c>
      <c r="B306">
        <v>220549</v>
      </c>
      <c r="C306">
        <v>253715</v>
      </c>
      <c r="D306">
        <v>157</v>
      </c>
      <c r="G306" t="s">
        <v>981</v>
      </c>
      <c r="H306" t="s">
        <v>982</v>
      </c>
      <c r="I306">
        <v>0</v>
      </c>
      <c r="J306" t="s">
        <v>519</v>
      </c>
      <c r="K306" t="s">
        <v>520</v>
      </c>
      <c r="L306">
        <v>4</v>
      </c>
      <c r="M306">
        <v>54</v>
      </c>
      <c r="N306" t="s">
        <v>804</v>
      </c>
      <c r="O306" t="s">
        <v>805</v>
      </c>
      <c r="P306" t="s">
        <v>806</v>
      </c>
      <c r="Q306" t="s">
        <v>524</v>
      </c>
      <c r="R306" t="s">
        <v>525</v>
      </c>
      <c r="S306" t="s">
        <v>526</v>
      </c>
      <c r="T306" t="s">
        <v>527</v>
      </c>
      <c r="U306" t="s">
        <v>554</v>
      </c>
      <c r="V306" t="s">
        <v>555</v>
      </c>
      <c r="W306" t="s">
        <v>541</v>
      </c>
      <c r="X306" t="s">
        <v>542</v>
      </c>
      <c r="Y306" t="s">
        <v>983</v>
      </c>
      <c r="Z306" t="s">
        <v>984</v>
      </c>
      <c r="AA306" t="s">
        <v>25</v>
      </c>
      <c r="AB306" s="3">
        <v>269473</v>
      </c>
      <c r="AC306">
        <v>0</v>
      </c>
      <c r="AD306">
        <v>0</v>
      </c>
      <c r="AE306" s="3">
        <v>269473</v>
      </c>
      <c r="AF306" s="3">
        <f t="shared" si="20"/>
        <v>0</v>
      </c>
      <c r="AG306" s="3">
        <v>269473</v>
      </c>
      <c r="AH306" s="3">
        <f t="shared" si="21"/>
        <v>278365.609</v>
      </c>
      <c r="AI306" s="3">
        <f t="shared" si="22"/>
        <v>287273.30848800001</v>
      </c>
      <c r="AJ306">
        <v>0</v>
      </c>
      <c r="AK306">
        <v>0</v>
      </c>
      <c r="AL306">
        <v>70617.759999999995</v>
      </c>
      <c r="AM306">
        <f t="shared" si="23"/>
        <v>141235.51999999999</v>
      </c>
      <c r="AN306">
        <v>198855.24</v>
      </c>
      <c r="AO306">
        <v>26.21</v>
      </c>
    </row>
    <row r="307" spans="1:41" hidden="1" x14ac:dyDescent="0.3">
      <c r="A307">
        <v>10841</v>
      </c>
      <c r="B307">
        <v>223536</v>
      </c>
      <c r="C307">
        <v>256418</v>
      </c>
      <c r="D307">
        <v>157</v>
      </c>
      <c r="G307" t="s">
        <v>981</v>
      </c>
      <c r="H307" t="s">
        <v>982</v>
      </c>
      <c r="I307">
        <v>0</v>
      </c>
      <c r="J307" t="s">
        <v>519</v>
      </c>
      <c r="K307" t="s">
        <v>520</v>
      </c>
      <c r="L307">
        <v>4</v>
      </c>
      <c r="M307">
        <v>54</v>
      </c>
      <c r="N307" t="s">
        <v>804</v>
      </c>
      <c r="O307" t="s">
        <v>805</v>
      </c>
      <c r="P307" t="s">
        <v>806</v>
      </c>
      <c r="Q307" t="s">
        <v>524</v>
      </c>
      <c r="R307" t="s">
        <v>525</v>
      </c>
      <c r="S307" t="s">
        <v>526</v>
      </c>
      <c r="T307" t="s">
        <v>527</v>
      </c>
      <c r="U307" t="s">
        <v>554</v>
      </c>
      <c r="V307" t="s">
        <v>555</v>
      </c>
      <c r="W307" t="s">
        <v>556</v>
      </c>
      <c r="X307" t="s">
        <v>557</v>
      </c>
      <c r="Y307" t="s">
        <v>558</v>
      </c>
      <c r="Z307" t="s">
        <v>559</v>
      </c>
      <c r="AA307" t="s">
        <v>25</v>
      </c>
      <c r="AB307" s="3">
        <v>111421</v>
      </c>
      <c r="AC307">
        <v>0</v>
      </c>
      <c r="AD307">
        <v>0</v>
      </c>
      <c r="AE307" s="3">
        <v>111421</v>
      </c>
      <c r="AF307" s="3">
        <f t="shared" si="20"/>
        <v>0</v>
      </c>
      <c r="AG307" s="3">
        <v>111421</v>
      </c>
      <c r="AH307" s="3">
        <f t="shared" si="21"/>
        <v>115097.893</v>
      </c>
      <c r="AI307" s="3">
        <f t="shared" si="22"/>
        <v>118781.025576</v>
      </c>
      <c r="AJ307">
        <v>0</v>
      </c>
      <c r="AK307">
        <v>0</v>
      </c>
      <c r="AL307">
        <v>207281.72</v>
      </c>
      <c r="AM307">
        <f t="shared" si="23"/>
        <v>414563.44</v>
      </c>
      <c r="AN307">
        <v>-95860.72</v>
      </c>
      <c r="AO307">
        <v>186.03</v>
      </c>
    </row>
    <row r="308" spans="1:41" hidden="1" x14ac:dyDescent="0.3">
      <c r="A308">
        <v>12384</v>
      </c>
      <c r="B308">
        <v>231809</v>
      </c>
      <c r="C308">
        <v>257736</v>
      </c>
      <c r="D308">
        <v>6559</v>
      </c>
      <c r="G308" t="s">
        <v>2090</v>
      </c>
      <c r="H308" t="s">
        <v>2091</v>
      </c>
      <c r="I308">
        <v>0</v>
      </c>
      <c r="J308" t="s">
        <v>519</v>
      </c>
      <c r="K308" t="s">
        <v>520</v>
      </c>
      <c r="L308">
        <v>5</v>
      </c>
      <c r="M308">
        <v>58</v>
      </c>
      <c r="N308" t="s">
        <v>617</v>
      </c>
      <c r="O308" t="s">
        <v>618</v>
      </c>
      <c r="P308" t="s">
        <v>619</v>
      </c>
      <c r="Q308" t="s">
        <v>524</v>
      </c>
      <c r="R308" t="s">
        <v>525</v>
      </c>
      <c r="S308" t="s">
        <v>526</v>
      </c>
      <c r="T308" t="s">
        <v>527</v>
      </c>
      <c r="U308" t="s">
        <v>779</v>
      </c>
      <c r="V308" t="s">
        <v>780</v>
      </c>
      <c r="W308" t="s">
        <v>530</v>
      </c>
      <c r="X308" t="s">
        <v>531</v>
      </c>
      <c r="Y308" t="s">
        <v>1882</v>
      </c>
      <c r="Z308" t="s">
        <v>1883</v>
      </c>
      <c r="AA308" t="s">
        <v>29</v>
      </c>
      <c r="AB308" s="3">
        <v>129838</v>
      </c>
      <c r="AC308">
        <v>0</v>
      </c>
      <c r="AD308">
        <v>0</v>
      </c>
      <c r="AE308" s="3">
        <v>129838</v>
      </c>
      <c r="AF308" s="3">
        <f t="shared" si="20"/>
        <v>0</v>
      </c>
      <c r="AG308" s="3">
        <v>129838</v>
      </c>
      <c r="AH308" s="3">
        <f t="shared" si="21"/>
        <v>134122.65399999998</v>
      </c>
      <c r="AI308" s="3">
        <f t="shared" si="22"/>
        <v>138414.57892799997</v>
      </c>
      <c r="AJ308">
        <v>0</v>
      </c>
      <c r="AK308">
        <v>0</v>
      </c>
      <c r="AL308">
        <v>0</v>
      </c>
      <c r="AM308">
        <f t="shared" si="23"/>
        <v>0</v>
      </c>
      <c r="AN308">
        <v>129838</v>
      </c>
      <c r="AO308">
        <v>0</v>
      </c>
    </row>
    <row r="309" spans="1:41" hidden="1" x14ac:dyDescent="0.3">
      <c r="A309">
        <v>10749</v>
      </c>
      <c r="B309">
        <v>202550</v>
      </c>
      <c r="C309">
        <v>240022</v>
      </c>
      <c r="D309">
        <v>65</v>
      </c>
      <c r="G309" t="s">
        <v>770</v>
      </c>
      <c r="H309" t="s">
        <v>771</v>
      </c>
      <c r="I309">
        <v>0</v>
      </c>
      <c r="J309" t="s">
        <v>519</v>
      </c>
      <c r="K309" t="s">
        <v>520</v>
      </c>
      <c r="L309">
        <v>2</v>
      </c>
      <c r="M309">
        <v>25</v>
      </c>
      <c r="N309" t="s">
        <v>760</v>
      </c>
      <c r="O309" t="s">
        <v>761</v>
      </c>
      <c r="P309" t="s">
        <v>762</v>
      </c>
      <c r="Q309" t="s">
        <v>524</v>
      </c>
      <c r="R309" t="s">
        <v>525</v>
      </c>
      <c r="S309" t="s">
        <v>526</v>
      </c>
      <c r="T309" t="s">
        <v>527</v>
      </c>
      <c r="U309" t="s">
        <v>554</v>
      </c>
      <c r="V309" t="s">
        <v>555</v>
      </c>
      <c r="W309" t="s">
        <v>541</v>
      </c>
      <c r="X309" t="s">
        <v>542</v>
      </c>
      <c r="Y309" t="s">
        <v>592</v>
      </c>
      <c r="Z309" t="s">
        <v>593</v>
      </c>
      <c r="AA309" t="s">
        <v>29</v>
      </c>
      <c r="AB309" s="3">
        <v>128000</v>
      </c>
      <c r="AC309">
        <v>0</v>
      </c>
      <c r="AD309">
        <v>0</v>
      </c>
      <c r="AE309" s="3">
        <v>128000</v>
      </c>
      <c r="AF309" s="3">
        <f t="shared" si="20"/>
        <v>0</v>
      </c>
      <c r="AG309" s="3">
        <v>128000</v>
      </c>
      <c r="AH309" s="3">
        <f t="shared" si="21"/>
        <v>132224</v>
      </c>
      <c r="AI309" s="3">
        <f t="shared" si="22"/>
        <v>136455.16800000001</v>
      </c>
      <c r="AJ309">
        <v>0</v>
      </c>
      <c r="AK309">
        <v>0</v>
      </c>
      <c r="AL309">
        <v>35099.82</v>
      </c>
      <c r="AM309">
        <f t="shared" si="23"/>
        <v>70199.64</v>
      </c>
      <c r="AN309">
        <v>92900.18</v>
      </c>
      <c r="AO309">
        <v>27.42</v>
      </c>
    </row>
    <row r="310" spans="1:41" hidden="1" x14ac:dyDescent="0.3">
      <c r="A310">
        <v>11152</v>
      </c>
      <c r="B310">
        <v>201150</v>
      </c>
      <c r="C310">
        <v>238638</v>
      </c>
      <c r="D310">
        <v>468</v>
      </c>
      <c r="E310" t="str">
        <f>CONCATENATE(MID(G310,8,3),F310)</f>
        <v>143/053/1027</v>
      </c>
      <c r="F310" s="252" t="s">
        <v>664</v>
      </c>
      <c r="G310" t="s">
        <v>1500</v>
      </c>
      <c r="H310" t="s">
        <v>1501</v>
      </c>
      <c r="I310">
        <v>0</v>
      </c>
      <c r="J310" t="s">
        <v>519</v>
      </c>
      <c r="K310" t="s">
        <v>520</v>
      </c>
      <c r="L310">
        <v>6</v>
      </c>
      <c r="M310">
        <v>61</v>
      </c>
      <c r="N310" t="s">
        <v>788</v>
      </c>
      <c r="O310" t="s">
        <v>545</v>
      </c>
      <c r="P310" t="s">
        <v>546</v>
      </c>
      <c r="Q310" t="s">
        <v>524</v>
      </c>
      <c r="R310" t="s">
        <v>525</v>
      </c>
      <c r="S310" t="s">
        <v>526</v>
      </c>
      <c r="T310" t="s">
        <v>527</v>
      </c>
      <c r="U310" t="s">
        <v>554</v>
      </c>
      <c r="V310" t="s">
        <v>555</v>
      </c>
      <c r="W310" t="s">
        <v>541</v>
      </c>
      <c r="X310" t="s">
        <v>542</v>
      </c>
      <c r="Y310" t="s">
        <v>665</v>
      </c>
      <c r="Z310" t="s">
        <v>666</v>
      </c>
      <c r="AA310" t="s">
        <v>29</v>
      </c>
      <c r="AB310" s="3">
        <v>127619</v>
      </c>
      <c r="AC310">
        <v>0</v>
      </c>
      <c r="AD310">
        <v>0</v>
      </c>
      <c r="AE310" s="3">
        <v>127619</v>
      </c>
      <c r="AF310" s="3">
        <f t="shared" si="20"/>
        <v>39951.446122365625</v>
      </c>
      <c r="AG310" s="3">
        <v>167570.44612236563</v>
      </c>
      <c r="AH310" s="3">
        <f t="shared" si="21"/>
        <v>173100.27084440368</v>
      </c>
      <c r="AI310" s="3">
        <f t="shared" si="22"/>
        <v>178639.47951142461</v>
      </c>
      <c r="AJ310">
        <v>0</v>
      </c>
      <c r="AK310">
        <v>0</v>
      </c>
      <c r="AL310">
        <v>100723.47</v>
      </c>
      <c r="AM310">
        <f t="shared" si="23"/>
        <v>201446.94</v>
      </c>
      <c r="AN310">
        <v>26895.53</v>
      </c>
      <c r="AO310">
        <v>78.930000000000007</v>
      </c>
    </row>
    <row r="311" spans="1:41" hidden="1" x14ac:dyDescent="0.3">
      <c r="A311">
        <v>10710</v>
      </c>
      <c r="B311">
        <v>206871</v>
      </c>
      <c r="C311">
        <v>244272</v>
      </c>
      <c r="D311">
        <v>26</v>
      </c>
      <c r="G311" t="s">
        <v>638</v>
      </c>
      <c r="H311" t="s">
        <v>639</v>
      </c>
      <c r="I311">
        <v>0</v>
      </c>
      <c r="J311" t="s">
        <v>519</v>
      </c>
      <c r="K311" t="s">
        <v>520</v>
      </c>
      <c r="L311">
        <v>4</v>
      </c>
      <c r="M311">
        <v>46</v>
      </c>
      <c r="N311" t="s">
        <v>363</v>
      </c>
      <c r="O311" t="s">
        <v>640</v>
      </c>
      <c r="P311" t="s">
        <v>641</v>
      </c>
      <c r="Q311" t="s">
        <v>524</v>
      </c>
      <c r="R311" t="s">
        <v>525</v>
      </c>
      <c r="S311" t="s">
        <v>526</v>
      </c>
      <c r="T311" t="s">
        <v>527</v>
      </c>
      <c r="U311" t="s">
        <v>554</v>
      </c>
      <c r="V311" t="s">
        <v>555</v>
      </c>
      <c r="W311" t="s">
        <v>541</v>
      </c>
      <c r="X311" t="s">
        <v>542</v>
      </c>
      <c r="Y311" t="s">
        <v>648</v>
      </c>
      <c r="Z311" t="s">
        <v>649</v>
      </c>
      <c r="AA311" t="s">
        <v>29</v>
      </c>
      <c r="AB311" s="3">
        <v>123896</v>
      </c>
      <c r="AC311">
        <v>0</v>
      </c>
      <c r="AD311">
        <v>0</v>
      </c>
      <c r="AE311" s="3">
        <v>123896</v>
      </c>
      <c r="AF311" s="3">
        <f t="shared" si="20"/>
        <v>0</v>
      </c>
      <c r="AG311" s="3">
        <v>123896</v>
      </c>
      <c r="AH311" s="3">
        <f t="shared" si="21"/>
        <v>127984.56799999998</v>
      </c>
      <c r="AI311" s="3">
        <f t="shared" si="22"/>
        <v>132080.07417599999</v>
      </c>
      <c r="AJ311">
        <v>0</v>
      </c>
      <c r="AK311">
        <v>0</v>
      </c>
      <c r="AL311">
        <v>81400.929999999993</v>
      </c>
      <c r="AM311">
        <f t="shared" si="23"/>
        <v>162801.85999999999</v>
      </c>
      <c r="AN311">
        <v>42495.07</v>
      </c>
      <c r="AO311">
        <v>65.7</v>
      </c>
    </row>
    <row r="312" spans="1:41" hidden="1" x14ac:dyDescent="0.3">
      <c r="A312">
        <v>10986</v>
      </c>
      <c r="B312">
        <v>203716</v>
      </c>
      <c r="C312">
        <v>241160</v>
      </c>
      <c r="D312">
        <v>302</v>
      </c>
      <c r="G312" t="s">
        <v>1226</v>
      </c>
      <c r="H312" t="s">
        <v>1227</v>
      </c>
      <c r="I312">
        <v>0</v>
      </c>
      <c r="J312" t="s">
        <v>519</v>
      </c>
      <c r="K312" t="s">
        <v>520</v>
      </c>
      <c r="L312">
        <v>5</v>
      </c>
      <c r="M312">
        <v>91</v>
      </c>
      <c r="N312" t="s">
        <v>584</v>
      </c>
      <c r="O312" t="s">
        <v>545</v>
      </c>
      <c r="P312" t="s">
        <v>546</v>
      </c>
      <c r="Q312" t="s">
        <v>524</v>
      </c>
      <c r="R312" t="s">
        <v>525</v>
      </c>
      <c r="S312" t="s">
        <v>526</v>
      </c>
      <c r="T312" t="s">
        <v>527</v>
      </c>
      <c r="U312" t="s">
        <v>554</v>
      </c>
      <c r="V312" t="s">
        <v>555</v>
      </c>
      <c r="W312" t="s">
        <v>541</v>
      </c>
      <c r="X312" t="s">
        <v>542</v>
      </c>
      <c r="Y312" t="s">
        <v>592</v>
      </c>
      <c r="Z312" t="s">
        <v>593</v>
      </c>
      <c r="AA312" t="s">
        <v>29</v>
      </c>
      <c r="AB312" s="3">
        <v>43516</v>
      </c>
      <c r="AC312">
        <v>30000</v>
      </c>
      <c r="AD312">
        <v>0</v>
      </c>
      <c r="AE312" s="3">
        <v>123516</v>
      </c>
      <c r="AF312" s="3">
        <f t="shared" si="20"/>
        <v>0</v>
      </c>
      <c r="AG312" s="3">
        <v>123516</v>
      </c>
      <c r="AH312" s="3">
        <f t="shared" si="21"/>
        <v>127592.02799999999</v>
      </c>
      <c r="AI312" s="3">
        <f t="shared" si="22"/>
        <v>131674.97289599999</v>
      </c>
      <c r="AJ312">
        <v>0</v>
      </c>
      <c r="AK312">
        <v>0</v>
      </c>
      <c r="AL312">
        <v>72091.78</v>
      </c>
      <c r="AM312">
        <f t="shared" si="23"/>
        <v>144183.56</v>
      </c>
      <c r="AN312">
        <v>51424.22</v>
      </c>
      <c r="AO312">
        <v>58.37</v>
      </c>
    </row>
    <row r="313" spans="1:41" hidden="1" x14ac:dyDescent="0.3">
      <c r="A313">
        <v>11178</v>
      </c>
      <c r="B313">
        <v>200673</v>
      </c>
      <c r="C313">
        <v>238168</v>
      </c>
      <c r="D313">
        <v>494</v>
      </c>
      <c r="F313" s="252" t="s">
        <v>664</v>
      </c>
      <c r="G313" t="s">
        <v>1528</v>
      </c>
      <c r="H313" t="s">
        <v>1529</v>
      </c>
      <c r="I313">
        <v>0</v>
      </c>
      <c r="J313" t="s">
        <v>519</v>
      </c>
      <c r="K313" t="s">
        <v>520</v>
      </c>
      <c r="L313">
        <v>6</v>
      </c>
      <c r="M313">
        <v>75</v>
      </c>
      <c r="N313" t="s">
        <v>635</v>
      </c>
      <c r="O313" t="s">
        <v>636</v>
      </c>
      <c r="P313" t="s">
        <v>637</v>
      </c>
      <c r="Q313" t="s">
        <v>524</v>
      </c>
      <c r="R313" t="s">
        <v>525</v>
      </c>
      <c r="S313" t="s">
        <v>526</v>
      </c>
      <c r="T313" t="s">
        <v>527</v>
      </c>
      <c r="U313" t="s">
        <v>554</v>
      </c>
      <c r="V313" t="s">
        <v>555</v>
      </c>
      <c r="W313" t="s">
        <v>541</v>
      </c>
      <c r="X313" t="s">
        <v>542</v>
      </c>
      <c r="Y313" t="s">
        <v>665</v>
      </c>
      <c r="Z313" t="s">
        <v>666</v>
      </c>
      <c r="AA313" t="s">
        <v>29</v>
      </c>
      <c r="AB313" s="3">
        <v>120512</v>
      </c>
      <c r="AC313">
        <v>0</v>
      </c>
      <c r="AD313">
        <v>0</v>
      </c>
      <c r="AE313" s="3">
        <v>120512</v>
      </c>
      <c r="AF313" s="3">
        <f t="shared" si="20"/>
        <v>-120512</v>
      </c>
      <c r="AG313" s="3">
        <v>0</v>
      </c>
      <c r="AH313" s="3">
        <f t="shared" si="21"/>
        <v>0</v>
      </c>
      <c r="AI313" s="3">
        <f t="shared" si="22"/>
        <v>0</v>
      </c>
      <c r="AJ313">
        <v>0</v>
      </c>
      <c r="AK313">
        <v>0</v>
      </c>
      <c r="AL313">
        <v>95114.26</v>
      </c>
      <c r="AM313">
        <f t="shared" si="23"/>
        <v>190228.52</v>
      </c>
      <c r="AN313">
        <v>25397.74</v>
      </c>
      <c r="AO313">
        <v>78.930000000000007</v>
      </c>
    </row>
    <row r="314" spans="1:41" hidden="1" x14ac:dyDescent="0.3">
      <c r="A314">
        <v>10901</v>
      </c>
      <c r="B314">
        <v>225986</v>
      </c>
      <c r="C314">
        <v>257569</v>
      </c>
      <c r="D314">
        <v>217</v>
      </c>
      <c r="G314" t="s">
        <v>1090</v>
      </c>
      <c r="H314" t="s">
        <v>1091</v>
      </c>
      <c r="I314">
        <v>0</v>
      </c>
      <c r="J314" t="s">
        <v>519</v>
      </c>
      <c r="K314" t="s">
        <v>520</v>
      </c>
      <c r="L314">
        <v>3</v>
      </c>
      <c r="M314">
        <v>35</v>
      </c>
      <c r="N314" t="s">
        <v>569</v>
      </c>
      <c r="O314" t="s">
        <v>570</v>
      </c>
      <c r="P314" t="s">
        <v>571</v>
      </c>
      <c r="Q314" t="s">
        <v>524</v>
      </c>
      <c r="R314" t="s">
        <v>525</v>
      </c>
      <c r="S314" t="s">
        <v>526</v>
      </c>
      <c r="T314" t="s">
        <v>527</v>
      </c>
      <c r="U314" t="s">
        <v>554</v>
      </c>
      <c r="V314" t="s">
        <v>555</v>
      </c>
      <c r="W314" t="s">
        <v>541</v>
      </c>
      <c r="X314" t="s">
        <v>542</v>
      </c>
      <c r="Y314" t="s">
        <v>592</v>
      </c>
      <c r="Z314" t="s">
        <v>593</v>
      </c>
      <c r="AA314" t="s">
        <v>29</v>
      </c>
      <c r="AB314" s="3">
        <v>120000</v>
      </c>
      <c r="AC314">
        <v>0</v>
      </c>
      <c r="AD314">
        <v>0</v>
      </c>
      <c r="AE314" s="3">
        <v>120000</v>
      </c>
      <c r="AF314" s="3">
        <f t="shared" si="20"/>
        <v>0</v>
      </c>
      <c r="AG314" s="3">
        <v>120000</v>
      </c>
      <c r="AH314" s="3">
        <f t="shared" si="21"/>
        <v>123959.99999999999</v>
      </c>
      <c r="AI314" s="3">
        <f t="shared" si="22"/>
        <v>127926.71999999999</v>
      </c>
      <c r="AJ314">
        <v>0</v>
      </c>
      <c r="AK314">
        <v>0</v>
      </c>
      <c r="AL314">
        <v>62425.120000000003</v>
      </c>
      <c r="AM314">
        <f t="shared" si="23"/>
        <v>124850.24000000001</v>
      </c>
      <c r="AN314">
        <v>57574.879999999997</v>
      </c>
      <c r="AO314">
        <v>52.02</v>
      </c>
    </row>
    <row r="315" spans="1:41" hidden="1" x14ac:dyDescent="0.3">
      <c r="A315">
        <v>12385</v>
      </c>
      <c r="B315">
        <v>231810</v>
      </c>
      <c r="C315">
        <v>257737</v>
      </c>
      <c r="D315">
        <v>6560</v>
      </c>
      <c r="G315" t="s">
        <v>2174</v>
      </c>
      <c r="H315" t="s">
        <v>2175</v>
      </c>
      <c r="I315">
        <v>0</v>
      </c>
      <c r="J315" t="s">
        <v>519</v>
      </c>
      <c r="K315" t="s">
        <v>520</v>
      </c>
      <c r="L315">
        <v>5</v>
      </c>
      <c r="M315">
        <v>58</v>
      </c>
      <c r="N315" t="s">
        <v>617</v>
      </c>
      <c r="O315" t="s">
        <v>618</v>
      </c>
      <c r="P315" t="s">
        <v>619</v>
      </c>
      <c r="Q315" t="s">
        <v>524</v>
      </c>
      <c r="R315" t="s">
        <v>525</v>
      </c>
      <c r="S315" t="s">
        <v>526</v>
      </c>
      <c r="T315" t="s">
        <v>527</v>
      </c>
      <c r="U315" t="s">
        <v>779</v>
      </c>
      <c r="V315" t="s">
        <v>780</v>
      </c>
      <c r="W315" t="s">
        <v>530</v>
      </c>
      <c r="X315" t="s">
        <v>531</v>
      </c>
      <c r="Y315" t="s">
        <v>1882</v>
      </c>
      <c r="Z315" t="s">
        <v>1883</v>
      </c>
      <c r="AA315" t="s">
        <v>29</v>
      </c>
      <c r="AB315" s="3">
        <v>119850</v>
      </c>
      <c r="AC315">
        <v>0</v>
      </c>
      <c r="AD315">
        <v>0</v>
      </c>
      <c r="AE315" s="3">
        <v>119850</v>
      </c>
      <c r="AF315" s="3">
        <f t="shared" si="20"/>
        <v>0</v>
      </c>
      <c r="AG315" s="3">
        <v>119850</v>
      </c>
      <c r="AH315" s="3">
        <f t="shared" si="21"/>
        <v>123805.04999999999</v>
      </c>
      <c r="AI315" s="3">
        <f t="shared" si="22"/>
        <v>127766.81159999999</v>
      </c>
      <c r="AJ315">
        <v>0</v>
      </c>
      <c r="AK315">
        <v>0</v>
      </c>
      <c r="AL315">
        <v>0</v>
      </c>
      <c r="AM315">
        <f t="shared" si="23"/>
        <v>0</v>
      </c>
      <c r="AN315">
        <v>119850</v>
      </c>
      <c r="AO315">
        <v>0</v>
      </c>
    </row>
    <row r="316" spans="1:41" hidden="1" x14ac:dyDescent="0.3">
      <c r="A316">
        <v>11100</v>
      </c>
      <c r="B316">
        <v>225999</v>
      </c>
      <c r="C316">
        <v>257580</v>
      </c>
      <c r="D316">
        <v>416</v>
      </c>
      <c r="G316" t="s">
        <v>1410</v>
      </c>
      <c r="H316" t="s">
        <v>1411</v>
      </c>
      <c r="I316">
        <v>0</v>
      </c>
      <c r="J316" t="s">
        <v>519</v>
      </c>
      <c r="K316" t="s">
        <v>520</v>
      </c>
      <c r="L316">
        <v>5</v>
      </c>
      <c r="M316">
        <v>93</v>
      </c>
      <c r="N316" t="s">
        <v>1001</v>
      </c>
      <c r="O316" t="s">
        <v>545</v>
      </c>
      <c r="P316" t="s">
        <v>546</v>
      </c>
      <c r="Q316" t="s">
        <v>524</v>
      </c>
      <c r="R316" t="s">
        <v>525</v>
      </c>
      <c r="S316" t="s">
        <v>526</v>
      </c>
      <c r="T316" t="s">
        <v>527</v>
      </c>
      <c r="U316" t="s">
        <v>554</v>
      </c>
      <c r="V316" t="s">
        <v>555</v>
      </c>
      <c r="W316" t="s">
        <v>1002</v>
      </c>
      <c r="X316" t="s">
        <v>1003</v>
      </c>
      <c r="Y316" t="s">
        <v>592</v>
      </c>
      <c r="Z316" t="s">
        <v>593</v>
      </c>
      <c r="AA316" t="s">
        <v>29</v>
      </c>
      <c r="AB316" s="3">
        <v>119278</v>
      </c>
      <c r="AC316">
        <v>0</v>
      </c>
      <c r="AD316">
        <v>0</v>
      </c>
      <c r="AE316" s="3">
        <v>119278</v>
      </c>
      <c r="AF316" s="3">
        <f t="shared" si="20"/>
        <v>0</v>
      </c>
      <c r="AG316" s="3">
        <v>119278</v>
      </c>
      <c r="AH316" s="3">
        <f t="shared" si="21"/>
        <v>123214.17399999998</v>
      </c>
      <c r="AI316" s="3">
        <f t="shared" si="22"/>
        <v>127157.02756799999</v>
      </c>
      <c r="AJ316">
        <v>0</v>
      </c>
      <c r="AK316">
        <v>4200</v>
      </c>
      <c r="AL316">
        <v>71128.759999999995</v>
      </c>
      <c r="AM316">
        <f t="shared" si="23"/>
        <v>142257.51999999999</v>
      </c>
      <c r="AN316">
        <v>43949.24</v>
      </c>
      <c r="AO316">
        <v>59.63</v>
      </c>
    </row>
    <row r="317" spans="1:41" hidden="1" x14ac:dyDescent="0.3">
      <c r="A317">
        <v>11263</v>
      </c>
      <c r="B317">
        <v>209838</v>
      </c>
      <c r="C317">
        <v>247161</v>
      </c>
      <c r="D317">
        <v>580</v>
      </c>
      <c r="E317" t="s">
        <v>1633</v>
      </c>
      <c r="F317" s="252" t="s">
        <v>594</v>
      </c>
      <c r="G317" t="s">
        <v>1628</v>
      </c>
      <c r="H317" t="s">
        <v>1629</v>
      </c>
      <c r="I317">
        <v>0</v>
      </c>
      <c r="J317" t="s">
        <v>519</v>
      </c>
      <c r="K317" t="s">
        <v>520</v>
      </c>
      <c r="L317">
        <v>4</v>
      </c>
      <c r="M317">
        <v>86</v>
      </c>
      <c r="N317" t="s">
        <v>1462</v>
      </c>
      <c r="O317" t="s">
        <v>575</v>
      </c>
      <c r="P317" t="s">
        <v>576</v>
      </c>
      <c r="Q317" t="s">
        <v>1630</v>
      </c>
      <c r="R317" t="s">
        <v>1631</v>
      </c>
      <c r="S317" t="s">
        <v>526</v>
      </c>
      <c r="T317" t="s">
        <v>527</v>
      </c>
      <c r="U317" t="s">
        <v>554</v>
      </c>
      <c r="V317" t="s">
        <v>555</v>
      </c>
      <c r="W317" t="s">
        <v>541</v>
      </c>
      <c r="X317" t="s">
        <v>542</v>
      </c>
      <c r="Y317" t="s">
        <v>595</v>
      </c>
      <c r="Z317" t="s">
        <v>596</v>
      </c>
      <c r="AA317" t="s">
        <v>29</v>
      </c>
      <c r="AB317" s="3">
        <v>118718</v>
      </c>
      <c r="AC317">
        <v>0</v>
      </c>
      <c r="AD317">
        <v>0</v>
      </c>
      <c r="AE317" s="3">
        <v>118718</v>
      </c>
      <c r="AF317" s="3" t="e">
        <f t="shared" si="20"/>
        <v>#N/A</v>
      </c>
      <c r="AG317" s="3" t="e">
        <f>VLOOKUP(E317,'[2]Emp Cost Summary 2627'!$A:$Y,25,0)</f>
        <v>#N/A</v>
      </c>
      <c r="AH317" s="3" t="e">
        <f t="shared" si="21"/>
        <v>#N/A</v>
      </c>
      <c r="AI317" s="3" t="e">
        <f t="shared" si="22"/>
        <v>#N/A</v>
      </c>
      <c r="AJ317">
        <v>0</v>
      </c>
      <c r="AK317">
        <v>0</v>
      </c>
      <c r="AL317">
        <v>0</v>
      </c>
      <c r="AM317">
        <f t="shared" si="23"/>
        <v>0</v>
      </c>
      <c r="AN317">
        <v>118718</v>
      </c>
      <c r="AO317">
        <v>0</v>
      </c>
    </row>
    <row r="318" spans="1:41" hidden="1" x14ac:dyDescent="0.3">
      <c r="A318">
        <v>12322</v>
      </c>
      <c r="B318">
        <v>231773</v>
      </c>
      <c r="C318">
        <v>257703</v>
      </c>
      <c r="D318">
        <v>6545</v>
      </c>
      <c r="G318" t="s">
        <v>2038</v>
      </c>
      <c r="H318" t="s">
        <v>2039</v>
      </c>
      <c r="I318">
        <v>0</v>
      </c>
      <c r="J318" t="s">
        <v>519</v>
      </c>
      <c r="K318" t="s">
        <v>520</v>
      </c>
      <c r="L318">
        <v>5</v>
      </c>
      <c r="M318">
        <v>58</v>
      </c>
      <c r="N318" t="s">
        <v>617</v>
      </c>
      <c r="O318" t="s">
        <v>618</v>
      </c>
      <c r="P318" t="s">
        <v>619</v>
      </c>
      <c r="Q318" t="s">
        <v>524</v>
      </c>
      <c r="R318" t="s">
        <v>525</v>
      </c>
      <c r="S318" t="s">
        <v>526</v>
      </c>
      <c r="T318" t="s">
        <v>527</v>
      </c>
      <c r="U318" t="s">
        <v>779</v>
      </c>
      <c r="V318" t="s">
        <v>780</v>
      </c>
      <c r="W318" t="s">
        <v>530</v>
      </c>
      <c r="X318" t="s">
        <v>531</v>
      </c>
      <c r="Y318" t="s">
        <v>1882</v>
      </c>
      <c r="Z318" t="s">
        <v>1883</v>
      </c>
      <c r="AA318" t="s">
        <v>29</v>
      </c>
      <c r="AB318" s="3">
        <v>116795</v>
      </c>
      <c r="AC318">
        <v>0</v>
      </c>
      <c r="AD318">
        <v>0</v>
      </c>
      <c r="AE318" s="3">
        <v>116795</v>
      </c>
      <c r="AF318" s="3">
        <f t="shared" si="20"/>
        <v>0</v>
      </c>
      <c r="AG318" s="3">
        <v>116795</v>
      </c>
      <c r="AH318" s="3">
        <f t="shared" si="21"/>
        <v>120649.23499999999</v>
      </c>
      <c r="AI318" s="3">
        <f t="shared" si="22"/>
        <v>124510.01052</v>
      </c>
      <c r="AJ318">
        <v>0</v>
      </c>
      <c r="AK318">
        <v>0</v>
      </c>
      <c r="AL318">
        <v>0</v>
      </c>
      <c r="AM318">
        <f t="shared" si="23"/>
        <v>0</v>
      </c>
      <c r="AN318">
        <v>116795</v>
      </c>
      <c r="AO318">
        <v>0</v>
      </c>
    </row>
    <row r="319" spans="1:41" hidden="1" x14ac:dyDescent="0.3">
      <c r="A319">
        <v>11134</v>
      </c>
      <c r="B319">
        <v>224926</v>
      </c>
      <c r="C319">
        <v>257084</v>
      </c>
      <c r="D319">
        <v>450</v>
      </c>
      <c r="G319" t="s">
        <v>1460</v>
      </c>
      <c r="H319" t="s">
        <v>1461</v>
      </c>
      <c r="I319">
        <v>0</v>
      </c>
      <c r="J319" t="s">
        <v>519</v>
      </c>
      <c r="K319" t="s">
        <v>520</v>
      </c>
      <c r="L319">
        <v>4</v>
      </c>
      <c r="M319">
        <v>87</v>
      </c>
      <c r="N319" t="s">
        <v>574</v>
      </c>
      <c r="O319" t="s">
        <v>575</v>
      </c>
      <c r="P319" t="s">
        <v>576</v>
      </c>
      <c r="Q319" t="s">
        <v>524</v>
      </c>
      <c r="R319" t="s">
        <v>525</v>
      </c>
      <c r="S319" t="s">
        <v>526</v>
      </c>
      <c r="T319" t="s">
        <v>527</v>
      </c>
      <c r="U319" t="s">
        <v>554</v>
      </c>
      <c r="V319" t="s">
        <v>555</v>
      </c>
      <c r="W319" t="s">
        <v>541</v>
      </c>
      <c r="X319" t="s">
        <v>542</v>
      </c>
      <c r="Y319" t="s">
        <v>532</v>
      </c>
      <c r="Z319" t="s">
        <v>533</v>
      </c>
      <c r="AA319" t="s">
        <v>28</v>
      </c>
      <c r="AB319" s="3">
        <v>67700</v>
      </c>
      <c r="AC319">
        <v>0</v>
      </c>
      <c r="AD319">
        <v>0</v>
      </c>
      <c r="AE319" s="3">
        <v>67700</v>
      </c>
      <c r="AF319" s="3">
        <f t="shared" si="20"/>
        <v>0</v>
      </c>
      <c r="AG319" s="3">
        <v>67700</v>
      </c>
      <c r="AH319" s="3">
        <f t="shared" si="21"/>
        <v>69934.099999999991</v>
      </c>
      <c r="AI319" s="3">
        <f t="shared" si="22"/>
        <v>72171.991199999989</v>
      </c>
      <c r="AJ319">
        <v>0</v>
      </c>
      <c r="AK319">
        <v>0</v>
      </c>
      <c r="AL319">
        <v>17927.080000000002</v>
      </c>
      <c r="AM319">
        <f t="shared" si="23"/>
        <v>35854.160000000003</v>
      </c>
      <c r="AN319">
        <v>49772.92</v>
      </c>
      <c r="AO319">
        <v>26.48</v>
      </c>
    </row>
    <row r="320" spans="1:41" hidden="1" x14ac:dyDescent="0.3">
      <c r="A320">
        <v>10813</v>
      </c>
      <c r="B320">
        <v>202238</v>
      </c>
      <c r="C320">
        <v>239712</v>
      </c>
      <c r="D320">
        <v>129</v>
      </c>
      <c r="G320" t="s">
        <v>919</v>
      </c>
      <c r="H320" t="s">
        <v>920</v>
      </c>
      <c r="I320">
        <v>0</v>
      </c>
      <c r="J320" t="s">
        <v>519</v>
      </c>
      <c r="K320" t="s">
        <v>520</v>
      </c>
      <c r="L320">
        <v>10</v>
      </c>
      <c r="M320">
        <v>94</v>
      </c>
      <c r="N320" t="s">
        <v>921</v>
      </c>
      <c r="O320" t="s">
        <v>922</v>
      </c>
      <c r="P320" t="s">
        <v>923</v>
      </c>
      <c r="Q320" t="s">
        <v>524</v>
      </c>
      <c r="R320" t="s">
        <v>525</v>
      </c>
      <c r="S320" t="s">
        <v>526</v>
      </c>
      <c r="T320" t="s">
        <v>527</v>
      </c>
      <c r="U320" t="s">
        <v>554</v>
      </c>
      <c r="V320" t="s">
        <v>555</v>
      </c>
      <c r="W320" t="s">
        <v>541</v>
      </c>
      <c r="X320" t="s">
        <v>542</v>
      </c>
      <c r="Y320" t="s">
        <v>588</v>
      </c>
      <c r="Z320" t="s">
        <v>589</v>
      </c>
      <c r="AA320" t="s">
        <v>29</v>
      </c>
      <c r="AB320" s="3">
        <v>60000</v>
      </c>
      <c r="AC320">
        <v>50000</v>
      </c>
      <c r="AD320">
        <v>0</v>
      </c>
      <c r="AE320" s="3">
        <v>110000</v>
      </c>
      <c r="AF320" s="3">
        <f t="shared" si="20"/>
        <v>0</v>
      </c>
      <c r="AG320" s="3">
        <v>110000</v>
      </c>
      <c r="AH320" s="3">
        <f t="shared" si="21"/>
        <v>113629.99999999999</v>
      </c>
      <c r="AI320" s="3">
        <f t="shared" si="22"/>
        <v>117266.15999999999</v>
      </c>
      <c r="AJ320">
        <v>0</v>
      </c>
      <c r="AK320">
        <v>0</v>
      </c>
      <c r="AL320">
        <v>59771</v>
      </c>
      <c r="AM320">
        <f t="shared" si="23"/>
        <v>119542</v>
      </c>
      <c r="AN320">
        <v>50229</v>
      </c>
      <c r="AO320">
        <v>54.34</v>
      </c>
    </row>
    <row r="321" spans="1:41" hidden="1" x14ac:dyDescent="0.3">
      <c r="A321">
        <v>10789</v>
      </c>
      <c r="B321">
        <v>207313</v>
      </c>
      <c r="C321">
        <v>244706</v>
      </c>
      <c r="D321">
        <v>105</v>
      </c>
      <c r="G321" t="s">
        <v>869</v>
      </c>
      <c r="H321" t="s">
        <v>870</v>
      </c>
      <c r="I321">
        <v>0</v>
      </c>
      <c r="J321" t="s">
        <v>519</v>
      </c>
      <c r="K321" t="s">
        <v>520</v>
      </c>
      <c r="L321">
        <v>4</v>
      </c>
      <c r="M321">
        <v>54</v>
      </c>
      <c r="N321" t="s">
        <v>804</v>
      </c>
      <c r="O321" t="s">
        <v>805</v>
      </c>
      <c r="P321" t="s">
        <v>806</v>
      </c>
      <c r="Q321" t="s">
        <v>524</v>
      </c>
      <c r="R321" t="s">
        <v>525</v>
      </c>
      <c r="S321" t="s">
        <v>526</v>
      </c>
      <c r="T321" t="s">
        <v>527</v>
      </c>
      <c r="U321" t="s">
        <v>871</v>
      </c>
      <c r="V321" t="s">
        <v>872</v>
      </c>
      <c r="W321" t="s">
        <v>541</v>
      </c>
      <c r="X321" t="s">
        <v>542</v>
      </c>
      <c r="Y321" t="s">
        <v>532</v>
      </c>
      <c r="Z321" t="s">
        <v>533</v>
      </c>
      <c r="AA321" t="s">
        <v>28</v>
      </c>
      <c r="AB321" s="3">
        <v>66000</v>
      </c>
      <c r="AC321">
        <v>0</v>
      </c>
      <c r="AD321">
        <v>0</v>
      </c>
      <c r="AE321" s="3">
        <v>66000</v>
      </c>
      <c r="AF321" s="3">
        <f t="shared" si="20"/>
        <v>0</v>
      </c>
      <c r="AG321" s="3">
        <v>66000</v>
      </c>
      <c r="AH321" s="3">
        <f t="shared" si="21"/>
        <v>68178</v>
      </c>
      <c r="AI321" s="3">
        <f t="shared" si="22"/>
        <v>70359.695999999996</v>
      </c>
      <c r="AJ321">
        <v>0</v>
      </c>
      <c r="AK321">
        <v>0</v>
      </c>
      <c r="AL321">
        <v>0</v>
      </c>
      <c r="AM321">
        <f t="shared" si="23"/>
        <v>0</v>
      </c>
      <c r="AN321">
        <v>66000</v>
      </c>
      <c r="AO321">
        <v>0</v>
      </c>
    </row>
    <row r="322" spans="1:41" hidden="1" x14ac:dyDescent="0.3">
      <c r="A322">
        <v>12252</v>
      </c>
      <c r="B322">
        <v>231684</v>
      </c>
      <c r="C322">
        <v>257629</v>
      </c>
      <c r="D322">
        <v>6586</v>
      </c>
      <c r="G322" t="s">
        <v>1920</v>
      </c>
      <c r="H322" t="s">
        <v>1921</v>
      </c>
      <c r="I322">
        <v>0</v>
      </c>
      <c r="J322" t="s">
        <v>519</v>
      </c>
      <c r="K322" t="s">
        <v>520</v>
      </c>
      <c r="L322">
        <v>5</v>
      </c>
      <c r="M322">
        <v>58</v>
      </c>
      <c r="N322" t="s">
        <v>617</v>
      </c>
      <c r="O322" t="s">
        <v>618</v>
      </c>
      <c r="P322" t="s">
        <v>619</v>
      </c>
      <c r="Q322" t="s">
        <v>524</v>
      </c>
      <c r="R322" t="s">
        <v>525</v>
      </c>
      <c r="S322" t="s">
        <v>526</v>
      </c>
      <c r="T322" t="s">
        <v>527</v>
      </c>
      <c r="U322" t="s">
        <v>779</v>
      </c>
      <c r="V322" t="s">
        <v>780</v>
      </c>
      <c r="W322" t="s">
        <v>530</v>
      </c>
      <c r="X322" t="s">
        <v>531</v>
      </c>
      <c r="Y322" t="s">
        <v>1882</v>
      </c>
      <c r="Z322" t="s">
        <v>1883</v>
      </c>
      <c r="AA322" t="s">
        <v>29</v>
      </c>
      <c r="AB322" s="3">
        <v>106533</v>
      </c>
      <c r="AC322">
        <v>0</v>
      </c>
      <c r="AD322">
        <v>0</v>
      </c>
      <c r="AE322" s="3">
        <v>106533</v>
      </c>
      <c r="AF322" s="3">
        <f t="shared" si="20"/>
        <v>0</v>
      </c>
      <c r="AG322" s="3">
        <v>106533</v>
      </c>
      <c r="AH322" s="3">
        <f t="shared" si="21"/>
        <v>110048.58899999999</v>
      </c>
      <c r="AI322" s="3">
        <f t="shared" si="22"/>
        <v>113570.14384799999</v>
      </c>
      <c r="AJ322">
        <v>0</v>
      </c>
      <c r="AK322">
        <v>0</v>
      </c>
      <c r="AL322">
        <v>0</v>
      </c>
      <c r="AM322">
        <f t="shared" si="23"/>
        <v>0</v>
      </c>
      <c r="AN322">
        <v>106533</v>
      </c>
      <c r="AO322">
        <v>0</v>
      </c>
    </row>
    <row r="323" spans="1:41" hidden="1" x14ac:dyDescent="0.3">
      <c r="A323">
        <v>12253</v>
      </c>
      <c r="B323">
        <v>231685</v>
      </c>
      <c r="C323">
        <v>257630</v>
      </c>
      <c r="D323">
        <v>6587</v>
      </c>
      <c r="G323" t="s">
        <v>1924</v>
      </c>
      <c r="H323" t="s">
        <v>1925</v>
      </c>
      <c r="I323">
        <v>0</v>
      </c>
      <c r="J323" t="s">
        <v>519</v>
      </c>
      <c r="K323" t="s">
        <v>520</v>
      </c>
      <c r="L323">
        <v>5</v>
      </c>
      <c r="M323">
        <v>58</v>
      </c>
      <c r="N323" t="s">
        <v>617</v>
      </c>
      <c r="O323" t="s">
        <v>618</v>
      </c>
      <c r="P323" t="s">
        <v>619</v>
      </c>
      <c r="Q323" t="s">
        <v>524</v>
      </c>
      <c r="R323" t="s">
        <v>525</v>
      </c>
      <c r="S323" t="s">
        <v>526</v>
      </c>
      <c r="T323" t="s">
        <v>527</v>
      </c>
      <c r="U323" t="s">
        <v>779</v>
      </c>
      <c r="V323" t="s">
        <v>780</v>
      </c>
      <c r="W323" t="s">
        <v>530</v>
      </c>
      <c r="X323" t="s">
        <v>531</v>
      </c>
      <c r="Y323" t="s">
        <v>1882</v>
      </c>
      <c r="Z323" t="s">
        <v>1883</v>
      </c>
      <c r="AA323" t="s">
        <v>29</v>
      </c>
      <c r="AB323" s="3">
        <v>106533</v>
      </c>
      <c r="AC323">
        <v>0</v>
      </c>
      <c r="AD323">
        <v>0</v>
      </c>
      <c r="AE323" s="3">
        <v>106533</v>
      </c>
      <c r="AF323" s="3">
        <f t="shared" si="20"/>
        <v>0</v>
      </c>
      <c r="AG323" s="3">
        <v>106533</v>
      </c>
      <c r="AH323" s="3">
        <f t="shared" si="21"/>
        <v>110048.58899999999</v>
      </c>
      <c r="AI323" s="3">
        <f t="shared" si="22"/>
        <v>113570.14384799999</v>
      </c>
      <c r="AJ323">
        <v>0</v>
      </c>
      <c r="AK323">
        <v>0</v>
      </c>
      <c r="AL323">
        <v>0</v>
      </c>
      <c r="AM323">
        <f t="shared" si="23"/>
        <v>0</v>
      </c>
      <c r="AN323">
        <v>106533</v>
      </c>
      <c r="AO323">
        <v>0</v>
      </c>
    </row>
    <row r="324" spans="1:41" hidden="1" x14ac:dyDescent="0.3">
      <c r="A324">
        <v>12394</v>
      </c>
      <c r="B324">
        <v>231743</v>
      </c>
      <c r="C324">
        <v>257673</v>
      </c>
      <c r="D324">
        <v>6579</v>
      </c>
      <c r="G324" t="s">
        <v>1954</v>
      </c>
      <c r="H324" t="s">
        <v>1955</v>
      </c>
      <c r="I324">
        <v>0</v>
      </c>
      <c r="J324" t="s">
        <v>519</v>
      </c>
      <c r="K324" t="s">
        <v>520</v>
      </c>
      <c r="L324">
        <v>5</v>
      </c>
      <c r="M324">
        <v>58</v>
      </c>
      <c r="N324" t="s">
        <v>617</v>
      </c>
      <c r="O324" t="s">
        <v>618</v>
      </c>
      <c r="P324" t="s">
        <v>619</v>
      </c>
      <c r="Q324" t="s">
        <v>524</v>
      </c>
      <c r="R324" t="s">
        <v>525</v>
      </c>
      <c r="S324" t="s">
        <v>526</v>
      </c>
      <c r="T324" t="s">
        <v>527</v>
      </c>
      <c r="U324" t="s">
        <v>779</v>
      </c>
      <c r="V324" t="s">
        <v>780</v>
      </c>
      <c r="W324" t="s">
        <v>530</v>
      </c>
      <c r="X324" t="s">
        <v>531</v>
      </c>
      <c r="Y324" t="s">
        <v>1882</v>
      </c>
      <c r="Z324" t="s">
        <v>1883</v>
      </c>
      <c r="AA324" t="s">
        <v>29</v>
      </c>
      <c r="AB324" s="3">
        <v>106533</v>
      </c>
      <c r="AC324">
        <v>0</v>
      </c>
      <c r="AD324">
        <v>0</v>
      </c>
      <c r="AE324" s="3">
        <v>106533</v>
      </c>
      <c r="AF324" s="3">
        <f t="shared" si="20"/>
        <v>0</v>
      </c>
      <c r="AG324" s="3">
        <v>106533</v>
      </c>
      <c r="AH324" s="3">
        <f t="shared" si="21"/>
        <v>110048.58899999999</v>
      </c>
      <c r="AI324" s="3">
        <f t="shared" si="22"/>
        <v>113570.14384799999</v>
      </c>
      <c r="AJ324">
        <v>0</v>
      </c>
      <c r="AK324">
        <v>0</v>
      </c>
      <c r="AL324">
        <v>0</v>
      </c>
      <c r="AM324">
        <f t="shared" si="23"/>
        <v>0</v>
      </c>
      <c r="AN324">
        <v>106533</v>
      </c>
      <c r="AO324">
        <v>0</v>
      </c>
    </row>
    <row r="325" spans="1:41" hidden="1" x14ac:dyDescent="0.3">
      <c r="A325">
        <v>12395</v>
      </c>
      <c r="B325">
        <v>231744</v>
      </c>
      <c r="C325">
        <v>257674</v>
      </c>
      <c r="D325">
        <v>6580</v>
      </c>
      <c r="G325" t="s">
        <v>1956</v>
      </c>
      <c r="H325" t="s">
        <v>1957</v>
      </c>
      <c r="I325">
        <v>0</v>
      </c>
      <c r="J325" t="s">
        <v>519</v>
      </c>
      <c r="K325" t="s">
        <v>520</v>
      </c>
      <c r="L325">
        <v>5</v>
      </c>
      <c r="M325">
        <v>58</v>
      </c>
      <c r="N325" t="s">
        <v>617</v>
      </c>
      <c r="O325" t="s">
        <v>618</v>
      </c>
      <c r="P325" t="s">
        <v>619</v>
      </c>
      <c r="Q325" t="s">
        <v>524</v>
      </c>
      <c r="R325" t="s">
        <v>525</v>
      </c>
      <c r="S325" t="s">
        <v>526</v>
      </c>
      <c r="T325" t="s">
        <v>527</v>
      </c>
      <c r="U325" t="s">
        <v>779</v>
      </c>
      <c r="V325" t="s">
        <v>780</v>
      </c>
      <c r="W325" t="s">
        <v>530</v>
      </c>
      <c r="X325" t="s">
        <v>531</v>
      </c>
      <c r="Y325" t="s">
        <v>1882</v>
      </c>
      <c r="Z325" t="s">
        <v>1883</v>
      </c>
      <c r="AA325" t="s">
        <v>29</v>
      </c>
      <c r="AB325" s="3">
        <v>106533</v>
      </c>
      <c r="AC325">
        <v>0</v>
      </c>
      <c r="AD325">
        <v>0</v>
      </c>
      <c r="AE325" s="3">
        <v>106533</v>
      </c>
      <c r="AF325" s="3">
        <f t="shared" si="20"/>
        <v>0</v>
      </c>
      <c r="AG325" s="3">
        <v>106533</v>
      </c>
      <c r="AH325" s="3">
        <f t="shared" si="21"/>
        <v>110048.58899999999</v>
      </c>
      <c r="AI325" s="3">
        <f t="shared" si="22"/>
        <v>113570.14384799999</v>
      </c>
      <c r="AJ325">
        <v>0</v>
      </c>
      <c r="AK325">
        <v>0</v>
      </c>
      <c r="AL325">
        <v>0</v>
      </c>
      <c r="AM325">
        <f t="shared" si="23"/>
        <v>0</v>
      </c>
      <c r="AN325">
        <v>106533</v>
      </c>
      <c r="AO325">
        <v>0</v>
      </c>
    </row>
    <row r="326" spans="1:41" hidden="1" x14ac:dyDescent="0.3">
      <c r="A326">
        <v>10901</v>
      </c>
      <c r="B326">
        <v>205991</v>
      </c>
      <c r="C326">
        <v>243407</v>
      </c>
      <c r="D326">
        <v>217</v>
      </c>
      <c r="E326" t="str">
        <f>CONCATENATE(MID(G326,8,3),F326)</f>
        <v>035/078/1341</v>
      </c>
      <c r="F326" s="252" t="s">
        <v>594</v>
      </c>
      <c r="G326" t="s">
        <v>1090</v>
      </c>
      <c r="H326" t="s">
        <v>1091</v>
      </c>
      <c r="I326">
        <v>0</v>
      </c>
      <c r="J326" t="s">
        <v>519</v>
      </c>
      <c r="K326" t="s">
        <v>520</v>
      </c>
      <c r="L326">
        <v>3</v>
      </c>
      <c r="M326">
        <v>35</v>
      </c>
      <c r="N326" t="s">
        <v>569</v>
      </c>
      <c r="O326" t="s">
        <v>570</v>
      </c>
      <c r="P326" t="s">
        <v>571</v>
      </c>
      <c r="Q326" t="s">
        <v>524</v>
      </c>
      <c r="R326" t="s">
        <v>525</v>
      </c>
      <c r="S326" t="s">
        <v>526</v>
      </c>
      <c r="T326" t="s">
        <v>527</v>
      </c>
      <c r="U326" t="s">
        <v>554</v>
      </c>
      <c r="V326" t="s">
        <v>555</v>
      </c>
      <c r="W326" t="s">
        <v>541</v>
      </c>
      <c r="X326" t="s">
        <v>542</v>
      </c>
      <c r="Y326" t="s">
        <v>595</v>
      </c>
      <c r="Z326" t="s">
        <v>596</v>
      </c>
      <c r="AA326" t="s">
        <v>29</v>
      </c>
      <c r="AB326" s="3">
        <v>105989</v>
      </c>
      <c r="AC326">
        <v>0</v>
      </c>
      <c r="AD326">
        <v>0</v>
      </c>
      <c r="AE326" s="3">
        <v>105989</v>
      </c>
      <c r="AF326" s="3" t="e">
        <f t="shared" si="20"/>
        <v>#N/A</v>
      </c>
      <c r="AG326" s="3" t="e">
        <f>VLOOKUP(E326,'[2]Emp Cost Summary 2627'!$A:$Y,25,0)</f>
        <v>#N/A</v>
      </c>
      <c r="AH326" s="3" t="e">
        <f t="shared" si="21"/>
        <v>#N/A</v>
      </c>
      <c r="AI326" s="3" t="e">
        <f t="shared" si="22"/>
        <v>#N/A</v>
      </c>
      <c r="AJ326">
        <v>0</v>
      </c>
      <c r="AK326">
        <v>0</v>
      </c>
      <c r="AL326">
        <v>103862</v>
      </c>
      <c r="AM326">
        <f t="shared" si="23"/>
        <v>207724</v>
      </c>
      <c r="AN326">
        <v>2127</v>
      </c>
      <c r="AO326">
        <v>97.99</v>
      </c>
    </row>
    <row r="327" spans="1:41" hidden="1" x14ac:dyDescent="0.3">
      <c r="A327">
        <v>11010</v>
      </c>
      <c r="B327">
        <v>200409</v>
      </c>
      <c r="C327">
        <v>237915</v>
      </c>
      <c r="D327">
        <v>326</v>
      </c>
      <c r="G327" t="s">
        <v>1286</v>
      </c>
      <c r="H327" t="s">
        <v>1287</v>
      </c>
      <c r="I327">
        <v>0</v>
      </c>
      <c r="J327" t="s">
        <v>519</v>
      </c>
      <c r="K327" t="s">
        <v>520</v>
      </c>
      <c r="L327">
        <v>10</v>
      </c>
      <c r="M327">
        <v>95</v>
      </c>
      <c r="N327" s="253" t="s">
        <v>579</v>
      </c>
      <c r="O327" t="s">
        <v>580</v>
      </c>
      <c r="P327" t="s">
        <v>581</v>
      </c>
      <c r="Q327" t="s">
        <v>524</v>
      </c>
      <c r="R327" t="s">
        <v>525</v>
      </c>
      <c r="S327" t="s">
        <v>526</v>
      </c>
      <c r="T327" t="s">
        <v>527</v>
      </c>
      <c r="U327" t="s">
        <v>554</v>
      </c>
      <c r="V327" t="s">
        <v>555</v>
      </c>
      <c r="W327" t="s">
        <v>541</v>
      </c>
      <c r="X327" t="s">
        <v>542</v>
      </c>
      <c r="Y327" t="s">
        <v>592</v>
      </c>
      <c r="Z327" t="s">
        <v>593</v>
      </c>
      <c r="AA327" t="s">
        <v>29</v>
      </c>
      <c r="AB327" s="3">
        <v>104665</v>
      </c>
      <c r="AC327">
        <v>0</v>
      </c>
      <c r="AD327">
        <v>0</v>
      </c>
      <c r="AE327" s="3">
        <v>104665</v>
      </c>
      <c r="AF327" s="3">
        <f t="shared" si="20"/>
        <v>0</v>
      </c>
      <c r="AG327" s="3">
        <v>104665</v>
      </c>
      <c r="AH327" s="3">
        <f t="shared" si="21"/>
        <v>108118.94499999999</v>
      </c>
      <c r="AI327" s="3">
        <f t="shared" si="22"/>
        <v>111578.75124</v>
      </c>
      <c r="AJ327">
        <v>0</v>
      </c>
      <c r="AK327">
        <v>0</v>
      </c>
      <c r="AL327">
        <v>60114.37</v>
      </c>
      <c r="AM327">
        <f t="shared" si="23"/>
        <v>120228.74</v>
      </c>
      <c r="AN327">
        <v>44550.63</v>
      </c>
      <c r="AO327">
        <v>57.44</v>
      </c>
    </row>
    <row r="328" spans="1:41" hidden="1" x14ac:dyDescent="0.3">
      <c r="A328">
        <v>10847</v>
      </c>
      <c r="B328">
        <v>203469</v>
      </c>
      <c r="C328">
        <v>240918</v>
      </c>
      <c r="D328">
        <v>163</v>
      </c>
      <c r="G328" t="s">
        <v>993</v>
      </c>
      <c r="H328" t="s">
        <v>994</v>
      </c>
      <c r="I328">
        <v>0</v>
      </c>
      <c r="J328" t="s">
        <v>519</v>
      </c>
      <c r="K328" t="s">
        <v>520</v>
      </c>
      <c r="L328">
        <v>2</v>
      </c>
      <c r="M328">
        <v>26</v>
      </c>
      <c r="N328" t="s">
        <v>767</v>
      </c>
      <c r="O328" t="s">
        <v>768</v>
      </c>
      <c r="P328" t="s">
        <v>769</v>
      </c>
      <c r="Q328" t="s">
        <v>524</v>
      </c>
      <c r="R328" t="s">
        <v>525</v>
      </c>
      <c r="S328" t="s">
        <v>526</v>
      </c>
      <c r="T328" t="s">
        <v>527</v>
      </c>
      <c r="U328" t="s">
        <v>554</v>
      </c>
      <c r="V328" t="s">
        <v>555</v>
      </c>
      <c r="W328" t="s">
        <v>541</v>
      </c>
      <c r="X328" t="s">
        <v>542</v>
      </c>
      <c r="Y328" t="s">
        <v>656</v>
      </c>
      <c r="Z328" t="s">
        <v>657</v>
      </c>
      <c r="AA328" t="s">
        <v>26</v>
      </c>
      <c r="AB328" s="3">
        <v>468737</v>
      </c>
      <c r="AC328" s="3">
        <v>0</v>
      </c>
      <c r="AD328">
        <v>0</v>
      </c>
      <c r="AE328" s="3">
        <v>468737</v>
      </c>
      <c r="AF328" s="3">
        <f t="shared" si="20"/>
        <v>-468737</v>
      </c>
      <c r="AG328" s="3">
        <v>0</v>
      </c>
      <c r="AH328" s="3">
        <f t="shared" si="21"/>
        <v>0</v>
      </c>
      <c r="AI328" s="3">
        <f t="shared" si="22"/>
        <v>0</v>
      </c>
      <c r="AJ328">
        <v>0</v>
      </c>
      <c r="AK328">
        <v>0</v>
      </c>
      <c r="AL328">
        <v>392085.43</v>
      </c>
      <c r="AM328">
        <f t="shared" si="23"/>
        <v>784170.86</v>
      </c>
      <c r="AN328">
        <v>76651.570000000007</v>
      </c>
      <c r="AO328">
        <v>83.65</v>
      </c>
    </row>
    <row r="329" spans="1:41" hidden="1" x14ac:dyDescent="0.3">
      <c r="A329">
        <v>10811</v>
      </c>
      <c r="B329">
        <v>209345</v>
      </c>
      <c r="C329">
        <v>246705</v>
      </c>
      <c r="D329">
        <v>127</v>
      </c>
      <c r="E329" t="str">
        <f>CONCATENATE(MID(G329,8,3),F329)</f>
        <v>134/078/1341</v>
      </c>
      <c r="F329" s="252" t="s">
        <v>594</v>
      </c>
      <c r="G329" t="s">
        <v>917</v>
      </c>
      <c r="H329" t="s">
        <v>918</v>
      </c>
      <c r="I329">
        <v>0</v>
      </c>
      <c r="J329" t="s">
        <v>519</v>
      </c>
      <c r="K329" t="s">
        <v>520</v>
      </c>
      <c r="L329">
        <v>6</v>
      </c>
      <c r="M329">
        <v>66</v>
      </c>
      <c r="N329" t="s">
        <v>840</v>
      </c>
      <c r="O329" t="s">
        <v>841</v>
      </c>
      <c r="P329" t="s">
        <v>842</v>
      </c>
      <c r="Q329" t="s">
        <v>524</v>
      </c>
      <c r="R329" t="s">
        <v>525</v>
      </c>
      <c r="S329" t="s">
        <v>526</v>
      </c>
      <c r="T329" t="s">
        <v>527</v>
      </c>
      <c r="U329" t="s">
        <v>554</v>
      </c>
      <c r="V329" t="s">
        <v>555</v>
      </c>
      <c r="W329" t="s">
        <v>629</v>
      </c>
      <c r="X329" t="s">
        <v>630</v>
      </c>
      <c r="Y329" t="s">
        <v>595</v>
      </c>
      <c r="Z329" t="s">
        <v>596</v>
      </c>
      <c r="AA329" t="s">
        <v>29</v>
      </c>
      <c r="AB329" s="3">
        <v>102880</v>
      </c>
      <c r="AC329">
        <v>0</v>
      </c>
      <c r="AD329">
        <v>0</v>
      </c>
      <c r="AE329" s="3">
        <v>102880</v>
      </c>
      <c r="AF329" s="3" t="e">
        <f t="shared" si="20"/>
        <v>#N/A</v>
      </c>
      <c r="AG329" s="3" t="e">
        <f>VLOOKUP(E329,'[2]Emp Cost Summary 2627'!$A:$Y,25,0)</f>
        <v>#N/A</v>
      </c>
      <c r="AH329" s="3" t="e">
        <f t="shared" si="21"/>
        <v>#N/A</v>
      </c>
      <c r="AI329" s="3" t="e">
        <f t="shared" si="22"/>
        <v>#N/A</v>
      </c>
      <c r="AJ329">
        <v>0</v>
      </c>
      <c r="AK329">
        <v>0</v>
      </c>
      <c r="AL329">
        <v>100815</v>
      </c>
      <c r="AM329">
        <f t="shared" si="23"/>
        <v>201630</v>
      </c>
      <c r="AN329">
        <v>2065</v>
      </c>
      <c r="AO329">
        <v>97.99</v>
      </c>
    </row>
    <row r="330" spans="1:41" hidden="1" x14ac:dyDescent="0.3">
      <c r="A330">
        <v>10847</v>
      </c>
      <c r="B330">
        <v>203498</v>
      </c>
      <c r="C330">
        <v>240947</v>
      </c>
      <c r="D330">
        <v>163</v>
      </c>
      <c r="G330" t="s">
        <v>993</v>
      </c>
      <c r="H330" t="s">
        <v>994</v>
      </c>
      <c r="I330">
        <v>0</v>
      </c>
      <c r="J330" t="s">
        <v>519</v>
      </c>
      <c r="K330" t="s">
        <v>520</v>
      </c>
      <c r="L330">
        <v>2</v>
      </c>
      <c r="M330">
        <v>26</v>
      </c>
      <c r="N330" t="s">
        <v>767</v>
      </c>
      <c r="O330" t="s">
        <v>768</v>
      </c>
      <c r="P330" t="s">
        <v>769</v>
      </c>
      <c r="Q330" t="s">
        <v>524</v>
      </c>
      <c r="R330" t="s">
        <v>525</v>
      </c>
      <c r="S330" t="s">
        <v>526</v>
      </c>
      <c r="T330" t="s">
        <v>527</v>
      </c>
      <c r="U330" t="s">
        <v>554</v>
      </c>
      <c r="V330" t="s">
        <v>555</v>
      </c>
      <c r="W330" t="s">
        <v>541</v>
      </c>
      <c r="X330" t="s">
        <v>542</v>
      </c>
      <c r="Y330" t="s">
        <v>650</v>
      </c>
      <c r="Z330" t="s">
        <v>651</v>
      </c>
      <c r="AA330" t="s">
        <v>26</v>
      </c>
      <c r="AB330" s="3">
        <v>112497</v>
      </c>
      <c r="AC330" s="3">
        <v>0</v>
      </c>
      <c r="AD330">
        <v>0</v>
      </c>
      <c r="AE330" s="3">
        <v>112497</v>
      </c>
      <c r="AF330" s="3">
        <f t="shared" si="20"/>
        <v>-112497</v>
      </c>
      <c r="AG330" s="3">
        <v>0</v>
      </c>
      <c r="AH330" s="3">
        <f t="shared" si="21"/>
        <v>0</v>
      </c>
      <c r="AI330" s="3">
        <f t="shared" si="22"/>
        <v>0</v>
      </c>
      <c r="AJ330">
        <v>0</v>
      </c>
      <c r="AK330">
        <v>0</v>
      </c>
      <c r="AL330">
        <v>58673.65</v>
      </c>
      <c r="AM330">
        <f t="shared" si="23"/>
        <v>117347.3</v>
      </c>
      <c r="AN330">
        <v>53823.35</v>
      </c>
      <c r="AO330">
        <v>52.16</v>
      </c>
    </row>
    <row r="331" spans="1:41" hidden="1" x14ac:dyDescent="0.3">
      <c r="A331">
        <v>10847</v>
      </c>
      <c r="B331">
        <v>203656</v>
      </c>
      <c r="C331">
        <v>241102</v>
      </c>
      <c r="D331">
        <v>163</v>
      </c>
      <c r="G331" t="s">
        <v>993</v>
      </c>
      <c r="H331" t="s">
        <v>994</v>
      </c>
      <c r="I331">
        <v>0</v>
      </c>
      <c r="J331" t="s">
        <v>519</v>
      </c>
      <c r="K331" t="s">
        <v>520</v>
      </c>
      <c r="L331">
        <v>2</v>
      </c>
      <c r="M331">
        <v>26</v>
      </c>
      <c r="N331" t="s">
        <v>767</v>
      </c>
      <c r="O331" t="s">
        <v>768</v>
      </c>
      <c r="P331" t="s">
        <v>769</v>
      </c>
      <c r="Q331" t="s">
        <v>524</v>
      </c>
      <c r="R331" t="s">
        <v>525</v>
      </c>
      <c r="S331" t="s">
        <v>526</v>
      </c>
      <c r="T331" t="s">
        <v>527</v>
      </c>
      <c r="U331" t="s">
        <v>554</v>
      </c>
      <c r="V331" t="s">
        <v>555</v>
      </c>
      <c r="W331" t="s">
        <v>541</v>
      </c>
      <c r="X331" t="s">
        <v>542</v>
      </c>
      <c r="Y331" t="s">
        <v>652</v>
      </c>
      <c r="Z331" t="s">
        <v>653</v>
      </c>
      <c r="AA331" t="s">
        <v>26</v>
      </c>
      <c r="AB331" s="3">
        <v>5624849</v>
      </c>
      <c r="AC331" s="3">
        <v>0</v>
      </c>
      <c r="AD331">
        <v>0</v>
      </c>
      <c r="AE331" s="3">
        <v>5624849</v>
      </c>
      <c r="AF331" s="3">
        <f t="shared" si="20"/>
        <v>-5624849</v>
      </c>
      <c r="AG331" s="3">
        <v>0</v>
      </c>
      <c r="AH331" s="3">
        <f t="shared" si="21"/>
        <v>0</v>
      </c>
      <c r="AI331" s="3">
        <f t="shared" si="22"/>
        <v>0</v>
      </c>
      <c r="AJ331">
        <v>0</v>
      </c>
      <c r="AK331">
        <v>0</v>
      </c>
      <c r="AL331">
        <v>2933685.6</v>
      </c>
      <c r="AM331">
        <f t="shared" si="23"/>
        <v>5867371.2000000002</v>
      </c>
      <c r="AN331">
        <v>2691163.4</v>
      </c>
      <c r="AO331">
        <v>52.16</v>
      </c>
    </row>
    <row r="332" spans="1:41" hidden="1" x14ac:dyDescent="0.3">
      <c r="A332">
        <v>10847</v>
      </c>
      <c r="B332">
        <v>203476</v>
      </c>
      <c r="C332">
        <v>240925</v>
      </c>
      <c r="D332">
        <v>163</v>
      </c>
      <c r="G332" t="s">
        <v>993</v>
      </c>
      <c r="H332" t="s">
        <v>994</v>
      </c>
      <c r="I332">
        <v>0</v>
      </c>
      <c r="J332" t="s">
        <v>519</v>
      </c>
      <c r="K332" t="s">
        <v>520</v>
      </c>
      <c r="L332">
        <v>2</v>
      </c>
      <c r="M332">
        <v>26</v>
      </c>
      <c r="N332" t="s">
        <v>767</v>
      </c>
      <c r="O332" t="s">
        <v>768</v>
      </c>
      <c r="P332" t="s">
        <v>769</v>
      </c>
      <c r="Q332" t="s">
        <v>524</v>
      </c>
      <c r="R332" t="s">
        <v>525</v>
      </c>
      <c r="S332" t="s">
        <v>526</v>
      </c>
      <c r="T332" t="s">
        <v>527</v>
      </c>
      <c r="U332" t="s">
        <v>554</v>
      </c>
      <c r="V332" t="s">
        <v>555</v>
      </c>
      <c r="W332" t="s">
        <v>541</v>
      </c>
      <c r="X332" t="s">
        <v>542</v>
      </c>
      <c r="Y332" t="s">
        <v>658</v>
      </c>
      <c r="Z332" t="s">
        <v>659</v>
      </c>
      <c r="AA332" t="s">
        <v>26</v>
      </c>
      <c r="AB332" s="3">
        <v>1074</v>
      </c>
      <c r="AC332" s="3">
        <v>0</v>
      </c>
      <c r="AD332">
        <v>0</v>
      </c>
      <c r="AE332" s="3">
        <v>1074</v>
      </c>
      <c r="AF332" s="3">
        <f t="shared" si="20"/>
        <v>-1074</v>
      </c>
      <c r="AG332" s="3">
        <v>0</v>
      </c>
      <c r="AH332" s="3">
        <f t="shared" si="21"/>
        <v>0</v>
      </c>
      <c r="AI332" s="3">
        <f t="shared" si="22"/>
        <v>0</v>
      </c>
      <c r="AJ332">
        <v>0</v>
      </c>
      <c r="AK332">
        <v>0</v>
      </c>
      <c r="AL332">
        <v>640.04999999999995</v>
      </c>
      <c r="AM332">
        <f t="shared" si="23"/>
        <v>1280.0999999999999</v>
      </c>
      <c r="AN332">
        <v>433.95</v>
      </c>
      <c r="AO332">
        <v>59.59</v>
      </c>
    </row>
    <row r="333" spans="1:41" hidden="1" x14ac:dyDescent="0.3">
      <c r="A333">
        <v>10710</v>
      </c>
      <c r="B333">
        <v>206901</v>
      </c>
      <c r="C333">
        <v>244302</v>
      </c>
      <c r="D333">
        <v>26</v>
      </c>
      <c r="E333" t="str">
        <f>CONCATENATE(MID(G333,7,3),F333)</f>
        <v>053/053/1027</v>
      </c>
      <c r="F333" s="252" t="s">
        <v>664</v>
      </c>
      <c r="G333" t="s">
        <v>638</v>
      </c>
      <c r="H333" t="s">
        <v>639</v>
      </c>
      <c r="I333">
        <v>0</v>
      </c>
      <c r="J333" t="s">
        <v>519</v>
      </c>
      <c r="K333" t="s">
        <v>520</v>
      </c>
      <c r="L333">
        <v>4</v>
      </c>
      <c r="M333">
        <v>46</v>
      </c>
      <c r="N333" t="s">
        <v>363</v>
      </c>
      <c r="O333" t="s">
        <v>640</v>
      </c>
      <c r="P333" t="s">
        <v>641</v>
      </c>
      <c r="Q333" t="s">
        <v>524</v>
      </c>
      <c r="R333" t="s">
        <v>525</v>
      </c>
      <c r="S333" t="s">
        <v>526</v>
      </c>
      <c r="T333" t="s">
        <v>527</v>
      </c>
      <c r="U333" t="s">
        <v>554</v>
      </c>
      <c r="V333" t="s">
        <v>555</v>
      </c>
      <c r="W333" t="s">
        <v>541</v>
      </c>
      <c r="X333" t="s">
        <v>542</v>
      </c>
      <c r="Y333" t="s">
        <v>665</v>
      </c>
      <c r="Z333" t="s">
        <v>666</v>
      </c>
      <c r="AA333" t="s">
        <v>29</v>
      </c>
      <c r="AB333" s="3">
        <v>101119</v>
      </c>
      <c r="AC333">
        <v>0</v>
      </c>
      <c r="AD333">
        <v>0</v>
      </c>
      <c r="AE333" s="3">
        <v>101119</v>
      </c>
      <c r="AF333" s="3">
        <f t="shared" si="20"/>
        <v>78662.814799441083</v>
      </c>
      <c r="AG333" s="3">
        <v>179781.81479944108</v>
      </c>
      <c r="AH333" s="3">
        <f t="shared" si="21"/>
        <v>185714.61468782261</v>
      </c>
      <c r="AI333" s="3">
        <f t="shared" si="22"/>
        <v>191657.48235783295</v>
      </c>
      <c r="AJ333">
        <v>0</v>
      </c>
      <c r="AK333">
        <v>0</v>
      </c>
      <c r="AL333">
        <v>79808.31</v>
      </c>
      <c r="AM333">
        <f t="shared" si="23"/>
        <v>159616.62</v>
      </c>
      <c r="AN333">
        <v>21310.69</v>
      </c>
      <c r="AO333">
        <v>78.930000000000007</v>
      </c>
    </row>
    <row r="334" spans="1:41" hidden="1" x14ac:dyDescent="0.3">
      <c r="A334">
        <v>10847</v>
      </c>
      <c r="B334">
        <v>203482</v>
      </c>
      <c r="C334">
        <v>240931</v>
      </c>
      <c r="D334">
        <v>163</v>
      </c>
      <c r="G334" t="s">
        <v>993</v>
      </c>
      <c r="H334" t="s">
        <v>994</v>
      </c>
      <c r="I334">
        <v>0</v>
      </c>
      <c r="J334" t="s">
        <v>519</v>
      </c>
      <c r="K334" t="s">
        <v>520</v>
      </c>
      <c r="L334">
        <v>2</v>
      </c>
      <c r="M334">
        <v>26</v>
      </c>
      <c r="N334" t="s">
        <v>767</v>
      </c>
      <c r="O334" t="s">
        <v>768</v>
      </c>
      <c r="P334" t="s">
        <v>769</v>
      </c>
      <c r="Q334" t="s">
        <v>524</v>
      </c>
      <c r="R334" t="s">
        <v>525</v>
      </c>
      <c r="S334" t="s">
        <v>526</v>
      </c>
      <c r="T334" t="s">
        <v>527</v>
      </c>
      <c r="U334" t="s">
        <v>554</v>
      </c>
      <c r="V334" t="s">
        <v>555</v>
      </c>
      <c r="W334" t="s">
        <v>541</v>
      </c>
      <c r="X334" t="s">
        <v>542</v>
      </c>
      <c r="Y334" t="s">
        <v>660</v>
      </c>
      <c r="Z334" t="s">
        <v>661</v>
      </c>
      <c r="AA334" t="s">
        <v>26</v>
      </c>
      <c r="AB334" s="3">
        <v>1069199</v>
      </c>
      <c r="AC334" s="3">
        <v>0</v>
      </c>
      <c r="AD334">
        <v>0</v>
      </c>
      <c r="AE334" s="3">
        <v>1069199</v>
      </c>
      <c r="AF334" s="3">
        <f t="shared" si="20"/>
        <v>-1069199</v>
      </c>
      <c r="AG334" s="3">
        <v>0</v>
      </c>
      <c r="AH334" s="3">
        <f t="shared" si="21"/>
        <v>0</v>
      </c>
      <c r="AI334" s="3">
        <f t="shared" si="22"/>
        <v>0</v>
      </c>
      <c r="AJ334">
        <v>0</v>
      </c>
      <c r="AK334">
        <v>0</v>
      </c>
      <c r="AL334">
        <v>558011.22</v>
      </c>
      <c r="AM334">
        <f t="shared" si="23"/>
        <v>1116022.44</v>
      </c>
      <c r="AN334">
        <v>511187.78</v>
      </c>
      <c r="AO334">
        <v>52.19</v>
      </c>
    </row>
    <row r="335" spans="1:41" hidden="1" x14ac:dyDescent="0.3">
      <c r="A335">
        <v>10847</v>
      </c>
      <c r="B335">
        <v>232800</v>
      </c>
      <c r="C335">
        <v>257901</v>
      </c>
      <c r="D335">
        <v>163</v>
      </c>
      <c r="G335" t="s">
        <v>993</v>
      </c>
      <c r="H335" t="s">
        <v>994</v>
      </c>
      <c r="I335">
        <v>0</v>
      </c>
      <c r="J335" t="s">
        <v>519</v>
      </c>
      <c r="K335" t="s">
        <v>520</v>
      </c>
      <c r="L335">
        <v>2</v>
      </c>
      <c r="M335">
        <v>26</v>
      </c>
      <c r="N335" t="s">
        <v>767</v>
      </c>
      <c r="O335" t="s">
        <v>768</v>
      </c>
      <c r="P335" t="s">
        <v>769</v>
      </c>
      <c r="Q335" t="s">
        <v>524</v>
      </c>
      <c r="R335" t="s">
        <v>525</v>
      </c>
      <c r="S335" t="s">
        <v>526</v>
      </c>
      <c r="T335" t="s">
        <v>527</v>
      </c>
      <c r="U335" t="s">
        <v>554</v>
      </c>
      <c r="V335" t="s">
        <v>555</v>
      </c>
      <c r="W335" t="s">
        <v>541</v>
      </c>
      <c r="X335" t="s">
        <v>542</v>
      </c>
      <c r="Y335" t="s">
        <v>675</v>
      </c>
      <c r="Z335" t="s">
        <v>676</v>
      </c>
      <c r="AA335" t="s">
        <v>26</v>
      </c>
      <c r="AB335" s="3">
        <v>29047</v>
      </c>
      <c r="AC335" s="3">
        <v>0</v>
      </c>
      <c r="AD335">
        <v>0</v>
      </c>
      <c r="AE335" s="3">
        <v>29047</v>
      </c>
      <c r="AF335" s="3">
        <f t="shared" si="20"/>
        <v>-29047</v>
      </c>
      <c r="AG335" s="3">
        <v>0</v>
      </c>
      <c r="AH335" s="3">
        <f t="shared" si="21"/>
        <v>0</v>
      </c>
      <c r="AI335" s="3">
        <f t="shared" si="22"/>
        <v>0</v>
      </c>
      <c r="AJ335">
        <v>0</v>
      </c>
      <c r="AK335">
        <v>0</v>
      </c>
      <c r="AL335">
        <v>19893.91</v>
      </c>
      <c r="AM335">
        <f t="shared" si="23"/>
        <v>39787.82</v>
      </c>
      <c r="AN335">
        <v>9153.09</v>
      </c>
      <c r="AO335">
        <v>68.489999999999995</v>
      </c>
    </row>
    <row r="336" spans="1:41" hidden="1" x14ac:dyDescent="0.3">
      <c r="A336">
        <v>10847</v>
      </c>
      <c r="B336">
        <v>203628</v>
      </c>
      <c r="C336">
        <v>241074</v>
      </c>
      <c r="D336">
        <v>163</v>
      </c>
      <c r="G336" t="s">
        <v>993</v>
      </c>
      <c r="H336" t="s">
        <v>994</v>
      </c>
      <c r="I336">
        <v>0</v>
      </c>
      <c r="J336" t="s">
        <v>519</v>
      </c>
      <c r="K336" t="s">
        <v>520</v>
      </c>
      <c r="L336">
        <v>2</v>
      </c>
      <c r="M336">
        <v>26</v>
      </c>
      <c r="N336" t="s">
        <v>767</v>
      </c>
      <c r="O336" t="s">
        <v>768</v>
      </c>
      <c r="P336" t="s">
        <v>769</v>
      </c>
      <c r="Q336" t="s">
        <v>524</v>
      </c>
      <c r="R336" t="s">
        <v>525</v>
      </c>
      <c r="S336" t="s">
        <v>526</v>
      </c>
      <c r="T336" t="s">
        <v>527</v>
      </c>
      <c r="U336" t="s">
        <v>554</v>
      </c>
      <c r="V336" t="s">
        <v>555</v>
      </c>
      <c r="W336" t="s">
        <v>541</v>
      </c>
      <c r="X336" t="s">
        <v>542</v>
      </c>
      <c r="Y336" t="s">
        <v>644</v>
      </c>
      <c r="Z336" t="s">
        <v>645</v>
      </c>
      <c r="AA336" t="s">
        <v>26</v>
      </c>
      <c r="AB336" s="3">
        <v>487855</v>
      </c>
      <c r="AC336" s="3">
        <v>0</v>
      </c>
      <c r="AD336">
        <v>0</v>
      </c>
      <c r="AE336" s="3">
        <v>487855</v>
      </c>
      <c r="AF336" s="3">
        <f t="shared" si="20"/>
        <v>-487855</v>
      </c>
      <c r="AG336" s="3">
        <v>0</v>
      </c>
      <c r="AH336" s="3">
        <f t="shared" si="21"/>
        <v>0</v>
      </c>
      <c r="AI336" s="3">
        <f t="shared" si="22"/>
        <v>0</v>
      </c>
      <c r="AJ336">
        <v>0</v>
      </c>
      <c r="AK336">
        <v>0</v>
      </c>
      <c r="AL336">
        <v>212425.55</v>
      </c>
      <c r="AM336">
        <f t="shared" si="23"/>
        <v>424851.1</v>
      </c>
      <c r="AN336">
        <v>275429.45</v>
      </c>
      <c r="AO336">
        <v>43.54</v>
      </c>
    </row>
    <row r="337" spans="1:41" hidden="1" x14ac:dyDescent="0.3">
      <c r="A337">
        <v>10847</v>
      </c>
      <c r="B337">
        <v>203649</v>
      </c>
      <c r="C337">
        <v>241095</v>
      </c>
      <c r="D337">
        <v>163</v>
      </c>
      <c r="G337" t="s">
        <v>993</v>
      </c>
      <c r="H337" t="s">
        <v>994</v>
      </c>
      <c r="I337">
        <v>0</v>
      </c>
      <c r="J337" t="s">
        <v>519</v>
      </c>
      <c r="K337" t="s">
        <v>520</v>
      </c>
      <c r="L337">
        <v>2</v>
      </c>
      <c r="M337">
        <v>26</v>
      </c>
      <c r="N337" t="s">
        <v>767</v>
      </c>
      <c r="O337" t="s">
        <v>768</v>
      </c>
      <c r="P337" t="s">
        <v>769</v>
      </c>
      <c r="Q337" t="s">
        <v>524</v>
      </c>
      <c r="R337" t="s">
        <v>525</v>
      </c>
      <c r="S337" t="s">
        <v>526</v>
      </c>
      <c r="T337" t="s">
        <v>527</v>
      </c>
      <c r="U337" t="s">
        <v>554</v>
      </c>
      <c r="V337" t="s">
        <v>555</v>
      </c>
      <c r="W337" t="s">
        <v>541</v>
      </c>
      <c r="X337" t="s">
        <v>542</v>
      </c>
      <c r="Y337" t="s">
        <v>642</v>
      </c>
      <c r="Z337" t="s">
        <v>643</v>
      </c>
      <c r="AA337" t="s">
        <v>26</v>
      </c>
      <c r="AB337" s="3">
        <v>688530</v>
      </c>
      <c r="AC337" s="3">
        <v>0</v>
      </c>
      <c r="AD337">
        <v>0</v>
      </c>
      <c r="AE337" s="3">
        <v>688530</v>
      </c>
      <c r="AF337" s="3">
        <f t="shared" si="20"/>
        <v>-688530</v>
      </c>
      <c r="AG337" s="3">
        <v>0</v>
      </c>
      <c r="AH337" s="3">
        <f t="shared" si="21"/>
        <v>0</v>
      </c>
      <c r="AI337" s="3">
        <f t="shared" si="22"/>
        <v>0</v>
      </c>
      <c r="AJ337">
        <v>0</v>
      </c>
      <c r="AK337">
        <v>0</v>
      </c>
      <c r="AL337">
        <v>386868.63</v>
      </c>
      <c r="AM337">
        <f t="shared" si="23"/>
        <v>773737.26</v>
      </c>
      <c r="AN337">
        <v>301661.37</v>
      </c>
      <c r="AO337">
        <v>56.19</v>
      </c>
    </row>
    <row r="338" spans="1:41" hidden="1" x14ac:dyDescent="0.3">
      <c r="A338">
        <v>10847</v>
      </c>
      <c r="B338">
        <v>203642</v>
      </c>
      <c r="C338">
        <v>241088</v>
      </c>
      <c r="D338">
        <v>163</v>
      </c>
      <c r="G338" t="s">
        <v>993</v>
      </c>
      <c r="H338" t="s">
        <v>994</v>
      </c>
      <c r="I338">
        <v>0</v>
      </c>
      <c r="J338" t="s">
        <v>519</v>
      </c>
      <c r="K338" t="s">
        <v>520</v>
      </c>
      <c r="L338">
        <v>2</v>
      </c>
      <c r="M338">
        <v>26</v>
      </c>
      <c r="N338" t="s">
        <v>767</v>
      </c>
      <c r="O338" t="s">
        <v>768</v>
      </c>
      <c r="P338" t="s">
        <v>769</v>
      </c>
      <c r="Q338" t="s">
        <v>524</v>
      </c>
      <c r="R338" t="s">
        <v>525</v>
      </c>
      <c r="S338" t="s">
        <v>526</v>
      </c>
      <c r="T338" t="s">
        <v>527</v>
      </c>
      <c r="U338" t="s">
        <v>554</v>
      </c>
      <c r="V338" t="s">
        <v>555</v>
      </c>
      <c r="W338" t="s">
        <v>541</v>
      </c>
      <c r="X338" t="s">
        <v>542</v>
      </c>
      <c r="Y338" t="s">
        <v>667</v>
      </c>
      <c r="Z338" t="s">
        <v>668</v>
      </c>
      <c r="AA338" t="s">
        <v>26</v>
      </c>
      <c r="AB338" s="3">
        <v>708956</v>
      </c>
      <c r="AC338" s="3">
        <v>0</v>
      </c>
      <c r="AD338">
        <v>0</v>
      </c>
      <c r="AE338" s="3">
        <v>708956</v>
      </c>
      <c r="AF338" s="3">
        <f t="shared" si="20"/>
        <v>-708956</v>
      </c>
      <c r="AG338" s="3">
        <v>0</v>
      </c>
      <c r="AH338" s="3">
        <f t="shared" si="21"/>
        <v>0</v>
      </c>
      <c r="AI338" s="3">
        <f t="shared" si="22"/>
        <v>0</v>
      </c>
      <c r="AJ338">
        <v>0</v>
      </c>
      <c r="AK338">
        <v>0</v>
      </c>
      <c r="AL338">
        <v>554403.56999999995</v>
      </c>
      <c r="AM338">
        <f t="shared" si="23"/>
        <v>1108807.1399999999</v>
      </c>
      <c r="AN338">
        <v>154552.43</v>
      </c>
      <c r="AO338">
        <v>78.2</v>
      </c>
    </row>
    <row r="339" spans="1:41" hidden="1" x14ac:dyDescent="0.3">
      <c r="A339">
        <v>10847</v>
      </c>
      <c r="B339">
        <v>203663</v>
      </c>
      <c r="C339">
        <v>241109</v>
      </c>
      <c r="D339">
        <v>163</v>
      </c>
      <c r="G339" t="s">
        <v>993</v>
      </c>
      <c r="H339" t="s">
        <v>994</v>
      </c>
      <c r="I339">
        <v>0</v>
      </c>
      <c r="J339" t="s">
        <v>519</v>
      </c>
      <c r="K339" t="s">
        <v>520</v>
      </c>
      <c r="L339">
        <v>2</v>
      </c>
      <c r="M339">
        <v>26</v>
      </c>
      <c r="N339" t="s">
        <v>767</v>
      </c>
      <c r="O339" t="s">
        <v>768</v>
      </c>
      <c r="P339" t="s">
        <v>769</v>
      </c>
      <c r="Q339" t="s">
        <v>524</v>
      </c>
      <c r="R339" t="s">
        <v>525</v>
      </c>
      <c r="S339" t="s">
        <v>526</v>
      </c>
      <c r="T339" t="s">
        <v>527</v>
      </c>
      <c r="U339" t="s">
        <v>554</v>
      </c>
      <c r="V339" t="s">
        <v>555</v>
      </c>
      <c r="W339" t="s">
        <v>541</v>
      </c>
      <c r="X339" t="s">
        <v>542</v>
      </c>
      <c r="Y339" t="s">
        <v>646</v>
      </c>
      <c r="Z339" t="s">
        <v>647</v>
      </c>
      <c r="AA339" t="s">
        <v>26</v>
      </c>
      <c r="AB339" s="3">
        <v>18194</v>
      </c>
      <c r="AC339" s="3">
        <v>0</v>
      </c>
      <c r="AD339">
        <v>0</v>
      </c>
      <c r="AE339" s="3">
        <v>18194</v>
      </c>
      <c r="AF339" s="3">
        <f t="shared" si="20"/>
        <v>-18194</v>
      </c>
      <c r="AG339" s="3">
        <v>0</v>
      </c>
      <c r="AH339" s="3">
        <f t="shared" si="21"/>
        <v>0</v>
      </c>
      <c r="AI339" s="3">
        <f t="shared" si="22"/>
        <v>0</v>
      </c>
      <c r="AJ339">
        <v>0</v>
      </c>
      <c r="AK339">
        <v>0</v>
      </c>
      <c r="AL339">
        <v>9033.1200000000008</v>
      </c>
      <c r="AM339">
        <f t="shared" si="23"/>
        <v>18066.240000000002</v>
      </c>
      <c r="AN339">
        <v>9160.8799999999992</v>
      </c>
      <c r="AO339">
        <v>49.65</v>
      </c>
    </row>
    <row r="340" spans="1:41" hidden="1" x14ac:dyDescent="0.3">
      <c r="A340">
        <v>10847</v>
      </c>
      <c r="B340">
        <v>223821</v>
      </c>
      <c r="C340">
        <v>256458</v>
      </c>
      <c r="D340">
        <v>163</v>
      </c>
      <c r="G340" t="s">
        <v>993</v>
      </c>
      <c r="H340" t="s">
        <v>994</v>
      </c>
      <c r="I340">
        <v>0</v>
      </c>
      <c r="J340" t="s">
        <v>519</v>
      </c>
      <c r="K340" t="s">
        <v>520</v>
      </c>
      <c r="L340">
        <v>2</v>
      </c>
      <c r="M340">
        <v>26</v>
      </c>
      <c r="N340" t="s">
        <v>767</v>
      </c>
      <c r="O340" t="s">
        <v>768</v>
      </c>
      <c r="P340" t="s">
        <v>769</v>
      </c>
      <c r="Q340" t="s">
        <v>524</v>
      </c>
      <c r="R340" t="s">
        <v>525</v>
      </c>
      <c r="S340" t="s">
        <v>526</v>
      </c>
      <c r="T340" t="s">
        <v>527</v>
      </c>
      <c r="U340" t="s">
        <v>554</v>
      </c>
      <c r="V340" t="s">
        <v>555</v>
      </c>
      <c r="W340" t="s">
        <v>541</v>
      </c>
      <c r="X340" t="s">
        <v>542</v>
      </c>
      <c r="Y340" t="s">
        <v>669</v>
      </c>
      <c r="Z340" t="s">
        <v>670</v>
      </c>
      <c r="AA340" t="s">
        <v>26</v>
      </c>
      <c r="AB340" s="3">
        <v>66000</v>
      </c>
      <c r="AC340" s="3">
        <v>0</v>
      </c>
      <c r="AD340">
        <v>0</v>
      </c>
      <c r="AE340" s="3">
        <v>66000</v>
      </c>
      <c r="AF340" s="3">
        <f t="shared" si="20"/>
        <v>-66000</v>
      </c>
      <c r="AG340" s="3">
        <v>0</v>
      </c>
      <c r="AH340" s="3">
        <f t="shared" si="21"/>
        <v>0</v>
      </c>
      <c r="AI340" s="3">
        <f t="shared" si="22"/>
        <v>0</v>
      </c>
      <c r="AJ340">
        <v>0</v>
      </c>
      <c r="AK340">
        <v>0</v>
      </c>
      <c r="AL340">
        <v>48000</v>
      </c>
      <c r="AM340">
        <f t="shared" si="23"/>
        <v>96000</v>
      </c>
      <c r="AN340">
        <v>18000</v>
      </c>
      <c r="AO340">
        <v>72.73</v>
      </c>
    </row>
    <row r="341" spans="1:41" hidden="1" x14ac:dyDescent="0.3">
      <c r="A341">
        <v>11263</v>
      </c>
      <c r="B341">
        <v>231578</v>
      </c>
      <c r="C341">
        <v>263423</v>
      </c>
      <c r="D341">
        <v>580</v>
      </c>
      <c r="G341" t="s">
        <v>1628</v>
      </c>
      <c r="H341" t="s">
        <v>1629</v>
      </c>
      <c r="I341">
        <v>0</v>
      </c>
      <c r="J341" t="s">
        <v>519</v>
      </c>
      <c r="K341" t="s">
        <v>520</v>
      </c>
      <c r="L341">
        <v>4</v>
      </c>
      <c r="M341">
        <v>86</v>
      </c>
      <c r="N341" t="s">
        <v>1462</v>
      </c>
      <c r="O341" t="s">
        <v>575</v>
      </c>
      <c r="P341" t="s">
        <v>576</v>
      </c>
      <c r="Q341" t="s">
        <v>1630</v>
      </c>
      <c r="R341" t="s">
        <v>1631</v>
      </c>
      <c r="S341" t="s">
        <v>526</v>
      </c>
      <c r="T341" t="s">
        <v>527</v>
      </c>
      <c r="U341" t="s">
        <v>554</v>
      </c>
      <c r="V341" t="s">
        <v>555</v>
      </c>
      <c r="W341" t="s">
        <v>541</v>
      </c>
      <c r="X341" t="s">
        <v>542</v>
      </c>
      <c r="Y341" t="s">
        <v>648</v>
      </c>
      <c r="Z341" t="s">
        <v>649</v>
      </c>
      <c r="AA341" t="s">
        <v>29</v>
      </c>
      <c r="AB341" s="3">
        <v>100464</v>
      </c>
      <c r="AC341">
        <v>0</v>
      </c>
      <c r="AD341">
        <v>0</v>
      </c>
      <c r="AE341" s="3">
        <v>100464</v>
      </c>
      <c r="AF341" s="3">
        <f t="shared" si="20"/>
        <v>0</v>
      </c>
      <c r="AG341" s="3">
        <v>100464</v>
      </c>
      <c r="AH341" s="3">
        <f t="shared" si="21"/>
        <v>103779.31199999999</v>
      </c>
      <c r="AI341" s="3">
        <f t="shared" si="22"/>
        <v>107100.24998399999</v>
      </c>
      <c r="AJ341">
        <v>0</v>
      </c>
      <c r="AK341">
        <v>0</v>
      </c>
      <c r="AL341">
        <v>88819.99</v>
      </c>
      <c r="AM341">
        <f t="shared" si="23"/>
        <v>177639.98</v>
      </c>
      <c r="AN341">
        <v>11644.01</v>
      </c>
      <c r="AO341">
        <v>88.41</v>
      </c>
    </row>
    <row r="342" spans="1:41" hidden="1" x14ac:dyDescent="0.3">
      <c r="A342">
        <v>11505</v>
      </c>
      <c r="B342">
        <v>226346</v>
      </c>
      <c r="C342">
        <v>257979</v>
      </c>
      <c r="D342">
        <v>2302</v>
      </c>
      <c r="G342" t="s">
        <v>1699</v>
      </c>
      <c r="H342" t="s">
        <v>1700</v>
      </c>
      <c r="I342">
        <v>0</v>
      </c>
      <c r="J342" t="s">
        <v>519</v>
      </c>
      <c r="K342" t="s">
        <v>520</v>
      </c>
      <c r="L342">
        <v>3</v>
      </c>
      <c r="M342">
        <v>35</v>
      </c>
      <c r="N342" t="s">
        <v>569</v>
      </c>
      <c r="O342" t="s">
        <v>570</v>
      </c>
      <c r="P342" t="s">
        <v>571</v>
      </c>
      <c r="Q342" t="s">
        <v>524</v>
      </c>
      <c r="R342" t="s">
        <v>525</v>
      </c>
      <c r="S342" t="s">
        <v>526</v>
      </c>
      <c r="T342" t="s">
        <v>527</v>
      </c>
      <c r="U342" t="s">
        <v>554</v>
      </c>
      <c r="V342" t="s">
        <v>555</v>
      </c>
      <c r="W342" t="s">
        <v>541</v>
      </c>
      <c r="X342" t="s">
        <v>542</v>
      </c>
      <c r="Y342" t="s">
        <v>532</v>
      </c>
      <c r="Z342" t="s">
        <v>533</v>
      </c>
      <c r="AA342" t="s">
        <v>28</v>
      </c>
      <c r="AB342" s="3">
        <v>36000</v>
      </c>
      <c r="AC342">
        <v>30000</v>
      </c>
      <c r="AD342">
        <v>0</v>
      </c>
      <c r="AE342" s="3">
        <v>66000</v>
      </c>
      <c r="AF342" s="3">
        <f t="shared" si="20"/>
        <v>0</v>
      </c>
      <c r="AG342" s="3">
        <v>66000</v>
      </c>
      <c r="AH342" s="3">
        <f t="shared" si="21"/>
        <v>68178</v>
      </c>
      <c r="AI342" s="3">
        <f t="shared" si="22"/>
        <v>70359.695999999996</v>
      </c>
      <c r="AJ342">
        <v>0</v>
      </c>
      <c r="AK342">
        <v>0</v>
      </c>
      <c r="AL342">
        <v>41650.639999999999</v>
      </c>
      <c r="AM342">
        <f t="shared" si="23"/>
        <v>83301.279999999999</v>
      </c>
      <c r="AN342">
        <v>24349.360000000001</v>
      </c>
      <c r="AO342">
        <v>63.11</v>
      </c>
    </row>
    <row r="343" spans="1:41" hidden="1" x14ac:dyDescent="0.3">
      <c r="A343">
        <v>10850</v>
      </c>
      <c r="B343">
        <v>223356</v>
      </c>
      <c r="C343">
        <v>256168</v>
      </c>
      <c r="D343">
        <v>166</v>
      </c>
      <c r="G343" t="s">
        <v>999</v>
      </c>
      <c r="H343" t="s">
        <v>1000</v>
      </c>
      <c r="I343">
        <v>0</v>
      </c>
      <c r="J343" t="s">
        <v>519</v>
      </c>
      <c r="K343" t="s">
        <v>520</v>
      </c>
      <c r="L343">
        <v>5</v>
      </c>
      <c r="M343">
        <v>93</v>
      </c>
      <c r="N343" t="s">
        <v>1001</v>
      </c>
      <c r="O343" t="s">
        <v>545</v>
      </c>
      <c r="P343" t="s">
        <v>546</v>
      </c>
      <c r="Q343" t="s">
        <v>524</v>
      </c>
      <c r="R343" t="s">
        <v>525</v>
      </c>
      <c r="S343" t="s">
        <v>526</v>
      </c>
      <c r="T343" t="s">
        <v>527</v>
      </c>
      <c r="U343" t="s">
        <v>554</v>
      </c>
      <c r="V343" t="s">
        <v>555</v>
      </c>
      <c r="W343" t="s">
        <v>1002</v>
      </c>
      <c r="X343" t="s">
        <v>1003</v>
      </c>
      <c r="Y343" t="s">
        <v>652</v>
      </c>
      <c r="Z343" t="s">
        <v>653</v>
      </c>
      <c r="AA343" t="s">
        <v>26</v>
      </c>
      <c r="AB343" s="3">
        <v>4171810</v>
      </c>
      <c r="AC343" s="3">
        <v>0</v>
      </c>
      <c r="AD343">
        <v>0</v>
      </c>
      <c r="AE343" s="3">
        <v>4171810</v>
      </c>
      <c r="AF343" s="3">
        <f t="shared" si="20"/>
        <v>-4171810</v>
      </c>
      <c r="AG343" s="3">
        <v>0</v>
      </c>
      <c r="AH343" s="3">
        <f t="shared" si="21"/>
        <v>0</v>
      </c>
      <c r="AI343" s="3">
        <f t="shared" si="22"/>
        <v>0</v>
      </c>
      <c r="AJ343">
        <v>0</v>
      </c>
      <c r="AK343">
        <v>0</v>
      </c>
      <c r="AL343">
        <v>1980167.23</v>
      </c>
      <c r="AM343">
        <f t="shared" si="23"/>
        <v>3960334.46</v>
      </c>
      <c r="AN343">
        <v>2191642.77</v>
      </c>
      <c r="AO343">
        <v>47.47</v>
      </c>
    </row>
    <row r="344" spans="1:41" hidden="1" x14ac:dyDescent="0.3">
      <c r="A344">
        <v>10850</v>
      </c>
      <c r="B344">
        <v>223982</v>
      </c>
      <c r="C344">
        <v>256591</v>
      </c>
      <c r="D344">
        <v>166</v>
      </c>
      <c r="G344" t="s">
        <v>999</v>
      </c>
      <c r="H344" t="s">
        <v>1000</v>
      </c>
      <c r="I344">
        <v>0</v>
      </c>
      <c r="J344" t="s">
        <v>519</v>
      </c>
      <c r="K344" t="s">
        <v>520</v>
      </c>
      <c r="L344">
        <v>5</v>
      </c>
      <c r="M344">
        <v>93</v>
      </c>
      <c r="N344" t="s">
        <v>1001</v>
      </c>
      <c r="O344" t="s">
        <v>545</v>
      </c>
      <c r="P344" t="s">
        <v>546</v>
      </c>
      <c r="Q344" t="s">
        <v>524</v>
      </c>
      <c r="R344" t="s">
        <v>525</v>
      </c>
      <c r="S344" t="s">
        <v>526</v>
      </c>
      <c r="T344" t="s">
        <v>527</v>
      </c>
      <c r="U344" t="s">
        <v>554</v>
      </c>
      <c r="V344" t="s">
        <v>555</v>
      </c>
      <c r="W344" t="s">
        <v>1002</v>
      </c>
      <c r="X344" t="s">
        <v>1003</v>
      </c>
      <c r="Y344" t="s">
        <v>644</v>
      </c>
      <c r="Z344" t="s">
        <v>645</v>
      </c>
      <c r="AA344" t="s">
        <v>26</v>
      </c>
      <c r="AB344" s="3">
        <v>390099</v>
      </c>
      <c r="AC344" s="3">
        <v>0</v>
      </c>
      <c r="AD344">
        <v>0</v>
      </c>
      <c r="AE344" s="3">
        <v>390099</v>
      </c>
      <c r="AF344" s="3">
        <f t="shared" si="20"/>
        <v>-390099</v>
      </c>
      <c r="AG344" s="3">
        <v>0</v>
      </c>
      <c r="AH344" s="3">
        <f t="shared" si="21"/>
        <v>0</v>
      </c>
      <c r="AI344" s="3">
        <f t="shared" si="22"/>
        <v>0</v>
      </c>
      <c r="AJ344">
        <v>0</v>
      </c>
      <c r="AK344">
        <v>0</v>
      </c>
      <c r="AL344">
        <v>194885.4</v>
      </c>
      <c r="AM344">
        <f t="shared" si="23"/>
        <v>389770.8</v>
      </c>
      <c r="AN344">
        <v>195213.6</v>
      </c>
      <c r="AO344">
        <v>49.96</v>
      </c>
    </row>
    <row r="345" spans="1:41" hidden="1" x14ac:dyDescent="0.3">
      <c r="A345">
        <v>10850</v>
      </c>
      <c r="B345">
        <v>223995</v>
      </c>
      <c r="C345">
        <v>256605</v>
      </c>
      <c r="D345">
        <v>166</v>
      </c>
      <c r="G345" t="s">
        <v>999</v>
      </c>
      <c r="H345" t="s">
        <v>1000</v>
      </c>
      <c r="I345">
        <v>0</v>
      </c>
      <c r="J345" t="s">
        <v>519</v>
      </c>
      <c r="K345" t="s">
        <v>520</v>
      </c>
      <c r="L345">
        <v>5</v>
      </c>
      <c r="M345">
        <v>93</v>
      </c>
      <c r="N345" t="s">
        <v>1001</v>
      </c>
      <c r="O345" t="s">
        <v>545</v>
      </c>
      <c r="P345" t="s">
        <v>546</v>
      </c>
      <c r="Q345" t="s">
        <v>524</v>
      </c>
      <c r="R345" t="s">
        <v>525</v>
      </c>
      <c r="S345" t="s">
        <v>526</v>
      </c>
      <c r="T345" t="s">
        <v>527</v>
      </c>
      <c r="U345" t="s">
        <v>554</v>
      </c>
      <c r="V345" t="s">
        <v>555</v>
      </c>
      <c r="W345" t="s">
        <v>1002</v>
      </c>
      <c r="X345" t="s">
        <v>1003</v>
      </c>
      <c r="Y345" t="s">
        <v>660</v>
      </c>
      <c r="Z345" t="s">
        <v>661</v>
      </c>
      <c r="AA345" t="s">
        <v>26</v>
      </c>
      <c r="AB345" s="3">
        <v>804596</v>
      </c>
      <c r="AC345" s="3">
        <v>0</v>
      </c>
      <c r="AD345">
        <v>0</v>
      </c>
      <c r="AE345" s="3">
        <v>804596</v>
      </c>
      <c r="AF345" s="3">
        <f t="shared" si="20"/>
        <v>-804596</v>
      </c>
      <c r="AG345" s="3">
        <v>0</v>
      </c>
      <c r="AH345" s="3">
        <f t="shared" si="21"/>
        <v>0</v>
      </c>
      <c r="AI345" s="3">
        <f t="shared" si="22"/>
        <v>0</v>
      </c>
      <c r="AJ345">
        <v>0</v>
      </c>
      <c r="AK345">
        <v>0</v>
      </c>
      <c r="AL345">
        <v>395242.78</v>
      </c>
      <c r="AM345">
        <f t="shared" si="23"/>
        <v>790485.56</v>
      </c>
      <c r="AN345">
        <v>409353.22</v>
      </c>
      <c r="AO345">
        <v>49.12</v>
      </c>
    </row>
    <row r="346" spans="1:41" hidden="1" x14ac:dyDescent="0.3">
      <c r="A346">
        <v>10850</v>
      </c>
      <c r="B346">
        <v>223801</v>
      </c>
      <c r="C346">
        <v>256441</v>
      </c>
      <c r="D346">
        <v>166</v>
      </c>
      <c r="G346" t="s">
        <v>999</v>
      </c>
      <c r="H346" t="s">
        <v>1000</v>
      </c>
      <c r="I346">
        <v>0</v>
      </c>
      <c r="J346" t="s">
        <v>519</v>
      </c>
      <c r="K346" t="s">
        <v>520</v>
      </c>
      <c r="L346">
        <v>5</v>
      </c>
      <c r="M346">
        <v>93</v>
      </c>
      <c r="N346" t="s">
        <v>1001</v>
      </c>
      <c r="O346" t="s">
        <v>545</v>
      </c>
      <c r="P346" t="s">
        <v>546</v>
      </c>
      <c r="Q346" t="s">
        <v>524</v>
      </c>
      <c r="R346" t="s">
        <v>525</v>
      </c>
      <c r="S346" t="s">
        <v>526</v>
      </c>
      <c r="T346" t="s">
        <v>527</v>
      </c>
      <c r="U346" t="s">
        <v>554</v>
      </c>
      <c r="V346" t="s">
        <v>555</v>
      </c>
      <c r="W346" t="s">
        <v>1002</v>
      </c>
      <c r="X346" t="s">
        <v>1003</v>
      </c>
      <c r="Y346" t="s">
        <v>667</v>
      </c>
      <c r="Z346" t="s">
        <v>668</v>
      </c>
      <c r="AA346" t="s">
        <v>26</v>
      </c>
      <c r="AB346" s="3">
        <v>561336</v>
      </c>
      <c r="AC346" s="3">
        <v>0</v>
      </c>
      <c r="AD346">
        <v>0</v>
      </c>
      <c r="AE346" s="3">
        <v>561336</v>
      </c>
      <c r="AF346" s="3">
        <f t="shared" si="20"/>
        <v>-561336</v>
      </c>
      <c r="AG346" s="3">
        <v>0</v>
      </c>
      <c r="AH346" s="3">
        <f t="shared" si="21"/>
        <v>0</v>
      </c>
      <c r="AI346" s="3">
        <f t="shared" si="22"/>
        <v>0</v>
      </c>
      <c r="AJ346">
        <v>0</v>
      </c>
      <c r="AK346">
        <v>0</v>
      </c>
      <c r="AL346">
        <v>364388.17</v>
      </c>
      <c r="AM346">
        <f t="shared" si="23"/>
        <v>728776.34</v>
      </c>
      <c r="AN346">
        <v>196947.83</v>
      </c>
      <c r="AO346">
        <v>64.91</v>
      </c>
    </row>
    <row r="347" spans="1:41" hidden="1" x14ac:dyDescent="0.3">
      <c r="A347">
        <v>10850</v>
      </c>
      <c r="B347">
        <v>223967</v>
      </c>
      <c r="C347">
        <v>256584</v>
      </c>
      <c r="D347">
        <v>166</v>
      </c>
      <c r="G347" t="s">
        <v>999</v>
      </c>
      <c r="H347" t="s">
        <v>1000</v>
      </c>
      <c r="I347">
        <v>0</v>
      </c>
      <c r="J347" t="s">
        <v>519</v>
      </c>
      <c r="K347" t="s">
        <v>520</v>
      </c>
      <c r="L347">
        <v>5</v>
      </c>
      <c r="M347">
        <v>93</v>
      </c>
      <c r="N347" t="s">
        <v>1001</v>
      </c>
      <c r="O347" t="s">
        <v>545</v>
      </c>
      <c r="P347" t="s">
        <v>546</v>
      </c>
      <c r="Q347" t="s">
        <v>524</v>
      </c>
      <c r="R347" t="s">
        <v>525</v>
      </c>
      <c r="S347" t="s">
        <v>526</v>
      </c>
      <c r="T347" t="s">
        <v>527</v>
      </c>
      <c r="U347" t="s">
        <v>554</v>
      </c>
      <c r="V347" t="s">
        <v>555</v>
      </c>
      <c r="W347" t="s">
        <v>1002</v>
      </c>
      <c r="X347" t="s">
        <v>1003</v>
      </c>
      <c r="Y347" t="s">
        <v>650</v>
      </c>
      <c r="Z347" t="s">
        <v>651</v>
      </c>
      <c r="AA347" t="s">
        <v>26</v>
      </c>
      <c r="AB347" s="3">
        <v>84068</v>
      </c>
      <c r="AC347" s="3">
        <v>0</v>
      </c>
      <c r="AD347">
        <v>0</v>
      </c>
      <c r="AE347" s="3">
        <v>84068</v>
      </c>
      <c r="AF347" s="3">
        <f t="shared" si="20"/>
        <v>-84068</v>
      </c>
      <c r="AG347" s="3">
        <v>0</v>
      </c>
      <c r="AH347" s="3">
        <f t="shared" si="21"/>
        <v>0</v>
      </c>
      <c r="AI347" s="3">
        <f t="shared" si="22"/>
        <v>0</v>
      </c>
      <c r="AJ347">
        <v>0</v>
      </c>
      <c r="AK347">
        <v>0</v>
      </c>
      <c r="AL347">
        <v>41280.68</v>
      </c>
      <c r="AM347">
        <f t="shared" si="23"/>
        <v>82561.36</v>
      </c>
      <c r="AN347">
        <v>42787.32</v>
      </c>
      <c r="AO347">
        <v>49.1</v>
      </c>
    </row>
    <row r="348" spans="1:41" hidden="1" x14ac:dyDescent="0.3">
      <c r="A348">
        <v>10850</v>
      </c>
      <c r="B348">
        <v>223884</v>
      </c>
      <c r="C348">
        <v>256513</v>
      </c>
      <c r="D348">
        <v>166</v>
      </c>
      <c r="G348" t="s">
        <v>999</v>
      </c>
      <c r="H348" t="s">
        <v>1000</v>
      </c>
      <c r="I348">
        <v>0</v>
      </c>
      <c r="J348" t="s">
        <v>519</v>
      </c>
      <c r="K348" t="s">
        <v>520</v>
      </c>
      <c r="L348">
        <v>5</v>
      </c>
      <c r="M348">
        <v>93</v>
      </c>
      <c r="N348" t="s">
        <v>1001</v>
      </c>
      <c r="O348" t="s">
        <v>545</v>
      </c>
      <c r="P348" t="s">
        <v>546</v>
      </c>
      <c r="Q348" t="s">
        <v>524</v>
      </c>
      <c r="R348" t="s">
        <v>525</v>
      </c>
      <c r="S348" t="s">
        <v>526</v>
      </c>
      <c r="T348" t="s">
        <v>527</v>
      </c>
      <c r="U348" t="s">
        <v>554</v>
      </c>
      <c r="V348" t="s">
        <v>555</v>
      </c>
      <c r="W348" t="s">
        <v>1002</v>
      </c>
      <c r="X348" t="s">
        <v>1003</v>
      </c>
      <c r="Y348" t="s">
        <v>642</v>
      </c>
      <c r="Z348" t="s">
        <v>643</v>
      </c>
      <c r="AA348" t="s">
        <v>26</v>
      </c>
      <c r="AB348" s="3">
        <v>548038</v>
      </c>
      <c r="AC348" s="3">
        <v>0</v>
      </c>
      <c r="AD348">
        <v>0</v>
      </c>
      <c r="AE348" s="3">
        <v>548038</v>
      </c>
      <c r="AF348" s="3">
        <f t="shared" si="20"/>
        <v>-548038</v>
      </c>
      <c r="AG348" s="3">
        <v>0</v>
      </c>
      <c r="AH348" s="3">
        <f t="shared" si="21"/>
        <v>0</v>
      </c>
      <c r="AI348" s="3">
        <f t="shared" si="22"/>
        <v>0</v>
      </c>
      <c r="AJ348">
        <v>0</v>
      </c>
      <c r="AK348">
        <v>0</v>
      </c>
      <c r="AL348">
        <v>275302.28999999998</v>
      </c>
      <c r="AM348">
        <f t="shared" si="23"/>
        <v>550604.57999999996</v>
      </c>
      <c r="AN348">
        <v>272735.71000000002</v>
      </c>
      <c r="AO348">
        <v>50.23</v>
      </c>
    </row>
    <row r="349" spans="1:41" hidden="1" x14ac:dyDescent="0.3">
      <c r="A349">
        <v>10850</v>
      </c>
      <c r="B349">
        <v>224010</v>
      </c>
      <c r="C349">
        <v>256612</v>
      </c>
      <c r="D349">
        <v>166</v>
      </c>
      <c r="G349" t="s">
        <v>999</v>
      </c>
      <c r="H349" t="s">
        <v>1000</v>
      </c>
      <c r="I349">
        <v>0</v>
      </c>
      <c r="J349" t="s">
        <v>519</v>
      </c>
      <c r="K349" t="s">
        <v>520</v>
      </c>
      <c r="L349">
        <v>5</v>
      </c>
      <c r="M349">
        <v>93</v>
      </c>
      <c r="N349" t="s">
        <v>1001</v>
      </c>
      <c r="O349" t="s">
        <v>545</v>
      </c>
      <c r="P349" t="s">
        <v>546</v>
      </c>
      <c r="Q349" t="s">
        <v>524</v>
      </c>
      <c r="R349" t="s">
        <v>525</v>
      </c>
      <c r="S349" t="s">
        <v>526</v>
      </c>
      <c r="T349" t="s">
        <v>527</v>
      </c>
      <c r="U349" t="s">
        <v>554</v>
      </c>
      <c r="V349" t="s">
        <v>555</v>
      </c>
      <c r="W349" t="s">
        <v>1002</v>
      </c>
      <c r="X349" t="s">
        <v>1003</v>
      </c>
      <c r="Y349" t="s">
        <v>646</v>
      </c>
      <c r="Z349" t="s">
        <v>647</v>
      </c>
      <c r="AA349" t="s">
        <v>26</v>
      </c>
      <c r="AB349" s="3">
        <v>15920</v>
      </c>
      <c r="AC349" s="3">
        <v>0</v>
      </c>
      <c r="AD349">
        <v>0</v>
      </c>
      <c r="AE349" s="3">
        <v>15920</v>
      </c>
      <c r="AF349" s="3">
        <f t="shared" si="20"/>
        <v>-15920</v>
      </c>
      <c r="AG349" s="3">
        <v>0</v>
      </c>
      <c r="AH349" s="3">
        <f t="shared" si="21"/>
        <v>0</v>
      </c>
      <c r="AI349" s="3">
        <f t="shared" si="22"/>
        <v>0</v>
      </c>
      <c r="AJ349">
        <v>0</v>
      </c>
      <c r="AK349">
        <v>0</v>
      </c>
      <c r="AL349">
        <v>7439.04</v>
      </c>
      <c r="AM349">
        <f t="shared" si="23"/>
        <v>14878.08</v>
      </c>
      <c r="AN349">
        <v>8480.9599999999991</v>
      </c>
      <c r="AO349">
        <v>46.73</v>
      </c>
    </row>
    <row r="350" spans="1:41" hidden="1" x14ac:dyDescent="0.3">
      <c r="A350">
        <v>10850</v>
      </c>
      <c r="B350">
        <v>223851</v>
      </c>
      <c r="C350">
        <v>256488</v>
      </c>
      <c r="D350">
        <v>166</v>
      </c>
      <c r="G350" t="s">
        <v>999</v>
      </c>
      <c r="H350" t="s">
        <v>1000</v>
      </c>
      <c r="I350">
        <v>0</v>
      </c>
      <c r="J350" t="s">
        <v>519</v>
      </c>
      <c r="K350" t="s">
        <v>520</v>
      </c>
      <c r="L350">
        <v>5</v>
      </c>
      <c r="M350">
        <v>93</v>
      </c>
      <c r="N350" t="s">
        <v>1001</v>
      </c>
      <c r="O350" t="s">
        <v>545</v>
      </c>
      <c r="P350" t="s">
        <v>546</v>
      </c>
      <c r="Q350" t="s">
        <v>524</v>
      </c>
      <c r="R350" t="s">
        <v>525</v>
      </c>
      <c r="S350" t="s">
        <v>526</v>
      </c>
      <c r="T350" t="s">
        <v>527</v>
      </c>
      <c r="U350" t="s">
        <v>554</v>
      </c>
      <c r="V350" t="s">
        <v>555</v>
      </c>
      <c r="W350" t="s">
        <v>1002</v>
      </c>
      <c r="X350" t="s">
        <v>1003</v>
      </c>
      <c r="Y350" t="s">
        <v>669</v>
      </c>
      <c r="Z350" t="s">
        <v>670</v>
      </c>
      <c r="AA350" t="s">
        <v>26</v>
      </c>
      <c r="AB350" s="3">
        <v>54000</v>
      </c>
      <c r="AC350" s="3">
        <v>0</v>
      </c>
      <c r="AD350">
        <v>0</v>
      </c>
      <c r="AE350" s="3">
        <v>54000</v>
      </c>
      <c r="AF350" s="3">
        <f t="shared" si="20"/>
        <v>-54000</v>
      </c>
      <c r="AG350" s="3">
        <v>0</v>
      </c>
      <c r="AH350" s="3">
        <f t="shared" si="21"/>
        <v>0</v>
      </c>
      <c r="AI350" s="3">
        <f t="shared" si="22"/>
        <v>0</v>
      </c>
      <c r="AJ350">
        <v>0</v>
      </c>
      <c r="AK350">
        <v>0</v>
      </c>
      <c r="AL350">
        <v>33000</v>
      </c>
      <c r="AM350">
        <f t="shared" si="23"/>
        <v>66000</v>
      </c>
      <c r="AN350">
        <v>21000</v>
      </c>
      <c r="AO350">
        <v>61.11</v>
      </c>
    </row>
    <row r="351" spans="1:41" hidden="1" x14ac:dyDescent="0.3">
      <c r="A351">
        <v>11635</v>
      </c>
      <c r="B351">
        <v>220496</v>
      </c>
      <c r="C351">
        <v>253689</v>
      </c>
      <c r="D351">
        <v>2427</v>
      </c>
      <c r="G351" t="s">
        <v>1808</v>
      </c>
      <c r="H351" t="s">
        <v>1809</v>
      </c>
      <c r="I351">
        <v>0</v>
      </c>
      <c r="J351" t="s">
        <v>519</v>
      </c>
      <c r="K351" t="s">
        <v>520</v>
      </c>
      <c r="L351">
        <v>5</v>
      </c>
      <c r="M351">
        <v>92</v>
      </c>
      <c r="N351" t="s">
        <v>355</v>
      </c>
      <c r="O351" t="s">
        <v>545</v>
      </c>
      <c r="P351" t="s">
        <v>546</v>
      </c>
      <c r="Q351" t="s">
        <v>524</v>
      </c>
      <c r="R351" t="s">
        <v>525</v>
      </c>
      <c r="S351" t="s">
        <v>526</v>
      </c>
      <c r="T351" t="s">
        <v>527</v>
      </c>
      <c r="U351" t="s">
        <v>1469</v>
      </c>
      <c r="V351" t="s">
        <v>1470</v>
      </c>
      <c r="W351" t="s">
        <v>541</v>
      </c>
      <c r="X351" t="s">
        <v>542</v>
      </c>
      <c r="Y351" t="s">
        <v>588</v>
      </c>
      <c r="Z351" t="s">
        <v>589</v>
      </c>
      <c r="AA351" t="s">
        <v>29</v>
      </c>
      <c r="AB351" s="3">
        <v>100001</v>
      </c>
      <c r="AC351">
        <v>0</v>
      </c>
      <c r="AD351">
        <v>0</v>
      </c>
      <c r="AE351" s="3">
        <v>100001</v>
      </c>
      <c r="AF351" s="3">
        <f t="shared" si="20"/>
        <v>0</v>
      </c>
      <c r="AG351" s="3">
        <v>100001</v>
      </c>
      <c r="AH351" s="3">
        <f t="shared" si="21"/>
        <v>103301.033</v>
      </c>
      <c r="AI351" s="3">
        <f t="shared" si="22"/>
        <v>106606.666056</v>
      </c>
      <c r="AJ351">
        <v>0</v>
      </c>
      <c r="AK351">
        <v>0</v>
      </c>
      <c r="AL351">
        <v>0</v>
      </c>
      <c r="AM351">
        <f t="shared" si="23"/>
        <v>0</v>
      </c>
      <c r="AN351">
        <v>100001</v>
      </c>
      <c r="AO351">
        <v>0</v>
      </c>
    </row>
    <row r="352" spans="1:41" hidden="1" x14ac:dyDescent="0.3">
      <c r="A352">
        <v>10850</v>
      </c>
      <c r="B352">
        <v>223954</v>
      </c>
      <c r="C352">
        <v>256571</v>
      </c>
      <c r="D352">
        <v>166</v>
      </c>
      <c r="G352" t="s">
        <v>999</v>
      </c>
      <c r="H352" t="s">
        <v>1000</v>
      </c>
      <c r="I352">
        <v>0</v>
      </c>
      <c r="J352" t="s">
        <v>519</v>
      </c>
      <c r="K352" t="s">
        <v>520</v>
      </c>
      <c r="L352">
        <v>5</v>
      </c>
      <c r="M352">
        <v>93</v>
      </c>
      <c r="N352" t="s">
        <v>1001</v>
      </c>
      <c r="O352" t="s">
        <v>545</v>
      </c>
      <c r="P352" t="s">
        <v>546</v>
      </c>
      <c r="Q352" t="s">
        <v>524</v>
      </c>
      <c r="R352" t="s">
        <v>525</v>
      </c>
      <c r="S352" t="s">
        <v>526</v>
      </c>
      <c r="T352" t="s">
        <v>527</v>
      </c>
      <c r="U352" t="s">
        <v>554</v>
      </c>
      <c r="V352" t="s">
        <v>555</v>
      </c>
      <c r="W352" t="s">
        <v>1002</v>
      </c>
      <c r="X352" t="s">
        <v>1003</v>
      </c>
      <c r="Y352" t="s">
        <v>658</v>
      </c>
      <c r="Z352" t="s">
        <v>659</v>
      </c>
      <c r="AA352" t="s">
        <v>26</v>
      </c>
      <c r="AB352" s="3">
        <v>1074</v>
      </c>
      <c r="AC352" s="3">
        <v>0</v>
      </c>
      <c r="AD352">
        <v>0</v>
      </c>
      <c r="AE352" s="3">
        <v>1074</v>
      </c>
      <c r="AF352" s="3">
        <f t="shared" si="20"/>
        <v>-1074</v>
      </c>
      <c r="AG352" s="3">
        <v>0</v>
      </c>
      <c r="AH352" s="3">
        <f t="shared" si="21"/>
        <v>0</v>
      </c>
      <c r="AI352" s="3">
        <f t="shared" si="22"/>
        <v>0</v>
      </c>
      <c r="AJ352">
        <v>0</v>
      </c>
      <c r="AK352">
        <v>0</v>
      </c>
      <c r="AL352">
        <v>527.1</v>
      </c>
      <c r="AM352">
        <f t="shared" si="23"/>
        <v>1054.2</v>
      </c>
      <c r="AN352">
        <v>546.9</v>
      </c>
      <c r="AO352">
        <v>49.08</v>
      </c>
    </row>
    <row r="353" spans="1:41" hidden="1" x14ac:dyDescent="0.3">
      <c r="A353">
        <v>10850</v>
      </c>
      <c r="B353">
        <v>223943</v>
      </c>
      <c r="C353">
        <v>256565</v>
      </c>
      <c r="D353">
        <v>166</v>
      </c>
      <c r="G353" t="s">
        <v>999</v>
      </c>
      <c r="H353" t="s">
        <v>1000</v>
      </c>
      <c r="I353">
        <v>0</v>
      </c>
      <c r="J353" t="s">
        <v>519</v>
      </c>
      <c r="K353" t="s">
        <v>520</v>
      </c>
      <c r="L353">
        <v>5</v>
      </c>
      <c r="M353">
        <v>93</v>
      </c>
      <c r="N353" t="s">
        <v>1001</v>
      </c>
      <c r="O353" t="s">
        <v>545</v>
      </c>
      <c r="P353" t="s">
        <v>546</v>
      </c>
      <c r="Q353" t="s">
        <v>524</v>
      </c>
      <c r="R353" t="s">
        <v>525</v>
      </c>
      <c r="S353" t="s">
        <v>526</v>
      </c>
      <c r="T353" t="s">
        <v>527</v>
      </c>
      <c r="U353" t="s">
        <v>554</v>
      </c>
      <c r="V353" t="s">
        <v>555</v>
      </c>
      <c r="W353" t="s">
        <v>1002</v>
      </c>
      <c r="X353" t="s">
        <v>1003</v>
      </c>
      <c r="Y353" t="s">
        <v>656</v>
      </c>
      <c r="Z353" t="s">
        <v>657</v>
      </c>
      <c r="AA353" t="s">
        <v>26</v>
      </c>
      <c r="AB353" s="3">
        <v>347651</v>
      </c>
      <c r="AC353" s="3">
        <v>0</v>
      </c>
      <c r="AD353">
        <v>0</v>
      </c>
      <c r="AE353" s="3">
        <v>347651</v>
      </c>
      <c r="AF353" s="3">
        <f t="shared" si="20"/>
        <v>-347651</v>
      </c>
      <c r="AG353" s="3">
        <v>0</v>
      </c>
      <c r="AH353" s="3">
        <f t="shared" si="21"/>
        <v>0</v>
      </c>
      <c r="AI353" s="3">
        <f t="shared" si="22"/>
        <v>0</v>
      </c>
      <c r="AJ353">
        <v>0</v>
      </c>
      <c r="AK353">
        <v>0</v>
      </c>
      <c r="AL353">
        <v>220185.82</v>
      </c>
      <c r="AM353">
        <f t="shared" si="23"/>
        <v>440371.64</v>
      </c>
      <c r="AN353">
        <v>127465.18</v>
      </c>
      <c r="AO353">
        <v>63.34</v>
      </c>
    </row>
    <row r="354" spans="1:41" hidden="1" x14ac:dyDescent="0.3">
      <c r="A354">
        <v>10850</v>
      </c>
      <c r="B354">
        <v>232801</v>
      </c>
      <c r="C354">
        <v>257902</v>
      </c>
      <c r="D354">
        <v>166</v>
      </c>
      <c r="G354" t="s">
        <v>999</v>
      </c>
      <c r="H354" t="s">
        <v>1000</v>
      </c>
      <c r="I354">
        <v>0</v>
      </c>
      <c r="J354" t="s">
        <v>519</v>
      </c>
      <c r="K354" t="s">
        <v>520</v>
      </c>
      <c r="L354">
        <v>5</v>
      </c>
      <c r="M354">
        <v>93</v>
      </c>
      <c r="N354" t="s">
        <v>1001</v>
      </c>
      <c r="O354" t="s">
        <v>545</v>
      </c>
      <c r="P354" t="s">
        <v>546</v>
      </c>
      <c r="Q354" t="s">
        <v>524</v>
      </c>
      <c r="R354" t="s">
        <v>525</v>
      </c>
      <c r="S354" t="s">
        <v>526</v>
      </c>
      <c r="T354" t="s">
        <v>527</v>
      </c>
      <c r="U354" t="s">
        <v>554</v>
      </c>
      <c r="V354" t="s">
        <v>555</v>
      </c>
      <c r="W354" t="s">
        <v>1002</v>
      </c>
      <c r="X354" t="s">
        <v>1003</v>
      </c>
      <c r="Y354" t="s">
        <v>675</v>
      </c>
      <c r="Z354" t="s">
        <v>676</v>
      </c>
      <c r="AA354" t="s">
        <v>26</v>
      </c>
      <c r="AB354" s="3">
        <v>43571</v>
      </c>
      <c r="AC354" s="3">
        <v>0</v>
      </c>
      <c r="AD354">
        <v>0</v>
      </c>
      <c r="AE354" s="3">
        <v>43571</v>
      </c>
      <c r="AF354" s="3">
        <f t="shared" si="20"/>
        <v>-43571</v>
      </c>
      <c r="AG354" s="3">
        <v>0</v>
      </c>
      <c r="AH354" s="3">
        <f t="shared" si="21"/>
        <v>0</v>
      </c>
      <c r="AI354" s="3">
        <f t="shared" si="22"/>
        <v>0</v>
      </c>
      <c r="AJ354">
        <v>0</v>
      </c>
      <c r="AK354">
        <v>0</v>
      </c>
      <c r="AL354">
        <v>19893.91</v>
      </c>
      <c r="AM354">
        <f t="shared" si="23"/>
        <v>39787.82</v>
      </c>
      <c r="AN354">
        <v>23677.09</v>
      </c>
      <c r="AO354">
        <v>45.66</v>
      </c>
    </row>
    <row r="355" spans="1:41" hidden="1" x14ac:dyDescent="0.3">
      <c r="A355">
        <v>10851</v>
      </c>
      <c r="B355">
        <v>223642</v>
      </c>
      <c r="C355">
        <v>256437</v>
      </c>
      <c r="D355">
        <v>167</v>
      </c>
      <c r="G355" t="s">
        <v>1004</v>
      </c>
      <c r="H355" t="s">
        <v>1005</v>
      </c>
      <c r="I355">
        <v>0</v>
      </c>
      <c r="J355" t="s">
        <v>519</v>
      </c>
      <c r="K355" t="s">
        <v>520</v>
      </c>
      <c r="L355">
        <v>10</v>
      </c>
      <c r="M355">
        <v>114</v>
      </c>
      <c r="N355" t="s">
        <v>685</v>
      </c>
      <c r="O355" t="s">
        <v>686</v>
      </c>
      <c r="P355" t="s">
        <v>687</v>
      </c>
      <c r="Q355" t="s">
        <v>524</v>
      </c>
      <c r="R355" t="s">
        <v>525</v>
      </c>
      <c r="S355" t="s">
        <v>526</v>
      </c>
      <c r="T355" t="s">
        <v>527</v>
      </c>
      <c r="U355" t="s">
        <v>554</v>
      </c>
      <c r="V355" t="s">
        <v>555</v>
      </c>
      <c r="W355" t="s">
        <v>556</v>
      </c>
      <c r="X355" t="s">
        <v>557</v>
      </c>
      <c r="Y355" t="s">
        <v>940</v>
      </c>
      <c r="Z355" t="s">
        <v>941</v>
      </c>
      <c r="AA355" t="s">
        <v>25</v>
      </c>
      <c r="AB355" s="3">
        <v>20052</v>
      </c>
      <c r="AC355">
        <v>0</v>
      </c>
      <c r="AD355">
        <v>0</v>
      </c>
      <c r="AE355" s="3">
        <v>20052</v>
      </c>
      <c r="AF355" s="3">
        <f t="shared" si="20"/>
        <v>0</v>
      </c>
      <c r="AG355" s="3">
        <v>20052</v>
      </c>
      <c r="AH355" s="3">
        <f t="shared" si="21"/>
        <v>20713.715999999997</v>
      </c>
      <c r="AI355" s="3">
        <f t="shared" si="22"/>
        <v>21376.554911999996</v>
      </c>
      <c r="AJ355">
        <v>0</v>
      </c>
      <c r="AK355">
        <v>0</v>
      </c>
      <c r="AL355">
        <v>0</v>
      </c>
      <c r="AM355">
        <f t="shared" si="23"/>
        <v>0</v>
      </c>
      <c r="AN355">
        <v>20052</v>
      </c>
      <c r="AO355">
        <v>0</v>
      </c>
    </row>
    <row r="356" spans="1:41" hidden="1" x14ac:dyDescent="0.3">
      <c r="A356">
        <v>11511</v>
      </c>
      <c r="B356">
        <v>226350</v>
      </c>
      <c r="C356">
        <v>257983</v>
      </c>
      <c r="D356">
        <v>2308</v>
      </c>
      <c r="G356" t="s">
        <v>1711</v>
      </c>
      <c r="H356" t="s">
        <v>1712</v>
      </c>
      <c r="I356">
        <v>0</v>
      </c>
      <c r="J356" t="s">
        <v>519</v>
      </c>
      <c r="K356" t="s">
        <v>520</v>
      </c>
      <c r="L356">
        <v>4</v>
      </c>
      <c r="M356">
        <v>46</v>
      </c>
      <c r="N356" t="s">
        <v>363</v>
      </c>
      <c r="O356" t="s">
        <v>640</v>
      </c>
      <c r="P356" t="s">
        <v>641</v>
      </c>
      <c r="Q356" t="s">
        <v>524</v>
      </c>
      <c r="R356" t="s">
        <v>525</v>
      </c>
      <c r="S356" t="s">
        <v>526</v>
      </c>
      <c r="T356" t="s">
        <v>527</v>
      </c>
      <c r="U356" t="s">
        <v>554</v>
      </c>
      <c r="V356" t="s">
        <v>555</v>
      </c>
      <c r="W356" t="s">
        <v>541</v>
      </c>
      <c r="X356" t="s">
        <v>542</v>
      </c>
      <c r="Y356" t="s">
        <v>532</v>
      </c>
      <c r="Z356" t="s">
        <v>533</v>
      </c>
      <c r="AA356" t="s">
        <v>28</v>
      </c>
      <c r="AB356" s="3">
        <v>65856</v>
      </c>
      <c r="AC356">
        <v>0</v>
      </c>
      <c r="AD356">
        <v>0</v>
      </c>
      <c r="AE356" s="3">
        <v>65856</v>
      </c>
      <c r="AF356" s="3">
        <f t="shared" si="20"/>
        <v>0</v>
      </c>
      <c r="AG356" s="3">
        <v>65856</v>
      </c>
      <c r="AH356" s="3">
        <f t="shared" si="21"/>
        <v>68029.247999999992</v>
      </c>
      <c r="AI356" s="3">
        <f t="shared" si="22"/>
        <v>70206.183936000001</v>
      </c>
      <c r="AJ356">
        <v>0</v>
      </c>
      <c r="AK356">
        <v>0</v>
      </c>
      <c r="AL356">
        <v>52731.45</v>
      </c>
      <c r="AM356">
        <f t="shared" si="23"/>
        <v>105462.9</v>
      </c>
      <c r="AN356">
        <v>13124.55</v>
      </c>
      <c r="AO356">
        <v>80.069999999999993</v>
      </c>
    </row>
    <row r="357" spans="1:41" hidden="1" x14ac:dyDescent="0.3">
      <c r="A357">
        <v>10855</v>
      </c>
      <c r="B357">
        <v>203935</v>
      </c>
      <c r="C357">
        <v>241373</v>
      </c>
      <c r="D357">
        <v>171</v>
      </c>
      <c r="G357" t="s">
        <v>1008</v>
      </c>
      <c r="H357" t="s">
        <v>1009</v>
      </c>
      <c r="I357">
        <v>0</v>
      </c>
      <c r="J357" t="s">
        <v>519</v>
      </c>
      <c r="K357" t="s">
        <v>520</v>
      </c>
      <c r="L357">
        <v>2</v>
      </c>
      <c r="M357">
        <v>33</v>
      </c>
      <c r="N357" t="s">
        <v>610</v>
      </c>
      <c r="O357" t="s">
        <v>611</v>
      </c>
      <c r="P357" t="s">
        <v>612</v>
      </c>
      <c r="Q357" t="s">
        <v>524</v>
      </c>
      <c r="R357" t="s">
        <v>525</v>
      </c>
      <c r="S357" t="s">
        <v>526</v>
      </c>
      <c r="T357" t="s">
        <v>527</v>
      </c>
      <c r="U357" t="s">
        <v>554</v>
      </c>
      <c r="V357" t="s">
        <v>555</v>
      </c>
      <c r="W357" t="s">
        <v>613</v>
      </c>
      <c r="X357" t="s">
        <v>614</v>
      </c>
      <c r="Y357" t="s">
        <v>807</v>
      </c>
      <c r="Z357" t="s">
        <v>808</v>
      </c>
      <c r="AA357" t="s">
        <v>27</v>
      </c>
      <c r="AB357" s="3">
        <v>194049</v>
      </c>
      <c r="AC357">
        <v>0</v>
      </c>
      <c r="AD357">
        <v>0</v>
      </c>
      <c r="AE357" s="3">
        <v>194049</v>
      </c>
      <c r="AF357" s="3">
        <f t="shared" si="20"/>
        <v>-194049</v>
      </c>
      <c r="AG357" s="3">
        <v>0</v>
      </c>
      <c r="AH357" s="3">
        <f t="shared" si="21"/>
        <v>0</v>
      </c>
      <c r="AI357" s="3">
        <f t="shared" si="22"/>
        <v>0</v>
      </c>
      <c r="AJ357">
        <v>0</v>
      </c>
      <c r="AK357">
        <v>251902.6</v>
      </c>
      <c r="AL357">
        <v>193125.33</v>
      </c>
      <c r="AM357">
        <f t="shared" si="23"/>
        <v>386250.66</v>
      </c>
      <c r="AN357">
        <v>-250978.93</v>
      </c>
      <c r="AO357">
        <v>99.52</v>
      </c>
    </row>
    <row r="358" spans="1:41" hidden="1" x14ac:dyDescent="0.3">
      <c r="A358">
        <v>12244</v>
      </c>
      <c r="B358">
        <v>224275</v>
      </c>
      <c r="C358">
        <v>256719</v>
      </c>
      <c r="D358">
        <v>6515</v>
      </c>
      <c r="G358" t="s">
        <v>1890</v>
      </c>
      <c r="H358" t="s">
        <v>1891</v>
      </c>
      <c r="I358">
        <v>0</v>
      </c>
      <c r="J358" t="s">
        <v>519</v>
      </c>
      <c r="K358" t="s">
        <v>520</v>
      </c>
      <c r="L358">
        <v>5</v>
      </c>
      <c r="M358">
        <v>58</v>
      </c>
      <c r="N358" t="s">
        <v>617</v>
      </c>
      <c r="O358" t="s">
        <v>618</v>
      </c>
      <c r="P358" t="s">
        <v>619</v>
      </c>
      <c r="Q358" t="s">
        <v>524</v>
      </c>
      <c r="R358" t="s">
        <v>525</v>
      </c>
      <c r="S358" t="s">
        <v>526</v>
      </c>
      <c r="T358" t="s">
        <v>527</v>
      </c>
      <c r="U358" t="s">
        <v>779</v>
      </c>
      <c r="V358" t="s">
        <v>780</v>
      </c>
      <c r="W358" t="s">
        <v>530</v>
      </c>
      <c r="X358" t="s">
        <v>531</v>
      </c>
      <c r="Y358" t="s">
        <v>706</v>
      </c>
      <c r="Z358" t="s">
        <v>707</v>
      </c>
      <c r="AA358" t="s">
        <v>28</v>
      </c>
      <c r="AB358" s="3">
        <v>61688</v>
      </c>
      <c r="AC358">
        <v>0</v>
      </c>
      <c r="AD358">
        <v>0</v>
      </c>
      <c r="AE358" s="3">
        <v>61688</v>
      </c>
      <c r="AF358" s="3">
        <f t="shared" ref="AF358:AF421" si="24">AG358-AE358</f>
        <v>0</v>
      </c>
      <c r="AG358" s="3">
        <v>61688</v>
      </c>
      <c r="AH358" s="3">
        <f t="shared" ref="AH358:AH421" si="25">AG358*1.033</f>
        <v>63723.703999999998</v>
      </c>
      <c r="AI358" s="3">
        <f t="shared" ref="AI358:AI421" si="26">AH358*1.032</f>
        <v>65762.862527999998</v>
      </c>
      <c r="AJ358">
        <v>0</v>
      </c>
      <c r="AK358">
        <v>0</v>
      </c>
      <c r="AL358">
        <v>0</v>
      </c>
      <c r="AM358">
        <f t="shared" ref="AM358:AM421" si="27">AL358*2</f>
        <v>0</v>
      </c>
      <c r="AN358">
        <v>61688</v>
      </c>
      <c r="AO358">
        <v>0</v>
      </c>
    </row>
    <row r="359" spans="1:41" hidden="1" x14ac:dyDescent="0.3">
      <c r="A359">
        <v>12245</v>
      </c>
      <c r="B359">
        <v>224274</v>
      </c>
      <c r="C359">
        <v>256718</v>
      </c>
      <c r="D359">
        <v>6516</v>
      </c>
      <c r="G359" t="s">
        <v>1892</v>
      </c>
      <c r="H359" t="s">
        <v>1893</v>
      </c>
      <c r="I359">
        <v>0</v>
      </c>
      <c r="J359" t="s">
        <v>519</v>
      </c>
      <c r="K359" t="s">
        <v>520</v>
      </c>
      <c r="L359">
        <v>5</v>
      </c>
      <c r="M359">
        <v>58</v>
      </c>
      <c r="N359" t="s">
        <v>617</v>
      </c>
      <c r="O359" t="s">
        <v>618</v>
      </c>
      <c r="P359" t="s">
        <v>619</v>
      </c>
      <c r="Q359" t="s">
        <v>524</v>
      </c>
      <c r="R359" t="s">
        <v>525</v>
      </c>
      <c r="S359" t="s">
        <v>526</v>
      </c>
      <c r="T359" t="s">
        <v>527</v>
      </c>
      <c r="U359" t="s">
        <v>779</v>
      </c>
      <c r="V359" t="s">
        <v>780</v>
      </c>
      <c r="W359" t="s">
        <v>530</v>
      </c>
      <c r="X359" t="s">
        <v>531</v>
      </c>
      <c r="Y359" t="s">
        <v>706</v>
      </c>
      <c r="Z359" t="s">
        <v>707</v>
      </c>
      <c r="AA359" t="s">
        <v>28</v>
      </c>
      <c r="AB359" s="3">
        <v>61688</v>
      </c>
      <c r="AC359">
        <v>0</v>
      </c>
      <c r="AD359">
        <v>0</v>
      </c>
      <c r="AE359" s="3">
        <v>61688</v>
      </c>
      <c r="AF359" s="3">
        <f t="shared" si="24"/>
        <v>0</v>
      </c>
      <c r="AG359" s="3">
        <v>61688</v>
      </c>
      <c r="AH359" s="3">
        <f t="shared" si="25"/>
        <v>63723.703999999998</v>
      </c>
      <c r="AI359" s="3">
        <f t="shared" si="26"/>
        <v>65762.862527999998</v>
      </c>
      <c r="AJ359">
        <v>0</v>
      </c>
      <c r="AK359">
        <v>0</v>
      </c>
      <c r="AL359">
        <v>0</v>
      </c>
      <c r="AM359">
        <f t="shared" si="27"/>
        <v>0</v>
      </c>
      <c r="AN359">
        <v>61688</v>
      </c>
      <c r="AO359">
        <v>0</v>
      </c>
    </row>
    <row r="360" spans="1:41" hidden="1" x14ac:dyDescent="0.3">
      <c r="A360">
        <v>12246</v>
      </c>
      <c r="B360">
        <v>224273</v>
      </c>
      <c r="C360">
        <v>256717</v>
      </c>
      <c r="D360">
        <v>6517</v>
      </c>
      <c r="G360" t="s">
        <v>1896</v>
      </c>
      <c r="H360" t="s">
        <v>1897</v>
      </c>
      <c r="I360">
        <v>0</v>
      </c>
      <c r="J360" t="s">
        <v>519</v>
      </c>
      <c r="K360" t="s">
        <v>520</v>
      </c>
      <c r="L360">
        <v>5</v>
      </c>
      <c r="M360">
        <v>58</v>
      </c>
      <c r="N360" t="s">
        <v>617</v>
      </c>
      <c r="O360" t="s">
        <v>618</v>
      </c>
      <c r="P360" t="s">
        <v>619</v>
      </c>
      <c r="Q360" t="s">
        <v>524</v>
      </c>
      <c r="R360" t="s">
        <v>525</v>
      </c>
      <c r="S360" t="s">
        <v>526</v>
      </c>
      <c r="T360" t="s">
        <v>527</v>
      </c>
      <c r="U360" t="s">
        <v>779</v>
      </c>
      <c r="V360" t="s">
        <v>780</v>
      </c>
      <c r="W360" t="s">
        <v>530</v>
      </c>
      <c r="X360" t="s">
        <v>531</v>
      </c>
      <c r="Y360" t="s">
        <v>706</v>
      </c>
      <c r="Z360" t="s">
        <v>707</v>
      </c>
      <c r="AA360" t="s">
        <v>28</v>
      </c>
      <c r="AB360" s="3">
        <v>61688</v>
      </c>
      <c r="AC360">
        <v>0</v>
      </c>
      <c r="AD360">
        <v>0</v>
      </c>
      <c r="AE360" s="3">
        <v>61688</v>
      </c>
      <c r="AF360" s="3">
        <f t="shared" si="24"/>
        <v>0</v>
      </c>
      <c r="AG360" s="3">
        <v>61688</v>
      </c>
      <c r="AH360" s="3">
        <f t="shared" si="25"/>
        <v>63723.703999999998</v>
      </c>
      <c r="AI360" s="3">
        <f t="shared" si="26"/>
        <v>65762.862527999998</v>
      </c>
      <c r="AJ360">
        <v>0</v>
      </c>
      <c r="AK360">
        <v>0</v>
      </c>
      <c r="AL360">
        <v>0</v>
      </c>
      <c r="AM360">
        <f t="shared" si="27"/>
        <v>0</v>
      </c>
      <c r="AN360">
        <v>61688</v>
      </c>
      <c r="AO360">
        <v>0</v>
      </c>
    </row>
    <row r="361" spans="1:41" hidden="1" x14ac:dyDescent="0.3">
      <c r="A361">
        <v>12611</v>
      </c>
      <c r="B361">
        <v>224075</v>
      </c>
      <c r="C361">
        <v>256667</v>
      </c>
      <c r="D361">
        <v>8627</v>
      </c>
      <c r="G361" t="s">
        <v>2196</v>
      </c>
      <c r="H361" t="s">
        <v>2197</v>
      </c>
      <c r="I361">
        <v>0</v>
      </c>
      <c r="J361" t="s">
        <v>519</v>
      </c>
      <c r="K361" t="s">
        <v>520</v>
      </c>
      <c r="L361">
        <v>5</v>
      </c>
      <c r="M361">
        <v>58</v>
      </c>
      <c r="N361" t="s">
        <v>617</v>
      </c>
      <c r="O361" t="s">
        <v>618</v>
      </c>
      <c r="P361" t="s">
        <v>619</v>
      </c>
      <c r="Q361" t="s">
        <v>524</v>
      </c>
      <c r="R361" t="s">
        <v>525</v>
      </c>
      <c r="S361" t="s">
        <v>526</v>
      </c>
      <c r="T361" t="s">
        <v>527</v>
      </c>
      <c r="U361" t="s">
        <v>779</v>
      </c>
      <c r="V361" t="s">
        <v>780</v>
      </c>
      <c r="W361" t="s">
        <v>541</v>
      </c>
      <c r="X361" t="s">
        <v>542</v>
      </c>
      <c r="Y361" t="s">
        <v>706</v>
      </c>
      <c r="Z361" t="s">
        <v>707</v>
      </c>
      <c r="AA361" t="s">
        <v>28</v>
      </c>
      <c r="AB361" s="3">
        <v>61687</v>
      </c>
      <c r="AC361">
        <v>0</v>
      </c>
      <c r="AD361">
        <v>0</v>
      </c>
      <c r="AE361" s="3">
        <v>61687</v>
      </c>
      <c r="AF361" s="3">
        <f t="shared" si="24"/>
        <v>0</v>
      </c>
      <c r="AG361" s="3">
        <v>61687</v>
      </c>
      <c r="AH361" s="3">
        <f t="shared" si="25"/>
        <v>63722.670999999995</v>
      </c>
      <c r="AI361" s="3">
        <f t="shared" si="26"/>
        <v>65761.796472000002</v>
      </c>
      <c r="AJ361">
        <v>0</v>
      </c>
      <c r="AK361">
        <v>0</v>
      </c>
      <c r="AL361">
        <v>0</v>
      </c>
      <c r="AM361">
        <f t="shared" si="27"/>
        <v>0</v>
      </c>
      <c r="AN361">
        <v>61687</v>
      </c>
      <c r="AO361">
        <v>0</v>
      </c>
    </row>
    <row r="362" spans="1:41" hidden="1" x14ac:dyDescent="0.3">
      <c r="A362">
        <v>10861</v>
      </c>
      <c r="B362">
        <v>223543</v>
      </c>
      <c r="C362">
        <v>256424</v>
      </c>
      <c r="D362">
        <v>177</v>
      </c>
      <c r="G362" t="s">
        <v>1020</v>
      </c>
      <c r="H362" t="s">
        <v>1021</v>
      </c>
      <c r="I362">
        <v>0</v>
      </c>
      <c r="J362" t="s">
        <v>519</v>
      </c>
      <c r="K362" t="s">
        <v>520</v>
      </c>
      <c r="L362">
        <v>4</v>
      </c>
      <c r="M362">
        <v>87</v>
      </c>
      <c r="N362" t="s">
        <v>574</v>
      </c>
      <c r="O362" t="s">
        <v>575</v>
      </c>
      <c r="P362" t="s">
        <v>576</v>
      </c>
      <c r="Q362" t="s">
        <v>524</v>
      </c>
      <c r="R362" t="s">
        <v>525</v>
      </c>
      <c r="S362" t="s">
        <v>526</v>
      </c>
      <c r="T362" t="s">
        <v>527</v>
      </c>
      <c r="U362" t="s">
        <v>554</v>
      </c>
      <c r="V362" t="s">
        <v>555</v>
      </c>
      <c r="W362" t="s">
        <v>556</v>
      </c>
      <c r="X362" t="s">
        <v>557</v>
      </c>
      <c r="Y362" t="s">
        <v>692</v>
      </c>
      <c r="Z362" t="s">
        <v>693</v>
      </c>
      <c r="AA362" t="s">
        <v>25</v>
      </c>
      <c r="AB362" s="3">
        <v>89421</v>
      </c>
      <c r="AC362">
        <v>0</v>
      </c>
      <c r="AD362">
        <v>0</v>
      </c>
      <c r="AE362" s="3">
        <v>89421</v>
      </c>
      <c r="AF362" s="3">
        <f t="shared" si="24"/>
        <v>0</v>
      </c>
      <c r="AG362" s="3">
        <v>89421</v>
      </c>
      <c r="AH362" s="3">
        <f t="shared" si="25"/>
        <v>92371.892999999996</v>
      </c>
      <c r="AI362" s="3">
        <f t="shared" si="26"/>
        <v>95327.793575999996</v>
      </c>
      <c r="AJ362">
        <v>0</v>
      </c>
      <c r="AK362">
        <v>0</v>
      </c>
      <c r="AL362">
        <v>197792.96</v>
      </c>
      <c r="AM362">
        <f t="shared" si="27"/>
        <v>395585.92</v>
      </c>
      <c r="AN362">
        <v>-108371.96</v>
      </c>
      <c r="AO362">
        <v>221.19</v>
      </c>
    </row>
    <row r="363" spans="1:41" hidden="1" x14ac:dyDescent="0.3">
      <c r="A363">
        <v>10861</v>
      </c>
      <c r="B363">
        <v>223480</v>
      </c>
      <c r="C363">
        <v>256223</v>
      </c>
      <c r="D363">
        <v>177</v>
      </c>
      <c r="G363" t="s">
        <v>1020</v>
      </c>
      <c r="H363" t="s">
        <v>1021</v>
      </c>
      <c r="I363">
        <v>0</v>
      </c>
      <c r="J363" t="s">
        <v>519</v>
      </c>
      <c r="K363" t="s">
        <v>520</v>
      </c>
      <c r="L363">
        <v>4</v>
      </c>
      <c r="M363">
        <v>87</v>
      </c>
      <c r="N363" t="s">
        <v>574</v>
      </c>
      <c r="O363" t="s">
        <v>575</v>
      </c>
      <c r="P363" t="s">
        <v>576</v>
      </c>
      <c r="Q363" t="s">
        <v>524</v>
      </c>
      <c r="R363" t="s">
        <v>525</v>
      </c>
      <c r="S363" t="s">
        <v>526</v>
      </c>
      <c r="T363" t="s">
        <v>527</v>
      </c>
      <c r="U363" t="s">
        <v>554</v>
      </c>
      <c r="V363" t="s">
        <v>555</v>
      </c>
      <c r="W363" t="s">
        <v>556</v>
      </c>
      <c r="X363" t="s">
        <v>557</v>
      </c>
      <c r="Y363" t="s">
        <v>1022</v>
      </c>
      <c r="Z363" t="s">
        <v>1023</v>
      </c>
      <c r="AA363" t="s">
        <v>25</v>
      </c>
      <c r="AB363" s="3">
        <v>44139</v>
      </c>
      <c r="AC363">
        <v>0</v>
      </c>
      <c r="AD363">
        <v>0</v>
      </c>
      <c r="AE363" s="3">
        <v>44139</v>
      </c>
      <c r="AF363" s="3">
        <f t="shared" si="24"/>
        <v>0</v>
      </c>
      <c r="AG363" s="3">
        <v>44139</v>
      </c>
      <c r="AH363" s="3">
        <f t="shared" si="25"/>
        <v>45595.587</v>
      </c>
      <c r="AI363" s="3">
        <f t="shared" si="26"/>
        <v>47054.645784</v>
      </c>
      <c r="AJ363">
        <v>0</v>
      </c>
      <c r="AK363">
        <v>0</v>
      </c>
      <c r="AL363">
        <v>2648.9</v>
      </c>
      <c r="AM363">
        <f t="shared" si="27"/>
        <v>5297.8</v>
      </c>
      <c r="AN363">
        <v>41490.1</v>
      </c>
      <c r="AO363">
        <v>6</v>
      </c>
    </row>
    <row r="364" spans="1:41" hidden="1" x14ac:dyDescent="0.3">
      <c r="A364">
        <v>10862</v>
      </c>
      <c r="B364">
        <v>203416</v>
      </c>
      <c r="C364">
        <v>240866</v>
      </c>
      <c r="D364">
        <v>178</v>
      </c>
      <c r="G364" t="s">
        <v>1024</v>
      </c>
      <c r="H364" t="s">
        <v>1025</v>
      </c>
      <c r="I364">
        <v>0</v>
      </c>
      <c r="J364" t="s">
        <v>519</v>
      </c>
      <c r="K364" t="s">
        <v>520</v>
      </c>
      <c r="L364">
        <v>6</v>
      </c>
      <c r="M364">
        <v>73</v>
      </c>
      <c r="N364" t="s">
        <v>817</v>
      </c>
      <c r="O364" t="s">
        <v>818</v>
      </c>
      <c r="P364" t="s">
        <v>819</v>
      </c>
      <c r="Q364" t="s">
        <v>524</v>
      </c>
      <c r="R364" t="s">
        <v>525</v>
      </c>
      <c r="S364" t="s">
        <v>526</v>
      </c>
      <c r="T364" t="s">
        <v>527</v>
      </c>
      <c r="U364" t="s">
        <v>554</v>
      </c>
      <c r="V364" t="s">
        <v>555</v>
      </c>
      <c r="W364" t="s">
        <v>556</v>
      </c>
      <c r="X364" t="s">
        <v>557</v>
      </c>
      <c r="Y364" t="s">
        <v>692</v>
      </c>
      <c r="Z364" t="s">
        <v>693</v>
      </c>
      <c r="AA364" t="s">
        <v>25</v>
      </c>
      <c r="AB364" s="3">
        <v>85242</v>
      </c>
      <c r="AC364">
        <v>0</v>
      </c>
      <c r="AD364">
        <v>0</v>
      </c>
      <c r="AE364" s="3">
        <v>85242</v>
      </c>
      <c r="AF364" s="3">
        <f t="shared" si="24"/>
        <v>0</v>
      </c>
      <c r="AG364" s="3">
        <v>85242</v>
      </c>
      <c r="AH364" s="3">
        <f t="shared" si="25"/>
        <v>88054.98599999999</v>
      </c>
      <c r="AI364" s="3">
        <f t="shared" si="26"/>
        <v>90872.745551999993</v>
      </c>
      <c r="AJ364">
        <v>0</v>
      </c>
      <c r="AK364">
        <v>0</v>
      </c>
      <c r="AL364">
        <v>173288.52</v>
      </c>
      <c r="AM364">
        <f t="shared" si="27"/>
        <v>346577.04</v>
      </c>
      <c r="AN364">
        <v>-88046.52</v>
      </c>
      <c r="AO364">
        <v>203.29</v>
      </c>
    </row>
    <row r="365" spans="1:41" hidden="1" x14ac:dyDescent="0.3">
      <c r="A365">
        <v>10732</v>
      </c>
      <c r="B365">
        <v>203394</v>
      </c>
      <c r="C365">
        <v>240845</v>
      </c>
      <c r="D365">
        <v>48</v>
      </c>
      <c r="G365" t="s">
        <v>725</v>
      </c>
      <c r="H365" t="s">
        <v>726</v>
      </c>
      <c r="I365">
        <v>0</v>
      </c>
      <c r="J365" t="s">
        <v>519</v>
      </c>
      <c r="K365" t="s">
        <v>520</v>
      </c>
      <c r="L365">
        <v>6</v>
      </c>
      <c r="M365">
        <v>71</v>
      </c>
      <c r="N365" t="s">
        <v>710</v>
      </c>
      <c r="O365" t="s">
        <v>711</v>
      </c>
      <c r="P365" t="s">
        <v>712</v>
      </c>
      <c r="Q365" t="s">
        <v>524</v>
      </c>
      <c r="R365" t="s">
        <v>525</v>
      </c>
      <c r="S365" t="s">
        <v>526</v>
      </c>
      <c r="T365" t="s">
        <v>527</v>
      </c>
      <c r="U365" t="s">
        <v>554</v>
      </c>
      <c r="V365" t="s">
        <v>555</v>
      </c>
      <c r="W365" t="s">
        <v>541</v>
      </c>
      <c r="X365" t="s">
        <v>542</v>
      </c>
      <c r="Y365" t="s">
        <v>729</v>
      </c>
      <c r="Z365" t="s">
        <v>730</v>
      </c>
      <c r="AA365" t="s">
        <v>29</v>
      </c>
      <c r="AB365" s="3">
        <v>40000</v>
      </c>
      <c r="AC365">
        <v>60000</v>
      </c>
      <c r="AD365">
        <v>0</v>
      </c>
      <c r="AE365" s="3">
        <v>100000</v>
      </c>
      <c r="AF365" s="3">
        <f t="shared" si="24"/>
        <v>0</v>
      </c>
      <c r="AG365" s="3">
        <v>100000</v>
      </c>
      <c r="AH365" s="3">
        <f t="shared" si="25"/>
        <v>103299.99999999999</v>
      </c>
      <c r="AI365" s="3">
        <f t="shared" si="26"/>
        <v>106605.59999999999</v>
      </c>
      <c r="AJ365">
        <v>0</v>
      </c>
      <c r="AK365">
        <v>21950</v>
      </c>
      <c r="AL365">
        <v>27630.720000000001</v>
      </c>
      <c r="AM365">
        <f t="shared" si="27"/>
        <v>55261.440000000002</v>
      </c>
      <c r="AN365">
        <v>50419.28</v>
      </c>
      <c r="AO365">
        <v>27.63</v>
      </c>
    </row>
    <row r="366" spans="1:41" hidden="1" x14ac:dyDescent="0.3">
      <c r="A366">
        <v>10866</v>
      </c>
      <c r="B366">
        <v>201298</v>
      </c>
      <c r="C366">
        <v>238785</v>
      </c>
      <c r="D366">
        <v>182</v>
      </c>
      <c r="G366" t="s">
        <v>1030</v>
      </c>
      <c r="H366" t="s">
        <v>1031</v>
      </c>
      <c r="I366">
        <v>0</v>
      </c>
      <c r="J366" t="s">
        <v>519</v>
      </c>
      <c r="K366" t="s">
        <v>520</v>
      </c>
      <c r="L366">
        <v>6</v>
      </c>
      <c r="M366">
        <v>62</v>
      </c>
      <c r="N366" t="s">
        <v>785</v>
      </c>
      <c r="O366" t="s">
        <v>545</v>
      </c>
      <c r="P366" t="s">
        <v>546</v>
      </c>
      <c r="Q366" t="s">
        <v>524</v>
      </c>
      <c r="R366" t="s">
        <v>525</v>
      </c>
      <c r="S366" t="s">
        <v>526</v>
      </c>
      <c r="T366" t="s">
        <v>527</v>
      </c>
      <c r="U366" t="s">
        <v>554</v>
      </c>
      <c r="V366" t="s">
        <v>555</v>
      </c>
      <c r="W366" t="s">
        <v>541</v>
      </c>
      <c r="X366" t="s">
        <v>542</v>
      </c>
      <c r="Y366" t="s">
        <v>656</v>
      </c>
      <c r="Z366" t="s">
        <v>657</v>
      </c>
      <c r="AA366" t="s">
        <v>26</v>
      </c>
      <c r="AB366" s="3">
        <v>129025</v>
      </c>
      <c r="AC366" s="3">
        <v>0</v>
      </c>
      <c r="AD366">
        <v>0</v>
      </c>
      <c r="AE366" s="3">
        <v>129025</v>
      </c>
      <c r="AF366" s="3">
        <f t="shared" si="24"/>
        <v>-129025</v>
      </c>
      <c r="AG366" s="3">
        <v>0</v>
      </c>
      <c r="AH366" s="3">
        <f t="shared" si="25"/>
        <v>0</v>
      </c>
      <c r="AI366" s="3">
        <f t="shared" si="26"/>
        <v>0</v>
      </c>
      <c r="AJ366">
        <v>0</v>
      </c>
      <c r="AK366">
        <v>0</v>
      </c>
      <c r="AL366">
        <v>81939.429999999993</v>
      </c>
      <c r="AM366">
        <f t="shared" si="27"/>
        <v>163878.85999999999</v>
      </c>
      <c r="AN366">
        <v>47085.57</v>
      </c>
      <c r="AO366">
        <v>63.51</v>
      </c>
    </row>
    <row r="367" spans="1:41" hidden="1" x14ac:dyDescent="0.3">
      <c r="A367">
        <v>10866</v>
      </c>
      <c r="B367">
        <v>201297</v>
      </c>
      <c r="C367">
        <v>238784</v>
      </c>
      <c r="D367">
        <v>182</v>
      </c>
      <c r="G367" t="s">
        <v>1030</v>
      </c>
      <c r="H367" t="s">
        <v>1031</v>
      </c>
      <c r="I367">
        <v>0</v>
      </c>
      <c r="J367" t="s">
        <v>519</v>
      </c>
      <c r="K367" t="s">
        <v>520</v>
      </c>
      <c r="L367">
        <v>6</v>
      </c>
      <c r="M367">
        <v>62</v>
      </c>
      <c r="N367" t="s">
        <v>785</v>
      </c>
      <c r="O367" t="s">
        <v>545</v>
      </c>
      <c r="P367" t="s">
        <v>546</v>
      </c>
      <c r="Q367" t="s">
        <v>524</v>
      </c>
      <c r="R367" t="s">
        <v>525</v>
      </c>
      <c r="S367" t="s">
        <v>526</v>
      </c>
      <c r="T367" t="s">
        <v>527</v>
      </c>
      <c r="U367" t="s">
        <v>554</v>
      </c>
      <c r="V367" t="s">
        <v>555</v>
      </c>
      <c r="W367" t="s">
        <v>541</v>
      </c>
      <c r="X367" t="s">
        <v>542</v>
      </c>
      <c r="Y367" t="s">
        <v>650</v>
      </c>
      <c r="Z367" t="s">
        <v>651</v>
      </c>
      <c r="AA367" t="s">
        <v>26</v>
      </c>
      <c r="AB367" s="3">
        <v>27056</v>
      </c>
      <c r="AC367" s="3">
        <v>0</v>
      </c>
      <c r="AD367">
        <v>0</v>
      </c>
      <c r="AE367" s="3">
        <v>27056</v>
      </c>
      <c r="AF367" s="3">
        <f t="shared" si="24"/>
        <v>-27056</v>
      </c>
      <c r="AG367" s="3">
        <v>0</v>
      </c>
      <c r="AH367" s="3">
        <f t="shared" si="25"/>
        <v>0</v>
      </c>
      <c r="AI367" s="3">
        <f t="shared" si="26"/>
        <v>0</v>
      </c>
      <c r="AJ367">
        <v>0</v>
      </c>
      <c r="AK367">
        <v>0</v>
      </c>
      <c r="AL367">
        <v>18173.71</v>
      </c>
      <c r="AM367">
        <f t="shared" si="27"/>
        <v>36347.42</v>
      </c>
      <c r="AN367">
        <v>8882.2900000000009</v>
      </c>
      <c r="AO367">
        <v>67.17</v>
      </c>
    </row>
    <row r="368" spans="1:41" hidden="1" x14ac:dyDescent="0.3">
      <c r="A368">
        <v>10866</v>
      </c>
      <c r="B368">
        <v>223815</v>
      </c>
      <c r="C368">
        <v>256452</v>
      </c>
      <c r="D368">
        <v>182</v>
      </c>
      <c r="G368" t="s">
        <v>1030</v>
      </c>
      <c r="H368" t="s">
        <v>1031</v>
      </c>
      <c r="I368">
        <v>0</v>
      </c>
      <c r="J368" t="s">
        <v>519</v>
      </c>
      <c r="K368" t="s">
        <v>520</v>
      </c>
      <c r="L368">
        <v>6</v>
      </c>
      <c r="M368">
        <v>62</v>
      </c>
      <c r="N368" t="s">
        <v>785</v>
      </c>
      <c r="O368" t="s">
        <v>545</v>
      </c>
      <c r="P368" t="s">
        <v>546</v>
      </c>
      <c r="Q368" t="s">
        <v>524</v>
      </c>
      <c r="R368" t="s">
        <v>525</v>
      </c>
      <c r="S368" t="s">
        <v>526</v>
      </c>
      <c r="T368" t="s">
        <v>527</v>
      </c>
      <c r="U368" t="s">
        <v>554</v>
      </c>
      <c r="V368" t="s">
        <v>555</v>
      </c>
      <c r="W368" t="s">
        <v>541</v>
      </c>
      <c r="X368" t="s">
        <v>542</v>
      </c>
      <c r="Y368" t="s">
        <v>669</v>
      </c>
      <c r="Z368" t="s">
        <v>670</v>
      </c>
      <c r="AA368" t="s">
        <v>26</v>
      </c>
      <c r="AB368" s="3">
        <v>12000</v>
      </c>
      <c r="AC368" s="3">
        <v>0</v>
      </c>
      <c r="AD368">
        <v>0</v>
      </c>
      <c r="AE368" s="3">
        <v>12000</v>
      </c>
      <c r="AF368" s="3">
        <f t="shared" si="24"/>
        <v>-12000</v>
      </c>
      <c r="AG368" s="3">
        <v>0</v>
      </c>
      <c r="AH368" s="3">
        <f t="shared" si="25"/>
        <v>0</v>
      </c>
      <c r="AI368" s="3">
        <f t="shared" si="26"/>
        <v>0</v>
      </c>
      <c r="AJ368">
        <v>0</v>
      </c>
      <c r="AK368">
        <v>0</v>
      </c>
      <c r="AL368">
        <v>8000</v>
      </c>
      <c r="AM368">
        <f t="shared" si="27"/>
        <v>16000</v>
      </c>
      <c r="AN368">
        <v>4000</v>
      </c>
      <c r="AO368">
        <v>66.67</v>
      </c>
    </row>
    <row r="369" spans="1:41" hidden="1" x14ac:dyDescent="0.3">
      <c r="A369">
        <v>10866</v>
      </c>
      <c r="B369">
        <v>224036</v>
      </c>
      <c r="C369">
        <v>256637</v>
      </c>
      <c r="D369">
        <v>182</v>
      </c>
      <c r="G369" t="s">
        <v>1030</v>
      </c>
      <c r="H369" t="s">
        <v>1031</v>
      </c>
      <c r="I369">
        <v>0</v>
      </c>
      <c r="J369" t="s">
        <v>519</v>
      </c>
      <c r="K369" t="s">
        <v>520</v>
      </c>
      <c r="L369">
        <v>6</v>
      </c>
      <c r="M369">
        <v>62</v>
      </c>
      <c r="N369" t="s">
        <v>785</v>
      </c>
      <c r="O369" t="s">
        <v>545</v>
      </c>
      <c r="P369" t="s">
        <v>546</v>
      </c>
      <c r="Q369" t="s">
        <v>524</v>
      </c>
      <c r="R369" t="s">
        <v>525</v>
      </c>
      <c r="S369" t="s">
        <v>526</v>
      </c>
      <c r="T369" t="s">
        <v>527</v>
      </c>
      <c r="U369" t="s">
        <v>554</v>
      </c>
      <c r="V369" t="s">
        <v>555</v>
      </c>
      <c r="W369" t="s">
        <v>541</v>
      </c>
      <c r="X369" t="s">
        <v>542</v>
      </c>
      <c r="Y369" t="s">
        <v>1032</v>
      </c>
      <c r="Z369" t="s">
        <v>956</v>
      </c>
      <c r="AA369" t="s">
        <v>26</v>
      </c>
      <c r="AB369" s="3">
        <v>1216162</v>
      </c>
      <c r="AC369" s="3">
        <v>-1200</v>
      </c>
      <c r="AD369">
        <v>0</v>
      </c>
      <c r="AE369" s="3">
        <v>1214962</v>
      </c>
      <c r="AF369" s="3">
        <f t="shared" si="24"/>
        <v>-1214962</v>
      </c>
      <c r="AG369" s="3">
        <v>0</v>
      </c>
      <c r="AH369" s="3">
        <f t="shared" si="25"/>
        <v>0</v>
      </c>
      <c r="AI369" s="3">
        <f t="shared" si="26"/>
        <v>0</v>
      </c>
      <c r="AJ369">
        <v>0</v>
      </c>
      <c r="AK369">
        <v>0</v>
      </c>
      <c r="AL369">
        <v>539427.05000000005</v>
      </c>
      <c r="AM369">
        <f t="shared" si="27"/>
        <v>1078854.1000000001</v>
      </c>
      <c r="AN369">
        <v>675534.95</v>
      </c>
      <c r="AO369">
        <v>44.4</v>
      </c>
    </row>
    <row r="370" spans="1:41" hidden="1" x14ac:dyDescent="0.3">
      <c r="A370">
        <v>10866</v>
      </c>
      <c r="B370">
        <v>224046</v>
      </c>
      <c r="C370">
        <v>256651</v>
      </c>
      <c r="D370">
        <v>182</v>
      </c>
      <c r="G370" t="s">
        <v>1030</v>
      </c>
      <c r="H370" t="s">
        <v>1031</v>
      </c>
      <c r="I370">
        <v>0</v>
      </c>
      <c r="J370" t="s">
        <v>519</v>
      </c>
      <c r="K370" t="s">
        <v>520</v>
      </c>
      <c r="L370">
        <v>6</v>
      </c>
      <c r="M370">
        <v>62</v>
      </c>
      <c r="N370" t="s">
        <v>785</v>
      </c>
      <c r="O370" t="s">
        <v>545</v>
      </c>
      <c r="P370" t="s">
        <v>546</v>
      </c>
      <c r="Q370" t="s">
        <v>524</v>
      </c>
      <c r="R370" t="s">
        <v>525</v>
      </c>
      <c r="S370" t="s">
        <v>526</v>
      </c>
      <c r="T370" t="s">
        <v>527</v>
      </c>
      <c r="U370" t="s">
        <v>554</v>
      </c>
      <c r="V370" t="s">
        <v>555</v>
      </c>
      <c r="W370" t="s">
        <v>541</v>
      </c>
      <c r="X370" t="s">
        <v>542</v>
      </c>
      <c r="Y370" t="s">
        <v>1033</v>
      </c>
      <c r="Z370" t="s">
        <v>952</v>
      </c>
      <c r="AA370" t="s">
        <v>26</v>
      </c>
      <c r="AB370" s="3">
        <v>2274</v>
      </c>
      <c r="AC370" s="3">
        <v>0</v>
      </c>
      <c r="AD370">
        <v>0</v>
      </c>
      <c r="AE370" s="3">
        <v>2274</v>
      </c>
      <c r="AF370" s="3">
        <f t="shared" si="24"/>
        <v>-2274</v>
      </c>
      <c r="AG370" s="3">
        <v>0</v>
      </c>
      <c r="AH370" s="3">
        <f t="shared" si="25"/>
        <v>0</v>
      </c>
      <c r="AI370" s="3">
        <f t="shared" si="26"/>
        <v>0</v>
      </c>
      <c r="AJ370">
        <v>0</v>
      </c>
      <c r="AK370">
        <v>0</v>
      </c>
      <c r="AL370">
        <v>1981.2</v>
      </c>
      <c r="AM370">
        <f t="shared" si="27"/>
        <v>3962.4</v>
      </c>
      <c r="AN370">
        <v>292.8</v>
      </c>
      <c r="AO370">
        <v>87.12</v>
      </c>
    </row>
    <row r="371" spans="1:41" hidden="1" x14ac:dyDescent="0.3">
      <c r="A371">
        <v>10866</v>
      </c>
      <c r="B371">
        <v>201304</v>
      </c>
      <c r="C371">
        <v>238791</v>
      </c>
      <c r="D371">
        <v>182</v>
      </c>
      <c r="G371" t="s">
        <v>1030</v>
      </c>
      <c r="H371" t="s">
        <v>1031</v>
      </c>
      <c r="I371">
        <v>0</v>
      </c>
      <c r="J371" t="s">
        <v>519</v>
      </c>
      <c r="K371" t="s">
        <v>520</v>
      </c>
      <c r="L371">
        <v>6</v>
      </c>
      <c r="M371">
        <v>62</v>
      </c>
      <c r="N371" t="s">
        <v>785</v>
      </c>
      <c r="O371" t="s">
        <v>545</v>
      </c>
      <c r="P371" t="s">
        <v>546</v>
      </c>
      <c r="Q371" t="s">
        <v>524</v>
      </c>
      <c r="R371" t="s">
        <v>525</v>
      </c>
      <c r="S371" t="s">
        <v>526</v>
      </c>
      <c r="T371" t="s">
        <v>527</v>
      </c>
      <c r="U371" t="s">
        <v>554</v>
      </c>
      <c r="V371" t="s">
        <v>555</v>
      </c>
      <c r="W371" t="s">
        <v>541</v>
      </c>
      <c r="X371" t="s">
        <v>542</v>
      </c>
      <c r="Y371" t="s">
        <v>658</v>
      </c>
      <c r="Z371" t="s">
        <v>659</v>
      </c>
      <c r="AA371" t="s">
        <v>26</v>
      </c>
      <c r="AB371" s="3">
        <v>460</v>
      </c>
      <c r="AC371" s="3">
        <v>0</v>
      </c>
      <c r="AD371">
        <v>0</v>
      </c>
      <c r="AE371" s="3">
        <v>460</v>
      </c>
      <c r="AF371" s="3">
        <f t="shared" si="24"/>
        <v>-460</v>
      </c>
      <c r="AG371" s="3">
        <v>0</v>
      </c>
      <c r="AH371" s="3">
        <f t="shared" si="25"/>
        <v>0</v>
      </c>
      <c r="AI371" s="3">
        <f t="shared" si="26"/>
        <v>0</v>
      </c>
      <c r="AJ371">
        <v>0</v>
      </c>
      <c r="AK371">
        <v>0</v>
      </c>
      <c r="AL371">
        <v>376.5</v>
      </c>
      <c r="AM371">
        <f t="shared" si="27"/>
        <v>753</v>
      </c>
      <c r="AN371">
        <v>83.5</v>
      </c>
      <c r="AO371">
        <v>81.849999999999994</v>
      </c>
    </row>
    <row r="372" spans="1:41" hidden="1" x14ac:dyDescent="0.3">
      <c r="A372">
        <v>10866</v>
      </c>
      <c r="B372">
        <v>223899</v>
      </c>
      <c r="C372">
        <v>256525</v>
      </c>
      <c r="D372">
        <v>182</v>
      </c>
      <c r="G372" t="s">
        <v>1030</v>
      </c>
      <c r="H372" t="s">
        <v>1031</v>
      </c>
      <c r="I372">
        <v>0</v>
      </c>
      <c r="J372" t="s">
        <v>519</v>
      </c>
      <c r="K372" t="s">
        <v>520</v>
      </c>
      <c r="L372">
        <v>6</v>
      </c>
      <c r="M372">
        <v>62</v>
      </c>
      <c r="N372" t="s">
        <v>785</v>
      </c>
      <c r="O372" t="s">
        <v>545</v>
      </c>
      <c r="P372" t="s">
        <v>546</v>
      </c>
      <c r="Q372" t="s">
        <v>524</v>
      </c>
      <c r="R372" t="s">
        <v>525</v>
      </c>
      <c r="S372" t="s">
        <v>526</v>
      </c>
      <c r="T372" t="s">
        <v>527</v>
      </c>
      <c r="U372" t="s">
        <v>554</v>
      </c>
      <c r="V372" t="s">
        <v>555</v>
      </c>
      <c r="W372" t="s">
        <v>541</v>
      </c>
      <c r="X372" t="s">
        <v>542</v>
      </c>
      <c r="Y372" t="s">
        <v>673</v>
      </c>
      <c r="Z372" t="s">
        <v>674</v>
      </c>
      <c r="AA372" t="s">
        <v>26</v>
      </c>
      <c r="AB372" s="3">
        <v>3958</v>
      </c>
      <c r="AC372" s="3">
        <v>0</v>
      </c>
      <c r="AD372">
        <v>0</v>
      </c>
      <c r="AE372" s="3">
        <v>3958</v>
      </c>
      <c r="AF372" s="3">
        <f t="shared" si="24"/>
        <v>-3958</v>
      </c>
      <c r="AG372" s="3">
        <v>0</v>
      </c>
      <c r="AH372" s="3">
        <f t="shared" si="25"/>
        <v>0</v>
      </c>
      <c r="AI372" s="3">
        <f t="shared" si="26"/>
        <v>0</v>
      </c>
      <c r="AJ372">
        <v>0</v>
      </c>
      <c r="AK372">
        <v>0</v>
      </c>
      <c r="AL372">
        <v>0</v>
      </c>
      <c r="AM372">
        <f t="shared" si="27"/>
        <v>0</v>
      </c>
      <c r="AN372">
        <v>3958</v>
      </c>
      <c r="AO372">
        <v>0</v>
      </c>
    </row>
    <row r="373" spans="1:41" hidden="1" x14ac:dyDescent="0.3">
      <c r="A373">
        <v>10866</v>
      </c>
      <c r="B373">
        <v>235754</v>
      </c>
      <c r="C373">
        <v>256495</v>
      </c>
      <c r="D373">
        <v>182</v>
      </c>
      <c r="G373" t="s">
        <v>1030</v>
      </c>
      <c r="H373" t="s">
        <v>1031</v>
      </c>
      <c r="I373">
        <v>0</v>
      </c>
      <c r="J373" t="s">
        <v>519</v>
      </c>
      <c r="K373" t="s">
        <v>520</v>
      </c>
      <c r="L373">
        <v>6</v>
      </c>
      <c r="M373">
        <v>62</v>
      </c>
      <c r="N373" t="s">
        <v>785</v>
      </c>
      <c r="O373" t="s">
        <v>545</v>
      </c>
      <c r="P373" t="s">
        <v>546</v>
      </c>
      <c r="Q373" t="s">
        <v>524</v>
      </c>
      <c r="R373" t="s">
        <v>525</v>
      </c>
      <c r="S373" t="s">
        <v>526</v>
      </c>
      <c r="T373" t="s">
        <v>527</v>
      </c>
      <c r="U373" t="s">
        <v>554</v>
      </c>
      <c r="V373" t="s">
        <v>555</v>
      </c>
      <c r="W373" t="s">
        <v>541</v>
      </c>
      <c r="X373" t="s">
        <v>542</v>
      </c>
      <c r="Y373" t="s">
        <v>675</v>
      </c>
      <c r="Z373" t="s">
        <v>676</v>
      </c>
      <c r="AA373" t="s">
        <v>26</v>
      </c>
      <c r="AB373" s="3">
        <v>0</v>
      </c>
      <c r="AC373" s="3">
        <v>1200</v>
      </c>
      <c r="AD373">
        <v>0</v>
      </c>
      <c r="AE373" s="3">
        <v>1200</v>
      </c>
      <c r="AF373" s="3">
        <f t="shared" si="24"/>
        <v>-1200</v>
      </c>
      <c r="AG373" s="3">
        <v>0</v>
      </c>
      <c r="AH373" s="3">
        <f t="shared" si="25"/>
        <v>0</v>
      </c>
      <c r="AI373" s="3">
        <f t="shared" si="26"/>
        <v>0</v>
      </c>
      <c r="AJ373">
        <v>0</v>
      </c>
      <c r="AK373">
        <v>0</v>
      </c>
      <c r="AL373">
        <v>5851.15</v>
      </c>
      <c r="AM373">
        <f t="shared" si="27"/>
        <v>11702.3</v>
      </c>
      <c r="AN373">
        <v>-4651.1499999999996</v>
      </c>
      <c r="AO373">
        <v>487.6</v>
      </c>
    </row>
    <row r="374" spans="1:41" hidden="1" x14ac:dyDescent="0.3">
      <c r="A374">
        <v>10866</v>
      </c>
      <c r="B374">
        <v>223876</v>
      </c>
      <c r="C374">
        <v>256508</v>
      </c>
      <c r="D374">
        <v>182</v>
      </c>
      <c r="G374" t="s">
        <v>1030</v>
      </c>
      <c r="H374" t="s">
        <v>1031</v>
      </c>
      <c r="I374">
        <v>0</v>
      </c>
      <c r="J374" t="s">
        <v>519</v>
      </c>
      <c r="K374" t="s">
        <v>520</v>
      </c>
      <c r="L374">
        <v>6</v>
      </c>
      <c r="M374">
        <v>62</v>
      </c>
      <c r="N374" t="s">
        <v>785</v>
      </c>
      <c r="O374" t="s">
        <v>545</v>
      </c>
      <c r="P374" t="s">
        <v>546</v>
      </c>
      <c r="Q374" t="s">
        <v>524</v>
      </c>
      <c r="R374" t="s">
        <v>525</v>
      </c>
      <c r="S374" t="s">
        <v>526</v>
      </c>
      <c r="T374" t="s">
        <v>527</v>
      </c>
      <c r="U374" t="s">
        <v>554</v>
      </c>
      <c r="V374" t="s">
        <v>555</v>
      </c>
      <c r="W374" t="s">
        <v>541</v>
      </c>
      <c r="X374" t="s">
        <v>542</v>
      </c>
      <c r="Y374" t="s">
        <v>642</v>
      </c>
      <c r="Z374" t="s">
        <v>643</v>
      </c>
      <c r="AA374" t="s">
        <v>26</v>
      </c>
      <c r="AB374" s="3">
        <v>111730</v>
      </c>
      <c r="AC374" s="3">
        <v>0</v>
      </c>
      <c r="AD374">
        <v>0</v>
      </c>
      <c r="AE374" s="3">
        <v>111730</v>
      </c>
      <c r="AF374" s="3">
        <f t="shared" si="24"/>
        <v>-111730</v>
      </c>
      <c r="AG374" s="3">
        <v>0</v>
      </c>
      <c r="AH374" s="3">
        <f t="shared" si="25"/>
        <v>0</v>
      </c>
      <c r="AI374" s="3">
        <f t="shared" si="26"/>
        <v>0</v>
      </c>
      <c r="AJ374">
        <v>0</v>
      </c>
      <c r="AK374">
        <v>0</v>
      </c>
      <c r="AL374">
        <v>73589.53</v>
      </c>
      <c r="AM374">
        <f t="shared" si="27"/>
        <v>147179.06</v>
      </c>
      <c r="AN374">
        <v>38140.47</v>
      </c>
      <c r="AO374">
        <v>65.86</v>
      </c>
    </row>
    <row r="375" spans="1:41" hidden="1" x14ac:dyDescent="0.3">
      <c r="A375">
        <v>10866</v>
      </c>
      <c r="B375">
        <v>201313</v>
      </c>
      <c r="C375">
        <v>238799</v>
      </c>
      <c r="D375">
        <v>182</v>
      </c>
      <c r="G375" t="s">
        <v>1030</v>
      </c>
      <c r="H375" t="s">
        <v>1031</v>
      </c>
      <c r="I375">
        <v>0</v>
      </c>
      <c r="J375" t="s">
        <v>519</v>
      </c>
      <c r="K375" t="s">
        <v>520</v>
      </c>
      <c r="L375">
        <v>6</v>
      </c>
      <c r="M375">
        <v>62</v>
      </c>
      <c r="N375" t="s">
        <v>785</v>
      </c>
      <c r="O375" t="s">
        <v>545</v>
      </c>
      <c r="P375" t="s">
        <v>546</v>
      </c>
      <c r="Q375" t="s">
        <v>524</v>
      </c>
      <c r="R375" t="s">
        <v>525</v>
      </c>
      <c r="S375" t="s">
        <v>526</v>
      </c>
      <c r="T375" t="s">
        <v>527</v>
      </c>
      <c r="U375" t="s">
        <v>554</v>
      </c>
      <c r="V375" t="s">
        <v>555</v>
      </c>
      <c r="W375" t="s">
        <v>541</v>
      </c>
      <c r="X375" t="s">
        <v>542</v>
      </c>
      <c r="Y375" t="s">
        <v>660</v>
      </c>
      <c r="Z375" t="s">
        <v>661</v>
      </c>
      <c r="AA375" t="s">
        <v>26</v>
      </c>
      <c r="AB375" s="3">
        <v>243507</v>
      </c>
      <c r="AC375" s="3">
        <v>0</v>
      </c>
      <c r="AD375">
        <v>0</v>
      </c>
      <c r="AE375" s="3">
        <v>243507</v>
      </c>
      <c r="AF375" s="3">
        <f t="shared" si="24"/>
        <v>-243507</v>
      </c>
      <c r="AG375" s="3">
        <v>0</v>
      </c>
      <c r="AH375" s="3">
        <f t="shared" si="25"/>
        <v>0</v>
      </c>
      <c r="AI375" s="3">
        <f t="shared" si="26"/>
        <v>0</v>
      </c>
      <c r="AJ375">
        <v>0</v>
      </c>
      <c r="AK375">
        <v>0</v>
      </c>
      <c r="AL375">
        <v>173105.28</v>
      </c>
      <c r="AM375">
        <f t="shared" si="27"/>
        <v>346210.56</v>
      </c>
      <c r="AN375">
        <v>70401.72</v>
      </c>
      <c r="AO375">
        <v>71.09</v>
      </c>
    </row>
    <row r="376" spans="1:41" hidden="1" x14ac:dyDescent="0.3">
      <c r="A376">
        <v>10866</v>
      </c>
      <c r="B376">
        <v>223933</v>
      </c>
      <c r="C376">
        <v>256554</v>
      </c>
      <c r="D376">
        <v>182</v>
      </c>
      <c r="G376" t="s">
        <v>1030</v>
      </c>
      <c r="H376" t="s">
        <v>1031</v>
      </c>
      <c r="I376">
        <v>0</v>
      </c>
      <c r="J376" t="s">
        <v>519</v>
      </c>
      <c r="K376" t="s">
        <v>520</v>
      </c>
      <c r="L376">
        <v>6</v>
      </c>
      <c r="M376">
        <v>62</v>
      </c>
      <c r="N376" t="s">
        <v>785</v>
      </c>
      <c r="O376" t="s">
        <v>545</v>
      </c>
      <c r="P376" t="s">
        <v>546</v>
      </c>
      <c r="Q376" t="s">
        <v>524</v>
      </c>
      <c r="R376" t="s">
        <v>525</v>
      </c>
      <c r="S376" t="s">
        <v>526</v>
      </c>
      <c r="T376" t="s">
        <v>527</v>
      </c>
      <c r="U376" t="s">
        <v>554</v>
      </c>
      <c r="V376" t="s">
        <v>555</v>
      </c>
      <c r="W376" t="s">
        <v>541</v>
      </c>
      <c r="X376" t="s">
        <v>542</v>
      </c>
      <c r="Y376" t="s">
        <v>652</v>
      </c>
      <c r="Z376" t="s">
        <v>653</v>
      </c>
      <c r="AA376" t="s">
        <v>26</v>
      </c>
      <c r="AB376" s="3">
        <v>1548305</v>
      </c>
      <c r="AC376" s="3">
        <v>0</v>
      </c>
      <c r="AD376">
        <v>0</v>
      </c>
      <c r="AE376" s="3">
        <v>1548305</v>
      </c>
      <c r="AF376" s="3">
        <f t="shared" si="24"/>
        <v>-1548305</v>
      </c>
      <c r="AG376" s="3">
        <v>0</v>
      </c>
      <c r="AH376" s="3">
        <f t="shared" si="25"/>
        <v>0</v>
      </c>
      <c r="AI376" s="3">
        <f t="shared" si="26"/>
        <v>0</v>
      </c>
      <c r="AJ376">
        <v>0</v>
      </c>
      <c r="AK376">
        <v>0</v>
      </c>
      <c r="AL376">
        <v>1075924.46</v>
      </c>
      <c r="AM376">
        <f t="shared" si="27"/>
        <v>2151848.92</v>
      </c>
      <c r="AN376">
        <v>472380.54</v>
      </c>
      <c r="AO376">
        <v>69.489999999999995</v>
      </c>
    </row>
    <row r="377" spans="1:41" hidden="1" x14ac:dyDescent="0.3">
      <c r="A377">
        <v>10866</v>
      </c>
      <c r="B377">
        <v>224043</v>
      </c>
      <c r="C377">
        <v>256647</v>
      </c>
      <c r="D377">
        <v>182</v>
      </c>
      <c r="G377" t="s">
        <v>1030</v>
      </c>
      <c r="H377" t="s">
        <v>1031</v>
      </c>
      <c r="I377">
        <v>0</v>
      </c>
      <c r="J377" t="s">
        <v>519</v>
      </c>
      <c r="K377" t="s">
        <v>520</v>
      </c>
      <c r="L377">
        <v>6</v>
      </c>
      <c r="M377">
        <v>62</v>
      </c>
      <c r="N377" t="s">
        <v>785</v>
      </c>
      <c r="O377" t="s">
        <v>545</v>
      </c>
      <c r="P377" t="s">
        <v>546</v>
      </c>
      <c r="Q377" t="s">
        <v>524</v>
      </c>
      <c r="R377" t="s">
        <v>525</v>
      </c>
      <c r="S377" t="s">
        <v>526</v>
      </c>
      <c r="T377" t="s">
        <v>527</v>
      </c>
      <c r="U377" t="s">
        <v>554</v>
      </c>
      <c r="V377" t="s">
        <v>555</v>
      </c>
      <c r="W377" t="s">
        <v>541</v>
      </c>
      <c r="X377" t="s">
        <v>542</v>
      </c>
      <c r="Y377" t="s">
        <v>1034</v>
      </c>
      <c r="Z377" t="s">
        <v>962</v>
      </c>
      <c r="AA377" t="s">
        <v>26</v>
      </c>
      <c r="AB377" s="3">
        <v>91429</v>
      </c>
      <c r="AC377" s="3">
        <v>0</v>
      </c>
      <c r="AD377">
        <v>0</v>
      </c>
      <c r="AE377" s="3">
        <v>91429</v>
      </c>
      <c r="AF377" s="3">
        <f t="shared" si="24"/>
        <v>-91429</v>
      </c>
      <c r="AG377" s="3">
        <v>0</v>
      </c>
      <c r="AH377" s="3">
        <f t="shared" si="25"/>
        <v>0</v>
      </c>
      <c r="AI377" s="3">
        <f t="shared" si="26"/>
        <v>0</v>
      </c>
      <c r="AJ377">
        <v>0</v>
      </c>
      <c r="AK377">
        <v>0</v>
      </c>
      <c r="AL377">
        <v>35077</v>
      </c>
      <c r="AM377">
        <f t="shared" si="27"/>
        <v>70154</v>
      </c>
      <c r="AN377">
        <v>56352</v>
      </c>
      <c r="AO377">
        <v>38.369999999999997</v>
      </c>
    </row>
    <row r="378" spans="1:41" hidden="1" x14ac:dyDescent="0.3">
      <c r="A378">
        <v>10866</v>
      </c>
      <c r="B378">
        <v>232153</v>
      </c>
      <c r="C378">
        <v>256641</v>
      </c>
      <c r="D378">
        <v>182</v>
      </c>
      <c r="G378" t="s">
        <v>1030</v>
      </c>
      <c r="H378" t="s">
        <v>1031</v>
      </c>
      <c r="I378">
        <v>0</v>
      </c>
      <c r="J378" t="s">
        <v>519</v>
      </c>
      <c r="K378" t="s">
        <v>520</v>
      </c>
      <c r="L378">
        <v>6</v>
      </c>
      <c r="M378">
        <v>62</v>
      </c>
      <c r="N378" t="s">
        <v>785</v>
      </c>
      <c r="O378" t="s">
        <v>545</v>
      </c>
      <c r="P378" t="s">
        <v>546</v>
      </c>
      <c r="Q378" t="s">
        <v>524</v>
      </c>
      <c r="R378" t="s">
        <v>525</v>
      </c>
      <c r="S378" t="s">
        <v>526</v>
      </c>
      <c r="T378" t="s">
        <v>527</v>
      </c>
      <c r="U378" t="s">
        <v>554</v>
      </c>
      <c r="V378" t="s">
        <v>555</v>
      </c>
      <c r="W378" t="s">
        <v>541</v>
      </c>
      <c r="X378" t="s">
        <v>542</v>
      </c>
      <c r="Y378" t="s">
        <v>1035</v>
      </c>
      <c r="Z378" t="s">
        <v>960</v>
      </c>
      <c r="AA378" t="s">
        <v>26</v>
      </c>
      <c r="AB378" s="3">
        <v>153</v>
      </c>
      <c r="AC378" s="3">
        <v>0</v>
      </c>
      <c r="AD378">
        <v>0</v>
      </c>
      <c r="AE378" s="3">
        <v>153</v>
      </c>
      <c r="AF378" s="3">
        <f t="shared" si="24"/>
        <v>-153</v>
      </c>
      <c r="AG378" s="3">
        <v>0</v>
      </c>
      <c r="AH378" s="3">
        <f t="shared" si="25"/>
        <v>0</v>
      </c>
      <c r="AI378" s="3">
        <f t="shared" si="26"/>
        <v>0</v>
      </c>
      <c r="AJ378">
        <v>0</v>
      </c>
      <c r="AK378">
        <v>0</v>
      </c>
      <c r="AL378">
        <v>0</v>
      </c>
      <c r="AM378">
        <f t="shared" si="27"/>
        <v>0</v>
      </c>
      <c r="AN378">
        <v>153</v>
      </c>
      <c r="AO378">
        <v>0</v>
      </c>
    </row>
    <row r="379" spans="1:41" hidden="1" x14ac:dyDescent="0.3">
      <c r="A379">
        <v>10866</v>
      </c>
      <c r="B379">
        <v>224023</v>
      </c>
      <c r="C379">
        <v>256626</v>
      </c>
      <c r="D379">
        <v>182</v>
      </c>
      <c r="G379" t="s">
        <v>1030</v>
      </c>
      <c r="H379" t="s">
        <v>1031</v>
      </c>
      <c r="I379">
        <v>0</v>
      </c>
      <c r="J379" t="s">
        <v>519</v>
      </c>
      <c r="K379" t="s">
        <v>520</v>
      </c>
      <c r="L379">
        <v>6</v>
      </c>
      <c r="M379">
        <v>62</v>
      </c>
      <c r="N379" t="s">
        <v>785</v>
      </c>
      <c r="O379" t="s">
        <v>545</v>
      </c>
      <c r="P379" t="s">
        <v>546</v>
      </c>
      <c r="Q379" t="s">
        <v>524</v>
      </c>
      <c r="R379" t="s">
        <v>525</v>
      </c>
      <c r="S379" t="s">
        <v>526</v>
      </c>
      <c r="T379" t="s">
        <v>527</v>
      </c>
      <c r="U379" t="s">
        <v>554</v>
      </c>
      <c r="V379" t="s">
        <v>555</v>
      </c>
      <c r="W379" t="s">
        <v>541</v>
      </c>
      <c r="X379" t="s">
        <v>542</v>
      </c>
      <c r="Y379" t="s">
        <v>1036</v>
      </c>
      <c r="Z379" t="s">
        <v>954</v>
      </c>
      <c r="AA379" t="s">
        <v>26</v>
      </c>
      <c r="AB379" s="3">
        <v>240230</v>
      </c>
      <c r="AC379" s="3">
        <v>0</v>
      </c>
      <c r="AD379">
        <v>0</v>
      </c>
      <c r="AE379" s="3">
        <v>240230</v>
      </c>
      <c r="AF379" s="3">
        <f t="shared" si="24"/>
        <v>-240230</v>
      </c>
      <c r="AG379" s="3">
        <v>0</v>
      </c>
      <c r="AH379" s="3">
        <f t="shared" si="25"/>
        <v>0</v>
      </c>
      <c r="AI379" s="3">
        <f t="shared" si="26"/>
        <v>0</v>
      </c>
      <c r="AJ379">
        <v>0</v>
      </c>
      <c r="AK379">
        <v>0</v>
      </c>
      <c r="AL379">
        <v>93547.5</v>
      </c>
      <c r="AM379">
        <f t="shared" si="27"/>
        <v>187095</v>
      </c>
      <c r="AN379">
        <v>146682.5</v>
      </c>
      <c r="AO379">
        <v>38.94</v>
      </c>
    </row>
    <row r="380" spans="1:41" hidden="1" x14ac:dyDescent="0.3">
      <c r="A380">
        <v>10866</v>
      </c>
      <c r="B380">
        <v>201319</v>
      </c>
      <c r="C380">
        <v>238805</v>
      </c>
      <c r="D380">
        <v>182</v>
      </c>
      <c r="G380" t="s">
        <v>1030</v>
      </c>
      <c r="H380" t="s">
        <v>1031</v>
      </c>
      <c r="I380">
        <v>0</v>
      </c>
      <c r="J380" t="s">
        <v>519</v>
      </c>
      <c r="K380" t="s">
        <v>520</v>
      </c>
      <c r="L380">
        <v>6</v>
      </c>
      <c r="M380">
        <v>62</v>
      </c>
      <c r="N380" t="s">
        <v>785</v>
      </c>
      <c r="O380" t="s">
        <v>545</v>
      </c>
      <c r="P380" t="s">
        <v>546</v>
      </c>
      <c r="Q380" t="s">
        <v>524</v>
      </c>
      <c r="R380" t="s">
        <v>525</v>
      </c>
      <c r="S380" t="s">
        <v>526</v>
      </c>
      <c r="T380" t="s">
        <v>527</v>
      </c>
      <c r="U380" t="s">
        <v>554</v>
      </c>
      <c r="V380" t="s">
        <v>555</v>
      </c>
      <c r="W380" t="s">
        <v>541</v>
      </c>
      <c r="X380" t="s">
        <v>542</v>
      </c>
      <c r="Y380" t="s">
        <v>644</v>
      </c>
      <c r="Z380" t="s">
        <v>645</v>
      </c>
      <c r="AA380" t="s">
        <v>26</v>
      </c>
      <c r="AB380" s="3">
        <v>151433</v>
      </c>
      <c r="AC380" s="3">
        <v>0</v>
      </c>
      <c r="AD380">
        <v>0</v>
      </c>
      <c r="AE380" s="3">
        <v>151433</v>
      </c>
      <c r="AF380" s="3">
        <f t="shared" si="24"/>
        <v>-151433</v>
      </c>
      <c r="AG380" s="3">
        <v>0</v>
      </c>
      <c r="AH380" s="3">
        <f t="shared" si="25"/>
        <v>0</v>
      </c>
      <c r="AI380" s="3">
        <f t="shared" si="26"/>
        <v>0</v>
      </c>
      <c r="AJ380">
        <v>0</v>
      </c>
      <c r="AK380">
        <v>0</v>
      </c>
      <c r="AL380">
        <v>75348</v>
      </c>
      <c r="AM380">
        <f t="shared" si="27"/>
        <v>150696</v>
      </c>
      <c r="AN380">
        <v>76085</v>
      </c>
      <c r="AO380">
        <v>49.76</v>
      </c>
    </row>
    <row r="381" spans="1:41" hidden="1" x14ac:dyDescent="0.3">
      <c r="A381">
        <v>10866</v>
      </c>
      <c r="B381">
        <v>224032</v>
      </c>
      <c r="C381">
        <v>256634</v>
      </c>
      <c r="D381">
        <v>182</v>
      </c>
      <c r="G381" t="s">
        <v>1030</v>
      </c>
      <c r="H381" t="s">
        <v>1031</v>
      </c>
      <c r="I381">
        <v>0</v>
      </c>
      <c r="J381" t="s">
        <v>519</v>
      </c>
      <c r="K381" t="s">
        <v>520</v>
      </c>
      <c r="L381">
        <v>6</v>
      </c>
      <c r="M381">
        <v>62</v>
      </c>
      <c r="N381" t="s">
        <v>785</v>
      </c>
      <c r="O381" t="s">
        <v>545</v>
      </c>
      <c r="P381" t="s">
        <v>546</v>
      </c>
      <c r="Q381" t="s">
        <v>524</v>
      </c>
      <c r="R381" t="s">
        <v>525</v>
      </c>
      <c r="S381" t="s">
        <v>526</v>
      </c>
      <c r="T381" t="s">
        <v>527</v>
      </c>
      <c r="U381" t="s">
        <v>554</v>
      </c>
      <c r="V381" t="s">
        <v>555</v>
      </c>
      <c r="W381" t="s">
        <v>541</v>
      </c>
      <c r="X381" t="s">
        <v>542</v>
      </c>
      <c r="Y381" t="s">
        <v>957</v>
      </c>
      <c r="Z381" t="s">
        <v>958</v>
      </c>
      <c r="AA381" t="s">
        <v>26</v>
      </c>
      <c r="AB381" s="3">
        <v>24000</v>
      </c>
      <c r="AC381" s="3">
        <v>0</v>
      </c>
      <c r="AD381">
        <v>0</v>
      </c>
      <c r="AE381" s="3">
        <v>24000</v>
      </c>
      <c r="AF381" s="3">
        <f t="shared" si="24"/>
        <v>-24000</v>
      </c>
      <c r="AG381" s="3">
        <v>0</v>
      </c>
      <c r="AH381" s="3">
        <f t="shared" si="25"/>
        <v>0</v>
      </c>
      <c r="AI381" s="3">
        <f t="shared" si="26"/>
        <v>0</v>
      </c>
      <c r="AJ381">
        <v>0</v>
      </c>
      <c r="AK381">
        <v>0</v>
      </c>
      <c r="AL381">
        <v>10000</v>
      </c>
      <c r="AM381">
        <f t="shared" si="27"/>
        <v>20000</v>
      </c>
      <c r="AN381">
        <v>14000</v>
      </c>
      <c r="AO381">
        <v>41.67</v>
      </c>
    </row>
    <row r="382" spans="1:41" hidden="1" x14ac:dyDescent="0.3">
      <c r="A382">
        <v>11078</v>
      </c>
      <c r="B382">
        <v>224401</v>
      </c>
      <c r="C382">
        <v>256818</v>
      </c>
      <c r="D382">
        <v>394</v>
      </c>
      <c r="G382" t="s">
        <v>1378</v>
      </c>
      <c r="H382" t="s">
        <v>1379</v>
      </c>
      <c r="I382">
        <v>0</v>
      </c>
      <c r="J382" t="s">
        <v>519</v>
      </c>
      <c r="K382" t="s">
        <v>520</v>
      </c>
      <c r="L382">
        <v>10</v>
      </c>
      <c r="M382">
        <v>96</v>
      </c>
      <c r="N382" t="s">
        <v>551</v>
      </c>
      <c r="O382" t="s">
        <v>552</v>
      </c>
      <c r="P382" t="s">
        <v>553</v>
      </c>
      <c r="Q382" t="s">
        <v>524</v>
      </c>
      <c r="R382" t="s">
        <v>525</v>
      </c>
      <c r="S382" t="s">
        <v>526</v>
      </c>
      <c r="T382" t="s">
        <v>527</v>
      </c>
      <c r="U382" t="s">
        <v>554</v>
      </c>
      <c r="V382" t="s">
        <v>555</v>
      </c>
      <c r="W382" t="s">
        <v>541</v>
      </c>
      <c r="X382" t="s">
        <v>542</v>
      </c>
      <c r="Y382" t="s">
        <v>588</v>
      </c>
      <c r="Z382" t="s">
        <v>589</v>
      </c>
      <c r="AA382" t="s">
        <v>29</v>
      </c>
      <c r="AB382" s="3">
        <v>100000</v>
      </c>
      <c r="AC382">
        <v>0</v>
      </c>
      <c r="AD382">
        <v>0</v>
      </c>
      <c r="AE382" s="3">
        <v>100000</v>
      </c>
      <c r="AF382" s="3">
        <f t="shared" si="24"/>
        <v>0</v>
      </c>
      <c r="AG382" s="3">
        <v>100000</v>
      </c>
      <c r="AH382" s="3">
        <f t="shared" si="25"/>
        <v>103299.99999999999</v>
      </c>
      <c r="AI382" s="3">
        <f t="shared" si="26"/>
        <v>106605.59999999999</v>
      </c>
      <c r="AJ382">
        <v>0</v>
      </c>
      <c r="AK382">
        <v>0</v>
      </c>
      <c r="AL382">
        <v>0</v>
      </c>
      <c r="AM382">
        <f t="shared" si="27"/>
        <v>0</v>
      </c>
      <c r="AN382">
        <v>100000</v>
      </c>
      <c r="AO382">
        <v>0</v>
      </c>
    </row>
    <row r="383" spans="1:41" hidden="1" x14ac:dyDescent="0.3">
      <c r="A383">
        <v>10866</v>
      </c>
      <c r="B383">
        <v>231620</v>
      </c>
      <c r="C383">
        <v>263439</v>
      </c>
      <c r="D383">
        <v>182</v>
      </c>
      <c r="G383" t="s">
        <v>1030</v>
      </c>
      <c r="H383" t="s">
        <v>1031</v>
      </c>
      <c r="I383">
        <v>0</v>
      </c>
      <c r="J383" t="s">
        <v>519</v>
      </c>
      <c r="K383" t="s">
        <v>520</v>
      </c>
      <c r="L383">
        <v>6</v>
      </c>
      <c r="M383">
        <v>62</v>
      </c>
      <c r="N383" t="s">
        <v>785</v>
      </c>
      <c r="O383" t="s">
        <v>545</v>
      </c>
      <c r="P383" t="s">
        <v>546</v>
      </c>
      <c r="Q383" t="s">
        <v>524</v>
      </c>
      <c r="R383" t="s">
        <v>525</v>
      </c>
      <c r="S383" t="s">
        <v>526</v>
      </c>
      <c r="T383" t="s">
        <v>527</v>
      </c>
      <c r="U383" t="s">
        <v>554</v>
      </c>
      <c r="V383" t="s">
        <v>555</v>
      </c>
      <c r="W383" t="s">
        <v>541</v>
      </c>
      <c r="X383" t="s">
        <v>542</v>
      </c>
      <c r="Y383" t="s">
        <v>646</v>
      </c>
      <c r="Z383" t="s">
        <v>647</v>
      </c>
      <c r="AA383" t="s">
        <v>26</v>
      </c>
      <c r="AB383" s="3">
        <v>8749</v>
      </c>
      <c r="AC383" s="3">
        <v>0</v>
      </c>
      <c r="AD383">
        <v>0</v>
      </c>
      <c r="AE383" s="3">
        <v>8749</v>
      </c>
      <c r="AF383" s="3">
        <f t="shared" si="24"/>
        <v>-8749</v>
      </c>
      <c r="AG383" s="3">
        <v>0</v>
      </c>
      <c r="AH383" s="3">
        <f t="shared" si="25"/>
        <v>0</v>
      </c>
      <c r="AI383" s="3">
        <f t="shared" si="26"/>
        <v>0</v>
      </c>
      <c r="AJ383">
        <v>0</v>
      </c>
      <c r="AK383">
        <v>0</v>
      </c>
      <c r="AL383">
        <v>3977.4</v>
      </c>
      <c r="AM383">
        <f t="shared" si="27"/>
        <v>7954.8</v>
      </c>
      <c r="AN383">
        <v>4771.6000000000004</v>
      </c>
      <c r="AO383">
        <v>45.46</v>
      </c>
    </row>
    <row r="384" spans="1:41" hidden="1" x14ac:dyDescent="0.3">
      <c r="A384">
        <v>11105</v>
      </c>
      <c r="B384">
        <v>203723</v>
      </c>
      <c r="C384">
        <v>241167</v>
      </c>
      <c r="D384">
        <v>421</v>
      </c>
      <c r="G384" t="s">
        <v>1416</v>
      </c>
      <c r="H384" t="s">
        <v>1417</v>
      </c>
      <c r="I384">
        <v>0</v>
      </c>
      <c r="J384" t="s">
        <v>519</v>
      </c>
      <c r="K384" t="s">
        <v>520</v>
      </c>
      <c r="L384">
        <v>2</v>
      </c>
      <c r="M384">
        <v>26</v>
      </c>
      <c r="N384" t="s">
        <v>767</v>
      </c>
      <c r="O384" t="s">
        <v>768</v>
      </c>
      <c r="P384" t="s">
        <v>769</v>
      </c>
      <c r="Q384" t="s">
        <v>524</v>
      </c>
      <c r="R384" t="s">
        <v>525</v>
      </c>
      <c r="S384" t="s">
        <v>526</v>
      </c>
      <c r="T384" t="s">
        <v>527</v>
      </c>
      <c r="U384" t="s">
        <v>554</v>
      </c>
      <c r="V384" t="s">
        <v>555</v>
      </c>
      <c r="W384" t="s">
        <v>541</v>
      </c>
      <c r="X384" t="s">
        <v>542</v>
      </c>
      <c r="Y384" t="s">
        <v>715</v>
      </c>
      <c r="Z384" t="s">
        <v>716</v>
      </c>
      <c r="AA384" t="s">
        <v>29</v>
      </c>
      <c r="AB384" s="3">
        <v>100000</v>
      </c>
      <c r="AC384">
        <v>0</v>
      </c>
      <c r="AD384">
        <v>0</v>
      </c>
      <c r="AE384" s="3">
        <v>100000</v>
      </c>
      <c r="AF384" s="3">
        <f t="shared" si="24"/>
        <v>0</v>
      </c>
      <c r="AG384" s="3">
        <v>100000</v>
      </c>
      <c r="AH384" s="3">
        <f t="shared" si="25"/>
        <v>103299.99999999999</v>
      </c>
      <c r="AI384" s="3">
        <f t="shared" si="26"/>
        <v>106605.59999999999</v>
      </c>
      <c r="AJ384">
        <v>0</v>
      </c>
      <c r="AK384">
        <v>0</v>
      </c>
      <c r="AL384">
        <v>25701.88</v>
      </c>
      <c r="AM384">
        <f t="shared" si="27"/>
        <v>51403.76</v>
      </c>
      <c r="AN384">
        <v>74298.12</v>
      </c>
      <c r="AO384">
        <v>25.7</v>
      </c>
    </row>
    <row r="385" spans="1:41" hidden="1" x14ac:dyDescent="0.3">
      <c r="A385">
        <v>10867</v>
      </c>
      <c r="B385">
        <v>202344</v>
      </c>
      <c r="C385">
        <v>239817</v>
      </c>
      <c r="D385">
        <v>183</v>
      </c>
      <c r="G385" t="s">
        <v>1037</v>
      </c>
      <c r="H385" t="s">
        <v>1038</v>
      </c>
      <c r="I385">
        <v>0</v>
      </c>
      <c r="J385" t="s">
        <v>519</v>
      </c>
      <c r="K385" t="s">
        <v>520</v>
      </c>
      <c r="L385">
        <v>3</v>
      </c>
      <c r="M385">
        <v>40</v>
      </c>
      <c r="N385" t="s">
        <v>703</v>
      </c>
      <c r="O385" t="s">
        <v>704</v>
      </c>
      <c r="P385" t="s">
        <v>705</v>
      </c>
      <c r="Q385" t="s">
        <v>524</v>
      </c>
      <c r="R385" t="s">
        <v>525</v>
      </c>
      <c r="S385" t="s">
        <v>526</v>
      </c>
      <c r="T385" t="s">
        <v>527</v>
      </c>
      <c r="U385" t="s">
        <v>554</v>
      </c>
      <c r="V385" t="s">
        <v>555</v>
      </c>
      <c r="W385" t="s">
        <v>541</v>
      </c>
      <c r="X385" t="s">
        <v>542</v>
      </c>
      <c r="Y385" t="s">
        <v>667</v>
      </c>
      <c r="Z385" t="s">
        <v>668</v>
      </c>
      <c r="AA385" t="s">
        <v>26</v>
      </c>
      <c r="AB385" s="3">
        <v>320233</v>
      </c>
      <c r="AC385" s="3">
        <v>0</v>
      </c>
      <c r="AD385">
        <v>0</v>
      </c>
      <c r="AE385" s="3">
        <v>320233</v>
      </c>
      <c r="AF385" s="3">
        <f t="shared" si="24"/>
        <v>-320233</v>
      </c>
      <c r="AG385" s="3">
        <v>0</v>
      </c>
      <c r="AH385" s="3">
        <f t="shared" si="25"/>
        <v>0</v>
      </c>
      <c r="AI385" s="3">
        <f t="shared" si="26"/>
        <v>0</v>
      </c>
      <c r="AJ385">
        <v>0</v>
      </c>
      <c r="AK385">
        <v>0</v>
      </c>
      <c r="AL385">
        <v>154135.26</v>
      </c>
      <c r="AM385">
        <f t="shared" si="27"/>
        <v>308270.52</v>
      </c>
      <c r="AN385">
        <v>166097.74</v>
      </c>
      <c r="AO385">
        <v>48.13</v>
      </c>
    </row>
    <row r="386" spans="1:41" hidden="1" x14ac:dyDescent="0.3">
      <c r="A386">
        <v>11124</v>
      </c>
      <c r="B386">
        <v>200435</v>
      </c>
      <c r="C386">
        <v>237940</v>
      </c>
      <c r="D386">
        <v>440</v>
      </c>
      <c r="G386" t="s">
        <v>1444</v>
      </c>
      <c r="H386" t="s">
        <v>1445</v>
      </c>
      <c r="I386">
        <v>0</v>
      </c>
      <c r="J386" t="s">
        <v>519</v>
      </c>
      <c r="K386" t="s">
        <v>520</v>
      </c>
      <c r="L386">
        <v>10</v>
      </c>
      <c r="M386">
        <v>96</v>
      </c>
      <c r="N386" t="s">
        <v>551</v>
      </c>
      <c r="O386" t="s">
        <v>552</v>
      </c>
      <c r="P386" t="s">
        <v>553</v>
      </c>
      <c r="Q386" t="s">
        <v>524</v>
      </c>
      <c r="R386" t="s">
        <v>525</v>
      </c>
      <c r="S386" t="s">
        <v>526</v>
      </c>
      <c r="T386" t="s">
        <v>527</v>
      </c>
      <c r="U386" t="s">
        <v>554</v>
      </c>
      <c r="V386" t="s">
        <v>555</v>
      </c>
      <c r="W386" t="s">
        <v>541</v>
      </c>
      <c r="X386" t="s">
        <v>542</v>
      </c>
      <c r="Y386" t="s">
        <v>588</v>
      </c>
      <c r="Z386" t="s">
        <v>589</v>
      </c>
      <c r="AA386" t="s">
        <v>29</v>
      </c>
      <c r="AB386" s="3">
        <v>100000</v>
      </c>
      <c r="AC386">
        <v>0</v>
      </c>
      <c r="AD386">
        <v>0</v>
      </c>
      <c r="AE386" s="3">
        <v>100000</v>
      </c>
      <c r="AF386" s="3">
        <f t="shared" si="24"/>
        <v>0</v>
      </c>
      <c r="AG386" s="3">
        <v>100000</v>
      </c>
      <c r="AH386" s="3">
        <f t="shared" si="25"/>
        <v>103299.99999999999</v>
      </c>
      <c r="AI386" s="3">
        <f t="shared" si="26"/>
        <v>106605.59999999999</v>
      </c>
      <c r="AJ386">
        <v>0</v>
      </c>
      <c r="AK386">
        <v>0</v>
      </c>
      <c r="AL386">
        <v>7000</v>
      </c>
      <c r="AM386">
        <f t="shared" si="27"/>
        <v>14000</v>
      </c>
      <c r="AN386">
        <v>93000</v>
      </c>
      <c r="AO386">
        <v>7</v>
      </c>
    </row>
    <row r="387" spans="1:41" hidden="1" x14ac:dyDescent="0.3">
      <c r="A387">
        <v>10867</v>
      </c>
      <c r="B387">
        <v>202358</v>
      </c>
      <c r="C387">
        <v>239831</v>
      </c>
      <c r="D387">
        <v>183</v>
      </c>
      <c r="G387" t="s">
        <v>1037</v>
      </c>
      <c r="H387" t="s">
        <v>1038</v>
      </c>
      <c r="I387">
        <v>0</v>
      </c>
      <c r="J387" t="s">
        <v>519</v>
      </c>
      <c r="K387" t="s">
        <v>520</v>
      </c>
      <c r="L387">
        <v>3</v>
      </c>
      <c r="M387">
        <v>40</v>
      </c>
      <c r="N387" t="s">
        <v>703</v>
      </c>
      <c r="O387" t="s">
        <v>704</v>
      </c>
      <c r="P387" t="s">
        <v>705</v>
      </c>
      <c r="Q387" t="s">
        <v>524</v>
      </c>
      <c r="R387" t="s">
        <v>525</v>
      </c>
      <c r="S387" t="s">
        <v>526</v>
      </c>
      <c r="T387" t="s">
        <v>527</v>
      </c>
      <c r="U387" t="s">
        <v>554</v>
      </c>
      <c r="V387" t="s">
        <v>555</v>
      </c>
      <c r="W387" t="s">
        <v>541</v>
      </c>
      <c r="X387" t="s">
        <v>542</v>
      </c>
      <c r="Y387" t="s">
        <v>642</v>
      </c>
      <c r="Z387" t="s">
        <v>643</v>
      </c>
      <c r="AA387" t="s">
        <v>26</v>
      </c>
      <c r="AB387" s="3">
        <v>379054</v>
      </c>
      <c r="AC387" s="3">
        <v>0</v>
      </c>
      <c r="AD387">
        <v>0</v>
      </c>
      <c r="AE387" s="3">
        <v>379054</v>
      </c>
      <c r="AF387" s="3">
        <f t="shared" si="24"/>
        <v>-379054</v>
      </c>
      <c r="AG387" s="3">
        <v>0</v>
      </c>
      <c r="AH387" s="3">
        <f t="shared" si="25"/>
        <v>0</v>
      </c>
      <c r="AI387" s="3">
        <f t="shared" si="26"/>
        <v>0</v>
      </c>
      <c r="AJ387">
        <v>0</v>
      </c>
      <c r="AK387">
        <v>0</v>
      </c>
      <c r="AL387">
        <v>56213.84</v>
      </c>
      <c r="AM387">
        <f t="shared" si="27"/>
        <v>112427.68</v>
      </c>
      <c r="AN387">
        <v>322840.15999999997</v>
      </c>
      <c r="AO387">
        <v>14.83</v>
      </c>
    </row>
    <row r="388" spans="1:41" hidden="1" x14ac:dyDescent="0.3">
      <c r="A388">
        <v>10867</v>
      </c>
      <c r="B388">
        <v>207653</v>
      </c>
      <c r="C388">
        <v>245046</v>
      </c>
      <c r="D388">
        <v>183</v>
      </c>
      <c r="G388" t="s">
        <v>1037</v>
      </c>
      <c r="H388" t="s">
        <v>1038</v>
      </c>
      <c r="I388">
        <v>0</v>
      </c>
      <c r="J388" t="s">
        <v>519</v>
      </c>
      <c r="K388" t="s">
        <v>520</v>
      </c>
      <c r="L388">
        <v>3</v>
      </c>
      <c r="M388">
        <v>40</v>
      </c>
      <c r="N388" t="s">
        <v>703</v>
      </c>
      <c r="O388" t="s">
        <v>704</v>
      </c>
      <c r="P388" t="s">
        <v>705</v>
      </c>
      <c r="Q388" t="s">
        <v>524</v>
      </c>
      <c r="R388" t="s">
        <v>525</v>
      </c>
      <c r="S388" t="s">
        <v>526</v>
      </c>
      <c r="T388" t="s">
        <v>527</v>
      </c>
      <c r="U388" t="s">
        <v>554</v>
      </c>
      <c r="V388" t="s">
        <v>555</v>
      </c>
      <c r="W388" t="s">
        <v>541</v>
      </c>
      <c r="X388" t="s">
        <v>542</v>
      </c>
      <c r="Y388" t="s">
        <v>650</v>
      </c>
      <c r="Z388" t="s">
        <v>651</v>
      </c>
      <c r="AA388" t="s">
        <v>26</v>
      </c>
      <c r="AB388" s="3">
        <v>69306</v>
      </c>
      <c r="AC388" s="3">
        <v>0</v>
      </c>
      <c r="AD388">
        <v>0</v>
      </c>
      <c r="AE388" s="3">
        <v>69306</v>
      </c>
      <c r="AF388" s="3">
        <f t="shared" si="24"/>
        <v>-69306</v>
      </c>
      <c r="AG388" s="3">
        <v>0</v>
      </c>
      <c r="AH388" s="3">
        <f t="shared" si="25"/>
        <v>0</v>
      </c>
      <c r="AI388" s="3">
        <f t="shared" si="26"/>
        <v>0</v>
      </c>
      <c r="AJ388">
        <v>0</v>
      </c>
      <c r="AK388">
        <v>0</v>
      </c>
      <c r="AL388">
        <v>32350.1</v>
      </c>
      <c r="AM388">
        <f t="shared" si="27"/>
        <v>64700.2</v>
      </c>
      <c r="AN388">
        <v>36955.9</v>
      </c>
      <c r="AO388">
        <v>46.68</v>
      </c>
    </row>
    <row r="389" spans="1:41" hidden="1" x14ac:dyDescent="0.3">
      <c r="A389">
        <v>10867</v>
      </c>
      <c r="B389">
        <v>202379</v>
      </c>
      <c r="C389">
        <v>239852</v>
      </c>
      <c r="D389">
        <v>183</v>
      </c>
      <c r="G389" t="s">
        <v>1037</v>
      </c>
      <c r="H389" t="s">
        <v>1038</v>
      </c>
      <c r="I389">
        <v>0</v>
      </c>
      <c r="J389" t="s">
        <v>519</v>
      </c>
      <c r="K389" t="s">
        <v>520</v>
      </c>
      <c r="L389">
        <v>3</v>
      </c>
      <c r="M389">
        <v>40</v>
      </c>
      <c r="N389" t="s">
        <v>703</v>
      </c>
      <c r="O389" t="s">
        <v>704</v>
      </c>
      <c r="P389" t="s">
        <v>705</v>
      </c>
      <c r="Q389" t="s">
        <v>524</v>
      </c>
      <c r="R389" t="s">
        <v>525</v>
      </c>
      <c r="S389" t="s">
        <v>526</v>
      </c>
      <c r="T389" t="s">
        <v>527</v>
      </c>
      <c r="U389" t="s">
        <v>554</v>
      </c>
      <c r="V389" t="s">
        <v>555</v>
      </c>
      <c r="W389" t="s">
        <v>541</v>
      </c>
      <c r="X389" t="s">
        <v>542</v>
      </c>
      <c r="Y389" t="s">
        <v>652</v>
      </c>
      <c r="Z389" t="s">
        <v>653</v>
      </c>
      <c r="AA389" t="s">
        <v>26</v>
      </c>
      <c r="AB389" s="3">
        <v>4818420</v>
      </c>
      <c r="AC389" s="3">
        <v>0</v>
      </c>
      <c r="AD389">
        <v>0</v>
      </c>
      <c r="AE389" s="3">
        <v>4818420</v>
      </c>
      <c r="AF389" s="3">
        <f t="shared" si="24"/>
        <v>-4818420</v>
      </c>
      <c r="AG389" s="3">
        <v>0</v>
      </c>
      <c r="AH389" s="3">
        <f t="shared" si="25"/>
        <v>0</v>
      </c>
      <c r="AI389" s="3">
        <f t="shared" si="26"/>
        <v>0</v>
      </c>
      <c r="AJ389">
        <v>0</v>
      </c>
      <c r="AK389">
        <v>0</v>
      </c>
      <c r="AL389">
        <v>2249807.96</v>
      </c>
      <c r="AM389">
        <f t="shared" si="27"/>
        <v>4499615.92</v>
      </c>
      <c r="AN389">
        <v>2568612.04</v>
      </c>
      <c r="AO389">
        <v>46.69</v>
      </c>
    </row>
    <row r="390" spans="1:41" hidden="1" x14ac:dyDescent="0.3">
      <c r="A390">
        <v>10867</v>
      </c>
      <c r="B390">
        <v>202351</v>
      </c>
      <c r="C390">
        <v>239824</v>
      </c>
      <c r="D390">
        <v>183</v>
      </c>
      <c r="G390" t="s">
        <v>1037</v>
      </c>
      <c r="H390" t="s">
        <v>1038</v>
      </c>
      <c r="I390">
        <v>0</v>
      </c>
      <c r="J390" t="s">
        <v>519</v>
      </c>
      <c r="K390" t="s">
        <v>520</v>
      </c>
      <c r="L390">
        <v>3</v>
      </c>
      <c r="M390">
        <v>40</v>
      </c>
      <c r="N390" t="s">
        <v>703</v>
      </c>
      <c r="O390" t="s">
        <v>704</v>
      </c>
      <c r="P390" t="s">
        <v>705</v>
      </c>
      <c r="Q390" t="s">
        <v>524</v>
      </c>
      <c r="R390" t="s">
        <v>525</v>
      </c>
      <c r="S390" t="s">
        <v>526</v>
      </c>
      <c r="T390" t="s">
        <v>527</v>
      </c>
      <c r="U390" t="s">
        <v>554</v>
      </c>
      <c r="V390" t="s">
        <v>555</v>
      </c>
      <c r="W390" t="s">
        <v>541</v>
      </c>
      <c r="X390" t="s">
        <v>542</v>
      </c>
      <c r="Y390" t="s">
        <v>658</v>
      </c>
      <c r="Z390" t="s">
        <v>659</v>
      </c>
      <c r="AA390" t="s">
        <v>26</v>
      </c>
      <c r="AB390" s="3">
        <v>1381</v>
      </c>
      <c r="AC390" s="3">
        <v>0</v>
      </c>
      <c r="AD390">
        <v>0</v>
      </c>
      <c r="AE390" s="3">
        <v>1381</v>
      </c>
      <c r="AF390" s="3">
        <f t="shared" si="24"/>
        <v>-1381</v>
      </c>
      <c r="AG390" s="3">
        <v>0</v>
      </c>
      <c r="AH390" s="3">
        <f t="shared" si="25"/>
        <v>0</v>
      </c>
      <c r="AI390" s="3">
        <f t="shared" si="26"/>
        <v>0</v>
      </c>
      <c r="AJ390">
        <v>0</v>
      </c>
      <c r="AK390">
        <v>0</v>
      </c>
      <c r="AL390">
        <v>602.4</v>
      </c>
      <c r="AM390">
        <f t="shared" si="27"/>
        <v>1204.8</v>
      </c>
      <c r="AN390">
        <v>778.6</v>
      </c>
      <c r="AO390">
        <v>43.62</v>
      </c>
    </row>
    <row r="391" spans="1:41" hidden="1" x14ac:dyDescent="0.3">
      <c r="A391">
        <v>11490</v>
      </c>
      <c r="B391">
        <v>225901</v>
      </c>
      <c r="C391">
        <v>257493</v>
      </c>
      <c r="D391">
        <v>2287</v>
      </c>
      <c r="G391" t="s">
        <v>1669</v>
      </c>
      <c r="H391" t="s">
        <v>1670</v>
      </c>
      <c r="I391">
        <v>0</v>
      </c>
      <c r="J391" t="s">
        <v>519</v>
      </c>
      <c r="K391" t="s">
        <v>520</v>
      </c>
      <c r="L391">
        <v>4</v>
      </c>
      <c r="M391">
        <v>50</v>
      </c>
      <c r="N391" t="s">
        <v>536</v>
      </c>
      <c r="O391" t="s">
        <v>537</v>
      </c>
      <c r="P391" t="s">
        <v>538</v>
      </c>
      <c r="Q391" t="s">
        <v>524</v>
      </c>
      <c r="R391" t="s">
        <v>525</v>
      </c>
      <c r="S391" t="s">
        <v>526</v>
      </c>
      <c r="T391" t="s">
        <v>527</v>
      </c>
      <c r="U391" t="s">
        <v>554</v>
      </c>
      <c r="V391" t="s">
        <v>555</v>
      </c>
      <c r="W391" t="s">
        <v>541</v>
      </c>
      <c r="X391" t="s">
        <v>542</v>
      </c>
      <c r="Y391" t="s">
        <v>944</v>
      </c>
      <c r="Z391" t="s">
        <v>945</v>
      </c>
      <c r="AA391" t="s">
        <v>29</v>
      </c>
      <c r="AB391" s="3">
        <v>100000</v>
      </c>
      <c r="AC391">
        <v>0</v>
      </c>
      <c r="AD391">
        <v>0</v>
      </c>
      <c r="AE391" s="3">
        <v>100000</v>
      </c>
      <c r="AF391" s="3">
        <f t="shared" si="24"/>
        <v>0</v>
      </c>
      <c r="AG391" s="3">
        <v>100000</v>
      </c>
      <c r="AH391" s="3">
        <f t="shared" si="25"/>
        <v>103299.99999999999</v>
      </c>
      <c r="AI391" s="3">
        <f t="shared" si="26"/>
        <v>106605.59999999999</v>
      </c>
      <c r="AJ391">
        <v>0</v>
      </c>
      <c r="AK391">
        <v>61000</v>
      </c>
      <c r="AL391">
        <v>798</v>
      </c>
      <c r="AM391">
        <f t="shared" si="27"/>
        <v>1596</v>
      </c>
      <c r="AN391">
        <v>38202</v>
      </c>
      <c r="AO391">
        <v>0.8</v>
      </c>
    </row>
    <row r="392" spans="1:41" hidden="1" x14ac:dyDescent="0.3">
      <c r="A392">
        <v>10867</v>
      </c>
      <c r="B392">
        <v>202386</v>
      </c>
      <c r="C392">
        <v>239859</v>
      </c>
      <c r="D392">
        <v>183</v>
      </c>
      <c r="G392" t="s">
        <v>1037</v>
      </c>
      <c r="H392" t="s">
        <v>1038</v>
      </c>
      <c r="I392">
        <v>0</v>
      </c>
      <c r="J392" t="s">
        <v>519</v>
      </c>
      <c r="K392" t="s">
        <v>520</v>
      </c>
      <c r="L392">
        <v>3</v>
      </c>
      <c r="M392">
        <v>40</v>
      </c>
      <c r="N392" t="s">
        <v>703</v>
      </c>
      <c r="O392" t="s">
        <v>704</v>
      </c>
      <c r="P392" t="s">
        <v>705</v>
      </c>
      <c r="Q392" t="s">
        <v>524</v>
      </c>
      <c r="R392" t="s">
        <v>525</v>
      </c>
      <c r="S392" t="s">
        <v>526</v>
      </c>
      <c r="T392" t="s">
        <v>527</v>
      </c>
      <c r="U392" t="s">
        <v>554</v>
      </c>
      <c r="V392" t="s">
        <v>555</v>
      </c>
      <c r="W392" t="s">
        <v>1039</v>
      </c>
      <c r="X392" t="s">
        <v>1040</v>
      </c>
      <c r="Y392" t="s">
        <v>644</v>
      </c>
      <c r="Z392" t="s">
        <v>645</v>
      </c>
      <c r="AA392" t="s">
        <v>26</v>
      </c>
      <c r="AB392" s="3">
        <v>349298</v>
      </c>
      <c r="AC392" s="3">
        <v>0</v>
      </c>
      <c r="AD392">
        <v>0</v>
      </c>
      <c r="AE392" s="3">
        <v>349298</v>
      </c>
      <c r="AF392" s="3">
        <f t="shared" si="24"/>
        <v>-349298</v>
      </c>
      <c r="AG392" s="3">
        <v>0</v>
      </c>
      <c r="AH392" s="3">
        <f t="shared" si="25"/>
        <v>0</v>
      </c>
      <c r="AI392" s="3">
        <f t="shared" si="26"/>
        <v>0</v>
      </c>
      <c r="AJ392">
        <v>0</v>
      </c>
      <c r="AK392">
        <v>0</v>
      </c>
      <c r="AL392">
        <v>113725.8</v>
      </c>
      <c r="AM392">
        <f t="shared" si="27"/>
        <v>227451.6</v>
      </c>
      <c r="AN392">
        <v>235572.2</v>
      </c>
      <c r="AO392">
        <v>32.56</v>
      </c>
    </row>
    <row r="393" spans="1:41" hidden="1" x14ac:dyDescent="0.3">
      <c r="A393">
        <v>10867</v>
      </c>
      <c r="B393">
        <v>202394</v>
      </c>
      <c r="C393">
        <v>239867</v>
      </c>
      <c r="D393">
        <v>183</v>
      </c>
      <c r="G393" t="s">
        <v>1037</v>
      </c>
      <c r="H393" t="s">
        <v>1038</v>
      </c>
      <c r="I393">
        <v>0</v>
      </c>
      <c r="J393" t="s">
        <v>519</v>
      </c>
      <c r="K393" t="s">
        <v>520</v>
      </c>
      <c r="L393">
        <v>3</v>
      </c>
      <c r="M393">
        <v>40</v>
      </c>
      <c r="N393" t="s">
        <v>703</v>
      </c>
      <c r="O393" t="s">
        <v>704</v>
      </c>
      <c r="P393" t="s">
        <v>705</v>
      </c>
      <c r="Q393" t="s">
        <v>524</v>
      </c>
      <c r="R393" t="s">
        <v>525</v>
      </c>
      <c r="S393" t="s">
        <v>526</v>
      </c>
      <c r="T393" t="s">
        <v>527</v>
      </c>
      <c r="U393" t="s">
        <v>554</v>
      </c>
      <c r="V393" t="s">
        <v>555</v>
      </c>
      <c r="W393" t="s">
        <v>541</v>
      </c>
      <c r="X393" t="s">
        <v>542</v>
      </c>
      <c r="Y393" t="s">
        <v>646</v>
      </c>
      <c r="Z393" t="s">
        <v>647</v>
      </c>
      <c r="AA393" t="s">
        <v>26</v>
      </c>
      <c r="AB393" s="3">
        <v>20468</v>
      </c>
      <c r="AC393" s="3">
        <v>0</v>
      </c>
      <c r="AD393">
        <v>0</v>
      </c>
      <c r="AE393" s="3">
        <v>20468</v>
      </c>
      <c r="AF393" s="3">
        <f t="shared" si="24"/>
        <v>-20468</v>
      </c>
      <c r="AG393" s="3">
        <v>0</v>
      </c>
      <c r="AH393" s="3">
        <f t="shared" si="25"/>
        <v>0</v>
      </c>
      <c r="AI393" s="3">
        <f t="shared" si="26"/>
        <v>0</v>
      </c>
      <c r="AJ393">
        <v>0</v>
      </c>
      <c r="AK393">
        <v>0</v>
      </c>
      <c r="AL393">
        <v>8501.76</v>
      </c>
      <c r="AM393">
        <f t="shared" si="27"/>
        <v>17003.52</v>
      </c>
      <c r="AN393">
        <v>11966.24</v>
      </c>
      <c r="AO393">
        <v>41.54</v>
      </c>
    </row>
    <row r="394" spans="1:41" hidden="1" x14ac:dyDescent="0.3">
      <c r="A394">
        <v>10867</v>
      </c>
      <c r="B394">
        <v>202387</v>
      </c>
      <c r="C394">
        <v>239860</v>
      </c>
      <c r="D394">
        <v>183</v>
      </c>
      <c r="G394" t="s">
        <v>1037</v>
      </c>
      <c r="H394" t="s">
        <v>1038</v>
      </c>
      <c r="I394">
        <v>0</v>
      </c>
      <c r="J394" t="s">
        <v>519</v>
      </c>
      <c r="K394" t="s">
        <v>520</v>
      </c>
      <c r="L394">
        <v>3</v>
      </c>
      <c r="M394">
        <v>40</v>
      </c>
      <c r="N394" t="s">
        <v>703</v>
      </c>
      <c r="O394" t="s">
        <v>704</v>
      </c>
      <c r="P394" t="s">
        <v>705</v>
      </c>
      <c r="Q394" t="s">
        <v>524</v>
      </c>
      <c r="R394" t="s">
        <v>525</v>
      </c>
      <c r="S394" t="s">
        <v>526</v>
      </c>
      <c r="T394" t="s">
        <v>527</v>
      </c>
      <c r="U394" t="s">
        <v>554</v>
      </c>
      <c r="V394" t="s">
        <v>555</v>
      </c>
      <c r="W394" t="s">
        <v>1039</v>
      </c>
      <c r="X394" t="s">
        <v>1040</v>
      </c>
      <c r="Y394" t="s">
        <v>656</v>
      </c>
      <c r="Z394" t="s">
        <v>657</v>
      </c>
      <c r="AA394" t="s">
        <v>26</v>
      </c>
      <c r="AB394" s="3">
        <v>401535</v>
      </c>
      <c r="AC394" s="3">
        <v>0</v>
      </c>
      <c r="AD394">
        <v>0</v>
      </c>
      <c r="AE394" s="3">
        <v>401535</v>
      </c>
      <c r="AF394" s="3">
        <f t="shared" si="24"/>
        <v>-401535</v>
      </c>
      <c r="AG394" s="3">
        <v>0</v>
      </c>
      <c r="AH394" s="3">
        <f t="shared" si="25"/>
        <v>0</v>
      </c>
      <c r="AI394" s="3">
        <f t="shared" si="26"/>
        <v>0</v>
      </c>
      <c r="AJ394">
        <v>0</v>
      </c>
      <c r="AK394">
        <v>0</v>
      </c>
      <c r="AL394">
        <v>226507.87</v>
      </c>
      <c r="AM394">
        <f t="shared" si="27"/>
        <v>453015.74</v>
      </c>
      <c r="AN394">
        <v>175027.13</v>
      </c>
      <c r="AO394">
        <v>56.41</v>
      </c>
    </row>
    <row r="395" spans="1:41" hidden="1" x14ac:dyDescent="0.3">
      <c r="A395">
        <v>10867</v>
      </c>
      <c r="B395">
        <v>202372</v>
      </c>
      <c r="C395">
        <v>239845</v>
      </c>
      <c r="D395">
        <v>183</v>
      </c>
      <c r="G395" t="s">
        <v>1037</v>
      </c>
      <c r="H395" t="s">
        <v>1038</v>
      </c>
      <c r="I395">
        <v>0</v>
      </c>
      <c r="J395" t="s">
        <v>519</v>
      </c>
      <c r="K395" t="s">
        <v>520</v>
      </c>
      <c r="L395">
        <v>3</v>
      </c>
      <c r="M395">
        <v>40</v>
      </c>
      <c r="N395" t="s">
        <v>703</v>
      </c>
      <c r="O395" t="s">
        <v>704</v>
      </c>
      <c r="P395" t="s">
        <v>705</v>
      </c>
      <c r="Q395" t="s">
        <v>524</v>
      </c>
      <c r="R395" t="s">
        <v>525</v>
      </c>
      <c r="S395" t="s">
        <v>526</v>
      </c>
      <c r="T395" t="s">
        <v>527</v>
      </c>
      <c r="U395" t="s">
        <v>554</v>
      </c>
      <c r="V395" t="s">
        <v>555</v>
      </c>
      <c r="W395" t="s">
        <v>541</v>
      </c>
      <c r="X395" t="s">
        <v>542</v>
      </c>
      <c r="Y395" t="s">
        <v>673</v>
      </c>
      <c r="Z395" t="s">
        <v>674</v>
      </c>
      <c r="AA395" t="s">
        <v>26</v>
      </c>
      <c r="AB395" s="3">
        <v>223913</v>
      </c>
      <c r="AC395" s="3">
        <v>0</v>
      </c>
      <c r="AD395">
        <v>0</v>
      </c>
      <c r="AE395" s="3">
        <v>223913</v>
      </c>
      <c r="AF395" s="3">
        <f t="shared" si="24"/>
        <v>-223913</v>
      </c>
      <c r="AG395" s="3">
        <v>0</v>
      </c>
      <c r="AH395" s="3">
        <f t="shared" si="25"/>
        <v>0</v>
      </c>
      <c r="AI395" s="3">
        <f t="shared" si="26"/>
        <v>0</v>
      </c>
      <c r="AJ395">
        <v>0</v>
      </c>
      <c r="AK395">
        <v>0</v>
      </c>
      <c r="AL395">
        <v>196574.64</v>
      </c>
      <c r="AM395">
        <f t="shared" si="27"/>
        <v>393149.28</v>
      </c>
      <c r="AN395">
        <v>27338.36</v>
      </c>
      <c r="AO395">
        <v>87.79</v>
      </c>
    </row>
    <row r="396" spans="1:41" hidden="1" x14ac:dyDescent="0.3">
      <c r="A396">
        <v>10867</v>
      </c>
      <c r="B396">
        <v>202401</v>
      </c>
      <c r="C396">
        <v>239874</v>
      </c>
      <c r="D396">
        <v>183</v>
      </c>
      <c r="G396" t="s">
        <v>1037</v>
      </c>
      <c r="H396" t="s">
        <v>1038</v>
      </c>
      <c r="I396">
        <v>0</v>
      </c>
      <c r="J396" t="s">
        <v>519</v>
      </c>
      <c r="K396" t="s">
        <v>520</v>
      </c>
      <c r="L396">
        <v>3</v>
      </c>
      <c r="M396">
        <v>40</v>
      </c>
      <c r="N396" t="s">
        <v>703</v>
      </c>
      <c r="O396" t="s">
        <v>704</v>
      </c>
      <c r="P396" t="s">
        <v>705</v>
      </c>
      <c r="Q396" t="s">
        <v>524</v>
      </c>
      <c r="R396" t="s">
        <v>525</v>
      </c>
      <c r="S396" t="s">
        <v>526</v>
      </c>
      <c r="T396" t="s">
        <v>527</v>
      </c>
      <c r="U396" t="s">
        <v>554</v>
      </c>
      <c r="V396" t="s">
        <v>555</v>
      </c>
      <c r="W396" t="s">
        <v>1039</v>
      </c>
      <c r="X396" t="s">
        <v>1040</v>
      </c>
      <c r="Y396" t="s">
        <v>660</v>
      </c>
      <c r="Z396" t="s">
        <v>661</v>
      </c>
      <c r="AA396" t="s">
        <v>26</v>
      </c>
      <c r="AB396" s="3">
        <v>923698</v>
      </c>
      <c r="AC396" s="3">
        <v>0</v>
      </c>
      <c r="AD396">
        <v>0</v>
      </c>
      <c r="AE396" s="3">
        <v>923698</v>
      </c>
      <c r="AF396" s="3">
        <f t="shared" si="24"/>
        <v>-923698</v>
      </c>
      <c r="AG396" s="3">
        <v>0</v>
      </c>
      <c r="AH396" s="3">
        <f t="shared" si="25"/>
        <v>0</v>
      </c>
      <c r="AI396" s="3">
        <f t="shared" si="26"/>
        <v>0</v>
      </c>
      <c r="AJ396">
        <v>0</v>
      </c>
      <c r="AK396">
        <v>0</v>
      </c>
      <c r="AL396">
        <v>432435.36</v>
      </c>
      <c r="AM396">
        <f t="shared" si="27"/>
        <v>864870.72</v>
      </c>
      <c r="AN396">
        <v>491262.64</v>
      </c>
      <c r="AO396">
        <v>46.82</v>
      </c>
    </row>
    <row r="397" spans="1:41" hidden="1" x14ac:dyDescent="0.3">
      <c r="A397">
        <v>10867</v>
      </c>
      <c r="B397">
        <v>223835</v>
      </c>
      <c r="C397">
        <v>256472</v>
      </c>
      <c r="D397">
        <v>183</v>
      </c>
      <c r="G397" t="s">
        <v>1037</v>
      </c>
      <c r="H397" t="s">
        <v>1038</v>
      </c>
      <c r="I397">
        <v>0</v>
      </c>
      <c r="J397" t="s">
        <v>519</v>
      </c>
      <c r="K397" t="s">
        <v>520</v>
      </c>
      <c r="L397">
        <v>3</v>
      </c>
      <c r="M397">
        <v>40</v>
      </c>
      <c r="N397" t="s">
        <v>703</v>
      </c>
      <c r="O397" t="s">
        <v>704</v>
      </c>
      <c r="P397" t="s">
        <v>705</v>
      </c>
      <c r="Q397" t="s">
        <v>524</v>
      </c>
      <c r="R397" t="s">
        <v>525</v>
      </c>
      <c r="S397" t="s">
        <v>526</v>
      </c>
      <c r="T397" t="s">
        <v>527</v>
      </c>
      <c r="U397" t="s">
        <v>554</v>
      </c>
      <c r="V397" t="s">
        <v>555</v>
      </c>
      <c r="W397" t="s">
        <v>541</v>
      </c>
      <c r="X397" t="s">
        <v>542</v>
      </c>
      <c r="Y397" t="s">
        <v>669</v>
      </c>
      <c r="Z397" t="s">
        <v>670</v>
      </c>
      <c r="AA397" t="s">
        <v>26</v>
      </c>
      <c r="AB397" s="3">
        <v>30000</v>
      </c>
      <c r="AC397" s="3">
        <v>0</v>
      </c>
      <c r="AD397">
        <v>0</v>
      </c>
      <c r="AE397" s="3">
        <v>30000</v>
      </c>
      <c r="AF397" s="3">
        <f t="shared" si="24"/>
        <v>-30000</v>
      </c>
      <c r="AG397" s="3">
        <v>0</v>
      </c>
      <c r="AH397" s="3">
        <f t="shared" si="25"/>
        <v>0</v>
      </c>
      <c r="AI397" s="3">
        <f t="shared" si="26"/>
        <v>0</v>
      </c>
      <c r="AJ397">
        <v>0</v>
      </c>
      <c r="AK397">
        <v>0</v>
      </c>
      <c r="AL397">
        <v>15000</v>
      </c>
      <c r="AM397">
        <f t="shared" si="27"/>
        <v>30000</v>
      </c>
      <c r="AN397">
        <v>15000</v>
      </c>
      <c r="AO397">
        <v>50</v>
      </c>
    </row>
    <row r="398" spans="1:41" hidden="1" x14ac:dyDescent="0.3">
      <c r="A398">
        <v>10867</v>
      </c>
      <c r="B398">
        <v>232802</v>
      </c>
      <c r="C398">
        <v>257903</v>
      </c>
      <c r="D398">
        <v>183</v>
      </c>
      <c r="G398" t="s">
        <v>1037</v>
      </c>
      <c r="H398" t="s">
        <v>1038</v>
      </c>
      <c r="I398">
        <v>0</v>
      </c>
      <c r="J398" t="s">
        <v>519</v>
      </c>
      <c r="K398" t="s">
        <v>520</v>
      </c>
      <c r="L398">
        <v>3</v>
      </c>
      <c r="M398">
        <v>40</v>
      </c>
      <c r="N398" t="s">
        <v>703</v>
      </c>
      <c r="O398" t="s">
        <v>704</v>
      </c>
      <c r="P398" t="s">
        <v>705</v>
      </c>
      <c r="Q398" t="s">
        <v>524</v>
      </c>
      <c r="R398" t="s">
        <v>525</v>
      </c>
      <c r="S398" t="s">
        <v>526</v>
      </c>
      <c r="T398" t="s">
        <v>527</v>
      </c>
      <c r="U398" t="s">
        <v>554</v>
      </c>
      <c r="V398" t="s">
        <v>555</v>
      </c>
      <c r="W398" t="s">
        <v>541</v>
      </c>
      <c r="X398" t="s">
        <v>542</v>
      </c>
      <c r="Y398" t="s">
        <v>675</v>
      </c>
      <c r="Z398" t="s">
        <v>676</v>
      </c>
      <c r="AA398" t="s">
        <v>26</v>
      </c>
      <c r="AB398" s="3">
        <v>14524</v>
      </c>
      <c r="AC398" s="3">
        <v>0</v>
      </c>
      <c r="AD398">
        <v>0</v>
      </c>
      <c r="AE398" s="3">
        <v>14524</v>
      </c>
      <c r="AF398" s="3">
        <f t="shared" si="24"/>
        <v>-14524</v>
      </c>
      <c r="AG398" s="3">
        <v>0</v>
      </c>
      <c r="AH398" s="3">
        <f t="shared" si="25"/>
        <v>0</v>
      </c>
      <c r="AI398" s="3">
        <f t="shared" si="26"/>
        <v>0</v>
      </c>
      <c r="AJ398">
        <v>0</v>
      </c>
      <c r="AK398">
        <v>0</v>
      </c>
      <c r="AL398">
        <v>7021.38</v>
      </c>
      <c r="AM398">
        <f t="shared" si="27"/>
        <v>14042.76</v>
      </c>
      <c r="AN398">
        <v>7502.62</v>
      </c>
      <c r="AO398">
        <v>48.34</v>
      </c>
    </row>
    <row r="399" spans="1:41" hidden="1" x14ac:dyDescent="0.3">
      <c r="A399">
        <v>10867</v>
      </c>
      <c r="B399">
        <v>223909</v>
      </c>
      <c r="C399">
        <v>256536</v>
      </c>
      <c r="D399">
        <v>183</v>
      </c>
      <c r="G399" t="s">
        <v>1037</v>
      </c>
      <c r="H399" t="s">
        <v>1038</v>
      </c>
      <c r="I399">
        <v>0</v>
      </c>
      <c r="J399" t="s">
        <v>519</v>
      </c>
      <c r="K399" t="s">
        <v>520</v>
      </c>
      <c r="L399">
        <v>3</v>
      </c>
      <c r="M399">
        <v>40</v>
      </c>
      <c r="N399" t="s">
        <v>703</v>
      </c>
      <c r="O399" t="s">
        <v>704</v>
      </c>
      <c r="P399" t="s">
        <v>705</v>
      </c>
      <c r="Q399" t="s">
        <v>524</v>
      </c>
      <c r="R399" t="s">
        <v>525</v>
      </c>
      <c r="S399" t="s">
        <v>526</v>
      </c>
      <c r="T399" t="s">
        <v>527</v>
      </c>
      <c r="U399" t="s">
        <v>554</v>
      </c>
      <c r="V399" t="s">
        <v>555</v>
      </c>
      <c r="W399" t="s">
        <v>541</v>
      </c>
      <c r="X399" t="s">
        <v>542</v>
      </c>
      <c r="Y399" t="s">
        <v>735</v>
      </c>
      <c r="Z399" t="s">
        <v>736</v>
      </c>
      <c r="AA399" t="s">
        <v>26</v>
      </c>
      <c r="AB399" s="3">
        <v>59458</v>
      </c>
      <c r="AC399" s="3">
        <v>0</v>
      </c>
      <c r="AD399">
        <v>0</v>
      </c>
      <c r="AE399" s="3">
        <v>59458</v>
      </c>
      <c r="AF399" s="3">
        <f t="shared" si="24"/>
        <v>-59458</v>
      </c>
      <c r="AG399" s="3">
        <v>0</v>
      </c>
      <c r="AH399" s="3">
        <f t="shared" si="25"/>
        <v>0</v>
      </c>
      <c r="AI399" s="3">
        <f t="shared" si="26"/>
        <v>0</v>
      </c>
      <c r="AJ399">
        <v>0</v>
      </c>
      <c r="AK399">
        <v>0</v>
      </c>
      <c r="AL399">
        <v>28688.75</v>
      </c>
      <c r="AM399">
        <f t="shared" si="27"/>
        <v>57377.5</v>
      </c>
      <c r="AN399">
        <v>30769.25</v>
      </c>
      <c r="AO399">
        <v>48.25</v>
      </c>
    </row>
    <row r="400" spans="1:41" hidden="1" x14ac:dyDescent="0.3">
      <c r="A400">
        <v>10763</v>
      </c>
      <c r="B400">
        <v>224779</v>
      </c>
      <c r="C400">
        <v>256998</v>
      </c>
      <c r="D400">
        <v>79</v>
      </c>
      <c r="G400" t="s">
        <v>793</v>
      </c>
      <c r="H400" t="s">
        <v>794</v>
      </c>
      <c r="I400">
        <v>0</v>
      </c>
      <c r="J400" t="s">
        <v>519</v>
      </c>
      <c r="K400" t="s">
        <v>520</v>
      </c>
      <c r="L400">
        <v>3</v>
      </c>
      <c r="M400">
        <v>40</v>
      </c>
      <c r="N400" t="s">
        <v>703</v>
      </c>
      <c r="O400" t="s">
        <v>704</v>
      </c>
      <c r="P400" t="s">
        <v>705</v>
      </c>
      <c r="Q400" t="s">
        <v>524</v>
      </c>
      <c r="R400" t="s">
        <v>525</v>
      </c>
      <c r="S400" t="s">
        <v>526</v>
      </c>
      <c r="T400" t="s">
        <v>527</v>
      </c>
      <c r="U400" t="s">
        <v>795</v>
      </c>
      <c r="V400" t="s">
        <v>796</v>
      </c>
      <c r="W400" t="s">
        <v>541</v>
      </c>
      <c r="X400" t="s">
        <v>542</v>
      </c>
      <c r="Y400" t="s">
        <v>532</v>
      </c>
      <c r="Z400" t="s">
        <v>533</v>
      </c>
      <c r="AA400" t="s">
        <v>28</v>
      </c>
      <c r="AB400" s="3">
        <v>60000</v>
      </c>
      <c r="AC400">
        <v>0</v>
      </c>
      <c r="AD400">
        <v>0</v>
      </c>
      <c r="AE400" s="3">
        <v>60000</v>
      </c>
      <c r="AF400" s="3">
        <f t="shared" si="24"/>
        <v>0</v>
      </c>
      <c r="AG400" s="3">
        <v>60000</v>
      </c>
      <c r="AH400" s="3">
        <f t="shared" si="25"/>
        <v>61979.999999999993</v>
      </c>
      <c r="AI400" s="3">
        <f t="shared" si="26"/>
        <v>63963.359999999993</v>
      </c>
      <c r="AJ400">
        <v>0</v>
      </c>
      <c r="AK400">
        <v>0</v>
      </c>
      <c r="AL400">
        <v>6394.1</v>
      </c>
      <c r="AM400">
        <f t="shared" si="27"/>
        <v>12788.2</v>
      </c>
      <c r="AN400">
        <v>53605.9</v>
      </c>
      <c r="AO400">
        <v>10.66</v>
      </c>
    </row>
    <row r="401" spans="1:41" hidden="1" x14ac:dyDescent="0.3">
      <c r="A401">
        <v>10872</v>
      </c>
      <c r="B401">
        <v>224020</v>
      </c>
      <c r="C401">
        <v>256622</v>
      </c>
      <c r="D401">
        <v>188</v>
      </c>
      <c r="G401" t="s">
        <v>1043</v>
      </c>
      <c r="H401" t="s">
        <v>1044</v>
      </c>
      <c r="I401">
        <v>0</v>
      </c>
      <c r="J401" t="s">
        <v>519</v>
      </c>
      <c r="K401" t="s">
        <v>520</v>
      </c>
      <c r="L401">
        <v>3</v>
      </c>
      <c r="M401">
        <v>85</v>
      </c>
      <c r="N401" t="s">
        <v>724</v>
      </c>
      <c r="O401" t="s">
        <v>570</v>
      </c>
      <c r="P401" t="s">
        <v>571</v>
      </c>
      <c r="Q401" t="s">
        <v>524</v>
      </c>
      <c r="R401" t="s">
        <v>525</v>
      </c>
      <c r="S401" t="s">
        <v>526</v>
      </c>
      <c r="T401" t="s">
        <v>527</v>
      </c>
      <c r="U401" t="s">
        <v>554</v>
      </c>
      <c r="V401" t="s">
        <v>555</v>
      </c>
      <c r="W401" t="s">
        <v>541</v>
      </c>
      <c r="X401" t="s">
        <v>542</v>
      </c>
      <c r="Y401" t="s">
        <v>1045</v>
      </c>
      <c r="Z401" t="s">
        <v>1046</v>
      </c>
      <c r="AA401" t="s">
        <v>26</v>
      </c>
      <c r="AB401" s="3">
        <v>171966</v>
      </c>
      <c r="AC401" s="3">
        <v>0</v>
      </c>
      <c r="AD401">
        <v>0</v>
      </c>
      <c r="AE401" s="3">
        <v>171966</v>
      </c>
      <c r="AF401" s="3">
        <f t="shared" si="24"/>
        <v>-171966</v>
      </c>
      <c r="AG401" s="3">
        <v>0</v>
      </c>
      <c r="AH401" s="3">
        <f t="shared" si="25"/>
        <v>0</v>
      </c>
      <c r="AI401" s="3">
        <f t="shared" si="26"/>
        <v>0</v>
      </c>
      <c r="AJ401">
        <v>0</v>
      </c>
      <c r="AK401">
        <v>0</v>
      </c>
      <c r="AL401">
        <v>68939.55</v>
      </c>
      <c r="AM401">
        <f t="shared" si="27"/>
        <v>137879.1</v>
      </c>
      <c r="AN401">
        <v>103026.45</v>
      </c>
      <c r="AO401">
        <v>40.090000000000003</v>
      </c>
    </row>
    <row r="402" spans="1:41" hidden="1" x14ac:dyDescent="0.3">
      <c r="A402">
        <v>10872</v>
      </c>
      <c r="B402">
        <v>223826</v>
      </c>
      <c r="C402">
        <v>256463</v>
      </c>
      <c r="D402">
        <v>188</v>
      </c>
      <c r="G402" t="s">
        <v>1043</v>
      </c>
      <c r="H402" t="s">
        <v>1044</v>
      </c>
      <c r="I402">
        <v>0</v>
      </c>
      <c r="J402" t="s">
        <v>519</v>
      </c>
      <c r="K402" t="s">
        <v>520</v>
      </c>
      <c r="L402">
        <v>3</v>
      </c>
      <c r="M402">
        <v>85</v>
      </c>
      <c r="N402" t="s">
        <v>724</v>
      </c>
      <c r="O402" t="s">
        <v>570</v>
      </c>
      <c r="P402" t="s">
        <v>571</v>
      </c>
      <c r="Q402" t="s">
        <v>524</v>
      </c>
      <c r="R402" t="s">
        <v>525</v>
      </c>
      <c r="S402" t="s">
        <v>526</v>
      </c>
      <c r="T402" t="s">
        <v>527</v>
      </c>
      <c r="U402" t="s">
        <v>554</v>
      </c>
      <c r="V402" t="s">
        <v>555</v>
      </c>
      <c r="W402" t="s">
        <v>541</v>
      </c>
      <c r="X402" t="s">
        <v>542</v>
      </c>
      <c r="Y402" t="s">
        <v>669</v>
      </c>
      <c r="Z402" t="s">
        <v>670</v>
      </c>
      <c r="AA402" t="s">
        <v>26</v>
      </c>
      <c r="AB402" s="3">
        <v>12000</v>
      </c>
      <c r="AC402" s="3">
        <v>0</v>
      </c>
      <c r="AD402">
        <v>0</v>
      </c>
      <c r="AE402" s="3">
        <v>12000</v>
      </c>
      <c r="AF402" s="3">
        <f t="shared" si="24"/>
        <v>-12000</v>
      </c>
      <c r="AG402" s="3">
        <v>0</v>
      </c>
      <c r="AH402" s="3">
        <f t="shared" si="25"/>
        <v>0</v>
      </c>
      <c r="AI402" s="3">
        <f t="shared" si="26"/>
        <v>0</v>
      </c>
      <c r="AJ402">
        <v>0</v>
      </c>
      <c r="AK402">
        <v>0</v>
      </c>
      <c r="AL402">
        <v>8000</v>
      </c>
      <c r="AM402">
        <f t="shared" si="27"/>
        <v>16000</v>
      </c>
      <c r="AN402">
        <v>4000</v>
      </c>
      <c r="AO402">
        <v>66.67</v>
      </c>
    </row>
    <row r="403" spans="1:41" hidden="1" x14ac:dyDescent="0.3">
      <c r="A403">
        <v>10872</v>
      </c>
      <c r="B403">
        <v>223975</v>
      </c>
      <c r="C403">
        <v>256588</v>
      </c>
      <c r="D403">
        <v>188</v>
      </c>
      <c r="G403" t="s">
        <v>1043</v>
      </c>
      <c r="H403" t="s">
        <v>1044</v>
      </c>
      <c r="I403">
        <v>0</v>
      </c>
      <c r="J403" t="s">
        <v>519</v>
      </c>
      <c r="K403" t="s">
        <v>520</v>
      </c>
      <c r="L403">
        <v>3</v>
      </c>
      <c r="M403">
        <v>85</v>
      </c>
      <c r="N403" t="s">
        <v>724</v>
      </c>
      <c r="O403" t="s">
        <v>570</v>
      </c>
      <c r="P403" t="s">
        <v>571</v>
      </c>
      <c r="Q403" t="s">
        <v>524</v>
      </c>
      <c r="R403" t="s">
        <v>525</v>
      </c>
      <c r="S403" t="s">
        <v>526</v>
      </c>
      <c r="T403" t="s">
        <v>527</v>
      </c>
      <c r="U403" t="s">
        <v>554</v>
      </c>
      <c r="V403" t="s">
        <v>555</v>
      </c>
      <c r="W403" t="s">
        <v>541</v>
      </c>
      <c r="X403" t="s">
        <v>542</v>
      </c>
      <c r="Y403" t="s">
        <v>644</v>
      </c>
      <c r="Z403" t="s">
        <v>645</v>
      </c>
      <c r="AA403" t="s">
        <v>26</v>
      </c>
      <c r="AB403" s="3">
        <v>61239</v>
      </c>
      <c r="AC403" s="3">
        <v>0</v>
      </c>
      <c r="AD403">
        <v>0</v>
      </c>
      <c r="AE403" s="3">
        <v>61239</v>
      </c>
      <c r="AF403" s="3">
        <f t="shared" si="24"/>
        <v>-61239</v>
      </c>
      <c r="AG403" s="3">
        <v>0</v>
      </c>
      <c r="AH403" s="3">
        <f t="shared" si="25"/>
        <v>0</v>
      </c>
      <c r="AI403" s="3">
        <f t="shared" si="26"/>
        <v>0</v>
      </c>
      <c r="AJ403">
        <v>0</v>
      </c>
      <c r="AK403">
        <v>0</v>
      </c>
      <c r="AL403">
        <v>28616.400000000001</v>
      </c>
      <c r="AM403">
        <f t="shared" si="27"/>
        <v>57232.800000000003</v>
      </c>
      <c r="AN403">
        <v>32622.6</v>
      </c>
      <c r="AO403">
        <v>46.73</v>
      </c>
    </row>
    <row r="404" spans="1:41" hidden="1" x14ac:dyDescent="0.3">
      <c r="A404">
        <v>10872</v>
      </c>
      <c r="B404">
        <v>223379</v>
      </c>
      <c r="C404">
        <v>256178</v>
      </c>
      <c r="D404">
        <v>188</v>
      </c>
      <c r="G404" t="s">
        <v>1043</v>
      </c>
      <c r="H404" t="s">
        <v>1044</v>
      </c>
      <c r="I404">
        <v>0</v>
      </c>
      <c r="J404" t="s">
        <v>519</v>
      </c>
      <c r="K404" t="s">
        <v>520</v>
      </c>
      <c r="L404">
        <v>3</v>
      </c>
      <c r="M404">
        <v>85</v>
      </c>
      <c r="N404" t="s">
        <v>724</v>
      </c>
      <c r="O404" t="s">
        <v>570</v>
      </c>
      <c r="P404" t="s">
        <v>571</v>
      </c>
      <c r="Q404" t="s">
        <v>524</v>
      </c>
      <c r="R404" t="s">
        <v>525</v>
      </c>
      <c r="S404" t="s">
        <v>526</v>
      </c>
      <c r="T404" t="s">
        <v>527</v>
      </c>
      <c r="U404" t="s">
        <v>554</v>
      </c>
      <c r="V404" t="s">
        <v>555</v>
      </c>
      <c r="W404" t="s">
        <v>541</v>
      </c>
      <c r="X404" t="s">
        <v>542</v>
      </c>
      <c r="Y404" t="s">
        <v>1047</v>
      </c>
      <c r="Z404" t="s">
        <v>1048</v>
      </c>
      <c r="AA404" t="s">
        <v>26</v>
      </c>
      <c r="AB404" s="3">
        <v>1018168</v>
      </c>
      <c r="AC404" s="3">
        <v>0</v>
      </c>
      <c r="AD404">
        <v>0</v>
      </c>
      <c r="AE404" s="3">
        <v>1018168</v>
      </c>
      <c r="AF404" s="3">
        <f t="shared" si="24"/>
        <v>-1018168</v>
      </c>
      <c r="AG404" s="3">
        <v>0</v>
      </c>
      <c r="AH404" s="3">
        <f t="shared" si="25"/>
        <v>0</v>
      </c>
      <c r="AI404" s="3">
        <f t="shared" si="26"/>
        <v>0</v>
      </c>
      <c r="AJ404">
        <v>0</v>
      </c>
      <c r="AK404">
        <v>0</v>
      </c>
      <c r="AL404">
        <v>550407.25</v>
      </c>
      <c r="AM404">
        <f t="shared" si="27"/>
        <v>1100814.5</v>
      </c>
      <c r="AN404">
        <v>467760.75</v>
      </c>
      <c r="AO404">
        <v>54.06</v>
      </c>
    </row>
    <row r="405" spans="1:41" hidden="1" x14ac:dyDescent="0.3">
      <c r="A405">
        <v>10872</v>
      </c>
      <c r="B405">
        <v>224021</v>
      </c>
      <c r="C405">
        <v>256623</v>
      </c>
      <c r="D405">
        <v>188</v>
      </c>
      <c r="G405" t="s">
        <v>1043</v>
      </c>
      <c r="H405" t="s">
        <v>1044</v>
      </c>
      <c r="I405">
        <v>0</v>
      </c>
      <c r="J405" t="s">
        <v>519</v>
      </c>
      <c r="K405" t="s">
        <v>520</v>
      </c>
      <c r="L405">
        <v>3</v>
      </c>
      <c r="M405">
        <v>85</v>
      </c>
      <c r="N405" t="s">
        <v>724</v>
      </c>
      <c r="O405" t="s">
        <v>570</v>
      </c>
      <c r="P405" t="s">
        <v>571</v>
      </c>
      <c r="Q405" t="s">
        <v>524</v>
      </c>
      <c r="R405" t="s">
        <v>525</v>
      </c>
      <c r="S405" t="s">
        <v>526</v>
      </c>
      <c r="T405" t="s">
        <v>527</v>
      </c>
      <c r="U405" t="s">
        <v>554</v>
      </c>
      <c r="V405" t="s">
        <v>555</v>
      </c>
      <c r="W405" t="s">
        <v>541</v>
      </c>
      <c r="X405" t="s">
        <v>542</v>
      </c>
      <c r="Y405" t="s">
        <v>1049</v>
      </c>
      <c r="Z405" t="s">
        <v>1050</v>
      </c>
      <c r="AA405" t="s">
        <v>26</v>
      </c>
      <c r="AB405" s="3">
        <v>24000</v>
      </c>
      <c r="AC405" s="3">
        <v>0</v>
      </c>
      <c r="AD405">
        <v>0</v>
      </c>
      <c r="AE405" s="3">
        <v>24000</v>
      </c>
      <c r="AF405" s="3">
        <f t="shared" si="24"/>
        <v>-24000</v>
      </c>
      <c r="AG405" s="3">
        <v>0</v>
      </c>
      <c r="AH405" s="3">
        <f t="shared" si="25"/>
        <v>0</v>
      </c>
      <c r="AI405" s="3">
        <f t="shared" si="26"/>
        <v>0</v>
      </c>
      <c r="AJ405">
        <v>0</v>
      </c>
      <c r="AK405">
        <v>0</v>
      </c>
      <c r="AL405">
        <v>10000</v>
      </c>
      <c r="AM405">
        <f t="shared" si="27"/>
        <v>20000</v>
      </c>
      <c r="AN405">
        <v>14000</v>
      </c>
      <c r="AO405">
        <v>41.67</v>
      </c>
    </row>
    <row r="406" spans="1:41" hidden="1" x14ac:dyDescent="0.3">
      <c r="A406">
        <v>10872</v>
      </c>
      <c r="B406">
        <v>223945</v>
      </c>
      <c r="C406">
        <v>256566</v>
      </c>
      <c r="D406">
        <v>188</v>
      </c>
      <c r="G406" t="s">
        <v>1043</v>
      </c>
      <c r="H406" t="s">
        <v>1044</v>
      </c>
      <c r="I406">
        <v>0</v>
      </c>
      <c r="J406" t="s">
        <v>519</v>
      </c>
      <c r="K406" t="s">
        <v>520</v>
      </c>
      <c r="L406">
        <v>3</v>
      </c>
      <c r="M406">
        <v>85</v>
      </c>
      <c r="N406" t="s">
        <v>724</v>
      </c>
      <c r="O406" t="s">
        <v>570</v>
      </c>
      <c r="P406" t="s">
        <v>571</v>
      </c>
      <c r="Q406" t="s">
        <v>524</v>
      </c>
      <c r="R406" t="s">
        <v>525</v>
      </c>
      <c r="S406" t="s">
        <v>526</v>
      </c>
      <c r="T406" t="s">
        <v>527</v>
      </c>
      <c r="U406" t="s">
        <v>554</v>
      </c>
      <c r="V406" t="s">
        <v>555</v>
      </c>
      <c r="W406" t="s">
        <v>541</v>
      </c>
      <c r="X406" t="s">
        <v>542</v>
      </c>
      <c r="Y406" t="s">
        <v>656</v>
      </c>
      <c r="Z406" t="s">
        <v>657</v>
      </c>
      <c r="AA406" t="s">
        <v>26</v>
      </c>
      <c r="AB406" s="3">
        <v>56217</v>
      </c>
      <c r="AC406" s="3">
        <v>0</v>
      </c>
      <c r="AD406">
        <v>0</v>
      </c>
      <c r="AE406" s="3">
        <v>56217</v>
      </c>
      <c r="AF406" s="3">
        <f t="shared" si="24"/>
        <v>-56217</v>
      </c>
      <c r="AG406" s="3">
        <v>0</v>
      </c>
      <c r="AH406" s="3">
        <f t="shared" si="25"/>
        <v>0</v>
      </c>
      <c r="AI406" s="3">
        <f t="shared" si="26"/>
        <v>0</v>
      </c>
      <c r="AJ406">
        <v>0</v>
      </c>
      <c r="AK406">
        <v>0</v>
      </c>
      <c r="AL406">
        <v>0</v>
      </c>
      <c r="AM406">
        <f t="shared" si="27"/>
        <v>0</v>
      </c>
      <c r="AN406">
        <v>56217</v>
      </c>
      <c r="AO406">
        <v>0</v>
      </c>
    </row>
    <row r="407" spans="1:41" hidden="1" x14ac:dyDescent="0.3">
      <c r="A407">
        <v>10872</v>
      </c>
      <c r="B407">
        <v>224022</v>
      </c>
      <c r="C407">
        <v>256625</v>
      </c>
      <c r="D407">
        <v>188</v>
      </c>
      <c r="G407" t="s">
        <v>1043</v>
      </c>
      <c r="H407" t="s">
        <v>1044</v>
      </c>
      <c r="I407">
        <v>0</v>
      </c>
      <c r="J407" t="s">
        <v>519</v>
      </c>
      <c r="K407" t="s">
        <v>520</v>
      </c>
      <c r="L407">
        <v>3</v>
      </c>
      <c r="M407">
        <v>85</v>
      </c>
      <c r="N407" t="s">
        <v>724</v>
      </c>
      <c r="O407" t="s">
        <v>570</v>
      </c>
      <c r="P407" t="s">
        <v>571</v>
      </c>
      <c r="Q407" t="s">
        <v>524</v>
      </c>
      <c r="R407" t="s">
        <v>525</v>
      </c>
      <c r="S407" t="s">
        <v>526</v>
      </c>
      <c r="T407" t="s">
        <v>527</v>
      </c>
      <c r="U407" t="s">
        <v>554</v>
      </c>
      <c r="V407" t="s">
        <v>555</v>
      </c>
      <c r="W407" t="s">
        <v>541</v>
      </c>
      <c r="X407" t="s">
        <v>542</v>
      </c>
      <c r="Y407" t="s">
        <v>1051</v>
      </c>
      <c r="Z407" t="s">
        <v>1052</v>
      </c>
      <c r="AA407" t="s">
        <v>26</v>
      </c>
      <c r="AB407" s="3">
        <v>119795</v>
      </c>
      <c r="AC407" s="3">
        <v>0</v>
      </c>
      <c r="AD407">
        <v>0</v>
      </c>
      <c r="AE407" s="3">
        <v>119795</v>
      </c>
      <c r="AF407" s="3">
        <f t="shared" si="24"/>
        <v>-119795</v>
      </c>
      <c r="AG407" s="3">
        <v>0</v>
      </c>
      <c r="AH407" s="3">
        <f t="shared" si="25"/>
        <v>0</v>
      </c>
      <c r="AI407" s="3">
        <f t="shared" si="26"/>
        <v>0</v>
      </c>
      <c r="AJ407">
        <v>0</v>
      </c>
      <c r="AK407">
        <v>0</v>
      </c>
      <c r="AL407">
        <v>45959.7</v>
      </c>
      <c r="AM407">
        <f t="shared" si="27"/>
        <v>91919.4</v>
      </c>
      <c r="AN407">
        <v>73835.3</v>
      </c>
      <c r="AO407">
        <v>38.369999999999997</v>
      </c>
    </row>
    <row r="408" spans="1:41" hidden="1" x14ac:dyDescent="0.3">
      <c r="A408">
        <v>10872</v>
      </c>
      <c r="B408">
        <v>223381</v>
      </c>
      <c r="C408">
        <v>256179</v>
      </c>
      <c r="D408">
        <v>188</v>
      </c>
      <c r="G408" t="s">
        <v>1043</v>
      </c>
      <c r="H408" t="s">
        <v>1044</v>
      </c>
      <c r="I408">
        <v>0</v>
      </c>
      <c r="J408" t="s">
        <v>519</v>
      </c>
      <c r="K408" t="s">
        <v>520</v>
      </c>
      <c r="L408">
        <v>3</v>
      </c>
      <c r="M408">
        <v>85</v>
      </c>
      <c r="N408" t="s">
        <v>724</v>
      </c>
      <c r="O408" t="s">
        <v>570</v>
      </c>
      <c r="P408" t="s">
        <v>571</v>
      </c>
      <c r="Q408" t="s">
        <v>524</v>
      </c>
      <c r="R408" t="s">
        <v>525</v>
      </c>
      <c r="S408" t="s">
        <v>526</v>
      </c>
      <c r="T408" t="s">
        <v>527</v>
      </c>
      <c r="U408" t="s">
        <v>554</v>
      </c>
      <c r="V408" t="s">
        <v>555</v>
      </c>
      <c r="W408" t="s">
        <v>541</v>
      </c>
      <c r="X408" t="s">
        <v>542</v>
      </c>
      <c r="Y408" t="s">
        <v>1053</v>
      </c>
      <c r="Z408" t="s">
        <v>1054</v>
      </c>
      <c r="AA408" t="s">
        <v>26</v>
      </c>
      <c r="AB408" s="3">
        <v>2274</v>
      </c>
      <c r="AC408" s="3">
        <v>0</v>
      </c>
      <c r="AD408">
        <v>0</v>
      </c>
      <c r="AE408" s="3">
        <v>2274</v>
      </c>
      <c r="AF408" s="3">
        <f t="shared" si="24"/>
        <v>-2274</v>
      </c>
      <c r="AG408" s="3">
        <v>0</v>
      </c>
      <c r="AH408" s="3">
        <f t="shared" si="25"/>
        <v>0</v>
      </c>
      <c r="AI408" s="3">
        <f t="shared" si="26"/>
        <v>0</v>
      </c>
      <c r="AJ408">
        <v>0</v>
      </c>
      <c r="AK408">
        <v>0</v>
      </c>
      <c r="AL408">
        <v>885.6</v>
      </c>
      <c r="AM408">
        <f t="shared" si="27"/>
        <v>1771.2</v>
      </c>
      <c r="AN408">
        <v>1388.4</v>
      </c>
      <c r="AO408">
        <v>38.94</v>
      </c>
    </row>
    <row r="409" spans="1:41" hidden="1" x14ac:dyDescent="0.3">
      <c r="A409">
        <v>10872</v>
      </c>
      <c r="B409">
        <v>224002</v>
      </c>
      <c r="C409">
        <v>256608</v>
      </c>
      <c r="D409">
        <v>188</v>
      </c>
      <c r="G409" t="s">
        <v>1043</v>
      </c>
      <c r="H409" t="s">
        <v>1044</v>
      </c>
      <c r="I409">
        <v>0</v>
      </c>
      <c r="J409" t="s">
        <v>519</v>
      </c>
      <c r="K409" t="s">
        <v>520</v>
      </c>
      <c r="L409">
        <v>3</v>
      </c>
      <c r="M409">
        <v>85</v>
      </c>
      <c r="N409" t="s">
        <v>724</v>
      </c>
      <c r="O409" t="s">
        <v>570</v>
      </c>
      <c r="P409" t="s">
        <v>571</v>
      </c>
      <c r="Q409" t="s">
        <v>524</v>
      </c>
      <c r="R409" t="s">
        <v>525</v>
      </c>
      <c r="S409" t="s">
        <v>526</v>
      </c>
      <c r="T409" t="s">
        <v>527</v>
      </c>
      <c r="U409" t="s">
        <v>554</v>
      </c>
      <c r="V409" t="s">
        <v>555</v>
      </c>
      <c r="W409" t="s">
        <v>541</v>
      </c>
      <c r="X409" t="s">
        <v>542</v>
      </c>
      <c r="Y409" t="s">
        <v>660</v>
      </c>
      <c r="Z409" t="s">
        <v>661</v>
      </c>
      <c r="AA409" t="s">
        <v>26</v>
      </c>
      <c r="AB409" s="3">
        <v>148413</v>
      </c>
      <c r="AC409" s="3">
        <v>0</v>
      </c>
      <c r="AD409">
        <v>0</v>
      </c>
      <c r="AE409" s="3">
        <v>148413</v>
      </c>
      <c r="AF409" s="3">
        <f t="shared" si="24"/>
        <v>-148413</v>
      </c>
      <c r="AG409" s="3">
        <v>0</v>
      </c>
      <c r="AH409" s="3">
        <f t="shared" si="25"/>
        <v>0</v>
      </c>
      <c r="AI409" s="3">
        <f t="shared" si="26"/>
        <v>0</v>
      </c>
      <c r="AJ409">
        <v>0</v>
      </c>
      <c r="AK409">
        <v>0</v>
      </c>
      <c r="AL409">
        <v>76834.080000000002</v>
      </c>
      <c r="AM409">
        <f t="shared" si="27"/>
        <v>153668.16</v>
      </c>
      <c r="AN409">
        <v>71578.92</v>
      </c>
      <c r="AO409">
        <v>51.77</v>
      </c>
    </row>
    <row r="410" spans="1:41" hidden="1" x14ac:dyDescent="0.3">
      <c r="A410">
        <v>10872</v>
      </c>
      <c r="B410">
        <v>223928</v>
      </c>
      <c r="C410">
        <v>256549</v>
      </c>
      <c r="D410">
        <v>188</v>
      </c>
      <c r="G410" t="s">
        <v>1043</v>
      </c>
      <c r="H410" t="s">
        <v>1044</v>
      </c>
      <c r="I410">
        <v>0</v>
      </c>
      <c r="J410" t="s">
        <v>519</v>
      </c>
      <c r="K410" t="s">
        <v>520</v>
      </c>
      <c r="L410">
        <v>3</v>
      </c>
      <c r="M410">
        <v>85</v>
      </c>
      <c r="N410" t="s">
        <v>724</v>
      </c>
      <c r="O410" t="s">
        <v>570</v>
      </c>
      <c r="P410" t="s">
        <v>571</v>
      </c>
      <c r="Q410" t="s">
        <v>524</v>
      </c>
      <c r="R410" t="s">
        <v>525</v>
      </c>
      <c r="S410" t="s">
        <v>526</v>
      </c>
      <c r="T410" t="s">
        <v>527</v>
      </c>
      <c r="U410" t="s">
        <v>554</v>
      </c>
      <c r="V410" t="s">
        <v>555</v>
      </c>
      <c r="W410" t="s">
        <v>541</v>
      </c>
      <c r="X410" t="s">
        <v>542</v>
      </c>
      <c r="Y410" t="s">
        <v>652</v>
      </c>
      <c r="Z410" t="s">
        <v>653</v>
      </c>
      <c r="AA410" t="s">
        <v>26</v>
      </c>
      <c r="AB410" s="3">
        <v>674603</v>
      </c>
      <c r="AC410" s="3">
        <v>-2647</v>
      </c>
      <c r="AD410">
        <v>0</v>
      </c>
      <c r="AE410" s="3">
        <v>671956</v>
      </c>
      <c r="AF410" s="3">
        <f t="shared" si="24"/>
        <v>-671956</v>
      </c>
      <c r="AG410" s="3">
        <v>0</v>
      </c>
      <c r="AH410" s="3">
        <f t="shared" si="25"/>
        <v>0</v>
      </c>
      <c r="AI410" s="3">
        <f t="shared" si="26"/>
        <v>0</v>
      </c>
      <c r="AJ410">
        <v>0</v>
      </c>
      <c r="AK410">
        <v>0</v>
      </c>
      <c r="AL410">
        <v>549246.80000000005</v>
      </c>
      <c r="AM410">
        <f t="shared" si="27"/>
        <v>1098493.6000000001</v>
      </c>
      <c r="AN410">
        <v>122709.2</v>
      </c>
      <c r="AO410">
        <v>81.739999999999995</v>
      </c>
    </row>
    <row r="411" spans="1:41" hidden="1" x14ac:dyDescent="0.3">
      <c r="A411">
        <v>10872</v>
      </c>
      <c r="B411">
        <v>224003</v>
      </c>
      <c r="C411">
        <v>256609</v>
      </c>
      <c r="D411">
        <v>188</v>
      </c>
      <c r="G411" t="s">
        <v>1043</v>
      </c>
      <c r="H411" t="s">
        <v>1044</v>
      </c>
      <c r="I411">
        <v>0</v>
      </c>
      <c r="J411" t="s">
        <v>519</v>
      </c>
      <c r="K411" t="s">
        <v>520</v>
      </c>
      <c r="L411">
        <v>3</v>
      </c>
      <c r="M411">
        <v>85</v>
      </c>
      <c r="N411" t="s">
        <v>724</v>
      </c>
      <c r="O411" t="s">
        <v>570</v>
      </c>
      <c r="P411" t="s">
        <v>571</v>
      </c>
      <c r="Q411" t="s">
        <v>524</v>
      </c>
      <c r="R411" t="s">
        <v>525</v>
      </c>
      <c r="S411" t="s">
        <v>526</v>
      </c>
      <c r="T411" t="s">
        <v>527</v>
      </c>
      <c r="U411" t="s">
        <v>554</v>
      </c>
      <c r="V411" t="s">
        <v>555</v>
      </c>
      <c r="W411" t="s">
        <v>541</v>
      </c>
      <c r="X411" t="s">
        <v>542</v>
      </c>
      <c r="Y411" t="s">
        <v>646</v>
      </c>
      <c r="Z411" t="s">
        <v>647</v>
      </c>
      <c r="AA411" t="s">
        <v>26</v>
      </c>
      <c r="AB411" s="3">
        <v>2274</v>
      </c>
      <c r="AC411" s="3">
        <v>0</v>
      </c>
      <c r="AD411">
        <v>0</v>
      </c>
      <c r="AE411" s="3">
        <v>2274</v>
      </c>
      <c r="AF411" s="3">
        <f t="shared" si="24"/>
        <v>-2274</v>
      </c>
      <c r="AG411" s="3">
        <v>0</v>
      </c>
      <c r="AH411" s="3">
        <f t="shared" si="25"/>
        <v>0</v>
      </c>
      <c r="AI411" s="3">
        <f t="shared" si="26"/>
        <v>0</v>
      </c>
      <c r="AJ411">
        <v>0</v>
      </c>
      <c r="AK411">
        <v>0</v>
      </c>
      <c r="AL411">
        <v>2211.48</v>
      </c>
      <c r="AM411">
        <f t="shared" si="27"/>
        <v>4422.96</v>
      </c>
      <c r="AN411">
        <v>62.52</v>
      </c>
      <c r="AO411">
        <v>97.25</v>
      </c>
    </row>
    <row r="412" spans="1:41" hidden="1" x14ac:dyDescent="0.3">
      <c r="A412">
        <v>10872</v>
      </c>
      <c r="B412">
        <v>223974</v>
      </c>
      <c r="C412">
        <v>256587</v>
      </c>
      <c r="D412">
        <v>188</v>
      </c>
      <c r="G412" t="s">
        <v>1043</v>
      </c>
      <c r="H412" t="s">
        <v>1044</v>
      </c>
      <c r="I412">
        <v>0</v>
      </c>
      <c r="J412" t="s">
        <v>519</v>
      </c>
      <c r="K412" t="s">
        <v>520</v>
      </c>
      <c r="L412">
        <v>3</v>
      </c>
      <c r="M412">
        <v>85</v>
      </c>
      <c r="N412" t="s">
        <v>724</v>
      </c>
      <c r="O412" t="s">
        <v>570</v>
      </c>
      <c r="P412" t="s">
        <v>571</v>
      </c>
      <c r="Q412" t="s">
        <v>524</v>
      </c>
      <c r="R412" t="s">
        <v>525</v>
      </c>
      <c r="S412" t="s">
        <v>526</v>
      </c>
      <c r="T412" t="s">
        <v>527</v>
      </c>
      <c r="U412" t="s">
        <v>554</v>
      </c>
      <c r="V412" t="s">
        <v>555</v>
      </c>
      <c r="W412" t="s">
        <v>541</v>
      </c>
      <c r="X412" t="s">
        <v>542</v>
      </c>
      <c r="Y412" t="s">
        <v>650</v>
      </c>
      <c r="Z412" t="s">
        <v>651</v>
      </c>
      <c r="AA412" t="s">
        <v>26</v>
      </c>
      <c r="AB412" s="3">
        <v>13492</v>
      </c>
      <c r="AC412" s="3">
        <v>0</v>
      </c>
      <c r="AD412">
        <v>0</v>
      </c>
      <c r="AE412" s="3">
        <v>13492</v>
      </c>
      <c r="AF412" s="3">
        <f t="shared" si="24"/>
        <v>-13492</v>
      </c>
      <c r="AG412" s="3">
        <v>0</v>
      </c>
      <c r="AH412" s="3">
        <f t="shared" si="25"/>
        <v>0</v>
      </c>
      <c r="AI412" s="3">
        <f t="shared" si="26"/>
        <v>0</v>
      </c>
      <c r="AJ412">
        <v>0</v>
      </c>
      <c r="AK412">
        <v>0</v>
      </c>
      <c r="AL412">
        <v>6984.9</v>
      </c>
      <c r="AM412">
        <f t="shared" si="27"/>
        <v>13969.8</v>
      </c>
      <c r="AN412">
        <v>6507.1</v>
      </c>
      <c r="AO412">
        <v>51.77</v>
      </c>
    </row>
    <row r="413" spans="1:41" hidden="1" x14ac:dyDescent="0.3">
      <c r="A413">
        <v>12332</v>
      </c>
      <c r="B413">
        <v>231778</v>
      </c>
      <c r="C413">
        <v>257708</v>
      </c>
      <c r="D413">
        <v>6566</v>
      </c>
      <c r="G413" t="s">
        <v>2108</v>
      </c>
      <c r="H413" t="s">
        <v>2109</v>
      </c>
      <c r="I413">
        <v>0</v>
      </c>
      <c r="J413" t="s">
        <v>519</v>
      </c>
      <c r="K413" t="s">
        <v>520</v>
      </c>
      <c r="L413">
        <v>5</v>
      </c>
      <c r="M413">
        <v>58</v>
      </c>
      <c r="N413" t="s">
        <v>617</v>
      </c>
      <c r="O413" t="s">
        <v>618</v>
      </c>
      <c r="P413" t="s">
        <v>619</v>
      </c>
      <c r="Q413" t="s">
        <v>524</v>
      </c>
      <c r="R413" t="s">
        <v>525</v>
      </c>
      <c r="S413" t="s">
        <v>526</v>
      </c>
      <c r="T413" t="s">
        <v>527</v>
      </c>
      <c r="U413" t="s">
        <v>779</v>
      </c>
      <c r="V413" t="s">
        <v>780</v>
      </c>
      <c r="W413" t="s">
        <v>530</v>
      </c>
      <c r="X413" t="s">
        <v>531</v>
      </c>
      <c r="Y413" t="s">
        <v>1882</v>
      </c>
      <c r="Z413" t="s">
        <v>1883</v>
      </c>
      <c r="AA413" t="s">
        <v>29</v>
      </c>
      <c r="AB413" s="3">
        <v>99875</v>
      </c>
      <c r="AC413">
        <v>0</v>
      </c>
      <c r="AD413">
        <v>0</v>
      </c>
      <c r="AE413" s="3">
        <v>99875</v>
      </c>
      <c r="AF413" s="3">
        <f t="shared" si="24"/>
        <v>0</v>
      </c>
      <c r="AG413" s="3">
        <v>99875</v>
      </c>
      <c r="AH413" s="3">
        <f t="shared" si="25"/>
        <v>103170.87499999999</v>
      </c>
      <c r="AI413" s="3">
        <f t="shared" si="26"/>
        <v>106472.34299999999</v>
      </c>
      <c r="AJ413">
        <v>0</v>
      </c>
      <c r="AK413">
        <v>0</v>
      </c>
      <c r="AL413">
        <v>0</v>
      </c>
      <c r="AM413">
        <f t="shared" si="27"/>
        <v>0</v>
      </c>
      <c r="AN413">
        <v>99875</v>
      </c>
      <c r="AO413">
        <v>0</v>
      </c>
    </row>
    <row r="414" spans="1:41" hidden="1" x14ac:dyDescent="0.3">
      <c r="A414">
        <v>10872</v>
      </c>
      <c r="B414">
        <v>223947</v>
      </c>
      <c r="C414">
        <v>256568</v>
      </c>
      <c r="D414">
        <v>188</v>
      </c>
      <c r="G414" t="s">
        <v>1043</v>
      </c>
      <c r="H414" t="s">
        <v>1044</v>
      </c>
      <c r="I414">
        <v>0</v>
      </c>
      <c r="J414" t="s">
        <v>519</v>
      </c>
      <c r="K414" t="s">
        <v>520</v>
      </c>
      <c r="L414">
        <v>3</v>
      </c>
      <c r="M414">
        <v>85</v>
      </c>
      <c r="N414" t="s">
        <v>724</v>
      </c>
      <c r="O414" t="s">
        <v>570</v>
      </c>
      <c r="P414" t="s">
        <v>571</v>
      </c>
      <c r="Q414" t="s">
        <v>524</v>
      </c>
      <c r="R414" t="s">
        <v>525</v>
      </c>
      <c r="S414" t="s">
        <v>526</v>
      </c>
      <c r="T414" t="s">
        <v>527</v>
      </c>
      <c r="U414" t="s">
        <v>554</v>
      </c>
      <c r="V414" t="s">
        <v>555</v>
      </c>
      <c r="W414" t="s">
        <v>541</v>
      </c>
      <c r="X414" t="s">
        <v>542</v>
      </c>
      <c r="Y414" t="s">
        <v>658</v>
      </c>
      <c r="Z414" t="s">
        <v>659</v>
      </c>
      <c r="AA414" t="s">
        <v>26</v>
      </c>
      <c r="AB414" s="3">
        <v>153</v>
      </c>
      <c r="AC414" s="3">
        <v>0</v>
      </c>
      <c r="AD414">
        <v>0</v>
      </c>
      <c r="AE414" s="3">
        <v>153</v>
      </c>
      <c r="AF414" s="3">
        <f t="shared" si="24"/>
        <v>-153</v>
      </c>
      <c r="AG414" s="3">
        <v>0</v>
      </c>
      <c r="AH414" s="3">
        <f t="shared" si="25"/>
        <v>0</v>
      </c>
      <c r="AI414" s="3">
        <f t="shared" si="26"/>
        <v>0</v>
      </c>
      <c r="AJ414">
        <v>0</v>
      </c>
      <c r="AK414">
        <v>0</v>
      </c>
      <c r="AL414">
        <v>138.05000000000001</v>
      </c>
      <c r="AM414">
        <f t="shared" si="27"/>
        <v>276.10000000000002</v>
      </c>
      <c r="AN414">
        <v>14.95</v>
      </c>
      <c r="AO414">
        <v>90.23</v>
      </c>
    </row>
    <row r="415" spans="1:41" hidden="1" x14ac:dyDescent="0.3">
      <c r="A415">
        <v>10872</v>
      </c>
      <c r="B415">
        <v>232160</v>
      </c>
      <c r="C415">
        <v>256624</v>
      </c>
      <c r="D415">
        <v>188</v>
      </c>
      <c r="G415" t="s">
        <v>1043</v>
      </c>
      <c r="H415" t="s">
        <v>1044</v>
      </c>
      <c r="I415">
        <v>0</v>
      </c>
      <c r="J415" t="s">
        <v>519</v>
      </c>
      <c r="K415" t="s">
        <v>520</v>
      </c>
      <c r="L415">
        <v>3</v>
      </c>
      <c r="M415">
        <v>85</v>
      </c>
      <c r="N415" t="s">
        <v>724</v>
      </c>
      <c r="O415" t="s">
        <v>570</v>
      </c>
      <c r="P415" t="s">
        <v>571</v>
      </c>
      <c r="Q415" t="s">
        <v>524</v>
      </c>
      <c r="R415" t="s">
        <v>525</v>
      </c>
      <c r="S415" t="s">
        <v>526</v>
      </c>
      <c r="T415" t="s">
        <v>527</v>
      </c>
      <c r="U415" t="s">
        <v>554</v>
      </c>
      <c r="V415" t="s">
        <v>555</v>
      </c>
      <c r="W415" t="s">
        <v>541</v>
      </c>
      <c r="X415" t="s">
        <v>542</v>
      </c>
      <c r="Y415" t="s">
        <v>1055</v>
      </c>
      <c r="Z415" t="s">
        <v>1056</v>
      </c>
      <c r="AA415" t="s">
        <v>26</v>
      </c>
      <c r="AB415" s="3">
        <v>153</v>
      </c>
      <c r="AC415" s="3">
        <v>0</v>
      </c>
      <c r="AD415">
        <v>0</v>
      </c>
      <c r="AE415" s="3">
        <v>153</v>
      </c>
      <c r="AF415" s="3">
        <f t="shared" si="24"/>
        <v>-153</v>
      </c>
      <c r="AG415" s="3">
        <v>0</v>
      </c>
      <c r="AH415" s="3">
        <f t="shared" si="25"/>
        <v>0</v>
      </c>
      <c r="AI415" s="3">
        <f t="shared" si="26"/>
        <v>0</v>
      </c>
      <c r="AJ415">
        <v>0</v>
      </c>
      <c r="AK415">
        <v>0</v>
      </c>
      <c r="AL415">
        <v>12.55</v>
      </c>
      <c r="AM415">
        <f t="shared" si="27"/>
        <v>25.1</v>
      </c>
      <c r="AN415">
        <v>140.44999999999999</v>
      </c>
      <c r="AO415">
        <v>8.1999999999999993</v>
      </c>
    </row>
    <row r="416" spans="1:41" hidden="1" x14ac:dyDescent="0.3">
      <c r="A416">
        <v>10872</v>
      </c>
      <c r="B416">
        <v>235990</v>
      </c>
      <c r="C416">
        <v>256528</v>
      </c>
      <c r="D416">
        <v>188</v>
      </c>
      <c r="G416" t="s">
        <v>1043</v>
      </c>
      <c r="H416" t="s">
        <v>1044</v>
      </c>
      <c r="I416">
        <v>0</v>
      </c>
      <c r="J416" t="s">
        <v>519</v>
      </c>
      <c r="K416" t="s">
        <v>520</v>
      </c>
      <c r="L416">
        <v>3</v>
      </c>
      <c r="M416">
        <v>85</v>
      </c>
      <c r="N416" t="s">
        <v>724</v>
      </c>
      <c r="O416" t="s">
        <v>570</v>
      </c>
      <c r="P416" t="s">
        <v>571</v>
      </c>
      <c r="Q416" t="s">
        <v>524</v>
      </c>
      <c r="R416" t="s">
        <v>525</v>
      </c>
      <c r="S416" t="s">
        <v>526</v>
      </c>
      <c r="T416" t="s">
        <v>527</v>
      </c>
      <c r="U416" t="s">
        <v>554</v>
      </c>
      <c r="V416" t="s">
        <v>555</v>
      </c>
      <c r="W416" t="s">
        <v>541</v>
      </c>
      <c r="X416" t="s">
        <v>542</v>
      </c>
      <c r="Y416" t="s">
        <v>673</v>
      </c>
      <c r="Z416" t="s">
        <v>674</v>
      </c>
      <c r="AA416" t="s">
        <v>26</v>
      </c>
      <c r="AB416" s="3">
        <v>0</v>
      </c>
      <c r="AC416" s="3">
        <v>2647</v>
      </c>
      <c r="AD416">
        <v>0</v>
      </c>
      <c r="AE416" s="3">
        <v>2647</v>
      </c>
      <c r="AF416" s="3">
        <f t="shared" si="24"/>
        <v>-2647</v>
      </c>
      <c r="AG416" s="3">
        <v>0</v>
      </c>
      <c r="AH416" s="3">
        <f t="shared" si="25"/>
        <v>0</v>
      </c>
      <c r="AI416" s="3">
        <f t="shared" si="26"/>
        <v>0</v>
      </c>
      <c r="AJ416">
        <v>0</v>
      </c>
      <c r="AK416">
        <v>0</v>
      </c>
      <c r="AL416">
        <v>2646.42</v>
      </c>
      <c r="AM416">
        <f t="shared" si="27"/>
        <v>5292.84</v>
      </c>
      <c r="AN416">
        <v>0.57999999999999996</v>
      </c>
      <c r="AO416">
        <v>99.98</v>
      </c>
    </row>
    <row r="417" spans="1:41" hidden="1" x14ac:dyDescent="0.3">
      <c r="A417">
        <v>10872</v>
      </c>
      <c r="B417">
        <v>223878</v>
      </c>
      <c r="C417">
        <v>256510</v>
      </c>
      <c r="D417">
        <v>188</v>
      </c>
      <c r="G417" t="s">
        <v>1043</v>
      </c>
      <c r="H417" t="s">
        <v>1044</v>
      </c>
      <c r="I417">
        <v>0</v>
      </c>
      <c r="J417" t="s">
        <v>519</v>
      </c>
      <c r="K417" t="s">
        <v>520</v>
      </c>
      <c r="L417">
        <v>3</v>
      </c>
      <c r="M417">
        <v>85</v>
      </c>
      <c r="N417" t="s">
        <v>724</v>
      </c>
      <c r="O417" t="s">
        <v>570</v>
      </c>
      <c r="P417" t="s">
        <v>571</v>
      </c>
      <c r="Q417" t="s">
        <v>524</v>
      </c>
      <c r="R417" t="s">
        <v>525</v>
      </c>
      <c r="S417" t="s">
        <v>526</v>
      </c>
      <c r="T417" t="s">
        <v>527</v>
      </c>
      <c r="U417" t="s">
        <v>554</v>
      </c>
      <c r="V417" t="s">
        <v>555</v>
      </c>
      <c r="W417" t="s">
        <v>541</v>
      </c>
      <c r="X417" t="s">
        <v>542</v>
      </c>
      <c r="Y417" t="s">
        <v>642</v>
      </c>
      <c r="Z417" t="s">
        <v>643</v>
      </c>
      <c r="AA417" t="s">
        <v>26</v>
      </c>
      <c r="AB417" s="3">
        <v>50348</v>
      </c>
      <c r="AC417" s="3">
        <v>0</v>
      </c>
      <c r="AD417">
        <v>0</v>
      </c>
      <c r="AE417" s="3">
        <v>50348</v>
      </c>
      <c r="AF417" s="3">
        <f t="shared" si="24"/>
        <v>-50348</v>
      </c>
      <c r="AG417" s="3">
        <v>0</v>
      </c>
      <c r="AH417" s="3">
        <f t="shared" si="25"/>
        <v>0</v>
      </c>
      <c r="AI417" s="3">
        <f t="shared" si="26"/>
        <v>0</v>
      </c>
      <c r="AJ417">
        <v>0</v>
      </c>
      <c r="AK417">
        <v>0</v>
      </c>
      <c r="AL417">
        <v>30998.720000000001</v>
      </c>
      <c r="AM417">
        <f t="shared" si="27"/>
        <v>61997.440000000002</v>
      </c>
      <c r="AN417">
        <v>19349.28</v>
      </c>
      <c r="AO417">
        <v>61.57</v>
      </c>
    </row>
    <row r="418" spans="1:41" hidden="1" x14ac:dyDescent="0.3">
      <c r="A418">
        <v>10872</v>
      </c>
      <c r="B418">
        <v>232803</v>
      </c>
      <c r="C418">
        <v>257904</v>
      </c>
      <c r="D418">
        <v>188</v>
      </c>
      <c r="G418" t="s">
        <v>1043</v>
      </c>
      <c r="H418" t="s">
        <v>1044</v>
      </c>
      <c r="I418">
        <v>0</v>
      </c>
      <c r="J418" t="s">
        <v>519</v>
      </c>
      <c r="K418" t="s">
        <v>520</v>
      </c>
      <c r="L418">
        <v>3</v>
      </c>
      <c r="M418">
        <v>85</v>
      </c>
      <c r="N418" t="s">
        <v>724</v>
      </c>
      <c r="O418" t="s">
        <v>570</v>
      </c>
      <c r="P418" t="s">
        <v>571</v>
      </c>
      <c r="Q418" t="s">
        <v>524</v>
      </c>
      <c r="R418" t="s">
        <v>525</v>
      </c>
      <c r="S418" t="s">
        <v>526</v>
      </c>
      <c r="T418" t="s">
        <v>527</v>
      </c>
      <c r="U418" t="s">
        <v>554</v>
      </c>
      <c r="V418" t="s">
        <v>555</v>
      </c>
      <c r="W418" t="s">
        <v>541</v>
      </c>
      <c r="X418" t="s">
        <v>542</v>
      </c>
      <c r="Y418" t="s">
        <v>675</v>
      </c>
      <c r="Z418" t="s">
        <v>676</v>
      </c>
      <c r="AA418" t="s">
        <v>26</v>
      </c>
      <c r="AB418" s="3">
        <v>14524</v>
      </c>
      <c r="AC418" s="3">
        <v>0</v>
      </c>
      <c r="AD418">
        <v>0</v>
      </c>
      <c r="AE418" s="3">
        <v>14524</v>
      </c>
      <c r="AF418" s="3">
        <f t="shared" si="24"/>
        <v>-14524</v>
      </c>
      <c r="AG418" s="3">
        <v>0</v>
      </c>
      <c r="AH418" s="3">
        <f t="shared" si="25"/>
        <v>0</v>
      </c>
      <c r="AI418" s="3">
        <f t="shared" si="26"/>
        <v>0</v>
      </c>
      <c r="AJ418">
        <v>0</v>
      </c>
      <c r="AK418">
        <v>0</v>
      </c>
      <c r="AL418">
        <v>7021.38</v>
      </c>
      <c r="AM418">
        <f t="shared" si="27"/>
        <v>14042.76</v>
      </c>
      <c r="AN418">
        <v>7502.62</v>
      </c>
      <c r="AO418">
        <v>48.34</v>
      </c>
    </row>
    <row r="419" spans="1:41" hidden="1" x14ac:dyDescent="0.3">
      <c r="A419">
        <v>10873</v>
      </c>
      <c r="B419">
        <v>205338</v>
      </c>
      <c r="C419">
        <v>242763</v>
      </c>
      <c r="D419">
        <v>189</v>
      </c>
      <c r="G419" t="s">
        <v>1057</v>
      </c>
      <c r="H419" t="s">
        <v>1058</v>
      </c>
      <c r="I419">
        <v>0</v>
      </c>
      <c r="J419" t="s">
        <v>519</v>
      </c>
      <c r="K419" t="s">
        <v>520</v>
      </c>
      <c r="L419">
        <v>3</v>
      </c>
      <c r="M419">
        <v>34</v>
      </c>
      <c r="N419" t="s">
        <v>719</v>
      </c>
      <c r="O419" t="s">
        <v>570</v>
      </c>
      <c r="P419" t="s">
        <v>571</v>
      </c>
      <c r="Q419" t="s">
        <v>524</v>
      </c>
      <c r="R419" t="s">
        <v>525</v>
      </c>
      <c r="S419" t="s">
        <v>526</v>
      </c>
      <c r="T419" t="s">
        <v>527</v>
      </c>
      <c r="U419" t="s">
        <v>554</v>
      </c>
      <c r="V419" t="s">
        <v>555</v>
      </c>
      <c r="W419" t="s">
        <v>541</v>
      </c>
      <c r="X419" t="s">
        <v>542</v>
      </c>
      <c r="Y419" t="s">
        <v>558</v>
      </c>
      <c r="Z419" t="s">
        <v>559</v>
      </c>
      <c r="AA419" t="s">
        <v>25</v>
      </c>
      <c r="AB419" s="3">
        <v>528267</v>
      </c>
      <c r="AC419">
        <v>0</v>
      </c>
      <c r="AD419">
        <v>0</v>
      </c>
      <c r="AE419" s="3">
        <v>528267</v>
      </c>
      <c r="AF419" s="3">
        <f t="shared" si="24"/>
        <v>0</v>
      </c>
      <c r="AG419" s="3">
        <v>528267</v>
      </c>
      <c r="AH419" s="3">
        <f t="shared" si="25"/>
        <v>545699.81099999999</v>
      </c>
      <c r="AI419" s="3">
        <f t="shared" si="26"/>
        <v>563162.20495200006</v>
      </c>
      <c r="AJ419">
        <v>0</v>
      </c>
      <c r="AK419">
        <v>0</v>
      </c>
      <c r="AL419">
        <v>0</v>
      </c>
      <c r="AM419">
        <f t="shared" si="27"/>
        <v>0</v>
      </c>
      <c r="AN419">
        <v>528267</v>
      </c>
      <c r="AO419">
        <v>0</v>
      </c>
    </row>
    <row r="420" spans="1:41" hidden="1" x14ac:dyDescent="0.3">
      <c r="A420">
        <v>10773</v>
      </c>
      <c r="B420">
        <v>224871</v>
      </c>
      <c r="C420">
        <v>257050</v>
      </c>
      <c r="D420">
        <v>89</v>
      </c>
      <c r="G420" t="s">
        <v>836</v>
      </c>
      <c r="H420" t="s">
        <v>837</v>
      </c>
      <c r="I420">
        <v>0</v>
      </c>
      <c r="J420" t="s">
        <v>519</v>
      </c>
      <c r="K420" t="s">
        <v>520</v>
      </c>
      <c r="L420">
        <v>5</v>
      </c>
      <c r="M420">
        <v>58</v>
      </c>
      <c r="N420" t="s">
        <v>617</v>
      </c>
      <c r="O420" t="s">
        <v>618</v>
      </c>
      <c r="P420" t="s">
        <v>619</v>
      </c>
      <c r="Q420" t="s">
        <v>524</v>
      </c>
      <c r="R420" t="s">
        <v>525</v>
      </c>
      <c r="S420" t="s">
        <v>526</v>
      </c>
      <c r="T420" t="s">
        <v>527</v>
      </c>
      <c r="U420" t="s">
        <v>539</v>
      </c>
      <c r="V420" t="s">
        <v>540</v>
      </c>
      <c r="W420" t="s">
        <v>541</v>
      </c>
      <c r="X420" t="s">
        <v>542</v>
      </c>
      <c r="Y420" t="s">
        <v>532</v>
      </c>
      <c r="Z420" t="s">
        <v>533</v>
      </c>
      <c r="AA420" t="s">
        <v>28</v>
      </c>
      <c r="AB420" s="3">
        <v>14964</v>
      </c>
      <c r="AC420">
        <v>45000</v>
      </c>
      <c r="AD420">
        <v>0</v>
      </c>
      <c r="AE420" s="3">
        <v>59964</v>
      </c>
      <c r="AF420" s="3">
        <f t="shared" si="24"/>
        <v>0</v>
      </c>
      <c r="AG420" s="3">
        <v>59964</v>
      </c>
      <c r="AH420" s="3">
        <f t="shared" si="25"/>
        <v>61942.811999999998</v>
      </c>
      <c r="AI420" s="3">
        <f t="shared" si="26"/>
        <v>63924.981983999998</v>
      </c>
      <c r="AJ420">
        <v>0</v>
      </c>
      <c r="AK420">
        <v>0</v>
      </c>
      <c r="AL420">
        <v>18918.78</v>
      </c>
      <c r="AM420">
        <f t="shared" si="27"/>
        <v>37837.56</v>
      </c>
      <c r="AN420">
        <v>41045.22</v>
      </c>
      <c r="AO420">
        <v>31.55</v>
      </c>
    </row>
    <row r="421" spans="1:41" hidden="1" x14ac:dyDescent="0.3">
      <c r="A421">
        <v>11510</v>
      </c>
      <c r="B421">
        <v>226331</v>
      </c>
      <c r="C421">
        <v>257964</v>
      </c>
      <c r="D421">
        <v>2307</v>
      </c>
      <c r="G421" t="s">
        <v>1709</v>
      </c>
      <c r="H421" t="s">
        <v>1710</v>
      </c>
      <c r="I421">
        <v>0</v>
      </c>
      <c r="J421" t="s">
        <v>519</v>
      </c>
      <c r="K421" t="s">
        <v>520</v>
      </c>
      <c r="L421">
        <v>4</v>
      </c>
      <c r="M421">
        <v>87</v>
      </c>
      <c r="N421" t="s">
        <v>574</v>
      </c>
      <c r="O421" t="s">
        <v>575</v>
      </c>
      <c r="P421" t="s">
        <v>576</v>
      </c>
      <c r="Q421" t="s">
        <v>524</v>
      </c>
      <c r="R421" t="s">
        <v>525</v>
      </c>
      <c r="S421" t="s">
        <v>526</v>
      </c>
      <c r="T421" t="s">
        <v>527</v>
      </c>
      <c r="U421" t="s">
        <v>554</v>
      </c>
      <c r="V421" t="s">
        <v>555</v>
      </c>
      <c r="W421" t="s">
        <v>541</v>
      </c>
      <c r="X421" t="s">
        <v>542</v>
      </c>
      <c r="Y421" t="s">
        <v>532</v>
      </c>
      <c r="Z421" t="s">
        <v>533</v>
      </c>
      <c r="AA421" t="s">
        <v>28</v>
      </c>
      <c r="AB421" s="3">
        <v>59564</v>
      </c>
      <c r="AC421">
        <v>0</v>
      </c>
      <c r="AD421">
        <v>0</v>
      </c>
      <c r="AE421" s="3">
        <v>59564</v>
      </c>
      <c r="AF421" s="3">
        <f t="shared" si="24"/>
        <v>0</v>
      </c>
      <c r="AG421" s="3">
        <v>59564</v>
      </c>
      <c r="AH421" s="3">
        <f t="shared" si="25"/>
        <v>61529.611999999994</v>
      </c>
      <c r="AI421" s="3">
        <f t="shared" si="26"/>
        <v>63498.559583999995</v>
      </c>
      <c r="AJ421">
        <v>0</v>
      </c>
      <c r="AK421">
        <v>0</v>
      </c>
      <c r="AL421">
        <v>9388.56</v>
      </c>
      <c r="AM421">
        <f t="shared" si="27"/>
        <v>18777.12</v>
      </c>
      <c r="AN421">
        <v>50175.44</v>
      </c>
      <c r="AO421">
        <v>15.76</v>
      </c>
    </row>
    <row r="422" spans="1:41" hidden="1" x14ac:dyDescent="0.3">
      <c r="A422">
        <v>12392</v>
      </c>
      <c r="B422">
        <v>224351</v>
      </c>
      <c r="C422">
        <v>256774</v>
      </c>
      <c r="D422">
        <v>6577</v>
      </c>
      <c r="G422" t="s">
        <v>1950</v>
      </c>
      <c r="H422" t="s">
        <v>1951</v>
      </c>
      <c r="I422">
        <v>0</v>
      </c>
      <c r="J422" t="s">
        <v>519</v>
      </c>
      <c r="K422" t="s">
        <v>520</v>
      </c>
      <c r="L422">
        <v>5</v>
      </c>
      <c r="M422">
        <v>58</v>
      </c>
      <c r="N422" t="s">
        <v>617</v>
      </c>
      <c r="O422" t="s">
        <v>618</v>
      </c>
      <c r="P422" t="s">
        <v>619</v>
      </c>
      <c r="Q422" t="s">
        <v>524</v>
      </c>
      <c r="R422" t="s">
        <v>525</v>
      </c>
      <c r="S422" t="s">
        <v>526</v>
      </c>
      <c r="T422" t="s">
        <v>527</v>
      </c>
      <c r="U422" t="s">
        <v>779</v>
      </c>
      <c r="V422" t="s">
        <v>780</v>
      </c>
      <c r="W422" t="s">
        <v>530</v>
      </c>
      <c r="X422" t="s">
        <v>531</v>
      </c>
      <c r="Y422" t="s">
        <v>706</v>
      </c>
      <c r="Z422" t="s">
        <v>707</v>
      </c>
      <c r="AA422" t="s">
        <v>28</v>
      </c>
      <c r="AB422" s="3">
        <v>58750</v>
      </c>
      <c r="AC422">
        <v>0</v>
      </c>
      <c r="AD422">
        <v>0</v>
      </c>
      <c r="AE422" s="3">
        <v>58750</v>
      </c>
      <c r="AF422" s="3">
        <f t="shared" ref="AF422:AF485" si="28">AG422-AE422</f>
        <v>0</v>
      </c>
      <c r="AG422" s="3">
        <v>58750</v>
      </c>
      <c r="AH422" s="3">
        <f t="shared" ref="AH422:AH485" si="29">AG422*1.033</f>
        <v>60688.749999999993</v>
      </c>
      <c r="AI422" s="3">
        <f t="shared" ref="AI422:AI485" si="30">AH422*1.032</f>
        <v>62630.789999999994</v>
      </c>
      <c r="AJ422">
        <v>0</v>
      </c>
      <c r="AK422">
        <v>0</v>
      </c>
      <c r="AL422">
        <v>0</v>
      </c>
      <c r="AM422">
        <f t="shared" ref="AM422:AM485" si="31">AL422*2</f>
        <v>0</v>
      </c>
      <c r="AN422">
        <v>58750</v>
      </c>
      <c r="AO422">
        <v>0</v>
      </c>
    </row>
    <row r="423" spans="1:41" hidden="1" x14ac:dyDescent="0.3">
      <c r="A423">
        <v>10687</v>
      </c>
      <c r="B423">
        <v>224414</v>
      </c>
      <c r="C423">
        <v>256820</v>
      </c>
      <c r="D423">
        <v>3</v>
      </c>
      <c r="G423" t="s">
        <v>517</v>
      </c>
      <c r="H423" t="s">
        <v>518</v>
      </c>
      <c r="I423">
        <v>0</v>
      </c>
      <c r="J423" t="s">
        <v>519</v>
      </c>
      <c r="K423" t="s">
        <v>520</v>
      </c>
      <c r="L423">
        <v>7</v>
      </c>
      <c r="M423">
        <v>76</v>
      </c>
      <c r="N423" t="s">
        <v>521</v>
      </c>
      <c r="O423" t="s">
        <v>522</v>
      </c>
      <c r="P423" t="s">
        <v>523</v>
      </c>
      <c r="Q423" t="s">
        <v>524</v>
      </c>
      <c r="R423" t="s">
        <v>525</v>
      </c>
      <c r="S423" t="s">
        <v>526</v>
      </c>
      <c r="T423" t="s">
        <v>527</v>
      </c>
      <c r="U423" t="s">
        <v>528</v>
      </c>
      <c r="V423" t="s">
        <v>529</v>
      </c>
      <c r="W423" t="s">
        <v>530</v>
      </c>
      <c r="X423" t="s">
        <v>531</v>
      </c>
      <c r="Y423" t="s">
        <v>532</v>
      </c>
      <c r="Z423" t="s">
        <v>533</v>
      </c>
      <c r="AA423" t="s">
        <v>28</v>
      </c>
      <c r="AB423" s="3">
        <v>58560</v>
      </c>
      <c r="AC423">
        <v>0</v>
      </c>
      <c r="AD423">
        <v>0</v>
      </c>
      <c r="AE423" s="3">
        <v>58560</v>
      </c>
      <c r="AF423" s="3">
        <f t="shared" si="28"/>
        <v>0</v>
      </c>
      <c r="AG423" s="3">
        <v>58560</v>
      </c>
      <c r="AH423" s="3">
        <f t="shared" si="29"/>
        <v>60492.479999999996</v>
      </c>
      <c r="AI423" s="3">
        <f t="shared" si="30"/>
        <v>62428.23936</v>
      </c>
      <c r="AJ423">
        <v>0</v>
      </c>
      <c r="AK423">
        <v>486.96</v>
      </c>
      <c r="AL423">
        <v>3133.91</v>
      </c>
      <c r="AM423">
        <f t="shared" si="31"/>
        <v>6267.82</v>
      </c>
      <c r="AN423">
        <v>54939.13</v>
      </c>
      <c r="AO423">
        <v>5.35</v>
      </c>
    </row>
    <row r="424" spans="1:41" hidden="1" x14ac:dyDescent="0.3">
      <c r="A424">
        <v>10879</v>
      </c>
      <c r="B424">
        <v>203086</v>
      </c>
      <c r="C424">
        <v>240547</v>
      </c>
      <c r="D424">
        <v>195</v>
      </c>
      <c r="G424" t="s">
        <v>1067</v>
      </c>
      <c r="H424" t="s">
        <v>1068</v>
      </c>
      <c r="I424">
        <v>0</v>
      </c>
      <c r="J424" t="s">
        <v>519</v>
      </c>
      <c r="K424" t="s">
        <v>520</v>
      </c>
      <c r="L424">
        <v>6</v>
      </c>
      <c r="M424">
        <v>74</v>
      </c>
      <c r="N424" t="s">
        <v>933</v>
      </c>
      <c r="O424" t="s">
        <v>818</v>
      </c>
      <c r="P424" t="s">
        <v>819</v>
      </c>
      <c r="Q424" t="s">
        <v>524</v>
      </c>
      <c r="R424" t="s">
        <v>525</v>
      </c>
      <c r="S424" t="s">
        <v>526</v>
      </c>
      <c r="T424" t="s">
        <v>527</v>
      </c>
      <c r="U424" t="s">
        <v>554</v>
      </c>
      <c r="V424" t="s">
        <v>555</v>
      </c>
      <c r="W424" t="s">
        <v>556</v>
      </c>
      <c r="X424" t="s">
        <v>557</v>
      </c>
      <c r="Y424" t="s">
        <v>558</v>
      </c>
      <c r="Z424" t="s">
        <v>559</v>
      </c>
      <c r="AA424" t="s">
        <v>25</v>
      </c>
      <c r="AB424" s="3">
        <v>43979</v>
      </c>
      <c r="AC424">
        <v>0</v>
      </c>
      <c r="AD424">
        <v>0</v>
      </c>
      <c r="AE424" s="3">
        <v>43979</v>
      </c>
      <c r="AF424" s="3">
        <f t="shared" si="28"/>
        <v>0</v>
      </c>
      <c r="AG424" s="3">
        <v>43979</v>
      </c>
      <c r="AH424" s="3">
        <f t="shared" si="29"/>
        <v>45430.306999999993</v>
      </c>
      <c r="AI424" s="3">
        <f t="shared" si="30"/>
        <v>46884.076823999996</v>
      </c>
      <c r="AJ424">
        <v>0</v>
      </c>
      <c r="AK424">
        <v>0</v>
      </c>
      <c r="AL424">
        <v>45340.46</v>
      </c>
      <c r="AM424">
        <f t="shared" si="31"/>
        <v>90680.92</v>
      </c>
      <c r="AN424">
        <v>-1361.46</v>
      </c>
      <c r="AO424">
        <v>103.1</v>
      </c>
    </row>
    <row r="425" spans="1:41" hidden="1" x14ac:dyDescent="0.3">
      <c r="A425">
        <v>11588</v>
      </c>
      <c r="B425">
        <v>226395</v>
      </c>
      <c r="C425">
        <v>258018</v>
      </c>
      <c r="D425">
        <v>2381</v>
      </c>
      <c r="G425" t="s">
        <v>1780</v>
      </c>
      <c r="H425" t="s">
        <v>1781</v>
      </c>
      <c r="I425">
        <v>0</v>
      </c>
      <c r="J425" t="s">
        <v>519</v>
      </c>
      <c r="K425" t="s">
        <v>520</v>
      </c>
      <c r="L425">
        <v>3</v>
      </c>
      <c r="M425">
        <v>41</v>
      </c>
      <c r="N425" t="s">
        <v>1779</v>
      </c>
      <c r="O425" t="s">
        <v>618</v>
      </c>
      <c r="P425" t="s">
        <v>619</v>
      </c>
      <c r="Q425" t="s">
        <v>524</v>
      </c>
      <c r="R425" t="s">
        <v>525</v>
      </c>
      <c r="S425" t="s">
        <v>526</v>
      </c>
      <c r="T425" t="s">
        <v>527</v>
      </c>
      <c r="U425" t="s">
        <v>528</v>
      </c>
      <c r="V425" t="s">
        <v>529</v>
      </c>
      <c r="W425" t="s">
        <v>541</v>
      </c>
      <c r="X425" t="s">
        <v>542</v>
      </c>
      <c r="Y425" t="s">
        <v>532</v>
      </c>
      <c r="Z425" t="s">
        <v>533</v>
      </c>
      <c r="AA425" t="s">
        <v>28</v>
      </c>
      <c r="AB425" s="3">
        <v>621000</v>
      </c>
      <c r="AC425">
        <v>-506800</v>
      </c>
      <c r="AD425">
        <v>0</v>
      </c>
      <c r="AE425" s="3">
        <v>57700</v>
      </c>
      <c r="AF425" s="3">
        <f t="shared" si="28"/>
        <v>0</v>
      </c>
      <c r="AG425" s="3">
        <v>57700</v>
      </c>
      <c r="AH425" s="3">
        <f t="shared" si="29"/>
        <v>59604.1</v>
      </c>
      <c r="AI425" s="3">
        <f t="shared" si="30"/>
        <v>61511.431199999999</v>
      </c>
      <c r="AJ425">
        <v>0</v>
      </c>
      <c r="AK425">
        <v>4091</v>
      </c>
      <c r="AL425">
        <v>35570.06</v>
      </c>
      <c r="AM425">
        <f t="shared" si="31"/>
        <v>71140.12</v>
      </c>
      <c r="AN425">
        <v>18038.939999999999</v>
      </c>
      <c r="AO425">
        <v>61.65</v>
      </c>
    </row>
    <row r="426" spans="1:41" hidden="1" x14ac:dyDescent="0.3">
      <c r="A426">
        <v>12362</v>
      </c>
      <c r="B426">
        <v>224387</v>
      </c>
      <c r="C426">
        <v>256805</v>
      </c>
      <c r="D426">
        <v>6494</v>
      </c>
      <c r="G426" t="s">
        <v>1912</v>
      </c>
      <c r="H426" t="s">
        <v>1913</v>
      </c>
      <c r="I426">
        <v>0</v>
      </c>
      <c r="J426" t="s">
        <v>519</v>
      </c>
      <c r="K426" t="s">
        <v>520</v>
      </c>
      <c r="L426">
        <v>5</v>
      </c>
      <c r="M426">
        <v>58</v>
      </c>
      <c r="N426" t="s">
        <v>617</v>
      </c>
      <c r="O426" t="s">
        <v>618</v>
      </c>
      <c r="P426" t="s">
        <v>619</v>
      </c>
      <c r="Q426" t="s">
        <v>524</v>
      </c>
      <c r="R426" t="s">
        <v>525</v>
      </c>
      <c r="S426" t="s">
        <v>526</v>
      </c>
      <c r="T426" t="s">
        <v>527</v>
      </c>
      <c r="U426" t="s">
        <v>779</v>
      </c>
      <c r="V426" t="s">
        <v>780</v>
      </c>
      <c r="W426" t="s">
        <v>530</v>
      </c>
      <c r="X426" t="s">
        <v>531</v>
      </c>
      <c r="Y426" t="s">
        <v>706</v>
      </c>
      <c r="Z426" t="s">
        <v>707</v>
      </c>
      <c r="AA426" t="s">
        <v>28</v>
      </c>
      <c r="AB426" s="3">
        <v>55393</v>
      </c>
      <c r="AC426">
        <v>0</v>
      </c>
      <c r="AD426">
        <v>0</v>
      </c>
      <c r="AE426" s="3">
        <v>55393</v>
      </c>
      <c r="AF426" s="3">
        <f t="shared" si="28"/>
        <v>0</v>
      </c>
      <c r="AG426" s="3">
        <v>55393</v>
      </c>
      <c r="AH426" s="3">
        <f t="shared" si="29"/>
        <v>57220.968999999997</v>
      </c>
      <c r="AI426" s="3">
        <f t="shared" si="30"/>
        <v>59052.040007999996</v>
      </c>
      <c r="AJ426">
        <v>0</v>
      </c>
      <c r="AK426">
        <v>0</v>
      </c>
      <c r="AL426">
        <v>0</v>
      </c>
      <c r="AM426">
        <f t="shared" si="31"/>
        <v>0</v>
      </c>
      <c r="AN426">
        <v>55393</v>
      </c>
      <c r="AO426">
        <v>0</v>
      </c>
    </row>
    <row r="427" spans="1:41" hidden="1" x14ac:dyDescent="0.3">
      <c r="A427">
        <v>12363</v>
      </c>
      <c r="B427">
        <v>224377</v>
      </c>
      <c r="C427">
        <v>256797</v>
      </c>
      <c r="D427">
        <v>6495</v>
      </c>
      <c r="G427" t="s">
        <v>1886</v>
      </c>
      <c r="H427" t="s">
        <v>1887</v>
      </c>
      <c r="I427">
        <v>0</v>
      </c>
      <c r="J427" t="s">
        <v>519</v>
      </c>
      <c r="K427" t="s">
        <v>520</v>
      </c>
      <c r="L427">
        <v>5</v>
      </c>
      <c r="M427">
        <v>58</v>
      </c>
      <c r="N427" t="s">
        <v>617</v>
      </c>
      <c r="O427" t="s">
        <v>618</v>
      </c>
      <c r="P427" t="s">
        <v>619</v>
      </c>
      <c r="Q427" t="s">
        <v>524</v>
      </c>
      <c r="R427" t="s">
        <v>525</v>
      </c>
      <c r="S427" t="s">
        <v>526</v>
      </c>
      <c r="T427" t="s">
        <v>527</v>
      </c>
      <c r="U427" t="s">
        <v>779</v>
      </c>
      <c r="V427" t="s">
        <v>780</v>
      </c>
      <c r="W427" t="s">
        <v>530</v>
      </c>
      <c r="X427" t="s">
        <v>531</v>
      </c>
      <c r="Y427" t="s">
        <v>706</v>
      </c>
      <c r="Z427" t="s">
        <v>707</v>
      </c>
      <c r="AA427" t="s">
        <v>28</v>
      </c>
      <c r="AB427" s="3">
        <v>55393</v>
      </c>
      <c r="AC427">
        <v>0</v>
      </c>
      <c r="AD427">
        <v>0</v>
      </c>
      <c r="AE427" s="3">
        <v>55393</v>
      </c>
      <c r="AF427" s="3">
        <f t="shared" si="28"/>
        <v>0</v>
      </c>
      <c r="AG427" s="3">
        <v>55393</v>
      </c>
      <c r="AH427" s="3">
        <f t="shared" si="29"/>
        <v>57220.968999999997</v>
      </c>
      <c r="AI427" s="3">
        <f t="shared" si="30"/>
        <v>59052.040007999996</v>
      </c>
      <c r="AJ427">
        <v>0</v>
      </c>
      <c r="AK427">
        <v>0</v>
      </c>
      <c r="AL427">
        <v>0</v>
      </c>
      <c r="AM427">
        <f t="shared" si="31"/>
        <v>0</v>
      </c>
      <c r="AN427">
        <v>55393</v>
      </c>
      <c r="AO427">
        <v>0</v>
      </c>
    </row>
    <row r="428" spans="1:41" hidden="1" x14ac:dyDescent="0.3">
      <c r="A428">
        <v>12587</v>
      </c>
      <c r="B428">
        <v>224090</v>
      </c>
      <c r="C428">
        <v>256681</v>
      </c>
      <c r="D428">
        <v>8603</v>
      </c>
      <c r="G428" t="s">
        <v>1894</v>
      </c>
      <c r="H428" t="s">
        <v>1895</v>
      </c>
      <c r="I428">
        <v>0</v>
      </c>
      <c r="J428" t="s">
        <v>519</v>
      </c>
      <c r="K428" t="s">
        <v>520</v>
      </c>
      <c r="L428">
        <v>5</v>
      </c>
      <c r="M428">
        <v>58</v>
      </c>
      <c r="N428" t="s">
        <v>617</v>
      </c>
      <c r="O428" t="s">
        <v>618</v>
      </c>
      <c r="P428" t="s">
        <v>619</v>
      </c>
      <c r="Q428" t="s">
        <v>524</v>
      </c>
      <c r="R428" t="s">
        <v>525</v>
      </c>
      <c r="S428" t="s">
        <v>526</v>
      </c>
      <c r="T428" t="s">
        <v>527</v>
      </c>
      <c r="U428" t="s">
        <v>779</v>
      </c>
      <c r="V428" t="s">
        <v>780</v>
      </c>
      <c r="W428" t="s">
        <v>541</v>
      </c>
      <c r="X428" t="s">
        <v>542</v>
      </c>
      <c r="Y428" t="s">
        <v>706</v>
      </c>
      <c r="Z428" t="s">
        <v>707</v>
      </c>
      <c r="AA428" t="s">
        <v>28</v>
      </c>
      <c r="AB428" s="3">
        <v>55392</v>
      </c>
      <c r="AC428">
        <v>0</v>
      </c>
      <c r="AD428">
        <v>0</v>
      </c>
      <c r="AE428" s="3">
        <v>55392</v>
      </c>
      <c r="AF428" s="3">
        <f t="shared" si="28"/>
        <v>0</v>
      </c>
      <c r="AG428" s="3">
        <v>55392</v>
      </c>
      <c r="AH428" s="3">
        <f t="shared" si="29"/>
        <v>57219.935999999994</v>
      </c>
      <c r="AI428" s="3">
        <f t="shared" si="30"/>
        <v>59050.973951999993</v>
      </c>
      <c r="AJ428">
        <v>0</v>
      </c>
      <c r="AK428">
        <v>0</v>
      </c>
      <c r="AL428">
        <v>0</v>
      </c>
      <c r="AM428">
        <f t="shared" si="31"/>
        <v>0</v>
      </c>
      <c r="AN428">
        <v>55392</v>
      </c>
      <c r="AO428">
        <v>0</v>
      </c>
    </row>
    <row r="429" spans="1:41" hidden="1" x14ac:dyDescent="0.3">
      <c r="A429">
        <v>10702</v>
      </c>
      <c r="B429">
        <v>210772</v>
      </c>
      <c r="C429">
        <v>248078</v>
      </c>
      <c r="D429">
        <v>18</v>
      </c>
      <c r="G429" t="s">
        <v>615</v>
      </c>
      <c r="H429" t="s">
        <v>616</v>
      </c>
      <c r="I429">
        <v>0</v>
      </c>
      <c r="J429" t="s">
        <v>519</v>
      </c>
      <c r="K429" t="s">
        <v>520</v>
      </c>
      <c r="L429">
        <v>5</v>
      </c>
      <c r="M429">
        <v>58</v>
      </c>
      <c r="N429" t="s">
        <v>617</v>
      </c>
      <c r="O429" t="s">
        <v>618</v>
      </c>
      <c r="P429" t="s">
        <v>619</v>
      </c>
      <c r="Q429" t="s">
        <v>524</v>
      </c>
      <c r="R429" t="s">
        <v>525</v>
      </c>
      <c r="S429" t="s">
        <v>526</v>
      </c>
      <c r="T429" t="s">
        <v>527</v>
      </c>
      <c r="U429" t="s">
        <v>528</v>
      </c>
      <c r="V429" t="s">
        <v>529</v>
      </c>
      <c r="W429" t="s">
        <v>541</v>
      </c>
      <c r="X429" t="s">
        <v>542</v>
      </c>
      <c r="Y429" t="s">
        <v>532</v>
      </c>
      <c r="Z429" t="s">
        <v>533</v>
      </c>
      <c r="AA429" t="s">
        <v>28</v>
      </c>
      <c r="AB429" s="3">
        <v>99673</v>
      </c>
      <c r="AC429">
        <v>-45000</v>
      </c>
      <c r="AD429">
        <v>0</v>
      </c>
      <c r="AE429" s="3">
        <v>54673</v>
      </c>
      <c r="AF429" s="3">
        <f t="shared" si="28"/>
        <v>0</v>
      </c>
      <c r="AG429" s="3">
        <v>54673</v>
      </c>
      <c r="AH429" s="3">
        <f t="shared" si="29"/>
        <v>56477.208999999995</v>
      </c>
      <c r="AI429" s="3">
        <f t="shared" si="30"/>
        <v>58284.479687999999</v>
      </c>
      <c r="AJ429">
        <v>0</v>
      </c>
      <c r="AK429">
        <v>0</v>
      </c>
      <c r="AL429">
        <v>2018</v>
      </c>
      <c r="AM429">
        <f t="shared" si="31"/>
        <v>4036</v>
      </c>
      <c r="AN429">
        <v>52655</v>
      </c>
      <c r="AO429">
        <v>3.69</v>
      </c>
    </row>
    <row r="430" spans="1:41" hidden="1" x14ac:dyDescent="0.3">
      <c r="A430">
        <v>11218</v>
      </c>
      <c r="B430">
        <v>200904</v>
      </c>
      <c r="C430">
        <v>238394</v>
      </c>
      <c r="D430">
        <v>534</v>
      </c>
      <c r="G430" t="s">
        <v>1614</v>
      </c>
      <c r="H430" t="s">
        <v>1615</v>
      </c>
      <c r="I430">
        <v>0</v>
      </c>
      <c r="J430" t="s">
        <v>519</v>
      </c>
      <c r="K430" t="s">
        <v>520</v>
      </c>
      <c r="L430">
        <v>6</v>
      </c>
      <c r="M430">
        <v>75</v>
      </c>
      <c r="N430" t="s">
        <v>635</v>
      </c>
      <c r="O430" t="s">
        <v>636</v>
      </c>
      <c r="P430" t="s">
        <v>637</v>
      </c>
      <c r="Q430" t="s">
        <v>524</v>
      </c>
      <c r="R430" t="s">
        <v>525</v>
      </c>
      <c r="S430" t="s">
        <v>526</v>
      </c>
      <c r="T430" t="s">
        <v>527</v>
      </c>
      <c r="U430" t="s">
        <v>528</v>
      </c>
      <c r="V430" t="s">
        <v>529</v>
      </c>
      <c r="W430" t="s">
        <v>541</v>
      </c>
      <c r="X430" t="s">
        <v>542</v>
      </c>
      <c r="Y430" t="s">
        <v>532</v>
      </c>
      <c r="Z430" t="s">
        <v>533</v>
      </c>
      <c r="AA430" t="s">
        <v>28</v>
      </c>
      <c r="AB430" s="3">
        <v>14537</v>
      </c>
      <c r="AC430">
        <v>40000</v>
      </c>
      <c r="AD430">
        <v>0</v>
      </c>
      <c r="AE430" s="3">
        <v>54537</v>
      </c>
      <c r="AF430" s="3">
        <f t="shared" si="28"/>
        <v>0</v>
      </c>
      <c r="AG430" s="3">
        <v>54537</v>
      </c>
      <c r="AH430" s="3">
        <f t="shared" si="29"/>
        <v>56336.720999999998</v>
      </c>
      <c r="AI430" s="3">
        <f t="shared" si="30"/>
        <v>58139.496072000002</v>
      </c>
      <c r="AJ430">
        <v>0</v>
      </c>
      <c r="AK430">
        <v>0</v>
      </c>
      <c r="AL430">
        <v>29241.87</v>
      </c>
      <c r="AM430">
        <f t="shared" si="31"/>
        <v>58483.74</v>
      </c>
      <c r="AN430">
        <v>25295.13</v>
      </c>
      <c r="AO430">
        <v>53.62</v>
      </c>
    </row>
    <row r="431" spans="1:41" hidden="1" x14ac:dyDescent="0.3">
      <c r="A431">
        <v>11533</v>
      </c>
      <c r="B431">
        <v>226357</v>
      </c>
      <c r="C431">
        <v>257989</v>
      </c>
      <c r="D431">
        <v>2330</v>
      </c>
      <c r="G431" t="s">
        <v>1755</v>
      </c>
      <c r="H431" t="s">
        <v>1756</v>
      </c>
      <c r="I431">
        <v>0</v>
      </c>
      <c r="J431" t="s">
        <v>519</v>
      </c>
      <c r="K431" t="s">
        <v>520</v>
      </c>
      <c r="L431">
        <v>5</v>
      </c>
      <c r="M431">
        <v>93</v>
      </c>
      <c r="N431" t="s">
        <v>1001</v>
      </c>
      <c r="O431" t="s">
        <v>545</v>
      </c>
      <c r="P431" t="s">
        <v>546</v>
      </c>
      <c r="Q431" t="s">
        <v>524</v>
      </c>
      <c r="R431" t="s">
        <v>525</v>
      </c>
      <c r="S431" t="s">
        <v>526</v>
      </c>
      <c r="T431" t="s">
        <v>527</v>
      </c>
      <c r="U431" t="s">
        <v>554</v>
      </c>
      <c r="V431" t="s">
        <v>555</v>
      </c>
      <c r="W431" t="s">
        <v>1002</v>
      </c>
      <c r="X431" t="s">
        <v>1003</v>
      </c>
      <c r="Y431" t="s">
        <v>532</v>
      </c>
      <c r="Z431" t="s">
        <v>533</v>
      </c>
      <c r="AA431" t="s">
        <v>28</v>
      </c>
      <c r="AB431" s="3">
        <v>53124</v>
      </c>
      <c r="AC431">
        <v>0</v>
      </c>
      <c r="AD431">
        <v>0</v>
      </c>
      <c r="AE431" s="3">
        <v>53124</v>
      </c>
      <c r="AF431" s="3">
        <f t="shared" si="28"/>
        <v>0</v>
      </c>
      <c r="AG431" s="3">
        <v>53124</v>
      </c>
      <c r="AH431" s="3">
        <f t="shared" si="29"/>
        <v>54877.091999999997</v>
      </c>
      <c r="AI431" s="3">
        <f t="shared" si="30"/>
        <v>56633.158943999995</v>
      </c>
      <c r="AJ431">
        <v>0</v>
      </c>
      <c r="AK431">
        <v>0</v>
      </c>
      <c r="AL431">
        <v>0</v>
      </c>
      <c r="AM431">
        <f t="shared" si="31"/>
        <v>0</v>
      </c>
      <c r="AN431">
        <v>53124</v>
      </c>
      <c r="AO431">
        <v>0</v>
      </c>
    </row>
    <row r="432" spans="1:41" hidden="1" x14ac:dyDescent="0.3">
      <c r="A432">
        <v>10816</v>
      </c>
      <c r="B432">
        <v>224882</v>
      </c>
      <c r="C432">
        <v>257056</v>
      </c>
      <c r="D432">
        <v>132</v>
      </c>
      <c r="G432" t="s">
        <v>924</v>
      </c>
      <c r="H432" t="s">
        <v>925</v>
      </c>
      <c r="I432">
        <v>0</v>
      </c>
      <c r="J432" t="s">
        <v>519</v>
      </c>
      <c r="K432" t="s">
        <v>520</v>
      </c>
      <c r="L432">
        <v>6</v>
      </c>
      <c r="M432">
        <v>68</v>
      </c>
      <c r="N432" t="s">
        <v>926</v>
      </c>
      <c r="O432" t="s">
        <v>927</v>
      </c>
      <c r="P432" t="s">
        <v>928</v>
      </c>
      <c r="Q432" t="s">
        <v>524</v>
      </c>
      <c r="R432" t="s">
        <v>525</v>
      </c>
      <c r="S432" t="s">
        <v>526</v>
      </c>
      <c r="T432" t="s">
        <v>527</v>
      </c>
      <c r="U432" t="s">
        <v>539</v>
      </c>
      <c r="V432" t="s">
        <v>540</v>
      </c>
      <c r="W432" t="s">
        <v>541</v>
      </c>
      <c r="X432" t="s">
        <v>542</v>
      </c>
      <c r="Y432" t="s">
        <v>532</v>
      </c>
      <c r="Z432" t="s">
        <v>533</v>
      </c>
      <c r="AA432" t="s">
        <v>28</v>
      </c>
      <c r="AB432" s="3">
        <v>53000</v>
      </c>
      <c r="AC432">
        <v>0</v>
      </c>
      <c r="AD432">
        <v>0</v>
      </c>
      <c r="AE432" s="3">
        <v>53000</v>
      </c>
      <c r="AF432" s="3">
        <f t="shared" si="28"/>
        <v>0</v>
      </c>
      <c r="AG432" s="3">
        <v>53000</v>
      </c>
      <c r="AH432" s="3">
        <f t="shared" si="29"/>
        <v>54748.999999999993</v>
      </c>
      <c r="AI432" s="3">
        <f t="shared" si="30"/>
        <v>56500.967999999993</v>
      </c>
      <c r="AJ432">
        <v>0</v>
      </c>
      <c r="AK432">
        <v>0</v>
      </c>
      <c r="AL432">
        <v>8856.51</v>
      </c>
      <c r="AM432">
        <f t="shared" si="31"/>
        <v>17713.02</v>
      </c>
      <c r="AN432">
        <v>44143.49</v>
      </c>
      <c r="AO432">
        <v>16.71</v>
      </c>
    </row>
    <row r="433" spans="1:41" hidden="1" x14ac:dyDescent="0.3">
      <c r="A433">
        <v>12337</v>
      </c>
      <c r="B433">
        <v>231782</v>
      </c>
      <c r="C433">
        <v>257712</v>
      </c>
      <c r="D433">
        <v>6571</v>
      </c>
      <c r="G433" t="s">
        <v>2118</v>
      </c>
      <c r="H433" t="s">
        <v>2119</v>
      </c>
      <c r="I433">
        <v>0</v>
      </c>
      <c r="J433" t="s">
        <v>519</v>
      </c>
      <c r="K433" t="s">
        <v>520</v>
      </c>
      <c r="L433">
        <v>5</v>
      </c>
      <c r="M433">
        <v>58</v>
      </c>
      <c r="N433" t="s">
        <v>617</v>
      </c>
      <c r="O433" t="s">
        <v>618</v>
      </c>
      <c r="P433" t="s">
        <v>619</v>
      </c>
      <c r="Q433" t="s">
        <v>524</v>
      </c>
      <c r="R433" t="s">
        <v>525</v>
      </c>
      <c r="S433" t="s">
        <v>526</v>
      </c>
      <c r="T433" t="s">
        <v>527</v>
      </c>
      <c r="U433" t="s">
        <v>779</v>
      </c>
      <c r="V433" t="s">
        <v>780</v>
      </c>
      <c r="W433" t="s">
        <v>530</v>
      </c>
      <c r="X433" t="s">
        <v>531</v>
      </c>
      <c r="Y433" t="s">
        <v>1882</v>
      </c>
      <c r="Z433" t="s">
        <v>1883</v>
      </c>
      <c r="AA433" t="s">
        <v>29</v>
      </c>
      <c r="AB433" s="3">
        <v>99875</v>
      </c>
      <c r="AC433">
        <v>0</v>
      </c>
      <c r="AD433">
        <v>0</v>
      </c>
      <c r="AE433" s="3">
        <v>99875</v>
      </c>
      <c r="AF433" s="3">
        <f t="shared" si="28"/>
        <v>0</v>
      </c>
      <c r="AG433" s="3">
        <v>99875</v>
      </c>
      <c r="AH433" s="3">
        <f t="shared" si="29"/>
        <v>103170.87499999999</v>
      </c>
      <c r="AI433" s="3">
        <f t="shared" si="30"/>
        <v>106472.34299999999</v>
      </c>
      <c r="AJ433">
        <v>0</v>
      </c>
      <c r="AK433">
        <v>0</v>
      </c>
      <c r="AL433">
        <v>0</v>
      </c>
      <c r="AM433">
        <f t="shared" si="31"/>
        <v>0</v>
      </c>
      <c r="AN433">
        <v>99875</v>
      </c>
      <c r="AO433">
        <v>0</v>
      </c>
    </row>
    <row r="434" spans="1:41" hidden="1" x14ac:dyDescent="0.3">
      <c r="A434">
        <v>12338</v>
      </c>
      <c r="B434">
        <v>231783</v>
      </c>
      <c r="C434">
        <v>257713</v>
      </c>
      <c r="D434">
        <v>6572</v>
      </c>
      <c r="G434" t="s">
        <v>2120</v>
      </c>
      <c r="H434" t="s">
        <v>2121</v>
      </c>
      <c r="I434">
        <v>0</v>
      </c>
      <c r="J434" t="s">
        <v>519</v>
      </c>
      <c r="K434" t="s">
        <v>520</v>
      </c>
      <c r="L434">
        <v>5</v>
      </c>
      <c r="M434">
        <v>58</v>
      </c>
      <c r="N434" t="s">
        <v>617</v>
      </c>
      <c r="O434" t="s">
        <v>618</v>
      </c>
      <c r="P434" t="s">
        <v>619</v>
      </c>
      <c r="Q434" t="s">
        <v>524</v>
      </c>
      <c r="R434" t="s">
        <v>525</v>
      </c>
      <c r="S434" t="s">
        <v>526</v>
      </c>
      <c r="T434" t="s">
        <v>527</v>
      </c>
      <c r="U434" t="s">
        <v>779</v>
      </c>
      <c r="V434" t="s">
        <v>780</v>
      </c>
      <c r="W434" t="s">
        <v>530</v>
      </c>
      <c r="X434" t="s">
        <v>531</v>
      </c>
      <c r="Y434" t="s">
        <v>1882</v>
      </c>
      <c r="Z434" t="s">
        <v>1883</v>
      </c>
      <c r="AA434" t="s">
        <v>29</v>
      </c>
      <c r="AB434" s="3">
        <v>99875</v>
      </c>
      <c r="AC434">
        <v>0</v>
      </c>
      <c r="AD434">
        <v>0</v>
      </c>
      <c r="AE434" s="3">
        <v>99875</v>
      </c>
      <c r="AF434" s="3">
        <f t="shared" si="28"/>
        <v>0</v>
      </c>
      <c r="AG434" s="3">
        <v>99875</v>
      </c>
      <c r="AH434" s="3">
        <f t="shared" si="29"/>
        <v>103170.87499999999</v>
      </c>
      <c r="AI434" s="3">
        <f t="shared" si="30"/>
        <v>106472.34299999999</v>
      </c>
      <c r="AJ434">
        <v>0</v>
      </c>
      <c r="AK434">
        <v>0</v>
      </c>
      <c r="AL434">
        <v>0</v>
      </c>
      <c r="AM434">
        <f t="shared" si="31"/>
        <v>0</v>
      </c>
      <c r="AN434">
        <v>99875</v>
      </c>
      <c r="AO434">
        <v>0</v>
      </c>
    </row>
    <row r="435" spans="1:41" hidden="1" x14ac:dyDescent="0.3">
      <c r="A435">
        <v>12339</v>
      </c>
      <c r="B435">
        <v>231784</v>
      </c>
      <c r="C435">
        <v>257714</v>
      </c>
      <c r="D435">
        <v>6573</v>
      </c>
      <c r="G435" t="s">
        <v>2124</v>
      </c>
      <c r="H435" t="s">
        <v>2125</v>
      </c>
      <c r="I435">
        <v>0</v>
      </c>
      <c r="J435" t="s">
        <v>519</v>
      </c>
      <c r="K435" t="s">
        <v>520</v>
      </c>
      <c r="L435">
        <v>5</v>
      </c>
      <c r="M435">
        <v>58</v>
      </c>
      <c r="N435" t="s">
        <v>617</v>
      </c>
      <c r="O435" t="s">
        <v>618</v>
      </c>
      <c r="P435" t="s">
        <v>619</v>
      </c>
      <c r="Q435" t="s">
        <v>524</v>
      </c>
      <c r="R435" t="s">
        <v>525</v>
      </c>
      <c r="S435" t="s">
        <v>526</v>
      </c>
      <c r="T435" t="s">
        <v>527</v>
      </c>
      <c r="U435" t="s">
        <v>779</v>
      </c>
      <c r="V435" t="s">
        <v>780</v>
      </c>
      <c r="W435" t="s">
        <v>530</v>
      </c>
      <c r="X435" t="s">
        <v>531</v>
      </c>
      <c r="Y435" t="s">
        <v>1882</v>
      </c>
      <c r="Z435" t="s">
        <v>1883</v>
      </c>
      <c r="AA435" t="s">
        <v>29</v>
      </c>
      <c r="AB435" s="3">
        <v>99875</v>
      </c>
      <c r="AC435">
        <v>0</v>
      </c>
      <c r="AD435">
        <v>0</v>
      </c>
      <c r="AE435" s="3">
        <v>99875</v>
      </c>
      <c r="AF435" s="3">
        <f t="shared" si="28"/>
        <v>0</v>
      </c>
      <c r="AG435" s="3">
        <v>99875</v>
      </c>
      <c r="AH435" s="3">
        <f t="shared" si="29"/>
        <v>103170.87499999999</v>
      </c>
      <c r="AI435" s="3">
        <f t="shared" si="30"/>
        <v>106472.34299999999</v>
      </c>
      <c r="AJ435">
        <v>0</v>
      </c>
      <c r="AK435">
        <v>0</v>
      </c>
      <c r="AL435">
        <v>0</v>
      </c>
      <c r="AM435">
        <f t="shared" si="31"/>
        <v>0</v>
      </c>
      <c r="AN435">
        <v>99875</v>
      </c>
      <c r="AO435">
        <v>0</v>
      </c>
    </row>
    <row r="436" spans="1:41" hidden="1" x14ac:dyDescent="0.3">
      <c r="A436">
        <v>12340</v>
      </c>
      <c r="B436">
        <v>231785</v>
      </c>
      <c r="C436">
        <v>257715</v>
      </c>
      <c r="D436">
        <v>6574</v>
      </c>
      <c r="G436" t="s">
        <v>2128</v>
      </c>
      <c r="H436" t="s">
        <v>2129</v>
      </c>
      <c r="I436">
        <v>0</v>
      </c>
      <c r="J436" t="s">
        <v>519</v>
      </c>
      <c r="K436" t="s">
        <v>520</v>
      </c>
      <c r="L436">
        <v>5</v>
      </c>
      <c r="M436">
        <v>58</v>
      </c>
      <c r="N436" t="s">
        <v>617</v>
      </c>
      <c r="O436" t="s">
        <v>618</v>
      </c>
      <c r="P436" t="s">
        <v>619</v>
      </c>
      <c r="Q436" t="s">
        <v>524</v>
      </c>
      <c r="R436" t="s">
        <v>525</v>
      </c>
      <c r="S436" t="s">
        <v>526</v>
      </c>
      <c r="T436" t="s">
        <v>527</v>
      </c>
      <c r="U436" t="s">
        <v>779</v>
      </c>
      <c r="V436" t="s">
        <v>780</v>
      </c>
      <c r="W436" t="s">
        <v>530</v>
      </c>
      <c r="X436" t="s">
        <v>531</v>
      </c>
      <c r="Y436" t="s">
        <v>1882</v>
      </c>
      <c r="Z436" t="s">
        <v>1883</v>
      </c>
      <c r="AA436" t="s">
        <v>29</v>
      </c>
      <c r="AB436" s="3">
        <v>99875</v>
      </c>
      <c r="AC436">
        <v>0</v>
      </c>
      <c r="AD436">
        <v>0</v>
      </c>
      <c r="AE436" s="3">
        <v>99875</v>
      </c>
      <c r="AF436" s="3">
        <f t="shared" si="28"/>
        <v>0</v>
      </c>
      <c r="AG436" s="3">
        <v>99875</v>
      </c>
      <c r="AH436" s="3">
        <f t="shared" si="29"/>
        <v>103170.87499999999</v>
      </c>
      <c r="AI436" s="3">
        <f t="shared" si="30"/>
        <v>106472.34299999999</v>
      </c>
      <c r="AJ436">
        <v>0</v>
      </c>
      <c r="AK436">
        <v>0</v>
      </c>
      <c r="AL436">
        <v>0</v>
      </c>
      <c r="AM436">
        <f t="shared" si="31"/>
        <v>0</v>
      </c>
      <c r="AN436">
        <v>99875</v>
      </c>
      <c r="AO436">
        <v>0</v>
      </c>
    </row>
    <row r="437" spans="1:41" hidden="1" x14ac:dyDescent="0.3">
      <c r="A437">
        <v>12341</v>
      </c>
      <c r="B437">
        <v>231786</v>
      </c>
      <c r="C437">
        <v>257716</v>
      </c>
      <c r="D437">
        <v>6575</v>
      </c>
      <c r="G437" t="s">
        <v>2132</v>
      </c>
      <c r="H437" t="s">
        <v>2133</v>
      </c>
      <c r="I437">
        <v>0</v>
      </c>
      <c r="J437" t="s">
        <v>519</v>
      </c>
      <c r="K437" t="s">
        <v>520</v>
      </c>
      <c r="L437">
        <v>5</v>
      </c>
      <c r="M437">
        <v>58</v>
      </c>
      <c r="N437" t="s">
        <v>617</v>
      </c>
      <c r="O437" t="s">
        <v>618</v>
      </c>
      <c r="P437" t="s">
        <v>619</v>
      </c>
      <c r="Q437" t="s">
        <v>524</v>
      </c>
      <c r="R437" t="s">
        <v>525</v>
      </c>
      <c r="S437" t="s">
        <v>526</v>
      </c>
      <c r="T437" t="s">
        <v>527</v>
      </c>
      <c r="U437" t="s">
        <v>779</v>
      </c>
      <c r="V437" t="s">
        <v>780</v>
      </c>
      <c r="W437" t="s">
        <v>530</v>
      </c>
      <c r="X437" t="s">
        <v>531</v>
      </c>
      <c r="Y437" t="s">
        <v>1882</v>
      </c>
      <c r="Z437" t="s">
        <v>1883</v>
      </c>
      <c r="AA437" t="s">
        <v>29</v>
      </c>
      <c r="AB437" s="3">
        <v>99875</v>
      </c>
      <c r="AC437">
        <v>0</v>
      </c>
      <c r="AD437">
        <v>0</v>
      </c>
      <c r="AE437" s="3">
        <v>99875</v>
      </c>
      <c r="AF437" s="3">
        <f t="shared" si="28"/>
        <v>0</v>
      </c>
      <c r="AG437" s="3">
        <v>99875</v>
      </c>
      <c r="AH437" s="3">
        <f t="shared" si="29"/>
        <v>103170.87499999999</v>
      </c>
      <c r="AI437" s="3">
        <f t="shared" si="30"/>
        <v>106472.34299999999</v>
      </c>
      <c r="AJ437">
        <v>0</v>
      </c>
      <c r="AK437">
        <v>0</v>
      </c>
      <c r="AL437">
        <v>0</v>
      </c>
      <c r="AM437">
        <f t="shared" si="31"/>
        <v>0</v>
      </c>
      <c r="AN437">
        <v>99875</v>
      </c>
      <c r="AO437">
        <v>0</v>
      </c>
    </row>
    <row r="438" spans="1:41" hidden="1" x14ac:dyDescent="0.3">
      <c r="A438">
        <v>10710</v>
      </c>
      <c r="B438">
        <v>223891</v>
      </c>
      <c r="C438">
        <v>256520</v>
      </c>
      <c r="D438">
        <v>26</v>
      </c>
      <c r="G438" t="s">
        <v>638</v>
      </c>
      <c r="H438" t="s">
        <v>639</v>
      </c>
      <c r="I438">
        <v>0</v>
      </c>
      <c r="J438" t="s">
        <v>519</v>
      </c>
      <c r="K438" t="s">
        <v>520</v>
      </c>
      <c r="L438">
        <v>4</v>
      </c>
      <c r="M438">
        <v>46</v>
      </c>
      <c r="N438" t="s">
        <v>363</v>
      </c>
      <c r="O438" t="s">
        <v>640</v>
      </c>
      <c r="P438" t="s">
        <v>641</v>
      </c>
      <c r="Q438" t="s">
        <v>524</v>
      </c>
      <c r="R438" t="s">
        <v>525</v>
      </c>
      <c r="S438" t="s">
        <v>526</v>
      </c>
      <c r="T438" t="s">
        <v>527</v>
      </c>
      <c r="U438" t="s">
        <v>554</v>
      </c>
      <c r="V438" t="s">
        <v>555</v>
      </c>
      <c r="W438" t="s">
        <v>541</v>
      </c>
      <c r="X438" t="s">
        <v>542</v>
      </c>
      <c r="Y438" t="s">
        <v>671</v>
      </c>
      <c r="Z438" t="s">
        <v>672</v>
      </c>
      <c r="AA438" t="s">
        <v>29</v>
      </c>
      <c r="AB438" s="3">
        <v>39293</v>
      </c>
      <c r="AC438">
        <v>60000</v>
      </c>
      <c r="AD438">
        <v>0</v>
      </c>
      <c r="AE438" s="3">
        <v>99293</v>
      </c>
      <c r="AF438" s="3">
        <f t="shared" si="28"/>
        <v>0</v>
      </c>
      <c r="AG438" s="3">
        <v>99293</v>
      </c>
      <c r="AH438" s="3">
        <f t="shared" si="29"/>
        <v>102569.66899999999</v>
      </c>
      <c r="AI438" s="3">
        <f t="shared" si="30"/>
        <v>105851.89840799999</v>
      </c>
      <c r="AJ438">
        <v>0</v>
      </c>
      <c r="AK438">
        <v>0</v>
      </c>
      <c r="AL438">
        <v>88000</v>
      </c>
      <c r="AM438">
        <f t="shared" si="31"/>
        <v>176000</v>
      </c>
      <c r="AN438">
        <v>11293</v>
      </c>
      <c r="AO438">
        <v>88.63</v>
      </c>
    </row>
    <row r="439" spans="1:41" hidden="1" x14ac:dyDescent="0.3">
      <c r="A439">
        <v>11134</v>
      </c>
      <c r="B439">
        <v>225942</v>
      </c>
      <c r="C439">
        <v>257528</v>
      </c>
      <c r="D439">
        <v>450</v>
      </c>
      <c r="F439" s="252" t="s">
        <v>594</v>
      </c>
      <c r="G439" t="s">
        <v>1460</v>
      </c>
      <c r="H439" t="s">
        <v>1461</v>
      </c>
      <c r="I439">
        <v>0</v>
      </c>
      <c r="J439" t="s">
        <v>519</v>
      </c>
      <c r="K439" t="s">
        <v>520</v>
      </c>
      <c r="L439">
        <v>10</v>
      </c>
      <c r="M439">
        <v>114</v>
      </c>
      <c r="N439" t="s">
        <v>685</v>
      </c>
      <c r="O439" t="s">
        <v>686</v>
      </c>
      <c r="P439" t="s">
        <v>687</v>
      </c>
      <c r="Q439" t="s">
        <v>524</v>
      </c>
      <c r="R439" t="s">
        <v>525</v>
      </c>
      <c r="S439" t="s">
        <v>526</v>
      </c>
      <c r="T439" t="s">
        <v>527</v>
      </c>
      <c r="U439" t="s">
        <v>554</v>
      </c>
      <c r="V439" t="s">
        <v>555</v>
      </c>
      <c r="W439" t="s">
        <v>541</v>
      </c>
      <c r="X439" t="s">
        <v>542</v>
      </c>
      <c r="Y439" t="s">
        <v>595</v>
      </c>
      <c r="Z439" t="s">
        <v>596</v>
      </c>
      <c r="AA439" t="s">
        <v>29</v>
      </c>
      <c r="AB439" s="3">
        <v>93461</v>
      </c>
      <c r="AC439">
        <v>0</v>
      </c>
      <c r="AD439">
        <v>0</v>
      </c>
      <c r="AE439" s="3">
        <v>93461</v>
      </c>
      <c r="AF439" s="3">
        <f t="shared" si="28"/>
        <v>-93461</v>
      </c>
      <c r="AG439" s="3">
        <v>0</v>
      </c>
      <c r="AH439" s="3">
        <f t="shared" si="29"/>
        <v>0</v>
      </c>
      <c r="AI439" s="3">
        <f t="shared" si="30"/>
        <v>0</v>
      </c>
      <c r="AJ439">
        <v>0</v>
      </c>
      <c r="AK439">
        <v>0</v>
      </c>
      <c r="AL439">
        <v>91585</v>
      </c>
      <c r="AM439">
        <f t="shared" si="31"/>
        <v>183170</v>
      </c>
      <c r="AN439">
        <v>1876</v>
      </c>
      <c r="AO439">
        <v>97.99</v>
      </c>
    </row>
    <row r="440" spans="1:41" hidden="1" x14ac:dyDescent="0.3">
      <c r="A440">
        <v>10901</v>
      </c>
      <c r="B440">
        <v>224064</v>
      </c>
      <c r="C440">
        <v>256665</v>
      </c>
      <c r="D440">
        <v>217</v>
      </c>
      <c r="G440" t="s">
        <v>1090</v>
      </c>
      <c r="H440" t="s">
        <v>1091</v>
      </c>
      <c r="I440">
        <v>0</v>
      </c>
      <c r="J440" t="s">
        <v>519</v>
      </c>
      <c r="K440" t="s">
        <v>520</v>
      </c>
      <c r="L440">
        <v>3</v>
      </c>
      <c r="M440">
        <v>35</v>
      </c>
      <c r="N440" t="s">
        <v>569</v>
      </c>
      <c r="O440" t="s">
        <v>570</v>
      </c>
      <c r="P440" t="s">
        <v>571</v>
      </c>
      <c r="Q440" t="s">
        <v>524</v>
      </c>
      <c r="R440" t="s">
        <v>525</v>
      </c>
      <c r="S440" t="s">
        <v>526</v>
      </c>
      <c r="T440" t="s">
        <v>527</v>
      </c>
      <c r="U440" t="s">
        <v>554</v>
      </c>
      <c r="V440" t="s">
        <v>555</v>
      </c>
      <c r="W440" t="s">
        <v>741</v>
      </c>
      <c r="X440" t="s">
        <v>742</v>
      </c>
      <c r="Y440" t="s">
        <v>1094</v>
      </c>
      <c r="Z440" t="s">
        <v>1095</v>
      </c>
      <c r="AA440" t="s">
        <v>27</v>
      </c>
      <c r="AB440" s="3">
        <v>50</v>
      </c>
      <c r="AC440">
        <v>0</v>
      </c>
      <c r="AD440">
        <v>0</v>
      </c>
      <c r="AE440" s="3">
        <v>50</v>
      </c>
      <c r="AF440" s="3">
        <f t="shared" si="28"/>
        <v>0</v>
      </c>
      <c r="AG440" s="3">
        <v>50</v>
      </c>
      <c r="AH440" s="3">
        <f t="shared" si="29"/>
        <v>51.65</v>
      </c>
      <c r="AI440" s="3">
        <f t="shared" si="30"/>
        <v>53.302799999999998</v>
      </c>
      <c r="AJ440">
        <v>0</v>
      </c>
      <c r="AK440">
        <v>0</v>
      </c>
      <c r="AL440">
        <v>0</v>
      </c>
      <c r="AM440">
        <f t="shared" si="31"/>
        <v>0</v>
      </c>
      <c r="AN440">
        <v>50</v>
      </c>
      <c r="AO440">
        <v>0</v>
      </c>
    </row>
    <row r="441" spans="1:41" hidden="1" x14ac:dyDescent="0.3">
      <c r="A441">
        <v>11113</v>
      </c>
      <c r="B441">
        <v>224959</v>
      </c>
      <c r="C441">
        <v>257098</v>
      </c>
      <c r="D441">
        <v>429</v>
      </c>
      <c r="G441" t="s">
        <v>1428</v>
      </c>
      <c r="H441" t="s">
        <v>1429</v>
      </c>
      <c r="I441">
        <v>0</v>
      </c>
      <c r="J441" t="s">
        <v>519</v>
      </c>
      <c r="K441" t="s">
        <v>520</v>
      </c>
      <c r="L441">
        <v>5</v>
      </c>
      <c r="M441">
        <v>92</v>
      </c>
      <c r="N441" t="s">
        <v>355</v>
      </c>
      <c r="O441" t="s">
        <v>545</v>
      </c>
      <c r="P441" t="s">
        <v>546</v>
      </c>
      <c r="Q441" t="s">
        <v>524</v>
      </c>
      <c r="R441" t="s">
        <v>525</v>
      </c>
      <c r="S441" t="s">
        <v>526</v>
      </c>
      <c r="T441" t="s">
        <v>527</v>
      </c>
      <c r="U441" t="s">
        <v>539</v>
      </c>
      <c r="V441" t="s">
        <v>540</v>
      </c>
      <c r="W441" t="s">
        <v>541</v>
      </c>
      <c r="X441" t="s">
        <v>542</v>
      </c>
      <c r="Y441" t="s">
        <v>532</v>
      </c>
      <c r="Z441" t="s">
        <v>533</v>
      </c>
      <c r="AA441" t="s">
        <v>28</v>
      </c>
      <c r="AB441" s="3">
        <v>53000</v>
      </c>
      <c r="AC441">
        <v>0</v>
      </c>
      <c r="AD441">
        <v>0</v>
      </c>
      <c r="AE441" s="3">
        <v>53000</v>
      </c>
      <c r="AF441" s="3">
        <f t="shared" si="28"/>
        <v>0</v>
      </c>
      <c r="AG441" s="3">
        <v>53000</v>
      </c>
      <c r="AH441" s="3">
        <f t="shared" si="29"/>
        <v>54748.999999999993</v>
      </c>
      <c r="AI441" s="3">
        <f t="shared" si="30"/>
        <v>56500.967999999993</v>
      </c>
      <c r="AJ441">
        <v>0</v>
      </c>
      <c r="AK441">
        <v>0</v>
      </c>
      <c r="AL441">
        <v>0</v>
      </c>
      <c r="AM441">
        <f t="shared" si="31"/>
        <v>0</v>
      </c>
      <c r="AN441">
        <v>53000</v>
      </c>
      <c r="AO441">
        <v>0</v>
      </c>
    </row>
    <row r="442" spans="1:41" hidden="1" x14ac:dyDescent="0.3">
      <c r="A442">
        <v>10813</v>
      </c>
      <c r="B442">
        <v>202215</v>
      </c>
      <c r="C442">
        <v>239690</v>
      </c>
      <c r="D442">
        <v>129</v>
      </c>
      <c r="G442" t="s">
        <v>919</v>
      </c>
      <c r="H442" t="s">
        <v>920</v>
      </c>
      <c r="I442">
        <v>0</v>
      </c>
      <c r="J442" t="s">
        <v>519</v>
      </c>
      <c r="K442" t="s">
        <v>520</v>
      </c>
      <c r="L442">
        <v>10</v>
      </c>
      <c r="M442">
        <v>94</v>
      </c>
      <c r="N442" t="s">
        <v>921</v>
      </c>
      <c r="O442" t="s">
        <v>922</v>
      </c>
      <c r="P442" t="s">
        <v>923</v>
      </c>
      <c r="Q442" t="s">
        <v>524</v>
      </c>
      <c r="R442" t="s">
        <v>525</v>
      </c>
      <c r="S442" t="s">
        <v>526</v>
      </c>
      <c r="T442" t="s">
        <v>527</v>
      </c>
      <c r="U442" t="s">
        <v>554</v>
      </c>
      <c r="V442" t="s">
        <v>555</v>
      </c>
      <c r="W442" t="s">
        <v>541</v>
      </c>
      <c r="X442" t="s">
        <v>542</v>
      </c>
      <c r="Y442" t="s">
        <v>592</v>
      </c>
      <c r="Z442" t="s">
        <v>593</v>
      </c>
      <c r="AA442" t="s">
        <v>29</v>
      </c>
      <c r="AB442" s="3">
        <v>92010</v>
      </c>
      <c r="AC442">
        <v>0</v>
      </c>
      <c r="AD442">
        <v>0</v>
      </c>
      <c r="AE442" s="3">
        <v>92010</v>
      </c>
      <c r="AF442" s="3">
        <f t="shared" si="28"/>
        <v>0</v>
      </c>
      <c r="AG442" s="3">
        <v>92010</v>
      </c>
      <c r="AH442" s="3">
        <f t="shared" si="29"/>
        <v>95046.329999999987</v>
      </c>
      <c r="AI442" s="3">
        <f t="shared" si="30"/>
        <v>98087.812559999991</v>
      </c>
      <c r="AJ442">
        <v>0</v>
      </c>
      <c r="AK442">
        <v>0</v>
      </c>
      <c r="AL442">
        <v>26468.38</v>
      </c>
      <c r="AM442">
        <f t="shared" si="31"/>
        <v>52936.76</v>
      </c>
      <c r="AN442">
        <v>65541.62</v>
      </c>
      <c r="AO442">
        <v>28.77</v>
      </c>
    </row>
    <row r="443" spans="1:41" hidden="1" x14ac:dyDescent="0.3">
      <c r="A443">
        <v>12323</v>
      </c>
      <c r="B443">
        <v>231774</v>
      </c>
      <c r="C443">
        <v>257704</v>
      </c>
      <c r="D443">
        <v>6546</v>
      </c>
      <c r="G443" t="s">
        <v>2014</v>
      </c>
      <c r="H443" t="s">
        <v>2015</v>
      </c>
      <c r="I443">
        <v>0</v>
      </c>
      <c r="J443" t="s">
        <v>519</v>
      </c>
      <c r="K443" t="s">
        <v>520</v>
      </c>
      <c r="L443">
        <v>5</v>
      </c>
      <c r="M443">
        <v>58</v>
      </c>
      <c r="N443" t="s">
        <v>617</v>
      </c>
      <c r="O443" t="s">
        <v>618</v>
      </c>
      <c r="P443" t="s">
        <v>619</v>
      </c>
      <c r="Q443" t="s">
        <v>524</v>
      </c>
      <c r="R443" t="s">
        <v>525</v>
      </c>
      <c r="S443" t="s">
        <v>526</v>
      </c>
      <c r="T443" t="s">
        <v>527</v>
      </c>
      <c r="U443" t="s">
        <v>779</v>
      </c>
      <c r="V443" t="s">
        <v>780</v>
      </c>
      <c r="W443" t="s">
        <v>530</v>
      </c>
      <c r="X443" t="s">
        <v>531</v>
      </c>
      <c r="Y443" t="s">
        <v>1882</v>
      </c>
      <c r="Z443" t="s">
        <v>1883</v>
      </c>
      <c r="AA443" t="s">
        <v>29</v>
      </c>
      <c r="AB443" s="3">
        <v>91639</v>
      </c>
      <c r="AC443">
        <v>0</v>
      </c>
      <c r="AD443">
        <v>0</v>
      </c>
      <c r="AE443" s="3">
        <v>91639</v>
      </c>
      <c r="AF443" s="3">
        <f t="shared" si="28"/>
        <v>0</v>
      </c>
      <c r="AG443" s="3">
        <v>91639</v>
      </c>
      <c r="AH443" s="3">
        <f t="shared" si="29"/>
        <v>94663.087</v>
      </c>
      <c r="AI443" s="3">
        <f t="shared" si="30"/>
        <v>97692.305783999996</v>
      </c>
      <c r="AJ443">
        <v>0</v>
      </c>
      <c r="AK443">
        <v>0</v>
      </c>
      <c r="AL443">
        <v>0</v>
      </c>
      <c r="AM443">
        <f t="shared" si="31"/>
        <v>0</v>
      </c>
      <c r="AN443">
        <v>91639</v>
      </c>
      <c r="AO443">
        <v>0</v>
      </c>
    </row>
    <row r="444" spans="1:41" hidden="1" x14ac:dyDescent="0.3">
      <c r="A444">
        <v>11090</v>
      </c>
      <c r="B444">
        <v>225997</v>
      </c>
      <c r="C444">
        <v>257579</v>
      </c>
      <c r="D444">
        <v>406</v>
      </c>
      <c r="G444" t="s">
        <v>1394</v>
      </c>
      <c r="H444" t="s">
        <v>1395</v>
      </c>
      <c r="I444">
        <v>0</v>
      </c>
      <c r="J444" t="s">
        <v>519</v>
      </c>
      <c r="K444" t="s">
        <v>520</v>
      </c>
      <c r="L444">
        <v>3</v>
      </c>
      <c r="M444">
        <v>36</v>
      </c>
      <c r="N444" t="s">
        <v>607</v>
      </c>
      <c r="O444" t="s">
        <v>570</v>
      </c>
      <c r="P444" t="s">
        <v>571</v>
      </c>
      <c r="Q444" t="s">
        <v>524</v>
      </c>
      <c r="R444" t="s">
        <v>525</v>
      </c>
      <c r="S444" t="s">
        <v>526</v>
      </c>
      <c r="T444" t="s">
        <v>527</v>
      </c>
      <c r="U444" t="s">
        <v>554</v>
      </c>
      <c r="V444" t="s">
        <v>555</v>
      </c>
      <c r="W444" t="s">
        <v>541</v>
      </c>
      <c r="X444" t="s">
        <v>542</v>
      </c>
      <c r="Y444" t="s">
        <v>592</v>
      </c>
      <c r="Z444" t="s">
        <v>593</v>
      </c>
      <c r="AA444" t="s">
        <v>29</v>
      </c>
      <c r="AB444" s="3">
        <v>135000</v>
      </c>
      <c r="AC444">
        <v>0</v>
      </c>
      <c r="AD444">
        <v>0</v>
      </c>
      <c r="AE444" s="3">
        <v>135000</v>
      </c>
      <c r="AF444" s="3">
        <f t="shared" si="28"/>
        <v>0</v>
      </c>
      <c r="AG444" s="3">
        <v>135000</v>
      </c>
      <c r="AH444" s="3">
        <f t="shared" si="29"/>
        <v>139455</v>
      </c>
      <c r="AI444" s="3">
        <f t="shared" si="30"/>
        <v>143917.56</v>
      </c>
      <c r="AJ444">
        <v>0</v>
      </c>
      <c r="AK444">
        <v>0</v>
      </c>
      <c r="AL444">
        <v>38323.08</v>
      </c>
      <c r="AM444">
        <f t="shared" si="31"/>
        <v>76646.16</v>
      </c>
      <c r="AN444">
        <v>96676.92</v>
      </c>
      <c r="AO444">
        <v>28.39</v>
      </c>
    </row>
    <row r="445" spans="1:41" hidden="1" x14ac:dyDescent="0.3">
      <c r="A445">
        <v>11288</v>
      </c>
      <c r="B445">
        <v>209831</v>
      </c>
      <c r="C445">
        <v>247160</v>
      </c>
      <c r="D445">
        <v>605</v>
      </c>
      <c r="G445" t="s">
        <v>1100</v>
      </c>
      <c r="H445" t="s">
        <v>1101</v>
      </c>
      <c r="I445">
        <v>0</v>
      </c>
      <c r="J445" t="s">
        <v>519</v>
      </c>
      <c r="K445" t="s">
        <v>520</v>
      </c>
      <c r="L445">
        <v>5</v>
      </c>
      <c r="M445">
        <v>92</v>
      </c>
      <c r="N445" t="s">
        <v>355</v>
      </c>
      <c r="O445" t="s">
        <v>545</v>
      </c>
      <c r="P445" t="s">
        <v>546</v>
      </c>
      <c r="Q445" t="s">
        <v>524</v>
      </c>
      <c r="R445" t="s">
        <v>525</v>
      </c>
      <c r="S445" t="s">
        <v>526</v>
      </c>
      <c r="T445" t="s">
        <v>527</v>
      </c>
      <c r="U445" t="s">
        <v>554</v>
      </c>
      <c r="V445" t="s">
        <v>555</v>
      </c>
      <c r="W445" t="s">
        <v>541</v>
      </c>
      <c r="X445" t="s">
        <v>542</v>
      </c>
      <c r="Y445" t="s">
        <v>1102</v>
      </c>
      <c r="Z445" t="s">
        <v>1103</v>
      </c>
      <c r="AA445" t="s">
        <v>24</v>
      </c>
      <c r="AB445" s="3">
        <v>3500000</v>
      </c>
      <c r="AC445">
        <v>0</v>
      </c>
      <c r="AD445">
        <v>0</v>
      </c>
      <c r="AE445" s="3">
        <v>3500000</v>
      </c>
      <c r="AF445" s="3">
        <f t="shared" si="28"/>
        <v>1500000</v>
      </c>
      <c r="AG445" s="3">
        <v>5000000</v>
      </c>
      <c r="AH445" s="3">
        <f t="shared" si="29"/>
        <v>5165000</v>
      </c>
      <c r="AI445" s="3">
        <f t="shared" si="30"/>
        <v>5330280</v>
      </c>
      <c r="AJ445">
        <v>0</v>
      </c>
      <c r="AK445">
        <v>0</v>
      </c>
      <c r="AL445">
        <v>598000</v>
      </c>
      <c r="AM445">
        <f t="shared" si="31"/>
        <v>1196000</v>
      </c>
      <c r="AN445">
        <v>2902000</v>
      </c>
      <c r="AO445">
        <v>17.09</v>
      </c>
    </row>
    <row r="446" spans="1:41" hidden="1" x14ac:dyDescent="0.3">
      <c r="A446">
        <v>11592</v>
      </c>
      <c r="B446">
        <v>224733</v>
      </c>
      <c r="C446">
        <v>256986</v>
      </c>
      <c r="D446">
        <v>2385</v>
      </c>
      <c r="G446" t="s">
        <v>1790</v>
      </c>
      <c r="H446" t="s">
        <v>1791</v>
      </c>
      <c r="I446">
        <v>0</v>
      </c>
      <c r="J446" t="s">
        <v>519</v>
      </c>
      <c r="K446" t="s">
        <v>520</v>
      </c>
      <c r="L446">
        <v>5</v>
      </c>
      <c r="M446">
        <v>58</v>
      </c>
      <c r="N446" t="s">
        <v>617</v>
      </c>
      <c r="O446" t="s">
        <v>618</v>
      </c>
      <c r="P446" t="s">
        <v>619</v>
      </c>
      <c r="Q446" t="s">
        <v>524</v>
      </c>
      <c r="R446" t="s">
        <v>525</v>
      </c>
      <c r="S446" t="s">
        <v>526</v>
      </c>
      <c r="T446" t="s">
        <v>527</v>
      </c>
      <c r="U446" t="s">
        <v>779</v>
      </c>
      <c r="V446" t="s">
        <v>780</v>
      </c>
      <c r="W446" t="s">
        <v>541</v>
      </c>
      <c r="X446" t="s">
        <v>542</v>
      </c>
      <c r="Y446" t="s">
        <v>532</v>
      </c>
      <c r="Z446" t="s">
        <v>533</v>
      </c>
      <c r="AA446" t="s">
        <v>28</v>
      </c>
      <c r="AB446" s="3">
        <v>52810</v>
      </c>
      <c r="AC446">
        <v>0</v>
      </c>
      <c r="AD446">
        <v>0</v>
      </c>
      <c r="AE446" s="3">
        <v>52810</v>
      </c>
      <c r="AF446" s="3">
        <f t="shared" si="28"/>
        <v>0</v>
      </c>
      <c r="AG446" s="3">
        <v>52810</v>
      </c>
      <c r="AH446" s="3">
        <f t="shared" si="29"/>
        <v>54552.729999999996</v>
      </c>
      <c r="AI446" s="3">
        <f t="shared" si="30"/>
        <v>56298.417359999999</v>
      </c>
      <c r="AJ446">
        <v>0</v>
      </c>
      <c r="AK446">
        <v>0</v>
      </c>
      <c r="AL446">
        <v>0</v>
      </c>
      <c r="AM446">
        <f t="shared" si="31"/>
        <v>0</v>
      </c>
      <c r="AN446">
        <v>52810</v>
      </c>
      <c r="AO446">
        <v>0</v>
      </c>
    </row>
    <row r="447" spans="1:41" hidden="1" x14ac:dyDescent="0.3">
      <c r="A447">
        <v>10936</v>
      </c>
      <c r="B447">
        <v>209422</v>
      </c>
      <c r="C447">
        <v>246781</v>
      </c>
      <c r="D447">
        <v>252</v>
      </c>
      <c r="E447" t="str">
        <f>CONCATENATE(MID(G447,8,3),F447)</f>
        <v>162/053/1027</v>
      </c>
      <c r="F447" s="252" t="s">
        <v>664</v>
      </c>
      <c r="G447" t="s">
        <v>1148</v>
      </c>
      <c r="H447" t="s">
        <v>1149</v>
      </c>
      <c r="I447">
        <v>0</v>
      </c>
      <c r="J447" t="s">
        <v>519</v>
      </c>
      <c r="K447" t="s">
        <v>520</v>
      </c>
      <c r="L447">
        <v>7</v>
      </c>
      <c r="M447">
        <v>78</v>
      </c>
      <c r="N447" t="s">
        <v>856</v>
      </c>
      <c r="O447" t="s">
        <v>522</v>
      </c>
      <c r="P447" t="s">
        <v>523</v>
      </c>
      <c r="Q447" t="s">
        <v>524</v>
      </c>
      <c r="R447" t="s">
        <v>525</v>
      </c>
      <c r="S447" t="s">
        <v>526</v>
      </c>
      <c r="T447" t="s">
        <v>527</v>
      </c>
      <c r="U447" t="s">
        <v>554</v>
      </c>
      <c r="V447" t="s">
        <v>555</v>
      </c>
      <c r="W447" t="s">
        <v>530</v>
      </c>
      <c r="X447" t="s">
        <v>531</v>
      </c>
      <c r="Y447" t="s">
        <v>665</v>
      </c>
      <c r="Z447" t="s">
        <v>666</v>
      </c>
      <c r="AA447" t="s">
        <v>29</v>
      </c>
      <c r="AB447" s="3">
        <v>91313</v>
      </c>
      <c r="AC447">
        <v>0</v>
      </c>
      <c r="AD447">
        <v>0</v>
      </c>
      <c r="AE447" s="3">
        <v>91313</v>
      </c>
      <c r="AF447" s="3">
        <f t="shared" si="28"/>
        <v>-33525.25802009047</v>
      </c>
      <c r="AG447" s="3">
        <v>57787.74197990953</v>
      </c>
      <c r="AH447" s="3">
        <f t="shared" si="29"/>
        <v>59694.737465246537</v>
      </c>
      <c r="AI447" s="3">
        <f t="shared" si="30"/>
        <v>61604.969064134428</v>
      </c>
      <c r="AJ447">
        <v>0</v>
      </c>
      <c r="AK447">
        <v>0</v>
      </c>
      <c r="AL447">
        <v>72068.91</v>
      </c>
      <c r="AM447">
        <f t="shared" si="31"/>
        <v>144137.82</v>
      </c>
      <c r="AN447">
        <v>19244.09</v>
      </c>
      <c r="AO447">
        <v>78.930000000000007</v>
      </c>
    </row>
    <row r="448" spans="1:41" hidden="1" x14ac:dyDescent="0.3">
      <c r="A448">
        <v>11513</v>
      </c>
      <c r="B448">
        <v>226327</v>
      </c>
      <c r="C448">
        <v>257960</v>
      </c>
      <c r="D448">
        <v>2310</v>
      </c>
      <c r="G448" t="s">
        <v>1715</v>
      </c>
      <c r="H448" t="s">
        <v>1716</v>
      </c>
      <c r="I448">
        <v>0</v>
      </c>
      <c r="J448" t="s">
        <v>519</v>
      </c>
      <c r="K448" t="s">
        <v>520</v>
      </c>
      <c r="L448">
        <v>4</v>
      </c>
      <c r="M448">
        <v>88</v>
      </c>
      <c r="N448" t="s">
        <v>587</v>
      </c>
      <c r="O448" t="s">
        <v>575</v>
      </c>
      <c r="P448" t="s">
        <v>576</v>
      </c>
      <c r="Q448" t="s">
        <v>524</v>
      </c>
      <c r="R448" t="s">
        <v>525</v>
      </c>
      <c r="S448" t="s">
        <v>526</v>
      </c>
      <c r="T448" t="s">
        <v>527</v>
      </c>
      <c r="U448" t="s">
        <v>554</v>
      </c>
      <c r="V448" t="s">
        <v>555</v>
      </c>
      <c r="W448" t="s">
        <v>541</v>
      </c>
      <c r="X448" t="s">
        <v>542</v>
      </c>
      <c r="Y448" t="s">
        <v>532</v>
      </c>
      <c r="Z448" t="s">
        <v>533</v>
      </c>
      <c r="AA448" t="s">
        <v>28</v>
      </c>
      <c r="AB448" s="3">
        <v>29699</v>
      </c>
      <c r="AC448">
        <v>23000</v>
      </c>
      <c r="AD448">
        <v>0</v>
      </c>
      <c r="AE448" s="3">
        <v>52699</v>
      </c>
      <c r="AF448" s="3">
        <f t="shared" si="28"/>
        <v>0</v>
      </c>
      <c r="AG448" s="3">
        <v>52699</v>
      </c>
      <c r="AH448" s="3">
        <f t="shared" si="29"/>
        <v>54438.066999999995</v>
      </c>
      <c r="AI448" s="3">
        <f t="shared" si="30"/>
        <v>56180.085143999997</v>
      </c>
      <c r="AJ448">
        <v>0</v>
      </c>
      <c r="AK448">
        <v>0</v>
      </c>
      <c r="AL448">
        <v>48885.02</v>
      </c>
      <c r="AM448">
        <f t="shared" si="31"/>
        <v>97770.04</v>
      </c>
      <c r="AN448">
        <v>3813.98</v>
      </c>
      <c r="AO448">
        <v>92.76</v>
      </c>
    </row>
    <row r="449" spans="1:41" hidden="1" x14ac:dyDescent="0.3">
      <c r="A449">
        <v>12374</v>
      </c>
      <c r="B449">
        <v>231800</v>
      </c>
      <c r="C449">
        <v>257728</v>
      </c>
      <c r="D449">
        <v>6538</v>
      </c>
      <c r="G449" t="s">
        <v>2182</v>
      </c>
      <c r="H449" t="s">
        <v>2183</v>
      </c>
      <c r="I449">
        <v>0</v>
      </c>
      <c r="J449" t="s">
        <v>519</v>
      </c>
      <c r="K449" t="s">
        <v>520</v>
      </c>
      <c r="L449">
        <v>5</v>
      </c>
      <c r="M449">
        <v>58</v>
      </c>
      <c r="N449" t="s">
        <v>617</v>
      </c>
      <c r="O449" t="s">
        <v>618</v>
      </c>
      <c r="P449" t="s">
        <v>619</v>
      </c>
      <c r="Q449" t="s">
        <v>524</v>
      </c>
      <c r="R449" t="s">
        <v>525</v>
      </c>
      <c r="S449" t="s">
        <v>526</v>
      </c>
      <c r="T449" t="s">
        <v>527</v>
      </c>
      <c r="U449" t="s">
        <v>779</v>
      </c>
      <c r="V449" t="s">
        <v>780</v>
      </c>
      <c r="W449" t="s">
        <v>530</v>
      </c>
      <c r="X449" t="s">
        <v>531</v>
      </c>
      <c r="Y449" t="s">
        <v>1882</v>
      </c>
      <c r="Z449" t="s">
        <v>1883</v>
      </c>
      <c r="AA449" t="s">
        <v>29</v>
      </c>
      <c r="AB449" s="3">
        <v>90741</v>
      </c>
      <c r="AC449">
        <v>0</v>
      </c>
      <c r="AD449">
        <v>0</v>
      </c>
      <c r="AE449" s="3">
        <v>90741</v>
      </c>
      <c r="AF449" s="3">
        <f t="shared" si="28"/>
        <v>0</v>
      </c>
      <c r="AG449" s="3">
        <v>90741</v>
      </c>
      <c r="AH449" s="3">
        <f t="shared" si="29"/>
        <v>93735.452999999994</v>
      </c>
      <c r="AI449" s="3">
        <f t="shared" si="30"/>
        <v>96734.987496000002</v>
      </c>
      <c r="AJ449">
        <v>0</v>
      </c>
      <c r="AK449">
        <v>0</v>
      </c>
      <c r="AL449">
        <v>0</v>
      </c>
      <c r="AM449">
        <f t="shared" si="31"/>
        <v>0</v>
      </c>
      <c r="AN449">
        <v>90741</v>
      </c>
      <c r="AO449">
        <v>0</v>
      </c>
    </row>
    <row r="450" spans="1:41" hidden="1" x14ac:dyDescent="0.3">
      <c r="A450">
        <v>10793</v>
      </c>
      <c r="B450">
        <v>204916</v>
      </c>
      <c r="C450">
        <v>242349</v>
      </c>
      <c r="D450">
        <v>109</v>
      </c>
      <c r="G450" t="s">
        <v>878</v>
      </c>
      <c r="H450" t="s">
        <v>879</v>
      </c>
      <c r="I450">
        <v>0</v>
      </c>
      <c r="J450" t="s">
        <v>519</v>
      </c>
      <c r="K450" t="s">
        <v>520</v>
      </c>
      <c r="L450">
        <v>10</v>
      </c>
      <c r="M450">
        <v>104</v>
      </c>
      <c r="N450" t="s">
        <v>564</v>
      </c>
      <c r="O450" t="s">
        <v>565</v>
      </c>
      <c r="P450" t="s">
        <v>566</v>
      </c>
      <c r="Q450" t="s">
        <v>524</v>
      </c>
      <c r="R450" t="s">
        <v>525</v>
      </c>
      <c r="S450" t="s">
        <v>526</v>
      </c>
      <c r="T450" t="s">
        <v>527</v>
      </c>
      <c r="U450" t="s">
        <v>554</v>
      </c>
      <c r="V450" t="s">
        <v>555</v>
      </c>
      <c r="W450" t="s">
        <v>541</v>
      </c>
      <c r="X450" t="s">
        <v>542</v>
      </c>
      <c r="Y450" t="s">
        <v>588</v>
      </c>
      <c r="Z450" t="s">
        <v>589</v>
      </c>
      <c r="AA450" t="s">
        <v>29</v>
      </c>
      <c r="AB450" s="3">
        <v>90663</v>
      </c>
      <c r="AC450">
        <v>0</v>
      </c>
      <c r="AD450">
        <v>0</v>
      </c>
      <c r="AE450" s="3">
        <v>90663</v>
      </c>
      <c r="AF450" s="3">
        <f t="shared" si="28"/>
        <v>0</v>
      </c>
      <c r="AG450" s="3">
        <v>90663</v>
      </c>
      <c r="AH450" s="3">
        <f t="shared" si="29"/>
        <v>93654.878999999986</v>
      </c>
      <c r="AI450" s="3">
        <f t="shared" si="30"/>
        <v>96651.835127999992</v>
      </c>
      <c r="AJ450">
        <v>0</v>
      </c>
      <c r="AK450">
        <v>0</v>
      </c>
      <c r="AL450">
        <v>74630.86</v>
      </c>
      <c r="AM450">
        <f t="shared" si="31"/>
        <v>149261.72</v>
      </c>
      <c r="AN450">
        <v>16032.14</v>
      </c>
      <c r="AO450">
        <v>82.32</v>
      </c>
    </row>
    <row r="451" spans="1:41" hidden="1" x14ac:dyDescent="0.3">
      <c r="A451">
        <v>10936</v>
      </c>
      <c r="B451">
        <v>209423</v>
      </c>
      <c r="C451">
        <v>246782</v>
      </c>
      <c r="D451">
        <v>252</v>
      </c>
      <c r="G451" t="s">
        <v>1148</v>
      </c>
      <c r="H451" t="s">
        <v>1149</v>
      </c>
      <c r="I451">
        <v>0</v>
      </c>
      <c r="J451" t="s">
        <v>519</v>
      </c>
      <c r="K451" t="s">
        <v>520</v>
      </c>
      <c r="L451">
        <v>7</v>
      </c>
      <c r="M451">
        <v>78</v>
      </c>
      <c r="N451" t="s">
        <v>856</v>
      </c>
      <c r="O451" t="s">
        <v>522</v>
      </c>
      <c r="P451" t="s">
        <v>523</v>
      </c>
      <c r="Q451" t="s">
        <v>524</v>
      </c>
      <c r="R451" t="s">
        <v>525</v>
      </c>
      <c r="S451" t="s">
        <v>526</v>
      </c>
      <c r="T451" t="s">
        <v>527</v>
      </c>
      <c r="U451" t="s">
        <v>554</v>
      </c>
      <c r="V451" t="s">
        <v>555</v>
      </c>
      <c r="W451" t="s">
        <v>530</v>
      </c>
      <c r="X451" t="s">
        <v>531</v>
      </c>
      <c r="Y451" t="s">
        <v>648</v>
      </c>
      <c r="Z451" t="s">
        <v>649</v>
      </c>
      <c r="AA451" t="s">
        <v>29</v>
      </c>
      <c r="AB451" s="3">
        <v>90580</v>
      </c>
      <c r="AC451">
        <v>0</v>
      </c>
      <c r="AD451">
        <v>0</v>
      </c>
      <c r="AE451" s="3">
        <v>90580</v>
      </c>
      <c r="AF451" s="3">
        <f t="shared" si="28"/>
        <v>0</v>
      </c>
      <c r="AG451" s="3">
        <v>90580</v>
      </c>
      <c r="AH451" s="3">
        <f t="shared" si="29"/>
        <v>93569.14</v>
      </c>
      <c r="AI451" s="3">
        <f t="shared" si="30"/>
        <v>96563.352480000001</v>
      </c>
      <c r="AJ451">
        <v>0</v>
      </c>
      <c r="AK451">
        <v>0</v>
      </c>
      <c r="AL451">
        <v>33866.94</v>
      </c>
      <c r="AM451">
        <f t="shared" si="31"/>
        <v>67733.88</v>
      </c>
      <c r="AN451">
        <v>56713.06</v>
      </c>
      <c r="AO451">
        <v>37.39</v>
      </c>
    </row>
    <row r="452" spans="1:41" hidden="1" x14ac:dyDescent="0.3">
      <c r="A452">
        <v>11105</v>
      </c>
      <c r="B452">
        <v>224956</v>
      </c>
      <c r="C452">
        <v>257097</v>
      </c>
      <c r="D452">
        <v>421</v>
      </c>
      <c r="G452" t="s">
        <v>1416</v>
      </c>
      <c r="H452" t="s">
        <v>1417</v>
      </c>
      <c r="I452">
        <v>0</v>
      </c>
      <c r="J452" t="s">
        <v>519</v>
      </c>
      <c r="K452" t="s">
        <v>520</v>
      </c>
      <c r="L452">
        <v>2</v>
      </c>
      <c r="M452">
        <v>26</v>
      </c>
      <c r="N452" t="s">
        <v>767</v>
      </c>
      <c r="O452" t="s">
        <v>768</v>
      </c>
      <c r="P452" t="s">
        <v>769</v>
      </c>
      <c r="Q452" t="s">
        <v>524</v>
      </c>
      <c r="R452" t="s">
        <v>525</v>
      </c>
      <c r="S452" t="s">
        <v>526</v>
      </c>
      <c r="T452" t="s">
        <v>527</v>
      </c>
      <c r="U452" t="s">
        <v>554</v>
      </c>
      <c r="V452" t="s">
        <v>555</v>
      </c>
      <c r="W452" t="s">
        <v>541</v>
      </c>
      <c r="X452" t="s">
        <v>542</v>
      </c>
      <c r="Y452" t="s">
        <v>987</v>
      </c>
      <c r="Z452" t="s">
        <v>988</v>
      </c>
      <c r="AA452" t="s">
        <v>29</v>
      </c>
      <c r="AB452" s="3">
        <v>90100</v>
      </c>
      <c r="AC452">
        <v>0</v>
      </c>
      <c r="AD452">
        <v>0</v>
      </c>
      <c r="AE452" s="3">
        <v>90100</v>
      </c>
      <c r="AF452" s="3">
        <f t="shared" si="28"/>
        <v>0</v>
      </c>
      <c r="AG452" s="3">
        <v>90100</v>
      </c>
      <c r="AH452" s="3">
        <f t="shared" si="29"/>
        <v>93073.299999999988</v>
      </c>
      <c r="AI452" s="3">
        <f t="shared" si="30"/>
        <v>96051.645599999989</v>
      </c>
      <c r="AJ452">
        <v>0</v>
      </c>
      <c r="AK452">
        <v>3070.2</v>
      </c>
      <c r="AL452">
        <v>0</v>
      </c>
      <c r="AM452">
        <f t="shared" si="31"/>
        <v>0</v>
      </c>
      <c r="AN452">
        <v>87029.8</v>
      </c>
      <c r="AO452">
        <v>0</v>
      </c>
    </row>
    <row r="453" spans="1:41" hidden="1" x14ac:dyDescent="0.3">
      <c r="A453">
        <v>12313</v>
      </c>
      <c r="B453">
        <v>231765</v>
      </c>
      <c r="C453">
        <v>257695</v>
      </c>
      <c r="D453">
        <v>6525</v>
      </c>
      <c r="G453" t="s">
        <v>2080</v>
      </c>
      <c r="H453" t="s">
        <v>2081</v>
      </c>
      <c r="I453">
        <v>0</v>
      </c>
      <c r="J453" t="s">
        <v>519</v>
      </c>
      <c r="K453" t="s">
        <v>520</v>
      </c>
      <c r="L453">
        <v>5</v>
      </c>
      <c r="M453">
        <v>58</v>
      </c>
      <c r="N453" t="s">
        <v>617</v>
      </c>
      <c r="O453" t="s">
        <v>618</v>
      </c>
      <c r="P453" t="s">
        <v>619</v>
      </c>
      <c r="Q453" t="s">
        <v>524</v>
      </c>
      <c r="R453" t="s">
        <v>525</v>
      </c>
      <c r="S453" t="s">
        <v>526</v>
      </c>
      <c r="T453" t="s">
        <v>527</v>
      </c>
      <c r="U453" t="s">
        <v>554</v>
      </c>
      <c r="V453" t="s">
        <v>555</v>
      </c>
      <c r="W453" t="s">
        <v>530</v>
      </c>
      <c r="X453" t="s">
        <v>531</v>
      </c>
      <c r="Y453" t="s">
        <v>1882</v>
      </c>
      <c r="Z453" t="s">
        <v>1883</v>
      </c>
      <c r="AA453" t="s">
        <v>29</v>
      </c>
      <c r="AB453" s="3">
        <v>89842</v>
      </c>
      <c r="AC453">
        <v>0</v>
      </c>
      <c r="AD453">
        <v>0</v>
      </c>
      <c r="AE453" s="3">
        <v>89842</v>
      </c>
      <c r="AF453" s="3">
        <f t="shared" si="28"/>
        <v>0</v>
      </c>
      <c r="AG453" s="3">
        <v>89842</v>
      </c>
      <c r="AH453" s="3">
        <f t="shared" si="29"/>
        <v>92806.785999999993</v>
      </c>
      <c r="AI453" s="3">
        <f t="shared" si="30"/>
        <v>95776.603151999996</v>
      </c>
      <c r="AJ453">
        <v>0</v>
      </c>
      <c r="AK453">
        <v>0</v>
      </c>
      <c r="AL453">
        <v>0</v>
      </c>
      <c r="AM453">
        <f t="shared" si="31"/>
        <v>0</v>
      </c>
      <c r="AN453">
        <v>89842</v>
      </c>
      <c r="AO453">
        <v>0</v>
      </c>
    </row>
    <row r="454" spans="1:41" hidden="1" x14ac:dyDescent="0.3">
      <c r="A454">
        <v>10979</v>
      </c>
      <c r="B454">
        <v>207810</v>
      </c>
      <c r="C454">
        <v>245203</v>
      </c>
      <c r="D454">
        <v>295</v>
      </c>
      <c r="G454" t="s">
        <v>1108</v>
      </c>
      <c r="H454" t="s">
        <v>1109</v>
      </c>
      <c r="I454">
        <v>0</v>
      </c>
      <c r="J454" t="s">
        <v>519</v>
      </c>
      <c r="K454" t="s">
        <v>520</v>
      </c>
      <c r="L454">
        <v>4</v>
      </c>
      <c r="M454">
        <v>54</v>
      </c>
      <c r="N454" t="s">
        <v>804</v>
      </c>
      <c r="O454" t="s">
        <v>805</v>
      </c>
      <c r="P454" t="s">
        <v>806</v>
      </c>
      <c r="Q454" t="s">
        <v>524</v>
      </c>
      <c r="R454" t="s">
        <v>525</v>
      </c>
      <c r="S454" t="s">
        <v>526</v>
      </c>
      <c r="T454" t="s">
        <v>527</v>
      </c>
      <c r="U454" t="s">
        <v>554</v>
      </c>
      <c r="V454" t="s">
        <v>555</v>
      </c>
      <c r="W454" t="s">
        <v>541</v>
      </c>
      <c r="X454" t="s">
        <v>542</v>
      </c>
      <c r="Y454" t="s">
        <v>1110</v>
      </c>
      <c r="Z454" t="s">
        <v>1111</v>
      </c>
      <c r="AA454" t="s">
        <v>24</v>
      </c>
      <c r="AB454" s="3">
        <v>3380929</v>
      </c>
      <c r="AC454">
        <v>0</v>
      </c>
      <c r="AD454">
        <v>0</v>
      </c>
      <c r="AE454" s="3">
        <v>3380929</v>
      </c>
      <c r="AF454" s="3">
        <f t="shared" si="28"/>
        <v>338092.90000000037</v>
      </c>
      <c r="AG454" s="3">
        <v>3719021.9000000004</v>
      </c>
      <c r="AH454" s="3">
        <f t="shared" si="29"/>
        <v>3841749.6227000002</v>
      </c>
      <c r="AI454" s="3">
        <f t="shared" si="30"/>
        <v>3964685.6106264004</v>
      </c>
      <c r="AJ454">
        <v>0</v>
      </c>
      <c r="AK454">
        <v>0</v>
      </c>
      <c r="AL454">
        <v>3081920.65</v>
      </c>
      <c r="AM454">
        <f t="shared" si="31"/>
        <v>6163841.2999999998</v>
      </c>
      <c r="AN454">
        <v>299008.34999999998</v>
      </c>
      <c r="AO454">
        <v>91.16</v>
      </c>
    </row>
    <row r="455" spans="1:41" hidden="1" x14ac:dyDescent="0.3">
      <c r="A455">
        <v>11596</v>
      </c>
      <c r="B455">
        <v>224108</v>
      </c>
      <c r="C455">
        <v>256696</v>
      </c>
      <c r="D455">
        <v>2389</v>
      </c>
      <c r="G455" t="s">
        <v>1796</v>
      </c>
      <c r="H455" t="s">
        <v>1797</v>
      </c>
      <c r="I455">
        <v>0</v>
      </c>
      <c r="J455" t="s">
        <v>519</v>
      </c>
      <c r="K455" t="s">
        <v>520</v>
      </c>
      <c r="L455">
        <v>7</v>
      </c>
      <c r="M455">
        <v>76</v>
      </c>
      <c r="N455" t="s">
        <v>521</v>
      </c>
      <c r="O455" t="s">
        <v>522</v>
      </c>
      <c r="P455" t="s">
        <v>523</v>
      </c>
      <c r="Q455" t="s">
        <v>524</v>
      </c>
      <c r="R455" t="s">
        <v>525</v>
      </c>
      <c r="S455" t="s">
        <v>526</v>
      </c>
      <c r="T455" t="s">
        <v>527</v>
      </c>
      <c r="U455" t="s">
        <v>779</v>
      </c>
      <c r="V455" t="s">
        <v>780</v>
      </c>
      <c r="W455" t="s">
        <v>530</v>
      </c>
      <c r="X455" t="s">
        <v>531</v>
      </c>
      <c r="Y455" t="s">
        <v>706</v>
      </c>
      <c r="Z455" t="s">
        <v>707</v>
      </c>
      <c r="AA455" t="s">
        <v>28</v>
      </c>
      <c r="AB455" s="3">
        <v>51737</v>
      </c>
      <c r="AC455">
        <v>0</v>
      </c>
      <c r="AD455">
        <v>0</v>
      </c>
      <c r="AE455" s="3">
        <v>51737</v>
      </c>
      <c r="AF455" s="3">
        <f t="shared" si="28"/>
        <v>0</v>
      </c>
      <c r="AG455" s="3">
        <v>51737</v>
      </c>
      <c r="AH455" s="3">
        <f t="shared" si="29"/>
        <v>53444.320999999996</v>
      </c>
      <c r="AI455" s="3">
        <f t="shared" si="30"/>
        <v>55154.539271999995</v>
      </c>
      <c r="AJ455">
        <v>0</v>
      </c>
      <c r="AK455">
        <v>0</v>
      </c>
      <c r="AL455">
        <v>23390.12</v>
      </c>
      <c r="AM455">
        <f t="shared" si="31"/>
        <v>46780.24</v>
      </c>
      <c r="AN455">
        <v>28346.880000000001</v>
      </c>
      <c r="AO455">
        <v>45.21</v>
      </c>
    </row>
    <row r="456" spans="1:41" hidden="1" x14ac:dyDescent="0.3">
      <c r="A456">
        <v>10914</v>
      </c>
      <c r="B456">
        <v>200334</v>
      </c>
      <c r="C456">
        <v>237840</v>
      </c>
      <c r="D456">
        <v>230</v>
      </c>
      <c r="G456" t="s">
        <v>1114</v>
      </c>
      <c r="H456" t="s">
        <v>1115</v>
      </c>
      <c r="I456">
        <v>0</v>
      </c>
      <c r="J456" t="s">
        <v>519</v>
      </c>
      <c r="K456" t="s">
        <v>520</v>
      </c>
      <c r="L456">
        <v>10</v>
      </c>
      <c r="M456">
        <v>95</v>
      </c>
      <c r="N456" t="s">
        <v>579</v>
      </c>
      <c r="O456" t="s">
        <v>580</v>
      </c>
      <c r="P456" t="s">
        <v>581</v>
      </c>
      <c r="Q456" t="s">
        <v>524</v>
      </c>
      <c r="R456" t="s">
        <v>525</v>
      </c>
      <c r="S456" t="s">
        <v>526</v>
      </c>
      <c r="T456" t="s">
        <v>527</v>
      </c>
      <c r="U456" t="s">
        <v>554</v>
      </c>
      <c r="V456" t="s">
        <v>555</v>
      </c>
      <c r="W456" t="s">
        <v>556</v>
      </c>
      <c r="X456" t="s">
        <v>557</v>
      </c>
      <c r="Y456" t="s">
        <v>692</v>
      </c>
      <c r="Z456" t="s">
        <v>693</v>
      </c>
      <c r="AA456" t="s">
        <v>25</v>
      </c>
      <c r="AB456" s="3">
        <v>17241</v>
      </c>
      <c r="AC456">
        <v>0</v>
      </c>
      <c r="AD456">
        <v>0</v>
      </c>
      <c r="AE456" s="3">
        <v>17241</v>
      </c>
      <c r="AF456" s="3">
        <f t="shared" si="28"/>
        <v>0</v>
      </c>
      <c r="AG456" s="3">
        <v>17241</v>
      </c>
      <c r="AH456" s="3">
        <f t="shared" si="29"/>
        <v>17809.952999999998</v>
      </c>
      <c r="AI456" s="3">
        <f t="shared" si="30"/>
        <v>18379.871496</v>
      </c>
      <c r="AJ456">
        <v>0</v>
      </c>
      <c r="AK456">
        <v>0</v>
      </c>
      <c r="AL456">
        <v>0</v>
      </c>
      <c r="AM456">
        <f t="shared" si="31"/>
        <v>0</v>
      </c>
      <c r="AN456">
        <v>17241</v>
      </c>
      <c r="AO456">
        <v>0</v>
      </c>
    </row>
    <row r="457" spans="1:41" hidden="1" x14ac:dyDescent="0.3">
      <c r="A457">
        <v>11523</v>
      </c>
      <c r="B457">
        <v>226353</v>
      </c>
      <c r="C457">
        <v>257986</v>
      </c>
      <c r="D457">
        <v>2320</v>
      </c>
      <c r="G457" t="s">
        <v>1735</v>
      </c>
      <c r="H457" t="s">
        <v>1736</v>
      </c>
      <c r="I457">
        <v>0</v>
      </c>
      <c r="J457" t="s">
        <v>519</v>
      </c>
      <c r="K457" t="s">
        <v>520</v>
      </c>
      <c r="L457">
        <v>6</v>
      </c>
      <c r="M457">
        <v>68</v>
      </c>
      <c r="N457" t="s">
        <v>926</v>
      </c>
      <c r="O457" t="s">
        <v>927</v>
      </c>
      <c r="P457" t="s">
        <v>928</v>
      </c>
      <c r="Q457" t="s">
        <v>524</v>
      </c>
      <c r="R457" t="s">
        <v>525</v>
      </c>
      <c r="S457" t="s">
        <v>526</v>
      </c>
      <c r="T457" t="s">
        <v>527</v>
      </c>
      <c r="U457" t="s">
        <v>554</v>
      </c>
      <c r="V457" t="s">
        <v>555</v>
      </c>
      <c r="W457" t="s">
        <v>541</v>
      </c>
      <c r="X457" t="s">
        <v>542</v>
      </c>
      <c r="Y457" t="s">
        <v>532</v>
      </c>
      <c r="Z457" t="s">
        <v>533</v>
      </c>
      <c r="AA457" t="s">
        <v>28</v>
      </c>
      <c r="AB457" s="3">
        <v>51613</v>
      </c>
      <c r="AC457">
        <v>0</v>
      </c>
      <c r="AD457">
        <v>0</v>
      </c>
      <c r="AE457" s="3">
        <v>51613</v>
      </c>
      <c r="AF457" s="3">
        <f t="shared" si="28"/>
        <v>0</v>
      </c>
      <c r="AG457" s="3">
        <v>51613</v>
      </c>
      <c r="AH457" s="3">
        <f t="shared" si="29"/>
        <v>53316.228999999999</v>
      </c>
      <c r="AI457" s="3">
        <f t="shared" si="30"/>
        <v>55022.348328</v>
      </c>
      <c r="AJ457">
        <v>0</v>
      </c>
      <c r="AK457">
        <v>0</v>
      </c>
      <c r="AL457">
        <v>32278.71</v>
      </c>
      <c r="AM457">
        <f t="shared" si="31"/>
        <v>64557.42</v>
      </c>
      <c r="AN457">
        <v>19334.29</v>
      </c>
      <c r="AO457">
        <v>62.54</v>
      </c>
    </row>
    <row r="458" spans="1:41" hidden="1" x14ac:dyDescent="0.3">
      <c r="A458">
        <v>10917</v>
      </c>
      <c r="B458">
        <v>223626</v>
      </c>
      <c r="C458">
        <v>256436</v>
      </c>
      <c r="D458">
        <v>233</v>
      </c>
      <c r="G458" t="s">
        <v>1118</v>
      </c>
      <c r="H458" t="s">
        <v>1119</v>
      </c>
      <c r="I458">
        <v>0</v>
      </c>
      <c r="J458" t="s">
        <v>519</v>
      </c>
      <c r="K458" t="s">
        <v>520</v>
      </c>
      <c r="L458">
        <v>6</v>
      </c>
      <c r="M458">
        <v>64</v>
      </c>
      <c r="N458" t="s">
        <v>626</v>
      </c>
      <c r="O458" t="s">
        <v>627</v>
      </c>
      <c r="P458" t="s">
        <v>628</v>
      </c>
      <c r="Q458" t="s">
        <v>524</v>
      </c>
      <c r="R458" t="s">
        <v>525</v>
      </c>
      <c r="S458" t="s">
        <v>526</v>
      </c>
      <c r="T458" t="s">
        <v>527</v>
      </c>
      <c r="U458" t="s">
        <v>554</v>
      </c>
      <c r="V458" t="s">
        <v>555</v>
      </c>
      <c r="W458" t="s">
        <v>629</v>
      </c>
      <c r="X458" t="s">
        <v>630</v>
      </c>
      <c r="Y458" t="s">
        <v>940</v>
      </c>
      <c r="Z458" t="s">
        <v>941</v>
      </c>
      <c r="AA458" t="s">
        <v>25</v>
      </c>
      <c r="AB458" s="3">
        <v>1190959</v>
      </c>
      <c r="AC458">
        <v>0</v>
      </c>
      <c r="AD458">
        <v>0</v>
      </c>
      <c r="AE458" s="3">
        <v>1190959</v>
      </c>
      <c r="AF458" s="3">
        <f t="shared" si="28"/>
        <v>0</v>
      </c>
      <c r="AG458" s="3">
        <v>1190959</v>
      </c>
      <c r="AH458" s="3">
        <f t="shared" si="29"/>
        <v>1230260.6469999999</v>
      </c>
      <c r="AI458" s="3">
        <f t="shared" si="30"/>
        <v>1269628.987704</v>
      </c>
      <c r="AJ458">
        <v>0</v>
      </c>
      <c r="AK458">
        <v>0</v>
      </c>
      <c r="AL458">
        <v>931251.4</v>
      </c>
      <c r="AM458">
        <f t="shared" si="31"/>
        <v>1862502.8</v>
      </c>
      <c r="AN458">
        <v>259707.6</v>
      </c>
      <c r="AO458">
        <v>78.19</v>
      </c>
    </row>
    <row r="459" spans="1:41" hidden="1" x14ac:dyDescent="0.3">
      <c r="A459">
        <v>10705</v>
      </c>
      <c r="B459">
        <v>203168</v>
      </c>
      <c r="C459">
        <v>240626</v>
      </c>
      <c r="D459">
        <v>21</v>
      </c>
      <c r="G459" t="s">
        <v>620</v>
      </c>
      <c r="H459" t="s">
        <v>621</v>
      </c>
      <c r="I459">
        <v>0</v>
      </c>
      <c r="J459" t="s">
        <v>519</v>
      </c>
      <c r="K459" t="s">
        <v>520</v>
      </c>
      <c r="L459">
        <v>5</v>
      </c>
      <c r="M459">
        <v>92</v>
      </c>
      <c r="N459" t="s">
        <v>355</v>
      </c>
      <c r="O459" t="s">
        <v>545</v>
      </c>
      <c r="P459" t="s">
        <v>546</v>
      </c>
      <c r="Q459" t="s">
        <v>524</v>
      </c>
      <c r="R459" t="s">
        <v>525</v>
      </c>
      <c r="S459" t="s">
        <v>526</v>
      </c>
      <c r="T459" t="s">
        <v>527</v>
      </c>
      <c r="U459" t="s">
        <v>622</v>
      </c>
      <c r="V459" t="s">
        <v>623</v>
      </c>
      <c r="W459" t="s">
        <v>541</v>
      </c>
      <c r="X459" t="s">
        <v>542</v>
      </c>
      <c r="Y459" t="s">
        <v>532</v>
      </c>
      <c r="Z459" t="s">
        <v>533</v>
      </c>
      <c r="AA459" t="s">
        <v>28</v>
      </c>
      <c r="AB459" s="3">
        <v>146000</v>
      </c>
      <c r="AC459">
        <v>-100000</v>
      </c>
      <c r="AD459">
        <v>0</v>
      </c>
      <c r="AE459" s="3">
        <v>46000</v>
      </c>
      <c r="AF459" s="3">
        <f t="shared" si="28"/>
        <v>0</v>
      </c>
      <c r="AG459" s="3">
        <v>46000</v>
      </c>
      <c r="AH459" s="3">
        <f t="shared" si="29"/>
        <v>47517.999999999993</v>
      </c>
      <c r="AI459" s="3">
        <f t="shared" si="30"/>
        <v>49038.575999999994</v>
      </c>
      <c r="AJ459">
        <v>0</v>
      </c>
      <c r="AK459">
        <v>0</v>
      </c>
      <c r="AL459">
        <v>0</v>
      </c>
      <c r="AM459">
        <f t="shared" si="31"/>
        <v>0</v>
      </c>
      <c r="AN459">
        <v>46000</v>
      </c>
      <c r="AO459">
        <v>0</v>
      </c>
    </row>
    <row r="460" spans="1:41" hidden="1" x14ac:dyDescent="0.3">
      <c r="A460">
        <v>10920</v>
      </c>
      <c r="B460">
        <v>223553</v>
      </c>
      <c r="C460">
        <v>256428</v>
      </c>
      <c r="D460">
        <v>236</v>
      </c>
      <c r="G460" t="s">
        <v>1122</v>
      </c>
      <c r="H460" t="s">
        <v>1123</v>
      </c>
      <c r="I460">
        <v>0</v>
      </c>
      <c r="J460" t="s">
        <v>519</v>
      </c>
      <c r="K460" t="s">
        <v>520</v>
      </c>
      <c r="L460">
        <v>6</v>
      </c>
      <c r="M460">
        <v>75</v>
      </c>
      <c r="N460" t="s">
        <v>635</v>
      </c>
      <c r="O460" t="s">
        <v>636</v>
      </c>
      <c r="P460" t="s">
        <v>637</v>
      </c>
      <c r="Q460" t="s">
        <v>524</v>
      </c>
      <c r="R460" t="s">
        <v>525</v>
      </c>
      <c r="S460" t="s">
        <v>526</v>
      </c>
      <c r="T460" t="s">
        <v>527</v>
      </c>
      <c r="U460" t="s">
        <v>554</v>
      </c>
      <c r="V460" t="s">
        <v>555</v>
      </c>
      <c r="W460" t="s">
        <v>541</v>
      </c>
      <c r="X460" t="s">
        <v>542</v>
      </c>
      <c r="Y460" t="s">
        <v>1022</v>
      </c>
      <c r="Z460" t="s">
        <v>1023</v>
      </c>
      <c r="AA460" t="s">
        <v>25</v>
      </c>
      <c r="AB460" s="3">
        <v>473991</v>
      </c>
      <c r="AC460">
        <v>0</v>
      </c>
      <c r="AD460">
        <v>0</v>
      </c>
      <c r="AE460" s="3">
        <v>473991</v>
      </c>
      <c r="AF460" s="3">
        <f t="shared" si="28"/>
        <v>0</v>
      </c>
      <c r="AG460" s="3">
        <v>473991</v>
      </c>
      <c r="AH460" s="3">
        <f t="shared" si="29"/>
        <v>489632.70299999998</v>
      </c>
      <c r="AI460" s="3">
        <f t="shared" si="30"/>
        <v>505300.94949600002</v>
      </c>
      <c r="AJ460">
        <v>0</v>
      </c>
      <c r="AK460">
        <v>0</v>
      </c>
      <c r="AL460">
        <v>55736.63</v>
      </c>
      <c r="AM460">
        <f t="shared" si="31"/>
        <v>111473.26</v>
      </c>
      <c r="AN460">
        <v>418254.37</v>
      </c>
      <c r="AO460">
        <v>11.76</v>
      </c>
    </row>
    <row r="461" spans="1:41" hidden="1" x14ac:dyDescent="0.3">
      <c r="A461">
        <v>12607</v>
      </c>
      <c r="B461">
        <v>224097</v>
      </c>
      <c r="C461">
        <v>256687</v>
      </c>
      <c r="D461">
        <v>8623</v>
      </c>
      <c r="G461" t="s">
        <v>2208</v>
      </c>
      <c r="H461" t="s">
        <v>2209</v>
      </c>
      <c r="I461">
        <v>0</v>
      </c>
      <c r="J461" t="s">
        <v>519</v>
      </c>
      <c r="K461" t="s">
        <v>520</v>
      </c>
      <c r="L461">
        <v>5</v>
      </c>
      <c r="M461">
        <v>58</v>
      </c>
      <c r="N461" t="s">
        <v>617</v>
      </c>
      <c r="O461" t="s">
        <v>618</v>
      </c>
      <c r="P461" t="s">
        <v>619</v>
      </c>
      <c r="Q461" t="s">
        <v>524</v>
      </c>
      <c r="R461" t="s">
        <v>525</v>
      </c>
      <c r="S461" t="s">
        <v>526</v>
      </c>
      <c r="T461" t="s">
        <v>527</v>
      </c>
      <c r="U461" t="s">
        <v>779</v>
      </c>
      <c r="V461" t="s">
        <v>780</v>
      </c>
      <c r="W461" t="s">
        <v>541</v>
      </c>
      <c r="X461" t="s">
        <v>542</v>
      </c>
      <c r="Y461" t="s">
        <v>706</v>
      </c>
      <c r="Z461" t="s">
        <v>707</v>
      </c>
      <c r="AA461" t="s">
        <v>28</v>
      </c>
      <c r="AB461" s="3">
        <v>45000</v>
      </c>
      <c r="AC461">
        <v>0</v>
      </c>
      <c r="AD461">
        <v>0</v>
      </c>
      <c r="AE461" s="3">
        <v>45000</v>
      </c>
      <c r="AF461" s="3">
        <f t="shared" si="28"/>
        <v>0</v>
      </c>
      <c r="AG461" s="3">
        <v>45000</v>
      </c>
      <c r="AH461" s="3">
        <f t="shared" si="29"/>
        <v>46484.999999999993</v>
      </c>
      <c r="AI461" s="3">
        <f t="shared" si="30"/>
        <v>47972.52</v>
      </c>
      <c r="AJ461">
        <v>0</v>
      </c>
      <c r="AK461">
        <v>0</v>
      </c>
      <c r="AL461">
        <v>0</v>
      </c>
      <c r="AM461">
        <f t="shared" si="31"/>
        <v>0</v>
      </c>
      <c r="AN461">
        <v>45000</v>
      </c>
      <c r="AO461">
        <v>0</v>
      </c>
    </row>
    <row r="462" spans="1:41" hidden="1" x14ac:dyDescent="0.3">
      <c r="A462">
        <v>12609</v>
      </c>
      <c r="B462">
        <v>224099</v>
      </c>
      <c r="C462">
        <v>256689</v>
      </c>
      <c r="D462">
        <v>8625</v>
      </c>
      <c r="G462" t="s">
        <v>1942</v>
      </c>
      <c r="H462" t="s">
        <v>1943</v>
      </c>
      <c r="I462">
        <v>0</v>
      </c>
      <c r="J462" t="s">
        <v>519</v>
      </c>
      <c r="K462" t="s">
        <v>520</v>
      </c>
      <c r="L462">
        <v>5</v>
      </c>
      <c r="M462">
        <v>58</v>
      </c>
      <c r="N462" t="s">
        <v>617</v>
      </c>
      <c r="O462" t="s">
        <v>618</v>
      </c>
      <c r="P462" t="s">
        <v>619</v>
      </c>
      <c r="Q462" t="s">
        <v>524</v>
      </c>
      <c r="R462" t="s">
        <v>525</v>
      </c>
      <c r="S462" t="s">
        <v>526</v>
      </c>
      <c r="T462" t="s">
        <v>527</v>
      </c>
      <c r="U462" t="s">
        <v>779</v>
      </c>
      <c r="V462" t="s">
        <v>780</v>
      </c>
      <c r="W462" t="s">
        <v>541</v>
      </c>
      <c r="X462" t="s">
        <v>542</v>
      </c>
      <c r="Y462" t="s">
        <v>706</v>
      </c>
      <c r="Z462" t="s">
        <v>707</v>
      </c>
      <c r="AA462" t="s">
        <v>28</v>
      </c>
      <c r="AB462" s="3">
        <v>45000</v>
      </c>
      <c r="AC462">
        <v>0</v>
      </c>
      <c r="AD462">
        <v>0</v>
      </c>
      <c r="AE462" s="3">
        <v>45000</v>
      </c>
      <c r="AF462" s="3">
        <f t="shared" si="28"/>
        <v>0</v>
      </c>
      <c r="AG462" s="3">
        <v>45000</v>
      </c>
      <c r="AH462" s="3">
        <f t="shared" si="29"/>
        <v>46484.999999999993</v>
      </c>
      <c r="AI462" s="3">
        <f t="shared" si="30"/>
        <v>47972.52</v>
      </c>
      <c r="AJ462">
        <v>0</v>
      </c>
      <c r="AK462">
        <v>0</v>
      </c>
      <c r="AL462">
        <v>0</v>
      </c>
      <c r="AM462">
        <f t="shared" si="31"/>
        <v>0</v>
      </c>
      <c r="AN462">
        <v>45000</v>
      </c>
      <c r="AO462">
        <v>0</v>
      </c>
    </row>
    <row r="463" spans="1:41" hidden="1" x14ac:dyDescent="0.3">
      <c r="A463">
        <v>12610</v>
      </c>
      <c r="B463">
        <v>224100</v>
      </c>
      <c r="C463">
        <v>256690</v>
      </c>
      <c r="D463">
        <v>8626</v>
      </c>
      <c r="G463" t="s">
        <v>1922</v>
      </c>
      <c r="H463" t="s">
        <v>1923</v>
      </c>
      <c r="I463">
        <v>0</v>
      </c>
      <c r="J463" t="s">
        <v>519</v>
      </c>
      <c r="K463" t="s">
        <v>520</v>
      </c>
      <c r="L463">
        <v>5</v>
      </c>
      <c r="M463">
        <v>58</v>
      </c>
      <c r="N463" t="s">
        <v>617</v>
      </c>
      <c r="O463" t="s">
        <v>618</v>
      </c>
      <c r="P463" t="s">
        <v>619</v>
      </c>
      <c r="Q463" t="s">
        <v>524</v>
      </c>
      <c r="R463" t="s">
        <v>525</v>
      </c>
      <c r="S463" t="s">
        <v>526</v>
      </c>
      <c r="T463" t="s">
        <v>527</v>
      </c>
      <c r="U463" t="s">
        <v>779</v>
      </c>
      <c r="V463" t="s">
        <v>780</v>
      </c>
      <c r="W463" t="s">
        <v>541</v>
      </c>
      <c r="X463" t="s">
        <v>542</v>
      </c>
      <c r="Y463" t="s">
        <v>706</v>
      </c>
      <c r="Z463" t="s">
        <v>707</v>
      </c>
      <c r="AA463" t="s">
        <v>28</v>
      </c>
      <c r="AB463" s="3">
        <v>45000</v>
      </c>
      <c r="AC463">
        <v>0</v>
      </c>
      <c r="AD463">
        <v>0</v>
      </c>
      <c r="AE463" s="3">
        <v>45000</v>
      </c>
      <c r="AF463" s="3">
        <f t="shared" si="28"/>
        <v>0</v>
      </c>
      <c r="AG463" s="3">
        <v>45000</v>
      </c>
      <c r="AH463" s="3">
        <f t="shared" si="29"/>
        <v>46484.999999999993</v>
      </c>
      <c r="AI463" s="3">
        <f t="shared" si="30"/>
        <v>47972.52</v>
      </c>
      <c r="AJ463">
        <v>0</v>
      </c>
      <c r="AK463">
        <v>0</v>
      </c>
      <c r="AL463">
        <v>0</v>
      </c>
      <c r="AM463">
        <f t="shared" si="31"/>
        <v>0</v>
      </c>
      <c r="AN463">
        <v>45000</v>
      </c>
      <c r="AO463">
        <v>0</v>
      </c>
    </row>
    <row r="464" spans="1:41" hidden="1" x14ac:dyDescent="0.3">
      <c r="A464">
        <v>10929</v>
      </c>
      <c r="B464">
        <v>203841</v>
      </c>
      <c r="C464">
        <v>241283</v>
      </c>
      <c r="D464">
        <v>245</v>
      </c>
      <c r="G464" t="s">
        <v>1130</v>
      </c>
      <c r="H464" t="s">
        <v>1131</v>
      </c>
      <c r="I464">
        <v>0</v>
      </c>
      <c r="J464" t="s">
        <v>519</v>
      </c>
      <c r="K464" t="s">
        <v>520</v>
      </c>
      <c r="L464">
        <v>2</v>
      </c>
      <c r="M464">
        <v>33</v>
      </c>
      <c r="N464" t="s">
        <v>610</v>
      </c>
      <c r="O464" t="s">
        <v>611</v>
      </c>
      <c r="P464" t="s">
        <v>612</v>
      </c>
      <c r="Q464" t="s">
        <v>524</v>
      </c>
      <c r="R464" t="s">
        <v>525</v>
      </c>
      <c r="S464" t="s">
        <v>526</v>
      </c>
      <c r="T464" t="s">
        <v>527</v>
      </c>
      <c r="U464" t="s">
        <v>554</v>
      </c>
      <c r="V464" t="s">
        <v>555</v>
      </c>
      <c r="W464" t="s">
        <v>613</v>
      </c>
      <c r="X464" t="s">
        <v>614</v>
      </c>
      <c r="Y464" t="s">
        <v>652</v>
      </c>
      <c r="Z464" t="s">
        <v>653</v>
      </c>
      <c r="AA464" t="s">
        <v>26</v>
      </c>
      <c r="AB464" s="3">
        <v>5140620</v>
      </c>
      <c r="AC464" s="3">
        <v>-14500</v>
      </c>
      <c r="AD464">
        <v>0</v>
      </c>
      <c r="AE464" s="3">
        <v>5126120</v>
      </c>
      <c r="AF464" s="3">
        <f t="shared" si="28"/>
        <v>-5126120</v>
      </c>
      <c r="AG464" s="3">
        <v>0</v>
      </c>
      <c r="AH464" s="3">
        <f t="shared" si="29"/>
        <v>0</v>
      </c>
      <c r="AI464" s="3">
        <f t="shared" si="30"/>
        <v>0</v>
      </c>
      <c r="AJ464">
        <v>0</v>
      </c>
      <c r="AK464">
        <v>0</v>
      </c>
      <c r="AL464">
        <v>1894245</v>
      </c>
      <c r="AM464">
        <f t="shared" si="31"/>
        <v>3788490</v>
      </c>
      <c r="AN464">
        <v>3231875</v>
      </c>
      <c r="AO464">
        <v>36.950000000000003</v>
      </c>
    </row>
    <row r="465" spans="1:41" hidden="1" x14ac:dyDescent="0.3">
      <c r="A465">
        <v>12317</v>
      </c>
      <c r="B465">
        <v>231768</v>
      </c>
      <c r="C465">
        <v>257698</v>
      </c>
      <c r="D465">
        <v>6529</v>
      </c>
      <c r="G465" t="s">
        <v>2088</v>
      </c>
      <c r="H465" t="s">
        <v>2089</v>
      </c>
      <c r="I465">
        <v>0</v>
      </c>
      <c r="J465" t="s">
        <v>519</v>
      </c>
      <c r="K465" t="s">
        <v>520</v>
      </c>
      <c r="L465">
        <v>5</v>
      </c>
      <c r="M465">
        <v>58</v>
      </c>
      <c r="N465" t="s">
        <v>617</v>
      </c>
      <c r="O465" t="s">
        <v>618</v>
      </c>
      <c r="P465" t="s">
        <v>619</v>
      </c>
      <c r="Q465" t="s">
        <v>524</v>
      </c>
      <c r="R465" t="s">
        <v>525</v>
      </c>
      <c r="S465" t="s">
        <v>526</v>
      </c>
      <c r="T465" t="s">
        <v>527</v>
      </c>
      <c r="U465" t="s">
        <v>779</v>
      </c>
      <c r="V465" t="s">
        <v>780</v>
      </c>
      <c r="W465" t="s">
        <v>530</v>
      </c>
      <c r="X465" t="s">
        <v>531</v>
      </c>
      <c r="Y465" t="s">
        <v>1882</v>
      </c>
      <c r="Z465" t="s">
        <v>1883</v>
      </c>
      <c r="AA465" t="s">
        <v>29</v>
      </c>
      <c r="AB465" s="3">
        <v>89842</v>
      </c>
      <c r="AC465">
        <v>0</v>
      </c>
      <c r="AD465">
        <v>0</v>
      </c>
      <c r="AE465" s="3">
        <v>89842</v>
      </c>
      <c r="AF465" s="3">
        <f t="shared" si="28"/>
        <v>0</v>
      </c>
      <c r="AG465" s="3">
        <v>89842</v>
      </c>
      <c r="AH465" s="3">
        <f t="shared" si="29"/>
        <v>92806.785999999993</v>
      </c>
      <c r="AI465" s="3">
        <f t="shared" si="30"/>
        <v>95776.603151999996</v>
      </c>
      <c r="AJ465">
        <v>0</v>
      </c>
      <c r="AK465">
        <v>0</v>
      </c>
      <c r="AL465">
        <v>0</v>
      </c>
      <c r="AM465">
        <f t="shared" si="31"/>
        <v>0</v>
      </c>
      <c r="AN465">
        <v>89842</v>
      </c>
      <c r="AO465">
        <v>0</v>
      </c>
    </row>
    <row r="466" spans="1:41" hidden="1" x14ac:dyDescent="0.3">
      <c r="A466">
        <v>10929</v>
      </c>
      <c r="B466">
        <v>203804</v>
      </c>
      <c r="C466">
        <v>241246</v>
      </c>
      <c r="D466">
        <v>245</v>
      </c>
      <c r="G466" t="s">
        <v>1130</v>
      </c>
      <c r="H466" t="s">
        <v>1131</v>
      </c>
      <c r="I466">
        <v>0</v>
      </c>
      <c r="J466" t="s">
        <v>519</v>
      </c>
      <c r="K466" t="s">
        <v>520</v>
      </c>
      <c r="L466">
        <v>2</v>
      </c>
      <c r="M466">
        <v>33</v>
      </c>
      <c r="N466" t="s">
        <v>610</v>
      </c>
      <c r="O466" t="s">
        <v>611</v>
      </c>
      <c r="P466" t="s">
        <v>612</v>
      </c>
      <c r="Q466" t="s">
        <v>524</v>
      </c>
      <c r="R466" t="s">
        <v>525</v>
      </c>
      <c r="S466" t="s">
        <v>526</v>
      </c>
      <c r="T466" t="s">
        <v>527</v>
      </c>
      <c r="U466" t="s">
        <v>554</v>
      </c>
      <c r="V466" t="s">
        <v>555</v>
      </c>
      <c r="W466" t="s">
        <v>613</v>
      </c>
      <c r="X466" t="s">
        <v>614</v>
      </c>
      <c r="Y466" t="s">
        <v>642</v>
      </c>
      <c r="Z466" t="s">
        <v>643</v>
      </c>
      <c r="AA466" t="s">
        <v>26</v>
      </c>
      <c r="AB466" s="3">
        <v>843046</v>
      </c>
      <c r="AC466" s="3">
        <v>0</v>
      </c>
      <c r="AD466">
        <v>0</v>
      </c>
      <c r="AE466" s="3">
        <v>843046</v>
      </c>
      <c r="AF466" s="3">
        <f t="shared" si="28"/>
        <v>-843046</v>
      </c>
      <c r="AG466" s="3">
        <v>0</v>
      </c>
      <c r="AH466" s="3">
        <f t="shared" si="29"/>
        <v>0</v>
      </c>
      <c r="AI466" s="3">
        <f t="shared" si="30"/>
        <v>0</v>
      </c>
      <c r="AJ466">
        <v>0</v>
      </c>
      <c r="AK466">
        <v>0</v>
      </c>
      <c r="AL466">
        <v>375844.93</v>
      </c>
      <c r="AM466">
        <f t="shared" si="31"/>
        <v>751689.86</v>
      </c>
      <c r="AN466">
        <v>467201.07</v>
      </c>
      <c r="AO466">
        <v>44.58</v>
      </c>
    </row>
    <row r="467" spans="1:41" hidden="1" x14ac:dyDescent="0.3">
      <c r="A467">
        <v>10929</v>
      </c>
      <c r="B467">
        <v>203819</v>
      </c>
      <c r="C467">
        <v>241261</v>
      </c>
      <c r="D467">
        <v>245</v>
      </c>
      <c r="G467" t="s">
        <v>1130</v>
      </c>
      <c r="H467" t="s">
        <v>1131</v>
      </c>
      <c r="I467">
        <v>0</v>
      </c>
      <c r="J467" t="s">
        <v>519</v>
      </c>
      <c r="K467" t="s">
        <v>520</v>
      </c>
      <c r="L467">
        <v>2</v>
      </c>
      <c r="M467">
        <v>33</v>
      </c>
      <c r="N467" t="s">
        <v>610</v>
      </c>
      <c r="O467" t="s">
        <v>611</v>
      </c>
      <c r="P467" t="s">
        <v>612</v>
      </c>
      <c r="Q467" t="s">
        <v>524</v>
      </c>
      <c r="R467" t="s">
        <v>525</v>
      </c>
      <c r="S467" t="s">
        <v>526</v>
      </c>
      <c r="T467" t="s">
        <v>527</v>
      </c>
      <c r="U467" t="s">
        <v>554</v>
      </c>
      <c r="V467" t="s">
        <v>555</v>
      </c>
      <c r="W467" t="s">
        <v>613</v>
      </c>
      <c r="X467" t="s">
        <v>614</v>
      </c>
      <c r="Y467" t="s">
        <v>650</v>
      </c>
      <c r="Z467" t="s">
        <v>651</v>
      </c>
      <c r="AA467" t="s">
        <v>26</v>
      </c>
      <c r="AB467" s="3">
        <v>59183</v>
      </c>
      <c r="AC467" s="3">
        <v>0</v>
      </c>
      <c r="AD467">
        <v>0</v>
      </c>
      <c r="AE467" s="3">
        <v>59183</v>
      </c>
      <c r="AF467" s="3">
        <f t="shared" si="28"/>
        <v>-59183</v>
      </c>
      <c r="AG467" s="3">
        <v>0</v>
      </c>
      <c r="AH467" s="3">
        <f t="shared" si="29"/>
        <v>0</v>
      </c>
      <c r="AI467" s="3">
        <f t="shared" si="30"/>
        <v>0</v>
      </c>
      <c r="AJ467">
        <v>0</v>
      </c>
      <c r="AK467">
        <v>0</v>
      </c>
      <c r="AL467">
        <v>24980.880000000001</v>
      </c>
      <c r="AM467">
        <f t="shared" si="31"/>
        <v>49961.760000000002</v>
      </c>
      <c r="AN467">
        <v>34202.120000000003</v>
      </c>
      <c r="AO467">
        <v>42.21</v>
      </c>
    </row>
    <row r="468" spans="1:41" hidden="1" x14ac:dyDescent="0.3">
      <c r="A468">
        <v>12320</v>
      </c>
      <c r="B468">
        <v>231771</v>
      </c>
      <c r="C468">
        <v>257701</v>
      </c>
      <c r="D468">
        <v>6532</v>
      </c>
      <c r="G468" t="s">
        <v>2098</v>
      </c>
      <c r="H468" t="s">
        <v>2099</v>
      </c>
      <c r="I468">
        <v>0</v>
      </c>
      <c r="J468" t="s">
        <v>519</v>
      </c>
      <c r="K468" t="s">
        <v>520</v>
      </c>
      <c r="L468">
        <v>5</v>
      </c>
      <c r="M468">
        <v>58</v>
      </c>
      <c r="N468" t="s">
        <v>617</v>
      </c>
      <c r="O468" t="s">
        <v>618</v>
      </c>
      <c r="P468" t="s">
        <v>619</v>
      </c>
      <c r="Q468" t="s">
        <v>524</v>
      </c>
      <c r="R468" t="s">
        <v>525</v>
      </c>
      <c r="S468" t="s">
        <v>526</v>
      </c>
      <c r="T468" t="s">
        <v>527</v>
      </c>
      <c r="U468" t="s">
        <v>779</v>
      </c>
      <c r="V468" t="s">
        <v>780</v>
      </c>
      <c r="W468" t="s">
        <v>530</v>
      </c>
      <c r="X468" t="s">
        <v>531</v>
      </c>
      <c r="Y468" t="s">
        <v>1882</v>
      </c>
      <c r="Z468" t="s">
        <v>1883</v>
      </c>
      <c r="AA468" t="s">
        <v>29</v>
      </c>
      <c r="AB468" s="3">
        <v>89842</v>
      </c>
      <c r="AC468">
        <v>0</v>
      </c>
      <c r="AD468">
        <v>0</v>
      </c>
      <c r="AE468" s="3">
        <v>89842</v>
      </c>
      <c r="AF468" s="3">
        <f t="shared" si="28"/>
        <v>0</v>
      </c>
      <c r="AG468" s="3">
        <v>89842</v>
      </c>
      <c r="AH468" s="3">
        <f t="shared" si="29"/>
        <v>92806.785999999993</v>
      </c>
      <c r="AI468" s="3">
        <f t="shared" si="30"/>
        <v>95776.603151999996</v>
      </c>
      <c r="AJ468">
        <v>0</v>
      </c>
      <c r="AK468">
        <v>0</v>
      </c>
      <c r="AL468">
        <v>0</v>
      </c>
      <c r="AM468">
        <f t="shared" si="31"/>
        <v>0</v>
      </c>
      <c r="AN468">
        <v>89842</v>
      </c>
      <c r="AO468">
        <v>0</v>
      </c>
    </row>
    <row r="469" spans="1:41" hidden="1" x14ac:dyDescent="0.3">
      <c r="A469">
        <v>10929</v>
      </c>
      <c r="B469">
        <v>203833</v>
      </c>
      <c r="C469">
        <v>241275</v>
      </c>
      <c r="D469">
        <v>245</v>
      </c>
      <c r="G469" t="s">
        <v>1130</v>
      </c>
      <c r="H469" t="s">
        <v>1131</v>
      </c>
      <c r="I469">
        <v>0</v>
      </c>
      <c r="J469" t="s">
        <v>519</v>
      </c>
      <c r="K469" t="s">
        <v>520</v>
      </c>
      <c r="L469">
        <v>2</v>
      </c>
      <c r="M469">
        <v>33</v>
      </c>
      <c r="N469" t="s">
        <v>610</v>
      </c>
      <c r="O469" t="s">
        <v>611</v>
      </c>
      <c r="P469" t="s">
        <v>612</v>
      </c>
      <c r="Q469" t="s">
        <v>524</v>
      </c>
      <c r="R469" t="s">
        <v>525</v>
      </c>
      <c r="S469" t="s">
        <v>526</v>
      </c>
      <c r="T469" t="s">
        <v>527</v>
      </c>
      <c r="U469" t="s">
        <v>554</v>
      </c>
      <c r="V469" t="s">
        <v>555</v>
      </c>
      <c r="W469" t="s">
        <v>613</v>
      </c>
      <c r="X469" t="s">
        <v>614</v>
      </c>
      <c r="Y469" t="s">
        <v>646</v>
      </c>
      <c r="Z469" t="s">
        <v>647</v>
      </c>
      <c r="AA469" t="s">
        <v>26</v>
      </c>
      <c r="AB469" s="3">
        <v>15920</v>
      </c>
      <c r="AC469" s="3">
        <v>0</v>
      </c>
      <c r="AD469">
        <v>0</v>
      </c>
      <c r="AE469" s="3">
        <v>15920</v>
      </c>
      <c r="AF469" s="3">
        <f t="shared" si="28"/>
        <v>-15920</v>
      </c>
      <c r="AG469" s="3">
        <v>0</v>
      </c>
      <c r="AH469" s="3">
        <f t="shared" si="29"/>
        <v>0</v>
      </c>
      <c r="AI469" s="3">
        <f t="shared" si="30"/>
        <v>0</v>
      </c>
      <c r="AJ469">
        <v>0</v>
      </c>
      <c r="AK469">
        <v>0</v>
      </c>
      <c r="AL469">
        <v>5313.6</v>
      </c>
      <c r="AM469">
        <f t="shared" si="31"/>
        <v>10627.2</v>
      </c>
      <c r="AN469">
        <v>10606.4</v>
      </c>
      <c r="AO469">
        <v>33.380000000000003</v>
      </c>
    </row>
    <row r="470" spans="1:41" hidden="1" x14ac:dyDescent="0.3">
      <c r="A470">
        <v>10929</v>
      </c>
      <c r="B470">
        <v>203811</v>
      </c>
      <c r="C470">
        <v>241253</v>
      </c>
      <c r="D470">
        <v>245</v>
      </c>
      <c r="G470" t="s">
        <v>1130</v>
      </c>
      <c r="H470" t="s">
        <v>1131</v>
      </c>
      <c r="I470">
        <v>0</v>
      </c>
      <c r="J470" t="s">
        <v>519</v>
      </c>
      <c r="K470" t="s">
        <v>520</v>
      </c>
      <c r="L470">
        <v>2</v>
      </c>
      <c r="M470">
        <v>33</v>
      </c>
      <c r="N470" t="s">
        <v>610</v>
      </c>
      <c r="O470" t="s">
        <v>611</v>
      </c>
      <c r="P470" t="s">
        <v>612</v>
      </c>
      <c r="Q470" t="s">
        <v>524</v>
      </c>
      <c r="R470" t="s">
        <v>525</v>
      </c>
      <c r="S470" t="s">
        <v>526</v>
      </c>
      <c r="T470" t="s">
        <v>527</v>
      </c>
      <c r="U470" t="s">
        <v>554</v>
      </c>
      <c r="V470" t="s">
        <v>555</v>
      </c>
      <c r="W470" t="s">
        <v>613</v>
      </c>
      <c r="X470" t="s">
        <v>614</v>
      </c>
      <c r="Y470" t="s">
        <v>658</v>
      </c>
      <c r="Z470" t="s">
        <v>659</v>
      </c>
      <c r="AA470" t="s">
        <v>26</v>
      </c>
      <c r="AB470" s="3">
        <v>921</v>
      </c>
      <c r="AC470" s="3">
        <v>0</v>
      </c>
      <c r="AD470">
        <v>0</v>
      </c>
      <c r="AE470" s="3">
        <v>921</v>
      </c>
      <c r="AF470" s="3">
        <f t="shared" si="28"/>
        <v>-921</v>
      </c>
      <c r="AG470" s="3">
        <v>0</v>
      </c>
      <c r="AH470" s="3">
        <f t="shared" si="29"/>
        <v>0</v>
      </c>
      <c r="AI470" s="3">
        <f t="shared" si="30"/>
        <v>0</v>
      </c>
      <c r="AJ470">
        <v>0</v>
      </c>
      <c r="AK470">
        <v>0</v>
      </c>
      <c r="AL470">
        <v>376.5</v>
      </c>
      <c r="AM470">
        <f t="shared" si="31"/>
        <v>753</v>
      </c>
      <c r="AN470">
        <v>544.5</v>
      </c>
      <c r="AO470">
        <v>40.880000000000003</v>
      </c>
    </row>
    <row r="471" spans="1:41" hidden="1" x14ac:dyDescent="0.3">
      <c r="A471">
        <v>10929</v>
      </c>
      <c r="B471">
        <v>203826</v>
      </c>
      <c r="C471">
        <v>241268</v>
      </c>
      <c r="D471">
        <v>245</v>
      </c>
      <c r="G471" t="s">
        <v>1130</v>
      </c>
      <c r="H471" t="s">
        <v>1131</v>
      </c>
      <c r="I471">
        <v>0</v>
      </c>
      <c r="J471" t="s">
        <v>519</v>
      </c>
      <c r="K471" t="s">
        <v>520</v>
      </c>
      <c r="L471">
        <v>2</v>
      </c>
      <c r="M471">
        <v>33</v>
      </c>
      <c r="N471" t="s">
        <v>610</v>
      </c>
      <c r="O471" t="s">
        <v>611</v>
      </c>
      <c r="P471" t="s">
        <v>612</v>
      </c>
      <c r="Q471" t="s">
        <v>524</v>
      </c>
      <c r="R471" t="s">
        <v>525</v>
      </c>
      <c r="S471" t="s">
        <v>526</v>
      </c>
      <c r="T471" t="s">
        <v>527</v>
      </c>
      <c r="U471" t="s">
        <v>554</v>
      </c>
      <c r="V471" t="s">
        <v>555</v>
      </c>
      <c r="W471" t="s">
        <v>613</v>
      </c>
      <c r="X471" t="s">
        <v>614</v>
      </c>
      <c r="Y471" t="s">
        <v>667</v>
      </c>
      <c r="Z471" t="s">
        <v>668</v>
      </c>
      <c r="AA471" t="s">
        <v>26</v>
      </c>
      <c r="AB471" s="3">
        <v>603495</v>
      </c>
      <c r="AC471" s="3">
        <v>0</v>
      </c>
      <c r="AD471">
        <v>0</v>
      </c>
      <c r="AE471" s="3">
        <v>603495</v>
      </c>
      <c r="AF471" s="3">
        <f t="shared" si="28"/>
        <v>-603495</v>
      </c>
      <c r="AG471" s="3">
        <v>0</v>
      </c>
      <c r="AH471" s="3">
        <f t="shared" si="29"/>
        <v>0</v>
      </c>
      <c r="AI471" s="3">
        <f t="shared" si="30"/>
        <v>0</v>
      </c>
      <c r="AJ471">
        <v>0</v>
      </c>
      <c r="AK471">
        <v>0</v>
      </c>
      <c r="AL471">
        <v>373483.92</v>
      </c>
      <c r="AM471">
        <f t="shared" si="31"/>
        <v>746967.84</v>
      </c>
      <c r="AN471">
        <v>230011.08</v>
      </c>
      <c r="AO471">
        <v>61.89</v>
      </c>
    </row>
    <row r="472" spans="1:41" hidden="1" x14ac:dyDescent="0.3">
      <c r="A472">
        <v>10929</v>
      </c>
      <c r="B472">
        <v>235922</v>
      </c>
      <c r="C472">
        <v>256497</v>
      </c>
      <c r="D472">
        <v>245</v>
      </c>
      <c r="G472" t="s">
        <v>1130</v>
      </c>
      <c r="H472" t="s">
        <v>1131</v>
      </c>
      <c r="I472">
        <v>0</v>
      </c>
      <c r="J472" t="s">
        <v>519</v>
      </c>
      <c r="K472" t="s">
        <v>520</v>
      </c>
      <c r="L472">
        <v>2</v>
      </c>
      <c r="M472">
        <v>33</v>
      </c>
      <c r="N472" t="s">
        <v>610</v>
      </c>
      <c r="O472" t="s">
        <v>611</v>
      </c>
      <c r="P472" t="s">
        <v>612</v>
      </c>
      <c r="Q472" t="s">
        <v>524</v>
      </c>
      <c r="R472" t="s">
        <v>525</v>
      </c>
      <c r="S472" t="s">
        <v>526</v>
      </c>
      <c r="T472" t="s">
        <v>527</v>
      </c>
      <c r="U472" t="s">
        <v>554</v>
      </c>
      <c r="V472" t="s">
        <v>555</v>
      </c>
      <c r="W472" t="s">
        <v>613</v>
      </c>
      <c r="X472" t="s">
        <v>614</v>
      </c>
      <c r="Y472" t="s">
        <v>675</v>
      </c>
      <c r="Z472" t="s">
        <v>676</v>
      </c>
      <c r="AA472" t="s">
        <v>26</v>
      </c>
      <c r="AB472" s="3">
        <v>0</v>
      </c>
      <c r="AC472" s="3">
        <v>14500</v>
      </c>
      <c r="AD472">
        <v>0</v>
      </c>
      <c r="AE472" s="3">
        <v>14500</v>
      </c>
      <c r="AF472" s="3">
        <f t="shared" si="28"/>
        <v>-14500</v>
      </c>
      <c r="AG472" s="3">
        <v>0</v>
      </c>
      <c r="AH472" s="3">
        <f t="shared" si="29"/>
        <v>0</v>
      </c>
      <c r="AI472" s="3">
        <f t="shared" si="30"/>
        <v>0</v>
      </c>
      <c r="AJ472">
        <v>0</v>
      </c>
      <c r="AK472">
        <v>0</v>
      </c>
      <c r="AL472">
        <v>4680.92</v>
      </c>
      <c r="AM472">
        <f t="shared" si="31"/>
        <v>9361.84</v>
      </c>
      <c r="AN472">
        <v>9819.08</v>
      </c>
      <c r="AO472">
        <v>32.28</v>
      </c>
    </row>
    <row r="473" spans="1:41" hidden="1" x14ac:dyDescent="0.3">
      <c r="A473">
        <v>10929</v>
      </c>
      <c r="B473">
        <v>203848</v>
      </c>
      <c r="C473">
        <v>241290</v>
      </c>
      <c r="D473">
        <v>245</v>
      </c>
      <c r="G473" t="s">
        <v>1130</v>
      </c>
      <c r="H473" t="s">
        <v>1131</v>
      </c>
      <c r="I473">
        <v>0</v>
      </c>
      <c r="J473" t="s">
        <v>519</v>
      </c>
      <c r="K473" t="s">
        <v>520</v>
      </c>
      <c r="L473">
        <v>2</v>
      </c>
      <c r="M473">
        <v>33</v>
      </c>
      <c r="N473" t="s">
        <v>610</v>
      </c>
      <c r="O473" t="s">
        <v>611</v>
      </c>
      <c r="P473" t="s">
        <v>612</v>
      </c>
      <c r="Q473" t="s">
        <v>524</v>
      </c>
      <c r="R473" t="s">
        <v>525</v>
      </c>
      <c r="S473" t="s">
        <v>526</v>
      </c>
      <c r="T473" t="s">
        <v>527</v>
      </c>
      <c r="U473" t="s">
        <v>554</v>
      </c>
      <c r="V473" t="s">
        <v>555</v>
      </c>
      <c r="W473" t="s">
        <v>613</v>
      </c>
      <c r="X473" t="s">
        <v>614</v>
      </c>
      <c r="Y473" t="s">
        <v>660</v>
      </c>
      <c r="Z473" t="s">
        <v>661</v>
      </c>
      <c r="AA473" t="s">
        <v>26</v>
      </c>
      <c r="AB473" s="3">
        <v>737290</v>
      </c>
      <c r="AC473" s="3">
        <v>0</v>
      </c>
      <c r="AD473">
        <v>0</v>
      </c>
      <c r="AE473" s="3">
        <v>737290</v>
      </c>
      <c r="AF473" s="3">
        <f t="shared" si="28"/>
        <v>-737290</v>
      </c>
      <c r="AG473" s="3">
        <v>0</v>
      </c>
      <c r="AH473" s="3">
        <f t="shared" si="29"/>
        <v>0</v>
      </c>
      <c r="AI473" s="3">
        <f t="shared" si="30"/>
        <v>0</v>
      </c>
      <c r="AJ473">
        <v>0</v>
      </c>
      <c r="AK473">
        <v>0</v>
      </c>
      <c r="AL473">
        <v>312450.18</v>
      </c>
      <c r="AM473">
        <f t="shared" si="31"/>
        <v>624900.36</v>
      </c>
      <c r="AN473">
        <v>424839.82</v>
      </c>
      <c r="AO473">
        <v>42.38</v>
      </c>
    </row>
    <row r="474" spans="1:41" hidden="1" x14ac:dyDescent="0.3">
      <c r="A474">
        <v>10929</v>
      </c>
      <c r="B474">
        <v>203812</v>
      </c>
      <c r="C474">
        <v>241254</v>
      </c>
      <c r="D474">
        <v>245</v>
      </c>
      <c r="G474" t="s">
        <v>1130</v>
      </c>
      <c r="H474" t="s">
        <v>1131</v>
      </c>
      <c r="I474">
        <v>0</v>
      </c>
      <c r="J474" t="s">
        <v>519</v>
      </c>
      <c r="K474" t="s">
        <v>520</v>
      </c>
      <c r="L474">
        <v>2</v>
      </c>
      <c r="M474">
        <v>33</v>
      </c>
      <c r="N474" t="s">
        <v>610</v>
      </c>
      <c r="O474" t="s">
        <v>611</v>
      </c>
      <c r="P474" t="s">
        <v>612</v>
      </c>
      <c r="Q474" t="s">
        <v>524</v>
      </c>
      <c r="R474" t="s">
        <v>525</v>
      </c>
      <c r="S474" t="s">
        <v>526</v>
      </c>
      <c r="T474" t="s">
        <v>527</v>
      </c>
      <c r="U474" t="s">
        <v>554</v>
      </c>
      <c r="V474" t="s">
        <v>555</v>
      </c>
      <c r="W474" t="s">
        <v>613</v>
      </c>
      <c r="X474" t="s">
        <v>614</v>
      </c>
      <c r="Y474" t="s">
        <v>656</v>
      </c>
      <c r="Z474" t="s">
        <v>657</v>
      </c>
      <c r="AA474" t="s">
        <v>26</v>
      </c>
      <c r="AB474" s="3">
        <v>428385</v>
      </c>
      <c r="AC474" s="3">
        <v>0</v>
      </c>
      <c r="AD474">
        <v>0</v>
      </c>
      <c r="AE474" s="3">
        <v>428385</v>
      </c>
      <c r="AF474" s="3">
        <f t="shared" si="28"/>
        <v>-428385</v>
      </c>
      <c r="AG474" s="3">
        <v>0</v>
      </c>
      <c r="AH474" s="3">
        <f t="shared" si="29"/>
        <v>0</v>
      </c>
      <c r="AI474" s="3">
        <f t="shared" si="30"/>
        <v>0</v>
      </c>
      <c r="AJ474">
        <v>0</v>
      </c>
      <c r="AK474">
        <v>0</v>
      </c>
      <c r="AL474">
        <v>293594.99</v>
      </c>
      <c r="AM474">
        <f t="shared" si="31"/>
        <v>587189.98</v>
      </c>
      <c r="AN474">
        <v>134790.01</v>
      </c>
      <c r="AO474">
        <v>68.540000000000006</v>
      </c>
    </row>
    <row r="475" spans="1:41" hidden="1" x14ac:dyDescent="0.3">
      <c r="A475">
        <v>10929</v>
      </c>
      <c r="B475">
        <v>203865</v>
      </c>
      <c r="C475">
        <v>241306</v>
      </c>
      <c r="D475">
        <v>245</v>
      </c>
      <c r="G475" t="s">
        <v>1130</v>
      </c>
      <c r="H475" t="s">
        <v>1131</v>
      </c>
      <c r="I475">
        <v>0</v>
      </c>
      <c r="J475" t="s">
        <v>519</v>
      </c>
      <c r="K475" t="s">
        <v>520</v>
      </c>
      <c r="L475">
        <v>2</v>
      </c>
      <c r="M475">
        <v>33</v>
      </c>
      <c r="N475" t="s">
        <v>610</v>
      </c>
      <c r="O475" t="s">
        <v>611</v>
      </c>
      <c r="P475" t="s">
        <v>612</v>
      </c>
      <c r="Q475" t="s">
        <v>524</v>
      </c>
      <c r="R475" t="s">
        <v>525</v>
      </c>
      <c r="S475" t="s">
        <v>526</v>
      </c>
      <c r="T475" t="s">
        <v>527</v>
      </c>
      <c r="U475" t="s">
        <v>554</v>
      </c>
      <c r="V475" t="s">
        <v>555</v>
      </c>
      <c r="W475" t="s">
        <v>613</v>
      </c>
      <c r="X475" t="s">
        <v>614</v>
      </c>
      <c r="Y475" t="s">
        <v>644</v>
      </c>
      <c r="Z475" t="s">
        <v>645</v>
      </c>
      <c r="AA475" t="s">
        <v>26</v>
      </c>
      <c r="AB475" s="3">
        <v>273687</v>
      </c>
      <c r="AC475" s="3">
        <v>0</v>
      </c>
      <c r="AD475">
        <v>0</v>
      </c>
      <c r="AE475" s="3">
        <v>273687</v>
      </c>
      <c r="AF475" s="3">
        <f t="shared" si="28"/>
        <v>-273687</v>
      </c>
      <c r="AG475" s="3">
        <v>0</v>
      </c>
      <c r="AH475" s="3">
        <f t="shared" si="29"/>
        <v>0</v>
      </c>
      <c r="AI475" s="3">
        <f t="shared" si="30"/>
        <v>0</v>
      </c>
      <c r="AJ475">
        <v>0</v>
      </c>
      <c r="AK475">
        <v>0</v>
      </c>
      <c r="AL475">
        <v>98117.4</v>
      </c>
      <c r="AM475">
        <f t="shared" si="31"/>
        <v>196234.8</v>
      </c>
      <c r="AN475">
        <v>175569.6</v>
      </c>
      <c r="AO475">
        <v>35.85</v>
      </c>
    </row>
    <row r="476" spans="1:41" hidden="1" x14ac:dyDescent="0.3">
      <c r="A476">
        <v>10929</v>
      </c>
      <c r="B476">
        <v>223852</v>
      </c>
      <c r="C476">
        <v>256489</v>
      </c>
      <c r="D476">
        <v>245</v>
      </c>
      <c r="G476" t="s">
        <v>1130</v>
      </c>
      <c r="H476" t="s">
        <v>1131</v>
      </c>
      <c r="I476">
        <v>0</v>
      </c>
      <c r="J476" t="s">
        <v>519</v>
      </c>
      <c r="K476" t="s">
        <v>520</v>
      </c>
      <c r="L476">
        <v>2</v>
      </c>
      <c r="M476">
        <v>33</v>
      </c>
      <c r="N476" t="s">
        <v>610</v>
      </c>
      <c r="O476" t="s">
        <v>611</v>
      </c>
      <c r="P476" t="s">
        <v>612</v>
      </c>
      <c r="Q476" t="s">
        <v>524</v>
      </c>
      <c r="R476" t="s">
        <v>525</v>
      </c>
      <c r="S476" t="s">
        <v>526</v>
      </c>
      <c r="T476" t="s">
        <v>527</v>
      </c>
      <c r="U476" t="s">
        <v>554</v>
      </c>
      <c r="V476" t="s">
        <v>555</v>
      </c>
      <c r="W476" t="s">
        <v>613</v>
      </c>
      <c r="X476" t="s">
        <v>614</v>
      </c>
      <c r="Y476" t="s">
        <v>669</v>
      </c>
      <c r="Z476" t="s">
        <v>670</v>
      </c>
      <c r="AA476" t="s">
        <v>26</v>
      </c>
      <c r="AB476" s="3">
        <v>42000</v>
      </c>
      <c r="AC476" s="3">
        <v>0</v>
      </c>
      <c r="AD476">
        <v>0</v>
      </c>
      <c r="AE476" s="3">
        <v>42000</v>
      </c>
      <c r="AF476" s="3">
        <f t="shared" si="28"/>
        <v>-42000</v>
      </c>
      <c r="AG476" s="3">
        <v>0</v>
      </c>
      <c r="AH476" s="3">
        <f t="shared" si="29"/>
        <v>0</v>
      </c>
      <c r="AI476" s="3">
        <f t="shared" si="30"/>
        <v>0</v>
      </c>
      <c r="AJ476">
        <v>0</v>
      </c>
      <c r="AK476">
        <v>0</v>
      </c>
      <c r="AL476">
        <v>21000</v>
      </c>
      <c r="AM476">
        <f t="shared" si="31"/>
        <v>42000</v>
      </c>
      <c r="AN476">
        <v>21000</v>
      </c>
      <c r="AO476">
        <v>50</v>
      </c>
    </row>
    <row r="477" spans="1:41" hidden="1" x14ac:dyDescent="0.3">
      <c r="A477">
        <v>12617</v>
      </c>
      <c r="B477">
        <v>224076</v>
      </c>
      <c r="C477">
        <v>256668</v>
      </c>
      <c r="D477">
        <v>8633</v>
      </c>
      <c r="G477" t="s">
        <v>2210</v>
      </c>
      <c r="H477" t="s">
        <v>2211</v>
      </c>
      <c r="I477">
        <v>0</v>
      </c>
      <c r="J477" t="s">
        <v>519</v>
      </c>
      <c r="K477" t="s">
        <v>520</v>
      </c>
      <c r="L477">
        <v>5</v>
      </c>
      <c r="M477">
        <v>58</v>
      </c>
      <c r="N477" t="s">
        <v>617</v>
      </c>
      <c r="O477" t="s">
        <v>618</v>
      </c>
      <c r="P477" t="s">
        <v>619</v>
      </c>
      <c r="Q477" t="s">
        <v>524</v>
      </c>
      <c r="R477" t="s">
        <v>525</v>
      </c>
      <c r="S477" t="s">
        <v>526</v>
      </c>
      <c r="T477" t="s">
        <v>527</v>
      </c>
      <c r="U477" t="s">
        <v>779</v>
      </c>
      <c r="V477" t="s">
        <v>780</v>
      </c>
      <c r="W477" t="s">
        <v>541</v>
      </c>
      <c r="X477" t="s">
        <v>542</v>
      </c>
      <c r="Y477" t="s">
        <v>706</v>
      </c>
      <c r="Z477" t="s">
        <v>707</v>
      </c>
      <c r="AA477" t="s">
        <v>28</v>
      </c>
      <c r="AB477" s="3">
        <v>45000</v>
      </c>
      <c r="AC477">
        <v>0</v>
      </c>
      <c r="AD477">
        <v>0</v>
      </c>
      <c r="AE477" s="3">
        <v>45000</v>
      </c>
      <c r="AF477" s="3">
        <f t="shared" si="28"/>
        <v>0</v>
      </c>
      <c r="AG477" s="3">
        <v>45000</v>
      </c>
      <c r="AH477" s="3">
        <f t="shared" si="29"/>
        <v>46484.999999999993</v>
      </c>
      <c r="AI477" s="3">
        <f t="shared" si="30"/>
        <v>47972.52</v>
      </c>
      <c r="AJ477">
        <v>0</v>
      </c>
      <c r="AK477">
        <v>0</v>
      </c>
      <c r="AL477">
        <v>0</v>
      </c>
      <c r="AM477">
        <f t="shared" si="31"/>
        <v>0</v>
      </c>
      <c r="AN477">
        <v>45000</v>
      </c>
      <c r="AO477">
        <v>0</v>
      </c>
    </row>
    <row r="478" spans="1:41" hidden="1" x14ac:dyDescent="0.3">
      <c r="A478">
        <v>12373</v>
      </c>
      <c r="B478">
        <v>231799</v>
      </c>
      <c r="C478">
        <v>257727</v>
      </c>
      <c r="D478">
        <v>6537</v>
      </c>
      <c r="G478" t="s">
        <v>2180</v>
      </c>
      <c r="H478" t="s">
        <v>2181</v>
      </c>
      <c r="I478">
        <v>0</v>
      </c>
      <c r="J478" t="s">
        <v>519</v>
      </c>
      <c r="K478" t="s">
        <v>520</v>
      </c>
      <c r="L478">
        <v>5</v>
      </c>
      <c r="M478">
        <v>58</v>
      </c>
      <c r="N478" t="s">
        <v>617</v>
      </c>
      <c r="O478" t="s">
        <v>618</v>
      </c>
      <c r="P478" t="s">
        <v>619</v>
      </c>
      <c r="Q478" t="s">
        <v>524</v>
      </c>
      <c r="R478" t="s">
        <v>525</v>
      </c>
      <c r="S478" t="s">
        <v>526</v>
      </c>
      <c r="T478" t="s">
        <v>527</v>
      </c>
      <c r="U478" t="s">
        <v>779</v>
      </c>
      <c r="V478" t="s">
        <v>780</v>
      </c>
      <c r="W478" t="s">
        <v>530</v>
      </c>
      <c r="X478" t="s">
        <v>531</v>
      </c>
      <c r="Y478" t="s">
        <v>1882</v>
      </c>
      <c r="Z478" t="s">
        <v>1883</v>
      </c>
      <c r="AA478" t="s">
        <v>29</v>
      </c>
      <c r="AB478" s="3">
        <v>89842</v>
      </c>
      <c r="AC478">
        <v>0</v>
      </c>
      <c r="AD478">
        <v>0</v>
      </c>
      <c r="AE478" s="3">
        <v>89842</v>
      </c>
      <c r="AF478" s="3">
        <f t="shared" si="28"/>
        <v>0</v>
      </c>
      <c r="AG478" s="3">
        <v>89842</v>
      </c>
      <c r="AH478" s="3">
        <f t="shared" si="29"/>
        <v>92806.785999999993</v>
      </c>
      <c r="AI478" s="3">
        <f t="shared" si="30"/>
        <v>95776.603151999996</v>
      </c>
      <c r="AJ478">
        <v>0</v>
      </c>
      <c r="AK478">
        <v>0</v>
      </c>
      <c r="AL478">
        <v>0</v>
      </c>
      <c r="AM478">
        <f t="shared" si="31"/>
        <v>0</v>
      </c>
      <c r="AN478">
        <v>89842</v>
      </c>
      <c r="AO478">
        <v>0</v>
      </c>
    </row>
    <row r="479" spans="1:41" hidden="1" x14ac:dyDescent="0.3">
      <c r="A479">
        <v>11504</v>
      </c>
      <c r="B479">
        <v>226359</v>
      </c>
      <c r="C479">
        <v>257991</v>
      </c>
      <c r="D479">
        <v>2301</v>
      </c>
      <c r="G479" t="s">
        <v>1697</v>
      </c>
      <c r="H479" t="s">
        <v>1698</v>
      </c>
      <c r="I479">
        <v>0</v>
      </c>
      <c r="J479" t="s">
        <v>519</v>
      </c>
      <c r="K479" t="s">
        <v>520</v>
      </c>
      <c r="L479">
        <v>3</v>
      </c>
      <c r="M479">
        <v>36</v>
      </c>
      <c r="N479" t="s">
        <v>607</v>
      </c>
      <c r="O479" t="s">
        <v>570</v>
      </c>
      <c r="P479" t="s">
        <v>571</v>
      </c>
      <c r="Q479" t="s">
        <v>524</v>
      </c>
      <c r="R479" t="s">
        <v>525</v>
      </c>
      <c r="S479" t="s">
        <v>526</v>
      </c>
      <c r="T479" t="s">
        <v>527</v>
      </c>
      <c r="U479" t="s">
        <v>554</v>
      </c>
      <c r="V479" t="s">
        <v>555</v>
      </c>
      <c r="W479" t="s">
        <v>541</v>
      </c>
      <c r="X479" t="s">
        <v>542</v>
      </c>
      <c r="Y479" t="s">
        <v>532</v>
      </c>
      <c r="Z479" t="s">
        <v>533</v>
      </c>
      <c r="AA479" t="s">
        <v>28</v>
      </c>
      <c r="AB479" s="3">
        <v>90000</v>
      </c>
      <c r="AC479">
        <v>0</v>
      </c>
      <c r="AD479">
        <v>0</v>
      </c>
      <c r="AE479" s="3">
        <v>90000</v>
      </c>
      <c r="AF479" s="3">
        <f t="shared" si="28"/>
        <v>0</v>
      </c>
      <c r="AG479" s="3">
        <v>90000</v>
      </c>
      <c r="AH479" s="3">
        <f t="shared" si="29"/>
        <v>92969.999999999985</v>
      </c>
      <c r="AI479" s="3">
        <f t="shared" si="30"/>
        <v>95945.04</v>
      </c>
      <c r="AJ479">
        <v>0</v>
      </c>
      <c r="AK479">
        <v>0</v>
      </c>
      <c r="AL479">
        <v>18476.59</v>
      </c>
      <c r="AM479">
        <f t="shared" si="31"/>
        <v>36953.18</v>
      </c>
      <c r="AN479">
        <v>71523.41</v>
      </c>
      <c r="AO479">
        <v>20.53</v>
      </c>
    </row>
    <row r="480" spans="1:41" hidden="1" x14ac:dyDescent="0.3">
      <c r="A480">
        <v>10778</v>
      </c>
      <c r="B480">
        <v>208291</v>
      </c>
      <c r="C480">
        <v>245670</v>
      </c>
      <c r="D480">
        <v>94</v>
      </c>
      <c r="G480" t="s">
        <v>852</v>
      </c>
      <c r="H480" t="s">
        <v>853</v>
      </c>
      <c r="I480">
        <v>0</v>
      </c>
      <c r="J480" t="s">
        <v>519</v>
      </c>
      <c r="K480" t="s">
        <v>520</v>
      </c>
      <c r="L480">
        <v>7</v>
      </c>
      <c r="M480">
        <v>76</v>
      </c>
      <c r="N480" t="s">
        <v>521</v>
      </c>
      <c r="O480" t="s">
        <v>522</v>
      </c>
      <c r="P480" t="s">
        <v>523</v>
      </c>
      <c r="Q480" t="s">
        <v>524</v>
      </c>
      <c r="R480" t="s">
        <v>525</v>
      </c>
      <c r="S480" t="s">
        <v>526</v>
      </c>
      <c r="T480" t="s">
        <v>527</v>
      </c>
      <c r="U480" t="s">
        <v>554</v>
      </c>
      <c r="V480" t="s">
        <v>555</v>
      </c>
      <c r="W480" t="s">
        <v>530</v>
      </c>
      <c r="X480" t="s">
        <v>531</v>
      </c>
      <c r="Y480" t="s">
        <v>729</v>
      </c>
      <c r="Z480" t="s">
        <v>730</v>
      </c>
      <c r="AA480" t="s">
        <v>29</v>
      </c>
      <c r="AB480" s="3">
        <v>85380</v>
      </c>
      <c r="AC480">
        <v>0</v>
      </c>
      <c r="AD480">
        <v>0</v>
      </c>
      <c r="AE480" s="3">
        <v>85380</v>
      </c>
      <c r="AF480" s="3">
        <f t="shared" si="28"/>
        <v>0</v>
      </c>
      <c r="AG480" s="3">
        <v>85380</v>
      </c>
      <c r="AH480" s="3">
        <f t="shared" si="29"/>
        <v>88197.54</v>
      </c>
      <c r="AI480" s="3">
        <f t="shared" si="30"/>
        <v>91019.861279999997</v>
      </c>
      <c r="AJ480">
        <v>0</v>
      </c>
      <c r="AK480">
        <v>0</v>
      </c>
      <c r="AL480">
        <v>0</v>
      </c>
      <c r="AM480">
        <f t="shared" si="31"/>
        <v>0</v>
      </c>
      <c r="AN480">
        <v>85380</v>
      </c>
      <c r="AO480">
        <v>0</v>
      </c>
    </row>
    <row r="481" spans="1:41" hidden="1" x14ac:dyDescent="0.3">
      <c r="A481">
        <v>11124</v>
      </c>
      <c r="B481">
        <v>200426</v>
      </c>
      <c r="C481">
        <v>237931</v>
      </c>
      <c r="D481">
        <v>440</v>
      </c>
      <c r="G481" t="s">
        <v>1444</v>
      </c>
      <c r="H481" t="s">
        <v>1445</v>
      </c>
      <c r="I481">
        <v>0</v>
      </c>
      <c r="J481" t="s">
        <v>519</v>
      </c>
      <c r="K481" t="s">
        <v>520</v>
      </c>
      <c r="L481">
        <v>10</v>
      </c>
      <c r="M481">
        <v>96</v>
      </c>
      <c r="N481" t="s">
        <v>551</v>
      </c>
      <c r="O481" t="s">
        <v>552</v>
      </c>
      <c r="P481" t="s">
        <v>553</v>
      </c>
      <c r="Q481" t="s">
        <v>524</v>
      </c>
      <c r="R481" t="s">
        <v>525</v>
      </c>
      <c r="S481" t="s">
        <v>526</v>
      </c>
      <c r="T481" t="s">
        <v>527</v>
      </c>
      <c r="U481" t="s">
        <v>554</v>
      </c>
      <c r="V481" t="s">
        <v>555</v>
      </c>
      <c r="W481" t="s">
        <v>541</v>
      </c>
      <c r="X481" t="s">
        <v>542</v>
      </c>
      <c r="Y481" t="s">
        <v>592</v>
      </c>
      <c r="Z481" t="s">
        <v>593</v>
      </c>
      <c r="AA481" t="s">
        <v>29</v>
      </c>
      <c r="AB481" s="3">
        <v>85000</v>
      </c>
      <c r="AC481">
        <v>0</v>
      </c>
      <c r="AD481">
        <v>0</v>
      </c>
      <c r="AE481" s="3">
        <v>85000</v>
      </c>
      <c r="AF481" s="3">
        <f t="shared" si="28"/>
        <v>0</v>
      </c>
      <c r="AG481" s="3">
        <v>85000</v>
      </c>
      <c r="AH481" s="3">
        <f t="shared" si="29"/>
        <v>87805</v>
      </c>
      <c r="AI481" s="3">
        <f t="shared" si="30"/>
        <v>90614.760000000009</v>
      </c>
      <c r="AJ481">
        <v>0</v>
      </c>
      <c r="AK481">
        <v>0</v>
      </c>
      <c r="AL481">
        <v>77219.67</v>
      </c>
      <c r="AM481">
        <f t="shared" si="31"/>
        <v>154439.34</v>
      </c>
      <c r="AN481">
        <v>7780.33</v>
      </c>
      <c r="AO481">
        <v>90.85</v>
      </c>
    </row>
    <row r="482" spans="1:41" hidden="1" x14ac:dyDescent="0.3">
      <c r="A482">
        <v>10824</v>
      </c>
      <c r="B482">
        <v>225928</v>
      </c>
      <c r="C482">
        <v>257519</v>
      </c>
      <c r="D482">
        <v>140</v>
      </c>
      <c r="E482" t="str">
        <f>CONCATENATE(MID(G482,8,3),F482)</f>
        <v>123/078/1341</v>
      </c>
      <c r="F482" s="252" t="s">
        <v>594</v>
      </c>
      <c r="G482" t="s">
        <v>942</v>
      </c>
      <c r="H482" t="s">
        <v>943</v>
      </c>
      <c r="I482">
        <v>0</v>
      </c>
      <c r="J482" t="s">
        <v>519</v>
      </c>
      <c r="K482" t="s">
        <v>520</v>
      </c>
      <c r="L482">
        <v>6</v>
      </c>
      <c r="M482">
        <v>68</v>
      </c>
      <c r="N482" t="s">
        <v>926</v>
      </c>
      <c r="O482" t="s">
        <v>927</v>
      </c>
      <c r="P482" t="s">
        <v>928</v>
      </c>
      <c r="Q482" t="s">
        <v>524</v>
      </c>
      <c r="R482" t="s">
        <v>525</v>
      </c>
      <c r="S482" t="s">
        <v>526</v>
      </c>
      <c r="T482" t="s">
        <v>527</v>
      </c>
      <c r="U482" t="s">
        <v>554</v>
      </c>
      <c r="V482" t="s">
        <v>555</v>
      </c>
      <c r="W482" t="s">
        <v>541</v>
      </c>
      <c r="X482" t="s">
        <v>542</v>
      </c>
      <c r="Y482" t="s">
        <v>595</v>
      </c>
      <c r="Z482" t="s">
        <v>596</v>
      </c>
      <c r="AA482" t="s">
        <v>29</v>
      </c>
      <c r="AB482" s="3">
        <v>84997</v>
      </c>
      <c r="AC482">
        <v>0</v>
      </c>
      <c r="AD482">
        <v>0</v>
      </c>
      <c r="AE482" s="3">
        <v>84997</v>
      </c>
      <c r="AF482" s="3" t="e">
        <f t="shared" si="28"/>
        <v>#N/A</v>
      </c>
      <c r="AG482" s="3" t="e">
        <f>VLOOKUP(E482,'[2]Emp Cost Summary 2627'!$A:$Y,25,0)</f>
        <v>#N/A</v>
      </c>
      <c r="AH482" s="3" t="e">
        <f t="shared" si="29"/>
        <v>#N/A</v>
      </c>
      <c r="AI482" s="3" t="e">
        <f t="shared" si="30"/>
        <v>#N/A</v>
      </c>
      <c r="AJ482">
        <v>0</v>
      </c>
      <c r="AK482">
        <v>0</v>
      </c>
      <c r="AL482">
        <v>83291</v>
      </c>
      <c r="AM482">
        <f t="shared" si="31"/>
        <v>166582</v>
      </c>
      <c r="AN482">
        <v>1706</v>
      </c>
      <c r="AO482">
        <v>97.99</v>
      </c>
    </row>
    <row r="483" spans="1:41" hidden="1" x14ac:dyDescent="0.3">
      <c r="A483">
        <v>10842</v>
      </c>
      <c r="B483">
        <v>199535</v>
      </c>
      <c r="C483">
        <v>237044</v>
      </c>
      <c r="D483">
        <v>158</v>
      </c>
      <c r="G483" t="s">
        <v>985</v>
      </c>
      <c r="H483" t="s">
        <v>986</v>
      </c>
      <c r="I483">
        <v>0</v>
      </c>
      <c r="J483" t="s">
        <v>519</v>
      </c>
      <c r="K483" t="s">
        <v>520</v>
      </c>
      <c r="L483">
        <v>4</v>
      </c>
      <c r="M483">
        <v>50</v>
      </c>
      <c r="N483" t="s">
        <v>536</v>
      </c>
      <c r="O483" t="s">
        <v>537</v>
      </c>
      <c r="P483" t="s">
        <v>538</v>
      </c>
      <c r="Q483" t="s">
        <v>524</v>
      </c>
      <c r="R483" t="s">
        <v>525</v>
      </c>
      <c r="S483" t="s">
        <v>526</v>
      </c>
      <c r="T483" t="s">
        <v>527</v>
      </c>
      <c r="U483" t="s">
        <v>554</v>
      </c>
      <c r="V483" t="s">
        <v>555</v>
      </c>
      <c r="W483" t="s">
        <v>541</v>
      </c>
      <c r="X483" t="s">
        <v>542</v>
      </c>
      <c r="Y483" t="s">
        <v>592</v>
      </c>
      <c r="Z483" t="s">
        <v>593</v>
      </c>
      <c r="AA483" t="s">
        <v>29</v>
      </c>
      <c r="AB483" s="3">
        <v>89503</v>
      </c>
      <c r="AC483">
        <v>-5000</v>
      </c>
      <c r="AD483">
        <v>0</v>
      </c>
      <c r="AE483" s="3">
        <v>84503</v>
      </c>
      <c r="AF483" s="3">
        <f t="shared" si="28"/>
        <v>0</v>
      </c>
      <c r="AG483" s="3">
        <v>84503</v>
      </c>
      <c r="AH483" s="3">
        <f t="shared" si="29"/>
        <v>87291.598999999987</v>
      </c>
      <c r="AI483" s="3">
        <f t="shared" si="30"/>
        <v>90084.930167999992</v>
      </c>
      <c r="AJ483">
        <v>0</v>
      </c>
      <c r="AK483">
        <v>0</v>
      </c>
      <c r="AL483">
        <v>3801.7</v>
      </c>
      <c r="AM483">
        <f t="shared" si="31"/>
        <v>7603.4</v>
      </c>
      <c r="AN483">
        <v>80701.3</v>
      </c>
      <c r="AO483">
        <v>4.5</v>
      </c>
    </row>
    <row r="484" spans="1:41" hidden="1" x14ac:dyDescent="0.3">
      <c r="A484">
        <v>10698</v>
      </c>
      <c r="B484">
        <v>205255</v>
      </c>
      <c r="C484">
        <v>242682</v>
      </c>
      <c r="D484">
        <v>14</v>
      </c>
      <c r="E484" t="str">
        <f>CONCATENATE(MID(G484,7,3),F484)</f>
        <v>056/078/1341</v>
      </c>
      <c r="F484" s="252" t="s">
        <v>594</v>
      </c>
      <c r="G484" t="s">
        <v>585</v>
      </c>
      <c r="H484" t="s">
        <v>586</v>
      </c>
      <c r="I484">
        <v>0</v>
      </c>
      <c r="J484" t="s">
        <v>519</v>
      </c>
      <c r="K484" t="s">
        <v>520</v>
      </c>
      <c r="L484">
        <v>4</v>
      </c>
      <c r="M484">
        <v>88</v>
      </c>
      <c r="N484" t="s">
        <v>587</v>
      </c>
      <c r="O484" t="s">
        <v>575</v>
      </c>
      <c r="P484" t="s">
        <v>576</v>
      </c>
      <c r="Q484" t="s">
        <v>524</v>
      </c>
      <c r="R484" t="s">
        <v>525</v>
      </c>
      <c r="S484" t="s">
        <v>526</v>
      </c>
      <c r="T484" t="s">
        <v>527</v>
      </c>
      <c r="U484" t="s">
        <v>554</v>
      </c>
      <c r="V484" t="s">
        <v>555</v>
      </c>
      <c r="W484" t="s">
        <v>541</v>
      </c>
      <c r="X484" t="s">
        <v>542</v>
      </c>
      <c r="Y484" t="s">
        <v>595</v>
      </c>
      <c r="Z484" t="s">
        <v>596</v>
      </c>
      <c r="AA484" t="s">
        <v>29</v>
      </c>
      <c r="AB484" s="3">
        <v>84126</v>
      </c>
      <c r="AC484">
        <v>0</v>
      </c>
      <c r="AD484">
        <v>0</v>
      </c>
      <c r="AE484" s="3">
        <v>84126</v>
      </c>
      <c r="AF484" s="3" t="e">
        <f t="shared" si="28"/>
        <v>#N/A</v>
      </c>
      <c r="AG484" s="3" t="e">
        <f>VLOOKUP(E484,'[2]Emp Cost Summary 2627'!$A:$Y,25,0)</f>
        <v>#N/A</v>
      </c>
      <c r="AH484" s="3" t="e">
        <f t="shared" si="29"/>
        <v>#N/A</v>
      </c>
      <c r="AI484" s="3" t="e">
        <f t="shared" si="30"/>
        <v>#N/A</v>
      </c>
      <c r="AJ484">
        <v>0</v>
      </c>
      <c r="AK484">
        <v>0</v>
      </c>
      <c r="AL484">
        <v>82438</v>
      </c>
      <c r="AM484">
        <f t="shared" si="31"/>
        <v>164876</v>
      </c>
      <c r="AN484">
        <v>1688</v>
      </c>
      <c r="AO484">
        <v>97.99</v>
      </c>
    </row>
    <row r="485" spans="1:41" hidden="1" x14ac:dyDescent="0.3">
      <c r="A485">
        <v>11068</v>
      </c>
      <c r="B485">
        <v>202949</v>
      </c>
      <c r="C485">
        <v>240411</v>
      </c>
      <c r="D485">
        <v>384</v>
      </c>
      <c r="E485" t="str">
        <f>CONCATENATE(MID(G485,8,3),F485)</f>
        <v>014/078/1341</v>
      </c>
      <c r="F485" s="252" t="s">
        <v>594</v>
      </c>
      <c r="G485" t="s">
        <v>1364</v>
      </c>
      <c r="H485" t="s">
        <v>1365</v>
      </c>
      <c r="I485">
        <v>0</v>
      </c>
      <c r="J485" t="s">
        <v>519</v>
      </c>
      <c r="K485" t="s">
        <v>520</v>
      </c>
      <c r="L485">
        <v>2</v>
      </c>
      <c r="M485">
        <v>20</v>
      </c>
      <c r="N485" t="s">
        <v>749</v>
      </c>
      <c r="O485" t="s">
        <v>686</v>
      </c>
      <c r="P485" t="s">
        <v>687</v>
      </c>
      <c r="Q485" t="s">
        <v>524</v>
      </c>
      <c r="R485" t="s">
        <v>525</v>
      </c>
      <c r="S485" t="s">
        <v>526</v>
      </c>
      <c r="T485" t="s">
        <v>527</v>
      </c>
      <c r="U485" t="s">
        <v>554</v>
      </c>
      <c r="V485" t="s">
        <v>555</v>
      </c>
      <c r="W485" t="s">
        <v>541</v>
      </c>
      <c r="X485" t="s">
        <v>542</v>
      </c>
      <c r="Y485" t="s">
        <v>595</v>
      </c>
      <c r="Z485" t="s">
        <v>596</v>
      </c>
      <c r="AA485" t="s">
        <v>29</v>
      </c>
      <c r="AB485" s="3">
        <v>83872</v>
      </c>
      <c r="AC485">
        <v>0</v>
      </c>
      <c r="AD485">
        <v>0</v>
      </c>
      <c r="AE485" s="3">
        <v>83872</v>
      </c>
      <c r="AF485" s="3" t="e">
        <f t="shared" si="28"/>
        <v>#N/A</v>
      </c>
      <c r="AG485" s="3" t="e">
        <f>VLOOKUP(E485,'[2]Emp Cost Summary 2627'!$A:$Y,25,0)</f>
        <v>#N/A</v>
      </c>
      <c r="AH485" s="3" t="e">
        <f t="shared" si="29"/>
        <v>#N/A</v>
      </c>
      <c r="AI485" s="3" t="e">
        <f t="shared" si="30"/>
        <v>#N/A</v>
      </c>
      <c r="AJ485">
        <v>0</v>
      </c>
      <c r="AK485">
        <v>0</v>
      </c>
      <c r="AL485">
        <v>82189</v>
      </c>
      <c r="AM485">
        <f t="shared" si="31"/>
        <v>164378</v>
      </c>
      <c r="AN485">
        <v>1683</v>
      </c>
      <c r="AO485">
        <v>97.99</v>
      </c>
    </row>
    <row r="486" spans="1:41" hidden="1" x14ac:dyDescent="0.3">
      <c r="A486">
        <v>11263</v>
      </c>
      <c r="B486">
        <v>206125</v>
      </c>
      <c r="C486">
        <v>243539</v>
      </c>
      <c r="D486">
        <v>580</v>
      </c>
      <c r="E486" t="s">
        <v>1632</v>
      </c>
      <c r="F486" s="252" t="s">
        <v>664</v>
      </c>
      <c r="G486" t="s">
        <v>1628</v>
      </c>
      <c r="H486" t="s">
        <v>1629</v>
      </c>
      <c r="I486">
        <v>0</v>
      </c>
      <c r="J486" t="s">
        <v>519</v>
      </c>
      <c r="K486" t="s">
        <v>520</v>
      </c>
      <c r="L486">
        <v>4</v>
      </c>
      <c r="M486">
        <v>86</v>
      </c>
      <c r="N486" t="s">
        <v>1462</v>
      </c>
      <c r="O486" t="s">
        <v>575</v>
      </c>
      <c r="P486" t="s">
        <v>576</v>
      </c>
      <c r="Q486" t="s">
        <v>1630</v>
      </c>
      <c r="R486" t="s">
        <v>1631</v>
      </c>
      <c r="S486" t="s">
        <v>526</v>
      </c>
      <c r="T486" t="s">
        <v>527</v>
      </c>
      <c r="U486" t="s">
        <v>554</v>
      </c>
      <c r="V486" t="s">
        <v>555</v>
      </c>
      <c r="W486" t="s">
        <v>541</v>
      </c>
      <c r="X486" t="s">
        <v>542</v>
      </c>
      <c r="Y486" t="s">
        <v>665</v>
      </c>
      <c r="Z486" t="s">
        <v>666</v>
      </c>
      <c r="AA486" t="s">
        <v>29</v>
      </c>
      <c r="AB486" s="3">
        <v>83103</v>
      </c>
      <c r="AC486">
        <v>0</v>
      </c>
      <c r="AD486">
        <v>0</v>
      </c>
      <c r="AE486" s="3">
        <v>83103</v>
      </c>
      <c r="AF486" s="3">
        <f t="shared" ref="AF486:AF549" si="32">AG486-AE486</f>
        <v>24790.155353025169</v>
      </c>
      <c r="AG486" s="3">
        <v>107893.15535302517</v>
      </c>
      <c r="AH486" s="3">
        <f t="shared" ref="AH486:AH549" si="33">AG486*1.033</f>
        <v>111453.62947967499</v>
      </c>
      <c r="AI486" s="3">
        <f t="shared" ref="AI486:AI549" si="34">AH486*1.032</f>
        <v>115020.14562302458</v>
      </c>
      <c r="AJ486">
        <v>0</v>
      </c>
      <c r="AK486">
        <v>0</v>
      </c>
      <c r="AL486">
        <v>65589.16</v>
      </c>
      <c r="AM486">
        <f t="shared" ref="AM486:AM549" si="35">AL486*2</f>
        <v>131178.32</v>
      </c>
      <c r="AN486">
        <v>17513.84</v>
      </c>
      <c r="AO486">
        <v>78.930000000000007</v>
      </c>
    </row>
    <row r="487" spans="1:41" hidden="1" x14ac:dyDescent="0.3">
      <c r="A487">
        <v>11131</v>
      </c>
      <c r="B487">
        <v>211425</v>
      </c>
      <c r="C487">
        <v>248722</v>
      </c>
      <c r="D487">
        <v>447</v>
      </c>
      <c r="E487" t="str">
        <f>CONCATENATE(MID(G487,8,3),F487)</f>
        <v>115/078/1341</v>
      </c>
      <c r="F487" s="252" t="s">
        <v>594</v>
      </c>
      <c r="G487" t="s">
        <v>1452</v>
      </c>
      <c r="H487" t="s">
        <v>1453</v>
      </c>
      <c r="I487">
        <v>0</v>
      </c>
      <c r="J487" t="s">
        <v>519</v>
      </c>
      <c r="K487" t="s">
        <v>520</v>
      </c>
      <c r="L487">
        <v>6</v>
      </c>
      <c r="M487">
        <v>74</v>
      </c>
      <c r="N487" t="s">
        <v>933</v>
      </c>
      <c r="O487" t="s">
        <v>818</v>
      </c>
      <c r="P487" t="s">
        <v>819</v>
      </c>
      <c r="Q487" t="s">
        <v>524</v>
      </c>
      <c r="R487" t="s">
        <v>525</v>
      </c>
      <c r="S487" t="s">
        <v>526</v>
      </c>
      <c r="T487" t="s">
        <v>527</v>
      </c>
      <c r="U487" t="s">
        <v>554</v>
      </c>
      <c r="V487" t="s">
        <v>555</v>
      </c>
      <c r="W487" t="s">
        <v>541</v>
      </c>
      <c r="X487" t="s">
        <v>542</v>
      </c>
      <c r="Y487" t="s">
        <v>595</v>
      </c>
      <c r="Z487" t="s">
        <v>596</v>
      </c>
      <c r="AA487" t="s">
        <v>29</v>
      </c>
      <c r="AB487" s="3">
        <v>82479</v>
      </c>
      <c r="AC487">
        <v>0</v>
      </c>
      <c r="AD487">
        <v>0</v>
      </c>
      <c r="AE487" s="3">
        <v>82479</v>
      </c>
      <c r="AF487" s="3" t="e">
        <f t="shared" si="32"/>
        <v>#N/A</v>
      </c>
      <c r="AG487" s="3" t="e">
        <f>VLOOKUP(E487,'[2]Emp Cost Summary 2627'!$A:$Y,25,0)</f>
        <v>#N/A</v>
      </c>
      <c r="AH487" s="3" t="e">
        <f t="shared" si="33"/>
        <v>#N/A</v>
      </c>
      <c r="AI487" s="3" t="e">
        <f t="shared" si="34"/>
        <v>#N/A</v>
      </c>
      <c r="AJ487">
        <v>0</v>
      </c>
      <c r="AK487">
        <v>0</v>
      </c>
      <c r="AL487">
        <v>0</v>
      </c>
      <c r="AM487">
        <f t="shared" si="35"/>
        <v>0</v>
      </c>
      <c r="AN487">
        <v>82479</v>
      </c>
      <c r="AO487">
        <v>0</v>
      </c>
    </row>
    <row r="488" spans="1:41" hidden="1" x14ac:dyDescent="0.3">
      <c r="A488">
        <v>12637</v>
      </c>
      <c r="B488">
        <v>224081</v>
      </c>
      <c r="C488">
        <v>256673</v>
      </c>
      <c r="D488">
        <v>8653</v>
      </c>
      <c r="G488" t="s">
        <v>2212</v>
      </c>
      <c r="H488" t="s">
        <v>2213</v>
      </c>
      <c r="I488">
        <v>0</v>
      </c>
      <c r="J488" t="s">
        <v>519</v>
      </c>
      <c r="K488" t="s">
        <v>520</v>
      </c>
      <c r="L488">
        <v>5</v>
      </c>
      <c r="M488">
        <v>58</v>
      </c>
      <c r="N488" t="s">
        <v>617</v>
      </c>
      <c r="O488" t="s">
        <v>618</v>
      </c>
      <c r="P488" t="s">
        <v>619</v>
      </c>
      <c r="Q488" t="s">
        <v>524</v>
      </c>
      <c r="R488" t="s">
        <v>525</v>
      </c>
      <c r="S488" t="s">
        <v>526</v>
      </c>
      <c r="T488" t="s">
        <v>527</v>
      </c>
      <c r="U488" t="s">
        <v>779</v>
      </c>
      <c r="V488" t="s">
        <v>780</v>
      </c>
      <c r="W488" t="s">
        <v>541</v>
      </c>
      <c r="X488" t="s">
        <v>542</v>
      </c>
      <c r="Y488" t="s">
        <v>706</v>
      </c>
      <c r="Z488" t="s">
        <v>707</v>
      </c>
      <c r="AA488" t="s">
        <v>28</v>
      </c>
      <c r="AB488" s="3">
        <v>45000</v>
      </c>
      <c r="AC488">
        <v>0</v>
      </c>
      <c r="AD488">
        <v>0</v>
      </c>
      <c r="AE488" s="3">
        <v>45000</v>
      </c>
      <c r="AF488" s="3">
        <f t="shared" si="32"/>
        <v>0</v>
      </c>
      <c r="AG488" s="3">
        <v>45000</v>
      </c>
      <c r="AH488" s="3">
        <f t="shared" si="33"/>
        <v>46484.999999999993</v>
      </c>
      <c r="AI488" s="3">
        <f t="shared" si="34"/>
        <v>47972.52</v>
      </c>
      <c r="AJ488">
        <v>0</v>
      </c>
      <c r="AK488">
        <v>0</v>
      </c>
      <c r="AL488">
        <v>0</v>
      </c>
      <c r="AM488">
        <f t="shared" si="35"/>
        <v>0</v>
      </c>
      <c r="AN488">
        <v>45000</v>
      </c>
      <c r="AO488">
        <v>0</v>
      </c>
    </row>
    <row r="489" spans="1:41" hidden="1" x14ac:dyDescent="0.3">
      <c r="A489">
        <v>12641</v>
      </c>
      <c r="B489">
        <v>224085</v>
      </c>
      <c r="C489">
        <v>256676</v>
      </c>
      <c r="D489">
        <v>8657</v>
      </c>
      <c r="G489" t="s">
        <v>2214</v>
      </c>
      <c r="H489" t="s">
        <v>2215</v>
      </c>
      <c r="I489">
        <v>0</v>
      </c>
      <c r="J489" t="s">
        <v>519</v>
      </c>
      <c r="K489" t="s">
        <v>520</v>
      </c>
      <c r="L489">
        <v>5</v>
      </c>
      <c r="M489">
        <v>58</v>
      </c>
      <c r="N489" t="s">
        <v>617</v>
      </c>
      <c r="O489" t="s">
        <v>618</v>
      </c>
      <c r="P489" t="s">
        <v>619</v>
      </c>
      <c r="Q489" t="s">
        <v>524</v>
      </c>
      <c r="R489" t="s">
        <v>525</v>
      </c>
      <c r="S489" t="s">
        <v>526</v>
      </c>
      <c r="T489" t="s">
        <v>527</v>
      </c>
      <c r="U489" t="s">
        <v>779</v>
      </c>
      <c r="V489" t="s">
        <v>780</v>
      </c>
      <c r="W489" t="s">
        <v>541</v>
      </c>
      <c r="X489" t="s">
        <v>542</v>
      </c>
      <c r="Y489" t="s">
        <v>706</v>
      </c>
      <c r="Z489" t="s">
        <v>707</v>
      </c>
      <c r="AA489" t="s">
        <v>28</v>
      </c>
      <c r="AB489" s="3">
        <v>45000</v>
      </c>
      <c r="AC489">
        <v>0</v>
      </c>
      <c r="AD489">
        <v>0</v>
      </c>
      <c r="AE489" s="3">
        <v>45000</v>
      </c>
      <c r="AF489" s="3">
        <f t="shared" si="32"/>
        <v>0</v>
      </c>
      <c r="AG489" s="3">
        <v>45000</v>
      </c>
      <c r="AH489" s="3">
        <f t="shared" si="33"/>
        <v>46484.999999999993</v>
      </c>
      <c r="AI489" s="3">
        <f t="shared" si="34"/>
        <v>47972.52</v>
      </c>
      <c r="AJ489">
        <v>0</v>
      </c>
      <c r="AK489">
        <v>0</v>
      </c>
      <c r="AL489">
        <v>0</v>
      </c>
      <c r="AM489">
        <f t="shared" si="35"/>
        <v>0</v>
      </c>
      <c r="AN489">
        <v>45000</v>
      </c>
      <c r="AO489">
        <v>0</v>
      </c>
    </row>
    <row r="490" spans="1:41" hidden="1" x14ac:dyDescent="0.3">
      <c r="A490">
        <v>12642</v>
      </c>
      <c r="B490">
        <v>224086</v>
      </c>
      <c r="C490">
        <v>256677</v>
      </c>
      <c r="D490">
        <v>8658</v>
      </c>
      <c r="G490" t="s">
        <v>2216</v>
      </c>
      <c r="H490" t="s">
        <v>2217</v>
      </c>
      <c r="I490">
        <v>0</v>
      </c>
      <c r="J490" t="s">
        <v>519</v>
      </c>
      <c r="K490" t="s">
        <v>520</v>
      </c>
      <c r="L490">
        <v>5</v>
      </c>
      <c r="M490">
        <v>58</v>
      </c>
      <c r="N490" t="s">
        <v>617</v>
      </c>
      <c r="O490" t="s">
        <v>618</v>
      </c>
      <c r="P490" t="s">
        <v>619</v>
      </c>
      <c r="Q490" t="s">
        <v>524</v>
      </c>
      <c r="R490" t="s">
        <v>525</v>
      </c>
      <c r="S490" t="s">
        <v>526</v>
      </c>
      <c r="T490" t="s">
        <v>527</v>
      </c>
      <c r="U490" t="s">
        <v>779</v>
      </c>
      <c r="V490" t="s">
        <v>780</v>
      </c>
      <c r="W490" t="s">
        <v>541</v>
      </c>
      <c r="X490" t="s">
        <v>542</v>
      </c>
      <c r="Y490" t="s">
        <v>706</v>
      </c>
      <c r="Z490" t="s">
        <v>707</v>
      </c>
      <c r="AA490" t="s">
        <v>28</v>
      </c>
      <c r="AB490" s="3">
        <v>45000</v>
      </c>
      <c r="AC490">
        <v>0</v>
      </c>
      <c r="AD490">
        <v>0</v>
      </c>
      <c r="AE490" s="3">
        <v>45000</v>
      </c>
      <c r="AF490" s="3">
        <f t="shared" si="32"/>
        <v>0</v>
      </c>
      <c r="AG490" s="3">
        <v>45000</v>
      </c>
      <c r="AH490" s="3">
        <f t="shared" si="33"/>
        <v>46484.999999999993</v>
      </c>
      <c r="AI490" s="3">
        <f t="shared" si="34"/>
        <v>47972.52</v>
      </c>
      <c r="AJ490">
        <v>0</v>
      </c>
      <c r="AK490">
        <v>0</v>
      </c>
      <c r="AL490">
        <v>0</v>
      </c>
      <c r="AM490">
        <f t="shared" si="35"/>
        <v>0</v>
      </c>
      <c r="AN490">
        <v>45000</v>
      </c>
      <c r="AO490">
        <v>0</v>
      </c>
    </row>
    <row r="491" spans="1:41" hidden="1" x14ac:dyDescent="0.3">
      <c r="A491">
        <v>10936</v>
      </c>
      <c r="B491">
        <v>223824</v>
      </c>
      <c r="C491">
        <v>256461</v>
      </c>
      <c r="D491">
        <v>252</v>
      </c>
      <c r="G491" t="s">
        <v>1148</v>
      </c>
      <c r="H491" t="s">
        <v>1149</v>
      </c>
      <c r="I491">
        <v>0</v>
      </c>
      <c r="J491" t="s">
        <v>519</v>
      </c>
      <c r="K491" t="s">
        <v>520</v>
      </c>
      <c r="L491">
        <v>7</v>
      </c>
      <c r="M491">
        <v>78</v>
      </c>
      <c r="N491" t="s">
        <v>856</v>
      </c>
      <c r="O491" t="s">
        <v>522</v>
      </c>
      <c r="P491" t="s">
        <v>523</v>
      </c>
      <c r="Q491" t="s">
        <v>524</v>
      </c>
      <c r="R491" t="s">
        <v>525</v>
      </c>
      <c r="S491" t="s">
        <v>526</v>
      </c>
      <c r="T491" t="s">
        <v>527</v>
      </c>
      <c r="U491" t="s">
        <v>554</v>
      </c>
      <c r="V491" t="s">
        <v>555</v>
      </c>
      <c r="W491" t="s">
        <v>530</v>
      </c>
      <c r="X491" t="s">
        <v>531</v>
      </c>
      <c r="Y491" t="s">
        <v>669</v>
      </c>
      <c r="Z491" t="s">
        <v>670</v>
      </c>
      <c r="AA491" t="s">
        <v>26</v>
      </c>
      <c r="AB491" s="3">
        <v>48000</v>
      </c>
      <c r="AC491" s="3">
        <v>0</v>
      </c>
      <c r="AD491">
        <v>0</v>
      </c>
      <c r="AE491" s="3">
        <v>48000</v>
      </c>
      <c r="AF491" s="3">
        <f t="shared" si="32"/>
        <v>-48000</v>
      </c>
      <c r="AG491" s="3">
        <v>0</v>
      </c>
      <c r="AH491" s="3">
        <f t="shared" si="33"/>
        <v>0</v>
      </c>
      <c r="AI491" s="3">
        <f t="shared" si="34"/>
        <v>0</v>
      </c>
      <c r="AJ491">
        <v>0</v>
      </c>
      <c r="AK491">
        <v>0</v>
      </c>
      <c r="AL491">
        <v>26000</v>
      </c>
      <c r="AM491">
        <f t="shared" si="35"/>
        <v>52000</v>
      </c>
      <c r="AN491">
        <v>22000</v>
      </c>
      <c r="AO491">
        <v>54.17</v>
      </c>
    </row>
    <row r="492" spans="1:41" hidden="1" x14ac:dyDescent="0.3">
      <c r="A492">
        <v>10936</v>
      </c>
      <c r="B492">
        <v>209380</v>
      </c>
      <c r="C492">
        <v>246740</v>
      </c>
      <c r="D492">
        <v>252</v>
      </c>
      <c r="G492" t="s">
        <v>1148</v>
      </c>
      <c r="H492" t="s">
        <v>1149</v>
      </c>
      <c r="I492">
        <v>0</v>
      </c>
      <c r="J492" t="s">
        <v>519</v>
      </c>
      <c r="K492" t="s">
        <v>520</v>
      </c>
      <c r="L492">
        <v>7</v>
      </c>
      <c r="M492">
        <v>78</v>
      </c>
      <c r="N492" t="s">
        <v>856</v>
      </c>
      <c r="O492" t="s">
        <v>522</v>
      </c>
      <c r="P492" t="s">
        <v>523</v>
      </c>
      <c r="Q492" t="s">
        <v>524</v>
      </c>
      <c r="R492" t="s">
        <v>525</v>
      </c>
      <c r="S492" t="s">
        <v>526</v>
      </c>
      <c r="T492" t="s">
        <v>527</v>
      </c>
      <c r="U492" t="s">
        <v>554</v>
      </c>
      <c r="V492" t="s">
        <v>555</v>
      </c>
      <c r="W492" t="s">
        <v>530</v>
      </c>
      <c r="X492" t="s">
        <v>531</v>
      </c>
      <c r="Y492" t="s">
        <v>673</v>
      </c>
      <c r="Z492" t="s">
        <v>674</v>
      </c>
      <c r="AA492" t="s">
        <v>26</v>
      </c>
      <c r="AB492" s="3">
        <v>187614</v>
      </c>
      <c r="AC492" s="3">
        <v>0</v>
      </c>
      <c r="AD492">
        <v>0</v>
      </c>
      <c r="AE492" s="3">
        <v>187614</v>
      </c>
      <c r="AF492" s="3">
        <f t="shared" si="32"/>
        <v>-187614</v>
      </c>
      <c r="AG492" s="3">
        <v>0</v>
      </c>
      <c r="AH492" s="3">
        <f t="shared" si="33"/>
        <v>0</v>
      </c>
      <c r="AI492" s="3">
        <f t="shared" si="34"/>
        <v>0</v>
      </c>
      <c r="AJ492">
        <v>0</v>
      </c>
      <c r="AK492">
        <v>0</v>
      </c>
      <c r="AL492">
        <v>199637.54</v>
      </c>
      <c r="AM492">
        <f t="shared" si="35"/>
        <v>399275.08</v>
      </c>
      <c r="AN492">
        <v>-12023.54</v>
      </c>
      <c r="AO492">
        <v>106.41</v>
      </c>
    </row>
    <row r="493" spans="1:41" hidden="1" x14ac:dyDescent="0.3">
      <c r="A493">
        <v>10936</v>
      </c>
      <c r="B493">
        <v>224047</v>
      </c>
      <c r="C493">
        <v>256652</v>
      </c>
      <c r="D493">
        <v>252</v>
      </c>
      <c r="G493" t="s">
        <v>1148</v>
      </c>
      <c r="H493" t="s">
        <v>1149</v>
      </c>
      <c r="I493">
        <v>0</v>
      </c>
      <c r="J493" t="s">
        <v>519</v>
      </c>
      <c r="K493" t="s">
        <v>520</v>
      </c>
      <c r="L493">
        <v>7</v>
      </c>
      <c r="M493">
        <v>78</v>
      </c>
      <c r="N493" t="s">
        <v>856</v>
      </c>
      <c r="O493" t="s">
        <v>522</v>
      </c>
      <c r="P493" t="s">
        <v>523</v>
      </c>
      <c r="Q493" t="s">
        <v>524</v>
      </c>
      <c r="R493" t="s">
        <v>525</v>
      </c>
      <c r="S493" t="s">
        <v>526</v>
      </c>
      <c r="T493" t="s">
        <v>527</v>
      </c>
      <c r="U493" t="s">
        <v>554</v>
      </c>
      <c r="V493" t="s">
        <v>555</v>
      </c>
      <c r="W493" t="s">
        <v>530</v>
      </c>
      <c r="X493" t="s">
        <v>531</v>
      </c>
      <c r="Y493" t="s">
        <v>1150</v>
      </c>
      <c r="Z493" t="s">
        <v>952</v>
      </c>
      <c r="AA493" t="s">
        <v>26</v>
      </c>
      <c r="AB493" s="3">
        <v>2274</v>
      </c>
      <c r="AC493" s="3">
        <v>0</v>
      </c>
      <c r="AD493">
        <v>0</v>
      </c>
      <c r="AE493" s="3">
        <v>2274</v>
      </c>
      <c r="AF493" s="3">
        <f t="shared" si="32"/>
        <v>-2274</v>
      </c>
      <c r="AG493" s="3">
        <v>0</v>
      </c>
      <c r="AH493" s="3">
        <f t="shared" si="33"/>
        <v>0</v>
      </c>
      <c r="AI493" s="3">
        <f t="shared" si="34"/>
        <v>0</v>
      </c>
      <c r="AJ493">
        <v>0</v>
      </c>
      <c r="AK493">
        <v>0</v>
      </c>
      <c r="AL493">
        <v>2791.26</v>
      </c>
      <c r="AM493">
        <f t="shared" si="35"/>
        <v>5582.52</v>
      </c>
      <c r="AN493">
        <v>-517.26</v>
      </c>
      <c r="AO493">
        <v>122.75</v>
      </c>
    </row>
    <row r="494" spans="1:41" hidden="1" x14ac:dyDescent="0.3">
      <c r="A494">
        <v>10936</v>
      </c>
      <c r="B494">
        <v>224034</v>
      </c>
      <c r="C494">
        <v>256635</v>
      </c>
      <c r="D494">
        <v>252</v>
      </c>
      <c r="G494" t="s">
        <v>1148</v>
      </c>
      <c r="H494" t="s">
        <v>1149</v>
      </c>
      <c r="I494">
        <v>0</v>
      </c>
      <c r="J494" t="s">
        <v>519</v>
      </c>
      <c r="K494" t="s">
        <v>520</v>
      </c>
      <c r="L494">
        <v>7</v>
      </c>
      <c r="M494">
        <v>78</v>
      </c>
      <c r="N494" t="s">
        <v>856</v>
      </c>
      <c r="O494" t="s">
        <v>522</v>
      </c>
      <c r="P494" t="s">
        <v>523</v>
      </c>
      <c r="Q494" t="s">
        <v>524</v>
      </c>
      <c r="R494" t="s">
        <v>525</v>
      </c>
      <c r="S494" t="s">
        <v>526</v>
      </c>
      <c r="T494" t="s">
        <v>527</v>
      </c>
      <c r="U494" t="s">
        <v>554</v>
      </c>
      <c r="V494" t="s">
        <v>555</v>
      </c>
      <c r="W494" t="s">
        <v>530</v>
      </c>
      <c r="X494" t="s">
        <v>531</v>
      </c>
      <c r="Y494" t="s">
        <v>957</v>
      </c>
      <c r="Z494" t="s">
        <v>958</v>
      </c>
      <c r="AA494" t="s">
        <v>26</v>
      </c>
      <c r="AB494" s="3">
        <v>24000</v>
      </c>
      <c r="AC494" s="3">
        <v>0</v>
      </c>
      <c r="AD494">
        <v>0</v>
      </c>
      <c r="AE494" s="3">
        <v>24000</v>
      </c>
      <c r="AF494" s="3">
        <f t="shared" si="32"/>
        <v>-24000</v>
      </c>
      <c r="AG494" s="3">
        <v>0</v>
      </c>
      <c r="AH494" s="3">
        <f t="shared" si="33"/>
        <v>0</v>
      </c>
      <c r="AI494" s="3">
        <f t="shared" si="34"/>
        <v>0</v>
      </c>
      <c r="AJ494">
        <v>0</v>
      </c>
      <c r="AK494">
        <v>0</v>
      </c>
      <c r="AL494">
        <v>10000</v>
      </c>
      <c r="AM494">
        <f t="shared" si="35"/>
        <v>20000</v>
      </c>
      <c r="AN494">
        <v>14000</v>
      </c>
      <c r="AO494">
        <v>41.67</v>
      </c>
    </row>
    <row r="495" spans="1:41" hidden="1" x14ac:dyDescent="0.3">
      <c r="A495">
        <v>10936</v>
      </c>
      <c r="B495">
        <v>224044</v>
      </c>
      <c r="C495">
        <v>256648</v>
      </c>
      <c r="D495">
        <v>252</v>
      </c>
      <c r="G495" t="s">
        <v>1148</v>
      </c>
      <c r="H495" t="s">
        <v>1149</v>
      </c>
      <c r="I495">
        <v>0</v>
      </c>
      <c r="J495" t="s">
        <v>519</v>
      </c>
      <c r="K495" t="s">
        <v>520</v>
      </c>
      <c r="L495">
        <v>7</v>
      </c>
      <c r="M495">
        <v>78</v>
      </c>
      <c r="N495" t="s">
        <v>856</v>
      </c>
      <c r="O495" t="s">
        <v>522</v>
      </c>
      <c r="P495" t="s">
        <v>523</v>
      </c>
      <c r="Q495" t="s">
        <v>524</v>
      </c>
      <c r="R495" t="s">
        <v>525</v>
      </c>
      <c r="S495" t="s">
        <v>526</v>
      </c>
      <c r="T495" t="s">
        <v>527</v>
      </c>
      <c r="U495" t="s">
        <v>554</v>
      </c>
      <c r="V495" t="s">
        <v>555</v>
      </c>
      <c r="W495" t="s">
        <v>530</v>
      </c>
      <c r="X495" t="s">
        <v>531</v>
      </c>
      <c r="Y495" t="s">
        <v>1151</v>
      </c>
      <c r="Z495" t="s">
        <v>962</v>
      </c>
      <c r="AA495" t="s">
        <v>26</v>
      </c>
      <c r="AB495" s="3">
        <v>295964</v>
      </c>
      <c r="AC495" s="3">
        <v>0</v>
      </c>
      <c r="AD495">
        <v>0</v>
      </c>
      <c r="AE495" s="3">
        <v>295964</v>
      </c>
      <c r="AF495" s="3">
        <f t="shared" si="32"/>
        <v>-295964</v>
      </c>
      <c r="AG495" s="3">
        <v>0</v>
      </c>
      <c r="AH495" s="3">
        <f t="shared" si="33"/>
        <v>0</v>
      </c>
      <c r="AI495" s="3">
        <f t="shared" si="34"/>
        <v>0</v>
      </c>
      <c r="AJ495">
        <v>0</v>
      </c>
      <c r="AK495">
        <v>0</v>
      </c>
      <c r="AL495">
        <v>113547.45</v>
      </c>
      <c r="AM495">
        <f t="shared" si="35"/>
        <v>227094.9</v>
      </c>
      <c r="AN495">
        <v>182416.55</v>
      </c>
      <c r="AO495">
        <v>38.369999999999997</v>
      </c>
    </row>
    <row r="496" spans="1:41" hidden="1" x14ac:dyDescent="0.3">
      <c r="A496">
        <v>10936</v>
      </c>
      <c r="B496">
        <v>209415</v>
      </c>
      <c r="C496">
        <v>246774</v>
      </c>
      <c r="D496">
        <v>252</v>
      </c>
      <c r="G496" t="s">
        <v>1148</v>
      </c>
      <c r="H496" t="s">
        <v>1149</v>
      </c>
      <c r="I496">
        <v>0</v>
      </c>
      <c r="J496" t="s">
        <v>519</v>
      </c>
      <c r="K496" t="s">
        <v>520</v>
      </c>
      <c r="L496">
        <v>7</v>
      </c>
      <c r="M496">
        <v>78</v>
      </c>
      <c r="N496" t="s">
        <v>856</v>
      </c>
      <c r="O496" t="s">
        <v>522</v>
      </c>
      <c r="P496" t="s">
        <v>523</v>
      </c>
      <c r="Q496" t="s">
        <v>524</v>
      </c>
      <c r="R496" t="s">
        <v>525</v>
      </c>
      <c r="S496" t="s">
        <v>526</v>
      </c>
      <c r="T496" t="s">
        <v>527</v>
      </c>
      <c r="U496" t="s">
        <v>554</v>
      </c>
      <c r="V496" t="s">
        <v>555</v>
      </c>
      <c r="W496" t="s">
        <v>530</v>
      </c>
      <c r="X496" t="s">
        <v>531</v>
      </c>
      <c r="Y496" t="s">
        <v>650</v>
      </c>
      <c r="Z496" t="s">
        <v>651</v>
      </c>
      <c r="AA496" t="s">
        <v>26</v>
      </c>
      <c r="AB496" s="3">
        <v>67369</v>
      </c>
      <c r="AC496" s="3">
        <v>0</v>
      </c>
      <c r="AD496">
        <v>0</v>
      </c>
      <c r="AE496" s="3">
        <v>67369</v>
      </c>
      <c r="AF496" s="3">
        <f t="shared" si="32"/>
        <v>-67369</v>
      </c>
      <c r="AG496" s="3">
        <v>0</v>
      </c>
      <c r="AH496" s="3">
        <f t="shared" si="33"/>
        <v>0</v>
      </c>
      <c r="AI496" s="3">
        <f t="shared" si="34"/>
        <v>0</v>
      </c>
      <c r="AJ496">
        <v>0</v>
      </c>
      <c r="AK496">
        <v>0</v>
      </c>
      <c r="AL496">
        <v>34387.879999999997</v>
      </c>
      <c r="AM496">
        <f t="shared" si="35"/>
        <v>68775.759999999995</v>
      </c>
      <c r="AN496">
        <v>32981.120000000003</v>
      </c>
      <c r="AO496">
        <v>51.04</v>
      </c>
    </row>
    <row r="497" spans="1:41" hidden="1" x14ac:dyDescent="0.3">
      <c r="A497">
        <v>10936</v>
      </c>
      <c r="B497">
        <v>223879</v>
      </c>
      <c r="C497">
        <v>256511</v>
      </c>
      <c r="D497">
        <v>252</v>
      </c>
      <c r="G497" t="s">
        <v>1148</v>
      </c>
      <c r="H497" t="s">
        <v>1149</v>
      </c>
      <c r="I497">
        <v>0</v>
      </c>
      <c r="J497" t="s">
        <v>519</v>
      </c>
      <c r="K497" t="s">
        <v>520</v>
      </c>
      <c r="L497">
        <v>7</v>
      </c>
      <c r="M497">
        <v>78</v>
      </c>
      <c r="N497" t="s">
        <v>856</v>
      </c>
      <c r="O497" t="s">
        <v>522</v>
      </c>
      <c r="P497" t="s">
        <v>523</v>
      </c>
      <c r="Q497" t="s">
        <v>524</v>
      </c>
      <c r="R497" t="s">
        <v>525</v>
      </c>
      <c r="S497" t="s">
        <v>526</v>
      </c>
      <c r="T497" t="s">
        <v>527</v>
      </c>
      <c r="U497" t="s">
        <v>554</v>
      </c>
      <c r="V497" t="s">
        <v>555</v>
      </c>
      <c r="W497" t="s">
        <v>530</v>
      </c>
      <c r="X497" t="s">
        <v>531</v>
      </c>
      <c r="Y497" t="s">
        <v>642</v>
      </c>
      <c r="Z497" t="s">
        <v>643</v>
      </c>
      <c r="AA497" t="s">
        <v>26</v>
      </c>
      <c r="AB497" s="3">
        <v>748322</v>
      </c>
      <c r="AC497" s="3">
        <v>0</v>
      </c>
      <c r="AD497">
        <v>0</v>
      </c>
      <c r="AE497" s="3">
        <v>748322</v>
      </c>
      <c r="AF497" s="3">
        <f t="shared" si="32"/>
        <v>-748322</v>
      </c>
      <c r="AG497" s="3">
        <v>0</v>
      </c>
      <c r="AH497" s="3">
        <f t="shared" si="33"/>
        <v>0</v>
      </c>
      <c r="AI497" s="3">
        <f t="shared" si="34"/>
        <v>0</v>
      </c>
      <c r="AJ497">
        <v>0</v>
      </c>
      <c r="AK497">
        <v>0</v>
      </c>
      <c r="AL497">
        <v>200817.45</v>
      </c>
      <c r="AM497">
        <f t="shared" si="35"/>
        <v>401634.9</v>
      </c>
      <c r="AN497">
        <v>547504.55000000005</v>
      </c>
      <c r="AO497">
        <v>26.84</v>
      </c>
    </row>
    <row r="498" spans="1:41" hidden="1" x14ac:dyDescent="0.3">
      <c r="A498">
        <v>10936</v>
      </c>
      <c r="B498">
        <v>224025</v>
      </c>
      <c r="C498">
        <v>256628</v>
      </c>
      <c r="D498">
        <v>252</v>
      </c>
      <c r="G498" t="s">
        <v>1148</v>
      </c>
      <c r="H498" t="s">
        <v>1149</v>
      </c>
      <c r="I498">
        <v>0</v>
      </c>
      <c r="J498" t="s">
        <v>519</v>
      </c>
      <c r="K498" t="s">
        <v>520</v>
      </c>
      <c r="L498">
        <v>7</v>
      </c>
      <c r="M498">
        <v>78</v>
      </c>
      <c r="N498" t="s">
        <v>856</v>
      </c>
      <c r="O498" t="s">
        <v>522</v>
      </c>
      <c r="P498" t="s">
        <v>523</v>
      </c>
      <c r="Q498" t="s">
        <v>524</v>
      </c>
      <c r="R498" t="s">
        <v>525</v>
      </c>
      <c r="S498" t="s">
        <v>526</v>
      </c>
      <c r="T498" t="s">
        <v>527</v>
      </c>
      <c r="U498" t="s">
        <v>554</v>
      </c>
      <c r="V498" t="s">
        <v>555</v>
      </c>
      <c r="W498" t="s">
        <v>530</v>
      </c>
      <c r="X498" t="s">
        <v>531</v>
      </c>
      <c r="Y498" t="s">
        <v>1152</v>
      </c>
      <c r="Z498" t="s">
        <v>954</v>
      </c>
      <c r="AA498" t="s">
        <v>26</v>
      </c>
      <c r="AB498" s="3">
        <v>124967</v>
      </c>
      <c r="AC498" s="3">
        <v>0</v>
      </c>
      <c r="AD498">
        <v>0</v>
      </c>
      <c r="AE498" s="3">
        <v>124967</v>
      </c>
      <c r="AF498" s="3">
        <f t="shared" si="32"/>
        <v>-124967</v>
      </c>
      <c r="AG498" s="3">
        <v>0</v>
      </c>
      <c r="AH498" s="3">
        <f t="shared" si="33"/>
        <v>0</v>
      </c>
      <c r="AI498" s="3">
        <f t="shared" si="34"/>
        <v>0</v>
      </c>
      <c r="AJ498">
        <v>0</v>
      </c>
      <c r="AK498">
        <v>0</v>
      </c>
      <c r="AL498">
        <v>48663.199999999997</v>
      </c>
      <c r="AM498">
        <f t="shared" si="35"/>
        <v>97326.399999999994</v>
      </c>
      <c r="AN498">
        <v>76303.8</v>
      </c>
      <c r="AO498">
        <v>38.94</v>
      </c>
    </row>
    <row r="499" spans="1:41" hidden="1" x14ac:dyDescent="0.3">
      <c r="A499">
        <v>10936</v>
      </c>
      <c r="B499">
        <v>223927</v>
      </c>
      <c r="C499">
        <v>256548</v>
      </c>
      <c r="D499">
        <v>252</v>
      </c>
      <c r="G499" t="s">
        <v>1148</v>
      </c>
      <c r="H499" t="s">
        <v>1149</v>
      </c>
      <c r="I499">
        <v>0</v>
      </c>
      <c r="J499" t="s">
        <v>519</v>
      </c>
      <c r="K499" t="s">
        <v>520</v>
      </c>
      <c r="L499">
        <v>7</v>
      </c>
      <c r="M499">
        <v>78</v>
      </c>
      <c r="N499" t="s">
        <v>856</v>
      </c>
      <c r="O499" t="s">
        <v>522</v>
      </c>
      <c r="P499" t="s">
        <v>523</v>
      </c>
      <c r="Q499" t="s">
        <v>524</v>
      </c>
      <c r="R499" t="s">
        <v>525</v>
      </c>
      <c r="S499" t="s">
        <v>526</v>
      </c>
      <c r="T499" t="s">
        <v>527</v>
      </c>
      <c r="U499" t="s">
        <v>554</v>
      </c>
      <c r="V499" t="s">
        <v>555</v>
      </c>
      <c r="W499" t="s">
        <v>530</v>
      </c>
      <c r="X499" t="s">
        <v>531</v>
      </c>
      <c r="Y499" t="s">
        <v>652</v>
      </c>
      <c r="Z499" t="s">
        <v>653</v>
      </c>
      <c r="AA499" t="s">
        <v>26</v>
      </c>
      <c r="AB499" s="3">
        <v>4006542</v>
      </c>
      <c r="AC499" s="3">
        <v>0</v>
      </c>
      <c r="AD499">
        <v>0</v>
      </c>
      <c r="AE499" s="3">
        <v>4006542</v>
      </c>
      <c r="AF499" s="3">
        <f t="shared" si="32"/>
        <v>-4006542</v>
      </c>
      <c r="AG499" s="3">
        <v>0</v>
      </c>
      <c r="AH499" s="3">
        <f t="shared" si="33"/>
        <v>0</v>
      </c>
      <c r="AI499" s="3">
        <f t="shared" si="34"/>
        <v>0</v>
      </c>
      <c r="AJ499">
        <v>0</v>
      </c>
      <c r="AK499">
        <v>0</v>
      </c>
      <c r="AL499">
        <v>1897821.22</v>
      </c>
      <c r="AM499">
        <f t="shared" si="35"/>
        <v>3795642.44</v>
      </c>
      <c r="AN499">
        <v>2108720.7799999998</v>
      </c>
      <c r="AO499">
        <v>47.37</v>
      </c>
    </row>
    <row r="500" spans="1:41" hidden="1" x14ac:dyDescent="0.3">
      <c r="A500">
        <v>10936</v>
      </c>
      <c r="B500">
        <v>209430</v>
      </c>
      <c r="C500">
        <v>246789</v>
      </c>
      <c r="D500">
        <v>252</v>
      </c>
      <c r="G500" t="s">
        <v>1148</v>
      </c>
      <c r="H500" t="s">
        <v>1149</v>
      </c>
      <c r="I500">
        <v>0</v>
      </c>
      <c r="J500" t="s">
        <v>519</v>
      </c>
      <c r="K500" t="s">
        <v>520</v>
      </c>
      <c r="L500">
        <v>7</v>
      </c>
      <c r="M500">
        <v>78</v>
      </c>
      <c r="N500" t="s">
        <v>856</v>
      </c>
      <c r="O500" t="s">
        <v>522</v>
      </c>
      <c r="P500" t="s">
        <v>523</v>
      </c>
      <c r="Q500" t="s">
        <v>524</v>
      </c>
      <c r="R500" t="s">
        <v>525</v>
      </c>
      <c r="S500" t="s">
        <v>526</v>
      </c>
      <c r="T500" t="s">
        <v>527</v>
      </c>
      <c r="U500" t="s">
        <v>554</v>
      </c>
      <c r="V500" t="s">
        <v>555</v>
      </c>
      <c r="W500" t="s">
        <v>530</v>
      </c>
      <c r="X500" t="s">
        <v>531</v>
      </c>
      <c r="Y500" t="s">
        <v>658</v>
      </c>
      <c r="Z500" t="s">
        <v>659</v>
      </c>
      <c r="AA500" t="s">
        <v>26</v>
      </c>
      <c r="AB500" s="3">
        <v>921</v>
      </c>
      <c r="AC500" s="3">
        <v>0</v>
      </c>
      <c r="AD500">
        <v>0</v>
      </c>
      <c r="AE500" s="3">
        <v>921</v>
      </c>
      <c r="AF500" s="3">
        <f t="shared" si="32"/>
        <v>-921</v>
      </c>
      <c r="AG500" s="3">
        <v>0</v>
      </c>
      <c r="AH500" s="3">
        <f t="shared" si="33"/>
        <v>0</v>
      </c>
      <c r="AI500" s="3">
        <f t="shared" si="34"/>
        <v>0</v>
      </c>
      <c r="AJ500">
        <v>0</v>
      </c>
      <c r="AK500">
        <v>0</v>
      </c>
      <c r="AL500">
        <v>552.20000000000005</v>
      </c>
      <c r="AM500">
        <f t="shared" si="35"/>
        <v>1104.4000000000001</v>
      </c>
      <c r="AN500">
        <v>368.8</v>
      </c>
      <c r="AO500">
        <v>59.96</v>
      </c>
    </row>
    <row r="501" spans="1:41" hidden="1" x14ac:dyDescent="0.3">
      <c r="A501">
        <v>10936</v>
      </c>
      <c r="B501">
        <v>223946</v>
      </c>
      <c r="C501">
        <v>256567</v>
      </c>
      <c r="D501">
        <v>252</v>
      </c>
      <c r="G501" t="s">
        <v>1148</v>
      </c>
      <c r="H501" t="s">
        <v>1149</v>
      </c>
      <c r="I501">
        <v>0</v>
      </c>
      <c r="J501" t="s">
        <v>519</v>
      </c>
      <c r="K501" t="s">
        <v>520</v>
      </c>
      <c r="L501">
        <v>7</v>
      </c>
      <c r="M501">
        <v>78</v>
      </c>
      <c r="N501" t="s">
        <v>856</v>
      </c>
      <c r="O501" t="s">
        <v>522</v>
      </c>
      <c r="P501" t="s">
        <v>523</v>
      </c>
      <c r="Q501" t="s">
        <v>524</v>
      </c>
      <c r="R501" t="s">
        <v>525</v>
      </c>
      <c r="S501" t="s">
        <v>526</v>
      </c>
      <c r="T501" t="s">
        <v>527</v>
      </c>
      <c r="U501" t="s">
        <v>554</v>
      </c>
      <c r="V501" t="s">
        <v>555</v>
      </c>
      <c r="W501" t="s">
        <v>530</v>
      </c>
      <c r="X501" t="s">
        <v>531</v>
      </c>
      <c r="Y501" t="s">
        <v>656</v>
      </c>
      <c r="Z501" t="s">
        <v>657</v>
      </c>
      <c r="AA501" t="s">
        <v>26</v>
      </c>
      <c r="AB501" s="3">
        <v>333778</v>
      </c>
      <c r="AC501" s="3">
        <v>0</v>
      </c>
      <c r="AD501">
        <v>0</v>
      </c>
      <c r="AE501" s="3">
        <v>333778</v>
      </c>
      <c r="AF501" s="3">
        <f t="shared" si="32"/>
        <v>-333778</v>
      </c>
      <c r="AG501" s="3">
        <v>0</v>
      </c>
      <c r="AH501" s="3">
        <f t="shared" si="33"/>
        <v>0</v>
      </c>
      <c r="AI501" s="3">
        <f t="shared" si="34"/>
        <v>0</v>
      </c>
      <c r="AJ501">
        <v>0</v>
      </c>
      <c r="AK501">
        <v>0</v>
      </c>
      <c r="AL501">
        <v>220887.16</v>
      </c>
      <c r="AM501">
        <f t="shared" si="35"/>
        <v>441774.32</v>
      </c>
      <c r="AN501">
        <v>112890.84</v>
      </c>
      <c r="AO501">
        <v>66.180000000000007</v>
      </c>
    </row>
    <row r="502" spans="1:41" hidden="1" x14ac:dyDescent="0.3">
      <c r="A502">
        <v>10936</v>
      </c>
      <c r="B502">
        <v>231622</v>
      </c>
      <c r="C502">
        <v>263441</v>
      </c>
      <c r="D502">
        <v>252</v>
      </c>
      <c r="G502" t="s">
        <v>1148</v>
      </c>
      <c r="H502" t="s">
        <v>1149</v>
      </c>
      <c r="I502">
        <v>0</v>
      </c>
      <c r="J502" t="s">
        <v>519</v>
      </c>
      <c r="K502" t="s">
        <v>520</v>
      </c>
      <c r="L502">
        <v>7</v>
      </c>
      <c r="M502">
        <v>78</v>
      </c>
      <c r="N502" t="s">
        <v>856</v>
      </c>
      <c r="O502" t="s">
        <v>522</v>
      </c>
      <c r="P502" t="s">
        <v>523</v>
      </c>
      <c r="Q502" t="s">
        <v>524</v>
      </c>
      <c r="R502" t="s">
        <v>525</v>
      </c>
      <c r="S502" t="s">
        <v>526</v>
      </c>
      <c r="T502" t="s">
        <v>527</v>
      </c>
      <c r="U502" t="s">
        <v>554</v>
      </c>
      <c r="V502" t="s">
        <v>555</v>
      </c>
      <c r="W502" t="s">
        <v>530</v>
      </c>
      <c r="X502" t="s">
        <v>531</v>
      </c>
      <c r="Y502" t="s">
        <v>646</v>
      </c>
      <c r="Z502" t="s">
        <v>647</v>
      </c>
      <c r="AA502" t="s">
        <v>26</v>
      </c>
      <c r="AB502" s="3">
        <v>19637</v>
      </c>
      <c r="AC502" s="3">
        <v>0</v>
      </c>
      <c r="AD502">
        <v>0</v>
      </c>
      <c r="AE502" s="3">
        <v>19637</v>
      </c>
      <c r="AF502" s="3">
        <f t="shared" si="32"/>
        <v>-19637</v>
      </c>
      <c r="AG502" s="3">
        <v>0</v>
      </c>
      <c r="AH502" s="3">
        <f t="shared" si="33"/>
        <v>0</v>
      </c>
      <c r="AI502" s="3">
        <f t="shared" si="34"/>
        <v>0</v>
      </c>
      <c r="AJ502">
        <v>0</v>
      </c>
      <c r="AK502">
        <v>0</v>
      </c>
      <c r="AL502">
        <v>7269</v>
      </c>
      <c r="AM502">
        <f t="shared" si="35"/>
        <v>14538</v>
      </c>
      <c r="AN502">
        <v>12368</v>
      </c>
      <c r="AO502">
        <v>37.020000000000003</v>
      </c>
    </row>
    <row r="503" spans="1:41" hidden="1" x14ac:dyDescent="0.3">
      <c r="A503">
        <v>11204</v>
      </c>
      <c r="B503">
        <v>225996</v>
      </c>
      <c r="C503">
        <v>257578</v>
      </c>
      <c r="D503">
        <v>520</v>
      </c>
      <c r="G503" t="s">
        <v>1386</v>
      </c>
      <c r="H503" t="s">
        <v>1387</v>
      </c>
      <c r="I503">
        <v>0</v>
      </c>
      <c r="J503" t="s">
        <v>519</v>
      </c>
      <c r="K503" t="s">
        <v>520</v>
      </c>
      <c r="L503">
        <v>5</v>
      </c>
      <c r="M503">
        <v>92</v>
      </c>
      <c r="N503" t="s">
        <v>355</v>
      </c>
      <c r="O503" t="s">
        <v>545</v>
      </c>
      <c r="P503" t="s">
        <v>546</v>
      </c>
      <c r="Q503" t="s">
        <v>524</v>
      </c>
      <c r="R503" t="s">
        <v>525</v>
      </c>
      <c r="S503" t="s">
        <v>526</v>
      </c>
      <c r="T503" t="s">
        <v>527</v>
      </c>
      <c r="U503" t="s">
        <v>554</v>
      </c>
      <c r="V503" t="s">
        <v>555</v>
      </c>
      <c r="W503" t="s">
        <v>541</v>
      </c>
      <c r="X503" t="s">
        <v>542</v>
      </c>
      <c r="Y503" t="s">
        <v>592</v>
      </c>
      <c r="Z503" t="s">
        <v>593</v>
      </c>
      <c r="AA503" t="s">
        <v>29</v>
      </c>
      <c r="AB503" s="3">
        <v>31885</v>
      </c>
      <c r="AC503">
        <v>50000</v>
      </c>
      <c r="AD503">
        <v>0</v>
      </c>
      <c r="AE503" s="3">
        <v>81885</v>
      </c>
      <c r="AF503" s="3">
        <f t="shared" si="32"/>
        <v>0</v>
      </c>
      <c r="AG503" s="3">
        <v>81885</v>
      </c>
      <c r="AH503" s="3">
        <f t="shared" si="33"/>
        <v>84587.204999999987</v>
      </c>
      <c r="AI503" s="3">
        <f t="shared" si="34"/>
        <v>87293.995559999996</v>
      </c>
      <c r="AJ503">
        <v>0</v>
      </c>
      <c r="AK503">
        <v>0</v>
      </c>
      <c r="AL503">
        <v>36492.75</v>
      </c>
      <c r="AM503">
        <f t="shared" si="35"/>
        <v>72985.5</v>
      </c>
      <c r="AN503">
        <v>45392.25</v>
      </c>
      <c r="AO503">
        <v>44.57</v>
      </c>
    </row>
    <row r="504" spans="1:41" hidden="1" x14ac:dyDescent="0.3">
      <c r="A504">
        <v>11083</v>
      </c>
      <c r="B504">
        <v>203912</v>
      </c>
      <c r="C504">
        <v>241351</v>
      </c>
      <c r="D504">
        <v>399</v>
      </c>
      <c r="E504" t="str">
        <f>CONCATENATE(MID(G504,8,3),F504)</f>
        <v>016/078/1341</v>
      </c>
      <c r="F504" s="252" t="s">
        <v>594</v>
      </c>
      <c r="G504" t="s">
        <v>1340</v>
      </c>
      <c r="H504" t="s">
        <v>1341</v>
      </c>
      <c r="I504">
        <v>0</v>
      </c>
      <c r="J504" t="s">
        <v>519</v>
      </c>
      <c r="K504" t="s">
        <v>520</v>
      </c>
      <c r="L504">
        <v>2</v>
      </c>
      <c r="M504">
        <v>33</v>
      </c>
      <c r="N504" t="s">
        <v>610</v>
      </c>
      <c r="O504" t="s">
        <v>611</v>
      </c>
      <c r="P504" t="s">
        <v>612</v>
      </c>
      <c r="Q504" t="s">
        <v>524</v>
      </c>
      <c r="R504" t="s">
        <v>525</v>
      </c>
      <c r="S504" t="s">
        <v>526</v>
      </c>
      <c r="T504" t="s">
        <v>527</v>
      </c>
      <c r="U504" t="s">
        <v>554</v>
      </c>
      <c r="V504" t="s">
        <v>555</v>
      </c>
      <c r="W504" t="s">
        <v>613</v>
      </c>
      <c r="X504" t="s">
        <v>614</v>
      </c>
      <c r="Y504" t="s">
        <v>595</v>
      </c>
      <c r="Z504" t="s">
        <v>596</v>
      </c>
      <c r="AA504" t="s">
        <v>29</v>
      </c>
      <c r="AB504" s="3">
        <v>81652</v>
      </c>
      <c r="AC504">
        <v>0</v>
      </c>
      <c r="AD504">
        <v>0</v>
      </c>
      <c r="AE504" s="3">
        <v>81652</v>
      </c>
      <c r="AF504" s="3" t="e">
        <f t="shared" si="32"/>
        <v>#N/A</v>
      </c>
      <c r="AG504" s="3" t="e">
        <f>VLOOKUP(E504,'[2]Emp Cost Summary 2627'!$A:$Y,25,0)</f>
        <v>#N/A</v>
      </c>
      <c r="AH504" s="3" t="e">
        <f t="shared" si="33"/>
        <v>#N/A</v>
      </c>
      <c r="AI504" s="3" t="e">
        <f t="shared" si="34"/>
        <v>#N/A</v>
      </c>
      <c r="AJ504">
        <v>0</v>
      </c>
      <c r="AK504">
        <v>0</v>
      </c>
      <c r="AL504">
        <v>80013</v>
      </c>
      <c r="AM504">
        <f t="shared" si="35"/>
        <v>160026</v>
      </c>
      <c r="AN504">
        <v>1639</v>
      </c>
      <c r="AO504">
        <v>97.99</v>
      </c>
    </row>
    <row r="505" spans="1:41" hidden="1" x14ac:dyDescent="0.3">
      <c r="A505">
        <v>12378</v>
      </c>
      <c r="B505">
        <v>231804</v>
      </c>
      <c r="C505">
        <v>257732</v>
      </c>
      <c r="D505">
        <v>6542</v>
      </c>
      <c r="G505" t="s">
        <v>2188</v>
      </c>
      <c r="H505" t="s">
        <v>2189</v>
      </c>
      <c r="I505">
        <v>0</v>
      </c>
      <c r="J505" t="s">
        <v>519</v>
      </c>
      <c r="K505" t="s">
        <v>520</v>
      </c>
      <c r="L505">
        <v>5</v>
      </c>
      <c r="M505">
        <v>58</v>
      </c>
      <c r="N505" t="s">
        <v>617</v>
      </c>
      <c r="O505" t="s">
        <v>618</v>
      </c>
      <c r="P505" t="s">
        <v>619</v>
      </c>
      <c r="Q505" t="s">
        <v>524</v>
      </c>
      <c r="R505" t="s">
        <v>525</v>
      </c>
      <c r="S505" t="s">
        <v>526</v>
      </c>
      <c r="T505" t="s">
        <v>527</v>
      </c>
      <c r="U505" t="s">
        <v>779</v>
      </c>
      <c r="V505" t="s">
        <v>780</v>
      </c>
      <c r="W505" t="s">
        <v>530</v>
      </c>
      <c r="X505" t="s">
        <v>531</v>
      </c>
      <c r="Y505" t="s">
        <v>1882</v>
      </c>
      <c r="Z505" t="s">
        <v>1883</v>
      </c>
      <c r="AA505" t="s">
        <v>29</v>
      </c>
      <c r="AB505" s="3">
        <v>80858</v>
      </c>
      <c r="AC505">
        <v>0</v>
      </c>
      <c r="AD505">
        <v>0</v>
      </c>
      <c r="AE505" s="3">
        <v>80858</v>
      </c>
      <c r="AF505" s="3">
        <f t="shared" si="32"/>
        <v>0</v>
      </c>
      <c r="AG505" s="3">
        <v>80858</v>
      </c>
      <c r="AH505" s="3">
        <f t="shared" si="33"/>
        <v>83526.313999999998</v>
      </c>
      <c r="AI505" s="3">
        <f t="shared" si="34"/>
        <v>86199.156048000004</v>
      </c>
      <c r="AJ505">
        <v>0</v>
      </c>
      <c r="AK505">
        <v>0</v>
      </c>
      <c r="AL505">
        <v>0</v>
      </c>
      <c r="AM505">
        <f t="shared" si="35"/>
        <v>0</v>
      </c>
      <c r="AN505">
        <v>80858</v>
      </c>
      <c r="AO505">
        <v>0</v>
      </c>
    </row>
    <row r="506" spans="1:41" hidden="1" x14ac:dyDescent="0.3">
      <c r="A506">
        <v>10936</v>
      </c>
      <c r="B506">
        <v>232154</v>
      </c>
      <c r="C506">
        <v>256642</v>
      </c>
      <c r="D506">
        <v>252</v>
      </c>
      <c r="G506" t="s">
        <v>1148</v>
      </c>
      <c r="H506" t="s">
        <v>1149</v>
      </c>
      <c r="I506">
        <v>0</v>
      </c>
      <c r="J506" t="s">
        <v>519</v>
      </c>
      <c r="K506" t="s">
        <v>520</v>
      </c>
      <c r="L506">
        <v>7</v>
      </c>
      <c r="M506">
        <v>78</v>
      </c>
      <c r="N506" t="s">
        <v>856</v>
      </c>
      <c r="O506" t="s">
        <v>522</v>
      </c>
      <c r="P506" t="s">
        <v>523</v>
      </c>
      <c r="Q506" t="s">
        <v>524</v>
      </c>
      <c r="R506" t="s">
        <v>525</v>
      </c>
      <c r="S506" t="s">
        <v>526</v>
      </c>
      <c r="T506" t="s">
        <v>527</v>
      </c>
      <c r="U506" t="s">
        <v>554</v>
      </c>
      <c r="V506" t="s">
        <v>555</v>
      </c>
      <c r="W506" t="s">
        <v>530</v>
      </c>
      <c r="X506" t="s">
        <v>531</v>
      </c>
      <c r="Y506" t="s">
        <v>1153</v>
      </c>
      <c r="Z506" t="s">
        <v>960</v>
      </c>
      <c r="AA506" t="s">
        <v>26</v>
      </c>
      <c r="AB506" s="3">
        <v>153</v>
      </c>
      <c r="AC506" s="3">
        <v>0</v>
      </c>
      <c r="AD506">
        <v>0</v>
      </c>
      <c r="AE506" s="3">
        <v>153</v>
      </c>
      <c r="AF506" s="3">
        <f t="shared" si="32"/>
        <v>-153</v>
      </c>
      <c r="AG506" s="3">
        <v>0</v>
      </c>
      <c r="AH506" s="3">
        <f t="shared" si="33"/>
        <v>0</v>
      </c>
      <c r="AI506" s="3">
        <f t="shared" si="34"/>
        <v>0</v>
      </c>
      <c r="AJ506">
        <v>0</v>
      </c>
      <c r="AK506">
        <v>0</v>
      </c>
      <c r="AL506">
        <v>0</v>
      </c>
      <c r="AM506">
        <f t="shared" si="35"/>
        <v>0</v>
      </c>
      <c r="AN506">
        <v>153</v>
      </c>
      <c r="AO506">
        <v>0</v>
      </c>
    </row>
    <row r="507" spans="1:41" hidden="1" x14ac:dyDescent="0.3">
      <c r="A507">
        <v>10936</v>
      </c>
      <c r="B507">
        <v>232804</v>
      </c>
      <c r="C507">
        <v>257905</v>
      </c>
      <c r="D507">
        <v>252</v>
      </c>
      <c r="G507" t="s">
        <v>1148</v>
      </c>
      <c r="H507" t="s">
        <v>1149</v>
      </c>
      <c r="I507">
        <v>0</v>
      </c>
      <c r="J507" t="s">
        <v>519</v>
      </c>
      <c r="K507" t="s">
        <v>520</v>
      </c>
      <c r="L507">
        <v>7</v>
      </c>
      <c r="M507">
        <v>78</v>
      </c>
      <c r="N507" t="s">
        <v>856</v>
      </c>
      <c r="O507" t="s">
        <v>522</v>
      </c>
      <c r="P507" t="s">
        <v>523</v>
      </c>
      <c r="Q507" t="s">
        <v>524</v>
      </c>
      <c r="R507" t="s">
        <v>525</v>
      </c>
      <c r="S507" t="s">
        <v>526</v>
      </c>
      <c r="T507" t="s">
        <v>527</v>
      </c>
      <c r="U507" t="s">
        <v>554</v>
      </c>
      <c r="V507" t="s">
        <v>555</v>
      </c>
      <c r="W507" t="s">
        <v>530</v>
      </c>
      <c r="X507" t="s">
        <v>531</v>
      </c>
      <c r="Y507" t="s">
        <v>675</v>
      </c>
      <c r="Z507" t="s">
        <v>676</v>
      </c>
      <c r="AA507" t="s">
        <v>26</v>
      </c>
      <c r="AB507" s="3">
        <v>29047</v>
      </c>
      <c r="AC507" s="3">
        <v>0</v>
      </c>
      <c r="AD507">
        <v>0</v>
      </c>
      <c r="AE507" s="3">
        <v>29047</v>
      </c>
      <c r="AF507" s="3">
        <f t="shared" si="32"/>
        <v>-29047</v>
      </c>
      <c r="AG507" s="3">
        <v>0</v>
      </c>
      <c r="AH507" s="3">
        <f t="shared" si="33"/>
        <v>0</v>
      </c>
      <c r="AI507" s="3">
        <f t="shared" si="34"/>
        <v>0</v>
      </c>
      <c r="AJ507">
        <v>0</v>
      </c>
      <c r="AK507">
        <v>0</v>
      </c>
      <c r="AL507">
        <v>17553.45</v>
      </c>
      <c r="AM507">
        <f t="shared" si="35"/>
        <v>35106.9</v>
      </c>
      <c r="AN507">
        <v>11493.55</v>
      </c>
      <c r="AO507">
        <v>60.43</v>
      </c>
    </row>
    <row r="508" spans="1:41" hidden="1" x14ac:dyDescent="0.3">
      <c r="A508">
        <v>10936</v>
      </c>
      <c r="B508">
        <v>224035</v>
      </c>
      <c r="C508">
        <v>256636</v>
      </c>
      <c r="D508">
        <v>252</v>
      </c>
      <c r="G508" t="s">
        <v>1148</v>
      </c>
      <c r="H508" t="s">
        <v>1149</v>
      </c>
      <c r="I508">
        <v>0</v>
      </c>
      <c r="J508" t="s">
        <v>519</v>
      </c>
      <c r="K508" t="s">
        <v>520</v>
      </c>
      <c r="L508">
        <v>7</v>
      </c>
      <c r="M508">
        <v>78</v>
      </c>
      <c r="N508" t="s">
        <v>856</v>
      </c>
      <c r="O508" t="s">
        <v>522</v>
      </c>
      <c r="P508" t="s">
        <v>523</v>
      </c>
      <c r="Q508" t="s">
        <v>524</v>
      </c>
      <c r="R508" t="s">
        <v>525</v>
      </c>
      <c r="S508" t="s">
        <v>526</v>
      </c>
      <c r="T508" t="s">
        <v>527</v>
      </c>
      <c r="U508" t="s">
        <v>554</v>
      </c>
      <c r="V508" t="s">
        <v>555</v>
      </c>
      <c r="W508" t="s">
        <v>530</v>
      </c>
      <c r="X508" t="s">
        <v>531</v>
      </c>
      <c r="Y508" t="s">
        <v>1154</v>
      </c>
      <c r="Z508" t="s">
        <v>956</v>
      </c>
      <c r="AA508" t="s">
        <v>26</v>
      </c>
      <c r="AB508" s="3">
        <v>1123875</v>
      </c>
      <c r="AC508" s="3">
        <v>0</v>
      </c>
      <c r="AD508">
        <v>0</v>
      </c>
      <c r="AE508" s="3">
        <v>1123875</v>
      </c>
      <c r="AF508" s="3">
        <f t="shared" si="32"/>
        <v>-1123875</v>
      </c>
      <c r="AG508" s="3">
        <v>0</v>
      </c>
      <c r="AH508" s="3">
        <f t="shared" si="33"/>
        <v>0</v>
      </c>
      <c r="AI508" s="3">
        <f t="shared" si="34"/>
        <v>0</v>
      </c>
      <c r="AJ508">
        <v>0</v>
      </c>
      <c r="AK508">
        <v>0</v>
      </c>
      <c r="AL508">
        <v>512558.13</v>
      </c>
      <c r="AM508">
        <f t="shared" si="35"/>
        <v>1025116.26</v>
      </c>
      <c r="AN508">
        <v>611316.87</v>
      </c>
      <c r="AO508">
        <v>45.61</v>
      </c>
    </row>
    <row r="509" spans="1:41" hidden="1" x14ac:dyDescent="0.3">
      <c r="A509">
        <v>10936</v>
      </c>
      <c r="B509">
        <v>209394</v>
      </c>
      <c r="C509">
        <v>246753</v>
      </c>
      <c r="D509">
        <v>252</v>
      </c>
      <c r="G509" t="s">
        <v>1148</v>
      </c>
      <c r="H509" t="s">
        <v>1149</v>
      </c>
      <c r="I509">
        <v>0</v>
      </c>
      <c r="J509" t="s">
        <v>519</v>
      </c>
      <c r="K509" t="s">
        <v>520</v>
      </c>
      <c r="L509">
        <v>7</v>
      </c>
      <c r="M509">
        <v>78</v>
      </c>
      <c r="N509" t="s">
        <v>856</v>
      </c>
      <c r="O509" t="s">
        <v>522</v>
      </c>
      <c r="P509" t="s">
        <v>523</v>
      </c>
      <c r="Q509" t="s">
        <v>524</v>
      </c>
      <c r="R509" t="s">
        <v>525</v>
      </c>
      <c r="S509" t="s">
        <v>526</v>
      </c>
      <c r="T509" t="s">
        <v>527</v>
      </c>
      <c r="U509" t="s">
        <v>554</v>
      </c>
      <c r="V509" t="s">
        <v>555</v>
      </c>
      <c r="W509" t="s">
        <v>530</v>
      </c>
      <c r="X509" t="s">
        <v>531</v>
      </c>
      <c r="Y509" t="s">
        <v>667</v>
      </c>
      <c r="Z509" t="s">
        <v>668</v>
      </c>
      <c r="AA509" t="s">
        <v>26</v>
      </c>
      <c r="AB509" s="3">
        <v>362092</v>
      </c>
      <c r="AC509" s="3">
        <v>0</v>
      </c>
      <c r="AD509">
        <v>0</v>
      </c>
      <c r="AE509" s="3">
        <v>362092</v>
      </c>
      <c r="AF509" s="3">
        <f t="shared" si="32"/>
        <v>-362092</v>
      </c>
      <c r="AG509" s="3">
        <v>0</v>
      </c>
      <c r="AH509" s="3">
        <f t="shared" si="33"/>
        <v>0</v>
      </c>
      <c r="AI509" s="3">
        <f t="shared" si="34"/>
        <v>0</v>
      </c>
      <c r="AJ509">
        <v>0</v>
      </c>
      <c r="AK509">
        <v>0</v>
      </c>
      <c r="AL509">
        <v>169246.5</v>
      </c>
      <c r="AM509">
        <f t="shared" si="35"/>
        <v>338493</v>
      </c>
      <c r="AN509">
        <v>192845.5</v>
      </c>
      <c r="AO509">
        <v>46.74</v>
      </c>
    </row>
    <row r="510" spans="1:41" hidden="1" x14ac:dyDescent="0.3">
      <c r="A510">
        <v>10936</v>
      </c>
      <c r="B510">
        <v>209401</v>
      </c>
      <c r="C510">
        <v>246760</v>
      </c>
      <c r="D510">
        <v>252</v>
      </c>
      <c r="G510" t="s">
        <v>1148</v>
      </c>
      <c r="H510" t="s">
        <v>1149</v>
      </c>
      <c r="I510">
        <v>0</v>
      </c>
      <c r="J510" t="s">
        <v>519</v>
      </c>
      <c r="K510" t="s">
        <v>520</v>
      </c>
      <c r="L510">
        <v>7</v>
      </c>
      <c r="M510">
        <v>78</v>
      </c>
      <c r="N510" t="s">
        <v>856</v>
      </c>
      <c r="O510" t="s">
        <v>522</v>
      </c>
      <c r="P510" t="s">
        <v>523</v>
      </c>
      <c r="Q510" t="s">
        <v>524</v>
      </c>
      <c r="R510" t="s">
        <v>525</v>
      </c>
      <c r="S510" t="s">
        <v>526</v>
      </c>
      <c r="T510" t="s">
        <v>527</v>
      </c>
      <c r="U510" t="s">
        <v>554</v>
      </c>
      <c r="V510" t="s">
        <v>555</v>
      </c>
      <c r="W510" t="s">
        <v>530</v>
      </c>
      <c r="X510" t="s">
        <v>531</v>
      </c>
      <c r="Y510" t="s">
        <v>644</v>
      </c>
      <c r="Z510" t="s">
        <v>645</v>
      </c>
      <c r="AA510" t="s">
        <v>26</v>
      </c>
      <c r="AB510" s="3">
        <v>267663</v>
      </c>
      <c r="AC510" s="3">
        <v>0</v>
      </c>
      <c r="AD510">
        <v>0</v>
      </c>
      <c r="AE510" s="3">
        <v>267663</v>
      </c>
      <c r="AF510" s="3">
        <f t="shared" si="32"/>
        <v>-267663</v>
      </c>
      <c r="AG510" s="3">
        <v>0</v>
      </c>
      <c r="AH510" s="3">
        <f t="shared" si="33"/>
        <v>0</v>
      </c>
      <c r="AI510" s="3">
        <f t="shared" si="34"/>
        <v>0</v>
      </c>
      <c r="AJ510">
        <v>0</v>
      </c>
      <c r="AK510">
        <v>0</v>
      </c>
      <c r="AL510">
        <v>126734.1</v>
      </c>
      <c r="AM510">
        <f t="shared" si="35"/>
        <v>253468.2</v>
      </c>
      <c r="AN510">
        <v>140928.9</v>
      </c>
      <c r="AO510">
        <v>47.35</v>
      </c>
    </row>
    <row r="511" spans="1:41" hidden="1" x14ac:dyDescent="0.3">
      <c r="A511">
        <v>10936</v>
      </c>
      <c r="B511">
        <v>209408</v>
      </c>
      <c r="C511">
        <v>246767</v>
      </c>
      <c r="D511">
        <v>252</v>
      </c>
      <c r="G511" t="s">
        <v>1148</v>
      </c>
      <c r="H511" t="s">
        <v>1149</v>
      </c>
      <c r="I511">
        <v>0</v>
      </c>
      <c r="J511" t="s">
        <v>519</v>
      </c>
      <c r="K511" t="s">
        <v>520</v>
      </c>
      <c r="L511">
        <v>7</v>
      </c>
      <c r="M511">
        <v>78</v>
      </c>
      <c r="N511" t="s">
        <v>856</v>
      </c>
      <c r="O511" t="s">
        <v>522</v>
      </c>
      <c r="P511" t="s">
        <v>523</v>
      </c>
      <c r="Q511" t="s">
        <v>524</v>
      </c>
      <c r="R511" t="s">
        <v>525</v>
      </c>
      <c r="S511" t="s">
        <v>526</v>
      </c>
      <c r="T511" t="s">
        <v>527</v>
      </c>
      <c r="U511" t="s">
        <v>554</v>
      </c>
      <c r="V511" t="s">
        <v>555</v>
      </c>
      <c r="W511" t="s">
        <v>530</v>
      </c>
      <c r="X511" t="s">
        <v>531</v>
      </c>
      <c r="Y511" t="s">
        <v>660</v>
      </c>
      <c r="Z511" t="s">
        <v>661</v>
      </c>
      <c r="AA511" t="s">
        <v>26</v>
      </c>
      <c r="AB511" s="3">
        <v>679494</v>
      </c>
      <c r="AC511" s="3">
        <v>0</v>
      </c>
      <c r="AD511">
        <v>0</v>
      </c>
      <c r="AE511" s="3">
        <v>679494</v>
      </c>
      <c r="AF511" s="3">
        <f t="shared" si="32"/>
        <v>-679494</v>
      </c>
      <c r="AG511" s="3">
        <v>0</v>
      </c>
      <c r="AH511" s="3">
        <f t="shared" si="33"/>
        <v>0</v>
      </c>
      <c r="AI511" s="3">
        <f t="shared" si="34"/>
        <v>0</v>
      </c>
      <c r="AJ511">
        <v>0</v>
      </c>
      <c r="AK511">
        <v>0</v>
      </c>
      <c r="AL511">
        <v>345397.79</v>
      </c>
      <c r="AM511">
        <f t="shared" si="35"/>
        <v>690795.58</v>
      </c>
      <c r="AN511">
        <v>334096.21000000002</v>
      </c>
      <c r="AO511">
        <v>50.83</v>
      </c>
    </row>
    <row r="512" spans="1:41" hidden="1" x14ac:dyDescent="0.3">
      <c r="A512">
        <v>12321</v>
      </c>
      <c r="B512">
        <v>231772</v>
      </c>
      <c r="C512">
        <v>257702</v>
      </c>
      <c r="D512">
        <v>6544</v>
      </c>
      <c r="G512" t="s">
        <v>2100</v>
      </c>
      <c r="H512" t="s">
        <v>2101</v>
      </c>
      <c r="I512">
        <v>0</v>
      </c>
      <c r="J512" t="s">
        <v>519</v>
      </c>
      <c r="K512" t="s">
        <v>520</v>
      </c>
      <c r="L512">
        <v>5</v>
      </c>
      <c r="M512">
        <v>58</v>
      </c>
      <c r="N512" t="s">
        <v>617</v>
      </c>
      <c r="O512" t="s">
        <v>618</v>
      </c>
      <c r="P512" t="s">
        <v>619</v>
      </c>
      <c r="Q512" t="s">
        <v>524</v>
      </c>
      <c r="R512" t="s">
        <v>525</v>
      </c>
      <c r="S512" t="s">
        <v>526</v>
      </c>
      <c r="T512" t="s">
        <v>527</v>
      </c>
      <c r="U512" t="s">
        <v>779</v>
      </c>
      <c r="V512" t="s">
        <v>780</v>
      </c>
      <c r="W512" t="s">
        <v>530</v>
      </c>
      <c r="X512" t="s">
        <v>531</v>
      </c>
      <c r="Y512" t="s">
        <v>1882</v>
      </c>
      <c r="Z512" t="s">
        <v>1883</v>
      </c>
      <c r="AA512" t="s">
        <v>29</v>
      </c>
      <c r="AB512" s="3">
        <v>80857</v>
      </c>
      <c r="AC512">
        <v>0</v>
      </c>
      <c r="AD512">
        <v>0</v>
      </c>
      <c r="AE512" s="3">
        <v>80857</v>
      </c>
      <c r="AF512" s="3">
        <f t="shared" si="32"/>
        <v>0</v>
      </c>
      <c r="AG512" s="3">
        <v>80857</v>
      </c>
      <c r="AH512" s="3">
        <f t="shared" si="33"/>
        <v>83525.280999999988</v>
      </c>
      <c r="AI512" s="3">
        <f t="shared" si="34"/>
        <v>86198.089991999994</v>
      </c>
      <c r="AJ512">
        <v>0</v>
      </c>
      <c r="AK512">
        <v>0</v>
      </c>
      <c r="AL512">
        <v>0</v>
      </c>
      <c r="AM512">
        <f t="shared" si="35"/>
        <v>0</v>
      </c>
      <c r="AN512">
        <v>80857</v>
      </c>
      <c r="AO512">
        <v>0</v>
      </c>
    </row>
    <row r="513" spans="1:41" hidden="1" x14ac:dyDescent="0.3">
      <c r="A513">
        <v>12377</v>
      </c>
      <c r="B513">
        <v>231803</v>
      </c>
      <c r="C513">
        <v>257731</v>
      </c>
      <c r="D513">
        <v>6541</v>
      </c>
      <c r="G513" t="s">
        <v>2186</v>
      </c>
      <c r="H513" t="s">
        <v>2187</v>
      </c>
      <c r="I513">
        <v>0</v>
      </c>
      <c r="J513" t="s">
        <v>519</v>
      </c>
      <c r="K513" t="s">
        <v>520</v>
      </c>
      <c r="L513">
        <v>5</v>
      </c>
      <c r="M513">
        <v>58</v>
      </c>
      <c r="N513" t="s">
        <v>617</v>
      </c>
      <c r="O513" t="s">
        <v>618</v>
      </c>
      <c r="P513" t="s">
        <v>619</v>
      </c>
      <c r="Q513" t="s">
        <v>524</v>
      </c>
      <c r="R513" t="s">
        <v>525</v>
      </c>
      <c r="S513" t="s">
        <v>526</v>
      </c>
      <c r="T513" t="s">
        <v>527</v>
      </c>
      <c r="U513" t="s">
        <v>779</v>
      </c>
      <c r="V513" t="s">
        <v>780</v>
      </c>
      <c r="W513" t="s">
        <v>530</v>
      </c>
      <c r="X513" t="s">
        <v>531</v>
      </c>
      <c r="Y513" t="s">
        <v>1882</v>
      </c>
      <c r="Z513" t="s">
        <v>1883</v>
      </c>
      <c r="AA513" t="s">
        <v>29</v>
      </c>
      <c r="AB513" s="3">
        <v>80857</v>
      </c>
      <c r="AC513">
        <v>0</v>
      </c>
      <c r="AD513">
        <v>0</v>
      </c>
      <c r="AE513" s="3">
        <v>80857</v>
      </c>
      <c r="AF513" s="3">
        <f t="shared" si="32"/>
        <v>0</v>
      </c>
      <c r="AG513" s="3">
        <v>80857</v>
      </c>
      <c r="AH513" s="3">
        <f t="shared" si="33"/>
        <v>83525.280999999988</v>
      </c>
      <c r="AI513" s="3">
        <f t="shared" si="34"/>
        <v>86198.089991999994</v>
      </c>
      <c r="AJ513">
        <v>0</v>
      </c>
      <c r="AK513">
        <v>0</v>
      </c>
      <c r="AL513">
        <v>0</v>
      </c>
      <c r="AM513">
        <f t="shared" si="35"/>
        <v>0</v>
      </c>
      <c r="AN513">
        <v>80857</v>
      </c>
      <c r="AO513">
        <v>0</v>
      </c>
    </row>
    <row r="514" spans="1:41" hidden="1" x14ac:dyDescent="0.3">
      <c r="A514">
        <v>10890</v>
      </c>
      <c r="B514">
        <v>203582</v>
      </c>
      <c r="C514">
        <v>241029</v>
      </c>
      <c r="D514">
        <v>206</v>
      </c>
      <c r="G514" t="s">
        <v>1080</v>
      </c>
      <c r="H514" t="s">
        <v>1081</v>
      </c>
      <c r="I514">
        <v>0</v>
      </c>
      <c r="J514" t="s">
        <v>519</v>
      </c>
      <c r="K514" t="s">
        <v>520</v>
      </c>
      <c r="L514">
        <v>5</v>
      </c>
      <c r="M514">
        <v>92</v>
      </c>
      <c r="N514" t="s">
        <v>355</v>
      </c>
      <c r="O514" t="s">
        <v>545</v>
      </c>
      <c r="P514" t="s">
        <v>546</v>
      </c>
      <c r="Q514" t="s">
        <v>524</v>
      </c>
      <c r="R514" t="s">
        <v>525</v>
      </c>
      <c r="S514" t="s">
        <v>526</v>
      </c>
      <c r="T514" t="s">
        <v>527</v>
      </c>
      <c r="U514" t="s">
        <v>720</v>
      </c>
      <c r="V514" t="s">
        <v>721</v>
      </c>
      <c r="W514" t="s">
        <v>541</v>
      </c>
      <c r="X514" t="s">
        <v>542</v>
      </c>
      <c r="Y514" t="s">
        <v>532</v>
      </c>
      <c r="Z514" t="s">
        <v>533</v>
      </c>
      <c r="AA514" t="s">
        <v>28</v>
      </c>
      <c r="AB514" s="3">
        <v>44543</v>
      </c>
      <c r="AC514">
        <v>0</v>
      </c>
      <c r="AD514">
        <v>0</v>
      </c>
      <c r="AE514" s="3">
        <v>44543</v>
      </c>
      <c r="AF514" s="3">
        <f t="shared" si="32"/>
        <v>0</v>
      </c>
      <c r="AG514" s="3">
        <v>44543</v>
      </c>
      <c r="AH514" s="3">
        <f t="shared" si="33"/>
        <v>46012.918999999994</v>
      </c>
      <c r="AI514" s="3">
        <f t="shared" si="34"/>
        <v>47485.332407999995</v>
      </c>
      <c r="AJ514">
        <v>0</v>
      </c>
      <c r="AK514">
        <v>0</v>
      </c>
      <c r="AL514">
        <v>0</v>
      </c>
      <c r="AM514">
        <f t="shared" si="35"/>
        <v>0</v>
      </c>
      <c r="AN514">
        <v>44543</v>
      </c>
      <c r="AO514">
        <v>0</v>
      </c>
    </row>
    <row r="515" spans="1:41" hidden="1" x14ac:dyDescent="0.3">
      <c r="A515">
        <v>12336</v>
      </c>
      <c r="B515">
        <v>224383</v>
      </c>
      <c r="C515">
        <v>256802</v>
      </c>
      <c r="D515">
        <v>6570</v>
      </c>
      <c r="G515" t="s">
        <v>2116</v>
      </c>
      <c r="H515" t="s">
        <v>2117</v>
      </c>
      <c r="I515">
        <v>0</v>
      </c>
      <c r="J515" t="s">
        <v>519</v>
      </c>
      <c r="K515" t="s">
        <v>520</v>
      </c>
      <c r="L515">
        <v>5</v>
      </c>
      <c r="M515">
        <v>58</v>
      </c>
      <c r="N515" t="s">
        <v>617</v>
      </c>
      <c r="O515" t="s">
        <v>618</v>
      </c>
      <c r="P515" t="s">
        <v>619</v>
      </c>
      <c r="Q515" t="s">
        <v>524</v>
      </c>
      <c r="R515" t="s">
        <v>525</v>
      </c>
      <c r="S515" t="s">
        <v>526</v>
      </c>
      <c r="T515" t="s">
        <v>527</v>
      </c>
      <c r="U515" t="s">
        <v>779</v>
      </c>
      <c r="V515" t="s">
        <v>780</v>
      </c>
      <c r="W515" t="s">
        <v>530</v>
      </c>
      <c r="X515" t="s">
        <v>531</v>
      </c>
      <c r="Y515" t="s">
        <v>706</v>
      </c>
      <c r="Z515" t="s">
        <v>707</v>
      </c>
      <c r="AA515" t="s">
        <v>28</v>
      </c>
      <c r="AB515" s="3">
        <v>44062</v>
      </c>
      <c r="AC515">
        <v>0</v>
      </c>
      <c r="AD515">
        <v>0</v>
      </c>
      <c r="AE515" s="3">
        <v>44062</v>
      </c>
      <c r="AF515" s="3">
        <f t="shared" si="32"/>
        <v>0</v>
      </c>
      <c r="AG515" s="3">
        <v>44062</v>
      </c>
      <c r="AH515" s="3">
        <f t="shared" si="33"/>
        <v>45516.045999999995</v>
      </c>
      <c r="AI515" s="3">
        <f t="shared" si="34"/>
        <v>46972.559471999994</v>
      </c>
      <c r="AJ515">
        <v>0</v>
      </c>
      <c r="AK515">
        <v>0</v>
      </c>
      <c r="AL515">
        <v>0</v>
      </c>
      <c r="AM515">
        <f t="shared" si="35"/>
        <v>0</v>
      </c>
      <c r="AN515">
        <v>44062</v>
      </c>
      <c r="AO515">
        <v>0</v>
      </c>
    </row>
    <row r="516" spans="1:41" hidden="1" x14ac:dyDescent="0.3">
      <c r="A516">
        <v>10953</v>
      </c>
      <c r="B516">
        <v>202753</v>
      </c>
      <c r="C516">
        <v>240221</v>
      </c>
      <c r="D516">
        <v>269</v>
      </c>
      <c r="G516" t="s">
        <v>1174</v>
      </c>
      <c r="H516" t="s">
        <v>1175</v>
      </c>
      <c r="I516">
        <v>0</v>
      </c>
      <c r="J516" t="s">
        <v>519</v>
      </c>
      <c r="K516" t="s">
        <v>520</v>
      </c>
      <c r="L516">
        <v>6</v>
      </c>
      <c r="M516">
        <v>71</v>
      </c>
      <c r="N516" t="s">
        <v>710</v>
      </c>
      <c r="O516" t="s">
        <v>711</v>
      </c>
      <c r="P516" t="s">
        <v>712</v>
      </c>
      <c r="Q516" t="s">
        <v>524</v>
      </c>
      <c r="R516" t="s">
        <v>525</v>
      </c>
      <c r="S516" t="s">
        <v>526</v>
      </c>
      <c r="T516" t="s">
        <v>527</v>
      </c>
      <c r="U516" t="s">
        <v>528</v>
      </c>
      <c r="V516" t="s">
        <v>529</v>
      </c>
      <c r="W516" t="s">
        <v>541</v>
      </c>
      <c r="X516" t="s">
        <v>542</v>
      </c>
      <c r="Y516" t="s">
        <v>532</v>
      </c>
      <c r="Z516" t="s">
        <v>533</v>
      </c>
      <c r="AA516" t="s">
        <v>28</v>
      </c>
      <c r="AB516" s="3">
        <v>24000</v>
      </c>
      <c r="AC516">
        <v>20000</v>
      </c>
      <c r="AD516">
        <v>0</v>
      </c>
      <c r="AE516" s="3">
        <v>44000</v>
      </c>
      <c r="AF516" s="3">
        <f t="shared" si="32"/>
        <v>0</v>
      </c>
      <c r="AG516" s="3">
        <v>44000</v>
      </c>
      <c r="AH516" s="3">
        <f t="shared" si="33"/>
        <v>45452</v>
      </c>
      <c r="AI516" s="3">
        <f t="shared" si="34"/>
        <v>46906.464</v>
      </c>
      <c r="AJ516">
        <v>0</v>
      </c>
      <c r="AK516">
        <v>15704.28</v>
      </c>
      <c r="AL516">
        <v>15938.14</v>
      </c>
      <c r="AM516">
        <f t="shared" si="35"/>
        <v>31876.28</v>
      </c>
      <c r="AN516">
        <v>12357.58</v>
      </c>
      <c r="AO516">
        <v>36.22</v>
      </c>
    </row>
    <row r="517" spans="1:41" hidden="1" x14ac:dyDescent="0.3">
      <c r="A517">
        <v>12379</v>
      </c>
      <c r="B517">
        <v>231805</v>
      </c>
      <c r="C517">
        <v>257733</v>
      </c>
      <c r="D517">
        <v>6543</v>
      </c>
      <c r="G517" t="s">
        <v>2190</v>
      </c>
      <c r="H517" t="s">
        <v>2191</v>
      </c>
      <c r="I517">
        <v>0</v>
      </c>
      <c r="J517" t="s">
        <v>519</v>
      </c>
      <c r="K517" t="s">
        <v>520</v>
      </c>
      <c r="L517">
        <v>5</v>
      </c>
      <c r="M517">
        <v>58</v>
      </c>
      <c r="N517" t="s">
        <v>617</v>
      </c>
      <c r="O517" t="s">
        <v>618</v>
      </c>
      <c r="P517" t="s">
        <v>619</v>
      </c>
      <c r="Q517" t="s">
        <v>524</v>
      </c>
      <c r="R517" t="s">
        <v>525</v>
      </c>
      <c r="S517" t="s">
        <v>526</v>
      </c>
      <c r="T517" t="s">
        <v>527</v>
      </c>
      <c r="U517" t="s">
        <v>779</v>
      </c>
      <c r="V517" t="s">
        <v>780</v>
      </c>
      <c r="W517" t="s">
        <v>530</v>
      </c>
      <c r="X517" t="s">
        <v>531</v>
      </c>
      <c r="Y517" t="s">
        <v>1882</v>
      </c>
      <c r="Z517" t="s">
        <v>1883</v>
      </c>
      <c r="AA517" t="s">
        <v>29</v>
      </c>
      <c r="AB517" s="3">
        <v>80857</v>
      </c>
      <c r="AC517">
        <v>0</v>
      </c>
      <c r="AD517">
        <v>0</v>
      </c>
      <c r="AE517" s="3">
        <v>80857</v>
      </c>
      <c r="AF517" s="3">
        <f t="shared" si="32"/>
        <v>0</v>
      </c>
      <c r="AG517" s="3">
        <v>80857</v>
      </c>
      <c r="AH517" s="3">
        <f t="shared" si="33"/>
        <v>83525.280999999988</v>
      </c>
      <c r="AI517" s="3">
        <f t="shared" si="34"/>
        <v>86198.089991999994</v>
      </c>
      <c r="AJ517">
        <v>0</v>
      </c>
      <c r="AK517">
        <v>0</v>
      </c>
      <c r="AL517">
        <v>0</v>
      </c>
      <c r="AM517">
        <f t="shared" si="35"/>
        <v>0</v>
      </c>
      <c r="AN517">
        <v>80857</v>
      </c>
      <c r="AO517">
        <v>0</v>
      </c>
    </row>
    <row r="518" spans="1:41" hidden="1" x14ac:dyDescent="0.3">
      <c r="A518">
        <v>10945</v>
      </c>
      <c r="B518">
        <v>201595</v>
      </c>
      <c r="C518">
        <v>239077</v>
      </c>
      <c r="D518">
        <v>261</v>
      </c>
      <c r="G518" t="s">
        <v>1168</v>
      </c>
      <c r="H518" t="s">
        <v>1169</v>
      </c>
      <c r="I518">
        <v>0</v>
      </c>
      <c r="J518" t="s">
        <v>519</v>
      </c>
      <c r="K518" t="s">
        <v>520</v>
      </c>
      <c r="L518">
        <v>6</v>
      </c>
      <c r="M518">
        <v>61</v>
      </c>
      <c r="N518" t="s">
        <v>788</v>
      </c>
      <c r="O518" t="s">
        <v>545</v>
      </c>
      <c r="P518" t="s">
        <v>546</v>
      </c>
      <c r="Q518" t="s">
        <v>524</v>
      </c>
      <c r="R518" t="s">
        <v>525</v>
      </c>
      <c r="S518" t="s">
        <v>526</v>
      </c>
      <c r="T518" t="s">
        <v>527</v>
      </c>
      <c r="U518" t="s">
        <v>554</v>
      </c>
      <c r="V518" t="s">
        <v>555</v>
      </c>
      <c r="W518" t="s">
        <v>556</v>
      </c>
      <c r="X518" t="s">
        <v>557</v>
      </c>
      <c r="Y518" t="s">
        <v>692</v>
      </c>
      <c r="Z518" t="s">
        <v>693</v>
      </c>
      <c r="AA518" t="s">
        <v>25</v>
      </c>
      <c r="AB518" s="3">
        <v>28058</v>
      </c>
      <c r="AC518">
        <v>0</v>
      </c>
      <c r="AD518">
        <v>0</v>
      </c>
      <c r="AE518" s="3">
        <v>28058</v>
      </c>
      <c r="AF518" s="3">
        <f t="shared" si="32"/>
        <v>0</v>
      </c>
      <c r="AG518" s="3">
        <v>28058</v>
      </c>
      <c r="AH518" s="3">
        <f t="shared" si="33"/>
        <v>28983.913999999997</v>
      </c>
      <c r="AI518" s="3">
        <f t="shared" si="34"/>
        <v>29911.399247999998</v>
      </c>
      <c r="AJ518">
        <v>0</v>
      </c>
      <c r="AK518">
        <v>0</v>
      </c>
      <c r="AL518">
        <v>0</v>
      </c>
      <c r="AM518">
        <f t="shared" si="35"/>
        <v>0</v>
      </c>
      <c r="AN518">
        <v>28058</v>
      </c>
      <c r="AO518">
        <v>0</v>
      </c>
    </row>
    <row r="519" spans="1:41" hidden="1" x14ac:dyDescent="0.3">
      <c r="A519">
        <v>11506</v>
      </c>
      <c r="B519">
        <v>226352</v>
      </c>
      <c r="C519">
        <v>257985</v>
      </c>
      <c r="D519">
        <v>2303</v>
      </c>
      <c r="G519" t="s">
        <v>1701</v>
      </c>
      <c r="H519" t="s">
        <v>1702</v>
      </c>
      <c r="I519">
        <v>0</v>
      </c>
      <c r="J519" t="s">
        <v>519</v>
      </c>
      <c r="K519" t="s">
        <v>520</v>
      </c>
      <c r="L519">
        <v>3</v>
      </c>
      <c r="M519">
        <v>40</v>
      </c>
      <c r="N519" t="s">
        <v>703</v>
      </c>
      <c r="O519" t="s">
        <v>704</v>
      </c>
      <c r="P519" t="s">
        <v>705</v>
      </c>
      <c r="Q519" t="s">
        <v>524</v>
      </c>
      <c r="R519" t="s">
        <v>525</v>
      </c>
      <c r="S519" t="s">
        <v>526</v>
      </c>
      <c r="T519" t="s">
        <v>527</v>
      </c>
      <c r="U519" t="s">
        <v>554</v>
      </c>
      <c r="V519" t="s">
        <v>555</v>
      </c>
      <c r="W519" t="s">
        <v>541</v>
      </c>
      <c r="X519" t="s">
        <v>542</v>
      </c>
      <c r="Y519" t="s">
        <v>532</v>
      </c>
      <c r="Z519" t="s">
        <v>533</v>
      </c>
      <c r="AA519" t="s">
        <v>28</v>
      </c>
      <c r="AB519" s="3">
        <v>40424</v>
      </c>
      <c r="AC519">
        <v>0</v>
      </c>
      <c r="AD519">
        <v>0</v>
      </c>
      <c r="AE519" s="3">
        <v>40424</v>
      </c>
      <c r="AF519" s="3">
        <f t="shared" si="32"/>
        <v>0</v>
      </c>
      <c r="AG519" s="3">
        <v>40424</v>
      </c>
      <c r="AH519" s="3">
        <f t="shared" si="33"/>
        <v>41757.991999999998</v>
      </c>
      <c r="AI519" s="3">
        <f t="shared" si="34"/>
        <v>43094.247744</v>
      </c>
      <c r="AJ519">
        <v>0</v>
      </c>
      <c r="AK519">
        <v>0</v>
      </c>
      <c r="AL519">
        <v>13526.47</v>
      </c>
      <c r="AM519">
        <f t="shared" si="35"/>
        <v>27052.94</v>
      </c>
      <c r="AN519">
        <v>26897.53</v>
      </c>
      <c r="AO519">
        <v>33.46</v>
      </c>
    </row>
    <row r="520" spans="1:41" hidden="1" x14ac:dyDescent="0.3">
      <c r="A520">
        <v>10695</v>
      </c>
      <c r="B520">
        <v>224868</v>
      </c>
      <c r="C520">
        <v>257047</v>
      </c>
      <c r="D520">
        <v>11</v>
      </c>
      <c r="G520" t="s">
        <v>572</v>
      </c>
      <c r="H520" t="s">
        <v>573</v>
      </c>
      <c r="I520">
        <v>0</v>
      </c>
      <c r="J520" t="s">
        <v>519</v>
      </c>
      <c r="K520" t="s">
        <v>520</v>
      </c>
      <c r="L520">
        <v>4</v>
      </c>
      <c r="M520">
        <v>87</v>
      </c>
      <c r="N520" t="s">
        <v>574</v>
      </c>
      <c r="O520" t="s">
        <v>575</v>
      </c>
      <c r="P520" t="s">
        <v>576</v>
      </c>
      <c r="Q520" t="s">
        <v>524</v>
      </c>
      <c r="R520" t="s">
        <v>525</v>
      </c>
      <c r="S520" t="s">
        <v>526</v>
      </c>
      <c r="T520" t="s">
        <v>527</v>
      </c>
      <c r="U520" t="s">
        <v>539</v>
      </c>
      <c r="V520" t="s">
        <v>540</v>
      </c>
      <c r="W520" t="s">
        <v>541</v>
      </c>
      <c r="X520" t="s">
        <v>542</v>
      </c>
      <c r="Y520" t="s">
        <v>532</v>
      </c>
      <c r="Z520" t="s">
        <v>533</v>
      </c>
      <c r="AA520" t="s">
        <v>28</v>
      </c>
      <c r="AB520" s="3">
        <v>40000</v>
      </c>
      <c r="AC520">
        <v>0</v>
      </c>
      <c r="AD520">
        <v>0</v>
      </c>
      <c r="AE520" s="3">
        <v>40000</v>
      </c>
      <c r="AF520" s="3">
        <f t="shared" si="32"/>
        <v>0</v>
      </c>
      <c r="AG520" s="3">
        <v>40000</v>
      </c>
      <c r="AH520" s="3">
        <f t="shared" si="33"/>
        <v>41320</v>
      </c>
      <c r="AI520" s="3">
        <f t="shared" si="34"/>
        <v>42642.239999999998</v>
      </c>
      <c r="AJ520">
        <v>0</v>
      </c>
      <c r="AK520">
        <v>0</v>
      </c>
      <c r="AL520">
        <v>14527.88</v>
      </c>
      <c r="AM520">
        <f t="shared" si="35"/>
        <v>29055.759999999998</v>
      </c>
      <c r="AN520">
        <v>25472.12</v>
      </c>
      <c r="AO520">
        <v>36.32</v>
      </c>
    </row>
    <row r="521" spans="1:41" hidden="1" x14ac:dyDescent="0.3">
      <c r="A521">
        <v>11131</v>
      </c>
      <c r="B521">
        <v>224925</v>
      </c>
      <c r="C521">
        <v>257083</v>
      </c>
      <c r="D521">
        <v>447</v>
      </c>
      <c r="G521" t="s">
        <v>1452</v>
      </c>
      <c r="H521" t="s">
        <v>1453</v>
      </c>
      <c r="I521">
        <v>0</v>
      </c>
      <c r="J521" t="s">
        <v>519</v>
      </c>
      <c r="K521" t="s">
        <v>520</v>
      </c>
      <c r="L521">
        <v>6</v>
      </c>
      <c r="M521">
        <v>74</v>
      </c>
      <c r="N521" t="s">
        <v>933</v>
      </c>
      <c r="O521" t="s">
        <v>818</v>
      </c>
      <c r="P521" t="s">
        <v>819</v>
      </c>
      <c r="Q521" t="s">
        <v>524</v>
      </c>
      <c r="R521" t="s">
        <v>525</v>
      </c>
      <c r="S521" t="s">
        <v>526</v>
      </c>
      <c r="T521" t="s">
        <v>527</v>
      </c>
      <c r="U521" t="s">
        <v>554</v>
      </c>
      <c r="V521" t="s">
        <v>555</v>
      </c>
      <c r="W521" t="s">
        <v>541</v>
      </c>
      <c r="X521" t="s">
        <v>542</v>
      </c>
      <c r="Y521" t="s">
        <v>532</v>
      </c>
      <c r="Z521" t="s">
        <v>533</v>
      </c>
      <c r="AA521" t="s">
        <v>28</v>
      </c>
      <c r="AB521" s="3">
        <v>37141</v>
      </c>
      <c r="AC521">
        <v>0</v>
      </c>
      <c r="AD521">
        <v>0</v>
      </c>
      <c r="AE521" s="3">
        <v>37141</v>
      </c>
      <c r="AF521" s="3">
        <f t="shared" si="32"/>
        <v>0</v>
      </c>
      <c r="AG521" s="3">
        <v>37141</v>
      </c>
      <c r="AH521" s="3">
        <f t="shared" si="33"/>
        <v>38366.652999999998</v>
      </c>
      <c r="AI521" s="3">
        <f t="shared" si="34"/>
        <v>39594.385896</v>
      </c>
      <c r="AJ521">
        <v>0</v>
      </c>
      <c r="AK521">
        <v>0</v>
      </c>
      <c r="AL521">
        <v>8488.49</v>
      </c>
      <c r="AM521">
        <f t="shared" si="35"/>
        <v>16976.98</v>
      </c>
      <c r="AN521">
        <v>28652.51</v>
      </c>
      <c r="AO521">
        <v>22.85</v>
      </c>
    </row>
    <row r="522" spans="1:41" hidden="1" x14ac:dyDescent="0.3">
      <c r="A522">
        <v>12386</v>
      </c>
      <c r="B522">
        <v>231811</v>
      </c>
      <c r="C522">
        <v>257738</v>
      </c>
      <c r="D522">
        <v>6561</v>
      </c>
      <c r="G522" t="s">
        <v>1998</v>
      </c>
      <c r="H522" t="s">
        <v>1999</v>
      </c>
      <c r="I522">
        <v>0</v>
      </c>
      <c r="J522" t="s">
        <v>519</v>
      </c>
      <c r="K522" t="s">
        <v>520</v>
      </c>
      <c r="L522">
        <v>5</v>
      </c>
      <c r="M522">
        <v>58</v>
      </c>
      <c r="N522" t="s">
        <v>617</v>
      </c>
      <c r="O522" t="s">
        <v>618</v>
      </c>
      <c r="P522" t="s">
        <v>619</v>
      </c>
      <c r="Q522" t="s">
        <v>524</v>
      </c>
      <c r="R522" t="s">
        <v>525</v>
      </c>
      <c r="S522" t="s">
        <v>526</v>
      </c>
      <c r="T522" t="s">
        <v>527</v>
      </c>
      <c r="U522" t="s">
        <v>779</v>
      </c>
      <c r="V522" t="s">
        <v>780</v>
      </c>
      <c r="W522" t="s">
        <v>530</v>
      </c>
      <c r="X522" t="s">
        <v>531</v>
      </c>
      <c r="Y522" t="s">
        <v>1882</v>
      </c>
      <c r="Z522" t="s">
        <v>1883</v>
      </c>
      <c r="AA522" t="s">
        <v>29</v>
      </c>
      <c r="AB522" s="3">
        <v>79900</v>
      </c>
      <c r="AC522">
        <v>0</v>
      </c>
      <c r="AD522">
        <v>0</v>
      </c>
      <c r="AE522" s="3">
        <v>79900</v>
      </c>
      <c r="AF522" s="3">
        <f t="shared" si="32"/>
        <v>0</v>
      </c>
      <c r="AG522" s="3">
        <v>79900</v>
      </c>
      <c r="AH522" s="3">
        <f t="shared" si="33"/>
        <v>82536.7</v>
      </c>
      <c r="AI522" s="3">
        <f t="shared" si="34"/>
        <v>85177.874400000001</v>
      </c>
      <c r="AJ522">
        <v>0</v>
      </c>
      <c r="AK522">
        <v>0</v>
      </c>
      <c r="AL522">
        <v>0</v>
      </c>
      <c r="AM522">
        <f t="shared" si="35"/>
        <v>0</v>
      </c>
      <c r="AN522">
        <v>79900</v>
      </c>
      <c r="AO522">
        <v>0</v>
      </c>
    </row>
    <row r="523" spans="1:41" hidden="1" x14ac:dyDescent="0.3">
      <c r="A523">
        <v>12389</v>
      </c>
      <c r="B523">
        <v>231738</v>
      </c>
      <c r="C523">
        <v>257668</v>
      </c>
      <c r="D523">
        <v>6564</v>
      </c>
      <c r="G523" t="s">
        <v>2194</v>
      </c>
      <c r="H523" t="s">
        <v>2195</v>
      </c>
      <c r="I523">
        <v>0</v>
      </c>
      <c r="J523" t="s">
        <v>519</v>
      </c>
      <c r="K523" t="s">
        <v>520</v>
      </c>
      <c r="L523">
        <v>5</v>
      </c>
      <c r="M523">
        <v>58</v>
      </c>
      <c r="N523" t="s">
        <v>617</v>
      </c>
      <c r="O523" t="s">
        <v>618</v>
      </c>
      <c r="P523" t="s">
        <v>619</v>
      </c>
      <c r="Q523" t="s">
        <v>524</v>
      </c>
      <c r="R523" t="s">
        <v>525</v>
      </c>
      <c r="S523" t="s">
        <v>526</v>
      </c>
      <c r="T523" t="s">
        <v>527</v>
      </c>
      <c r="U523" t="s">
        <v>779</v>
      </c>
      <c r="V523" t="s">
        <v>780</v>
      </c>
      <c r="W523" t="s">
        <v>530</v>
      </c>
      <c r="X523" t="s">
        <v>531</v>
      </c>
      <c r="Y523" t="s">
        <v>1882</v>
      </c>
      <c r="Z523" t="s">
        <v>1883</v>
      </c>
      <c r="AA523" t="s">
        <v>29</v>
      </c>
      <c r="AB523" s="3">
        <v>79900</v>
      </c>
      <c r="AC523">
        <v>0</v>
      </c>
      <c r="AD523">
        <v>0</v>
      </c>
      <c r="AE523" s="3">
        <v>79900</v>
      </c>
      <c r="AF523" s="3">
        <f t="shared" si="32"/>
        <v>0</v>
      </c>
      <c r="AG523" s="3">
        <v>79900</v>
      </c>
      <c r="AH523" s="3">
        <f t="shared" si="33"/>
        <v>82536.7</v>
      </c>
      <c r="AI523" s="3">
        <f t="shared" si="34"/>
        <v>85177.874400000001</v>
      </c>
      <c r="AJ523">
        <v>0</v>
      </c>
      <c r="AK523">
        <v>0</v>
      </c>
      <c r="AL523">
        <v>0</v>
      </c>
      <c r="AM523">
        <f t="shared" si="35"/>
        <v>0</v>
      </c>
      <c r="AN523">
        <v>79900</v>
      </c>
      <c r="AO523">
        <v>0</v>
      </c>
    </row>
    <row r="524" spans="1:41" hidden="1" x14ac:dyDescent="0.3">
      <c r="A524">
        <v>10766</v>
      </c>
      <c r="B524">
        <v>203621</v>
      </c>
      <c r="C524">
        <v>241067</v>
      </c>
      <c r="D524">
        <v>82</v>
      </c>
      <c r="G524" t="s">
        <v>802</v>
      </c>
      <c r="H524" t="s">
        <v>803</v>
      </c>
      <c r="I524">
        <v>0</v>
      </c>
      <c r="J524" t="s">
        <v>519</v>
      </c>
      <c r="K524" t="s">
        <v>520</v>
      </c>
      <c r="L524">
        <v>4</v>
      </c>
      <c r="M524">
        <v>54</v>
      </c>
      <c r="N524" t="s">
        <v>804</v>
      </c>
      <c r="O524" t="s">
        <v>805</v>
      </c>
      <c r="P524" t="s">
        <v>806</v>
      </c>
      <c r="Q524" t="s">
        <v>524</v>
      </c>
      <c r="R524" t="s">
        <v>525</v>
      </c>
      <c r="S524" t="s">
        <v>526</v>
      </c>
      <c r="T524" t="s">
        <v>527</v>
      </c>
      <c r="U524" t="s">
        <v>554</v>
      </c>
      <c r="V524" t="s">
        <v>555</v>
      </c>
      <c r="W524" t="s">
        <v>541</v>
      </c>
      <c r="X524" t="s">
        <v>542</v>
      </c>
      <c r="Y524" t="s">
        <v>588</v>
      </c>
      <c r="Z524" t="s">
        <v>589</v>
      </c>
      <c r="AA524" t="s">
        <v>29</v>
      </c>
      <c r="AB524" s="3">
        <v>79856</v>
      </c>
      <c r="AC524">
        <v>0</v>
      </c>
      <c r="AD524">
        <v>0</v>
      </c>
      <c r="AE524" s="3">
        <v>79856</v>
      </c>
      <c r="AF524" s="3">
        <f t="shared" si="32"/>
        <v>0</v>
      </c>
      <c r="AG524" s="3">
        <v>79856</v>
      </c>
      <c r="AH524" s="3">
        <f t="shared" si="33"/>
        <v>82491.247999999992</v>
      </c>
      <c r="AI524" s="3">
        <f t="shared" si="34"/>
        <v>85130.967936000001</v>
      </c>
      <c r="AJ524">
        <v>0</v>
      </c>
      <c r="AK524">
        <v>0</v>
      </c>
      <c r="AL524">
        <v>46956.52</v>
      </c>
      <c r="AM524">
        <f t="shared" si="35"/>
        <v>93913.04</v>
      </c>
      <c r="AN524">
        <v>32899.480000000003</v>
      </c>
      <c r="AO524">
        <v>58.8</v>
      </c>
    </row>
    <row r="525" spans="1:41" hidden="1" x14ac:dyDescent="0.3">
      <c r="A525">
        <v>12256</v>
      </c>
      <c r="B525">
        <v>231688</v>
      </c>
      <c r="C525">
        <v>257633</v>
      </c>
      <c r="D525">
        <v>6590</v>
      </c>
      <c r="G525" t="s">
        <v>1936</v>
      </c>
      <c r="H525" t="s">
        <v>1937</v>
      </c>
      <c r="I525">
        <v>0</v>
      </c>
      <c r="J525" t="s">
        <v>519</v>
      </c>
      <c r="K525" t="s">
        <v>520</v>
      </c>
      <c r="L525">
        <v>5</v>
      </c>
      <c r="M525">
        <v>58</v>
      </c>
      <c r="N525" t="s">
        <v>617</v>
      </c>
      <c r="O525" t="s">
        <v>618</v>
      </c>
      <c r="P525" t="s">
        <v>619</v>
      </c>
      <c r="Q525" t="s">
        <v>524</v>
      </c>
      <c r="R525" t="s">
        <v>525</v>
      </c>
      <c r="S525" t="s">
        <v>526</v>
      </c>
      <c r="T525" t="s">
        <v>527</v>
      </c>
      <c r="U525" t="s">
        <v>779</v>
      </c>
      <c r="V525" t="s">
        <v>780</v>
      </c>
      <c r="W525" t="s">
        <v>530</v>
      </c>
      <c r="X525" t="s">
        <v>531</v>
      </c>
      <c r="Y525" t="s">
        <v>1882</v>
      </c>
      <c r="Z525" t="s">
        <v>1883</v>
      </c>
      <c r="AA525" t="s">
        <v>29</v>
      </c>
      <c r="AB525" s="3">
        <v>79109</v>
      </c>
      <c r="AC525">
        <v>0</v>
      </c>
      <c r="AD525">
        <v>0</v>
      </c>
      <c r="AE525" s="3">
        <v>79109</v>
      </c>
      <c r="AF525" s="3">
        <f t="shared" si="32"/>
        <v>0</v>
      </c>
      <c r="AG525" s="3">
        <v>79109</v>
      </c>
      <c r="AH525" s="3">
        <f t="shared" si="33"/>
        <v>81719.596999999994</v>
      </c>
      <c r="AI525" s="3">
        <f t="shared" si="34"/>
        <v>84334.624104000002</v>
      </c>
      <c r="AJ525">
        <v>0</v>
      </c>
      <c r="AK525">
        <v>0</v>
      </c>
      <c r="AL525">
        <v>0</v>
      </c>
      <c r="AM525">
        <f t="shared" si="35"/>
        <v>0</v>
      </c>
      <c r="AN525">
        <v>79109</v>
      </c>
      <c r="AO525">
        <v>0</v>
      </c>
    </row>
    <row r="526" spans="1:41" hidden="1" x14ac:dyDescent="0.3">
      <c r="A526">
        <v>11046</v>
      </c>
      <c r="B526">
        <v>202912</v>
      </c>
      <c r="C526">
        <v>240376</v>
      </c>
      <c r="D526">
        <v>362</v>
      </c>
      <c r="G526" t="s">
        <v>1322</v>
      </c>
      <c r="H526" t="s">
        <v>1323</v>
      </c>
      <c r="I526">
        <v>0</v>
      </c>
      <c r="J526" t="s">
        <v>519</v>
      </c>
      <c r="K526" t="s">
        <v>520</v>
      </c>
      <c r="L526">
        <v>6</v>
      </c>
      <c r="M526">
        <v>65</v>
      </c>
      <c r="N526" t="s">
        <v>799</v>
      </c>
      <c r="O526" t="s">
        <v>627</v>
      </c>
      <c r="P526" t="s">
        <v>628</v>
      </c>
      <c r="Q526" t="s">
        <v>524</v>
      </c>
      <c r="R526" t="s">
        <v>525</v>
      </c>
      <c r="S526" t="s">
        <v>526</v>
      </c>
      <c r="T526" t="s">
        <v>527</v>
      </c>
      <c r="U526" t="s">
        <v>554</v>
      </c>
      <c r="V526" t="s">
        <v>555</v>
      </c>
      <c r="W526" t="s">
        <v>629</v>
      </c>
      <c r="X526" t="s">
        <v>630</v>
      </c>
      <c r="Y526" t="s">
        <v>592</v>
      </c>
      <c r="Z526" t="s">
        <v>593</v>
      </c>
      <c r="AA526" t="s">
        <v>29</v>
      </c>
      <c r="AB526" s="3">
        <v>23959</v>
      </c>
      <c r="AC526">
        <v>55000</v>
      </c>
      <c r="AD526">
        <v>0</v>
      </c>
      <c r="AE526" s="3">
        <v>78959</v>
      </c>
      <c r="AF526" s="3">
        <f t="shared" si="32"/>
        <v>0</v>
      </c>
      <c r="AG526" s="3">
        <v>78959</v>
      </c>
      <c r="AH526" s="3">
        <f t="shared" si="33"/>
        <v>81564.646999999997</v>
      </c>
      <c r="AI526" s="3">
        <f t="shared" si="34"/>
        <v>84174.715704000002</v>
      </c>
      <c r="AJ526">
        <v>0</v>
      </c>
      <c r="AK526">
        <v>0</v>
      </c>
      <c r="AL526">
        <v>54754.76</v>
      </c>
      <c r="AM526">
        <f t="shared" si="35"/>
        <v>109509.52</v>
      </c>
      <c r="AN526">
        <v>24204.240000000002</v>
      </c>
      <c r="AO526">
        <v>69.349999999999994</v>
      </c>
    </row>
    <row r="527" spans="1:41" hidden="1" x14ac:dyDescent="0.3">
      <c r="A527">
        <v>11133</v>
      </c>
      <c r="B527">
        <v>223396</v>
      </c>
      <c r="C527">
        <v>256186</v>
      </c>
      <c r="D527">
        <v>449</v>
      </c>
      <c r="G527" t="s">
        <v>1458</v>
      </c>
      <c r="H527" t="s">
        <v>1459</v>
      </c>
      <c r="I527">
        <v>0</v>
      </c>
      <c r="J527" t="s">
        <v>519</v>
      </c>
      <c r="K527" t="s">
        <v>520</v>
      </c>
      <c r="L527">
        <v>7</v>
      </c>
      <c r="M527">
        <v>77</v>
      </c>
      <c r="N527" t="s">
        <v>849</v>
      </c>
      <c r="O527" t="s">
        <v>522</v>
      </c>
      <c r="P527" t="s">
        <v>523</v>
      </c>
      <c r="Q527" t="s">
        <v>524</v>
      </c>
      <c r="R527" t="s">
        <v>525</v>
      </c>
      <c r="S527" t="s">
        <v>526</v>
      </c>
      <c r="T527" t="s">
        <v>527</v>
      </c>
      <c r="U527" t="s">
        <v>539</v>
      </c>
      <c r="V527" t="s">
        <v>540</v>
      </c>
      <c r="W527" t="s">
        <v>530</v>
      </c>
      <c r="X527" t="s">
        <v>531</v>
      </c>
      <c r="Y527" t="s">
        <v>532</v>
      </c>
      <c r="Z527" t="s">
        <v>533</v>
      </c>
      <c r="AA527" t="s">
        <v>28</v>
      </c>
      <c r="AB527" s="3">
        <v>36000</v>
      </c>
      <c r="AC527">
        <v>0</v>
      </c>
      <c r="AD527">
        <v>0</v>
      </c>
      <c r="AE527" s="3">
        <v>36000</v>
      </c>
      <c r="AF527" s="3">
        <f t="shared" si="32"/>
        <v>0</v>
      </c>
      <c r="AG527" s="3">
        <v>36000</v>
      </c>
      <c r="AH527" s="3">
        <f t="shared" si="33"/>
        <v>37188</v>
      </c>
      <c r="AI527" s="3">
        <f t="shared" si="34"/>
        <v>38378.016000000003</v>
      </c>
      <c r="AJ527">
        <v>0</v>
      </c>
      <c r="AK527">
        <v>0</v>
      </c>
      <c r="AL527">
        <v>31246.07</v>
      </c>
      <c r="AM527">
        <f t="shared" si="35"/>
        <v>62492.14</v>
      </c>
      <c r="AN527">
        <v>4753.93</v>
      </c>
      <c r="AO527">
        <v>86.79</v>
      </c>
    </row>
    <row r="528" spans="1:41" hidden="1" x14ac:dyDescent="0.3">
      <c r="A528">
        <v>11160</v>
      </c>
      <c r="B528">
        <v>205883</v>
      </c>
      <c r="C528">
        <v>243301</v>
      </c>
      <c r="D528">
        <v>476</v>
      </c>
      <c r="G528" t="s">
        <v>1508</v>
      </c>
      <c r="H528" t="s">
        <v>1509</v>
      </c>
      <c r="I528">
        <v>0</v>
      </c>
      <c r="J528" t="s">
        <v>519</v>
      </c>
      <c r="K528" t="s">
        <v>520</v>
      </c>
      <c r="L528">
        <v>3</v>
      </c>
      <c r="M528">
        <v>35</v>
      </c>
      <c r="N528" t="s">
        <v>569</v>
      </c>
      <c r="O528" t="s">
        <v>570</v>
      </c>
      <c r="P528" t="s">
        <v>571</v>
      </c>
      <c r="Q528" t="s">
        <v>524</v>
      </c>
      <c r="R528" t="s">
        <v>525</v>
      </c>
      <c r="S528" t="s">
        <v>526</v>
      </c>
      <c r="T528" t="s">
        <v>527</v>
      </c>
      <c r="U528" t="s">
        <v>554</v>
      </c>
      <c r="V528" t="s">
        <v>555</v>
      </c>
      <c r="W528" t="s">
        <v>541</v>
      </c>
      <c r="X528" t="s">
        <v>542</v>
      </c>
      <c r="Y528" t="s">
        <v>648</v>
      </c>
      <c r="Z528" t="s">
        <v>649</v>
      </c>
      <c r="AA528" t="s">
        <v>29</v>
      </c>
      <c r="AB528" s="3">
        <v>78950</v>
      </c>
      <c r="AC528">
        <v>0</v>
      </c>
      <c r="AD528">
        <v>0</v>
      </c>
      <c r="AE528" s="3">
        <v>78950</v>
      </c>
      <c r="AF528" s="3">
        <f t="shared" si="32"/>
        <v>0</v>
      </c>
      <c r="AG528" s="3">
        <v>78950</v>
      </c>
      <c r="AH528" s="3">
        <f t="shared" si="33"/>
        <v>81555.349999999991</v>
      </c>
      <c r="AI528" s="3">
        <f t="shared" si="34"/>
        <v>84165.121199999994</v>
      </c>
      <c r="AJ528">
        <v>0</v>
      </c>
      <c r="AK528">
        <v>0</v>
      </c>
      <c r="AL528">
        <v>47123.48</v>
      </c>
      <c r="AM528">
        <f t="shared" si="35"/>
        <v>94246.96</v>
      </c>
      <c r="AN528">
        <v>31826.52</v>
      </c>
      <c r="AO528">
        <v>59.69</v>
      </c>
    </row>
    <row r="529" spans="1:41" hidden="1" x14ac:dyDescent="0.3">
      <c r="A529">
        <v>11100</v>
      </c>
      <c r="B529">
        <v>225959</v>
      </c>
      <c r="C529">
        <v>257540</v>
      </c>
      <c r="D529">
        <v>416</v>
      </c>
      <c r="G529" t="s">
        <v>1410</v>
      </c>
      <c r="H529" t="s">
        <v>1411</v>
      </c>
      <c r="I529">
        <v>0</v>
      </c>
      <c r="J529" t="s">
        <v>519</v>
      </c>
      <c r="K529" t="s">
        <v>520</v>
      </c>
      <c r="L529">
        <v>5</v>
      </c>
      <c r="M529">
        <v>93</v>
      </c>
      <c r="N529" t="s">
        <v>1001</v>
      </c>
      <c r="O529" t="s">
        <v>545</v>
      </c>
      <c r="P529" t="s">
        <v>546</v>
      </c>
      <c r="Q529" t="s">
        <v>524</v>
      </c>
      <c r="R529" t="s">
        <v>525</v>
      </c>
      <c r="S529" t="s">
        <v>526</v>
      </c>
      <c r="T529" t="s">
        <v>527</v>
      </c>
      <c r="U529" t="s">
        <v>554</v>
      </c>
      <c r="V529" t="s">
        <v>555</v>
      </c>
      <c r="W529" t="s">
        <v>1002</v>
      </c>
      <c r="X529" t="s">
        <v>1003</v>
      </c>
      <c r="Y529" t="s">
        <v>588</v>
      </c>
      <c r="Z529" t="s">
        <v>589</v>
      </c>
      <c r="AA529" t="s">
        <v>29</v>
      </c>
      <c r="AB529" s="3">
        <v>75245</v>
      </c>
      <c r="AC529">
        <v>0</v>
      </c>
      <c r="AD529">
        <v>0</v>
      </c>
      <c r="AE529" s="3">
        <v>75245</v>
      </c>
      <c r="AF529" s="3">
        <f t="shared" si="32"/>
        <v>0</v>
      </c>
      <c r="AG529" s="3">
        <v>75245</v>
      </c>
      <c r="AH529" s="3">
        <f t="shared" si="33"/>
        <v>77728.084999999992</v>
      </c>
      <c r="AI529" s="3">
        <f t="shared" si="34"/>
        <v>80215.383719999998</v>
      </c>
      <c r="AJ529">
        <v>0</v>
      </c>
      <c r="AK529">
        <v>0</v>
      </c>
      <c r="AL529">
        <v>40130.44</v>
      </c>
      <c r="AM529">
        <f t="shared" si="35"/>
        <v>80260.88</v>
      </c>
      <c r="AN529">
        <v>35114.559999999998</v>
      </c>
      <c r="AO529">
        <v>53.33</v>
      </c>
    </row>
    <row r="530" spans="1:41" hidden="1" x14ac:dyDescent="0.3">
      <c r="A530">
        <v>11160</v>
      </c>
      <c r="B530">
        <v>205889</v>
      </c>
      <c r="C530">
        <v>243307</v>
      </c>
      <c r="D530">
        <v>476</v>
      </c>
      <c r="E530" t="str">
        <f>CONCATENATE(MID(G530,8,3),F530)</f>
        <v>035/053/1027</v>
      </c>
      <c r="F530" s="252" t="s">
        <v>664</v>
      </c>
      <c r="G530" t="s">
        <v>1508</v>
      </c>
      <c r="H530" t="s">
        <v>1509</v>
      </c>
      <c r="I530">
        <v>0</v>
      </c>
      <c r="J530" t="s">
        <v>519</v>
      </c>
      <c r="K530" t="s">
        <v>520</v>
      </c>
      <c r="L530">
        <v>3</v>
      </c>
      <c r="M530">
        <v>35</v>
      </c>
      <c r="N530" t="s">
        <v>569</v>
      </c>
      <c r="O530" t="s">
        <v>570</v>
      </c>
      <c r="P530" t="s">
        <v>571</v>
      </c>
      <c r="Q530" t="s">
        <v>524</v>
      </c>
      <c r="R530" t="s">
        <v>525</v>
      </c>
      <c r="S530" t="s">
        <v>526</v>
      </c>
      <c r="T530" t="s">
        <v>527</v>
      </c>
      <c r="U530" t="s">
        <v>554</v>
      </c>
      <c r="V530" t="s">
        <v>555</v>
      </c>
      <c r="W530" t="s">
        <v>541</v>
      </c>
      <c r="X530" t="s">
        <v>542</v>
      </c>
      <c r="Y530" t="s">
        <v>665</v>
      </c>
      <c r="Z530" t="s">
        <v>666</v>
      </c>
      <c r="AA530" t="s">
        <v>29</v>
      </c>
      <c r="AB530" s="3">
        <v>74192</v>
      </c>
      <c r="AC530">
        <v>0</v>
      </c>
      <c r="AD530">
        <v>0</v>
      </c>
      <c r="AE530" s="3">
        <v>74192</v>
      </c>
      <c r="AF530" s="3">
        <f t="shared" si="32"/>
        <v>10556.121076236683</v>
      </c>
      <c r="AG530" s="3">
        <v>84748.121076236683</v>
      </c>
      <c r="AH530" s="3">
        <f t="shared" si="33"/>
        <v>87544.80907175249</v>
      </c>
      <c r="AI530" s="3">
        <f t="shared" si="34"/>
        <v>90346.242962048578</v>
      </c>
      <c r="AJ530">
        <v>0</v>
      </c>
      <c r="AK530">
        <v>0</v>
      </c>
      <c r="AL530">
        <v>58556.14</v>
      </c>
      <c r="AM530">
        <f t="shared" si="35"/>
        <v>117112.28</v>
      </c>
      <c r="AN530">
        <v>15635.86</v>
      </c>
      <c r="AO530">
        <v>78.930000000000007</v>
      </c>
    </row>
    <row r="531" spans="1:41" hidden="1" x14ac:dyDescent="0.3">
      <c r="A531">
        <v>10932</v>
      </c>
      <c r="B531">
        <v>205382</v>
      </c>
      <c r="C531">
        <v>242806</v>
      </c>
      <c r="D531">
        <v>248</v>
      </c>
      <c r="E531" t="str">
        <f>CONCATENATE(MID(G531,8,3),F531)</f>
        <v>033/078/1341</v>
      </c>
      <c r="F531" s="252" t="s">
        <v>594</v>
      </c>
      <c r="G531" t="s">
        <v>1134</v>
      </c>
      <c r="H531" t="s">
        <v>1135</v>
      </c>
      <c r="I531">
        <v>0</v>
      </c>
      <c r="J531" t="s">
        <v>519</v>
      </c>
      <c r="K531" t="s">
        <v>520</v>
      </c>
      <c r="L531">
        <v>3</v>
      </c>
      <c r="M531">
        <v>34</v>
      </c>
      <c r="N531" t="s">
        <v>719</v>
      </c>
      <c r="O531" t="s">
        <v>570</v>
      </c>
      <c r="P531" t="s">
        <v>571</v>
      </c>
      <c r="Q531" t="s">
        <v>524</v>
      </c>
      <c r="R531" t="s">
        <v>525</v>
      </c>
      <c r="S531" t="s">
        <v>526</v>
      </c>
      <c r="T531" t="s">
        <v>527</v>
      </c>
      <c r="U531" t="s">
        <v>554</v>
      </c>
      <c r="V531" t="s">
        <v>555</v>
      </c>
      <c r="W531" t="s">
        <v>541</v>
      </c>
      <c r="X531" t="s">
        <v>542</v>
      </c>
      <c r="Y531" t="s">
        <v>595</v>
      </c>
      <c r="Z531" t="s">
        <v>596</v>
      </c>
      <c r="AA531" t="s">
        <v>29</v>
      </c>
      <c r="AB531" s="3">
        <v>62553</v>
      </c>
      <c r="AC531">
        <v>10000</v>
      </c>
      <c r="AD531">
        <v>0</v>
      </c>
      <c r="AE531" s="3">
        <v>72553</v>
      </c>
      <c r="AF531" s="3" t="e">
        <f t="shared" si="32"/>
        <v>#N/A</v>
      </c>
      <c r="AG531" s="3" t="e">
        <f>VLOOKUP(E531,'[2]Emp Cost Summary 2627'!$A:$Y,25,0)</f>
        <v>#N/A</v>
      </c>
      <c r="AH531" s="3" t="e">
        <f t="shared" si="33"/>
        <v>#N/A</v>
      </c>
      <c r="AI531" s="3" t="e">
        <f t="shared" si="34"/>
        <v>#N/A</v>
      </c>
      <c r="AJ531">
        <v>0</v>
      </c>
      <c r="AK531">
        <v>0</v>
      </c>
      <c r="AL531">
        <v>65270.080000000002</v>
      </c>
      <c r="AM531">
        <f t="shared" si="35"/>
        <v>130540.16</v>
      </c>
      <c r="AN531">
        <v>7282.92</v>
      </c>
      <c r="AO531">
        <v>89.96</v>
      </c>
    </row>
    <row r="532" spans="1:41" hidden="1" x14ac:dyDescent="0.3">
      <c r="A532">
        <v>12333</v>
      </c>
      <c r="B532">
        <v>224279</v>
      </c>
      <c r="C532">
        <v>256722</v>
      </c>
      <c r="D532">
        <v>6567</v>
      </c>
      <c r="G532" t="s">
        <v>2114</v>
      </c>
      <c r="H532" t="s">
        <v>2115</v>
      </c>
      <c r="I532">
        <v>0</v>
      </c>
      <c r="J532" t="s">
        <v>519</v>
      </c>
      <c r="K532" t="s">
        <v>520</v>
      </c>
      <c r="L532">
        <v>5</v>
      </c>
      <c r="M532">
        <v>58</v>
      </c>
      <c r="N532" t="s">
        <v>617</v>
      </c>
      <c r="O532" t="s">
        <v>618</v>
      </c>
      <c r="P532" t="s">
        <v>619</v>
      </c>
      <c r="Q532" t="s">
        <v>524</v>
      </c>
      <c r="R532" t="s">
        <v>525</v>
      </c>
      <c r="S532" t="s">
        <v>526</v>
      </c>
      <c r="T532" t="s">
        <v>527</v>
      </c>
      <c r="U532" t="s">
        <v>779</v>
      </c>
      <c r="V532" t="s">
        <v>780</v>
      </c>
      <c r="W532" t="s">
        <v>530</v>
      </c>
      <c r="X532" t="s">
        <v>531</v>
      </c>
      <c r="Y532" t="s">
        <v>706</v>
      </c>
      <c r="Z532" t="s">
        <v>707</v>
      </c>
      <c r="AA532" t="s">
        <v>28</v>
      </c>
      <c r="AB532" s="3">
        <v>35250</v>
      </c>
      <c r="AC532">
        <v>0</v>
      </c>
      <c r="AD532">
        <v>0</v>
      </c>
      <c r="AE532" s="3">
        <v>35250</v>
      </c>
      <c r="AF532" s="3">
        <f t="shared" si="32"/>
        <v>0</v>
      </c>
      <c r="AG532" s="3">
        <v>35250</v>
      </c>
      <c r="AH532" s="3">
        <f t="shared" si="33"/>
        <v>36413.25</v>
      </c>
      <c r="AI532" s="3">
        <f t="shared" si="34"/>
        <v>37578.474000000002</v>
      </c>
      <c r="AJ532">
        <v>0</v>
      </c>
      <c r="AK532">
        <v>0</v>
      </c>
      <c r="AL532">
        <v>0</v>
      </c>
      <c r="AM532">
        <f t="shared" si="35"/>
        <v>0</v>
      </c>
      <c r="AN532">
        <v>35250</v>
      </c>
      <c r="AO532">
        <v>0</v>
      </c>
    </row>
    <row r="533" spans="1:41" hidden="1" x14ac:dyDescent="0.3">
      <c r="A533">
        <v>10958</v>
      </c>
      <c r="B533">
        <v>226120</v>
      </c>
      <c r="C533">
        <v>257787</v>
      </c>
      <c r="D533">
        <v>274</v>
      </c>
      <c r="G533" t="s">
        <v>1180</v>
      </c>
      <c r="H533" t="s">
        <v>1181</v>
      </c>
      <c r="I533">
        <v>0</v>
      </c>
      <c r="J533" t="s">
        <v>519</v>
      </c>
      <c r="K533" t="s">
        <v>520</v>
      </c>
      <c r="L533">
        <v>10</v>
      </c>
      <c r="M533">
        <v>104</v>
      </c>
      <c r="N533" t="s">
        <v>564</v>
      </c>
      <c r="O533" t="s">
        <v>565</v>
      </c>
      <c r="P533" t="s">
        <v>566</v>
      </c>
      <c r="Q533" t="s">
        <v>524</v>
      </c>
      <c r="R533" t="s">
        <v>525</v>
      </c>
      <c r="S533" t="s">
        <v>526</v>
      </c>
      <c r="T533" t="s">
        <v>527</v>
      </c>
      <c r="U533" t="s">
        <v>1182</v>
      </c>
      <c r="V533" t="s">
        <v>1183</v>
      </c>
      <c r="W533" t="s">
        <v>541</v>
      </c>
      <c r="X533" t="s">
        <v>542</v>
      </c>
      <c r="Y533" t="s">
        <v>1184</v>
      </c>
      <c r="Z533" t="s">
        <v>1185</v>
      </c>
      <c r="AA533" t="s">
        <v>31</v>
      </c>
      <c r="AB533" s="3">
        <v>500000</v>
      </c>
      <c r="AC533">
        <v>0</v>
      </c>
      <c r="AD533">
        <v>0</v>
      </c>
      <c r="AE533" s="3">
        <v>500000</v>
      </c>
      <c r="AF533" s="3">
        <f t="shared" si="32"/>
        <v>0</v>
      </c>
      <c r="AG533" s="3">
        <v>500000</v>
      </c>
      <c r="AH533" s="3">
        <f t="shared" si="33"/>
        <v>516499.99999999994</v>
      </c>
      <c r="AI533" s="3">
        <f t="shared" si="34"/>
        <v>533028</v>
      </c>
      <c r="AJ533">
        <v>0</v>
      </c>
      <c r="AK533">
        <v>0</v>
      </c>
      <c r="AL533">
        <v>0</v>
      </c>
      <c r="AM533">
        <f t="shared" si="35"/>
        <v>0</v>
      </c>
      <c r="AN533">
        <v>500000</v>
      </c>
      <c r="AO533">
        <v>0</v>
      </c>
    </row>
    <row r="534" spans="1:41" hidden="1" x14ac:dyDescent="0.3">
      <c r="A534">
        <v>12393</v>
      </c>
      <c r="B534">
        <v>224350</v>
      </c>
      <c r="C534">
        <v>256773</v>
      </c>
      <c r="D534">
        <v>6578</v>
      </c>
      <c r="G534" t="s">
        <v>2096</v>
      </c>
      <c r="H534" t="s">
        <v>2097</v>
      </c>
      <c r="I534">
        <v>0</v>
      </c>
      <c r="J534" t="s">
        <v>519</v>
      </c>
      <c r="K534" t="s">
        <v>520</v>
      </c>
      <c r="L534">
        <v>5</v>
      </c>
      <c r="M534">
        <v>58</v>
      </c>
      <c r="N534" t="s">
        <v>617</v>
      </c>
      <c r="O534" t="s">
        <v>618</v>
      </c>
      <c r="P534" t="s">
        <v>619</v>
      </c>
      <c r="Q534" t="s">
        <v>524</v>
      </c>
      <c r="R534" t="s">
        <v>525</v>
      </c>
      <c r="S534" t="s">
        <v>526</v>
      </c>
      <c r="T534" t="s">
        <v>527</v>
      </c>
      <c r="U534" t="s">
        <v>779</v>
      </c>
      <c r="V534" t="s">
        <v>780</v>
      </c>
      <c r="W534" t="s">
        <v>530</v>
      </c>
      <c r="X534" t="s">
        <v>531</v>
      </c>
      <c r="Y534" t="s">
        <v>706</v>
      </c>
      <c r="Z534" t="s">
        <v>707</v>
      </c>
      <c r="AA534" t="s">
        <v>28</v>
      </c>
      <c r="AB534" s="3">
        <v>35250</v>
      </c>
      <c r="AC534">
        <v>0</v>
      </c>
      <c r="AD534">
        <v>0</v>
      </c>
      <c r="AE534" s="3">
        <v>35250</v>
      </c>
      <c r="AF534" s="3">
        <f t="shared" si="32"/>
        <v>0</v>
      </c>
      <c r="AG534" s="3">
        <v>35250</v>
      </c>
      <c r="AH534" s="3">
        <f t="shared" si="33"/>
        <v>36413.25</v>
      </c>
      <c r="AI534" s="3">
        <f t="shared" si="34"/>
        <v>37578.474000000002</v>
      </c>
      <c r="AJ534">
        <v>0</v>
      </c>
      <c r="AK534">
        <v>0</v>
      </c>
      <c r="AL534">
        <v>0</v>
      </c>
      <c r="AM534">
        <f t="shared" si="35"/>
        <v>0</v>
      </c>
      <c r="AN534">
        <v>35250</v>
      </c>
      <c r="AO534">
        <v>0</v>
      </c>
    </row>
    <row r="535" spans="1:41" hidden="1" x14ac:dyDescent="0.3">
      <c r="A535">
        <v>11167</v>
      </c>
      <c r="B535">
        <v>200994</v>
      </c>
      <c r="C535">
        <v>238483</v>
      </c>
      <c r="D535">
        <v>483</v>
      </c>
      <c r="E535" t="str">
        <f>CONCATENATE(MID(G535,8,3),F535)</f>
        <v>134/053/1027</v>
      </c>
      <c r="F535" s="252" t="s">
        <v>664</v>
      </c>
      <c r="G535" t="s">
        <v>1514</v>
      </c>
      <c r="H535" t="s">
        <v>1515</v>
      </c>
      <c r="I535">
        <v>0</v>
      </c>
      <c r="J535" t="s">
        <v>519</v>
      </c>
      <c r="K535" t="s">
        <v>520</v>
      </c>
      <c r="L535">
        <v>6</v>
      </c>
      <c r="M535">
        <v>66</v>
      </c>
      <c r="N535" t="s">
        <v>840</v>
      </c>
      <c r="O535" t="s">
        <v>841</v>
      </c>
      <c r="P535" t="s">
        <v>842</v>
      </c>
      <c r="Q535" t="s">
        <v>524</v>
      </c>
      <c r="R535" t="s">
        <v>525</v>
      </c>
      <c r="S535" t="s">
        <v>526</v>
      </c>
      <c r="T535" t="s">
        <v>527</v>
      </c>
      <c r="U535" t="s">
        <v>554</v>
      </c>
      <c r="V535" t="s">
        <v>555</v>
      </c>
      <c r="W535" t="s">
        <v>629</v>
      </c>
      <c r="X535" t="s">
        <v>630</v>
      </c>
      <c r="Y535" t="s">
        <v>665</v>
      </c>
      <c r="Z535" t="s">
        <v>666</v>
      </c>
      <c r="AA535" t="s">
        <v>29</v>
      </c>
      <c r="AB535" s="3">
        <v>72016</v>
      </c>
      <c r="AC535">
        <v>0</v>
      </c>
      <c r="AD535">
        <v>0</v>
      </c>
      <c r="AE535" s="3">
        <v>72016</v>
      </c>
      <c r="AF535" s="3">
        <f t="shared" si="32"/>
        <v>32939.468475420537</v>
      </c>
      <c r="AG535" s="3">
        <v>104955.46847542054</v>
      </c>
      <c r="AH535" s="3">
        <f t="shared" si="33"/>
        <v>108418.99893510941</v>
      </c>
      <c r="AI535" s="3">
        <f t="shared" si="34"/>
        <v>111888.40690103291</v>
      </c>
      <c r="AJ535">
        <v>0</v>
      </c>
      <c r="AK535">
        <v>0</v>
      </c>
      <c r="AL535">
        <v>56838.73</v>
      </c>
      <c r="AM535">
        <f t="shared" si="35"/>
        <v>113677.46</v>
      </c>
      <c r="AN535">
        <v>15177.27</v>
      </c>
      <c r="AO535">
        <v>78.930000000000007</v>
      </c>
    </row>
    <row r="536" spans="1:41" hidden="1" x14ac:dyDescent="0.3">
      <c r="A536">
        <v>10962</v>
      </c>
      <c r="B536">
        <v>200762</v>
      </c>
      <c r="C536">
        <v>238257</v>
      </c>
      <c r="D536">
        <v>278</v>
      </c>
      <c r="G536" t="s">
        <v>1188</v>
      </c>
      <c r="H536" t="s">
        <v>1189</v>
      </c>
      <c r="I536">
        <v>0</v>
      </c>
      <c r="J536" t="s">
        <v>519</v>
      </c>
      <c r="K536" t="s">
        <v>520</v>
      </c>
      <c r="L536">
        <v>6</v>
      </c>
      <c r="M536">
        <v>67</v>
      </c>
      <c r="N536" t="s">
        <v>875</v>
      </c>
      <c r="O536" t="s">
        <v>876</v>
      </c>
      <c r="P536" t="s">
        <v>877</v>
      </c>
      <c r="Q536" t="s">
        <v>524</v>
      </c>
      <c r="R536" t="s">
        <v>525</v>
      </c>
      <c r="S536" t="s">
        <v>526</v>
      </c>
      <c r="T536" t="s">
        <v>527</v>
      </c>
      <c r="U536" t="s">
        <v>554</v>
      </c>
      <c r="V536" t="s">
        <v>555</v>
      </c>
      <c r="W536" t="s">
        <v>541</v>
      </c>
      <c r="X536" t="s">
        <v>542</v>
      </c>
      <c r="Y536" t="s">
        <v>644</v>
      </c>
      <c r="Z536" t="s">
        <v>645</v>
      </c>
      <c r="AA536" t="s">
        <v>26</v>
      </c>
      <c r="AB536" s="3">
        <v>207315</v>
      </c>
      <c r="AC536" s="3">
        <v>0</v>
      </c>
      <c r="AD536">
        <v>0</v>
      </c>
      <c r="AE536" s="3">
        <v>207315</v>
      </c>
      <c r="AF536" s="3">
        <f t="shared" si="32"/>
        <v>-207315</v>
      </c>
      <c r="AG536" s="3">
        <v>0</v>
      </c>
      <c r="AH536" s="3">
        <f t="shared" si="33"/>
        <v>0</v>
      </c>
      <c r="AI536" s="3">
        <f t="shared" si="34"/>
        <v>0</v>
      </c>
      <c r="AJ536">
        <v>0</v>
      </c>
      <c r="AK536">
        <v>0</v>
      </c>
      <c r="AL536">
        <v>93620.4</v>
      </c>
      <c r="AM536">
        <f t="shared" si="35"/>
        <v>187240.8</v>
      </c>
      <c r="AN536">
        <v>113694.6</v>
      </c>
      <c r="AO536">
        <v>45.16</v>
      </c>
    </row>
    <row r="537" spans="1:41" hidden="1" x14ac:dyDescent="0.3">
      <c r="A537">
        <v>10962</v>
      </c>
      <c r="B537">
        <v>200784</v>
      </c>
      <c r="C537">
        <v>238278</v>
      </c>
      <c r="D537">
        <v>278</v>
      </c>
      <c r="G537" t="s">
        <v>1188</v>
      </c>
      <c r="H537" t="s">
        <v>1189</v>
      </c>
      <c r="I537">
        <v>0</v>
      </c>
      <c r="J537" t="s">
        <v>519</v>
      </c>
      <c r="K537" t="s">
        <v>520</v>
      </c>
      <c r="L537">
        <v>6</v>
      </c>
      <c r="M537">
        <v>67</v>
      </c>
      <c r="N537" t="s">
        <v>875</v>
      </c>
      <c r="O537" t="s">
        <v>876</v>
      </c>
      <c r="P537" t="s">
        <v>877</v>
      </c>
      <c r="Q537" t="s">
        <v>524</v>
      </c>
      <c r="R537" t="s">
        <v>525</v>
      </c>
      <c r="S537" t="s">
        <v>526</v>
      </c>
      <c r="T537" t="s">
        <v>527</v>
      </c>
      <c r="U537" t="s">
        <v>554</v>
      </c>
      <c r="V537" t="s">
        <v>555</v>
      </c>
      <c r="W537" t="s">
        <v>541</v>
      </c>
      <c r="X537" t="s">
        <v>542</v>
      </c>
      <c r="Y537" t="s">
        <v>652</v>
      </c>
      <c r="Z537" t="s">
        <v>653</v>
      </c>
      <c r="AA537" t="s">
        <v>26</v>
      </c>
      <c r="AB537" s="3">
        <v>2157560</v>
      </c>
      <c r="AC537" s="3">
        <v>0</v>
      </c>
      <c r="AD537">
        <v>0</v>
      </c>
      <c r="AE537" s="3">
        <v>2157560</v>
      </c>
      <c r="AF537" s="3">
        <f t="shared" si="32"/>
        <v>-2157560</v>
      </c>
      <c r="AG537" s="3">
        <v>0</v>
      </c>
      <c r="AH537" s="3">
        <f t="shared" si="33"/>
        <v>0</v>
      </c>
      <c r="AI537" s="3">
        <f t="shared" si="34"/>
        <v>0</v>
      </c>
      <c r="AJ537">
        <v>0</v>
      </c>
      <c r="AK537">
        <v>0</v>
      </c>
      <c r="AL537">
        <v>1050842.1200000001</v>
      </c>
      <c r="AM537">
        <f t="shared" si="35"/>
        <v>2101684.2400000002</v>
      </c>
      <c r="AN537">
        <v>1106717.8799999999</v>
      </c>
      <c r="AO537">
        <v>48.71</v>
      </c>
    </row>
    <row r="538" spans="1:41" hidden="1" x14ac:dyDescent="0.3">
      <c r="A538">
        <v>10962</v>
      </c>
      <c r="B538">
        <v>200747</v>
      </c>
      <c r="C538">
        <v>238242</v>
      </c>
      <c r="D538">
        <v>278</v>
      </c>
      <c r="G538" t="s">
        <v>1188</v>
      </c>
      <c r="H538" t="s">
        <v>1189</v>
      </c>
      <c r="I538">
        <v>0</v>
      </c>
      <c r="J538" t="s">
        <v>519</v>
      </c>
      <c r="K538" t="s">
        <v>520</v>
      </c>
      <c r="L538">
        <v>6</v>
      </c>
      <c r="M538">
        <v>67</v>
      </c>
      <c r="N538" t="s">
        <v>875</v>
      </c>
      <c r="O538" t="s">
        <v>876</v>
      </c>
      <c r="P538" t="s">
        <v>877</v>
      </c>
      <c r="Q538" t="s">
        <v>524</v>
      </c>
      <c r="R538" t="s">
        <v>525</v>
      </c>
      <c r="S538" t="s">
        <v>526</v>
      </c>
      <c r="T538" t="s">
        <v>527</v>
      </c>
      <c r="U538" t="s">
        <v>554</v>
      </c>
      <c r="V538" t="s">
        <v>555</v>
      </c>
      <c r="W538" t="s">
        <v>541</v>
      </c>
      <c r="X538" t="s">
        <v>542</v>
      </c>
      <c r="Y538" t="s">
        <v>658</v>
      </c>
      <c r="Z538" t="s">
        <v>659</v>
      </c>
      <c r="AA538" t="s">
        <v>26</v>
      </c>
      <c r="AB538" s="3">
        <v>1534</v>
      </c>
      <c r="AC538" s="3">
        <v>0</v>
      </c>
      <c r="AD538">
        <v>0</v>
      </c>
      <c r="AE538" s="3">
        <v>1534</v>
      </c>
      <c r="AF538" s="3">
        <f t="shared" si="32"/>
        <v>-1534</v>
      </c>
      <c r="AG538" s="3">
        <v>0</v>
      </c>
      <c r="AH538" s="3">
        <f t="shared" si="33"/>
        <v>0</v>
      </c>
      <c r="AI538" s="3">
        <f t="shared" si="34"/>
        <v>0</v>
      </c>
      <c r="AJ538">
        <v>0</v>
      </c>
      <c r="AK538">
        <v>0</v>
      </c>
      <c r="AL538">
        <v>727.9</v>
      </c>
      <c r="AM538">
        <f t="shared" si="35"/>
        <v>1455.8</v>
      </c>
      <c r="AN538">
        <v>806.1</v>
      </c>
      <c r="AO538">
        <v>47.45</v>
      </c>
    </row>
    <row r="539" spans="1:41" hidden="1" x14ac:dyDescent="0.3">
      <c r="A539">
        <v>10962</v>
      </c>
      <c r="B539">
        <v>200822</v>
      </c>
      <c r="C539">
        <v>238315</v>
      </c>
      <c r="D539">
        <v>278</v>
      </c>
      <c r="G539" t="s">
        <v>1188</v>
      </c>
      <c r="H539" t="s">
        <v>1189</v>
      </c>
      <c r="I539">
        <v>0</v>
      </c>
      <c r="J539" t="s">
        <v>519</v>
      </c>
      <c r="K539" t="s">
        <v>520</v>
      </c>
      <c r="L539">
        <v>6</v>
      </c>
      <c r="M539">
        <v>67</v>
      </c>
      <c r="N539" t="s">
        <v>875</v>
      </c>
      <c r="O539" t="s">
        <v>876</v>
      </c>
      <c r="P539" t="s">
        <v>877</v>
      </c>
      <c r="Q539" t="s">
        <v>524</v>
      </c>
      <c r="R539" t="s">
        <v>525</v>
      </c>
      <c r="S539" t="s">
        <v>526</v>
      </c>
      <c r="T539" t="s">
        <v>527</v>
      </c>
      <c r="U539" t="s">
        <v>554</v>
      </c>
      <c r="V539" t="s">
        <v>555</v>
      </c>
      <c r="W539" t="s">
        <v>541</v>
      </c>
      <c r="X539" t="s">
        <v>542</v>
      </c>
      <c r="Y539" t="s">
        <v>650</v>
      </c>
      <c r="Z539" t="s">
        <v>651</v>
      </c>
      <c r="AA539" t="s">
        <v>26</v>
      </c>
      <c r="AB539" s="3">
        <v>34700</v>
      </c>
      <c r="AC539" s="3">
        <v>0</v>
      </c>
      <c r="AD539">
        <v>0</v>
      </c>
      <c r="AE539" s="3">
        <v>34700</v>
      </c>
      <c r="AF539" s="3">
        <f t="shared" si="32"/>
        <v>-34700</v>
      </c>
      <c r="AG539" s="3">
        <v>0</v>
      </c>
      <c r="AH539" s="3">
        <f t="shared" si="33"/>
        <v>0</v>
      </c>
      <c r="AI539" s="3">
        <f t="shared" si="34"/>
        <v>0</v>
      </c>
      <c r="AJ539">
        <v>0</v>
      </c>
      <c r="AK539">
        <v>0</v>
      </c>
      <c r="AL539">
        <v>16870</v>
      </c>
      <c r="AM539">
        <f t="shared" si="35"/>
        <v>33740</v>
      </c>
      <c r="AN539">
        <v>17830</v>
      </c>
      <c r="AO539">
        <v>48.62</v>
      </c>
    </row>
    <row r="540" spans="1:41" hidden="1" x14ac:dyDescent="0.3">
      <c r="A540">
        <v>10962</v>
      </c>
      <c r="B540">
        <v>200851</v>
      </c>
      <c r="C540">
        <v>238343</v>
      </c>
      <c r="D540">
        <v>278</v>
      </c>
      <c r="G540" t="s">
        <v>1188</v>
      </c>
      <c r="H540" t="s">
        <v>1189</v>
      </c>
      <c r="I540">
        <v>0</v>
      </c>
      <c r="J540" t="s">
        <v>519</v>
      </c>
      <c r="K540" t="s">
        <v>520</v>
      </c>
      <c r="L540">
        <v>6</v>
      </c>
      <c r="M540">
        <v>67</v>
      </c>
      <c r="N540" t="s">
        <v>875</v>
      </c>
      <c r="O540" t="s">
        <v>876</v>
      </c>
      <c r="P540" t="s">
        <v>877</v>
      </c>
      <c r="Q540" t="s">
        <v>524</v>
      </c>
      <c r="R540" t="s">
        <v>525</v>
      </c>
      <c r="S540" t="s">
        <v>526</v>
      </c>
      <c r="T540" t="s">
        <v>527</v>
      </c>
      <c r="U540" t="s">
        <v>554</v>
      </c>
      <c r="V540" t="s">
        <v>555</v>
      </c>
      <c r="W540" t="s">
        <v>541</v>
      </c>
      <c r="X540" t="s">
        <v>542</v>
      </c>
      <c r="Y540" t="s">
        <v>642</v>
      </c>
      <c r="Z540" t="s">
        <v>643</v>
      </c>
      <c r="AA540" t="s">
        <v>26</v>
      </c>
      <c r="AB540" s="3">
        <v>199088</v>
      </c>
      <c r="AC540" s="3">
        <v>0</v>
      </c>
      <c r="AD540">
        <v>0</v>
      </c>
      <c r="AE540" s="3">
        <v>199088</v>
      </c>
      <c r="AF540" s="3">
        <f t="shared" si="32"/>
        <v>-199088</v>
      </c>
      <c r="AG540" s="3">
        <v>0</v>
      </c>
      <c r="AH540" s="3">
        <f t="shared" si="33"/>
        <v>0</v>
      </c>
      <c r="AI540" s="3">
        <f t="shared" si="34"/>
        <v>0</v>
      </c>
      <c r="AJ540">
        <v>0</v>
      </c>
      <c r="AK540">
        <v>0</v>
      </c>
      <c r="AL540">
        <v>39805.82</v>
      </c>
      <c r="AM540">
        <f t="shared" si="35"/>
        <v>79611.64</v>
      </c>
      <c r="AN540">
        <v>159282.18</v>
      </c>
      <c r="AO540">
        <v>19.989999999999998</v>
      </c>
    </row>
    <row r="541" spans="1:41" hidden="1" x14ac:dyDescent="0.3">
      <c r="A541">
        <v>10962</v>
      </c>
      <c r="B541">
        <v>200823</v>
      </c>
      <c r="C541">
        <v>238316</v>
      </c>
      <c r="D541">
        <v>278</v>
      </c>
      <c r="G541" t="s">
        <v>1188</v>
      </c>
      <c r="H541" t="s">
        <v>1189</v>
      </c>
      <c r="I541">
        <v>0</v>
      </c>
      <c r="J541" t="s">
        <v>519</v>
      </c>
      <c r="K541" t="s">
        <v>520</v>
      </c>
      <c r="L541">
        <v>6</v>
      </c>
      <c r="M541">
        <v>67</v>
      </c>
      <c r="N541" t="s">
        <v>875</v>
      </c>
      <c r="O541" t="s">
        <v>876</v>
      </c>
      <c r="P541" t="s">
        <v>877</v>
      </c>
      <c r="Q541" t="s">
        <v>524</v>
      </c>
      <c r="R541" t="s">
        <v>525</v>
      </c>
      <c r="S541" t="s">
        <v>526</v>
      </c>
      <c r="T541" t="s">
        <v>527</v>
      </c>
      <c r="U541" t="s">
        <v>554</v>
      </c>
      <c r="V541" t="s">
        <v>555</v>
      </c>
      <c r="W541" t="s">
        <v>541</v>
      </c>
      <c r="X541" t="s">
        <v>542</v>
      </c>
      <c r="Y541" t="s">
        <v>656</v>
      </c>
      <c r="Z541" t="s">
        <v>657</v>
      </c>
      <c r="AA541" t="s">
        <v>26</v>
      </c>
      <c r="AB541" s="3">
        <v>179797</v>
      </c>
      <c r="AC541" s="3">
        <v>0</v>
      </c>
      <c r="AD541">
        <v>0</v>
      </c>
      <c r="AE541" s="3">
        <v>179797</v>
      </c>
      <c r="AF541" s="3">
        <f t="shared" si="32"/>
        <v>-179797</v>
      </c>
      <c r="AG541" s="3">
        <v>0</v>
      </c>
      <c r="AH541" s="3">
        <f t="shared" si="33"/>
        <v>0</v>
      </c>
      <c r="AI541" s="3">
        <f t="shared" si="34"/>
        <v>0</v>
      </c>
      <c r="AJ541">
        <v>0</v>
      </c>
      <c r="AK541">
        <v>0</v>
      </c>
      <c r="AL541">
        <v>56413.37</v>
      </c>
      <c r="AM541">
        <f t="shared" si="35"/>
        <v>112826.74</v>
      </c>
      <c r="AN541">
        <v>123383.63</v>
      </c>
      <c r="AO541">
        <v>31.38</v>
      </c>
    </row>
    <row r="542" spans="1:41" hidden="1" x14ac:dyDescent="0.3">
      <c r="A542">
        <v>10962</v>
      </c>
      <c r="B542">
        <v>200798</v>
      </c>
      <c r="C542">
        <v>238292</v>
      </c>
      <c r="D542">
        <v>278</v>
      </c>
      <c r="G542" t="s">
        <v>1188</v>
      </c>
      <c r="H542" t="s">
        <v>1189</v>
      </c>
      <c r="I542">
        <v>0</v>
      </c>
      <c r="J542" t="s">
        <v>519</v>
      </c>
      <c r="K542" t="s">
        <v>520</v>
      </c>
      <c r="L542">
        <v>6</v>
      </c>
      <c r="M542">
        <v>67</v>
      </c>
      <c r="N542" t="s">
        <v>875</v>
      </c>
      <c r="O542" t="s">
        <v>876</v>
      </c>
      <c r="P542" t="s">
        <v>877</v>
      </c>
      <c r="Q542" t="s">
        <v>524</v>
      </c>
      <c r="R542" t="s">
        <v>525</v>
      </c>
      <c r="S542" t="s">
        <v>526</v>
      </c>
      <c r="T542" t="s">
        <v>527</v>
      </c>
      <c r="U542" t="s">
        <v>554</v>
      </c>
      <c r="V542" t="s">
        <v>555</v>
      </c>
      <c r="W542" t="s">
        <v>541</v>
      </c>
      <c r="X542" t="s">
        <v>542</v>
      </c>
      <c r="Y542" t="s">
        <v>660</v>
      </c>
      <c r="Z542" t="s">
        <v>661</v>
      </c>
      <c r="AA542" t="s">
        <v>26</v>
      </c>
      <c r="AB542" s="3">
        <v>458444</v>
      </c>
      <c r="AC542" s="3">
        <v>0</v>
      </c>
      <c r="AD542">
        <v>0</v>
      </c>
      <c r="AE542" s="3">
        <v>458444</v>
      </c>
      <c r="AF542" s="3">
        <f t="shared" si="32"/>
        <v>-458444</v>
      </c>
      <c r="AG542" s="3">
        <v>0</v>
      </c>
      <c r="AH542" s="3">
        <f t="shared" si="33"/>
        <v>0</v>
      </c>
      <c r="AI542" s="3">
        <f t="shared" si="34"/>
        <v>0</v>
      </c>
      <c r="AJ542">
        <v>0</v>
      </c>
      <c r="AK542">
        <v>0</v>
      </c>
      <c r="AL542">
        <v>219394.42</v>
      </c>
      <c r="AM542">
        <f t="shared" si="35"/>
        <v>438788.84</v>
      </c>
      <c r="AN542">
        <v>239049.58</v>
      </c>
      <c r="AO542">
        <v>47.86</v>
      </c>
    </row>
    <row r="543" spans="1:41" hidden="1" x14ac:dyDescent="0.3">
      <c r="A543">
        <v>10962</v>
      </c>
      <c r="B543">
        <v>200869</v>
      </c>
      <c r="C543">
        <v>238361</v>
      </c>
      <c r="D543">
        <v>278</v>
      </c>
      <c r="G543" t="s">
        <v>1188</v>
      </c>
      <c r="H543" t="s">
        <v>1189</v>
      </c>
      <c r="I543">
        <v>0</v>
      </c>
      <c r="J543" t="s">
        <v>519</v>
      </c>
      <c r="K543" t="s">
        <v>520</v>
      </c>
      <c r="L543">
        <v>6</v>
      </c>
      <c r="M543">
        <v>67</v>
      </c>
      <c r="N543" t="s">
        <v>875</v>
      </c>
      <c r="O543" t="s">
        <v>876</v>
      </c>
      <c r="P543" t="s">
        <v>877</v>
      </c>
      <c r="Q543" t="s">
        <v>524</v>
      </c>
      <c r="R543" t="s">
        <v>525</v>
      </c>
      <c r="S543" t="s">
        <v>526</v>
      </c>
      <c r="T543" t="s">
        <v>527</v>
      </c>
      <c r="U543" t="s">
        <v>554</v>
      </c>
      <c r="V543" t="s">
        <v>555</v>
      </c>
      <c r="W543" t="s">
        <v>541</v>
      </c>
      <c r="X543" t="s">
        <v>542</v>
      </c>
      <c r="Y543" t="s">
        <v>673</v>
      </c>
      <c r="Z543" t="s">
        <v>674</v>
      </c>
      <c r="AA543" t="s">
        <v>26</v>
      </c>
      <c r="AB543" s="3">
        <v>449097</v>
      </c>
      <c r="AC543" s="3">
        <v>0</v>
      </c>
      <c r="AD543">
        <v>0</v>
      </c>
      <c r="AE543" s="3">
        <v>449097</v>
      </c>
      <c r="AF543" s="3">
        <f t="shared" si="32"/>
        <v>-449097</v>
      </c>
      <c r="AG543" s="3">
        <v>0</v>
      </c>
      <c r="AH543" s="3">
        <f t="shared" si="33"/>
        <v>0</v>
      </c>
      <c r="AI543" s="3">
        <f t="shared" si="34"/>
        <v>0</v>
      </c>
      <c r="AJ543">
        <v>0</v>
      </c>
      <c r="AK543">
        <v>0</v>
      </c>
      <c r="AL543">
        <v>355350.44</v>
      </c>
      <c r="AM543">
        <f t="shared" si="35"/>
        <v>710700.88</v>
      </c>
      <c r="AN543">
        <v>93746.559999999998</v>
      </c>
      <c r="AO543">
        <v>79.13</v>
      </c>
    </row>
    <row r="544" spans="1:41" hidden="1" x14ac:dyDescent="0.3">
      <c r="A544">
        <v>10962</v>
      </c>
      <c r="B544">
        <v>200815</v>
      </c>
      <c r="C544">
        <v>238308</v>
      </c>
      <c r="D544">
        <v>278</v>
      </c>
      <c r="G544" t="s">
        <v>1188</v>
      </c>
      <c r="H544" t="s">
        <v>1189</v>
      </c>
      <c r="I544">
        <v>0</v>
      </c>
      <c r="J544" t="s">
        <v>519</v>
      </c>
      <c r="K544" t="s">
        <v>520</v>
      </c>
      <c r="L544">
        <v>6</v>
      </c>
      <c r="M544">
        <v>67</v>
      </c>
      <c r="N544" t="s">
        <v>875</v>
      </c>
      <c r="O544" t="s">
        <v>876</v>
      </c>
      <c r="P544" t="s">
        <v>877</v>
      </c>
      <c r="Q544" t="s">
        <v>524</v>
      </c>
      <c r="R544" t="s">
        <v>525</v>
      </c>
      <c r="S544" t="s">
        <v>526</v>
      </c>
      <c r="T544" t="s">
        <v>527</v>
      </c>
      <c r="U544" t="s">
        <v>554</v>
      </c>
      <c r="V544" t="s">
        <v>555</v>
      </c>
      <c r="W544" t="s">
        <v>541</v>
      </c>
      <c r="X544" t="s">
        <v>542</v>
      </c>
      <c r="Y544" t="s">
        <v>646</v>
      </c>
      <c r="Z544" t="s">
        <v>647</v>
      </c>
      <c r="AA544" t="s">
        <v>26</v>
      </c>
      <c r="AB544" s="3">
        <v>22742</v>
      </c>
      <c r="AC544" s="3">
        <v>0</v>
      </c>
      <c r="AD544">
        <v>0</v>
      </c>
      <c r="AE544" s="3">
        <v>22742</v>
      </c>
      <c r="AF544" s="3">
        <f t="shared" si="32"/>
        <v>-22742</v>
      </c>
      <c r="AG544" s="3">
        <v>0</v>
      </c>
      <c r="AH544" s="3">
        <f t="shared" si="33"/>
        <v>0</v>
      </c>
      <c r="AI544" s="3">
        <f t="shared" si="34"/>
        <v>0</v>
      </c>
      <c r="AJ544">
        <v>0</v>
      </c>
      <c r="AK544">
        <v>0</v>
      </c>
      <c r="AL544">
        <v>10272.959999999999</v>
      </c>
      <c r="AM544">
        <f t="shared" si="35"/>
        <v>20545.919999999998</v>
      </c>
      <c r="AN544">
        <v>12469.04</v>
      </c>
      <c r="AO544">
        <v>45.17</v>
      </c>
    </row>
    <row r="545" spans="1:41" hidden="1" x14ac:dyDescent="0.3">
      <c r="A545">
        <v>10964</v>
      </c>
      <c r="B545">
        <v>210601</v>
      </c>
      <c r="C545">
        <v>247911</v>
      </c>
      <c r="D545">
        <v>280</v>
      </c>
      <c r="G545" t="s">
        <v>1190</v>
      </c>
      <c r="H545" t="s">
        <v>1191</v>
      </c>
      <c r="I545">
        <v>0</v>
      </c>
      <c r="J545" t="s">
        <v>519</v>
      </c>
      <c r="K545" t="s">
        <v>520</v>
      </c>
      <c r="L545">
        <v>5</v>
      </c>
      <c r="M545">
        <v>58</v>
      </c>
      <c r="N545" t="s">
        <v>617</v>
      </c>
      <c r="O545" t="s">
        <v>618</v>
      </c>
      <c r="P545" t="s">
        <v>619</v>
      </c>
      <c r="Q545" t="s">
        <v>524</v>
      </c>
      <c r="R545" t="s">
        <v>525</v>
      </c>
      <c r="S545" t="s">
        <v>526</v>
      </c>
      <c r="T545" t="s">
        <v>527</v>
      </c>
      <c r="U545" t="s">
        <v>554</v>
      </c>
      <c r="V545" t="s">
        <v>555</v>
      </c>
      <c r="W545" t="s">
        <v>541</v>
      </c>
      <c r="X545" t="s">
        <v>542</v>
      </c>
      <c r="Y545" t="s">
        <v>658</v>
      </c>
      <c r="Z545" t="s">
        <v>659</v>
      </c>
      <c r="AA545" t="s">
        <v>26</v>
      </c>
      <c r="AB545" s="3">
        <v>1688</v>
      </c>
      <c r="AC545" s="3">
        <v>0</v>
      </c>
      <c r="AD545">
        <v>0</v>
      </c>
      <c r="AE545" s="3">
        <v>1688</v>
      </c>
      <c r="AF545" s="3">
        <f t="shared" si="32"/>
        <v>-1688</v>
      </c>
      <c r="AG545" s="3">
        <v>0</v>
      </c>
      <c r="AH545" s="3">
        <f t="shared" si="33"/>
        <v>0</v>
      </c>
      <c r="AI545" s="3">
        <f t="shared" si="34"/>
        <v>0</v>
      </c>
      <c r="AJ545">
        <v>0</v>
      </c>
      <c r="AK545">
        <v>0</v>
      </c>
      <c r="AL545">
        <v>803.2</v>
      </c>
      <c r="AM545">
        <f t="shared" si="35"/>
        <v>1606.4</v>
      </c>
      <c r="AN545">
        <v>884.8</v>
      </c>
      <c r="AO545">
        <v>47.58</v>
      </c>
    </row>
    <row r="546" spans="1:41" hidden="1" x14ac:dyDescent="0.3">
      <c r="A546">
        <v>10904</v>
      </c>
      <c r="B546">
        <v>206411</v>
      </c>
      <c r="C546">
        <v>243819</v>
      </c>
      <c r="D546">
        <v>220</v>
      </c>
      <c r="E546" t="str">
        <f>CONCATENATE(MID(G546,8,3),F546)</f>
        <v>036/078/1341</v>
      </c>
      <c r="F546" s="252" t="s">
        <v>594</v>
      </c>
      <c r="G546" t="s">
        <v>1106</v>
      </c>
      <c r="H546" t="s">
        <v>1107</v>
      </c>
      <c r="I546">
        <v>0</v>
      </c>
      <c r="J546" t="s">
        <v>519</v>
      </c>
      <c r="K546" t="s">
        <v>520</v>
      </c>
      <c r="L546">
        <v>3</v>
      </c>
      <c r="M546">
        <v>40</v>
      </c>
      <c r="N546" t="s">
        <v>703</v>
      </c>
      <c r="O546" t="s">
        <v>704</v>
      </c>
      <c r="P546" t="s">
        <v>705</v>
      </c>
      <c r="Q546" t="s">
        <v>524</v>
      </c>
      <c r="R546" t="s">
        <v>525</v>
      </c>
      <c r="S546" t="s">
        <v>526</v>
      </c>
      <c r="T546" t="s">
        <v>527</v>
      </c>
      <c r="U546" t="s">
        <v>554</v>
      </c>
      <c r="V546" t="s">
        <v>555</v>
      </c>
      <c r="W546" t="s">
        <v>541</v>
      </c>
      <c r="X546" t="s">
        <v>542</v>
      </c>
      <c r="Y546" t="s">
        <v>595</v>
      </c>
      <c r="Z546" t="s">
        <v>596</v>
      </c>
      <c r="AA546" t="s">
        <v>29</v>
      </c>
      <c r="AB546" s="3">
        <v>71965</v>
      </c>
      <c r="AC546">
        <v>0</v>
      </c>
      <c r="AD546">
        <v>0</v>
      </c>
      <c r="AE546" s="3">
        <v>71965</v>
      </c>
      <c r="AF546" s="3" t="e">
        <f t="shared" si="32"/>
        <v>#N/A</v>
      </c>
      <c r="AG546" s="3" t="e">
        <f>VLOOKUP(E546,'[2]Emp Cost Summary 2627'!$A:$Y,25,0)</f>
        <v>#N/A</v>
      </c>
      <c r="AH546" s="3" t="e">
        <f t="shared" si="33"/>
        <v>#N/A</v>
      </c>
      <c r="AI546" s="3" t="e">
        <f t="shared" si="34"/>
        <v>#N/A</v>
      </c>
      <c r="AJ546">
        <v>0</v>
      </c>
      <c r="AK546">
        <v>0</v>
      </c>
      <c r="AL546">
        <v>70521</v>
      </c>
      <c r="AM546">
        <f t="shared" si="35"/>
        <v>141042</v>
      </c>
      <c r="AN546">
        <v>1444</v>
      </c>
      <c r="AO546">
        <v>97.99</v>
      </c>
    </row>
    <row r="547" spans="1:41" hidden="1" x14ac:dyDescent="0.3">
      <c r="A547">
        <v>10969</v>
      </c>
      <c r="B547">
        <v>200116</v>
      </c>
      <c r="C547">
        <v>237623</v>
      </c>
      <c r="D547">
        <v>285</v>
      </c>
      <c r="G547" t="s">
        <v>1192</v>
      </c>
      <c r="H547" t="s">
        <v>1193</v>
      </c>
      <c r="I547">
        <v>0</v>
      </c>
      <c r="J547" t="s">
        <v>519</v>
      </c>
      <c r="K547" t="s">
        <v>520</v>
      </c>
      <c r="L547">
        <v>10</v>
      </c>
      <c r="M547">
        <v>95</v>
      </c>
      <c r="N547" t="s">
        <v>579</v>
      </c>
      <c r="O547" t="s">
        <v>580</v>
      </c>
      <c r="P547" t="s">
        <v>581</v>
      </c>
      <c r="Q547" t="s">
        <v>524</v>
      </c>
      <c r="R547" t="s">
        <v>525</v>
      </c>
      <c r="S547" t="s">
        <v>526</v>
      </c>
      <c r="T547" t="s">
        <v>527</v>
      </c>
      <c r="U547" t="s">
        <v>554</v>
      </c>
      <c r="V547" t="s">
        <v>555</v>
      </c>
      <c r="W547" t="s">
        <v>541</v>
      </c>
      <c r="X547" t="s">
        <v>542</v>
      </c>
      <c r="Y547" t="s">
        <v>644</v>
      </c>
      <c r="Z547" t="s">
        <v>645</v>
      </c>
      <c r="AA547" t="s">
        <v>26</v>
      </c>
      <c r="AB547" s="3">
        <v>250260</v>
      </c>
      <c r="AC547" s="3">
        <v>0</v>
      </c>
      <c r="AD547">
        <v>0</v>
      </c>
      <c r="AE547" s="3">
        <v>250260</v>
      </c>
      <c r="AF547" s="3">
        <f t="shared" si="32"/>
        <v>-250260</v>
      </c>
      <c r="AG547" s="3">
        <v>0</v>
      </c>
      <c r="AH547" s="3">
        <f t="shared" si="33"/>
        <v>0</v>
      </c>
      <c r="AI547" s="3">
        <f t="shared" si="34"/>
        <v>0</v>
      </c>
      <c r="AJ547">
        <v>0</v>
      </c>
      <c r="AK547">
        <v>0</v>
      </c>
      <c r="AL547">
        <v>83854.8</v>
      </c>
      <c r="AM547">
        <f t="shared" si="35"/>
        <v>167709.6</v>
      </c>
      <c r="AN547">
        <v>166405.20000000001</v>
      </c>
      <c r="AO547">
        <v>33.51</v>
      </c>
    </row>
    <row r="548" spans="1:41" hidden="1" x14ac:dyDescent="0.3">
      <c r="A548">
        <v>10969</v>
      </c>
      <c r="B548">
        <v>200163</v>
      </c>
      <c r="C548">
        <v>237669</v>
      </c>
      <c r="D548">
        <v>285</v>
      </c>
      <c r="G548" t="s">
        <v>1192</v>
      </c>
      <c r="H548" t="s">
        <v>1193</v>
      </c>
      <c r="I548">
        <v>0</v>
      </c>
      <c r="J548" t="s">
        <v>519</v>
      </c>
      <c r="K548" t="s">
        <v>520</v>
      </c>
      <c r="L548">
        <v>10</v>
      </c>
      <c r="M548">
        <v>95</v>
      </c>
      <c r="N548" t="s">
        <v>579</v>
      </c>
      <c r="O548" t="s">
        <v>580</v>
      </c>
      <c r="P548" t="s">
        <v>581</v>
      </c>
      <c r="Q548" t="s">
        <v>524</v>
      </c>
      <c r="R548" t="s">
        <v>525</v>
      </c>
      <c r="S548" t="s">
        <v>526</v>
      </c>
      <c r="T548" t="s">
        <v>527</v>
      </c>
      <c r="U548" t="s">
        <v>554</v>
      </c>
      <c r="V548" t="s">
        <v>555</v>
      </c>
      <c r="W548" t="s">
        <v>541</v>
      </c>
      <c r="X548" t="s">
        <v>542</v>
      </c>
      <c r="Y548" t="s">
        <v>656</v>
      </c>
      <c r="Z548" t="s">
        <v>657</v>
      </c>
      <c r="AA548" t="s">
        <v>26</v>
      </c>
      <c r="AB548" s="3">
        <v>298709</v>
      </c>
      <c r="AC548" s="3">
        <v>0</v>
      </c>
      <c r="AD548">
        <v>0</v>
      </c>
      <c r="AE548" s="3">
        <v>298709</v>
      </c>
      <c r="AF548" s="3">
        <f t="shared" si="32"/>
        <v>-298709</v>
      </c>
      <c r="AG548" s="3">
        <v>0</v>
      </c>
      <c r="AH548" s="3">
        <f t="shared" si="33"/>
        <v>0</v>
      </c>
      <c r="AI548" s="3">
        <f t="shared" si="34"/>
        <v>0</v>
      </c>
      <c r="AJ548">
        <v>0</v>
      </c>
      <c r="AK548">
        <v>0</v>
      </c>
      <c r="AL548">
        <v>170054.86</v>
      </c>
      <c r="AM548">
        <f t="shared" si="35"/>
        <v>340109.72</v>
      </c>
      <c r="AN548">
        <v>128654.14</v>
      </c>
      <c r="AO548">
        <v>56.93</v>
      </c>
    </row>
    <row r="549" spans="1:41" hidden="1" x14ac:dyDescent="0.3">
      <c r="A549">
        <v>10969</v>
      </c>
      <c r="B549">
        <v>200170</v>
      </c>
      <c r="C549">
        <v>237676</v>
      </c>
      <c r="D549">
        <v>285</v>
      </c>
      <c r="G549" t="s">
        <v>1192</v>
      </c>
      <c r="H549" t="s">
        <v>1193</v>
      </c>
      <c r="I549">
        <v>0</v>
      </c>
      <c r="J549" t="s">
        <v>519</v>
      </c>
      <c r="K549" t="s">
        <v>520</v>
      </c>
      <c r="L549">
        <v>10</v>
      </c>
      <c r="M549">
        <v>95</v>
      </c>
      <c r="N549" t="s">
        <v>579</v>
      </c>
      <c r="O549" t="s">
        <v>580</v>
      </c>
      <c r="P549" t="s">
        <v>581</v>
      </c>
      <c r="Q549" t="s">
        <v>524</v>
      </c>
      <c r="R549" t="s">
        <v>525</v>
      </c>
      <c r="S549" t="s">
        <v>526</v>
      </c>
      <c r="T549" t="s">
        <v>527</v>
      </c>
      <c r="U549" t="s">
        <v>554</v>
      </c>
      <c r="V549" t="s">
        <v>555</v>
      </c>
      <c r="W549" t="s">
        <v>541</v>
      </c>
      <c r="X549" t="s">
        <v>542</v>
      </c>
      <c r="Y549" t="s">
        <v>660</v>
      </c>
      <c r="Z549" t="s">
        <v>661</v>
      </c>
      <c r="AA549" t="s">
        <v>26</v>
      </c>
      <c r="AB549" s="3">
        <v>707583</v>
      </c>
      <c r="AC549" s="3">
        <v>0</v>
      </c>
      <c r="AD549">
        <v>0</v>
      </c>
      <c r="AE549" s="3">
        <v>707583</v>
      </c>
      <c r="AF549" s="3">
        <f t="shared" si="32"/>
        <v>-707583</v>
      </c>
      <c r="AG549" s="3">
        <v>0</v>
      </c>
      <c r="AH549" s="3">
        <f t="shared" si="33"/>
        <v>0</v>
      </c>
      <c r="AI549" s="3">
        <f t="shared" si="34"/>
        <v>0</v>
      </c>
      <c r="AJ549">
        <v>0</v>
      </c>
      <c r="AK549">
        <v>0</v>
      </c>
      <c r="AL549">
        <v>284655.32</v>
      </c>
      <c r="AM549">
        <f t="shared" si="35"/>
        <v>569310.64</v>
      </c>
      <c r="AN549">
        <v>422927.68</v>
      </c>
      <c r="AO549">
        <v>40.229999999999997</v>
      </c>
    </row>
    <row r="550" spans="1:41" hidden="1" x14ac:dyDescent="0.3">
      <c r="A550">
        <v>11053</v>
      </c>
      <c r="B550">
        <v>204490</v>
      </c>
      <c r="C550">
        <v>241926</v>
      </c>
      <c r="D550">
        <v>369</v>
      </c>
      <c r="G550" t="s">
        <v>1332</v>
      </c>
      <c r="H550" t="s">
        <v>1333</v>
      </c>
      <c r="I550">
        <v>0</v>
      </c>
      <c r="J550" t="s">
        <v>519</v>
      </c>
      <c r="K550" t="s">
        <v>520</v>
      </c>
      <c r="L550">
        <v>6</v>
      </c>
      <c r="M550">
        <v>74</v>
      </c>
      <c r="N550" t="s">
        <v>933</v>
      </c>
      <c r="O550" t="s">
        <v>818</v>
      </c>
      <c r="P550" t="s">
        <v>819</v>
      </c>
      <c r="Q550" t="s">
        <v>524</v>
      </c>
      <c r="R550" t="s">
        <v>525</v>
      </c>
      <c r="S550" t="s">
        <v>526</v>
      </c>
      <c r="T550" t="s">
        <v>527</v>
      </c>
      <c r="U550" t="s">
        <v>1334</v>
      </c>
      <c r="V550" t="s">
        <v>1335</v>
      </c>
      <c r="W550" t="s">
        <v>541</v>
      </c>
      <c r="X550" t="s">
        <v>542</v>
      </c>
      <c r="Y550" t="s">
        <v>592</v>
      </c>
      <c r="Z550" t="s">
        <v>593</v>
      </c>
      <c r="AA550" t="s">
        <v>29</v>
      </c>
      <c r="AB550" s="3">
        <v>69625</v>
      </c>
      <c r="AC550">
        <v>0</v>
      </c>
      <c r="AD550">
        <v>0</v>
      </c>
      <c r="AE550" s="3">
        <v>69625</v>
      </c>
      <c r="AF550" s="3">
        <f t="shared" ref="AF550:AF613" si="36">AG550-AE550</f>
        <v>0</v>
      </c>
      <c r="AG550" s="3">
        <v>69625</v>
      </c>
      <c r="AH550" s="3">
        <f t="shared" ref="AH550:AH613" si="37">AG550*1.033</f>
        <v>71922.625</v>
      </c>
      <c r="AI550" s="3">
        <f t="shared" ref="AI550:AI613" si="38">AH550*1.032</f>
        <v>74224.149000000005</v>
      </c>
      <c r="AJ550">
        <v>0</v>
      </c>
      <c r="AK550">
        <v>0</v>
      </c>
      <c r="AL550">
        <v>0</v>
      </c>
      <c r="AM550">
        <f t="shared" ref="AM550:AM613" si="39">AL550*2</f>
        <v>0</v>
      </c>
      <c r="AN550">
        <v>69625</v>
      </c>
      <c r="AO550">
        <v>0</v>
      </c>
    </row>
    <row r="551" spans="1:41" hidden="1" x14ac:dyDescent="0.3">
      <c r="A551">
        <v>10969</v>
      </c>
      <c r="B551">
        <v>200216</v>
      </c>
      <c r="C551">
        <v>237722</v>
      </c>
      <c r="D551">
        <v>285</v>
      </c>
      <c r="G551" t="s">
        <v>1192</v>
      </c>
      <c r="H551" t="s">
        <v>1193</v>
      </c>
      <c r="I551">
        <v>0</v>
      </c>
      <c r="J551" t="s">
        <v>519</v>
      </c>
      <c r="K551" t="s">
        <v>520</v>
      </c>
      <c r="L551">
        <v>10</v>
      </c>
      <c r="M551">
        <v>95</v>
      </c>
      <c r="N551" t="s">
        <v>579</v>
      </c>
      <c r="O551" t="s">
        <v>580</v>
      </c>
      <c r="P551" t="s">
        <v>581</v>
      </c>
      <c r="Q551" t="s">
        <v>524</v>
      </c>
      <c r="R551" t="s">
        <v>525</v>
      </c>
      <c r="S551" t="s">
        <v>526</v>
      </c>
      <c r="T551" t="s">
        <v>527</v>
      </c>
      <c r="U551" t="s">
        <v>554</v>
      </c>
      <c r="V551" t="s">
        <v>555</v>
      </c>
      <c r="W551" t="s">
        <v>541</v>
      </c>
      <c r="X551" t="s">
        <v>542</v>
      </c>
      <c r="Y551" t="s">
        <v>650</v>
      </c>
      <c r="Z551" t="s">
        <v>651</v>
      </c>
      <c r="AA551" t="s">
        <v>26</v>
      </c>
      <c r="AB551" s="3">
        <v>71690</v>
      </c>
      <c r="AC551" s="3">
        <v>0</v>
      </c>
      <c r="AD551">
        <v>0</v>
      </c>
      <c r="AE551" s="3">
        <v>71690</v>
      </c>
      <c r="AF551" s="3">
        <f t="shared" si="36"/>
        <v>-71690</v>
      </c>
      <c r="AG551" s="3">
        <v>0</v>
      </c>
      <c r="AH551" s="3">
        <f t="shared" si="37"/>
        <v>0</v>
      </c>
      <c r="AI551" s="3">
        <f t="shared" si="38"/>
        <v>0</v>
      </c>
      <c r="AJ551">
        <v>0</v>
      </c>
      <c r="AK551">
        <v>0</v>
      </c>
      <c r="AL551">
        <v>28227.78</v>
      </c>
      <c r="AM551">
        <f t="shared" si="39"/>
        <v>56455.56</v>
      </c>
      <c r="AN551">
        <v>43462.22</v>
      </c>
      <c r="AO551">
        <v>39.369999999999997</v>
      </c>
    </row>
    <row r="552" spans="1:41" hidden="1" x14ac:dyDescent="0.3">
      <c r="A552">
        <v>10969</v>
      </c>
      <c r="B552">
        <v>200278</v>
      </c>
      <c r="C552">
        <v>237784</v>
      </c>
      <c r="D552">
        <v>285</v>
      </c>
      <c r="G552" t="s">
        <v>1192</v>
      </c>
      <c r="H552" t="s">
        <v>1193</v>
      </c>
      <c r="I552">
        <v>0</v>
      </c>
      <c r="J552" t="s">
        <v>519</v>
      </c>
      <c r="K552" t="s">
        <v>520</v>
      </c>
      <c r="L552">
        <v>10</v>
      </c>
      <c r="M552">
        <v>95</v>
      </c>
      <c r="N552" t="s">
        <v>579</v>
      </c>
      <c r="O552" t="s">
        <v>580</v>
      </c>
      <c r="P552" t="s">
        <v>581</v>
      </c>
      <c r="Q552" t="s">
        <v>524</v>
      </c>
      <c r="R552" t="s">
        <v>525</v>
      </c>
      <c r="S552" t="s">
        <v>526</v>
      </c>
      <c r="T552" t="s">
        <v>527</v>
      </c>
      <c r="U552" t="s">
        <v>554</v>
      </c>
      <c r="V552" t="s">
        <v>555</v>
      </c>
      <c r="W552" t="s">
        <v>541</v>
      </c>
      <c r="X552" t="s">
        <v>542</v>
      </c>
      <c r="Y552" t="s">
        <v>667</v>
      </c>
      <c r="Z552" t="s">
        <v>668</v>
      </c>
      <c r="AA552" t="s">
        <v>26</v>
      </c>
      <c r="AB552" s="3">
        <v>742263</v>
      </c>
      <c r="AC552" s="3">
        <v>0</v>
      </c>
      <c r="AD552">
        <v>0</v>
      </c>
      <c r="AE552" s="3">
        <v>742263</v>
      </c>
      <c r="AF552" s="3">
        <f t="shared" si="36"/>
        <v>-742263</v>
      </c>
      <c r="AG552" s="3">
        <v>0</v>
      </c>
      <c r="AH552" s="3">
        <f t="shared" si="37"/>
        <v>0</v>
      </c>
      <c r="AI552" s="3">
        <f t="shared" si="38"/>
        <v>0</v>
      </c>
      <c r="AJ552">
        <v>0</v>
      </c>
      <c r="AK552">
        <v>0</v>
      </c>
      <c r="AL552">
        <v>357833.58</v>
      </c>
      <c r="AM552">
        <f t="shared" si="39"/>
        <v>715667.16</v>
      </c>
      <c r="AN552">
        <v>384429.42</v>
      </c>
      <c r="AO552">
        <v>48.21</v>
      </c>
    </row>
    <row r="553" spans="1:41" hidden="1" x14ac:dyDescent="0.3">
      <c r="A553">
        <v>10969</v>
      </c>
      <c r="B553">
        <v>200270</v>
      </c>
      <c r="C553">
        <v>237776</v>
      </c>
      <c r="D553">
        <v>285</v>
      </c>
      <c r="G553" t="s">
        <v>1192</v>
      </c>
      <c r="H553" t="s">
        <v>1193</v>
      </c>
      <c r="I553">
        <v>0</v>
      </c>
      <c r="J553" t="s">
        <v>519</v>
      </c>
      <c r="K553" t="s">
        <v>520</v>
      </c>
      <c r="L553">
        <v>10</v>
      </c>
      <c r="M553">
        <v>95</v>
      </c>
      <c r="N553" t="s">
        <v>579</v>
      </c>
      <c r="O553" t="s">
        <v>580</v>
      </c>
      <c r="P553" t="s">
        <v>581</v>
      </c>
      <c r="Q553" t="s">
        <v>524</v>
      </c>
      <c r="R553" t="s">
        <v>525</v>
      </c>
      <c r="S553" t="s">
        <v>526</v>
      </c>
      <c r="T553" t="s">
        <v>527</v>
      </c>
      <c r="U553" t="s">
        <v>554</v>
      </c>
      <c r="V553" t="s">
        <v>555</v>
      </c>
      <c r="W553" t="s">
        <v>541</v>
      </c>
      <c r="X553" t="s">
        <v>542</v>
      </c>
      <c r="Y553" t="s">
        <v>658</v>
      </c>
      <c r="Z553" t="s">
        <v>659</v>
      </c>
      <c r="AA553" t="s">
        <v>26</v>
      </c>
      <c r="AB553" s="3">
        <v>767</v>
      </c>
      <c r="AC553" s="3">
        <v>0</v>
      </c>
      <c r="AD553">
        <v>0</v>
      </c>
      <c r="AE553" s="3">
        <v>767</v>
      </c>
      <c r="AF553" s="3">
        <f t="shared" si="36"/>
        <v>-767</v>
      </c>
      <c r="AG553" s="3">
        <v>0</v>
      </c>
      <c r="AH553" s="3">
        <f t="shared" si="37"/>
        <v>0</v>
      </c>
      <c r="AI553" s="3">
        <f t="shared" si="38"/>
        <v>0</v>
      </c>
      <c r="AJ553">
        <v>0</v>
      </c>
      <c r="AK553">
        <v>0</v>
      </c>
      <c r="AL553">
        <v>301.2</v>
      </c>
      <c r="AM553">
        <f t="shared" si="39"/>
        <v>602.4</v>
      </c>
      <c r="AN553">
        <v>465.8</v>
      </c>
      <c r="AO553">
        <v>39.270000000000003</v>
      </c>
    </row>
    <row r="554" spans="1:41" hidden="1" x14ac:dyDescent="0.3">
      <c r="A554">
        <v>10969</v>
      </c>
      <c r="B554">
        <v>200285</v>
      </c>
      <c r="C554">
        <v>237791</v>
      </c>
      <c r="D554">
        <v>285</v>
      </c>
      <c r="G554" t="s">
        <v>1192</v>
      </c>
      <c r="H554" t="s">
        <v>1193</v>
      </c>
      <c r="I554">
        <v>0</v>
      </c>
      <c r="J554" t="s">
        <v>519</v>
      </c>
      <c r="K554" t="s">
        <v>520</v>
      </c>
      <c r="L554">
        <v>10</v>
      </c>
      <c r="M554">
        <v>95</v>
      </c>
      <c r="N554" t="s">
        <v>579</v>
      </c>
      <c r="O554" t="s">
        <v>580</v>
      </c>
      <c r="P554" t="s">
        <v>581</v>
      </c>
      <c r="Q554" t="s">
        <v>524</v>
      </c>
      <c r="R554" t="s">
        <v>525</v>
      </c>
      <c r="S554" t="s">
        <v>526</v>
      </c>
      <c r="T554" t="s">
        <v>527</v>
      </c>
      <c r="U554" t="s">
        <v>554</v>
      </c>
      <c r="V554" t="s">
        <v>555</v>
      </c>
      <c r="W554" t="s">
        <v>541</v>
      </c>
      <c r="X554" t="s">
        <v>542</v>
      </c>
      <c r="Y554" t="s">
        <v>652</v>
      </c>
      <c r="Z554" t="s">
        <v>653</v>
      </c>
      <c r="AA554" t="s">
        <v>26</v>
      </c>
      <c r="AB554" s="3">
        <v>3584513</v>
      </c>
      <c r="AC554" s="3">
        <v>0</v>
      </c>
      <c r="AD554">
        <v>0</v>
      </c>
      <c r="AE554" s="3">
        <v>3584513</v>
      </c>
      <c r="AF554" s="3">
        <f t="shared" si="36"/>
        <v>-3584513</v>
      </c>
      <c r="AG554" s="3">
        <v>0</v>
      </c>
      <c r="AH554" s="3">
        <f t="shared" si="37"/>
        <v>0</v>
      </c>
      <c r="AI554" s="3">
        <f t="shared" si="38"/>
        <v>0</v>
      </c>
      <c r="AJ554">
        <v>0</v>
      </c>
      <c r="AK554">
        <v>0</v>
      </c>
      <c r="AL554">
        <v>1411389.28</v>
      </c>
      <c r="AM554">
        <f t="shared" si="39"/>
        <v>2822778.56</v>
      </c>
      <c r="AN554">
        <v>2173123.7200000002</v>
      </c>
      <c r="AO554">
        <v>39.369999999999997</v>
      </c>
    </row>
    <row r="555" spans="1:41" hidden="1" x14ac:dyDescent="0.3">
      <c r="A555">
        <v>10969</v>
      </c>
      <c r="B555">
        <v>199664</v>
      </c>
      <c r="C555">
        <v>237173</v>
      </c>
      <c r="D555">
        <v>285</v>
      </c>
      <c r="G555" t="s">
        <v>1192</v>
      </c>
      <c r="H555" t="s">
        <v>1193</v>
      </c>
      <c r="I555">
        <v>0</v>
      </c>
      <c r="J555" t="s">
        <v>519</v>
      </c>
      <c r="K555" t="s">
        <v>520</v>
      </c>
      <c r="L555">
        <v>10</v>
      </c>
      <c r="M555">
        <v>95</v>
      </c>
      <c r="N555" t="s">
        <v>579</v>
      </c>
      <c r="O555" t="s">
        <v>580</v>
      </c>
      <c r="P555" t="s">
        <v>581</v>
      </c>
      <c r="Q555" t="s">
        <v>524</v>
      </c>
      <c r="R555" t="s">
        <v>525</v>
      </c>
      <c r="S555" t="s">
        <v>526</v>
      </c>
      <c r="T555" t="s">
        <v>527</v>
      </c>
      <c r="U555" t="s">
        <v>554</v>
      </c>
      <c r="V555" t="s">
        <v>555</v>
      </c>
      <c r="W555" t="s">
        <v>541</v>
      </c>
      <c r="X555" t="s">
        <v>542</v>
      </c>
      <c r="Y555" t="s">
        <v>646</v>
      </c>
      <c r="Z555" t="s">
        <v>647</v>
      </c>
      <c r="AA555" t="s">
        <v>26</v>
      </c>
      <c r="AB555" s="3">
        <v>11371</v>
      </c>
      <c r="AC555" s="3">
        <v>0</v>
      </c>
      <c r="AD555">
        <v>0</v>
      </c>
      <c r="AE555" s="3">
        <v>11371</v>
      </c>
      <c r="AF555" s="3">
        <f t="shared" si="36"/>
        <v>-11371</v>
      </c>
      <c r="AG555" s="3">
        <v>0</v>
      </c>
      <c r="AH555" s="3">
        <f t="shared" si="37"/>
        <v>0</v>
      </c>
      <c r="AI555" s="3">
        <f t="shared" si="38"/>
        <v>0</v>
      </c>
      <c r="AJ555">
        <v>0</v>
      </c>
      <c r="AK555">
        <v>0</v>
      </c>
      <c r="AL555">
        <v>4250.88</v>
      </c>
      <c r="AM555">
        <f t="shared" si="39"/>
        <v>8501.76</v>
      </c>
      <c r="AN555">
        <v>7120.12</v>
      </c>
      <c r="AO555">
        <v>37.380000000000003</v>
      </c>
    </row>
    <row r="556" spans="1:41" hidden="1" x14ac:dyDescent="0.3">
      <c r="A556">
        <v>10969</v>
      </c>
      <c r="B556">
        <v>200292</v>
      </c>
      <c r="C556">
        <v>237798</v>
      </c>
      <c r="D556">
        <v>285</v>
      </c>
      <c r="G556" t="s">
        <v>1192</v>
      </c>
      <c r="H556" t="s">
        <v>1193</v>
      </c>
      <c r="I556">
        <v>0</v>
      </c>
      <c r="J556" t="s">
        <v>519</v>
      </c>
      <c r="K556" t="s">
        <v>520</v>
      </c>
      <c r="L556">
        <v>10</v>
      </c>
      <c r="M556">
        <v>95</v>
      </c>
      <c r="N556" t="s">
        <v>579</v>
      </c>
      <c r="O556" t="s">
        <v>580</v>
      </c>
      <c r="P556" t="s">
        <v>581</v>
      </c>
      <c r="Q556" t="s">
        <v>524</v>
      </c>
      <c r="R556" t="s">
        <v>525</v>
      </c>
      <c r="S556" t="s">
        <v>526</v>
      </c>
      <c r="T556" t="s">
        <v>527</v>
      </c>
      <c r="U556" t="s">
        <v>554</v>
      </c>
      <c r="V556" t="s">
        <v>555</v>
      </c>
      <c r="W556" t="s">
        <v>541</v>
      </c>
      <c r="X556" t="s">
        <v>542</v>
      </c>
      <c r="Y556" t="s">
        <v>642</v>
      </c>
      <c r="Z556" t="s">
        <v>643</v>
      </c>
      <c r="AA556" t="s">
        <v>26</v>
      </c>
      <c r="AB556" s="3">
        <v>536912</v>
      </c>
      <c r="AC556" s="3">
        <v>0</v>
      </c>
      <c r="AD556">
        <v>0</v>
      </c>
      <c r="AE556" s="3">
        <v>536912</v>
      </c>
      <c r="AF556" s="3">
        <f t="shared" si="36"/>
        <v>-536912</v>
      </c>
      <c r="AG556" s="3">
        <v>0</v>
      </c>
      <c r="AH556" s="3">
        <f t="shared" si="37"/>
        <v>0</v>
      </c>
      <c r="AI556" s="3">
        <f t="shared" si="38"/>
        <v>0</v>
      </c>
      <c r="AJ556">
        <v>0</v>
      </c>
      <c r="AK556">
        <v>0</v>
      </c>
      <c r="AL556">
        <v>94519.34</v>
      </c>
      <c r="AM556">
        <f t="shared" si="39"/>
        <v>189038.68</v>
      </c>
      <c r="AN556">
        <v>442392.66</v>
      </c>
      <c r="AO556">
        <v>17.600000000000001</v>
      </c>
    </row>
    <row r="557" spans="1:41" hidden="1" x14ac:dyDescent="0.3">
      <c r="A557">
        <v>10969</v>
      </c>
      <c r="B557">
        <v>223838</v>
      </c>
      <c r="C557">
        <v>256475</v>
      </c>
      <c r="D557">
        <v>285</v>
      </c>
      <c r="G557" t="s">
        <v>1192</v>
      </c>
      <c r="H557" t="s">
        <v>1193</v>
      </c>
      <c r="I557">
        <v>0</v>
      </c>
      <c r="J557" t="s">
        <v>519</v>
      </c>
      <c r="K557" t="s">
        <v>520</v>
      </c>
      <c r="L557">
        <v>10</v>
      </c>
      <c r="M557">
        <v>95</v>
      </c>
      <c r="N557" t="s">
        <v>579</v>
      </c>
      <c r="O557" t="s">
        <v>580</v>
      </c>
      <c r="P557" t="s">
        <v>581</v>
      </c>
      <c r="Q557" t="s">
        <v>524</v>
      </c>
      <c r="R557" t="s">
        <v>525</v>
      </c>
      <c r="S557" t="s">
        <v>526</v>
      </c>
      <c r="T557" t="s">
        <v>527</v>
      </c>
      <c r="U557" t="s">
        <v>554</v>
      </c>
      <c r="V557" t="s">
        <v>555</v>
      </c>
      <c r="W557" t="s">
        <v>541</v>
      </c>
      <c r="X557" t="s">
        <v>542</v>
      </c>
      <c r="Y557" t="s">
        <v>669</v>
      </c>
      <c r="Z557" t="s">
        <v>670</v>
      </c>
      <c r="AA557" t="s">
        <v>26</v>
      </c>
      <c r="AB557" s="3">
        <v>54000</v>
      </c>
      <c r="AC557" s="3">
        <v>0</v>
      </c>
      <c r="AD557">
        <v>0</v>
      </c>
      <c r="AE557" s="3">
        <v>54000</v>
      </c>
      <c r="AF557" s="3">
        <f t="shared" si="36"/>
        <v>-54000</v>
      </c>
      <c r="AG557" s="3">
        <v>0</v>
      </c>
      <c r="AH557" s="3">
        <f t="shared" si="37"/>
        <v>0</v>
      </c>
      <c r="AI557" s="3">
        <f t="shared" si="38"/>
        <v>0</v>
      </c>
      <c r="AJ557">
        <v>0</v>
      </c>
      <c r="AK557">
        <v>0</v>
      </c>
      <c r="AL557">
        <v>27000</v>
      </c>
      <c r="AM557">
        <f t="shared" si="39"/>
        <v>54000</v>
      </c>
      <c r="AN557">
        <v>27000</v>
      </c>
      <c r="AO557">
        <v>50</v>
      </c>
    </row>
    <row r="558" spans="1:41" hidden="1" x14ac:dyDescent="0.3">
      <c r="A558">
        <v>10969</v>
      </c>
      <c r="B558">
        <v>232805</v>
      </c>
      <c r="C558">
        <v>257906</v>
      </c>
      <c r="D558">
        <v>285</v>
      </c>
      <c r="G558" t="s">
        <v>1192</v>
      </c>
      <c r="H558" t="s">
        <v>1193</v>
      </c>
      <c r="I558">
        <v>0</v>
      </c>
      <c r="J558" t="s">
        <v>519</v>
      </c>
      <c r="K558" t="s">
        <v>520</v>
      </c>
      <c r="L558">
        <v>10</v>
      </c>
      <c r="M558">
        <v>95</v>
      </c>
      <c r="N558" t="s">
        <v>579</v>
      </c>
      <c r="O558" t="s">
        <v>580</v>
      </c>
      <c r="P558" t="s">
        <v>581</v>
      </c>
      <c r="Q558" t="s">
        <v>524</v>
      </c>
      <c r="R558" t="s">
        <v>525</v>
      </c>
      <c r="S558" t="s">
        <v>526</v>
      </c>
      <c r="T558" t="s">
        <v>527</v>
      </c>
      <c r="U558" t="s">
        <v>554</v>
      </c>
      <c r="V558" t="s">
        <v>555</v>
      </c>
      <c r="W558" t="s">
        <v>541</v>
      </c>
      <c r="X558" t="s">
        <v>542</v>
      </c>
      <c r="Y558" t="s">
        <v>675</v>
      </c>
      <c r="Z558" t="s">
        <v>676</v>
      </c>
      <c r="AA558" t="s">
        <v>26</v>
      </c>
      <c r="AB558" s="3">
        <v>43571</v>
      </c>
      <c r="AC558" s="3">
        <v>0</v>
      </c>
      <c r="AD558">
        <v>0</v>
      </c>
      <c r="AE558" s="3">
        <v>43571</v>
      </c>
      <c r="AF558" s="3">
        <f t="shared" si="36"/>
        <v>-43571</v>
      </c>
      <c r="AG558" s="3">
        <v>0</v>
      </c>
      <c r="AH558" s="3">
        <f t="shared" si="37"/>
        <v>0</v>
      </c>
      <c r="AI558" s="3">
        <f t="shared" si="38"/>
        <v>0</v>
      </c>
      <c r="AJ558">
        <v>0</v>
      </c>
      <c r="AK558">
        <v>0</v>
      </c>
      <c r="AL558">
        <v>21064.14</v>
      </c>
      <c r="AM558">
        <f t="shared" si="39"/>
        <v>42128.28</v>
      </c>
      <c r="AN558">
        <v>22506.86</v>
      </c>
      <c r="AO558">
        <v>48.34</v>
      </c>
    </row>
    <row r="559" spans="1:41" hidden="1" x14ac:dyDescent="0.3">
      <c r="A559">
        <v>10971</v>
      </c>
      <c r="B559">
        <v>202773</v>
      </c>
      <c r="C559">
        <v>240241</v>
      </c>
      <c r="D559">
        <v>287</v>
      </c>
      <c r="G559" t="s">
        <v>1194</v>
      </c>
      <c r="H559" t="s">
        <v>1195</v>
      </c>
      <c r="I559">
        <v>0</v>
      </c>
      <c r="J559" t="s">
        <v>519</v>
      </c>
      <c r="K559" t="s">
        <v>520</v>
      </c>
      <c r="L559">
        <v>2</v>
      </c>
      <c r="M559">
        <v>20</v>
      </c>
      <c r="N559" t="s">
        <v>749</v>
      </c>
      <c r="O559" t="s">
        <v>686</v>
      </c>
      <c r="P559" t="s">
        <v>687</v>
      </c>
      <c r="Q559" t="s">
        <v>524</v>
      </c>
      <c r="R559" t="s">
        <v>525</v>
      </c>
      <c r="S559" t="s">
        <v>526</v>
      </c>
      <c r="T559" t="s">
        <v>527</v>
      </c>
      <c r="U559" t="s">
        <v>554</v>
      </c>
      <c r="V559" t="s">
        <v>555</v>
      </c>
      <c r="W559" t="s">
        <v>556</v>
      </c>
      <c r="X559" t="s">
        <v>557</v>
      </c>
      <c r="Y559" t="s">
        <v>558</v>
      </c>
      <c r="Z559" t="s">
        <v>559</v>
      </c>
      <c r="AA559" t="s">
        <v>25</v>
      </c>
      <c r="AB559" s="3">
        <v>79787</v>
      </c>
      <c r="AC559">
        <v>0</v>
      </c>
      <c r="AD559">
        <v>0</v>
      </c>
      <c r="AE559" s="3">
        <v>79787</v>
      </c>
      <c r="AF559" s="3">
        <f t="shared" si="36"/>
        <v>0</v>
      </c>
      <c r="AG559" s="3">
        <v>79787</v>
      </c>
      <c r="AH559" s="3">
        <f t="shared" si="37"/>
        <v>82419.97099999999</v>
      </c>
      <c r="AI559" s="3">
        <f t="shared" si="38"/>
        <v>85057.410071999999</v>
      </c>
      <c r="AJ559">
        <v>0</v>
      </c>
      <c r="AK559">
        <v>0</v>
      </c>
      <c r="AL559">
        <v>63037.14</v>
      </c>
      <c r="AM559">
        <f t="shared" si="39"/>
        <v>126074.28</v>
      </c>
      <c r="AN559">
        <v>16749.86</v>
      </c>
      <c r="AO559">
        <v>79.010000000000005</v>
      </c>
    </row>
    <row r="560" spans="1:41" hidden="1" x14ac:dyDescent="0.3">
      <c r="A560">
        <v>12398</v>
      </c>
      <c r="B560">
        <v>224345</v>
      </c>
      <c r="C560">
        <v>256768</v>
      </c>
      <c r="D560">
        <v>6583</v>
      </c>
      <c r="G560" t="s">
        <v>1968</v>
      </c>
      <c r="H560" t="s">
        <v>1969</v>
      </c>
      <c r="I560">
        <v>0</v>
      </c>
      <c r="J560" t="s">
        <v>519</v>
      </c>
      <c r="K560" t="s">
        <v>520</v>
      </c>
      <c r="L560">
        <v>5</v>
      </c>
      <c r="M560">
        <v>58</v>
      </c>
      <c r="N560" t="s">
        <v>617</v>
      </c>
      <c r="O560" t="s">
        <v>618</v>
      </c>
      <c r="P560" t="s">
        <v>619</v>
      </c>
      <c r="Q560" t="s">
        <v>524</v>
      </c>
      <c r="R560" t="s">
        <v>525</v>
      </c>
      <c r="S560" t="s">
        <v>526</v>
      </c>
      <c r="T560" t="s">
        <v>527</v>
      </c>
      <c r="U560" t="s">
        <v>779</v>
      </c>
      <c r="V560" t="s">
        <v>780</v>
      </c>
      <c r="W560" t="s">
        <v>530</v>
      </c>
      <c r="X560" t="s">
        <v>531</v>
      </c>
      <c r="Y560" t="s">
        <v>706</v>
      </c>
      <c r="Z560" t="s">
        <v>707</v>
      </c>
      <c r="AA560" t="s">
        <v>28</v>
      </c>
      <c r="AB560" s="3">
        <v>35250</v>
      </c>
      <c r="AC560">
        <v>0</v>
      </c>
      <c r="AD560">
        <v>0</v>
      </c>
      <c r="AE560" s="3">
        <v>35250</v>
      </c>
      <c r="AF560" s="3">
        <f t="shared" si="36"/>
        <v>0</v>
      </c>
      <c r="AG560" s="3">
        <v>35250</v>
      </c>
      <c r="AH560" s="3">
        <f t="shared" si="37"/>
        <v>36413.25</v>
      </c>
      <c r="AI560" s="3">
        <f t="shared" si="38"/>
        <v>37578.474000000002</v>
      </c>
      <c r="AJ560">
        <v>0</v>
      </c>
      <c r="AK560">
        <v>0</v>
      </c>
      <c r="AL560">
        <v>0</v>
      </c>
      <c r="AM560">
        <f t="shared" si="39"/>
        <v>0</v>
      </c>
      <c r="AN560">
        <v>35250</v>
      </c>
      <c r="AO560">
        <v>0</v>
      </c>
    </row>
    <row r="561" spans="1:41" hidden="1" x14ac:dyDescent="0.3">
      <c r="A561">
        <v>12399</v>
      </c>
      <c r="B561">
        <v>224344</v>
      </c>
      <c r="C561">
        <v>256767</v>
      </c>
      <c r="D561">
        <v>6584</v>
      </c>
      <c r="G561" t="s">
        <v>1972</v>
      </c>
      <c r="H561" t="s">
        <v>1973</v>
      </c>
      <c r="I561">
        <v>0</v>
      </c>
      <c r="J561" t="s">
        <v>519</v>
      </c>
      <c r="K561" t="s">
        <v>520</v>
      </c>
      <c r="L561">
        <v>5</v>
      </c>
      <c r="M561">
        <v>58</v>
      </c>
      <c r="N561" t="s">
        <v>617</v>
      </c>
      <c r="O561" t="s">
        <v>618</v>
      </c>
      <c r="P561" t="s">
        <v>619</v>
      </c>
      <c r="Q561" t="s">
        <v>524</v>
      </c>
      <c r="R561" t="s">
        <v>525</v>
      </c>
      <c r="S561" t="s">
        <v>526</v>
      </c>
      <c r="T561" t="s">
        <v>527</v>
      </c>
      <c r="U561" t="s">
        <v>779</v>
      </c>
      <c r="V561" t="s">
        <v>780</v>
      </c>
      <c r="W561" t="s">
        <v>530</v>
      </c>
      <c r="X561" t="s">
        <v>531</v>
      </c>
      <c r="Y561" t="s">
        <v>706</v>
      </c>
      <c r="Z561" t="s">
        <v>707</v>
      </c>
      <c r="AA561" t="s">
        <v>28</v>
      </c>
      <c r="AB561" s="3">
        <v>35250</v>
      </c>
      <c r="AC561">
        <v>0</v>
      </c>
      <c r="AD561">
        <v>0</v>
      </c>
      <c r="AE561" s="3">
        <v>35250</v>
      </c>
      <c r="AF561" s="3">
        <f t="shared" si="36"/>
        <v>0</v>
      </c>
      <c r="AG561" s="3">
        <v>35250</v>
      </c>
      <c r="AH561" s="3">
        <f t="shared" si="37"/>
        <v>36413.25</v>
      </c>
      <c r="AI561" s="3">
        <f t="shared" si="38"/>
        <v>37578.474000000002</v>
      </c>
      <c r="AJ561">
        <v>0</v>
      </c>
      <c r="AK561">
        <v>0</v>
      </c>
      <c r="AL561">
        <v>0</v>
      </c>
      <c r="AM561">
        <f t="shared" si="39"/>
        <v>0</v>
      </c>
      <c r="AN561">
        <v>35250</v>
      </c>
      <c r="AO561">
        <v>0</v>
      </c>
    </row>
    <row r="562" spans="1:41" hidden="1" x14ac:dyDescent="0.3">
      <c r="A562">
        <v>11090</v>
      </c>
      <c r="B562">
        <v>205659</v>
      </c>
      <c r="C562">
        <v>243078</v>
      </c>
      <c r="D562">
        <v>406</v>
      </c>
      <c r="G562" t="s">
        <v>1394</v>
      </c>
      <c r="H562" t="s">
        <v>1395</v>
      </c>
      <c r="I562">
        <v>0</v>
      </c>
      <c r="J562" t="s">
        <v>519</v>
      </c>
      <c r="K562" t="s">
        <v>520</v>
      </c>
      <c r="L562">
        <v>3</v>
      </c>
      <c r="M562">
        <v>36</v>
      </c>
      <c r="N562" t="s">
        <v>607</v>
      </c>
      <c r="O562" t="s">
        <v>570</v>
      </c>
      <c r="P562" t="s">
        <v>571</v>
      </c>
      <c r="Q562" t="s">
        <v>524</v>
      </c>
      <c r="R562" t="s">
        <v>525</v>
      </c>
      <c r="S562" t="s">
        <v>526</v>
      </c>
      <c r="T562" t="s">
        <v>527</v>
      </c>
      <c r="U562" t="s">
        <v>554</v>
      </c>
      <c r="V562" t="s">
        <v>555</v>
      </c>
      <c r="W562" t="s">
        <v>541</v>
      </c>
      <c r="X562" t="s">
        <v>542</v>
      </c>
      <c r="Y562" t="s">
        <v>987</v>
      </c>
      <c r="Z562" t="s">
        <v>988</v>
      </c>
      <c r="AA562" t="s">
        <v>29</v>
      </c>
      <c r="AB562" s="3">
        <v>86000</v>
      </c>
      <c r="AC562">
        <v>0</v>
      </c>
      <c r="AD562">
        <v>0</v>
      </c>
      <c r="AE562" s="3">
        <v>86000</v>
      </c>
      <c r="AF562" s="3">
        <f t="shared" si="36"/>
        <v>0</v>
      </c>
      <c r="AG562" s="3">
        <v>86000</v>
      </c>
      <c r="AH562" s="3">
        <f t="shared" si="37"/>
        <v>88838</v>
      </c>
      <c r="AI562" s="3">
        <f t="shared" si="38"/>
        <v>91680.816000000006</v>
      </c>
      <c r="AJ562">
        <v>0</v>
      </c>
      <c r="AK562">
        <v>42982.8</v>
      </c>
      <c r="AL562">
        <v>10500</v>
      </c>
      <c r="AM562">
        <f t="shared" si="39"/>
        <v>21000</v>
      </c>
      <c r="AN562">
        <v>32517.200000000001</v>
      </c>
      <c r="AO562">
        <v>12.21</v>
      </c>
    </row>
    <row r="563" spans="1:41" hidden="1" x14ac:dyDescent="0.3">
      <c r="A563">
        <v>12400</v>
      </c>
      <c r="B563">
        <v>224343</v>
      </c>
      <c r="C563">
        <v>256766</v>
      </c>
      <c r="D563">
        <v>6585</v>
      </c>
      <c r="G563" t="s">
        <v>1974</v>
      </c>
      <c r="H563" t="s">
        <v>1975</v>
      </c>
      <c r="I563">
        <v>0</v>
      </c>
      <c r="J563" t="s">
        <v>519</v>
      </c>
      <c r="K563" t="s">
        <v>520</v>
      </c>
      <c r="L563">
        <v>5</v>
      </c>
      <c r="M563">
        <v>58</v>
      </c>
      <c r="N563" t="s">
        <v>617</v>
      </c>
      <c r="O563" t="s">
        <v>618</v>
      </c>
      <c r="P563" t="s">
        <v>619</v>
      </c>
      <c r="Q563" t="s">
        <v>524</v>
      </c>
      <c r="R563" t="s">
        <v>525</v>
      </c>
      <c r="S563" t="s">
        <v>526</v>
      </c>
      <c r="T563" t="s">
        <v>527</v>
      </c>
      <c r="U563" t="s">
        <v>779</v>
      </c>
      <c r="V563" t="s">
        <v>780</v>
      </c>
      <c r="W563" t="s">
        <v>530</v>
      </c>
      <c r="X563" t="s">
        <v>531</v>
      </c>
      <c r="Y563" t="s">
        <v>706</v>
      </c>
      <c r="Z563" t="s">
        <v>707</v>
      </c>
      <c r="AA563" t="s">
        <v>28</v>
      </c>
      <c r="AB563" s="3">
        <v>35250</v>
      </c>
      <c r="AC563">
        <v>0</v>
      </c>
      <c r="AD563">
        <v>0</v>
      </c>
      <c r="AE563" s="3">
        <v>35250</v>
      </c>
      <c r="AF563" s="3">
        <f t="shared" si="36"/>
        <v>0</v>
      </c>
      <c r="AG563" s="3">
        <v>35250</v>
      </c>
      <c r="AH563" s="3">
        <f t="shared" si="37"/>
        <v>36413.25</v>
      </c>
      <c r="AI563" s="3">
        <f t="shared" si="38"/>
        <v>37578.474000000002</v>
      </c>
      <c r="AJ563">
        <v>0</v>
      </c>
      <c r="AK563">
        <v>0</v>
      </c>
      <c r="AL563">
        <v>0</v>
      </c>
      <c r="AM563">
        <f t="shared" si="39"/>
        <v>0</v>
      </c>
      <c r="AN563">
        <v>35250</v>
      </c>
      <c r="AO563">
        <v>0</v>
      </c>
    </row>
    <row r="564" spans="1:41" hidden="1" x14ac:dyDescent="0.3">
      <c r="A564">
        <v>11490</v>
      </c>
      <c r="B564">
        <v>226337</v>
      </c>
      <c r="C564">
        <v>257970</v>
      </c>
      <c r="D564">
        <v>2287</v>
      </c>
      <c r="G564" t="s">
        <v>1669</v>
      </c>
      <c r="H564" t="s">
        <v>1670</v>
      </c>
      <c r="I564">
        <v>0</v>
      </c>
      <c r="J564" t="s">
        <v>519</v>
      </c>
      <c r="K564" t="s">
        <v>520</v>
      </c>
      <c r="L564">
        <v>4</v>
      </c>
      <c r="M564">
        <v>50</v>
      </c>
      <c r="N564" t="s">
        <v>536</v>
      </c>
      <c r="O564" t="s">
        <v>537</v>
      </c>
      <c r="P564" t="s">
        <v>538</v>
      </c>
      <c r="Q564" t="s">
        <v>524</v>
      </c>
      <c r="R564" t="s">
        <v>525</v>
      </c>
      <c r="S564" t="s">
        <v>526</v>
      </c>
      <c r="T564" t="s">
        <v>527</v>
      </c>
      <c r="U564" t="s">
        <v>554</v>
      </c>
      <c r="V564" t="s">
        <v>555</v>
      </c>
      <c r="W564" t="s">
        <v>541</v>
      </c>
      <c r="X564" t="s">
        <v>542</v>
      </c>
      <c r="Y564" t="s">
        <v>532</v>
      </c>
      <c r="Z564" t="s">
        <v>533</v>
      </c>
      <c r="AA564" t="s">
        <v>28</v>
      </c>
      <c r="AB564" s="3">
        <v>30138</v>
      </c>
      <c r="AC564">
        <v>5000</v>
      </c>
      <c r="AD564">
        <v>0</v>
      </c>
      <c r="AE564" s="3">
        <v>35138</v>
      </c>
      <c r="AF564" s="3">
        <f t="shared" si="36"/>
        <v>0</v>
      </c>
      <c r="AG564" s="3">
        <v>35138</v>
      </c>
      <c r="AH564" s="3">
        <f t="shared" si="37"/>
        <v>36297.553999999996</v>
      </c>
      <c r="AI564" s="3">
        <f t="shared" si="38"/>
        <v>37459.075727999996</v>
      </c>
      <c r="AJ564">
        <v>0</v>
      </c>
      <c r="AK564">
        <v>0</v>
      </c>
      <c r="AL564">
        <v>8402</v>
      </c>
      <c r="AM564">
        <f t="shared" si="39"/>
        <v>16804</v>
      </c>
      <c r="AN564">
        <v>26736</v>
      </c>
      <c r="AO564">
        <v>23.91</v>
      </c>
    </row>
    <row r="565" spans="1:41" hidden="1" x14ac:dyDescent="0.3">
      <c r="A565">
        <v>10744</v>
      </c>
      <c r="B565">
        <v>225977</v>
      </c>
      <c r="C565">
        <v>257556</v>
      </c>
      <c r="D565">
        <v>60</v>
      </c>
      <c r="G565" t="s">
        <v>754</v>
      </c>
      <c r="H565" t="s">
        <v>755</v>
      </c>
      <c r="I565">
        <v>0</v>
      </c>
      <c r="J565" t="s">
        <v>519</v>
      </c>
      <c r="K565" t="s">
        <v>520</v>
      </c>
      <c r="L565">
        <v>6</v>
      </c>
      <c r="M565">
        <v>64</v>
      </c>
      <c r="N565" t="s">
        <v>626</v>
      </c>
      <c r="O565" t="s">
        <v>627</v>
      </c>
      <c r="P565" t="s">
        <v>628</v>
      </c>
      <c r="Q565" t="s">
        <v>524</v>
      </c>
      <c r="R565" t="s">
        <v>525</v>
      </c>
      <c r="S565" t="s">
        <v>526</v>
      </c>
      <c r="T565" t="s">
        <v>527</v>
      </c>
      <c r="U565" t="s">
        <v>554</v>
      </c>
      <c r="V565" t="s">
        <v>555</v>
      </c>
      <c r="W565" t="s">
        <v>629</v>
      </c>
      <c r="X565" t="s">
        <v>630</v>
      </c>
      <c r="Y565" t="s">
        <v>648</v>
      </c>
      <c r="Z565" t="s">
        <v>649</v>
      </c>
      <c r="AA565" t="s">
        <v>29</v>
      </c>
      <c r="AB565" s="3">
        <v>69456</v>
      </c>
      <c r="AC565">
        <v>0</v>
      </c>
      <c r="AD565">
        <v>0</v>
      </c>
      <c r="AE565" s="3">
        <v>69456</v>
      </c>
      <c r="AF565" s="3">
        <f t="shared" si="36"/>
        <v>0</v>
      </c>
      <c r="AG565" s="3">
        <v>69456</v>
      </c>
      <c r="AH565" s="3">
        <f t="shared" si="37"/>
        <v>71748.047999999995</v>
      </c>
      <c r="AI565" s="3">
        <f t="shared" si="38"/>
        <v>74043.985535999993</v>
      </c>
      <c r="AJ565">
        <v>0</v>
      </c>
      <c r="AK565">
        <v>0</v>
      </c>
      <c r="AL565">
        <v>172734.89</v>
      </c>
      <c r="AM565">
        <f t="shared" si="39"/>
        <v>345469.78</v>
      </c>
      <c r="AN565">
        <v>-103278.89</v>
      </c>
      <c r="AO565">
        <v>248.7</v>
      </c>
    </row>
    <row r="566" spans="1:41" hidden="1" x14ac:dyDescent="0.3">
      <c r="A566">
        <v>11219</v>
      </c>
      <c r="B566">
        <v>223501</v>
      </c>
      <c r="C566">
        <v>256235</v>
      </c>
      <c r="D566">
        <v>535</v>
      </c>
      <c r="G566" t="s">
        <v>1214</v>
      </c>
      <c r="H566" t="s">
        <v>1215</v>
      </c>
      <c r="I566">
        <v>0</v>
      </c>
      <c r="J566" t="s">
        <v>519</v>
      </c>
      <c r="K566" t="s">
        <v>520</v>
      </c>
      <c r="L566">
        <v>6</v>
      </c>
      <c r="M566">
        <v>71</v>
      </c>
      <c r="N566" t="s">
        <v>710</v>
      </c>
      <c r="O566" t="s">
        <v>711</v>
      </c>
      <c r="P566" t="s">
        <v>712</v>
      </c>
      <c r="Q566" t="s">
        <v>524</v>
      </c>
      <c r="R566" t="s">
        <v>525</v>
      </c>
      <c r="S566" t="s">
        <v>526</v>
      </c>
      <c r="T566" t="s">
        <v>527</v>
      </c>
      <c r="U566" t="s">
        <v>554</v>
      </c>
      <c r="V566" t="s">
        <v>555</v>
      </c>
      <c r="W566" t="s">
        <v>541</v>
      </c>
      <c r="X566" t="s">
        <v>542</v>
      </c>
      <c r="Y566" t="s">
        <v>1216</v>
      </c>
      <c r="Z566" t="s">
        <v>1217</v>
      </c>
      <c r="AA566" t="s">
        <v>24</v>
      </c>
      <c r="AB566" s="3">
        <v>2744887</v>
      </c>
      <c r="AC566">
        <v>-70000</v>
      </c>
      <c r="AD566">
        <v>0</v>
      </c>
      <c r="AE566" s="3">
        <v>2674887</v>
      </c>
      <c r="AF566" s="3">
        <f t="shared" si="36"/>
        <v>-332511.29999999981</v>
      </c>
      <c r="AG566" s="3">
        <f>2942375.7-600000</f>
        <v>2342375.7000000002</v>
      </c>
      <c r="AH566" s="3">
        <f t="shared" si="37"/>
        <v>2419674.0981000001</v>
      </c>
      <c r="AI566" s="3">
        <f t="shared" si="38"/>
        <v>2497103.6692392002</v>
      </c>
      <c r="AJ566">
        <v>45858.3</v>
      </c>
      <c r="AK566">
        <v>724461.36</v>
      </c>
      <c r="AL566">
        <v>1169179.32</v>
      </c>
      <c r="AM566">
        <f t="shared" si="39"/>
        <v>2338358.64</v>
      </c>
      <c r="AN566">
        <v>735388.02</v>
      </c>
      <c r="AO566">
        <v>43.71</v>
      </c>
    </row>
    <row r="567" spans="1:41" hidden="1" x14ac:dyDescent="0.3">
      <c r="A567">
        <v>10983</v>
      </c>
      <c r="B567">
        <v>202705</v>
      </c>
      <c r="C567">
        <v>240173</v>
      </c>
      <c r="D567">
        <v>299</v>
      </c>
      <c r="G567" t="s">
        <v>1218</v>
      </c>
      <c r="H567" t="s">
        <v>1219</v>
      </c>
      <c r="I567">
        <v>0</v>
      </c>
      <c r="J567" t="s">
        <v>519</v>
      </c>
      <c r="K567" t="s">
        <v>520</v>
      </c>
      <c r="L567">
        <v>2</v>
      </c>
      <c r="M567">
        <v>20</v>
      </c>
      <c r="N567" t="s">
        <v>749</v>
      </c>
      <c r="O567" t="s">
        <v>686</v>
      </c>
      <c r="P567" t="s">
        <v>687</v>
      </c>
      <c r="Q567" t="s">
        <v>524</v>
      </c>
      <c r="R567" t="s">
        <v>525</v>
      </c>
      <c r="S567" t="s">
        <v>526</v>
      </c>
      <c r="T567" t="s">
        <v>527</v>
      </c>
      <c r="U567" t="s">
        <v>554</v>
      </c>
      <c r="V567" t="s">
        <v>555</v>
      </c>
      <c r="W567" t="s">
        <v>541</v>
      </c>
      <c r="X567" t="s">
        <v>542</v>
      </c>
      <c r="Y567" t="s">
        <v>660</v>
      </c>
      <c r="Z567" t="s">
        <v>661</v>
      </c>
      <c r="AA567" t="s">
        <v>26</v>
      </c>
      <c r="AB567" s="3">
        <v>830633</v>
      </c>
      <c r="AC567" s="3">
        <v>0</v>
      </c>
      <c r="AD567">
        <v>0</v>
      </c>
      <c r="AE567" s="3">
        <v>830633</v>
      </c>
      <c r="AF567" s="3">
        <f t="shared" si="36"/>
        <v>-830633</v>
      </c>
      <c r="AG567" s="3">
        <v>0</v>
      </c>
      <c r="AH567" s="3">
        <f t="shared" si="37"/>
        <v>0</v>
      </c>
      <c r="AI567" s="3">
        <f t="shared" si="38"/>
        <v>0</v>
      </c>
      <c r="AJ567">
        <v>0</v>
      </c>
      <c r="AK567">
        <v>0</v>
      </c>
      <c r="AL567">
        <v>322527.62</v>
      </c>
      <c r="AM567">
        <f t="shared" si="39"/>
        <v>645055.24</v>
      </c>
      <c r="AN567">
        <v>508105.38</v>
      </c>
      <c r="AO567">
        <v>38.83</v>
      </c>
    </row>
    <row r="568" spans="1:41" hidden="1" x14ac:dyDescent="0.3">
      <c r="A568">
        <v>10983</v>
      </c>
      <c r="B568">
        <v>202644</v>
      </c>
      <c r="C568">
        <v>240113</v>
      </c>
      <c r="D568">
        <v>299</v>
      </c>
      <c r="G568" t="s">
        <v>1218</v>
      </c>
      <c r="H568" t="s">
        <v>1219</v>
      </c>
      <c r="I568">
        <v>0</v>
      </c>
      <c r="J568" t="s">
        <v>519</v>
      </c>
      <c r="K568" t="s">
        <v>520</v>
      </c>
      <c r="L568">
        <v>2</v>
      </c>
      <c r="M568">
        <v>20</v>
      </c>
      <c r="N568" t="s">
        <v>749</v>
      </c>
      <c r="O568" t="s">
        <v>686</v>
      </c>
      <c r="P568" t="s">
        <v>687</v>
      </c>
      <c r="Q568" t="s">
        <v>524</v>
      </c>
      <c r="R568" t="s">
        <v>525</v>
      </c>
      <c r="S568" t="s">
        <v>526</v>
      </c>
      <c r="T568" t="s">
        <v>527</v>
      </c>
      <c r="U568" t="s">
        <v>554</v>
      </c>
      <c r="V568" t="s">
        <v>555</v>
      </c>
      <c r="W568" t="s">
        <v>541</v>
      </c>
      <c r="X568" t="s">
        <v>542</v>
      </c>
      <c r="Y568" t="s">
        <v>646</v>
      </c>
      <c r="Z568" t="s">
        <v>647</v>
      </c>
      <c r="AA568" t="s">
        <v>26</v>
      </c>
      <c r="AB568" s="3">
        <v>15920</v>
      </c>
      <c r="AC568" s="3">
        <v>0</v>
      </c>
      <c r="AD568">
        <v>0</v>
      </c>
      <c r="AE568" s="3">
        <v>15920</v>
      </c>
      <c r="AF568" s="3">
        <f t="shared" si="36"/>
        <v>-15920</v>
      </c>
      <c r="AG568" s="3">
        <v>0</v>
      </c>
      <c r="AH568" s="3">
        <f t="shared" si="37"/>
        <v>0</v>
      </c>
      <c r="AI568" s="3">
        <f t="shared" si="38"/>
        <v>0</v>
      </c>
      <c r="AJ568">
        <v>0</v>
      </c>
      <c r="AK568">
        <v>0</v>
      </c>
      <c r="AL568">
        <v>6112.08</v>
      </c>
      <c r="AM568">
        <f t="shared" si="39"/>
        <v>12224.16</v>
      </c>
      <c r="AN568">
        <v>9807.92</v>
      </c>
      <c r="AO568">
        <v>38.39</v>
      </c>
    </row>
    <row r="569" spans="1:41" hidden="1" x14ac:dyDescent="0.3">
      <c r="A569">
        <v>10824</v>
      </c>
      <c r="B569">
        <v>203341</v>
      </c>
      <c r="C569">
        <v>240795</v>
      </c>
      <c r="D569">
        <v>140</v>
      </c>
      <c r="G569" t="s">
        <v>942</v>
      </c>
      <c r="H569" t="s">
        <v>943</v>
      </c>
      <c r="I569">
        <v>0</v>
      </c>
      <c r="J569" t="s">
        <v>519</v>
      </c>
      <c r="K569" t="s">
        <v>520</v>
      </c>
      <c r="L569">
        <v>6</v>
      </c>
      <c r="M569">
        <v>68</v>
      </c>
      <c r="N569" t="s">
        <v>926</v>
      </c>
      <c r="O569" t="s">
        <v>927</v>
      </c>
      <c r="P569" t="s">
        <v>928</v>
      </c>
      <c r="Q569" t="s">
        <v>524</v>
      </c>
      <c r="R569" t="s">
        <v>525</v>
      </c>
      <c r="S569" t="s">
        <v>526</v>
      </c>
      <c r="T569" t="s">
        <v>527</v>
      </c>
      <c r="U569" t="s">
        <v>554</v>
      </c>
      <c r="V569" t="s">
        <v>555</v>
      </c>
      <c r="W569" t="s">
        <v>541</v>
      </c>
      <c r="X569" t="s">
        <v>542</v>
      </c>
      <c r="Y569" t="s">
        <v>592</v>
      </c>
      <c r="Z569" t="s">
        <v>593</v>
      </c>
      <c r="AA569" t="s">
        <v>29</v>
      </c>
      <c r="AB569" s="3">
        <v>50000</v>
      </c>
      <c r="AC569">
        <v>19000</v>
      </c>
      <c r="AD569">
        <v>0</v>
      </c>
      <c r="AE569" s="3">
        <v>69000</v>
      </c>
      <c r="AF569" s="3">
        <f t="shared" si="36"/>
        <v>0</v>
      </c>
      <c r="AG569" s="3">
        <v>69000</v>
      </c>
      <c r="AH569" s="3">
        <f t="shared" si="37"/>
        <v>71277</v>
      </c>
      <c r="AI569" s="3">
        <f t="shared" si="38"/>
        <v>73557.864000000001</v>
      </c>
      <c r="AJ569">
        <v>0</v>
      </c>
      <c r="AK569">
        <v>0</v>
      </c>
      <c r="AL569">
        <v>67257.95</v>
      </c>
      <c r="AM569">
        <f t="shared" si="39"/>
        <v>134515.9</v>
      </c>
      <c r="AN569">
        <v>1742.05</v>
      </c>
      <c r="AO569">
        <v>97.48</v>
      </c>
    </row>
    <row r="570" spans="1:41" hidden="1" x14ac:dyDescent="0.3">
      <c r="A570">
        <v>10983</v>
      </c>
      <c r="B570">
        <v>202667</v>
      </c>
      <c r="C570">
        <v>240136</v>
      </c>
      <c r="D570">
        <v>299</v>
      </c>
      <c r="G570" t="s">
        <v>1218</v>
      </c>
      <c r="H570" t="s">
        <v>1219</v>
      </c>
      <c r="I570">
        <v>0</v>
      </c>
      <c r="J570" t="s">
        <v>519</v>
      </c>
      <c r="K570" t="s">
        <v>520</v>
      </c>
      <c r="L570">
        <v>2</v>
      </c>
      <c r="M570">
        <v>20</v>
      </c>
      <c r="N570" t="s">
        <v>749</v>
      </c>
      <c r="O570" t="s">
        <v>686</v>
      </c>
      <c r="P570" t="s">
        <v>687</v>
      </c>
      <c r="Q570" t="s">
        <v>524</v>
      </c>
      <c r="R570" t="s">
        <v>525</v>
      </c>
      <c r="S570" t="s">
        <v>526</v>
      </c>
      <c r="T570" t="s">
        <v>527</v>
      </c>
      <c r="U570" t="s">
        <v>554</v>
      </c>
      <c r="V570" t="s">
        <v>555</v>
      </c>
      <c r="W570" t="s">
        <v>541</v>
      </c>
      <c r="X570" t="s">
        <v>542</v>
      </c>
      <c r="Y570" t="s">
        <v>667</v>
      </c>
      <c r="Z570" t="s">
        <v>668</v>
      </c>
      <c r="AA570" t="s">
        <v>26</v>
      </c>
      <c r="AB570" s="3">
        <v>438402</v>
      </c>
      <c r="AC570" s="3">
        <v>0</v>
      </c>
      <c r="AD570">
        <v>0</v>
      </c>
      <c r="AE570" s="3">
        <v>438402</v>
      </c>
      <c r="AF570" s="3">
        <f t="shared" si="36"/>
        <v>-438402</v>
      </c>
      <c r="AG570" s="3">
        <v>0</v>
      </c>
      <c r="AH570" s="3">
        <f t="shared" si="37"/>
        <v>0</v>
      </c>
      <c r="AI570" s="3">
        <f t="shared" si="38"/>
        <v>0</v>
      </c>
      <c r="AJ570">
        <v>0</v>
      </c>
      <c r="AK570">
        <v>0</v>
      </c>
      <c r="AL570">
        <v>293191.56</v>
      </c>
      <c r="AM570">
        <f t="shared" si="39"/>
        <v>586383.12</v>
      </c>
      <c r="AN570">
        <v>145210.44</v>
      </c>
      <c r="AO570">
        <v>66.88</v>
      </c>
    </row>
    <row r="571" spans="1:41" hidden="1" x14ac:dyDescent="0.3">
      <c r="A571">
        <v>10983</v>
      </c>
      <c r="B571">
        <v>202719</v>
      </c>
      <c r="C571">
        <v>240187</v>
      </c>
      <c r="D571">
        <v>299</v>
      </c>
      <c r="G571" t="s">
        <v>1218</v>
      </c>
      <c r="H571" t="s">
        <v>1219</v>
      </c>
      <c r="I571">
        <v>0</v>
      </c>
      <c r="J571" t="s">
        <v>519</v>
      </c>
      <c r="K571" t="s">
        <v>520</v>
      </c>
      <c r="L571">
        <v>2</v>
      </c>
      <c r="M571">
        <v>20</v>
      </c>
      <c r="N571" t="s">
        <v>749</v>
      </c>
      <c r="O571" t="s">
        <v>686</v>
      </c>
      <c r="P571" t="s">
        <v>687</v>
      </c>
      <c r="Q571" t="s">
        <v>524</v>
      </c>
      <c r="R571" t="s">
        <v>525</v>
      </c>
      <c r="S571" t="s">
        <v>526</v>
      </c>
      <c r="T571" t="s">
        <v>527</v>
      </c>
      <c r="U571" t="s">
        <v>554</v>
      </c>
      <c r="V571" t="s">
        <v>555</v>
      </c>
      <c r="W571" t="s">
        <v>541</v>
      </c>
      <c r="X571" t="s">
        <v>542</v>
      </c>
      <c r="Y571" t="s">
        <v>652</v>
      </c>
      <c r="Z571" t="s">
        <v>653</v>
      </c>
      <c r="AA571" t="s">
        <v>26</v>
      </c>
      <c r="AB571" s="3">
        <v>4930487</v>
      </c>
      <c r="AC571" s="3">
        <v>0</v>
      </c>
      <c r="AD571">
        <v>0</v>
      </c>
      <c r="AE571" s="3">
        <v>4930487</v>
      </c>
      <c r="AF571" s="3">
        <f t="shared" si="36"/>
        <v>-4930487</v>
      </c>
      <c r="AG571" s="3">
        <v>0</v>
      </c>
      <c r="AH571" s="3">
        <f t="shared" si="37"/>
        <v>0</v>
      </c>
      <c r="AI571" s="3">
        <f t="shared" si="38"/>
        <v>0</v>
      </c>
      <c r="AJ571">
        <v>0</v>
      </c>
      <c r="AK571">
        <v>0</v>
      </c>
      <c r="AL571">
        <v>2006484.98</v>
      </c>
      <c r="AM571">
        <f t="shared" si="39"/>
        <v>4012969.96</v>
      </c>
      <c r="AN571">
        <v>2924002.02</v>
      </c>
      <c r="AO571">
        <v>40.700000000000003</v>
      </c>
    </row>
    <row r="572" spans="1:41" hidden="1" x14ac:dyDescent="0.3">
      <c r="A572">
        <v>10983</v>
      </c>
      <c r="B572">
        <v>202660</v>
      </c>
      <c r="C572">
        <v>240129</v>
      </c>
      <c r="D572">
        <v>299</v>
      </c>
      <c r="G572" t="s">
        <v>1218</v>
      </c>
      <c r="H572" t="s">
        <v>1219</v>
      </c>
      <c r="I572">
        <v>0</v>
      </c>
      <c r="J572" t="s">
        <v>519</v>
      </c>
      <c r="K572" t="s">
        <v>520</v>
      </c>
      <c r="L572">
        <v>2</v>
      </c>
      <c r="M572">
        <v>20</v>
      </c>
      <c r="N572" t="s">
        <v>749</v>
      </c>
      <c r="O572" t="s">
        <v>686</v>
      </c>
      <c r="P572" t="s">
        <v>687</v>
      </c>
      <c r="Q572" t="s">
        <v>524</v>
      </c>
      <c r="R572" t="s">
        <v>525</v>
      </c>
      <c r="S572" t="s">
        <v>526</v>
      </c>
      <c r="T572" t="s">
        <v>527</v>
      </c>
      <c r="U572" t="s">
        <v>554</v>
      </c>
      <c r="V572" t="s">
        <v>555</v>
      </c>
      <c r="W572" t="s">
        <v>541</v>
      </c>
      <c r="X572" t="s">
        <v>542</v>
      </c>
      <c r="Y572" t="s">
        <v>644</v>
      </c>
      <c r="Z572" t="s">
        <v>645</v>
      </c>
      <c r="AA572" t="s">
        <v>26</v>
      </c>
      <c r="AB572" s="3">
        <v>366725</v>
      </c>
      <c r="AC572" s="3">
        <v>0</v>
      </c>
      <c r="AD572">
        <v>0</v>
      </c>
      <c r="AE572" s="3">
        <v>366725</v>
      </c>
      <c r="AF572" s="3">
        <f t="shared" si="36"/>
        <v>-366725</v>
      </c>
      <c r="AG572" s="3">
        <v>0</v>
      </c>
      <c r="AH572" s="3">
        <f t="shared" si="37"/>
        <v>0</v>
      </c>
      <c r="AI572" s="3">
        <f t="shared" si="38"/>
        <v>0</v>
      </c>
      <c r="AJ572">
        <v>0</v>
      </c>
      <c r="AK572">
        <v>0</v>
      </c>
      <c r="AL572">
        <v>116466</v>
      </c>
      <c r="AM572">
        <f t="shared" si="39"/>
        <v>232932</v>
      </c>
      <c r="AN572">
        <v>250259</v>
      </c>
      <c r="AO572">
        <v>31.76</v>
      </c>
    </row>
    <row r="573" spans="1:41" hidden="1" x14ac:dyDescent="0.3">
      <c r="A573">
        <v>10983</v>
      </c>
      <c r="B573">
        <v>202653</v>
      </c>
      <c r="C573">
        <v>240122</v>
      </c>
      <c r="D573">
        <v>299</v>
      </c>
      <c r="G573" t="s">
        <v>1218</v>
      </c>
      <c r="H573" t="s">
        <v>1219</v>
      </c>
      <c r="I573">
        <v>0</v>
      </c>
      <c r="J573" t="s">
        <v>519</v>
      </c>
      <c r="K573" t="s">
        <v>520</v>
      </c>
      <c r="L573">
        <v>2</v>
      </c>
      <c r="M573">
        <v>20</v>
      </c>
      <c r="N573" t="s">
        <v>749</v>
      </c>
      <c r="O573" t="s">
        <v>686</v>
      </c>
      <c r="P573" t="s">
        <v>687</v>
      </c>
      <c r="Q573" t="s">
        <v>524</v>
      </c>
      <c r="R573" t="s">
        <v>525</v>
      </c>
      <c r="S573" t="s">
        <v>526</v>
      </c>
      <c r="T573" t="s">
        <v>527</v>
      </c>
      <c r="U573" t="s">
        <v>554</v>
      </c>
      <c r="V573" t="s">
        <v>555</v>
      </c>
      <c r="W573" t="s">
        <v>541</v>
      </c>
      <c r="X573" t="s">
        <v>542</v>
      </c>
      <c r="Y573" t="s">
        <v>656</v>
      </c>
      <c r="Z573" t="s">
        <v>657</v>
      </c>
      <c r="AA573" t="s">
        <v>26</v>
      </c>
      <c r="AB573" s="3">
        <v>410874</v>
      </c>
      <c r="AC573" s="3">
        <v>0</v>
      </c>
      <c r="AD573">
        <v>0</v>
      </c>
      <c r="AE573" s="3">
        <v>410874</v>
      </c>
      <c r="AF573" s="3">
        <f t="shared" si="36"/>
        <v>-410874</v>
      </c>
      <c r="AG573" s="3">
        <v>0</v>
      </c>
      <c r="AH573" s="3">
        <f t="shared" si="37"/>
        <v>0</v>
      </c>
      <c r="AI573" s="3">
        <f t="shared" si="38"/>
        <v>0</v>
      </c>
      <c r="AJ573">
        <v>0</v>
      </c>
      <c r="AK573">
        <v>0</v>
      </c>
      <c r="AL573">
        <v>177179.71</v>
      </c>
      <c r="AM573">
        <f t="shared" si="39"/>
        <v>354359.42</v>
      </c>
      <c r="AN573">
        <v>233694.29</v>
      </c>
      <c r="AO573">
        <v>43.12</v>
      </c>
    </row>
    <row r="574" spans="1:41" hidden="1" x14ac:dyDescent="0.3">
      <c r="A574">
        <v>10983</v>
      </c>
      <c r="B574">
        <v>202674</v>
      </c>
      <c r="C574">
        <v>240143</v>
      </c>
      <c r="D574">
        <v>299</v>
      </c>
      <c r="G574" t="s">
        <v>1218</v>
      </c>
      <c r="H574" t="s">
        <v>1219</v>
      </c>
      <c r="I574">
        <v>0</v>
      </c>
      <c r="J574" t="s">
        <v>519</v>
      </c>
      <c r="K574" t="s">
        <v>520</v>
      </c>
      <c r="L574">
        <v>2</v>
      </c>
      <c r="M574">
        <v>20</v>
      </c>
      <c r="N574" t="s">
        <v>749</v>
      </c>
      <c r="O574" t="s">
        <v>686</v>
      </c>
      <c r="P574" t="s">
        <v>687</v>
      </c>
      <c r="Q574" t="s">
        <v>524</v>
      </c>
      <c r="R574" t="s">
        <v>525</v>
      </c>
      <c r="S574" t="s">
        <v>526</v>
      </c>
      <c r="T574" t="s">
        <v>527</v>
      </c>
      <c r="U574" t="s">
        <v>554</v>
      </c>
      <c r="V574" t="s">
        <v>555</v>
      </c>
      <c r="W574" t="s">
        <v>541</v>
      </c>
      <c r="X574" t="s">
        <v>542</v>
      </c>
      <c r="Y574" t="s">
        <v>658</v>
      </c>
      <c r="Z574" t="s">
        <v>659</v>
      </c>
      <c r="AA574" t="s">
        <v>26</v>
      </c>
      <c r="AB574" s="3">
        <v>1074</v>
      </c>
      <c r="AC574" s="3">
        <v>0</v>
      </c>
      <c r="AD574">
        <v>0</v>
      </c>
      <c r="AE574" s="3">
        <v>1074</v>
      </c>
      <c r="AF574" s="3">
        <f t="shared" si="36"/>
        <v>-1074</v>
      </c>
      <c r="AG574" s="3">
        <v>0</v>
      </c>
      <c r="AH574" s="3">
        <f t="shared" si="37"/>
        <v>0</v>
      </c>
      <c r="AI574" s="3">
        <f t="shared" si="38"/>
        <v>0</v>
      </c>
      <c r="AJ574">
        <v>0</v>
      </c>
      <c r="AK574">
        <v>0</v>
      </c>
      <c r="AL574">
        <v>464.35</v>
      </c>
      <c r="AM574">
        <f t="shared" si="39"/>
        <v>928.7</v>
      </c>
      <c r="AN574">
        <v>609.65</v>
      </c>
      <c r="AO574">
        <v>43.24</v>
      </c>
    </row>
    <row r="575" spans="1:41" hidden="1" x14ac:dyDescent="0.3">
      <c r="A575">
        <v>11361</v>
      </c>
      <c r="B575">
        <v>226399</v>
      </c>
      <c r="C575">
        <v>258022</v>
      </c>
      <c r="D575">
        <v>1258</v>
      </c>
      <c r="G575" t="s">
        <v>1648</v>
      </c>
      <c r="H575" t="s">
        <v>1649</v>
      </c>
      <c r="I575">
        <v>0</v>
      </c>
      <c r="J575" t="s">
        <v>519</v>
      </c>
      <c r="K575" t="s">
        <v>520</v>
      </c>
      <c r="L575">
        <v>5</v>
      </c>
      <c r="M575">
        <v>92</v>
      </c>
      <c r="N575" t="s">
        <v>355</v>
      </c>
      <c r="O575" t="s">
        <v>545</v>
      </c>
      <c r="P575" t="s">
        <v>546</v>
      </c>
      <c r="Q575" t="s">
        <v>524</v>
      </c>
      <c r="R575" t="s">
        <v>525</v>
      </c>
      <c r="S575" t="s">
        <v>526</v>
      </c>
      <c r="T575" t="s">
        <v>527</v>
      </c>
      <c r="U575" t="s">
        <v>554</v>
      </c>
      <c r="V575" t="s">
        <v>555</v>
      </c>
      <c r="W575" t="s">
        <v>541</v>
      </c>
      <c r="X575" t="s">
        <v>542</v>
      </c>
      <c r="Y575" t="s">
        <v>648</v>
      </c>
      <c r="Z575" t="s">
        <v>649</v>
      </c>
      <c r="AA575" t="s">
        <v>29</v>
      </c>
      <c r="AB575" s="3">
        <v>68160</v>
      </c>
      <c r="AC575">
        <v>0</v>
      </c>
      <c r="AD575">
        <v>0</v>
      </c>
      <c r="AE575" s="3">
        <v>68160</v>
      </c>
      <c r="AF575" s="3">
        <f t="shared" si="36"/>
        <v>0</v>
      </c>
      <c r="AG575" s="3">
        <v>68160</v>
      </c>
      <c r="AH575" s="3">
        <f t="shared" si="37"/>
        <v>70409.279999999999</v>
      </c>
      <c r="AI575" s="3">
        <f t="shared" si="38"/>
        <v>72662.376959999994</v>
      </c>
      <c r="AJ575">
        <v>0</v>
      </c>
      <c r="AK575">
        <v>0</v>
      </c>
      <c r="AL575">
        <v>122278.24</v>
      </c>
      <c r="AM575">
        <f t="shared" si="39"/>
        <v>244556.48</v>
      </c>
      <c r="AN575">
        <v>-54118.239999999998</v>
      </c>
      <c r="AO575">
        <v>179.4</v>
      </c>
    </row>
    <row r="576" spans="1:41" hidden="1" x14ac:dyDescent="0.3">
      <c r="A576">
        <v>10983</v>
      </c>
      <c r="B576">
        <v>202683</v>
      </c>
      <c r="C576">
        <v>240152</v>
      </c>
      <c r="D576">
        <v>299</v>
      </c>
      <c r="G576" t="s">
        <v>1218</v>
      </c>
      <c r="H576" t="s">
        <v>1219</v>
      </c>
      <c r="I576">
        <v>0</v>
      </c>
      <c r="J576" t="s">
        <v>519</v>
      </c>
      <c r="K576" t="s">
        <v>520</v>
      </c>
      <c r="L576">
        <v>2</v>
      </c>
      <c r="M576">
        <v>20</v>
      </c>
      <c r="N576" t="s">
        <v>749</v>
      </c>
      <c r="O576" t="s">
        <v>686</v>
      </c>
      <c r="P576" t="s">
        <v>687</v>
      </c>
      <c r="Q576" t="s">
        <v>524</v>
      </c>
      <c r="R576" t="s">
        <v>525</v>
      </c>
      <c r="S576" t="s">
        <v>526</v>
      </c>
      <c r="T576" t="s">
        <v>527</v>
      </c>
      <c r="U576" t="s">
        <v>554</v>
      </c>
      <c r="V576" t="s">
        <v>555</v>
      </c>
      <c r="W576" t="s">
        <v>541</v>
      </c>
      <c r="X576" t="s">
        <v>542</v>
      </c>
      <c r="Y576" t="s">
        <v>642</v>
      </c>
      <c r="Z576" t="s">
        <v>643</v>
      </c>
      <c r="AA576" t="s">
        <v>26</v>
      </c>
      <c r="AB576" s="3">
        <v>368825</v>
      </c>
      <c r="AC576" s="3">
        <v>0</v>
      </c>
      <c r="AD576">
        <v>0</v>
      </c>
      <c r="AE576" s="3">
        <v>368825</v>
      </c>
      <c r="AF576" s="3">
        <f t="shared" si="36"/>
        <v>-368825</v>
      </c>
      <c r="AG576" s="3">
        <v>0</v>
      </c>
      <c r="AH576" s="3">
        <f t="shared" si="37"/>
        <v>0</v>
      </c>
      <c r="AI576" s="3">
        <f t="shared" si="38"/>
        <v>0</v>
      </c>
      <c r="AJ576">
        <v>0</v>
      </c>
      <c r="AK576">
        <v>0</v>
      </c>
      <c r="AL576">
        <v>110252.16</v>
      </c>
      <c r="AM576">
        <f t="shared" si="39"/>
        <v>220504.32000000001</v>
      </c>
      <c r="AN576">
        <v>258572.84</v>
      </c>
      <c r="AO576">
        <v>29.89</v>
      </c>
    </row>
    <row r="577" spans="1:41" hidden="1" x14ac:dyDescent="0.3">
      <c r="A577">
        <v>10983</v>
      </c>
      <c r="B577">
        <v>202690</v>
      </c>
      <c r="C577">
        <v>240159</v>
      </c>
      <c r="D577">
        <v>299</v>
      </c>
      <c r="G577" t="s">
        <v>1218</v>
      </c>
      <c r="H577" t="s">
        <v>1219</v>
      </c>
      <c r="I577">
        <v>0</v>
      </c>
      <c r="J577" t="s">
        <v>519</v>
      </c>
      <c r="K577" t="s">
        <v>520</v>
      </c>
      <c r="L577">
        <v>2</v>
      </c>
      <c r="M577">
        <v>20</v>
      </c>
      <c r="N577" t="s">
        <v>749</v>
      </c>
      <c r="O577" t="s">
        <v>686</v>
      </c>
      <c r="P577" t="s">
        <v>687</v>
      </c>
      <c r="Q577" t="s">
        <v>524</v>
      </c>
      <c r="R577" t="s">
        <v>525</v>
      </c>
      <c r="S577" t="s">
        <v>526</v>
      </c>
      <c r="T577" t="s">
        <v>527</v>
      </c>
      <c r="U577" t="s">
        <v>554</v>
      </c>
      <c r="V577" t="s">
        <v>555</v>
      </c>
      <c r="W577" t="s">
        <v>541</v>
      </c>
      <c r="X577" t="s">
        <v>542</v>
      </c>
      <c r="Y577" t="s">
        <v>650</v>
      </c>
      <c r="Z577" t="s">
        <v>651</v>
      </c>
      <c r="AA577" t="s">
        <v>26</v>
      </c>
      <c r="AB577" s="3">
        <v>69276</v>
      </c>
      <c r="AC577" s="3">
        <v>0</v>
      </c>
      <c r="AD577">
        <v>0</v>
      </c>
      <c r="AE577" s="3">
        <v>69276</v>
      </c>
      <c r="AF577" s="3">
        <f t="shared" si="36"/>
        <v>-69276</v>
      </c>
      <c r="AG577" s="3">
        <v>0</v>
      </c>
      <c r="AH577" s="3">
        <f t="shared" si="37"/>
        <v>0</v>
      </c>
      <c r="AI577" s="3">
        <f t="shared" si="38"/>
        <v>0</v>
      </c>
      <c r="AJ577">
        <v>0</v>
      </c>
      <c r="AK577">
        <v>0</v>
      </c>
      <c r="AL577">
        <v>24789.56</v>
      </c>
      <c r="AM577">
        <f t="shared" si="39"/>
        <v>49579.12</v>
      </c>
      <c r="AN577">
        <v>44486.44</v>
      </c>
      <c r="AO577">
        <v>35.78</v>
      </c>
    </row>
    <row r="578" spans="1:41" hidden="1" x14ac:dyDescent="0.3">
      <c r="A578">
        <v>10983</v>
      </c>
      <c r="B578">
        <v>223839</v>
      </c>
      <c r="C578">
        <v>256476</v>
      </c>
      <c r="D578">
        <v>299</v>
      </c>
      <c r="G578" t="s">
        <v>1218</v>
      </c>
      <c r="H578" t="s">
        <v>1219</v>
      </c>
      <c r="I578">
        <v>0</v>
      </c>
      <c r="J578" t="s">
        <v>519</v>
      </c>
      <c r="K578" t="s">
        <v>520</v>
      </c>
      <c r="L578">
        <v>2</v>
      </c>
      <c r="M578">
        <v>20</v>
      </c>
      <c r="N578" t="s">
        <v>749</v>
      </c>
      <c r="O578" t="s">
        <v>686</v>
      </c>
      <c r="P578" t="s">
        <v>687</v>
      </c>
      <c r="Q578" t="s">
        <v>524</v>
      </c>
      <c r="R578" t="s">
        <v>525</v>
      </c>
      <c r="S578" t="s">
        <v>526</v>
      </c>
      <c r="T578" t="s">
        <v>527</v>
      </c>
      <c r="U578" t="s">
        <v>554</v>
      </c>
      <c r="V578" t="s">
        <v>555</v>
      </c>
      <c r="W578" t="s">
        <v>541</v>
      </c>
      <c r="X578" t="s">
        <v>542</v>
      </c>
      <c r="Y578" t="s">
        <v>669</v>
      </c>
      <c r="Z578" t="s">
        <v>670</v>
      </c>
      <c r="AA578" t="s">
        <v>26</v>
      </c>
      <c r="AB578" s="3">
        <v>30000</v>
      </c>
      <c r="AC578" s="3">
        <v>0</v>
      </c>
      <c r="AD578">
        <v>0</v>
      </c>
      <c r="AE578" s="3">
        <v>30000</v>
      </c>
      <c r="AF578" s="3">
        <f t="shared" si="36"/>
        <v>-30000</v>
      </c>
      <c r="AG578" s="3">
        <v>0</v>
      </c>
      <c r="AH578" s="3">
        <f t="shared" si="37"/>
        <v>0</v>
      </c>
      <c r="AI578" s="3">
        <f t="shared" si="38"/>
        <v>0</v>
      </c>
      <c r="AJ578">
        <v>0</v>
      </c>
      <c r="AK578">
        <v>0</v>
      </c>
      <c r="AL578">
        <v>9000</v>
      </c>
      <c r="AM578">
        <f t="shared" si="39"/>
        <v>18000</v>
      </c>
      <c r="AN578">
        <v>21000</v>
      </c>
      <c r="AO578">
        <v>30</v>
      </c>
    </row>
    <row r="579" spans="1:41" hidden="1" x14ac:dyDescent="0.3">
      <c r="A579">
        <v>10983</v>
      </c>
      <c r="B579">
        <v>232806</v>
      </c>
      <c r="C579">
        <v>257907</v>
      </c>
      <c r="D579">
        <v>299</v>
      </c>
      <c r="G579" t="s">
        <v>1218</v>
      </c>
      <c r="H579" t="s">
        <v>1219</v>
      </c>
      <c r="I579">
        <v>0</v>
      </c>
      <c r="J579" t="s">
        <v>519</v>
      </c>
      <c r="K579" t="s">
        <v>520</v>
      </c>
      <c r="L579">
        <v>2</v>
      </c>
      <c r="M579">
        <v>20</v>
      </c>
      <c r="N579" t="s">
        <v>749</v>
      </c>
      <c r="O579" t="s">
        <v>686</v>
      </c>
      <c r="P579" t="s">
        <v>687</v>
      </c>
      <c r="Q579" t="s">
        <v>524</v>
      </c>
      <c r="R579" t="s">
        <v>525</v>
      </c>
      <c r="S579" t="s">
        <v>526</v>
      </c>
      <c r="T579" t="s">
        <v>527</v>
      </c>
      <c r="U579" t="s">
        <v>554</v>
      </c>
      <c r="V579" t="s">
        <v>555</v>
      </c>
      <c r="W579" t="s">
        <v>541</v>
      </c>
      <c r="X579" t="s">
        <v>542</v>
      </c>
      <c r="Y579" t="s">
        <v>675</v>
      </c>
      <c r="Z579" t="s">
        <v>676</v>
      </c>
      <c r="AA579" t="s">
        <v>26</v>
      </c>
      <c r="AB579" s="3">
        <v>29047</v>
      </c>
      <c r="AC579" s="3">
        <v>0</v>
      </c>
      <c r="AD579">
        <v>0</v>
      </c>
      <c r="AE579" s="3">
        <v>29047</v>
      </c>
      <c r="AF579" s="3">
        <f t="shared" si="36"/>
        <v>-29047</v>
      </c>
      <c r="AG579" s="3">
        <v>0</v>
      </c>
      <c r="AH579" s="3">
        <f t="shared" si="37"/>
        <v>0</v>
      </c>
      <c r="AI579" s="3">
        <f t="shared" si="38"/>
        <v>0</v>
      </c>
      <c r="AJ579">
        <v>0</v>
      </c>
      <c r="AK579">
        <v>0</v>
      </c>
      <c r="AL579">
        <v>7021.38</v>
      </c>
      <c r="AM579">
        <f t="shared" si="39"/>
        <v>14042.76</v>
      </c>
      <c r="AN579">
        <v>22025.62</v>
      </c>
      <c r="AO579">
        <v>24.17</v>
      </c>
    </row>
    <row r="580" spans="1:41" hidden="1" x14ac:dyDescent="0.3">
      <c r="A580">
        <v>10984</v>
      </c>
      <c r="B580">
        <v>226122</v>
      </c>
      <c r="C580">
        <v>257788</v>
      </c>
      <c r="D580">
        <v>300</v>
      </c>
      <c r="G580" t="s">
        <v>1220</v>
      </c>
      <c r="H580" t="s">
        <v>1221</v>
      </c>
      <c r="I580">
        <v>0</v>
      </c>
      <c r="J580" t="s">
        <v>519</v>
      </c>
      <c r="K580" t="s">
        <v>520</v>
      </c>
      <c r="L580">
        <v>3</v>
      </c>
      <c r="M580">
        <v>36</v>
      </c>
      <c r="N580" t="s">
        <v>607</v>
      </c>
      <c r="O580" t="s">
        <v>570</v>
      </c>
      <c r="P580" t="s">
        <v>571</v>
      </c>
      <c r="Q580" t="s">
        <v>524</v>
      </c>
      <c r="R580" t="s">
        <v>525</v>
      </c>
      <c r="S580" t="s">
        <v>526</v>
      </c>
      <c r="T580" t="s">
        <v>527</v>
      </c>
      <c r="U580" t="s">
        <v>554</v>
      </c>
      <c r="V580" t="s">
        <v>555</v>
      </c>
      <c r="W580" t="s">
        <v>541</v>
      </c>
      <c r="X580" t="s">
        <v>542</v>
      </c>
      <c r="Y580" t="s">
        <v>1222</v>
      </c>
      <c r="Z580" t="s">
        <v>1223</v>
      </c>
      <c r="AA580" t="s">
        <v>31</v>
      </c>
      <c r="AB580" s="3">
        <v>6000000</v>
      </c>
      <c r="AC580">
        <v>0</v>
      </c>
      <c r="AD580">
        <v>0</v>
      </c>
      <c r="AE580" s="3">
        <v>6000000</v>
      </c>
      <c r="AF580" s="3">
        <f t="shared" si="36"/>
        <v>0</v>
      </c>
      <c r="AG580" s="3">
        <v>6000000</v>
      </c>
      <c r="AH580" s="3">
        <f t="shared" si="37"/>
        <v>6197999.9999999991</v>
      </c>
      <c r="AI580" s="3">
        <f t="shared" si="38"/>
        <v>6396335.9999999991</v>
      </c>
      <c r="AJ580">
        <v>0</v>
      </c>
      <c r="AK580">
        <v>0</v>
      </c>
      <c r="AL580">
        <v>280626.46000000002</v>
      </c>
      <c r="AM580">
        <f t="shared" si="39"/>
        <v>561252.92000000004</v>
      </c>
      <c r="AN580">
        <v>5719373.54</v>
      </c>
      <c r="AO580">
        <v>4.68</v>
      </c>
    </row>
    <row r="581" spans="1:41" hidden="1" x14ac:dyDescent="0.3">
      <c r="A581">
        <v>12673</v>
      </c>
      <c r="B581">
        <v>224106</v>
      </c>
      <c r="C581">
        <v>256695</v>
      </c>
      <c r="D581">
        <v>8734</v>
      </c>
      <c r="G581" t="s">
        <v>2070</v>
      </c>
      <c r="H581" t="s">
        <v>2071</v>
      </c>
      <c r="I581">
        <v>0</v>
      </c>
      <c r="J581" t="s">
        <v>519</v>
      </c>
      <c r="K581" t="s">
        <v>520</v>
      </c>
      <c r="L581">
        <v>5</v>
      </c>
      <c r="M581">
        <v>58</v>
      </c>
      <c r="N581" t="s">
        <v>617</v>
      </c>
      <c r="O581" t="s">
        <v>2072</v>
      </c>
      <c r="P581" t="s">
        <v>2073</v>
      </c>
      <c r="Q581" t="s">
        <v>524</v>
      </c>
      <c r="R581" t="s">
        <v>525</v>
      </c>
      <c r="S581" t="s">
        <v>526</v>
      </c>
      <c r="T581" t="s">
        <v>527</v>
      </c>
      <c r="U581" t="s">
        <v>554</v>
      </c>
      <c r="V581" t="s">
        <v>555</v>
      </c>
      <c r="W581" t="s">
        <v>541</v>
      </c>
      <c r="X581" t="s">
        <v>542</v>
      </c>
      <c r="Y581" t="s">
        <v>706</v>
      </c>
      <c r="Z581" t="s">
        <v>707</v>
      </c>
      <c r="AA581" t="s">
        <v>28</v>
      </c>
      <c r="AB581" s="3">
        <v>34559</v>
      </c>
      <c r="AC581">
        <v>0</v>
      </c>
      <c r="AD581">
        <v>0</v>
      </c>
      <c r="AE581" s="3">
        <v>34559</v>
      </c>
      <c r="AF581" s="3">
        <f t="shared" si="36"/>
        <v>0</v>
      </c>
      <c r="AG581" s="3">
        <v>34559</v>
      </c>
      <c r="AH581" s="3">
        <f t="shared" si="37"/>
        <v>35699.447</v>
      </c>
      <c r="AI581" s="3">
        <f t="shared" si="38"/>
        <v>36841.829303999999</v>
      </c>
      <c r="AJ581">
        <v>0</v>
      </c>
      <c r="AK581">
        <v>0</v>
      </c>
      <c r="AL581">
        <v>0</v>
      </c>
      <c r="AM581">
        <f t="shared" si="39"/>
        <v>0</v>
      </c>
      <c r="AN581">
        <v>34559</v>
      </c>
      <c r="AO581">
        <v>0</v>
      </c>
    </row>
    <row r="582" spans="1:41" hidden="1" x14ac:dyDescent="0.3">
      <c r="A582">
        <v>10993</v>
      </c>
      <c r="B582">
        <v>208825</v>
      </c>
      <c r="C582">
        <v>246198</v>
      </c>
      <c r="D582">
        <v>309</v>
      </c>
      <c r="G582" t="s">
        <v>1234</v>
      </c>
      <c r="H582" t="s">
        <v>1235</v>
      </c>
      <c r="I582">
        <v>0</v>
      </c>
      <c r="J582" t="s">
        <v>519</v>
      </c>
      <c r="K582" t="s">
        <v>520</v>
      </c>
      <c r="L582">
        <v>7</v>
      </c>
      <c r="M582">
        <v>77</v>
      </c>
      <c r="N582" t="s">
        <v>849</v>
      </c>
      <c r="O582" t="s">
        <v>522</v>
      </c>
      <c r="P582" t="s">
        <v>523</v>
      </c>
      <c r="Q582" t="s">
        <v>524</v>
      </c>
      <c r="R582" t="s">
        <v>525</v>
      </c>
      <c r="S582" t="s">
        <v>526</v>
      </c>
      <c r="T582" t="s">
        <v>527</v>
      </c>
      <c r="U582" t="s">
        <v>554</v>
      </c>
      <c r="V582" t="s">
        <v>555</v>
      </c>
      <c r="W582" t="s">
        <v>530</v>
      </c>
      <c r="X582" t="s">
        <v>531</v>
      </c>
      <c r="Y582" t="s">
        <v>648</v>
      </c>
      <c r="Z582" t="s">
        <v>649</v>
      </c>
      <c r="AA582" t="s">
        <v>29</v>
      </c>
      <c r="AB582" s="3">
        <v>68110</v>
      </c>
      <c r="AC582">
        <v>0</v>
      </c>
      <c r="AD582">
        <v>0</v>
      </c>
      <c r="AE582" s="3">
        <v>68110</v>
      </c>
      <c r="AF582" s="3">
        <f t="shared" si="36"/>
        <v>0</v>
      </c>
      <c r="AG582" s="3">
        <v>68110</v>
      </c>
      <c r="AH582" s="3">
        <f t="shared" si="37"/>
        <v>70357.62999999999</v>
      </c>
      <c r="AI582" s="3">
        <f t="shared" si="38"/>
        <v>72609.074159999989</v>
      </c>
      <c r="AJ582">
        <v>0</v>
      </c>
      <c r="AK582">
        <v>0</v>
      </c>
      <c r="AL582">
        <v>91076.479999999996</v>
      </c>
      <c r="AM582">
        <f t="shared" si="39"/>
        <v>182152.95999999999</v>
      </c>
      <c r="AN582">
        <v>-22966.48</v>
      </c>
      <c r="AO582">
        <v>133.72</v>
      </c>
    </row>
    <row r="583" spans="1:41" hidden="1" x14ac:dyDescent="0.3">
      <c r="A583">
        <v>12600</v>
      </c>
      <c r="B583">
        <v>231722</v>
      </c>
      <c r="C583">
        <v>257659</v>
      </c>
      <c r="D583">
        <v>8616</v>
      </c>
      <c r="G583" t="s">
        <v>2122</v>
      </c>
      <c r="H583" t="s">
        <v>2123</v>
      </c>
      <c r="I583">
        <v>0</v>
      </c>
      <c r="J583" t="s">
        <v>519</v>
      </c>
      <c r="K583" t="s">
        <v>520</v>
      </c>
      <c r="L583">
        <v>5</v>
      </c>
      <c r="M583">
        <v>58</v>
      </c>
      <c r="N583" t="s">
        <v>617</v>
      </c>
      <c r="O583" t="s">
        <v>618</v>
      </c>
      <c r="P583" t="s">
        <v>619</v>
      </c>
      <c r="Q583" t="s">
        <v>524</v>
      </c>
      <c r="R583" t="s">
        <v>525</v>
      </c>
      <c r="S583" t="s">
        <v>526</v>
      </c>
      <c r="T583" t="s">
        <v>527</v>
      </c>
      <c r="U583" t="s">
        <v>779</v>
      </c>
      <c r="V583" t="s">
        <v>780</v>
      </c>
      <c r="W583" t="s">
        <v>530</v>
      </c>
      <c r="X583" t="s">
        <v>531</v>
      </c>
      <c r="Y583" t="s">
        <v>1882</v>
      </c>
      <c r="Z583" t="s">
        <v>1883</v>
      </c>
      <c r="AA583" t="s">
        <v>29</v>
      </c>
      <c r="AB583" s="3">
        <v>68000</v>
      </c>
      <c r="AC583">
        <v>0</v>
      </c>
      <c r="AD583">
        <v>0</v>
      </c>
      <c r="AE583" s="3">
        <v>68000</v>
      </c>
      <c r="AF583" s="3">
        <f t="shared" si="36"/>
        <v>0</v>
      </c>
      <c r="AG583" s="3">
        <v>68000</v>
      </c>
      <c r="AH583" s="3">
        <f t="shared" si="37"/>
        <v>70244</v>
      </c>
      <c r="AI583" s="3">
        <f t="shared" si="38"/>
        <v>72491.808000000005</v>
      </c>
      <c r="AJ583">
        <v>0</v>
      </c>
      <c r="AK583">
        <v>0</v>
      </c>
      <c r="AL583">
        <v>0</v>
      </c>
      <c r="AM583">
        <f t="shared" si="39"/>
        <v>0</v>
      </c>
      <c r="AN583">
        <v>68000</v>
      </c>
      <c r="AO583">
        <v>0</v>
      </c>
    </row>
    <row r="584" spans="1:41" hidden="1" x14ac:dyDescent="0.3">
      <c r="A584">
        <v>12601</v>
      </c>
      <c r="B584">
        <v>231720</v>
      </c>
      <c r="C584">
        <v>257658</v>
      </c>
      <c r="D584">
        <v>8617</v>
      </c>
      <c r="G584" t="s">
        <v>2110</v>
      </c>
      <c r="H584" t="s">
        <v>2111</v>
      </c>
      <c r="I584">
        <v>0</v>
      </c>
      <c r="J584" t="s">
        <v>519</v>
      </c>
      <c r="K584" t="s">
        <v>520</v>
      </c>
      <c r="L584">
        <v>5</v>
      </c>
      <c r="M584">
        <v>58</v>
      </c>
      <c r="N584" t="s">
        <v>617</v>
      </c>
      <c r="O584" t="s">
        <v>618</v>
      </c>
      <c r="P584" t="s">
        <v>619</v>
      </c>
      <c r="Q584" t="s">
        <v>524</v>
      </c>
      <c r="R584" t="s">
        <v>525</v>
      </c>
      <c r="S584" t="s">
        <v>526</v>
      </c>
      <c r="T584" t="s">
        <v>527</v>
      </c>
      <c r="U584" t="s">
        <v>779</v>
      </c>
      <c r="V584" t="s">
        <v>780</v>
      </c>
      <c r="W584" t="s">
        <v>541</v>
      </c>
      <c r="X584" t="s">
        <v>542</v>
      </c>
      <c r="Y584" t="s">
        <v>1882</v>
      </c>
      <c r="Z584" t="s">
        <v>1883</v>
      </c>
      <c r="AA584" t="s">
        <v>29</v>
      </c>
      <c r="AB584" s="3">
        <v>68000</v>
      </c>
      <c r="AC584">
        <v>0</v>
      </c>
      <c r="AD584">
        <v>0</v>
      </c>
      <c r="AE584" s="3">
        <v>68000</v>
      </c>
      <c r="AF584" s="3">
        <f t="shared" si="36"/>
        <v>0</v>
      </c>
      <c r="AG584" s="3">
        <v>68000</v>
      </c>
      <c r="AH584" s="3">
        <f t="shared" si="37"/>
        <v>70244</v>
      </c>
      <c r="AI584" s="3">
        <f t="shared" si="38"/>
        <v>72491.808000000005</v>
      </c>
      <c r="AJ584">
        <v>0</v>
      </c>
      <c r="AK584">
        <v>0</v>
      </c>
      <c r="AL584">
        <v>0</v>
      </c>
      <c r="AM584">
        <f t="shared" si="39"/>
        <v>0</v>
      </c>
      <c r="AN584">
        <v>68000</v>
      </c>
      <c r="AO584">
        <v>0</v>
      </c>
    </row>
    <row r="585" spans="1:41" hidden="1" x14ac:dyDescent="0.3">
      <c r="A585">
        <v>11105</v>
      </c>
      <c r="B585">
        <v>209290</v>
      </c>
      <c r="C585">
        <v>246650</v>
      </c>
      <c r="D585">
        <v>421</v>
      </c>
      <c r="E585" t="str">
        <f>CONCATENATE(MID(G585,8,3),F585)</f>
        <v>015/078/1341</v>
      </c>
      <c r="F585" s="252" t="s">
        <v>594</v>
      </c>
      <c r="G585" t="s">
        <v>1416</v>
      </c>
      <c r="H585" t="s">
        <v>1417</v>
      </c>
      <c r="I585">
        <v>0</v>
      </c>
      <c r="J585" t="s">
        <v>519</v>
      </c>
      <c r="K585" t="s">
        <v>520</v>
      </c>
      <c r="L585">
        <v>2</v>
      </c>
      <c r="M585">
        <v>26</v>
      </c>
      <c r="N585" t="s">
        <v>767</v>
      </c>
      <c r="O585" t="s">
        <v>768</v>
      </c>
      <c r="P585" t="s">
        <v>769</v>
      </c>
      <c r="Q585" t="s">
        <v>524</v>
      </c>
      <c r="R585" t="s">
        <v>525</v>
      </c>
      <c r="S585" t="s">
        <v>526</v>
      </c>
      <c r="T585" t="s">
        <v>527</v>
      </c>
      <c r="U585" t="s">
        <v>554</v>
      </c>
      <c r="V585" t="s">
        <v>555</v>
      </c>
      <c r="W585" t="s">
        <v>541</v>
      </c>
      <c r="X585" t="s">
        <v>542</v>
      </c>
      <c r="Y585" t="s">
        <v>595</v>
      </c>
      <c r="Z585" t="s">
        <v>596</v>
      </c>
      <c r="AA585" t="s">
        <v>29</v>
      </c>
      <c r="AB585" s="3">
        <v>67347</v>
      </c>
      <c r="AC585">
        <v>0</v>
      </c>
      <c r="AD585">
        <v>0</v>
      </c>
      <c r="AE585" s="3">
        <v>67347</v>
      </c>
      <c r="AF585" s="3" t="e">
        <f t="shared" si="36"/>
        <v>#N/A</v>
      </c>
      <c r="AG585" s="3" t="e">
        <f>VLOOKUP(E585,'[2]Emp Cost Summary 2627'!$A:$Y,25,0)</f>
        <v>#N/A</v>
      </c>
      <c r="AH585" s="3" t="e">
        <f t="shared" si="37"/>
        <v>#N/A</v>
      </c>
      <c r="AI585" s="3" t="e">
        <f t="shared" si="38"/>
        <v>#N/A</v>
      </c>
      <c r="AJ585">
        <v>0</v>
      </c>
      <c r="AK585">
        <v>0</v>
      </c>
      <c r="AL585">
        <v>65995</v>
      </c>
      <c r="AM585">
        <f t="shared" si="39"/>
        <v>131990</v>
      </c>
      <c r="AN585">
        <v>1352</v>
      </c>
      <c r="AO585">
        <v>97.99</v>
      </c>
    </row>
    <row r="586" spans="1:41" hidden="1" x14ac:dyDescent="0.3">
      <c r="A586">
        <v>11083</v>
      </c>
      <c r="B586">
        <v>203925</v>
      </c>
      <c r="C586">
        <v>241363</v>
      </c>
      <c r="D586">
        <v>399</v>
      </c>
      <c r="G586" t="s">
        <v>1340</v>
      </c>
      <c r="H586" t="s">
        <v>1341</v>
      </c>
      <c r="I586">
        <v>0</v>
      </c>
      <c r="J586" t="s">
        <v>519</v>
      </c>
      <c r="K586" t="s">
        <v>520</v>
      </c>
      <c r="L586">
        <v>2</v>
      </c>
      <c r="M586">
        <v>33</v>
      </c>
      <c r="N586" t="s">
        <v>610</v>
      </c>
      <c r="O586" t="s">
        <v>611</v>
      </c>
      <c r="P586" t="s">
        <v>612</v>
      </c>
      <c r="Q586" t="s">
        <v>524</v>
      </c>
      <c r="R586" t="s">
        <v>525</v>
      </c>
      <c r="S586" t="s">
        <v>526</v>
      </c>
      <c r="T586" t="s">
        <v>527</v>
      </c>
      <c r="U586" t="s">
        <v>554</v>
      </c>
      <c r="V586" t="s">
        <v>555</v>
      </c>
      <c r="W586" t="s">
        <v>613</v>
      </c>
      <c r="X586" t="s">
        <v>614</v>
      </c>
      <c r="Y586" t="s">
        <v>715</v>
      </c>
      <c r="Z586" t="s">
        <v>716</v>
      </c>
      <c r="AA586" t="s">
        <v>29</v>
      </c>
      <c r="AB586" s="3">
        <v>66663</v>
      </c>
      <c r="AC586">
        <v>0</v>
      </c>
      <c r="AD586">
        <v>0</v>
      </c>
      <c r="AE586" s="3">
        <v>66663</v>
      </c>
      <c r="AF586" s="3">
        <f t="shared" si="36"/>
        <v>0</v>
      </c>
      <c r="AG586" s="3">
        <v>66663</v>
      </c>
      <c r="AH586" s="3">
        <f t="shared" si="37"/>
        <v>68862.879000000001</v>
      </c>
      <c r="AI586" s="3">
        <f t="shared" si="38"/>
        <v>71066.491128000009</v>
      </c>
      <c r="AJ586">
        <v>0</v>
      </c>
      <c r="AK586">
        <v>0</v>
      </c>
      <c r="AL586">
        <v>15344.05</v>
      </c>
      <c r="AM586">
        <f t="shared" si="39"/>
        <v>30688.1</v>
      </c>
      <c r="AN586">
        <v>51318.95</v>
      </c>
      <c r="AO586">
        <v>23.02</v>
      </c>
    </row>
    <row r="587" spans="1:41" hidden="1" x14ac:dyDescent="0.3">
      <c r="A587">
        <v>12257</v>
      </c>
      <c r="B587">
        <v>231689</v>
      </c>
      <c r="C587">
        <v>257634</v>
      </c>
      <c r="D587">
        <v>6591</v>
      </c>
      <c r="G587" t="s">
        <v>1940</v>
      </c>
      <c r="H587" t="s">
        <v>1941</v>
      </c>
      <c r="I587">
        <v>0</v>
      </c>
      <c r="J587" t="s">
        <v>519</v>
      </c>
      <c r="K587" t="s">
        <v>520</v>
      </c>
      <c r="L587">
        <v>5</v>
      </c>
      <c r="M587">
        <v>58</v>
      </c>
      <c r="N587" t="s">
        <v>617</v>
      </c>
      <c r="O587" t="s">
        <v>618</v>
      </c>
      <c r="P587" t="s">
        <v>619</v>
      </c>
      <c r="Q587" t="s">
        <v>524</v>
      </c>
      <c r="R587" t="s">
        <v>525</v>
      </c>
      <c r="S587" t="s">
        <v>526</v>
      </c>
      <c r="T587" t="s">
        <v>527</v>
      </c>
      <c r="U587" t="s">
        <v>779</v>
      </c>
      <c r="V587" t="s">
        <v>780</v>
      </c>
      <c r="W587" t="s">
        <v>530</v>
      </c>
      <c r="X587" t="s">
        <v>531</v>
      </c>
      <c r="Y587" t="s">
        <v>1882</v>
      </c>
      <c r="Z587" t="s">
        <v>1883</v>
      </c>
      <c r="AA587" t="s">
        <v>29</v>
      </c>
      <c r="AB587" s="3">
        <v>66583</v>
      </c>
      <c r="AC587">
        <v>0</v>
      </c>
      <c r="AD587">
        <v>0</v>
      </c>
      <c r="AE587" s="3">
        <v>66583</v>
      </c>
      <c r="AF587" s="3">
        <f t="shared" si="36"/>
        <v>0</v>
      </c>
      <c r="AG587" s="3">
        <v>66583</v>
      </c>
      <c r="AH587" s="3">
        <f t="shared" si="37"/>
        <v>68780.239000000001</v>
      </c>
      <c r="AI587" s="3">
        <f t="shared" si="38"/>
        <v>70981.206648000007</v>
      </c>
      <c r="AJ587">
        <v>0</v>
      </c>
      <c r="AK587">
        <v>0</v>
      </c>
      <c r="AL587">
        <v>0</v>
      </c>
      <c r="AM587">
        <f t="shared" si="39"/>
        <v>0</v>
      </c>
      <c r="AN587">
        <v>66583</v>
      </c>
      <c r="AO587">
        <v>0</v>
      </c>
    </row>
    <row r="588" spans="1:41" hidden="1" x14ac:dyDescent="0.3">
      <c r="A588">
        <v>12264</v>
      </c>
      <c r="B588">
        <v>231683</v>
      </c>
      <c r="C588">
        <v>257628</v>
      </c>
      <c r="D588">
        <v>6609</v>
      </c>
      <c r="G588" t="s">
        <v>1958</v>
      </c>
      <c r="H588" t="s">
        <v>1959</v>
      </c>
      <c r="I588">
        <v>0</v>
      </c>
      <c r="J588" t="s">
        <v>519</v>
      </c>
      <c r="K588" t="s">
        <v>520</v>
      </c>
      <c r="L588">
        <v>5</v>
      </c>
      <c r="M588">
        <v>58</v>
      </c>
      <c r="N588" t="s">
        <v>617</v>
      </c>
      <c r="O588" t="s">
        <v>618</v>
      </c>
      <c r="P588" t="s">
        <v>619</v>
      </c>
      <c r="Q588" t="s">
        <v>524</v>
      </c>
      <c r="R588" t="s">
        <v>525</v>
      </c>
      <c r="S588" t="s">
        <v>526</v>
      </c>
      <c r="T588" t="s">
        <v>527</v>
      </c>
      <c r="U588" t="s">
        <v>779</v>
      </c>
      <c r="V588" t="s">
        <v>780</v>
      </c>
      <c r="W588" t="s">
        <v>530</v>
      </c>
      <c r="X588" t="s">
        <v>531</v>
      </c>
      <c r="Y588" t="s">
        <v>1882</v>
      </c>
      <c r="Z588" t="s">
        <v>1883</v>
      </c>
      <c r="AA588" t="s">
        <v>29</v>
      </c>
      <c r="AB588" s="3">
        <v>65923</v>
      </c>
      <c r="AC588">
        <v>0</v>
      </c>
      <c r="AD588">
        <v>0</v>
      </c>
      <c r="AE588" s="3">
        <v>65923</v>
      </c>
      <c r="AF588" s="3">
        <f t="shared" si="36"/>
        <v>0</v>
      </c>
      <c r="AG588" s="3">
        <v>65923</v>
      </c>
      <c r="AH588" s="3">
        <f t="shared" si="37"/>
        <v>68098.458999999988</v>
      </c>
      <c r="AI588" s="3">
        <f t="shared" si="38"/>
        <v>70277.609687999997</v>
      </c>
      <c r="AJ588">
        <v>0</v>
      </c>
      <c r="AK588">
        <v>0</v>
      </c>
      <c r="AL588">
        <v>0</v>
      </c>
      <c r="AM588">
        <f t="shared" si="39"/>
        <v>0</v>
      </c>
      <c r="AN588">
        <v>65923</v>
      </c>
      <c r="AO588">
        <v>0</v>
      </c>
    </row>
    <row r="589" spans="1:41" hidden="1" x14ac:dyDescent="0.3">
      <c r="A589">
        <v>12331</v>
      </c>
      <c r="B589">
        <v>231777</v>
      </c>
      <c r="C589">
        <v>257707</v>
      </c>
      <c r="D589">
        <v>6554</v>
      </c>
      <c r="G589" t="s">
        <v>2060</v>
      </c>
      <c r="H589" t="s">
        <v>2061</v>
      </c>
      <c r="I589">
        <v>0</v>
      </c>
      <c r="J589" t="s">
        <v>519</v>
      </c>
      <c r="K589" t="s">
        <v>520</v>
      </c>
      <c r="L589">
        <v>5</v>
      </c>
      <c r="M589">
        <v>58</v>
      </c>
      <c r="N589" t="s">
        <v>617</v>
      </c>
      <c r="O589" t="s">
        <v>618</v>
      </c>
      <c r="P589" t="s">
        <v>619</v>
      </c>
      <c r="Q589" t="s">
        <v>524</v>
      </c>
      <c r="R589" t="s">
        <v>525</v>
      </c>
      <c r="S589" t="s">
        <v>526</v>
      </c>
      <c r="T589" t="s">
        <v>527</v>
      </c>
      <c r="U589" t="s">
        <v>779</v>
      </c>
      <c r="V589" t="s">
        <v>780</v>
      </c>
      <c r="W589" t="s">
        <v>530</v>
      </c>
      <c r="X589" t="s">
        <v>531</v>
      </c>
      <c r="Y589" t="s">
        <v>1882</v>
      </c>
      <c r="Z589" t="s">
        <v>1883</v>
      </c>
      <c r="AA589" t="s">
        <v>29</v>
      </c>
      <c r="AB589" s="3">
        <v>65923</v>
      </c>
      <c r="AC589">
        <v>0</v>
      </c>
      <c r="AD589">
        <v>0</v>
      </c>
      <c r="AE589" s="3">
        <v>65923</v>
      </c>
      <c r="AF589" s="3">
        <f t="shared" si="36"/>
        <v>0</v>
      </c>
      <c r="AG589" s="3">
        <v>65923</v>
      </c>
      <c r="AH589" s="3">
        <f t="shared" si="37"/>
        <v>68098.458999999988</v>
      </c>
      <c r="AI589" s="3">
        <f t="shared" si="38"/>
        <v>70277.609687999997</v>
      </c>
      <c r="AJ589">
        <v>0</v>
      </c>
      <c r="AK589">
        <v>0</v>
      </c>
      <c r="AL589">
        <v>0</v>
      </c>
      <c r="AM589">
        <f t="shared" si="39"/>
        <v>0</v>
      </c>
      <c r="AN589">
        <v>65923</v>
      </c>
      <c r="AO589">
        <v>0</v>
      </c>
    </row>
    <row r="590" spans="1:41" hidden="1" x14ac:dyDescent="0.3">
      <c r="A590">
        <v>12380</v>
      </c>
      <c r="B590">
        <v>231806</v>
      </c>
      <c r="C590">
        <v>257734</v>
      </c>
      <c r="D590">
        <v>6555</v>
      </c>
      <c r="G590" t="s">
        <v>1988</v>
      </c>
      <c r="H590" t="s">
        <v>1989</v>
      </c>
      <c r="I590">
        <v>0</v>
      </c>
      <c r="J590" t="s">
        <v>519</v>
      </c>
      <c r="K590" t="s">
        <v>520</v>
      </c>
      <c r="L590">
        <v>5</v>
      </c>
      <c r="M590">
        <v>58</v>
      </c>
      <c r="N590" t="s">
        <v>617</v>
      </c>
      <c r="O590" t="s">
        <v>618</v>
      </c>
      <c r="P590" t="s">
        <v>619</v>
      </c>
      <c r="Q590" t="s">
        <v>524</v>
      </c>
      <c r="R590" t="s">
        <v>525</v>
      </c>
      <c r="S590" t="s">
        <v>526</v>
      </c>
      <c r="T590" t="s">
        <v>527</v>
      </c>
      <c r="U590" t="s">
        <v>779</v>
      </c>
      <c r="V590" t="s">
        <v>780</v>
      </c>
      <c r="W590" t="s">
        <v>530</v>
      </c>
      <c r="X590" t="s">
        <v>531</v>
      </c>
      <c r="Y590" t="s">
        <v>1882</v>
      </c>
      <c r="Z590" t="s">
        <v>1883</v>
      </c>
      <c r="AA590" t="s">
        <v>29</v>
      </c>
      <c r="AB590" s="3">
        <v>65923</v>
      </c>
      <c r="AC590">
        <v>0</v>
      </c>
      <c r="AD590">
        <v>0</v>
      </c>
      <c r="AE590" s="3">
        <v>65923</v>
      </c>
      <c r="AF590" s="3">
        <f t="shared" si="36"/>
        <v>0</v>
      </c>
      <c r="AG590" s="3">
        <v>65923</v>
      </c>
      <c r="AH590" s="3">
        <f t="shared" si="37"/>
        <v>68098.458999999988</v>
      </c>
      <c r="AI590" s="3">
        <f t="shared" si="38"/>
        <v>70277.609687999997</v>
      </c>
      <c r="AJ590">
        <v>0</v>
      </c>
      <c r="AK590">
        <v>0</v>
      </c>
      <c r="AL590">
        <v>0</v>
      </c>
      <c r="AM590">
        <f t="shared" si="39"/>
        <v>0</v>
      </c>
      <c r="AN590">
        <v>65923</v>
      </c>
      <c r="AO590">
        <v>0</v>
      </c>
    </row>
    <row r="591" spans="1:41" hidden="1" x14ac:dyDescent="0.3">
      <c r="A591">
        <v>12383</v>
      </c>
      <c r="B591">
        <v>231808</v>
      </c>
      <c r="C591">
        <v>257735</v>
      </c>
      <c r="D591">
        <v>6558</v>
      </c>
      <c r="G591" t="s">
        <v>2192</v>
      </c>
      <c r="H591" t="s">
        <v>2193</v>
      </c>
      <c r="I591">
        <v>0</v>
      </c>
      <c r="J591" t="s">
        <v>519</v>
      </c>
      <c r="K591" t="s">
        <v>520</v>
      </c>
      <c r="L591">
        <v>5</v>
      </c>
      <c r="M591">
        <v>58</v>
      </c>
      <c r="N591" t="s">
        <v>617</v>
      </c>
      <c r="O591" t="s">
        <v>618</v>
      </c>
      <c r="P591" t="s">
        <v>619</v>
      </c>
      <c r="Q591" t="s">
        <v>524</v>
      </c>
      <c r="R591" t="s">
        <v>525</v>
      </c>
      <c r="S591" t="s">
        <v>526</v>
      </c>
      <c r="T591" t="s">
        <v>527</v>
      </c>
      <c r="U591" t="s">
        <v>779</v>
      </c>
      <c r="V591" t="s">
        <v>780</v>
      </c>
      <c r="W591" t="s">
        <v>530</v>
      </c>
      <c r="X591" t="s">
        <v>531</v>
      </c>
      <c r="Y591" t="s">
        <v>1882</v>
      </c>
      <c r="Z591" t="s">
        <v>1883</v>
      </c>
      <c r="AA591" t="s">
        <v>29</v>
      </c>
      <c r="AB591" s="3">
        <v>65923</v>
      </c>
      <c r="AC591">
        <v>0</v>
      </c>
      <c r="AD591">
        <v>0</v>
      </c>
      <c r="AE591" s="3">
        <v>65923</v>
      </c>
      <c r="AF591" s="3">
        <f t="shared" si="36"/>
        <v>0</v>
      </c>
      <c r="AG591" s="3">
        <v>65923</v>
      </c>
      <c r="AH591" s="3">
        <f t="shared" si="37"/>
        <v>68098.458999999988</v>
      </c>
      <c r="AI591" s="3">
        <f t="shared" si="38"/>
        <v>70277.609687999997</v>
      </c>
      <c r="AJ591">
        <v>0</v>
      </c>
      <c r="AK591">
        <v>0</v>
      </c>
      <c r="AL591">
        <v>0</v>
      </c>
      <c r="AM591">
        <f t="shared" si="39"/>
        <v>0</v>
      </c>
      <c r="AN591">
        <v>65923</v>
      </c>
      <c r="AO591">
        <v>0</v>
      </c>
    </row>
    <row r="592" spans="1:41" hidden="1" x14ac:dyDescent="0.3">
      <c r="A592">
        <v>12404</v>
      </c>
      <c r="B592">
        <v>231751</v>
      </c>
      <c r="C592">
        <v>257681</v>
      </c>
      <c r="D592">
        <v>6599</v>
      </c>
      <c r="G592" t="s">
        <v>2084</v>
      </c>
      <c r="H592" t="s">
        <v>2085</v>
      </c>
      <c r="I592">
        <v>0</v>
      </c>
      <c r="J592" t="s">
        <v>519</v>
      </c>
      <c r="K592" t="s">
        <v>520</v>
      </c>
      <c r="L592">
        <v>5</v>
      </c>
      <c r="M592">
        <v>58</v>
      </c>
      <c r="N592" t="s">
        <v>617</v>
      </c>
      <c r="O592" t="s">
        <v>618</v>
      </c>
      <c r="P592" t="s">
        <v>619</v>
      </c>
      <c r="Q592" t="s">
        <v>524</v>
      </c>
      <c r="R592" t="s">
        <v>525</v>
      </c>
      <c r="S592" t="s">
        <v>526</v>
      </c>
      <c r="T592" t="s">
        <v>527</v>
      </c>
      <c r="U592" t="s">
        <v>779</v>
      </c>
      <c r="V592" t="s">
        <v>780</v>
      </c>
      <c r="W592" t="s">
        <v>530</v>
      </c>
      <c r="X592" t="s">
        <v>531</v>
      </c>
      <c r="Y592" t="s">
        <v>1882</v>
      </c>
      <c r="Z592" t="s">
        <v>1883</v>
      </c>
      <c r="AA592" t="s">
        <v>29</v>
      </c>
      <c r="AB592" s="3">
        <v>65923</v>
      </c>
      <c r="AC592">
        <v>0</v>
      </c>
      <c r="AD592">
        <v>0</v>
      </c>
      <c r="AE592" s="3">
        <v>65923</v>
      </c>
      <c r="AF592" s="3">
        <f t="shared" si="36"/>
        <v>0</v>
      </c>
      <c r="AG592" s="3">
        <v>65923</v>
      </c>
      <c r="AH592" s="3">
        <f t="shared" si="37"/>
        <v>68098.458999999988</v>
      </c>
      <c r="AI592" s="3">
        <f t="shared" si="38"/>
        <v>70277.609687999997</v>
      </c>
      <c r="AJ592">
        <v>0</v>
      </c>
      <c r="AK592">
        <v>0</v>
      </c>
      <c r="AL592">
        <v>0</v>
      </c>
      <c r="AM592">
        <f t="shared" si="39"/>
        <v>0</v>
      </c>
      <c r="AN592">
        <v>65923</v>
      </c>
      <c r="AO592">
        <v>0</v>
      </c>
    </row>
    <row r="593" spans="1:41" hidden="1" x14ac:dyDescent="0.3">
      <c r="A593">
        <v>12284</v>
      </c>
      <c r="B593">
        <v>224316</v>
      </c>
      <c r="C593">
        <v>256753</v>
      </c>
      <c r="D593">
        <v>6640</v>
      </c>
      <c r="G593" t="s">
        <v>2016</v>
      </c>
      <c r="H593" t="s">
        <v>2017</v>
      </c>
      <c r="I593">
        <v>0</v>
      </c>
      <c r="J593" t="s">
        <v>519</v>
      </c>
      <c r="K593" t="s">
        <v>520</v>
      </c>
      <c r="L593">
        <v>5</v>
      </c>
      <c r="M593">
        <v>58</v>
      </c>
      <c r="N593" t="s">
        <v>617</v>
      </c>
      <c r="O593" t="s">
        <v>618</v>
      </c>
      <c r="P593" t="s">
        <v>619</v>
      </c>
      <c r="Q593" t="s">
        <v>524</v>
      </c>
      <c r="R593" t="s">
        <v>525</v>
      </c>
      <c r="S593" t="s">
        <v>526</v>
      </c>
      <c r="T593" t="s">
        <v>527</v>
      </c>
      <c r="U593" t="s">
        <v>779</v>
      </c>
      <c r="V593" t="s">
        <v>780</v>
      </c>
      <c r="W593" t="s">
        <v>530</v>
      </c>
      <c r="X593" t="s">
        <v>531</v>
      </c>
      <c r="Y593" t="s">
        <v>706</v>
      </c>
      <c r="Z593" t="s">
        <v>707</v>
      </c>
      <c r="AA593" t="s">
        <v>28</v>
      </c>
      <c r="AB593" s="3">
        <v>34558</v>
      </c>
      <c r="AC593">
        <v>0</v>
      </c>
      <c r="AD593">
        <v>0</v>
      </c>
      <c r="AE593" s="3">
        <v>34558</v>
      </c>
      <c r="AF593" s="3">
        <f t="shared" si="36"/>
        <v>0</v>
      </c>
      <c r="AG593" s="3">
        <v>34558</v>
      </c>
      <c r="AH593" s="3">
        <f t="shared" si="37"/>
        <v>35698.413999999997</v>
      </c>
      <c r="AI593" s="3">
        <f t="shared" si="38"/>
        <v>36840.763247999996</v>
      </c>
      <c r="AJ593">
        <v>0</v>
      </c>
      <c r="AK593">
        <v>0</v>
      </c>
      <c r="AL593">
        <v>0</v>
      </c>
      <c r="AM593">
        <f t="shared" si="39"/>
        <v>0</v>
      </c>
      <c r="AN593">
        <v>34558</v>
      </c>
      <c r="AO593">
        <v>0</v>
      </c>
    </row>
    <row r="594" spans="1:41" hidden="1" x14ac:dyDescent="0.3">
      <c r="A594">
        <v>10708</v>
      </c>
      <c r="B594">
        <v>201017</v>
      </c>
      <c r="C594">
        <v>238506</v>
      </c>
      <c r="D594">
        <v>24</v>
      </c>
      <c r="G594" t="s">
        <v>633</v>
      </c>
      <c r="H594" t="s">
        <v>634</v>
      </c>
      <c r="I594">
        <v>0</v>
      </c>
      <c r="J594" t="s">
        <v>519</v>
      </c>
      <c r="K594" t="s">
        <v>520</v>
      </c>
      <c r="L594">
        <v>6</v>
      </c>
      <c r="M594">
        <v>75</v>
      </c>
      <c r="N594" t="s">
        <v>635</v>
      </c>
      <c r="O594" t="s">
        <v>636</v>
      </c>
      <c r="P594" t="s">
        <v>637</v>
      </c>
      <c r="Q594" t="s">
        <v>524</v>
      </c>
      <c r="R594" t="s">
        <v>525</v>
      </c>
      <c r="S594" t="s">
        <v>526</v>
      </c>
      <c r="T594" t="s">
        <v>527</v>
      </c>
      <c r="U594" t="s">
        <v>528</v>
      </c>
      <c r="V594" t="s">
        <v>529</v>
      </c>
      <c r="W594" t="s">
        <v>541</v>
      </c>
      <c r="X594" t="s">
        <v>542</v>
      </c>
      <c r="Y594" t="s">
        <v>532</v>
      </c>
      <c r="Z594" t="s">
        <v>533</v>
      </c>
      <c r="AA594" t="s">
        <v>28</v>
      </c>
      <c r="AB594" s="3">
        <v>33500</v>
      </c>
      <c r="AC594">
        <v>0</v>
      </c>
      <c r="AD594">
        <v>0</v>
      </c>
      <c r="AE594" s="3">
        <v>33500</v>
      </c>
      <c r="AF594" s="3">
        <f t="shared" si="36"/>
        <v>0</v>
      </c>
      <c r="AG594" s="3">
        <v>33500</v>
      </c>
      <c r="AH594" s="3">
        <f t="shared" si="37"/>
        <v>34605.5</v>
      </c>
      <c r="AI594" s="3">
        <f t="shared" si="38"/>
        <v>35712.876000000004</v>
      </c>
      <c r="AJ594">
        <v>0</v>
      </c>
      <c r="AK594">
        <v>0</v>
      </c>
      <c r="AL594">
        <v>544.27</v>
      </c>
      <c r="AM594">
        <f t="shared" si="39"/>
        <v>1088.54</v>
      </c>
      <c r="AN594">
        <v>32955.730000000003</v>
      </c>
      <c r="AO594">
        <v>1.62</v>
      </c>
    </row>
    <row r="595" spans="1:41" hidden="1" x14ac:dyDescent="0.3">
      <c r="A595">
        <v>10993</v>
      </c>
      <c r="B595">
        <v>208872</v>
      </c>
      <c r="C595">
        <v>246244</v>
      </c>
      <c r="D595">
        <v>309</v>
      </c>
      <c r="G595" t="s">
        <v>1234</v>
      </c>
      <c r="H595" t="s">
        <v>1235</v>
      </c>
      <c r="I595">
        <v>0</v>
      </c>
      <c r="J595" t="s">
        <v>519</v>
      </c>
      <c r="K595" t="s">
        <v>520</v>
      </c>
      <c r="L595">
        <v>7</v>
      </c>
      <c r="M595">
        <v>77</v>
      </c>
      <c r="N595" t="s">
        <v>849</v>
      </c>
      <c r="O595" t="s">
        <v>522</v>
      </c>
      <c r="P595" t="s">
        <v>523</v>
      </c>
      <c r="Q595" t="s">
        <v>524</v>
      </c>
      <c r="R595" t="s">
        <v>525</v>
      </c>
      <c r="S595" t="s">
        <v>526</v>
      </c>
      <c r="T595" t="s">
        <v>527</v>
      </c>
      <c r="U595" t="s">
        <v>554</v>
      </c>
      <c r="V595" t="s">
        <v>555</v>
      </c>
      <c r="W595" t="s">
        <v>530</v>
      </c>
      <c r="X595" t="s">
        <v>531</v>
      </c>
      <c r="Y595" t="s">
        <v>658</v>
      </c>
      <c r="Z595" t="s">
        <v>659</v>
      </c>
      <c r="AA595" t="s">
        <v>26</v>
      </c>
      <c r="AB595" s="3">
        <v>4143</v>
      </c>
      <c r="AC595" s="3">
        <v>0</v>
      </c>
      <c r="AD595">
        <v>0</v>
      </c>
      <c r="AE595" s="3">
        <v>4143</v>
      </c>
      <c r="AF595" s="3">
        <f t="shared" si="36"/>
        <v>-4143</v>
      </c>
      <c r="AG595" s="3">
        <v>0</v>
      </c>
      <c r="AH595" s="3">
        <f t="shared" si="37"/>
        <v>0</v>
      </c>
      <c r="AI595" s="3">
        <f t="shared" si="38"/>
        <v>0</v>
      </c>
      <c r="AJ595">
        <v>0</v>
      </c>
      <c r="AK595">
        <v>0</v>
      </c>
      <c r="AL595">
        <v>1957.8</v>
      </c>
      <c r="AM595">
        <f t="shared" si="39"/>
        <v>3915.6</v>
      </c>
      <c r="AN595">
        <v>2185.1999999999998</v>
      </c>
      <c r="AO595">
        <v>47.26</v>
      </c>
    </row>
    <row r="596" spans="1:41" hidden="1" x14ac:dyDescent="0.3">
      <c r="A596">
        <v>10993</v>
      </c>
      <c r="B596">
        <v>223825</v>
      </c>
      <c r="C596">
        <v>256462</v>
      </c>
      <c r="D596">
        <v>309</v>
      </c>
      <c r="G596" t="s">
        <v>1234</v>
      </c>
      <c r="H596" t="s">
        <v>1235</v>
      </c>
      <c r="I596">
        <v>0</v>
      </c>
      <c r="J596" t="s">
        <v>519</v>
      </c>
      <c r="K596" t="s">
        <v>520</v>
      </c>
      <c r="L596">
        <v>7</v>
      </c>
      <c r="M596">
        <v>77</v>
      </c>
      <c r="N596" t="s">
        <v>849</v>
      </c>
      <c r="O596" t="s">
        <v>522</v>
      </c>
      <c r="P596" t="s">
        <v>523</v>
      </c>
      <c r="Q596" t="s">
        <v>524</v>
      </c>
      <c r="R596" t="s">
        <v>525</v>
      </c>
      <c r="S596" t="s">
        <v>526</v>
      </c>
      <c r="T596" t="s">
        <v>527</v>
      </c>
      <c r="U596" t="s">
        <v>554</v>
      </c>
      <c r="V596" t="s">
        <v>555</v>
      </c>
      <c r="W596" t="s">
        <v>530</v>
      </c>
      <c r="X596" t="s">
        <v>531</v>
      </c>
      <c r="Y596" t="s">
        <v>669</v>
      </c>
      <c r="Z596" t="s">
        <v>670</v>
      </c>
      <c r="AA596" t="s">
        <v>26</v>
      </c>
      <c r="AB596" s="3">
        <v>156000</v>
      </c>
      <c r="AC596" s="3">
        <v>0</v>
      </c>
      <c r="AD596">
        <v>0</v>
      </c>
      <c r="AE596" s="3">
        <v>156000</v>
      </c>
      <c r="AF596" s="3">
        <f t="shared" si="36"/>
        <v>-156000</v>
      </c>
      <c r="AG596" s="3">
        <v>0</v>
      </c>
      <c r="AH596" s="3">
        <f t="shared" si="37"/>
        <v>0</v>
      </c>
      <c r="AI596" s="3">
        <f t="shared" si="38"/>
        <v>0</v>
      </c>
      <c r="AJ596">
        <v>0</v>
      </c>
      <c r="AK596">
        <v>0</v>
      </c>
      <c r="AL596">
        <v>71000</v>
      </c>
      <c r="AM596">
        <f t="shared" si="39"/>
        <v>142000</v>
      </c>
      <c r="AN596">
        <v>85000</v>
      </c>
      <c r="AO596">
        <v>45.51</v>
      </c>
    </row>
    <row r="597" spans="1:41" hidden="1" x14ac:dyDescent="0.3">
      <c r="A597">
        <v>10993</v>
      </c>
      <c r="B597">
        <v>208475</v>
      </c>
      <c r="C597">
        <v>245851</v>
      </c>
      <c r="D597">
        <v>309</v>
      </c>
      <c r="G597" t="s">
        <v>1234</v>
      </c>
      <c r="H597" t="s">
        <v>1235</v>
      </c>
      <c r="I597">
        <v>0</v>
      </c>
      <c r="J597" t="s">
        <v>519</v>
      </c>
      <c r="K597" t="s">
        <v>520</v>
      </c>
      <c r="L597">
        <v>7</v>
      </c>
      <c r="M597">
        <v>77</v>
      </c>
      <c r="N597" t="s">
        <v>849</v>
      </c>
      <c r="O597" t="s">
        <v>522</v>
      </c>
      <c r="P597" t="s">
        <v>523</v>
      </c>
      <c r="Q597" t="s">
        <v>524</v>
      </c>
      <c r="R597" t="s">
        <v>525</v>
      </c>
      <c r="S597" t="s">
        <v>526</v>
      </c>
      <c r="T597" t="s">
        <v>527</v>
      </c>
      <c r="U597" t="s">
        <v>554</v>
      </c>
      <c r="V597" t="s">
        <v>555</v>
      </c>
      <c r="W597" t="s">
        <v>530</v>
      </c>
      <c r="X597" t="s">
        <v>531</v>
      </c>
      <c r="Y597" t="s">
        <v>660</v>
      </c>
      <c r="Z597" t="s">
        <v>661</v>
      </c>
      <c r="AA597" t="s">
        <v>26</v>
      </c>
      <c r="AB597" s="3">
        <v>2234114</v>
      </c>
      <c r="AC597" s="3">
        <v>0</v>
      </c>
      <c r="AD597">
        <v>0</v>
      </c>
      <c r="AE597" s="3">
        <v>2234114</v>
      </c>
      <c r="AF597" s="3">
        <f t="shared" si="36"/>
        <v>-2234114</v>
      </c>
      <c r="AG597" s="3">
        <v>0</v>
      </c>
      <c r="AH597" s="3">
        <f t="shared" si="37"/>
        <v>0</v>
      </c>
      <c r="AI597" s="3">
        <f t="shared" si="38"/>
        <v>0</v>
      </c>
      <c r="AJ597">
        <v>0</v>
      </c>
      <c r="AK597">
        <v>0</v>
      </c>
      <c r="AL597">
        <v>1069388.52</v>
      </c>
      <c r="AM597">
        <f t="shared" si="39"/>
        <v>2138777.04</v>
      </c>
      <c r="AN597">
        <v>1164725.48</v>
      </c>
      <c r="AO597">
        <v>47.87</v>
      </c>
    </row>
    <row r="598" spans="1:41" hidden="1" x14ac:dyDescent="0.3">
      <c r="A598">
        <v>12410</v>
      </c>
      <c r="B598">
        <v>231732</v>
      </c>
      <c r="C598">
        <v>257665</v>
      </c>
      <c r="D598">
        <v>6605</v>
      </c>
      <c r="G598" t="s">
        <v>2086</v>
      </c>
      <c r="H598" t="s">
        <v>2087</v>
      </c>
      <c r="I598">
        <v>0</v>
      </c>
      <c r="J598" t="s">
        <v>519</v>
      </c>
      <c r="K598" t="s">
        <v>520</v>
      </c>
      <c r="L598">
        <v>5</v>
      </c>
      <c r="M598">
        <v>58</v>
      </c>
      <c r="N598" t="s">
        <v>617</v>
      </c>
      <c r="O598" t="s">
        <v>618</v>
      </c>
      <c r="P598" t="s">
        <v>619</v>
      </c>
      <c r="Q598" t="s">
        <v>524</v>
      </c>
      <c r="R598" t="s">
        <v>525</v>
      </c>
      <c r="S598" t="s">
        <v>526</v>
      </c>
      <c r="T598" t="s">
        <v>527</v>
      </c>
      <c r="U598" t="s">
        <v>779</v>
      </c>
      <c r="V598" t="s">
        <v>780</v>
      </c>
      <c r="W598" t="s">
        <v>530</v>
      </c>
      <c r="X598" t="s">
        <v>531</v>
      </c>
      <c r="Y598" t="s">
        <v>1882</v>
      </c>
      <c r="Z598" t="s">
        <v>1883</v>
      </c>
      <c r="AA598" t="s">
        <v>29</v>
      </c>
      <c r="AB598" s="3">
        <v>65923</v>
      </c>
      <c r="AC598">
        <v>0</v>
      </c>
      <c r="AD598">
        <v>0</v>
      </c>
      <c r="AE598" s="3">
        <v>65923</v>
      </c>
      <c r="AF598" s="3">
        <f t="shared" si="36"/>
        <v>0</v>
      </c>
      <c r="AG598" s="3">
        <v>65923</v>
      </c>
      <c r="AH598" s="3">
        <f t="shared" si="37"/>
        <v>68098.458999999988</v>
      </c>
      <c r="AI598" s="3">
        <f t="shared" si="38"/>
        <v>70277.609687999997</v>
      </c>
      <c r="AJ598">
        <v>0</v>
      </c>
      <c r="AK598">
        <v>0</v>
      </c>
      <c r="AL598">
        <v>0</v>
      </c>
      <c r="AM598">
        <f t="shared" si="39"/>
        <v>0</v>
      </c>
      <c r="AN598">
        <v>65923</v>
      </c>
      <c r="AO598">
        <v>0</v>
      </c>
    </row>
    <row r="599" spans="1:41" hidden="1" x14ac:dyDescent="0.3">
      <c r="A599">
        <v>10732</v>
      </c>
      <c r="B599">
        <v>203373</v>
      </c>
      <c r="C599">
        <v>240824</v>
      </c>
      <c r="D599">
        <v>48</v>
      </c>
      <c r="G599" t="s">
        <v>725</v>
      </c>
      <c r="H599" t="s">
        <v>726</v>
      </c>
      <c r="I599">
        <v>0</v>
      </c>
      <c r="J599" t="s">
        <v>519</v>
      </c>
      <c r="K599" t="s">
        <v>520</v>
      </c>
      <c r="L599">
        <v>6</v>
      </c>
      <c r="M599">
        <v>71</v>
      </c>
      <c r="N599" t="s">
        <v>710</v>
      </c>
      <c r="O599" t="s">
        <v>711</v>
      </c>
      <c r="P599" t="s">
        <v>712</v>
      </c>
      <c r="Q599" t="s">
        <v>524</v>
      </c>
      <c r="R599" t="s">
        <v>525</v>
      </c>
      <c r="S599" t="s">
        <v>526</v>
      </c>
      <c r="T599" t="s">
        <v>527</v>
      </c>
      <c r="U599" t="s">
        <v>554</v>
      </c>
      <c r="V599" t="s">
        <v>555</v>
      </c>
      <c r="W599" t="s">
        <v>541</v>
      </c>
      <c r="X599" t="s">
        <v>542</v>
      </c>
      <c r="Y599" t="s">
        <v>592</v>
      </c>
      <c r="Z599" t="s">
        <v>593</v>
      </c>
      <c r="AA599" t="s">
        <v>29</v>
      </c>
      <c r="AB599" s="3">
        <v>65000</v>
      </c>
      <c r="AC599">
        <v>0</v>
      </c>
      <c r="AD599">
        <v>0</v>
      </c>
      <c r="AE599" s="3">
        <v>65000</v>
      </c>
      <c r="AF599" s="3">
        <f t="shared" si="36"/>
        <v>0</v>
      </c>
      <c r="AG599" s="3">
        <v>65000</v>
      </c>
      <c r="AH599" s="3">
        <f t="shared" si="37"/>
        <v>67145</v>
      </c>
      <c r="AI599" s="3">
        <f t="shared" si="38"/>
        <v>69293.64</v>
      </c>
      <c r="AJ599">
        <v>0</v>
      </c>
      <c r="AK599">
        <v>0</v>
      </c>
      <c r="AL599">
        <v>21681.79</v>
      </c>
      <c r="AM599">
        <f t="shared" si="39"/>
        <v>43363.58</v>
      </c>
      <c r="AN599">
        <v>43318.21</v>
      </c>
      <c r="AO599">
        <v>33.36</v>
      </c>
    </row>
    <row r="600" spans="1:41" hidden="1" x14ac:dyDescent="0.3">
      <c r="A600">
        <v>11110</v>
      </c>
      <c r="B600">
        <v>225000</v>
      </c>
      <c r="C600">
        <v>257134</v>
      </c>
      <c r="D600">
        <v>426</v>
      </c>
      <c r="G600" t="s">
        <v>1424</v>
      </c>
      <c r="H600" t="s">
        <v>1425</v>
      </c>
      <c r="I600">
        <v>0</v>
      </c>
      <c r="J600" t="s">
        <v>519</v>
      </c>
      <c r="K600" t="s">
        <v>520</v>
      </c>
      <c r="L600">
        <v>10</v>
      </c>
      <c r="M600">
        <v>114</v>
      </c>
      <c r="N600" t="s">
        <v>685</v>
      </c>
      <c r="O600" t="s">
        <v>686</v>
      </c>
      <c r="P600" t="s">
        <v>687</v>
      </c>
      <c r="Q600" t="s">
        <v>524</v>
      </c>
      <c r="R600" t="s">
        <v>525</v>
      </c>
      <c r="S600" t="s">
        <v>526</v>
      </c>
      <c r="T600" t="s">
        <v>527</v>
      </c>
      <c r="U600" t="s">
        <v>554</v>
      </c>
      <c r="V600" t="s">
        <v>555</v>
      </c>
      <c r="W600" t="s">
        <v>541</v>
      </c>
      <c r="X600" t="s">
        <v>542</v>
      </c>
      <c r="Y600" t="s">
        <v>597</v>
      </c>
      <c r="Z600" t="s">
        <v>598</v>
      </c>
      <c r="AA600" t="s">
        <v>29</v>
      </c>
      <c r="AB600" s="3">
        <v>65000</v>
      </c>
      <c r="AC600">
        <v>0</v>
      </c>
      <c r="AD600">
        <v>0</v>
      </c>
      <c r="AE600" s="3">
        <v>65000</v>
      </c>
      <c r="AF600" s="3">
        <f t="shared" si="36"/>
        <v>0</v>
      </c>
      <c r="AG600" s="3">
        <v>65000</v>
      </c>
      <c r="AH600" s="3">
        <f t="shared" si="37"/>
        <v>67145</v>
      </c>
      <c r="AI600" s="3">
        <f t="shared" si="38"/>
        <v>69293.64</v>
      </c>
      <c r="AJ600">
        <v>0</v>
      </c>
      <c r="AK600">
        <v>0</v>
      </c>
      <c r="AL600">
        <v>57742.5</v>
      </c>
      <c r="AM600">
        <f t="shared" si="39"/>
        <v>115485</v>
      </c>
      <c r="AN600">
        <v>7257.5</v>
      </c>
      <c r="AO600">
        <v>88.83</v>
      </c>
    </row>
    <row r="601" spans="1:41" hidden="1" x14ac:dyDescent="0.3">
      <c r="A601">
        <v>10993</v>
      </c>
      <c r="B601">
        <v>208482</v>
      </c>
      <c r="C601">
        <v>245858</v>
      </c>
      <c r="D601">
        <v>309</v>
      </c>
      <c r="G601" t="s">
        <v>1234</v>
      </c>
      <c r="H601" t="s">
        <v>1235</v>
      </c>
      <c r="I601">
        <v>0</v>
      </c>
      <c r="J601" t="s">
        <v>519</v>
      </c>
      <c r="K601" t="s">
        <v>520</v>
      </c>
      <c r="L601">
        <v>7</v>
      </c>
      <c r="M601">
        <v>77</v>
      </c>
      <c r="N601" t="s">
        <v>849</v>
      </c>
      <c r="O601" t="s">
        <v>522</v>
      </c>
      <c r="P601" t="s">
        <v>523</v>
      </c>
      <c r="Q601" t="s">
        <v>524</v>
      </c>
      <c r="R601" t="s">
        <v>525</v>
      </c>
      <c r="S601" t="s">
        <v>526</v>
      </c>
      <c r="T601" t="s">
        <v>527</v>
      </c>
      <c r="U601" t="s">
        <v>554</v>
      </c>
      <c r="V601" t="s">
        <v>555</v>
      </c>
      <c r="W601" t="s">
        <v>530</v>
      </c>
      <c r="X601" t="s">
        <v>531</v>
      </c>
      <c r="Y601" t="s">
        <v>667</v>
      </c>
      <c r="Z601" t="s">
        <v>668</v>
      </c>
      <c r="AA601" t="s">
        <v>26</v>
      </c>
      <c r="AB601" s="3">
        <v>894881</v>
      </c>
      <c r="AC601" s="3">
        <v>0</v>
      </c>
      <c r="AD601">
        <v>0</v>
      </c>
      <c r="AE601" s="3">
        <v>894881</v>
      </c>
      <c r="AF601" s="3">
        <f t="shared" si="36"/>
        <v>-894881</v>
      </c>
      <c r="AG601" s="3">
        <v>0</v>
      </c>
      <c r="AH601" s="3">
        <f t="shared" si="37"/>
        <v>0</v>
      </c>
      <c r="AI601" s="3">
        <f t="shared" si="38"/>
        <v>0</v>
      </c>
      <c r="AJ601">
        <v>0</v>
      </c>
      <c r="AK601">
        <v>0</v>
      </c>
      <c r="AL601">
        <v>428053.38</v>
      </c>
      <c r="AM601">
        <f t="shared" si="39"/>
        <v>856106.76</v>
      </c>
      <c r="AN601">
        <v>466827.62</v>
      </c>
      <c r="AO601">
        <v>47.83</v>
      </c>
    </row>
    <row r="602" spans="1:41" hidden="1" x14ac:dyDescent="0.3">
      <c r="A602">
        <v>11183</v>
      </c>
      <c r="B602">
        <v>202804</v>
      </c>
      <c r="C602">
        <v>240271</v>
      </c>
      <c r="D602">
        <v>499</v>
      </c>
      <c r="G602" t="s">
        <v>1542</v>
      </c>
      <c r="H602" t="s">
        <v>1543</v>
      </c>
      <c r="I602">
        <v>0</v>
      </c>
      <c r="J602" t="s">
        <v>519</v>
      </c>
      <c r="K602" t="s">
        <v>520</v>
      </c>
      <c r="L602">
        <v>6</v>
      </c>
      <c r="M602">
        <v>74</v>
      </c>
      <c r="N602" t="s">
        <v>933</v>
      </c>
      <c r="O602" t="s">
        <v>818</v>
      </c>
      <c r="P602" t="s">
        <v>819</v>
      </c>
      <c r="Q602" t="s">
        <v>524</v>
      </c>
      <c r="R602" t="s">
        <v>525</v>
      </c>
      <c r="S602" t="s">
        <v>526</v>
      </c>
      <c r="T602" t="s">
        <v>527</v>
      </c>
      <c r="U602" t="s">
        <v>554</v>
      </c>
      <c r="V602" t="s">
        <v>555</v>
      </c>
      <c r="W602" t="s">
        <v>541</v>
      </c>
      <c r="X602" t="s">
        <v>542</v>
      </c>
      <c r="Y602" t="s">
        <v>648</v>
      </c>
      <c r="Z602" t="s">
        <v>649</v>
      </c>
      <c r="AA602" t="s">
        <v>29</v>
      </c>
      <c r="AB602" s="3">
        <v>64029</v>
      </c>
      <c r="AC602">
        <v>0</v>
      </c>
      <c r="AD602">
        <v>0</v>
      </c>
      <c r="AE602" s="3">
        <v>64029</v>
      </c>
      <c r="AF602" s="3">
        <f t="shared" si="36"/>
        <v>0</v>
      </c>
      <c r="AG602" s="3">
        <v>64029</v>
      </c>
      <c r="AH602" s="3">
        <f t="shared" si="37"/>
        <v>66141.956999999995</v>
      </c>
      <c r="AI602" s="3">
        <f t="shared" si="38"/>
        <v>68258.499624000004</v>
      </c>
      <c r="AJ602">
        <v>0</v>
      </c>
      <c r="AK602">
        <v>0</v>
      </c>
      <c r="AL602">
        <v>20285.259999999998</v>
      </c>
      <c r="AM602">
        <f t="shared" si="39"/>
        <v>40570.519999999997</v>
      </c>
      <c r="AN602">
        <v>43743.74</v>
      </c>
      <c r="AO602">
        <v>31.68</v>
      </c>
    </row>
    <row r="603" spans="1:41" hidden="1" x14ac:dyDescent="0.3">
      <c r="A603">
        <v>10993</v>
      </c>
      <c r="B603">
        <v>208452</v>
      </c>
      <c r="C603">
        <v>245829</v>
      </c>
      <c r="D603">
        <v>309</v>
      </c>
      <c r="G603" t="s">
        <v>1234</v>
      </c>
      <c r="H603" t="s">
        <v>1235</v>
      </c>
      <c r="I603">
        <v>0</v>
      </c>
      <c r="J603" t="s">
        <v>519</v>
      </c>
      <c r="K603" t="s">
        <v>520</v>
      </c>
      <c r="L603">
        <v>7</v>
      </c>
      <c r="M603">
        <v>77</v>
      </c>
      <c r="N603" t="s">
        <v>849</v>
      </c>
      <c r="O603" t="s">
        <v>522</v>
      </c>
      <c r="P603" t="s">
        <v>523</v>
      </c>
      <c r="Q603" t="s">
        <v>524</v>
      </c>
      <c r="R603" t="s">
        <v>525</v>
      </c>
      <c r="S603" t="s">
        <v>526</v>
      </c>
      <c r="T603" t="s">
        <v>527</v>
      </c>
      <c r="U603" t="s">
        <v>554</v>
      </c>
      <c r="V603" t="s">
        <v>555</v>
      </c>
      <c r="W603" t="s">
        <v>530</v>
      </c>
      <c r="X603" t="s">
        <v>531</v>
      </c>
      <c r="Y603" t="s">
        <v>673</v>
      </c>
      <c r="Z603" t="s">
        <v>674</v>
      </c>
      <c r="AA603" t="s">
        <v>26</v>
      </c>
      <c r="AB603" s="3">
        <v>1769273</v>
      </c>
      <c r="AC603" s="3">
        <v>0</v>
      </c>
      <c r="AD603">
        <v>0</v>
      </c>
      <c r="AE603" s="3">
        <v>1769273</v>
      </c>
      <c r="AF603" s="3">
        <f t="shared" si="36"/>
        <v>-1769273</v>
      </c>
      <c r="AG603" s="3">
        <v>0</v>
      </c>
      <c r="AH603" s="3">
        <f t="shared" si="37"/>
        <v>0</v>
      </c>
      <c r="AI603" s="3">
        <f t="shared" si="38"/>
        <v>0</v>
      </c>
      <c r="AJ603">
        <v>0</v>
      </c>
      <c r="AK603">
        <v>0</v>
      </c>
      <c r="AL603">
        <v>1280461.6200000001</v>
      </c>
      <c r="AM603">
        <f t="shared" si="39"/>
        <v>2560923.2400000002</v>
      </c>
      <c r="AN603">
        <v>488811.38</v>
      </c>
      <c r="AO603">
        <v>72.37</v>
      </c>
    </row>
    <row r="604" spans="1:41" hidden="1" x14ac:dyDescent="0.3">
      <c r="A604">
        <v>10993</v>
      </c>
      <c r="B604">
        <v>208424</v>
      </c>
      <c r="C604">
        <v>245801</v>
      </c>
      <c r="D604">
        <v>309</v>
      </c>
      <c r="G604" t="s">
        <v>1234</v>
      </c>
      <c r="H604" t="s">
        <v>1235</v>
      </c>
      <c r="I604">
        <v>0</v>
      </c>
      <c r="J604" t="s">
        <v>519</v>
      </c>
      <c r="K604" t="s">
        <v>520</v>
      </c>
      <c r="L604">
        <v>7</v>
      </c>
      <c r="M604">
        <v>77</v>
      </c>
      <c r="N604" t="s">
        <v>849</v>
      </c>
      <c r="O604" t="s">
        <v>522</v>
      </c>
      <c r="P604" t="s">
        <v>523</v>
      </c>
      <c r="Q604" t="s">
        <v>524</v>
      </c>
      <c r="R604" t="s">
        <v>525</v>
      </c>
      <c r="S604" t="s">
        <v>526</v>
      </c>
      <c r="T604" t="s">
        <v>527</v>
      </c>
      <c r="U604" t="s">
        <v>554</v>
      </c>
      <c r="V604" t="s">
        <v>555</v>
      </c>
      <c r="W604" t="s">
        <v>530</v>
      </c>
      <c r="X604" t="s">
        <v>531</v>
      </c>
      <c r="Y604" t="s">
        <v>656</v>
      </c>
      <c r="Z604" t="s">
        <v>657</v>
      </c>
      <c r="AA604" t="s">
        <v>26</v>
      </c>
      <c r="AB604" s="3">
        <v>1047205</v>
      </c>
      <c r="AC604" s="3">
        <v>0</v>
      </c>
      <c r="AD604">
        <v>0</v>
      </c>
      <c r="AE604" s="3">
        <v>1047205</v>
      </c>
      <c r="AF604" s="3">
        <f t="shared" si="36"/>
        <v>-1047205</v>
      </c>
      <c r="AG604" s="3">
        <v>0</v>
      </c>
      <c r="AH604" s="3">
        <f t="shared" si="37"/>
        <v>0</v>
      </c>
      <c r="AI604" s="3">
        <f t="shared" si="38"/>
        <v>0</v>
      </c>
      <c r="AJ604">
        <v>0</v>
      </c>
      <c r="AK604">
        <v>0</v>
      </c>
      <c r="AL604">
        <v>649852.69999999995</v>
      </c>
      <c r="AM604">
        <f t="shared" si="39"/>
        <v>1299705.3999999999</v>
      </c>
      <c r="AN604">
        <v>397352.3</v>
      </c>
      <c r="AO604">
        <v>62.06</v>
      </c>
    </row>
    <row r="605" spans="1:41" hidden="1" x14ac:dyDescent="0.3">
      <c r="A605">
        <v>11105</v>
      </c>
      <c r="B605">
        <v>225989</v>
      </c>
      <c r="C605">
        <v>257572</v>
      </c>
      <c r="D605">
        <v>421</v>
      </c>
      <c r="G605" t="s">
        <v>1416</v>
      </c>
      <c r="H605" t="s">
        <v>1417</v>
      </c>
      <c r="I605">
        <v>0</v>
      </c>
      <c r="J605" t="s">
        <v>519</v>
      </c>
      <c r="K605" t="s">
        <v>520</v>
      </c>
      <c r="L605">
        <v>2</v>
      </c>
      <c r="M605">
        <v>26</v>
      </c>
      <c r="N605" t="s">
        <v>767</v>
      </c>
      <c r="O605" t="s">
        <v>768</v>
      </c>
      <c r="P605" t="s">
        <v>769</v>
      </c>
      <c r="Q605" t="s">
        <v>524</v>
      </c>
      <c r="R605" t="s">
        <v>525</v>
      </c>
      <c r="S605" t="s">
        <v>526</v>
      </c>
      <c r="T605" t="s">
        <v>527</v>
      </c>
      <c r="U605" t="s">
        <v>554</v>
      </c>
      <c r="V605" t="s">
        <v>555</v>
      </c>
      <c r="W605" t="s">
        <v>541</v>
      </c>
      <c r="X605" t="s">
        <v>542</v>
      </c>
      <c r="Y605" t="s">
        <v>592</v>
      </c>
      <c r="Z605" t="s">
        <v>593</v>
      </c>
      <c r="AA605" t="s">
        <v>29</v>
      </c>
      <c r="AB605" s="3">
        <v>63723</v>
      </c>
      <c r="AC605">
        <v>0</v>
      </c>
      <c r="AD605">
        <v>0</v>
      </c>
      <c r="AE605" s="3">
        <v>63723</v>
      </c>
      <c r="AF605" s="3">
        <f t="shared" si="36"/>
        <v>0</v>
      </c>
      <c r="AG605" s="3">
        <v>63723</v>
      </c>
      <c r="AH605" s="3">
        <f t="shared" si="37"/>
        <v>65825.858999999997</v>
      </c>
      <c r="AI605" s="3">
        <f t="shared" si="38"/>
        <v>67932.286487999998</v>
      </c>
      <c r="AJ605">
        <v>0</v>
      </c>
      <c r="AK605">
        <v>0</v>
      </c>
      <c r="AL605">
        <v>37597.25</v>
      </c>
      <c r="AM605">
        <f t="shared" si="39"/>
        <v>75194.5</v>
      </c>
      <c r="AN605">
        <v>26125.75</v>
      </c>
      <c r="AO605">
        <v>59</v>
      </c>
    </row>
    <row r="606" spans="1:41" hidden="1" x14ac:dyDescent="0.3">
      <c r="A606">
        <v>12671</v>
      </c>
      <c r="B606">
        <v>225560</v>
      </c>
      <c r="C606">
        <v>257295</v>
      </c>
      <c r="D606">
        <v>8728</v>
      </c>
      <c r="G606" t="s">
        <v>1288</v>
      </c>
      <c r="H606" t="s">
        <v>1289</v>
      </c>
      <c r="I606">
        <v>0</v>
      </c>
      <c r="J606" t="s">
        <v>519</v>
      </c>
      <c r="K606" t="s">
        <v>520</v>
      </c>
      <c r="L606">
        <v>3</v>
      </c>
      <c r="M606">
        <v>85</v>
      </c>
      <c r="N606" t="s">
        <v>724</v>
      </c>
      <c r="O606" t="s">
        <v>618</v>
      </c>
      <c r="P606" t="s">
        <v>619</v>
      </c>
      <c r="Q606" t="s">
        <v>524</v>
      </c>
      <c r="R606" t="s">
        <v>525</v>
      </c>
      <c r="S606" t="s">
        <v>526</v>
      </c>
      <c r="T606" t="s">
        <v>527</v>
      </c>
      <c r="U606" t="s">
        <v>779</v>
      </c>
      <c r="V606" t="s">
        <v>780</v>
      </c>
      <c r="W606" t="s">
        <v>530</v>
      </c>
      <c r="X606" t="s">
        <v>531</v>
      </c>
      <c r="Y606" t="s">
        <v>1442</v>
      </c>
      <c r="Z606" t="s">
        <v>1443</v>
      </c>
      <c r="AA606" t="s">
        <v>29</v>
      </c>
      <c r="AB606" s="3">
        <v>69335</v>
      </c>
      <c r="AC606">
        <v>-6100</v>
      </c>
      <c r="AD606">
        <v>0</v>
      </c>
      <c r="AE606" s="3">
        <v>63235</v>
      </c>
      <c r="AF606" s="3">
        <f t="shared" si="36"/>
        <v>0</v>
      </c>
      <c r="AG606" s="3">
        <v>63235</v>
      </c>
      <c r="AH606" s="3">
        <f t="shared" si="37"/>
        <v>65321.754999999997</v>
      </c>
      <c r="AI606" s="3">
        <f t="shared" si="38"/>
        <v>67412.051160000003</v>
      </c>
      <c r="AJ606">
        <v>0</v>
      </c>
      <c r="AK606">
        <v>0</v>
      </c>
      <c r="AL606">
        <v>16262</v>
      </c>
      <c r="AM606">
        <f t="shared" si="39"/>
        <v>32524</v>
      </c>
      <c r="AN606">
        <v>46973</v>
      </c>
      <c r="AO606">
        <v>25.72</v>
      </c>
    </row>
    <row r="607" spans="1:41" hidden="1" x14ac:dyDescent="0.3">
      <c r="A607">
        <v>11010</v>
      </c>
      <c r="B607">
        <v>200485</v>
      </c>
      <c r="C607">
        <v>237988</v>
      </c>
      <c r="D607">
        <v>326</v>
      </c>
      <c r="E607" t="str">
        <f>CONCATENATE(MID(G607,8,3),F607)</f>
        <v>004/078/1341</v>
      </c>
      <c r="F607" s="252" t="s">
        <v>594</v>
      </c>
      <c r="G607" t="s">
        <v>1286</v>
      </c>
      <c r="H607" t="s">
        <v>1287</v>
      </c>
      <c r="I607">
        <v>0</v>
      </c>
      <c r="J607" t="s">
        <v>519</v>
      </c>
      <c r="K607" t="s">
        <v>520</v>
      </c>
      <c r="L607">
        <v>10</v>
      </c>
      <c r="M607">
        <v>95</v>
      </c>
      <c r="N607" s="253" t="s">
        <v>579</v>
      </c>
      <c r="O607" t="s">
        <v>580</v>
      </c>
      <c r="P607" t="s">
        <v>581</v>
      </c>
      <c r="Q607" t="s">
        <v>524</v>
      </c>
      <c r="R607" t="s">
        <v>525</v>
      </c>
      <c r="S607" t="s">
        <v>526</v>
      </c>
      <c r="T607" t="s">
        <v>527</v>
      </c>
      <c r="U607" t="s">
        <v>554</v>
      </c>
      <c r="V607" t="s">
        <v>555</v>
      </c>
      <c r="W607" t="s">
        <v>541</v>
      </c>
      <c r="X607" t="s">
        <v>542</v>
      </c>
      <c r="Y607" t="s">
        <v>595</v>
      </c>
      <c r="Z607" t="s">
        <v>596</v>
      </c>
      <c r="AA607" t="s">
        <v>29</v>
      </c>
      <c r="AB607" s="3">
        <v>62184</v>
      </c>
      <c r="AC607">
        <v>0</v>
      </c>
      <c r="AD607">
        <v>0</v>
      </c>
      <c r="AE607" s="3">
        <v>62184</v>
      </c>
      <c r="AF607" s="3" t="e">
        <f t="shared" si="36"/>
        <v>#N/A</v>
      </c>
      <c r="AG607" s="3" t="e">
        <f>VLOOKUP(E607,'[2]Emp Cost Summary 2627'!$A:$Y,25,0)</f>
        <v>#N/A</v>
      </c>
      <c r="AH607" s="3" t="e">
        <f t="shared" si="37"/>
        <v>#N/A</v>
      </c>
      <c r="AI607" s="3" t="e">
        <f t="shared" si="38"/>
        <v>#N/A</v>
      </c>
      <c r="AJ607">
        <v>0</v>
      </c>
      <c r="AK607">
        <v>0</v>
      </c>
      <c r="AL607">
        <v>60936</v>
      </c>
      <c r="AM607">
        <f t="shared" si="39"/>
        <v>121872</v>
      </c>
      <c r="AN607">
        <v>1248</v>
      </c>
      <c r="AO607">
        <v>97.99</v>
      </c>
    </row>
    <row r="608" spans="1:41" hidden="1" x14ac:dyDescent="0.3">
      <c r="A608">
        <v>10993</v>
      </c>
      <c r="B608">
        <v>208431</v>
      </c>
      <c r="C608">
        <v>245808</v>
      </c>
      <c r="D608">
        <v>309</v>
      </c>
      <c r="G608" t="s">
        <v>1234</v>
      </c>
      <c r="H608" t="s">
        <v>1235</v>
      </c>
      <c r="I608">
        <v>0</v>
      </c>
      <c r="J608" t="s">
        <v>519</v>
      </c>
      <c r="K608" t="s">
        <v>520</v>
      </c>
      <c r="L608">
        <v>7</v>
      </c>
      <c r="M608">
        <v>77</v>
      </c>
      <c r="N608" t="s">
        <v>849</v>
      </c>
      <c r="O608" t="s">
        <v>522</v>
      </c>
      <c r="P608" t="s">
        <v>523</v>
      </c>
      <c r="Q608" t="s">
        <v>524</v>
      </c>
      <c r="R608" t="s">
        <v>525</v>
      </c>
      <c r="S608" t="s">
        <v>526</v>
      </c>
      <c r="T608" t="s">
        <v>527</v>
      </c>
      <c r="U608" t="s">
        <v>554</v>
      </c>
      <c r="V608" t="s">
        <v>555</v>
      </c>
      <c r="W608" t="s">
        <v>530</v>
      </c>
      <c r="X608" t="s">
        <v>531</v>
      </c>
      <c r="Y608" t="s">
        <v>652</v>
      </c>
      <c r="Z608" t="s">
        <v>653</v>
      </c>
      <c r="AA608" t="s">
        <v>26</v>
      </c>
      <c r="AB608" s="3">
        <v>12572457</v>
      </c>
      <c r="AC608" s="3">
        <v>0</v>
      </c>
      <c r="AD608">
        <v>0</v>
      </c>
      <c r="AE608" s="3">
        <v>12572457</v>
      </c>
      <c r="AF608" s="3">
        <f t="shared" si="36"/>
        <v>-12572457</v>
      </c>
      <c r="AG608" s="3">
        <v>0</v>
      </c>
      <c r="AH608" s="3">
        <f t="shared" si="37"/>
        <v>0</v>
      </c>
      <c r="AI608" s="3">
        <f t="shared" si="38"/>
        <v>0</v>
      </c>
      <c r="AJ608">
        <v>0</v>
      </c>
      <c r="AK608">
        <v>0</v>
      </c>
      <c r="AL608">
        <v>5914895.6600000001</v>
      </c>
      <c r="AM608">
        <f t="shared" si="39"/>
        <v>11829791.32</v>
      </c>
      <c r="AN608">
        <v>6657561.3399999999</v>
      </c>
      <c r="AO608">
        <v>47.05</v>
      </c>
    </row>
    <row r="609" spans="1:41" hidden="1" x14ac:dyDescent="0.3">
      <c r="A609">
        <v>10993</v>
      </c>
      <c r="B609">
        <v>208832</v>
      </c>
      <c r="C609">
        <v>246205</v>
      </c>
      <c r="D609">
        <v>309</v>
      </c>
      <c r="G609" t="s">
        <v>1234</v>
      </c>
      <c r="H609" t="s">
        <v>1235</v>
      </c>
      <c r="I609">
        <v>0</v>
      </c>
      <c r="J609" t="s">
        <v>519</v>
      </c>
      <c r="K609" t="s">
        <v>520</v>
      </c>
      <c r="L609">
        <v>7</v>
      </c>
      <c r="M609">
        <v>77</v>
      </c>
      <c r="N609" t="s">
        <v>849</v>
      </c>
      <c r="O609" t="s">
        <v>522</v>
      </c>
      <c r="P609" t="s">
        <v>523</v>
      </c>
      <c r="Q609" t="s">
        <v>524</v>
      </c>
      <c r="R609" t="s">
        <v>525</v>
      </c>
      <c r="S609" t="s">
        <v>526</v>
      </c>
      <c r="T609" t="s">
        <v>527</v>
      </c>
      <c r="U609" t="s">
        <v>554</v>
      </c>
      <c r="V609" t="s">
        <v>555</v>
      </c>
      <c r="W609" t="s">
        <v>530</v>
      </c>
      <c r="X609" t="s">
        <v>531</v>
      </c>
      <c r="Y609" t="s">
        <v>650</v>
      </c>
      <c r="Z609" t="s">
        <v>651</v>
      </c>
      <c r="AA609" t="s">
        <v>26</v>
      </c>
      <c r="AB609" s="3">
        <v>214878</v>
      </c>
      <c r="AC609" s="3">
        <v>0</v>
      </c>
      <c r="AD609">
        <v>0</v>
      </c>
      <c r="AE609" s="3">
        <v>214878</v>
      </c>
      <c r="AF609" s="3">
        <f t="shared" si="36"/>
        <v>-214878</v>
      </c>
      <c r="AG609" s="3">
        <v>0</v>
      </c>
      <c r="AH609" s="3">
        <f t="shared" si="37"/>
        <v>0</v>
      </c>
      <c r="AI609" s="3">
        <f t="shared" si="38"/>
        <v>0</v>
      </c>
      <c r="AJ609">
        <v>0</v>
      </c>
      <c r="AK609">
        <v>0</v>
      </c>
      <c r="AL609">
        <v>104955.6</v>
      </c>
      <c r="AM609">
        <f t="shared" si="39"/>
        <v>209911.2</v>
      </c>
      <c r="AN609">
        <v>109922.4</v>
      </c>
      <c r="AO609">
        <v>48.84</v>
      </c>
    </row>
    <row r="610" spans="1:41" hidden="1" x14ac:dyDescent="0.3">
      <c r="A610">
        <v>11162</v>
      </c>
      <c r="B610">
        <v>208905</v>
      </c>
      <c r="C610">
        <v>246277</v>
      </c>
      <c r="D610">
        <v>478</v>
      </c>
      <c r="G610" t="s">
        <v>1510</v>
      </c>
      <c r="H610" t="s">
        <v>1511</v>
      </c>
      <c r="I610">
        <v>0</v>
      </c>
      <c r="J610" t="s">
        <v>519</v>
      </c>
      <c r="K610" t="s">
        <v>520</v>
      </c>
      <c r="L610">
        <v>7</v>
      </c>
      <c r="M610">
        <v>77</v>
      </c>
      <c r="N610" t="s">
        <v>849</v>
      </c>
      <c r="O610" t="s">
        <v>522</v>
      </c>
      <c r="P610" t="s">
        <v>523</v>
      </c>
      <c r="Q610" t="s">
        <v>524</v>
      </c>
      <c r="R610" t="s">
        <v>525</v>
      </c>
      <c r="S610" t="s">
        <v>526</v>
      </c>
      <c r="T610" t="s">
        <v>527</v>
      </c>
      <c r="U610" t="s">
        <v>1086</v>
      </c>
      <c r="V610" t="s">
        <v>1087</v>
      </c>
      <c r="W610" t="s">
        <v>530</v>
      </c>
      <c r="X610" t="s">
        <v>531</v>
      </c>
      <c r="Y610" t="s">
        <v>532</v>
      </c>
      <c r="Z610" t="s">
        <v>533</v>
      </c>
      <c r="AA610" t="s">
        <v>28</v>
      </c>
      <c r="AB610" s="3">
        <v>33000</v>
      </c>
      <c r="AC610">
        <v>0</v>
      </c>
      <c r="AD610">
        <v>0</v>
      </c>
      <c r="AE610" s="3">
        <v>33000</v>
      </c>
      <c r="AF610" s="3">
        <f t="shared" si="36"/>
        <v>0</v>
      </c>
      <c r="AG610" s="3">
        <v>33000</v>
      </c>
      <c r="AH610" s="3">
        <f t="shared" si="37"/>
        <v>34089</v>
      </c>
      <c r="AI610" s="3">
        <f t="shared" si="38"/>
        <v>35179.847999999998</v>
      </c>
      <c r="AJ610">
        <v>0</v>
      </c>
      <c r="AK610">
        <v>0</v>
      </c>
      <c r="AL610">
        <v>8779.7999999999993</v>
      </c>
      <c r="AM610">
        <f t="shared" si="39"/>
        <v>17559.599999999999</v>
      </c>
      <c r="AN610">
        <v>24220.2</v>
      </c>
      <c r="AO610">
        <v>26.61</v>
      </c>
    </row>
    <row r="611" spans="1:41" hidden="1" x14ac:dyDescent="0.3">
      <c r="A611">
        <v>10993</v>
      </c>
      <c r="B611">
        <v>208454</v>
      </c>
      <c r="C611">
        <v>245831</v>
      </c>
      <c r="D611">
        <v>309</v>
      </c>
      <c r="G611" t="s">
        <v>1234</v>
      </c>
      <c r="H611" t="s">
        <v>1235</v>
      </c>
      <c r="I611">
        <v>0</v>
      </c>
      <c r="J611" t="s">
        <v>519</v>
      </c>
      <c r="K611" t="s">
        <v>520</v>
      </c>
      <c r="L611">
        <v>7</v>
      </c>
      <c r="M611">
        <v>77</v>
      </c>
      <c r="N611" t="s">
        <v>849</v>
      </c>
      <c r="O611" t="s">
        <v>522</v>
      </c>
      <c r="P611" t="s">
        <v>523</v>
      </c>
      <c r="Q611" t="s">
        <v>524</v>
      </c>
      <c r="R611" t="s">
        <v>525</v>
      </c>
      <c r="S611" t="s">
        <v>526</v>
      </c>
      <c r="T611" t="s">
        <v>527</v>
      </c>
      <c r="U611" t="s">
        <v>554</v>
      </c>
      <c r="V611" t="s">
        <v>555</v>
      </c>
      <c r="W611" t="s">
        <v>530</v>
      </c>
      <c r="X611" t="s">
        <v>531</v>
      </c>
      <c r="Y611" t="s">
        <v>662</v>
      </c>
      <c r="Z611" t="s">
        <v>663</v>
      </c>
      <c r="AA611" t="s">
        <v>26</v>
      </c>
      <c r="AB611" s="3">
        <v>27504</v>
      </c>
      <c r="AC611" s="3">
        <v>0</v>
      </c>
      <c r="AD611">
        <v>0</v>
      </c>
      <c r="AE611" s="3">
        <v>27504</v>
      </c>
      <c r="AF611" s="3">
        <f t="shared" si="36"/>
        <v>-27504</v>
      </c>
      <c r="AG611" s="3">
        <v>0</v>
      </c>
      <c r="AH611" s="3">
        <f t="shared" si="37"/>
        <v>0</v>
      </c>
      <c r="AI611" s="3">
        <f t="shared" si="38"/>
        <v>0</v>
      </c>
      <c r="AJ611">
        <v>0</v>
      </c>
      <c r="AK611">
        <v>0</v>
      </c>
      <c r="AL611">
        <v>34816.14</v>
      </c>
      <c r="AM611">
        <f t="shared" si="39"/>
        <v>69632.28</v>
      </c>
      <c r="AN611">
        <v>-7312.14</v>
      </c>
      <c r="AO611">
        <v>126.59</v>
      </c>
    </row>
    <row r="612" spans="1:41" hidden="1" x14ac:dyDescent="0.3">
      <c r="A612">
        <v>10993</v>
      </c>
      <c r="B612">
        <v>208438</v>
      </c>
      <c r="C612">
        <v>245815</v>
      </c>
      <c r="D612">
        <v>309</v>
      </c>
      <c r="G612" t="s">
        <v>1234</v>
      </c>
      <c r="H612" t="s">
        <v>1235</v>
      </c>
      <c r="I612">
        <v>0</v>
      </c>
      <c r="J612" t="s">
        <v>519</v>
      </c>
      <c r="K612" t="s">
        <v>520</v>
      </c>
      <c r="L612">
        <v>7</v>
      </c>
      <c r="M612">
        <v>77</v>
      </c>
      <c r="N612" t="s">
        <v>849</v>
      </c>
      <c r="O612" t="s">
        <v>522</v>
      </c>
      <c r="P612" t="s">
        <v>523</v>
      </c>
      <c r="Q612" t="s">
        <v>524</v>
      </c>
      <c r="R612" t="s">
        <v>525</v>
      </c>
      <c r="S612" t="s">
        <v>526</v>
      </c>
      <c r="T612" t="s">
        <v>527</v>
      </c>
      <c r="U612" t="s">
        <v>554</v>
      </c>
      <c r="V612" t="s">
        <v>555</v>
      </c>
      <c r="W612" t="s">
        <v>530</v>
      </c>
      <c r="X612" t="s">
        <v>531</v>
      </c>
      <c r="Y612" t="s">
        <v>644</v>
      </c>
      <c r="Z612" t="s">
        <v>645</v>
      </c>
      <c r="AA612" t="s">
        <v>26</v>
      </c>
      <c r="AB612" s="3">
        <v>1105952</v>
      </c>
      <c r="AC612" s="3">
        <v>0</v>
      </c>
      <c r="AD612">
        <v>0</v>
      </c>
      <c r="AE612" s="3">
        <v>1105952</v>
      </c>
      <c r="AF612" s="3">
        <f t="shared" si="36"/>
        <v>-1105952</v>
      </c>
      <c r="AG612" s="3">
        <v>0</v>
      </c>
      <c r="AH612" s="3">
        <f t="shared" si="37"/>
        <v>0</v>
      </c>
      <c r="AI612" s="3">
        <f t="shared" si="38"/>
        <v>0</v>
      </c>
      <c r="AJ612">
        <v>0</v>
      </c>
      <c r="AK612">
        <v>0</v>
      </c>
      <c r="AL612">
        <v>486901.2</v>
      </c>
      <c r="AM612">
        <f t="shared" si="39"/>
        <v>973802.4</v>
      </c>
      <c r="AN612">
        <v>619050.80000000005</v>
      </c>
      <c r="AO612">
        <v>44.03</v>
      </c>
    </row>
    <row r="613" spans="1:41" hidden="1" x14ac:dyDescent="0.3">
      <c r="A613">
        <v>10993</v>
      </c>
      <c r="B613">
        <v>208839</v>
      </c>
      <c r="C613">
        <v>246212</v>
      </c>
      <c r="D613">
        <v>309</v>
      </c>
      <c r="G613" t="s">
        <v>1234</v>
      </c>
      <c r="H613" t="s">
        <v>1235</v>
      </c>
      <c r="I613">
        <v>0</v>
      </c>
      <c r="J613" t="s">
        <v>519</v>
      </c>
      <c r="K613" t="s">
        <v>520</v>
      </c>
      <c r="L613">
        <v>7</v>
      </c>
      <c r="M613">
        <v>77</v>
      </c>
      <c r="N613" t="s">
        <v>849</v>
      </c>
      <c r="O613" t="s">
        <v>522</v>
      </c>
      <c r="P613" t="s">
        <v>523</v>
      </c>
      <c r="Q613" t="s">
        <v>524</v>
      </c>
      <c r="R613" t="s">
        <v>525</v>
      </c>
      <c r="S613" t="s">
        <v>526</v>
      </c>
      <c r="T613" t="s">
        <v>527</v>
      </c>
      <c r="U613" t="s">
        <v>554</v>
      </c>
      <c r="V613" t="s">
        <v>555</v>
      </c>
      <c r="W613" t="s">
        <v>530</v>
      </c>
      <c r="X613" t="s">
        <v>531</v>
      </c>
      <c r="Y613" t="s">
        <v>646</v>
      </c>
      <c r="Z613" t="s">
        <v>647</v>
      </c>
      <c r="AA613" t="s">
        <v>26</v>
      </c>
      <c r="AB613" s="3">
        <v>61404</v>
      </c>
      <c r="AC613" s="3">
        <v>0</v>
      </c>
      <c r="AD613">
        <v>0</v>
      </c>
      <c r="AE613" s="3">
        <v>61404</v>
      </c>
      <c r="AF613" s="3">
        <f t="shared" si="36"/>
        <v>-61404</v>
      </c>
      <c r="AG613" s="3">
        <v>0</v>
      </c>
      <c r="AH613" s="3">
        <f t="shared" si="37"/>
        <v>0</v>
      </c>
      <c r="AI613" s="3">
        <f t="shared" si="38"/>
        <v>0</v>
      </c>
      <c r="AJ613">
        <v>0</v>
      </c>
      <c r="AK613">
        <v>0</v>
      </c>
      <c r="AL613">
        <v>27630.720000000001</v>
      </c>
      <c r="AM613">
        <f t="shared" si="39"/>
        <v>55261.440000000002</v>
      </c>
      <c r="AN613">
        <v>33773.279999999999</v>
      </c>
      <c r="AO613">
        <v>45</v>
      </c>
    </row>
    <row r="614" spans="1:41" hidden="1" x14ac:dyDescent="0.3">
      <c r="A614">
        <v>10993</v>
      </c>
      <c r="B614">
        <v>208468</v>
      </c>
      <c r="C614">
        <v>245844</v>
      </c>
      <c r="D614">
        <v>309</v>
      </c>
      <c r="G614" t="s">
        <v>1234</v>
      </c>
      <c r="H614" t="s">
        <v>1235</v>
      </c>
      <c r="I614">
        <v>0</v>
      </c>
      <c r="J614" t="s">
        <v>519</v>
      </c>
      <c r="K614" t="s">
        <v>520</v>
      </c>
      <c r="L614">
        <v>7</v>
      </c>
      <c r="M614">
        <v>77</v>
      </c>
      <c r="N614" t="s">
        <v>849</v>
      </c>
      <c r="O614" t="s">
        <v>522</v>
      </c>
      <c r="P614" t="s">
        <v>523</v>
      </c>
      <c r="Q614" t="s">
        <v>524</v>
      </c>
      <c r="R614" t="s">
        <v>525</v>
      </c>
      <c r="S614" t="s">
        <v>526</v>
      </c>
      <c r="T614" t="s">
        <v>527</v>
      </c>
      <c r="U614" t="s">
        <v>554</v>
      </c>
      <c r="V614" t="s">
        <v>555</v>
      </c>
      <c r="W614" t="s">
        <v>530</v>
      </c>
      <c r="X614" t="s">
        <v>531</v>
      </c>
      <c r="Y614" t="s">
        <v>642</v>
      </c>
      <c r="Z614" t="s">
        <v>643</v>
      </c>
      <c r="AA614" t="s">
        <v>26</v>
      </c>
      <c r="AB614" s="3">
        <v>1039690</v>
      </c>
      <c r="AC614" s="3">
        <v>0</v>
      </c>
      <c r="AD614">
        <v>0</v>
      </c>
      <c r="AE614" s="3">
        <v>1039690</v>
      </c>
      <c r="AF614" s="3">
        <f t="shared" ref="AF614:AF677" si="40">AG614-AE614</f>
        <v>-1039690</v>
      </c>
      <c r="AG614" s="3">
        <v>0</v>
      </c>
      <c r="AH614" s="3">
        <f t="shared" ref="AH614:AH677" si="41">AG614*1.033</f>
        <v>0</v>
      </c>
      <c r="AI614" s="3">
        <f t="shared" ref="AI614:AI677" si="42">AH614*1.032</f>
        <v>0</v>
      </c>
      <c r="AJ614">
        <v>0</v>
      </c>
      <c r="AK614">
        <v>0</v>
      </c>
      <c r="AL614">
        <v>332198.12</v>
      </c>
      <c r="AM614">
        <f t="shared" ref="AM614:AM677" si="43">AL614*2</f>
        <v>664396.24</v>
      </c>
      <c r="AN614">
        <v>707491.88</v>
      </c>
      <c r="AO614">
        <v>31.95</v>
      </c>
    </row>
    <row r="615" spans="1:41" hidden="1" x14ac:dyDescent="0.3">
      <c r="A615">
        <v>10993</v>
      </c>
      <c r="B615">
        <v>232807</v>
      </c>
      <c r="C615">
        <v>257908</v>
      </c>
      <c r="D615">
        <v>309</v>
      </c>
      <c r="G615" t="s">
        <v>1234</v>
      </c>
      <c r="H615" t="s">
        <v>1235</v>
      </c>
      <c r="I615">
        <v>0</v>
      </c>
      <c r="J615" t="s">
        <v>519</v>
      </c>
      <c r="K615" t="s">
        <v>520</v>
      </c>
      <c r="L615">
        <v>7</v>
      </c>
      <c r="M615">
        <v>77</v>
      </c>
      <c r="N615" t="s">
        <v>849</v>
      </c>
      <c r="O615" t="s">
        <v>522</v>
      </c>
      <c r="P615" t="s">
        <v>523</v>
      </c>
      <c r="Q615" t="s">
        <v>524</v>
      </c>
      <c r="R615" t="s">
        <v>525</v>
      </c>
      <c r="S615" t="s">
        <v>526</v>
      </c>
      <c r="T615" t="s">
        <v>527</v>
      </c>
      <c r="U615" t="s">
        <v>554</v>
      </c>
      <c r="V615" t="s">
        <v>555</v>
      </c>
      <c r="W615" t="s">
        <v>530</v>
      </c>
      <c r="X615" t="s">
        <v>531</v>
      </c>
      <c r="Y615" t="s">
        <v>675</v>
      </c>
      <c r="Z615" t="s">
        <v>676</v>
      </c>
      <c r="AA615" t="s">
        <v>26</v>
      </c>
      <c r="AB615" s="3">
        <v>43571</v>
      </c>
      <c r="AC615" s="3">
        <v>0</v>
      </c>
      <c r="AD615">
        <v>0</v>
      </c>
      <c r="AE615" s="3">
        <v>43571</v>
      </c>
      <c r="AF615" s="3">
        <f t="shared" si="40"/>
        <v>-43571</v>
      </c>
      <c r="AG615" s="3">
        <v>0</v>
      </c>
      <c r="AH615" s="3">
        <f t="shared" si="41"/>
        <v>0</v>
      </c>
      <c r="AI615" s="3">
        <f t="shared" si="42"/>
        <v>0</v>
      </c>
      <c r="AJ615">
        <v>0</v>
      </c>
      <c r="AK615">
        <v>0</v>
      </c>
      <c r="AL615">
        <v>0</v>
      </c>
      <c r="AM615">
        <f t="shared" si="43"/>
        <v>0</v>
      </c>
      <c r="AN615">
        <v>43571</v>
      </c>
      <c r="AO615">
        <v>0</v>
      </c>
    </row>
    <row r="616" spans="1:41" hidden="1" x14ac:dyDescent="0.3">
      <c r="A616">
        <v>10929</v>
      </c>
      <c r="B616">
        <v>203797</v>
      </c>
      <c r="C616">
        <v>241239</v>
      </c>
      <c r="D616">
        <v>245</v>
      </c>
      <c r="G616" t="s">
        <v>1130</v>
      </c>
      <c r="H616" t="s">
        <v>1131</v>
      </c>
      <c r="I616">
        <v>0</v>
      </c>
      <c r="J616" t="s">
        <v>519</v>
      </c>
      <c r="K616" t="s">
        <v>520</v>
      </c>
      <c r="L616">
        <v>2</v>
      </c>
      <c r="M616">
        <v>33</v>
      </c>
      <c r="N616" t="s">
        <v>610</v>
      </c>
      <c r="O616" t="s">
        <v>611</v>
      </c>
      <c r="P616" t="s">
        <v>612</v>
      </c>
      <c r="Q616" t="s">
        <v>524</v>
      </c>
      <c r="R616" t="s">
        <v>525</v>
      </c>
      <c r="S616" t="s">
        <v>526</v>
      </c>
      <c r="T616" t="s">
        <v>527</v>
      </c>
      <c r="U616" t="s">
        <v>554</v>
      </c>
      <c r="V616" t="s">
        <v>555</v>
      </c>
      <c r="W616" t="s">
        <v>613</v>
      </c>
      <c r="X616" t="s">
        <v>614</v>
      </c>
      <c r="Y616" t="s">
        <v>648</v>
      </c>
      <c r="Z616" t="s">
        <v>649</v>
      </c>
      <c r="AA616" t="s">
        <v>29</v>
      </c>
      <c r="AB616" s="3">
        <v>61667</v>
      </c>
      <c r="AC616">
        <v>0</v>
      </c>
      <c r="AD616">
        <v>0</v>
      </c>
      <c r="AE616" s="3">
        <v>61667</v>
      </c>
      <c r="AF616" s="3">
        <f t="shared" si="40"/>
        <v>0</v>
      </c>
      <c r="AG616" s="3">
        <v>61667</v>
      </c>
      <c r="AH616" s="3">
        <f t="shared" si="41"/>
        <v>63702.010999999991</v>
      </c>
      <c r="AI616" s="3">
        <f t="shared" si="42"/>
        <v>65740.475351999994</v>
      </c>
      <c r="AJ616">
        <v>0</v>
      </c>
      <c r="AK616">
        <v>0</v>
      </c>
      <c r="AL616">
        <v>29308.94</v>
      </c>
      <c r="AM616">
        <f t="shared" si="43"/>
        <v>58617.88</v>
      </c>
      <c r="AN616">
        <v>32358.06</v>
      </c>
      <c r="AO616">
        <v>47.53</v>
      </c>
    </row>
    <row r="617" spans="1:41" hidden="1" x14ac:dyDescent="0.3">
      <c r="A617">
        <v>11000</v>
      </c>
      <c r="B617">
        <v>203233</v>
      </c>
      <c r="C617">
        <v>240688</v>
      </c>
      <c r="D617">
        <v>316</v>
      </c>
      <c r="G617" t="s">
        <v>1240</v>
      </c>
      <c r="H617" t="s">
        <v>1241</v>
      </c>
      <c r="I617">
        <v>0</v>
      </c>
      <c r="J617" t="s">
        <v>519</v>
      </c>
      <c r="K617" t="s">
        <v>520</v>
      </c>
      <c r="L617">
        <v>5</v>
      </c>
      <c r="M617">
        <v>91</v>
      </c>
      <c r="N617" t="s">
        <v>584</v>
      </c>
      <c r="O617" t="s">
        <v>545</v>
      </c>
      <c r="P617" t="s">
        <v>546</v>
      </c>
      <c r="Q617" t="s">
        <v>524</v>
      </c>
      <c r="R617" t="s">
        <v>525</v>
      </c>
      <c r="S617" t="s">
        <v>526</v>
      </c>
      <c r="T617" t="s">
        <v>527</v>
      </c>
      <c r="U617" t="s">
        <v>554</v>
      </c>
      <c r="V617" t="s">
        <v>555</v>
      </c>
      <c r="W617" t="s">
        <v>541</v>
      </c>
      <c r="X617" t="s">
        <v>542</v>
      </c>
      <c r="Y617" t="s">
        <v>656</v>
      </c>
      <c r="Z617" t="s">
        <v>657</v>
      </c>
      <c r="AA617" t="s">
        <v>26</v>
      </c>
      <c r="AB617" s="3">
        <v>102290</v>
      </c>
      <c r="AC617" s="3">
        <v>0</v>
      </c>
      <c r="AD617">
        <v>0</v>
      </c>
      <c r="AE617" s="3">
        <v>102290</v>
      </c>
      <c r="AF617" s="3">
        <f t="shared" si="40"/>
        <v>-102290</v>
      </c>
      <c r="AG617" s="3">
        <v>0</v>
      </c>
      <c r="AH617" s="3">
        <f t="shared" si="41"/>
        <v>0</v>
      </c>
      <c r="AI617" s="3">
        <f t="shared" si="42"/>
        <v>0</v>
      </c>
      <c r="AJ617">
        <v>0</v>
      </c>
      <c r="AK617">
        <v>0</v>
      </c>
      <c r="AL617">
        <v>58207.63</v>
      </c>
      <c r="AM617">
        <f t="shared" si="43"/>
        <v>116415.26</v>
      </c>
      <c r="AN617">
        <v>44082.37</v>
      </c>
      <c r="AO617">
        <v>56.9</v>
      </c>
    </row>
    <row r="618" spans="1:41" hidden="1" x14ac:dyDescent="0.3">
      <c r="A618">
        <v>11000</v>
      </c>
      <c r="B618">
        <v>232155</v>
      </c>
      <c r="C618">
        <v>256643</v>
      </c>
      <c r="D618">
        <v>316</v>
      </c>
      <c r="G618" t="s">
        <v>1240</v>
      </c>
      <c r="H618" t="s">
        <v>1241</v>
      </c>
      <c r="I618">
        <v>0</v>
      </c>
      <c r="J618" t="s">
        <v>519</v>
      </c>
      <c r="K618" t="s">
        <v>520</v>
      </c>
      <c r="L618">
        <v>5</v>
      </c>
      <c r="M618">
        <v>91</v>
      </c>
      <c r="N618" t="s">
        <v>584</v>
      </c>
      <c r="O618" t="s">
        <v>545</v>
      </c>
      <c r="P618" t="s">
        <v>546</v>
      </c>
      <c r="Q618" t="s">
        <v>524</v>
      </c>
      <c r="R618" t="s">
        <v>525</v>
      </c>
      <c r="S618" t="s">
        <v>526</v>
      </c>
      <c r="T618" t="s">
        <v>527</v>
      </c>
      <c r="U618" t="s">
        <v>554</v>
      </c>
      <c r="V618" t="s">
        <v>555</v>
      </c>
      <c r="W618" t="s">
        <v>541</v>
      </c>
      <c r="X618" t="s">
        <v>542</v>
      </c>
      <c r="Y618" t="s">
        <v>1242</v>
      </c>
      <c r="Z618" t="s">
        <v>960</v>
      </c>
      <c r="AA618" t="s">
        <v>26</v>
      </c>
      <c r="AB618" s="3">
        <v>153</v>
      </c>
      <c r="AC618" s="3">
        <v>0</v>
      </c>
      <c r="AD618">
        <v>0</v>
      </c>
      <c r="AE618" s="3">
        <v>153</v>
      </c>
      <c r="AF618" s="3">
        <f t="shared" si="40"/>
        <v>-153</v>
      </c>
      <c r="AG618" s="3">
        <v>0</v>
      </c>
      <c r="AH618" s="3">
        <f t="shared" si="41"/>
        <v>0</v>
      </c>
      <c r="AI618" s="3">
        <f t="shared" si="42"/>
        <v>0</v>
      </c>
      <c r="AJ618">
        <v>0</v>
      </c>
      <c r="AK618">
        <v>0</v>
      </c>
      <c r="AL618">
        <v>0</v>
      </c>
      <c r="AM618">
        <f t="shared" si="43"/>
        <v>0</v>
      </c>
      <c r="AN618">
        <v>153</v>
      </c>
      <c r="AO618">
        <v>0</v>
      </c>
    </row>
    <row r="619" spans="1:41" hidden="1" x14ac:dyDescent="0.3">
      <c r="A619">
        <v>11000</v>
      </c>
      <c r="B619">
        <v>203282</v>
      </c>
      <c r="C619">
        <v>240737</v>
      </c>
      <c r="D619">
        <v>316</v>
      </c>
      <c r="G619" t="s">
        <v>1240</v>
      </c>
      <c r="H619" t="s">
        <v>1241</v>
      </c>
      <c r="I619">
        <v>0</v>
      </c>
      <c r="J619" t="s">
        <v>519</v>
      </c>
      <c r="K619" t="s">
        <v>520</v>
      </c>
      <c r="L619">
        <v>5</v>
      </c>
      <c r="M619">
        <v>91</v>
      </c>
      <c r="N619" t="s">
        <v>584</v>
      </c>
      <c r="O619" t="s">
        <v>545</v>
      </c>
      <c r="P619" t="s">
        <v>546</v>
      </c>
      <c r="Q619" t="s">
        <v>524</v>
      </c>
      <c r="R619" t="s">
        <v>525</v>
      </c>
      <c r="S619" t="s">
        <v>526</v>
      </c>
      <c r="T619" t="s">
        <v>527</v>
      </c>
      <c r="U619" t="s">
        <v>554</v>
      </c>
      <c r="V619" t="s">
        <v>555</v>
      </c>
      <c r="W619" t="s">
        <v>541</v>
      </c>
      <c r="X619" t="s">
        <v>542</v>
      </c>
      <c r="Y619" t="s">
        <v>660</v>
      </c>
      <c r="Z619" t="s">
        <v>661</v>
      </c>
      <c r="AA619" t="s">
        <v>26</v>
      </c>
      <c r="AB619" s="3">
        <v>220947</v>
      </c>
      <c r="AC619" s="3">
        <v>0</v>
      </c>
      <c r="AD619">
        <v>0</v>
      </c>
      <c r="AE619" s="3">
        <v>220947</v>
      </c>
      <c r="AF619" s="3">
        <f t="shared" si="40"/>
        <v>-220947</v>
      </c>
      <c r="AG619" s="3">
        <v>0</v>
      </c>
      <c r="AH619" s="3">
        <f t="shared" si="41"/>
        <v>0</v>
      </c>
      <c r="AI619" s="3">
        <f t="shared" si="42"/>
        <v>0</v>
      </c>
      <c r="AJ619">
        <v>0</v>
      </c>
      <c r="AK619">
        <v>0</v>
      </c>
      <c r="AL619">
        <v>108418.92</v>
      </c>
      <c r="AM619">
        <f t="shared" si="43"/>
        <v>216837.84</v>
      </c>
      <c r="AN619">
        <v>112528.08</v>
      </c>
      <c r="AO619">
        <v>49.07</v>
      </c>
    </row>
    <row r="620" spans="1:41" hidden="1" x14ac:dyDescent="0.3">
      <c r="A620">
        <v>11000</v>
      </c>
      <c r="B620">
        <v>203240</v>
      </c>
      <c r="C620">
        <v>240695</v>
      </c>
      <c r="D620">
        <v>316</v>
      </c>
      <c r="G620" t="s">
        <v>1240</v>
      </c>
      <c r="H620" t="s">
        <v>1241</v>
      </c>
      <c r="I620">
        <v>0</v>
      </c>
      <c r="J620" t="s">
        <v>519</v>
      </c>
      <c r="K620" t="s">
        <v>520</v>
      </c>
      <c r="L620">
        <v>5</v>
      </c>
      <c r="M620">
        <v>91</v>
      </c>
      <c r="N620" t="s">
        <v>584</v>
      </c>
      <c r="O620" t="s">
        <v>545</v>
      </c>
      <c r="P620" t="s">
        <v>546</v>
      </c>
      <c r="Q620" t="s">
        <v>524</v>
      </c>
      <c r="R620" t="s">
        <v>525</v>
      </c>
      <c r="S620" t="s">
        <v>526</v>
      </c>
      <c r="T620" t="s">
        <v>527</v>
      </c>
      <c r="U620" t="s">
        <v>554</v>
      </c>
      <c r="V620" t="s">
        <v>555</v>
      </c>
      <c r="W620" t="s">
        <v>541</v>
      </c>
      <c r="X620" t="s">
        <v>542</v>
      </c>
      <c r="Y620" t="s">
        <v>644</v>
      </c>
      <c r="Z620" t="s">
        <v>645</v>
      </c>
      <c r="AA620" t="s">
        <v>26</v>
      </c>
      <c r="AB620" s="3">
        <v>82695</v>
      </c>
      <c r="AC620" s="3">
        <v>0</v>
      </c>
      <c r="AD620">
        <v>0</v>
      </c>
      <c r="AE620" s="3">
        <v>82695</v>
      </c>
      <c r="AF620" s="3">
        <f t="shared" si="40"/>
        <v>-82695</v>
      </c>
      <c r="AG620" s="3">
        <v>0</v>
      </c>
      <c r="AH620" s="3">
        <f t="shared" si="41"/>
        <v>0</v>
      </c>
      <c r="AI620" s="3">
        <f t="shared" si="42"/>
        <v>0</v>
      </c>
      <c r="AJ620">
        <v>0</v>
      </c>
      <c r="AK620">
        <v>0</v>
      </c>
      <c r="AL620">
        <v>38642.400000000001</v>
      </c>
      <c r="AM620">
        <f t="shared" si="43"/>
        <v>77284.800000000003</v>
      </c>
      <c r="AN620">
        <v>44052.6</v>
      </c>
      <c r="AO620">
        <v>46.73</v>
      </c>
    </row>
    <row r="621" spans="1:41" hidden="1" x14ac:dyDescent="0.3">
      <c r="A621">
        <v>11000</v>
      </c>
      <c r="B621">
        <v>226397</v>
      </c>
      <c r="C621">
        <v>258020</v>
      </c>
      <c r="D621">
        <v>316</v>
      </c>
      <c r="G621" t="s">
        <v>1240</v>
      </c>
      <c r="H621" t="s">
        <v>1241</v>
      </c>
      <c r="I621">
        <v>0</v>
      </c>
      <c r="J621" t="s">
        <v>519</v>
      </c>
      <c r="K621" t="s">
        <v>520</v>
      </c>
      <c r="L621">
        <v>5</v>
      </c>
      <c r="M621">
        <v>91</v>
      </c>
      <c r="N621" t="s">
        <v>584</v>
      </c>
      <c r="O621" t="s">
        <v>545</v>
      </c>
      <c r="P621" t="s">
        <v>546</v>
      </c>
      <c r="Q621" t="s">
        <v>524</v>
      </c>
      <c r="R621" t="s">
        <v>525</v>
      </c>
      <c r="S621" t="s">
        <v>526</v>
      </c>
      <c r="T621" t="s">
        <v>527</v>
      </c>
      <c r="U621" t="s">
        <v>554</v>
      </c>
      <c r="V621" t="s">
        <v>555</v>
      </c>
      <c r="W621" t="s">
        <v>541</v>
      </c>
      <c r="X621" t="s">
        <v>542</v>
      </c>
      <c r="Y621" t="s">
        <v>642</v>
      </c>
      <c r="Z621" t="s">
        <v>643</v>
      </c>
      <c r="AA621" t="s">
        <v>26</v>
      </c>
      <c r="AB621" s="3">
        <v>94434</v>
      </c>
      <c r="AC621" s="3">
        <v>0</v>
      </c>
      <c r="AD621">
        <v>0</v>
      </c>
      <c r="AE621" s="3">
        <v>94434</v>
      </c>
      <c r="AF621" s="3">
        <f t="shared" si="40"/>
        <v>-94434</v>
      </c>
      <c r="AG621" s="3">
        <v>0</v>
      </c>
      <c r="AH621" s="3">
        <f t="shared" si="41"/>
        <v>0</v>
      </c>
      <c r="AI621" s="3">
        <f t="shared" si="42"/>
        <v>0</v>
      </c>
      <c r="AJ621">
        <v>0</v>
      </c>
      <c r="AK621">
        <v>0</v>
      </c>
      <c r="AL621">
        <v>35162.720000000001</v>
      </c>
      <c r="AM621">
        <f t="shared" si="43"/>
        <v>70325.440000000002</v>
      </c>
      <c r="AN621">
        <v>59271.28</v>
      </c>
      <c r="AO621">
        <v>37.24</v>
      </c>
    </row>
    <row r="622" spans="1:41" hidden="1" x14ac:dyDescent="0.3">
      <c r="A622">
        <v>11000</v>
      </c>
      <c r="B622">
        <v>224026</v>
      </c>
      <c r="C622">
        <v>256629</v>
      </c>
      <c r="D622">
        <v>316</v>
      </c>
      <c r="G622" t="s">
        <v>1240</v>
      </c>
      <c r="H622" t="s">
        <v>1241</v>
      </c>
      <c r="I622">
        <v>0</v>
      </c>
      <c r="J622" t="s">
        <v>519</v>
      </c>
      <c r="K622" t="s">
        <v>520</v>
      </c>
      <c r="L622">
        <v>5</v>
      </c>
      <c r="M622">
        <v>91</v>
      </c>
      <c r="N622" t="s">
        <v>584</v>
      </c>
      <c r="O622" t="s">
        <v>545</v>
      </c>
      <c r="P622" t="s">
        <v>546</v>
      </c>
      <c r="Q622" t="s">
        <v>524</v>
      </c>
      <c r="R622" t="s">
        <v>525</v>
      </c>
      <c r="S622" t="s">
        <v>526</v>
      </c>
      <c r="T622" t="s">
        <v>527</v>
      </c>
      <c r="U622" t="s">
        <v>554</v>
      </c>
      <c r="V622" t="s">
        <v>555</v>
      </c>
      <c r="W622" t="s">
        <v>541</v>
      </c>
      <c r="X622" t="s">
        <v>542</v>
      </c>
      <c r="Y622" t="s">
        <v>953</v>
      </c>
      <c r="Z622" t="s">
        <v>954</v>
      </c>
      <c r="AA622" t="s">
        <v>26</v>
      </c>
      <c r="AB622" s="3">
        <v>249934</v>
      </c>
      <c r="AC622" s="3">
        <v>0</v>
      </c>
      <c r="AD622">
        <v>0</v>
      </c>
      <c r="AE622" s="3">
        <v>249934</v>
      </c>
      <c r="AF622" s="3">
        <f t="shared" si="40"/>
        <v>-249934</v>
      </c>
      <c r="AG622" s="3">
        <v>0</v>
      </c>
      <c r="AH622" s="3">
        <f t="shared" si="41"/>
        <v>0</v>
      </c>
      <c r="AI622" s="3">
        <f t="shared" si="42"/>
        <v>0</v>
      </c>
      <c r="AJ622">
        <v>0</v>
      </c>
      <c r="AK622">
        <v>0</v>
      </c>
      <c r="AL622">
        <v>97326.399999999994</v>
      </c>
      <c r="AM622">
        <f t="shared" si="43"/>
        <v>194652.79999999999</v>
      </c>
      <c r="AN622">
        <v>152607.6</v>
      </c>
      <c r="AO622">
        <v>38.94</v>
      </c>
    </row>
    <row r="623" spans="1:41" hidden="1" x14ac:dyDescent="0.3">
      <c r="A623">
        <v>10987</v>
      </c>
      <c r="B623">
        <v>199247</v>
      </c>
      <c r="C623">
        <v>236764</v>
      </c>
      <c r="D623">
        <v>303</v>
      </c>
      <c r="G623" t="s">
        <v>1228</v>
      </c>
      <c r="H623" t="s">
        <v>1229</v>
      </c>
      <c r="I623">
        <v>0</v>
      </c>
      <c r="J623" t="s">
        <v>519</v>
      </c>
      <c r="K623" t="s">
        <v>520</v>
      </c>
      <c r="L623">
        <v>10</v>
      </c>
      <c r="M623">
        <v>106</v>
      </c>
      <c r="N623" t="s">
        <v>1161</v>
      </c>
      <c r="O623" t="s">
        <v>565</v>
      </c>
      <c r="P623" t="s">
        <v>566</v>
      </c>
      <c r="Q623" t="s">
        <v>524</v>
      </c>
      <c r="R623" t="s">
        <v>525</v>
      </c>
      <c r="S623" t="s">
        <v>526</v>
      </c>
      <c r="T623" t="s">
        <v>527</v>
      </c>
      <c r="U623" t="s">
        <v>554</v>
      </c>
      <c r="V623" t="s">
        <v>555</v>
      </c>
      <c r="W623" t="s">
        <v>541</v>
      </c>
      <c r="X623" t="s">
        <v>542</v>
      </c>
      <c r="Y623" t="s">
        <v>592</v>
      </c>
      <c r="Z623" t="s">
        <v>593</v>
      </c>
      <c r="AA623" t="s">
        <v>29</v>
      </c>
      <c r="AB623" s="3">
        <v>61005</v>
      </c>
      <c r="AC623">
        <v>0</v>
      </c>
      <c r="AD623">
        <v>0</v>
      </c>
      <c r="AE623" s="3">
        <v>61005</v>
      </c>
      <c r="AF623" s="3">
        <f t="shared" si="40"/>
        <v>0</v>
      </c>
      <c r="AG623" s="3">
        <v>61005</v>
      </c>
      <c r="AH623" s="3">
        <f t="shared" si="41"/>
        <v>63018.164999999994</v>
      </c>
      <c r="AI623" s="3">
        <f t="shared" si="42"/>
        <v>65034.746279999992</v>
      </c>
      <c r="AJ623">
        <v>0</v>
      </c>
      <c r="AK623">
        <v>0</v>
      </c>
      <c r="AL623">
        <v>58021.68</v>
      </c>
      <c r="AM623">
        <f t="shared" si="43"/>
        <v>116043.36</v>
      </c>
      <c r="AN623">
        <v>2983.32</v>
      </c>
      <c r="AO623">
        <v>95.11</v>
      </c>
    </row>
    <row r="624" spans="1:41" hidden="1" x14ac:dyDescent="0.3">
      <c r="A624">
        <v>11000</v>
      </c>
      <c r="B624">
        <v>203270</v>
      </c>
      <c r="C624">
        <v>240725</v>
      </c>
      <c r="D624">
        <v>316</v>
      </c>
      <c r="G624" t="s">
        <v>1240</v>
      </c>
      <c r="H624" t="s">
        <v>1241</v>
      </c>
      <c r="I624">
        <v>0</v>
      </c>
      <c r="J624" t="s">
        <v>519</v>
      </c>
      <c r="K624" t="s">
        <v>520</v>
      </c>
      <c r="L624">
        <v>5</v>
      </c>
      <c r="M624">
        <v>91</v>
      </c>
      <c r="N624" t="s">
        <v>584</v>
      </c>
      <c r="O624" t="s">
        <v>545</v>
      </c>
      <c r="P624" t="s">
        <v>546</v>
      </c>
      <c r="Q624" t="s">
        <v>524</v>
      </c>
      <c r="R624" t="s">
        <v>525</v>
      </c>
      <c r="S624" t="s">
        <v>526</v>
      </c>
      <c r="T624" t="s">
        <v>527</v>
      </c>
      <c r="U624" t="s">
        <v>554</v>
      </c>
      <c r="V624" t="s">
        <v>555</v>
      </c>
      <c r="W624" t="s">
        <v>541</v>
      </c>
      <c r="X624" t="s">
        <v>542</v>
      </c>
      <c r="Y624" t="s">
        <v>650</v>
      </c>
      <c r="Z624" t="s">
        <v>651</v>
      </c>
      <c r="AA624" t="s">
        <v>26</v>
      </c>
      <c r="AB624" s="3">
        <v>24550</v>
      </c>
      <c r="AC624" s="3">
        <v>0</v>
      </c>
      <c r="AD624">
        <v>0</v>
      </c>
      <c r="AE624" s="3">
        <v>24550</v>
      </c>
      <c r="AF624" s="3">
        <f t="shared" si="40"/>
        <v>-24550</v>
      </c>
      <c r="AG624" s="3">
        <v>0</v>
      </c>
      <c r="AH624" s="3">
        <f t="shared" si="41"/>
        <v>0</v>
      </c>
      <c r="AI624" s="3">
        <f t="shared" si="42"/>
        <v>0</v>
      </c>
      <c r="AJ624">
        <v>0</v>
      </c>
      <c r="AK624">
        <v>0</v>
      </c>
      <c r="AL624">
        <v>12046.56</v>
      </c>
      <c r="AM624">
        <f t="shared" si="43"/>
        <v>24093.119999999999</v>
      </c>
      <c r="AN624">
        <v>12503.44</v>
      </c>
      <c r="AO624">
        <v>49.07</v>
      </c>
    </row>
    <row r="625" spans="1:41" hidden="1" x14ac:dyDescent="0.3">
      <c r="A625">
        <v>11000</v>
      </c>
      <c r="B625">
        <v>232808</v>
      </c>
      <c r="C625">
        <v>256650</v>
      </c>
      <c r="D625">
        <v>316</v>
      </c>
      <c r="G625" t="s">
        <v>1240</v>
      </c>
      <c r="H625" t="s">
        <v>1241</v>
      </c>
      <c r="I625">
        <v>0</v>
      </c>
      <c r="J625" t="s">
        <v>519</v>
      </c>
      <c r="K625" t="s">
        <v>520</v>
      </c>
      <c r="L625">
        <v>5</v>
      </c>
      <c r="M625">
        <v>91</v>
      </c>
      <c r="N625" t="s">
        <v>584</v>
      </c>
      <c r="O625" t="s">
        <v>545</v>
      </c>
      <c r="P625" t="s">
        <v>546</v>
      </c>
      <c r="Q625" t="s">
        <v>524</v>
      </c>
      <c r="R625" t="s">
        <v>525</v>
      </c>
      <c r="S625" t="s">
        <v>526</v>
      </c>
      <c r="T625" t="s">
        <v>527</v>
      </c>
      <c r="U625" t="s">
        <v>554</v>
      </c>
      <c r="V625" t="s">
        <v>555</v>
      </c>
      <c r="W625" t="s">
        <v>541</v>
      </c>
      <c r="X625" t="s">
        <v>542</v>
      </c>
      <c r="Y625" t="s">
        <v>1243</v>
      </c>
      <c r="Z625" t="s">
        <v>962</v>
      </c>
      <c r="AA625" t="s">
        <v>26</v>
      </c>
      <c r="AB625" s="3">
        <v>119380</v>
      </c>
      <c r="AC625" s="3">
        <v>0</v>
      </c>
      <c r="AD625">
        <v>0</v>
      </c>
      <c r="AE625" s="3">
        <v>119380</v>
      </c>
      <c r="AF625" s="3">
        <f t="shared" si="40"/>
        <v>-119380</v>
      </c>
      <c r="AG625" s="3">
        <v>0</v>
      </c>
      <c r="AH625" s="3">
        <f t="shared" si="41"/>
        <v>0</v>
      </c>
      <c r="AI625" s="3">
        <f t="shared" si="42"/>
        <v>0</v>
      </c>
      <c r="AJ625">
        <v>0</v>
      </c>
      <c r="AK625">
        <v>0</v>
      </c>
      <c r="AL625">
        <v>45800.65</v>
      </c>
      <c r="AM625">
        <f t="shared" si="43"/>
        <v>91601.3</v>
      </c>
      <c r="AN625">
        <v>73579.350000000006</v>
      </c>
      <c r="AO625">
        <v>38.369999999999997</v>
      </c>
    </row>
    <row r="626" spans="1:41" hidden="1" x14ac:dyDescent="0.3">
      <c r="A626">
        <v>11000</v>
      </c>
      <c r="B626">
        <v>223840</v>
      </c>
      <c r="C626">
        <v>256477</v>
      </c>
      <c r="D626">
        <v>316</v>
      </c>
      <c r="G626" t="s">
        <v>1240</v>
      </c>
      <c r="H626" t="s">
        <v>1241</v>
      </c>
      <c r="I626">
        <v>0</v>
      </c>
      <c r="J626" t="s">
        <v>519</v>
      </c>
      <c r="K626" t="s">
        <v>520</v>
      </c>
      <c r="L626">
        <v>5</v>
      </c>
      <c r="M626">
        <v>91</v>
      </c>
      <c r="N626" t="s">
        <v>584</v>
      </c>
      <c r="O626" t="s">
        <v>545</v>
      </c>
      <c r="P626" t="s">
        <v>546</v>
      </c>
      <c r="Q626" t="s">
        <v>524</v>
      </c>
      <c r="R626" t="s">
        <v>525</v>
      </c>
      <c r="S626" t="s">
        <v>526</v>
      </c>
      <c r="T626" t="s">
        <v>527</v>
      </c>
      <c r="U626" t="s">
        <v>554</v>
      </c>
      <c r="V626" t="s">
        <v>555</v>
      </c>
      <c r="W626" t="s">
        <v>541</v>
      </c>
      <c r="X626" t="s">
        <v>542</v>
      </c>
      <c r="Y626" t="s">
        <v>669</v>
      </c>
      <c r="Z626" t="s">
        <v>670</v>
      </c>
      <c r="AA626" t="s">
        <v>26</v>
      </c>
      <c r="AB626" s="3">
        <v>24000</v>
      </c>
      <c r="AC626" s="3">
        <v>0</v>
      </c>
      <c r="AD626">
        <v>0</v>
      </c>
      <c r="AE626" s="3">
        <v>24000</v>
      </c>
      <c r="AF626" s="3">
        <f t="shared" si="40"/>
        <v>-24000</v>
      </c>
      <c r="AG626" s="3">
        <v>0</v>
      </c>
      <c r="AH626" s="3">
        <f t="shared" si="41"/>
        <v>0</v>
      </c>
      <c r="AI626" s="3">
        <f t="shared" si="42"/>
        <v>0</v>
      </c>
      <c r="AJ626">
        <v>0</v>
      </c>
      <c r="AK626">
        <v>0</v>
      </c>
      <c r="AL626">
        <v>14000</v>
      </c>
      <c r="AM626">
        <f t="shared" si="43"/>
        <v>28000</v>
      </c>
      <c r="AN626">
        <v>10000</v>
      </c>
      <c r="AO626">
        <v>58.33</v>
      </c>
    </row>
    <row r="627" spans="1:41" hidden="1" x14ac:dyDescent="0.3">
      <c r="A627">
        <v>11000</v>
      </c>
      <c r="B627">
        <v>224038</v>
      </c>
      <c r="C627">
        <v>256639</v>
      </c>
      <c r="D627">
        <v>316</v>
      </c>
      <c r="G627" t="s">
        <v>1240</v>
      </c>
      <c r="H627" t="s">
        <v>1241</v>
      </c>
      <c r="I627">
        <v>0</v>
      </c>
      <c r="J627" t="s">
        <v>519</v>
      </c>
      <c r="K627" t="s">
        <v>520</v>
      </c>
      <c r="L627">
        <v>5</v>
      </c>
      <c r="M627">
        <v>91</v>
      </c>
      <c r="N627" t="s">
        <v>584</v>
      </c>
      <c r="O627" t="s">
        <v>545</v>
      </c>
      <c r="P627" t="s">
        <v>546</v>
      </c>
      <c r="Q627" t="s">
        <v>524</v>
      </c>
      <c r="R627" t="s">
        <v>525</v>
      </c>
      <c r="S627" t="s">
        <v>526</v>
      </c>
      <c r="T627" t="s">
        <v>527</v>
      </c>
      <c r="U627" t="s">
        <v>554</v>
      </c>
      <c r="V627" t="s">
        <v>555</v>
      </c>
      <c r="W627" t="s">
        <v>541</v>
      </c>
      <c r="X627" t="s">
        <v>542</v>
      </c>
      <c r="Y627" t="s">
        <v>1244</v>
      </c>
      <c r="Z627" t="s">
        <v>956</v>
      </c>
      <c r="AA627" t="s">
        <v>26</v>
      </c>
      <c r="AB627" s="3">
        <v>1176885</v>
      </c>
      <c r="AC627" s="3">
        <v>0</v>
      </c>
      <c r="AD627">
        <v>0</v>
      </c>
      <c r="AE627" s="3">
        <v>1176885</v>
      </c>
      <c r="AF627" s="3">
        <f t="shared" si="40"/>
        <v>-1176885</v>
      </c>
      <c r="AG627" s="3">
        <v>0</v>
      </c>
      <c r="AH627" s="3">
        <f t="shared" si="41"/>
        <v>0</v>
      </c>
      <c r="AI627" s="3">
        <f t="shared" si="42"/>
        <v>0</v>
      </c>
      <c r="AJ627">
        <v>0</v>
      </c>
      <c r="AK627">
        <v>0</v>
      </c>
      <c r="AL627">
        <v>527825.01</v>
      </c>
      <c r="AM627">
        <f t="shared" si="43"/>
        <v>1055650.02</v>
      </c>
      <c r="AN627">
        <v>649059.99</v>
      </c>
      <c r="AO627">
        <v>44.85</v>
      </c>
    </row>
    <row r="628" spans="1:41" hidden="1" x14ac:dyDescent="0.3">
      <c r="A628">
        <v>11000</v>
      </c>
      <c r="B628">
        <v>224030</v>
      </c>
      <c r="C628">
        <v>256632</v>
      </c>
      <c r="D628">
        <v>316</v>
      </c>
      <c r="G628" t="s">
        <v>1240</v>
      </c>
      <c r="H628" t="s">
        <v>1241</v>
      </c>
      <c r="I628">
        <v>0</v>
      </c>
      <c r="J628" t="s">
        <v>519</v>
      </c>
      <c r="K628" t="s">
        <v>520</v>
      </c>
      <c r="L628">
        <v>5</v>
      </c>
      <c r="M628">
        <v>91</v>
      </c>
      <c r="N628" t="s">
        <v>584</v>
      </c>
      <c r="O628" t="s">
        <v>545</v>
      </c>
      <c r="P628" t="s">
        <v>546</v>
      </c>
      <c r="Q628" t="s">
        <v>524</v>
      </c>
      <c r="R628" t="s">
        <v>525</v>
      </c>
      <c r="S628" t="s">
        <v>526</v>
      </c>
      <c r="T628" t="s">
        <v>527</v>
      </c>
      <c r="U628" t="s">
        <v>554</v>
      </c>
      <c r="V628" t="s">
        <v>555</v>
      </c>
      <c r="W628" t="s">
        <v>541</v>
      </c>
      <c r="X628" t="s">
        <v>542</v>
      </c>
      <c r="Y628" t="s">
        <v>957</v>
      </c>
      <c r="Z628" t="s">
        <v>958</v>
      </c>
      <c r="AA628" t="s">
        <v>26</v>
      </c>
      <c r="AB628" s="3">
        <v>24000</v>
      </c>
      <c r="AC628" s="3">
        <v>0</v>
      </c>
      <c r="AD628">
        <v>0</v>
      </c>
      <c r="AE628" s="3">
        <v>24000</v>
      </c>
      <c r="AF628" s="3">
        <f t="shared" si="40"/>
        <v>-24000</v>
      </c>
      <c r="AG628" s="3">
        <v>0</v>
      </c>
      <c r="AH628" s="3">
        <f t="shared" si="41"/>
        <v>0</v>
      </c>
      <c r="AI628" s="3">
        <f t="shared" si="42"/>
        <v>0</v>
      </c>
      <c r="AJ628">
        <v>0</v>
      </c>
      <c r="AK628">
        <v>0</v>
      </c>
      <c r="AL628">
        <v>10000</v>
      </c>
      <c r="AM628">
        <f t="shared" si="43"/>
        <v>20000</v>
      </c>
      <c r="AN628">
        <v>14000</v>
      </c>
      <c r="AO628">
        <v>41.67</v>
      </c>
    </row>
    <row r="629" spans="1:41" hidden="1" x14ac:dyDescent="0.3">
      <c r="A629">
        <v>11000</v>
      </c>
      <c r="B629">
        <v>224019</v>
      </c>
      <c r="C629">
        <v>256621</v>
      </c>
      <c r="D629">
        <v>316</v>
      </c>
      <c r="G629" t="s">
        <v>1240</v>
      </c>
      <c r="H629" t="s">
        <v>1241</v>
      </c>
      <c r="I629">
        <v>0</v>
      </c>
      <c r="J629" t="s">
        <v>519</v>
      </c>
      <c r="K629" t="s">
        <v>520</v>
      </c>
      <c r="L629">
        <v>5</v>
      </c>
      <c r="M629">
        <v>91</v>
      </c>
      <c r="N629" t="s">
        <v>584</v>
      </c>
      <c r="O629" t="s">
        <v>545</v>
      </c>
      <c r="P629" t="s">
        <v>546</v>
      </c>
      <c r="Q629" t="s">
        <v>524</v>
      </c>
      <c r="R629" t="s">
        <v>525</v>
      </c>
      <c r="S629" t="s">
        <v>526</v>
      </c>
      <c r="T629" t="s">
        <v>527</v>
      </c>
      <c r="U629" t="s">
        <v>554</v>
      </c>
      <c r="V629" t="s">
        <v>555</v>
      </c>
      <c r="W629" t="s">
        <v>541</v>
      </c>
      <c r="X629" t="s">
        <v>542</v>
      </c>
      <c r="Y629" t="s">
        <v>646</v>
      </c>
      <c r="Z629" t="s">
        <v>647</v>
      </c>
      <c r="AA629" t="s">
        <v>26</v>
      </c>
      <c r="AB629" s="3">
        <v>4548</v>
      </c>
      <c r="AC629" s="3">
        <v>0</v>
      </c>
      <c r="AD629">
        <v>0</v>
      </c>
      <c r="AE629" s="3">
        <v>4548</v>
      </c>
      <c r="AF629" s="3">
        <f t="shared" si="40"/>
        <v>-4548</v>
      </c>
      <c r="AG629" s="3">
        <v>0</v>
      </c>
      <c r="AH629" s="3">
        <f t="shared" si="41"/>
        <v>0</v>
      </c>
      <c r="AI629" s="3">
        <f t="shared" si="42"/>
        <v>0</v>
      </c>
      <c r="AJ629">
        <v>0</v>
      </c>
      <c r="AK629">
        <v>0</v>
      </c>
      <c r="AL629">
        <v>2302.56</v>
      </c>
      <c r="AM629">
        <f t="shared" si="43"/>
        <v>4605.12</v>
      </c>
      <c r="AN629">
        <v>2245.44</v>
      </c>
      <c r="AO629">
        <v>50.63</v>
      </c>
    </row>
    <row r="630" spans="1:41" hidden="1" x14ac:dyDescent="0.3">
      <c r="A630">
        <v>11010</v>
      </c>
      <c r="B630">
        <v>200535</v>
      </c>
      <c r="C630">
        <v>238038</v>
      </c>
      <c r="D630">
        <v>326</v>
      </c>
      <c r="G630" t="s">
        <v>1286</v>
      </c>
      <c r="H630" t="s">
        <v>1287</v>
      </c>
      <c r="I630">
        <v>0</v>
      </c>
      <c r="J630" t="s">
        <v>519</v>
      </c>
      <c r="K630" t="s">
        <v>520</v>
      </c>
      <c r="L630">
        <v>10</v>
      </c>
      <c r="M630">
        <v>95</v>
      </c>
      <c r="N630" s="253" t="s">
        <v>579</v>
      </c>
      <c r="O630" t="s">
        <v>580</v>
      </c>
      <c r="P630" t="s">
        <v>581</v>
      </c>
      <c r="Q630" t="s">
        <v>524</v>
      </c>
      <c r="R630" t="s">
        <v>525</v>
      </c>
      <c r="S630" t="s">
        <v>526</v>
      </c>
      <c r="T630" t="s">
        <v>527</v>
      </c>
      <c r="U630" t="s">
        <v>554</v>
      </c>
      <c r="V630" t="s">
        <v>555</v>
      </c>
      <c r="W630" t="s">
        <v>541</v>
      </c>
      <c r="X630" t="s">
        <v>542</v>
      </c>
      <c r="Y630" t="s">
        <v>588</v>
      </c>
      <c r="Z630" t="s">
        <v>589</v>
      </c>
      <c r="AA630" t="s">
        <v>29</v>
      </c>
      <c r="AB630" s="3">
        <v>61000</v>
      </c>
      <c r="AC630">
        <v>0</v>
      </c>
      <c r="AD630">
        <v>0</v>
      </c>
      <c r="AE630" s="3">
        <v>61000</v>
      </c>
      <c r="AF630" s="3">
        <f t="shared" si="40"/>
        <v>0</v>
      </c>
      <c r="AG630" s="3">
        <v>61000</v>
      </c>
      <c r="AH630" s="3">
        <f t="shared" si="41"/>
        <v>63012.999999999993</v>
      </c>
      <c r="AI630" s="3">
        <f t="shared" si="42"/>
        <v>65029.415999999997</v>
      </c>
      <c r="AJ630">
        <v>0</v>
      </c>
      <c r="AK630">
        <v>0</v>
      </c>
      <c r="AL630">
        <v>14869.56</v>
      </c>
      <c r="AM630">
        <f t="shared" si="43"/>
        <v>29739.119999999999</v>
      </c>
      <c r="AN630">
        <v>46130.44</v>
      </c>
      <c r="AO630">
        <v>24.38</v>
      </c>
    </row>
    <row r="631" spans="1:41" hidden="1" x14ac:dyDescent="0.3">
      <c r="A631">
        <v>11000</v>
      </c>
      <c r="B631">
        <v>232809</v>
      </c>
      <c r="C631">
        <v>257885</v>
      </c>
      <c r="D631">
        <v>316</v>
      </c>
      <c r="G631" t="s">
        <v>1240</v>
      </c>
      <c r="H631" t="s">
        <v>1241</v>
      </c>
      <c r="I631">
        <v>0</v>
      </c>
      <c r="J631" t="s">
        <v>519</v>
      </c>
      <c r="K631" t="s">
        <v>520</v>
      </c>
      <c r="L631">
        <v>5</v>
      </c>
      <c r="M631">
        <v>91</v>
      </c>
      <c r="N631" t="s">
        <v>584</v>
      </c>
      <c r="O631" t="s">
        <v>545</v>
      </c>
      <c r="P631" t="s">
        <v>546</v>
      </c>
      <c r="Q631" t="s">
        <v>524</v>
      </c>
      <c r="R631" t="s">
        <v>525</v>
      </c>
      <c r="S631" t="s">
        <v>526</v>
      </c>
      <c r="T631" t="s">
        <v>527</v>
      </c>
      <c r="U631" t="s">
        <v>554</v>
      </c>
      <c r="V631" t="s">
        <v>555</v>
      </c>
      <c r="W631" t="s">
        <v>541</v>
      </c>
      <c r="X631" t="s">
        <v>542</v>
      </c>
      <c r="Y631" t="s">
        <v>675</v>
      </c>
      <c r="Z631" t="s">
        <v>676</v>
      </c>
      <c r="AA631" t="s">
        <v>26</v>
      </c>
      <c r="AB631" s="3">
        <v>14524</v>
      </c>
      <c r="AC631" s="3">
        <v>0</v>
      </c>
      <c r="AD631">
        <v>0</v>
      </c>
      <c r="AE631" s="3">
        <v>14524</v>
      </c>
      <c r="AF631" s="3">
        <f t="shared" si="40"/>
        <v>-14524</v>
      </c>
      <c r="AG631" s="3">
        <v>0</v>
      </c>
      <c r="AH631" s="3">
        <f t="shared" si="41"/>
        <v>0</v>
      </c>
      <c r="AI631" s="3">
        <f t="shared" si="42"/>
        <v>0</v>
      </c>
      <c r="AJ631">
        <v>0</v>
      </c>
      <c r="AK631">
        <v>0</v>
      </c>
      <c r="AL631">
        <v>7021.38</v>
      </c>
      <c r="AM631">
        <f t="shared" si="43"/>
        <v>14042.76</v>
      </c>
      <c r="AN631">
        <v>7502.62</v>
      </c>
      <c r="AO631">
        <v>48.34</v>
      </c>
    </row>
    <row r="632" spans="1:41" hidden="1" x14ac:dyDescent="0.3">
      <c r="A632">
        <v>11000</v>
      </c>
      <c r="B632">
        <v>223913</v>
      </c>
      <c r="C632">
        <v>256539</v>
      </c>
      <c r="D632">
        <v>316</v>
      </c>
      <c r="G632" t="s">
        <v>1240</v>
      </c>
      <c r="H632" t="s">
        <v>1241</v>
      </c>
      <c r="I632">
        <v>0</v>
      </c>
      <c r="J632" t="s">
        <v>519</v>
      </c>
      <c r="K632" t="s">
        <v>520</v>
      </c>
      <c r="L632">
        <v>5</v>
      </c>
      <c r="M632">
        <v>91</v>
      </c>
      <c r="N632" t="s">
        <v>584</v>
      </c>
      <c r="O632" t="s">
        <v>545</v>
      </c>
      <c r="P632" t="s">
        <v>546</v>
      </c>
      <c r="Q632" t="s">
        <v>524</v>
      </c>
      <c r="R632" t="s">
        <v>525</v>
      </c>
      <c r="S632" t="s">
        <v>526</v>
      </c>
      <c r="T632" t="s">
        <v>527</v>
      </c>
      <c r="U632" t="s">
        <v>554</v>
      </c>
      <c r="V632" t="s">
        <v>555</v>
      </c>
      <c r="W632" t="s">
        <v>541</v>
      </c>
      <c r="X632" t="s">
        <v>542</v>
      </c>
      <c r="Y632" t="s">
        <v>652</v>
      </c>
      <c r="Z632" t="s">
        <v>653</v>
      </c>
      <c r="AA632" t="s">
        <v>26</v>
      </c>
      <c r="AB632" s="3">
        <v>1227484</v>
      </c>
      <c r="AC632" s="3">
        <v>0</v>
      </c>
      <c r="AD632">
        <v>0</v>
      </c>
      <c r="AE632" s="3">
        <v>1227484</v>
      </c>
      <c r="AF632" s="3">
        <f t="shared" si="40"/>
        <v>-1227484</v>
      </c>
      <c r="AG632" s="3">
        <v>0</v>
      </c>
      <c r="AH632" s="3">
        <f t="shared" si="41"/>
        <v>0</v>
      </c>
      <c r="AI632" s="3">
        <f t="shared" si="42"/>
        <v>0</v>
      </c>
      <c r="AJ632">
        <v>0</v>
      </c>
      <c r="AK632">
        <v>0</v>
      </c>
      <c r="AL632">
        <v>702167.38</v>
      </c>
      <c r="AM632">
        <f t="shared" si="43"/>
        <v>1404334.76</v>
      </c>
      <c r="AN632">
        <v>525316.62</v>
      </c>
      <c r="AO632">
        <v>57.2</v>
      </c>
    </row>
    <row r="633" spans="1:41" hidden="1" x14ac:dyDescent="0.3">
      <c r="A633">
        <v>11000</v>
      </c>
      <c r="B633">
        <v>202650</v>
      </c>
      <c r="C633">
        <v>240119</v>
      </c>
      <c r="D633">
        <v>316</v>
      </c>
      <c r="G633" t="s">
        <v>1240</v>
      </c>
      <c r="H633" t="s">
        <v>1241</v>
      </c>
      <c r="I633">
        <v>0</v>
      </c>
      <c r="J633" t="s">
        <v>519</v>
      </c>
      <c r="K633" t="s">
        <v>520</v>
      </c>
      <c r="L633">
        <v>5</v>
      </c>
      <c r="M633">
        <v>91</v>
      </c>
      <c r="N633" t="s">
        <v>584</v>
      </c>
      <c r="O633" t="s">
        <v>545</v>
      </c>
      <c r="P633" t="s">
        <v>546</v>
      </c>
      <c r="Q633" t="s">
        <v>524</v>
      </c>
      <c r="R633" t="s">
        <v>525</v>
      </c>
      <c r="S633" t="s">
        <v>526</v>
      </c>
      <c r="T633" t="s">
        <v>527</v>
      </c>
      <c r="U633" t="s">
        <v>554</v>
      </c>
      <c r="V633" t="s">
        <v>555</v>
      </c>
      <c r="W633" t="s">
        <v>541</v>
      </c>
      <c r="X633" t="s">
        <v>542</v>
      </c>
      <c r="Y633" t="s">
        <v>667</v>
      </c>
      <c r="Z633" t="s">
        <v>668</v>
      </c>
      <c r="AA633" t="s">
        <v>26</v>
      </c>
      <c r="AB633" s="3">
        <v>177932</v>
      </c>
      <c r="AC633" s="3">
        <v>0</v>
      </c>
      <c r="AD633">
        <v>0</v>
      </c>
      <c r="AE633" s="3">
        <v>177932</v>
      </c>
      <c r="AF633" s="3">
        <f t="shared" si="40"/>
        <v>-177932</v>
      </c>
      <c r="AG633" s="3">
        <v>0</v>
      </c>
      <c r="AH633" s="3">
        <f t="shared" si="41"/>
        <v>0</v>
      </c>
      <c r="AI633" s="3">
        <f t="shared" si="42"/>
        <v>0</v>
      </c>
      <c r="AJ633">
        <v>0</v>
      </c>
      <c r="AK633">
        <v>0</v>
      </c>
      <c r="AL633">
        <v>87311.46</v>
      </c>
      <c r="AM633">
        <f t="shared" si="43"/>
        <v>174622.92</v>
      </c>
      <c r="AN633">
        <v>90620.54</v>
      </c>
      <c r="AO633">
        <v>49.07</v>
      </c>
    </row>
    <row r="634" spans="1:41" hidden="1" x14ac:dyDescent="0.3">
      <c r="A634">
        <v>11000</v>
      </c>
      <c r="B634">
        <v>223460</v>
      </c>
      <c r="C634">
        <v>256217</v>
      </c>
      <c r="D634">
        <v>316</v>
      </c>
      <c r="G634" t="s">
        <v>1240</v>
      </c>
      <c r="H634" t="s">
        <v>1241</v>
      </c>
      <c r="I634">
        <v>0</v>
      </c>
      <c r="J634" t="s">
        <v>519</v>
      </c>
      <c r="K634" t="s">
        <v>520</v>
      </c>
      <c r="L634">
        <v>5</v>
      </c>
      <c r="M634">
        <v>91</v>
      </c>
      <c r="N634" t="s">
        <v>584</v>
      </c>
      <c r="O634" t="s">
        <v>545</v>
      </c>
      <c r="P634" t="s">
        <v>546</v>
      </c>
      <c r="Q634" t="s">
        <v>524</v>
      </c>
      <c r="R634" t="s">
        <v>525</v>
      </c>
      <c r="S634" t="s">
        <v>526</v>
      </c>
      <c r="T634" t="s">
        <v>527</v>
      </c>
      <c r="U634" t="s">
        <v>554</v>
      </c>
      <c r="V634" t="s">
        <v>555</v>
      </c>
      <c r="W634" t="s">
        <v>541</v>
      </c>
      <c r="X634" t="s">
        <v>542</v>
      </c>
      <c r="Y634" t="s">
        <v>1245</v>
      </c>
      <c r="Z634" t="s">
        <v>952</v>
      </c>
      <c r="AA634" t="s">
        <v>26</v>
      </c>
      <c r="AB634" s="3">
        <v>2274</v>
      </c>
      <c r="AC634" s="3">
        <v>0</v>
      </c>
      <c r="AD634">
        <v>0</v>
      </c>
      <c r="AE634" s="3">
        <v>2274</v>
      </c>
      <c r="AF634" s="3">
        <f t="shared" si="40"/>
        <v>-2274</v>
      </c>
      <c r="AG634" s="3">
        <v>0</v>
      </c>
      <c r="AH634" s="3">
        <f t="shared" si="41"/>
        <v>0</v>
      </c>
      <c r="AI634" s="3">
        <f t="shared" si="42"/>
        <v>0</v>
      </c>
      <c r="AJ634">
        <v>0</v>
      </c>
      <c r="AK634">
        <v>0</v>
      </c>
      <c r="AL634">
        <v>885.6</v>
      </c>
      <c r="AM634">
        <f t="shared" si="43"/>
        <v>1771.2</v>
      </c>
      <c r="AN634">
        <v>1388.4</v>
      </c>
      <c r="AO634">
        <v>38.94</v>
      </c>
    </row>
    <row r="635" spans="1:41" hidden="1" x14ac:dyDescent="0.3">
      <c r="A635">
        <v>10932</v>
      </c>
      <c r="B635">
        <v>205356</v>
      </c>
      <c r="C635">
        <v>242780</v>
      </c>
      <c r="D635">
        <v>248</v>
      </c>
      <c r="G635" t="s">
        <v>1134</v>
      </c>
      <c r="H635" t="s">
        <v>1135</v>
      </c>
      <c r="I635">
        <v>0</v>
      </c>
      <c r="J635" t="s">
        <v>519</v>
      </c>
      <c r="K635" t="s">
        <v>520</v>
      </c>
      <c r="L635">
        <v>3</v>
      </c>
      <c r="M635">
        <v>34</v>
      </c>
      <c r="N635" t="s">
        <v>719</v>
      </c>
      <c r="O635" t="s">
        <v>570</v>
      </c>
      <c r="P635" t="s">
        <v>571</v>
      </c>
      <c r="Q635" t="s">
        <v>524</v>
      </c>
      <c r="R635" t="s">
        <v>525</v>
      </c>
      <c r="S635" t="s">
        <v>526</v>
      </c>
      <c r="T635" t="s">
        <v>527</v>
      </c>
      <c r="U635" t="s">
        <v>554</v>
      </c>
      <c r="V635" t="s">
        <v>555</v>
      </c>
      <c r="W635" t="s">
        <v>541</v>
      </c>
      <c r="X635" t="s">
        <v>542</v>
      </c>
      <c r="Y635" t="s">
        <v>592</v>
      </c>
      <c r="Z635" t="s">
        <v>593</v>
      </c>
      <c r="AA635" t="s">
        <v>29</v>
      </c>
      <c r="AB635" s="3">
        <v>60000</v>
      </c>
      <c r="AC635">
        <v>0</v>
      </c>
      <c r="AD635">
        <v>0</v>
      </c>
      <c r="AE635" s="3">
        <v>60000</v>
      </c>
      <c r="AF635" s="3">
        <f t="shared" si="40"/>
        <v>0</v>
      </c>
      <c r="AG635" s="3">
        <v>60000</v>
      </c>
      <c r="AH635" s="3">
        <f t="shared" si="41"/>
        <v>61979.999999999993</v>
      </c>
      <c r="AI635" s="3">
        <f t="shared" si="42"/>
        <v>63963.359999999993</v>
      </c>
      <c r="AJ635">
        <v>0</v>
      </c>
      <c r="AK635">
        <v>0</v>
      </c>
      <c r="AL635">
        <v>54118.73</v>
      </c>
      <c r="AM635">
        <f t="shared" si="43"/>
        <v>108237.46</v>
      </c>
      <c r="AN635">
        <v>5881.27</v>
      </c>
      <c r="AO635">
        <v>90.2</v>
      </c>
    </row>
    <row r="636" spans="1:41" hidden="1" x14ac:dyDescent="0.3">
      <c r="A636">
        <v>11000</v>
      </c>
      <c r="B636">
        <v>203216</v>
      </c>
      <c r="C636">
        <v>240671</v>
      </c>
      <c r="D636">
        <v>316</v>
      </c>
      <c r="G636" t="s">
        <v>1240</v>
      </c>
      <c r="H636" t="s">
        <v>1241</v>
      </c>
      <c r="I636">
        <v>0</v>
      </c>
      <c r="J636" t="s">
        <v>519</v>
      </c>
      <c r="K636" t="s">
        <v>520</v>
      </c>
      <c r="L636">
        <v>5</v>
      </c>
      <c r="M636">
        <v>91</v>
      </c>
      <c r="N636" t="s">
        <v>584</v>
      </c>
      <c r="O636" t="s">
        <v>545</v>
      </c>
      <c r="P636" t="s">
        <v>546</v>
      </c>
      <c r="Q636" t="s">
        <v>524</v>
      </c>
      <c r="R636" t="s">
        <v>525</v>
      </c>
      <c r="S636" t="s">
        <v>526</v>
      </c>
      <c r="T636" t="s">
        <v>527</v>
      </c>
      <c r="U636" t="s">
        <v>554</v>
      </c>
      <c r="V636" t="s">
        <v>555</v>
      </c>
      <c r="W636" t="s">
        <v>541</v>
      </c>
      <c r="X636" t="s">
        <v>542</v>
      </c>
      <c r="Y636" t="s">
        <v>658</v>
      </c>
      <c r="Z636" t="s">
        <v>659</v>
      </c>
      <c r="AA636" t="s">
        <v>26</v>
      </c>
      <c r="AB636" s="3">
        <v>307</v>
      </c>
      <c r="AC636" s="3">
        <v>0</v>
      </c>
      <c r="AD636">
        <v>0</v>
      </c>
      <c r="AE636" s="3">
        <v>307</v>
      </c>
      <c r="AF636" s="3">
        <f t="shared" si="40"/>
        <v>-307</v>
      </c>
      <c r="AG636" s="3">
        <v>0</v>
      </c>
      <c r="AH636" s="3">
        <f t="shared" si="41"/>
        <v>0</v>
      </c>
      <c r="AI636" s="3">
        <f t="shared" si="42"/>
        <v>0</v>
      </c>
      <c r="AJ636">
        <v>0</v>
      </c>
      <c r="AK636">
        <v>0</v>
      </c>
      <c r="AL636">
        <v>225.9</v>
      </c>
      <c r="AM636">
        <f t="shared" si="43"/>
        <v>451.8</v>
      </c>
      <c r="AN636">
        <v>81.099999999999994</v>
      </c>
      <c r="AO636">
        <v>73.58</v>
      </c>
    </row>
    <row r="637" spans="1:41" hidden="1" x14ac:dyDescent="0.3">
      <c r="A637">
        <v>11100</v>
      </c>
      <c r="B637">
        <v>225007</v>
      </c>
      <c r="C637">
        <v>257140</v>
      </c>
      <c r="D637">
        <v>416</v>
      </c>
      <c r="G637" t="s">
        <v>1410</v>
      </c>
      <c r="H637" t="s">
        <v>1411</v>
      </c>
      <c r="I637">
        <v>0</v>
      </c>
      <c r="J637" t="s">
        <v>519</v>
      </c>
      <c r="K637" t="s">
        <v>520</v>
      </c>
      <c r="L637">
        <v>5</v>
      </c>
      <c r="M637">
        <v>93</v>
      </c>
      <c r="N637" t="s">
        <v>1001</v>
      </c>
      <c r="O637" t="s">
        <v>545</v>
      </c>
      <c r="P637" t="s">
        <v>546</v>
      </c>
      <c r="Q637" t="s">
        <v>524</v>
      </c>
      <c r="R637" t="s">
        <v>525</v>
      </c>
      <c r="S637" t="s">
        <v>526</v>
      </c>
      <c r="T637" t="s">
        <v>527</v>
      </c>
      <c r="U637" t="s">
        <v>554</v>
      </c>
      <c r="V637" t="s">
        <v>555</v>
      </c>
      <c r="W637" t="s">
        <v>1002</v>
      </c>
      <c r="X637" t="s">
        <v>1003</v>
      </c>
      <c r="Y637" t="s">
        <v>597</v>
      </c>
      <c r="Z637" t="s">
        <v>598</v>
      </c>
      <c r="AA637" t="s">
        <v>29</v>
      </c>
      <c r="AB637" s="3">
        <v>60000</v>
      </c>
      <c r="AC637">
        <v>0</v>
      </c>
      <c r="AD637">
        <v>0</v>
      </c>
      <c r="AE637" s="3">
        <v>60000</v>
      </c>
      <c r="AF637" s="3">
        <f t="shared" si="40"/>
        <v>0</v>
      </c>
      <c r="AG637" s="3">
        <v>60000</v>
      </c>
      <c r="AH637" s="3">
        <f t="shared" si="41"/>
        <v>61979.999999999993</v>
      </c>
      <c r="AI637" s="3">
        <f t="shared" si="42"/>
        <v>63963.359999999993</v>
      </c>
      <c r="AJ637">
        <v>0</v>
      </c>
      <c r="AK637">
        <v>0</v>
      </c>
      <c r="AL637">
        <v>22008.7</v>
      </c>
      <c r="AM637">
        <f t="shared" si="43"/>
        <v>44017.4</v>
      </c>
      <c r="AN637">
        <v>37991.300000000003</v>
      </c>
      <c r="AO637">
        <v>36.68</v>
      </c>
    </row>
    <row r="638" spans="1:41" hidden="1" x14ac:dyDescent="0.3">
      <c r="A638">
        <v>12334</v>
      </c>
      <c r="B638">
        <v>224278</v>
      </c>
      <c r="C638">
        <v>256721</v>
      </c>
      <c r="D638">
        <v>6568</v>
      </c>
      <c r="G638" t="s">
        <v>1992</v>
      </c>
      <c r="H638" t="s">
        <v>1993</v>
      </c>
      <c r="I638">
        <v>0</v>
      </c>
      <c r="J638" t="s">
        <v>519</v>
      </c>
      <c r="K638" t="s">
        <v>520</v>
      </c>
      <c r="L638">
        <v>5</v>
      </c>
      <c r="M638">
        <v>58</v>
      </c>
      <c r="N638" t="s">
        <v>617</v>
      </c>
      <c r="O638" t="s">
        <v>618</v>
      </c>
      <c r="P638" t="s">
        <v>619</v>
      </c>
      <c r="Q638" t="s">
        <v>524</v>
      </c>
      <c r="R638" t="s">
        <v>525</v>
      </c>
      <c r="S638" t="s">
        <v>526</v>
      </c>
      <c r="T638" t="s">
        <v>527</v>
      </c>
      <c r="U638" t="s">
        <v>779</v>
      </c>
      <c r="V638" t="s">
        <v>780</v>
      </c>
      <c r="W638" t="s">
        <v>530</v>
      </c>
      <c r="X638" t="s">
        <v>531</v>
      </c>
      <c r="Y638" t="s">
        <v>706</v>
      </c>
      <c r="Z638" t="s">
        <v>707</v>
      </c>
      <c r="AA638" t="s">
        <v>28</v>
      </c>
      <c r="AB638" s="3">
        <v>31725</v>
      </c>
      <c r="AC638">
        <v>0</v>
      </c>
      <c r="AD638">
        <v>0</v>
      </c>
      <c r="AE638" s="3">
        <v>31725</v>
      </c>
      <c r="AF638" s="3">
        <f t="shared" si="40"/>
        <v>0</v>
      </c>
      <c r="AG638" s="3">
        <v>31725</v>
      </c>
      <c r="AH638" s="3">
        <f t="shared" si="41"/>
        <v>32771.924999999996</v>
      </c>
      <c r="AI638" s="3">
        <f t="shared" si="42"/>
        <v>33820.626599999996</v>
      </c>
      <c r="AJ638">
        <v>0</v>
      </c>
      <c r="AK638">
        <v>12760</v>
      </c>
      <c r="AL638">
        <v>0</v>
      </c>
      <c r="AM638">
        <f t="shared" si="43"/>
        <v>0</v>
      </c>
      <c r="AN638">
        <v>18965</v>
      </c>
      <c r="AO638">
        <v>0</v>
      </c>
    </row>
    <row r="639" spans="1:41" hidden="1" x14ac:dyDescent="0.3">
      <c r="A639">
        <v>12627</v>
      </c>
      <c r="B639">
        <v>224084</v>
      </c>
      <c r="C639">
        <v>256675</v>
      </c>
      <c r="D639">
        <v>8643</v>
      </c>
      <c r="G639" t="s">
        <v>1930</v>
      </c>
      <c r="H639" t="s">
        <v>1931</v>
      </c>
      <c r="I639">
        <v>0</v>
      </c>
      <c r="J639" t="s">
        <v>519</v>
      </c>
      <c r="K639" t="s">
        <v>520</v>
      </c>
      <c r="L639">
        <v>5</v>
      </c>
      <c r="M639">
        <v>58</v>
      </c>
      <c r="N639" t="s">
        <v>617</v>
      </c>
      <c r="O639" t="s">
        <v>618</v>
      </c>
      <c r="P639" t="s">
        <v>619</v>
      </c>
      <c r="Q639" t="s">
        <v>524</v>
      </c>
      <c r="R639" t="s">
        <v>525</v>
      </c>
      <c r="S639" t="s">
        <v>526</v>
      </c>
      <c r="T639" t="s">
        <v>527</v>
      </c>
      <c r="U639" t="s">
        <v>779</v>
      </c>
      <c r="V639" t="s">
        <v>780</v>
      </c>
      <c r="W639" t="s">
        <v>541</v>
      </c>
      <c r="X639" t="s">
        <v>542</v>
      </c>
      <c r="Y639" t="s">
        <v>706</v>
      </c>
      <c r="Z639" t="s">
        <v>707</v>
      </c>
      <c r="AA639" t="s">
        <v>28</v>
      </c>
      <c r="AB639" s="3">
        <v>31473</v>
      </c>
      <c r="AC639">
        <v>0</v>
      </c>
      <c r="AD639">
        <v>0</v>
      </c>
      <c r="AE639" s="3">
        <v>31473</v>
      </c>
      <c r="AF639" s="3">
        <f t="shared" si="40"/>
        <v>0</v>
      </c>
      <c r="AG639" s="3">
        <v>31473</v>
      </c>
      <c r="AH639" s="3">
        <f t="shared" si="41"/>
        <v>32511.608999999997</v>
      </c>
      <c r="AI639" s="3">
        <f t="shared" si="42"/>
        <v>33551.980488000001</v>
      </c>
      <c r="AJ639">
        <v>0</v>
      </c>
      <c r="AK639">
        <v>0</v>
      </c>
      <c r="AL639">
        <v>0</v>
      </c>
      <c r="AM639">
        <f t="shared" si="43"/>
        <v>0</v>
      </c>
      <c r="AN639">
        <v>31473</v>
      </c>
      <c r="AO639">
        <v>0</v>
      </c>
    </row>
    <row r="640" spans="1:41" hidden="1" x14ac:dyDescent="0.3">
      <c r="A640">
        <v>11006</v>
      </c>
      <c r="B640">
        <v>223813</v>
      </c>
      <c r="C640">
        <v>256450</v>
      </c>
      <c r="D640">
        <v>322</v>
      </c>
      <c r="G640" t="s">
        <v>1252</v>
      </c>
      <c r="H640" t="s">
        <v>1253</v>
      </c>
      <c r="I640">
        <v>0</v>
      </c>
      <c r="J640" t="s">
        <v>519</v>
      </c>
      <c r="K640" t="s">
        <v>520</v>
      </c>
      <c r="L640">
        <v>10</v>
      </c>
      <c r="M640">
        <v>104</v>
      </c>
      <c r="N640" t="s">
        <v>564</v>
      </c>
      <c r="O640" t="s">
        <v>1254</v>
      </c>
      <c r="P640" t="s">
        <v>1255</v>
      </c>
      <c r="Q640" t="s">
        <v>524</v>
      </c>
      <c r="R640" t="s">
        <v>525</v>
      </c>
      <c r="S640" t="s">
        <v>526</v>
      </c>
      <c r="T640" t="s">
        <v>527</v>
      </c>
      <c r="U640" t="s">
        <v>554</v>
      </c>
      <c r="V640" t="s">
        <v>555</v>
      </c>
      <c r="W640" t="s">
        <v>541</v>
      </c>
      <c r="X640" t="s">
        <v>542</v>
      </c>
      <c r="Y640" t="s">
        <v>669</v>
      </c>
      <c r="Z640" t="s">
        <v>670</v>
      </c>
      <c r="AA640" t="s">
        <v>26</v>
      </c>
      <c r="AB640" s="3">
        <v>42000</v>
      </c>
      <c r="AC640" s="3">
        <v>0</v>
      </c>
      <c r="AD640">
        <v>0</v>
      </c>
      <c r="AE640" s="3">
        <v>42000</v>
      </c>
      <c r="AF640" s="3">
        <f t="shared" si="40"/>
        <v>-42000</v>
      </c>
      <c r="AG640" s="3">
        <v>0</v>
      </c>
      <c r="AH640" s="3">
        <f t="shared" si="41"/>
        <v>0</v>
      </c>
      <c r="AI640" s="3">
        <f t="shared" si="42"/>
        <v>0</v>
      </c>
      <c r="AJ640">
        <v>0</v>
      </c>
      <c r="AK640">
        <v>0</v>
      </c>
      <c r="AL640">
        <v>18000</v>
      </c>
      <c r="AM640">
        <f t="shared" si="43"/>
        <v>36000</v>
      </c>
      <c r="AN640">
        <v>24000</v>
      </c>
      <c r="AO640">
        <v>42.86</v>
      </c>
    </row>
    <row r="641" spans="1:41" hidden="1" x14ac:dyDescent="0.3">
      <c r="A641">
        <v>11006</v>
      </c>
      <c r="B641">
        <v>206768</v>
      </c>
      <c r="C641">
        <v>244169</v>
      </c>
      <c r="D641">
        <v>322</v>
      </c>
      <c r="G641" t="s">
        <v>1252</v>
      </c>
      <c r="H641" t="s">
        <v>1253</v>
      </c>
      <c r="I641">
        <v>0</v>
      </c>
      <c r="J641" t="s">
        <v>519</v>
      </c>
      <c r="K641" t="s">
        <v>520</v>
      </c>
      <c r="L641">
        <v>10</v>
      </c>
      <c r="M641">
        <v>104</v>
      </c>
      <c r="N641" t="s">
        <v>564</v>
      </c>
      <c r="O641" t="s">
        <v>565</v>
      </c>
      <c r="P641" t="s">
        <v>566</v>
      </c>
      <c r="Q641" t="s">
        <v>524</v>
      </c>
      <c r="R641" t="s">
        <v>525</v>
      </c>
      <c r="S641" t="s">
        <v>526</v>
      </c>
      <c r="T641" t="s">
        <v>527</v>
      </c>
      <c r="U641" t="s">
        <v>554</v>
      </c>
      <c r="V641" t="s">
        <v>555</v>
      </c>
      <c r="W641" t="s">
        <v>541</v>
      </c>
      <c r="X641" t="s">
        <v>542</v>
      </c>
      <c r="Y641" t="s">
        <v>656</v>
      </c>
      <c r="Z641" t="s">
        <v>657</v>
      </c>
      <c r="AA641" t="s">
        <v>26</v>
      </c>
      <c r="AB641" s="3">
        <v>360643</v>
      </c>
      <c r="AC641" s="3">
        <v>0</v>
      </c>
      <c r="AD641">
        <v>0</v>
      </c>
      <c r="AE641" s="3">
        <v>360643</v>
      </c>
      <c r="AF641" s="3">
        <f t="shared" si="40"/>
        <v>-360643</v>
      </c>
      <c r="AG641" s="3">
        <v>0</v>
      </c>
      <c r="AH641" s="3">
        <f t="shared" si="41"/>
        <v>0</v>
      </c>
      <c r="AI641" s="3">
        <f t="shared" si="42"/>
        <v>0</v>
      </c>
      <c r="AJ641">
        <v>0</v>
      </c>
      <c r="AK641">
        <v>0</v>
      </c>
      <c r="AL641">
        <v>51526.01</v>
      </c>
      <c r="AM641">
        <f t="shared" si="43"/>
        <v>103052.02</v>
      </c>
      <c r="AN641">
        <v>309116.99</v>
      </c>
      <c r="AO641">
        <v>14.29</v>
      </c>
    </row>
    <row r="642" spans="1:41" hidden="1" x14ac:dyDescent="0.3">
      <c r="A642">
        <v>11214</v>
      </c>
      <c r="B642">
        <v>226043</v>
      </c>
      <c r="C642">
        <v>257755</v>
      </c>
      <c r="D642">
        <v>530</v>
      </c>
      <c r="G642" t="s">
        <v>1256</v>
      </c>
      <c r="H642" t="s">
        <v>1257</v>
      </c>
      <c r="I642">
        <v>0</v>
      </c>
      <c r="J642" t="s">
        <v>519</v>
      </c>
      <c r="K642" t="s">
        <v>520</v>
      </c>
      <c r="L642">
        <v>10</v>
      </c>
      <c r="M642">
        <v>104</v>
      </c>
      <c r="N642" t="s">
        <v>564</v>
      </c>
      <c r="O642" t="s">
        <v>1254</v>
      </c>
      <c r="P642" t="s">
        <v>1255</v>
      </c>
      <c r="Q642" t="s">
        <v>524</v>
      </c>
      <c r="R642" t="s">
        <v>525</v>
      </c>
      <c r="S642" t="s">
        <v>526</v>
      </c>
      <c r="T642" t="s">
        <v>527</v>
      </c>
      <c r="U642" t="s">
        <v>554</v>
      </c>
      <c r="V642" t="s">
        <v>555</v>
      </c>
      <c r="W642" t="s">
        <v>541</v>
      </c>
      <c r="X642" t="s">
        <v>542</v>
      </c>
      <c r="Y642" t="s">
        <v>1258</v>
      </c>
      <c r="Z642" t="s">
        <v>1259</v>
      </c>
      <c r="AA642" t="s">
        <v>30</v>
      </c>
      <c r="AB642" s="3">
        <v>587164</v>
      </c>
      <c r="AC642">
        <v>0</v>
      </c>
      <c r="AD642">
        <v>0</v>
      </c>
      <c r="AE642" s="3">
        <v>587164</v>
      </c>
      <c r="AF642" s="3">
        <f t="shared" si="40"/>
        <v>41101.479999999981</v>
      </c>
      <c r="AG642" s="3">
        <v>628265.48</v>
      </c>
      <c r="AH642" s="3">
        <f t="shared" si="41"/>
        <v>648998.24083999998</v>
      </c>
      <c r="AI642" s="3">
        <f t="shared" si="42"/>
        <v>669766.18454687996</v>
      </c>
      <c r="AJ642">
        <v>0</v>
      </c>
      <c r="AK642">
        <v>0</v>
      </c>
      <c r="AL642">
        <v>230803.45</v>
      </c>
      <c r="AM642">
        <f t="shared" si="43"/>
        <v>461606.9</v>
      </c>
      <c r="AN642">
        <v>356360.55</v>
      </c>
      <c r="AO642">
        <v>39.31</v>
      </c>
    </row>
    <row r="643" spans="1:41" hidden="1" x14ac:dyDescent="0.3">
      <c r="A643">
        <v>11006</v>
      </c>
      <c r="B643">
        <v>206774</v>
      </c>
      <c r="C643">
        <v>244175</v>
      </c>
      <c r="D643">
        <v>322</v>
      </c>
      <c r="G643" t="s">
        <v>1252</v>
      </c>
      <c r="H643" t="s">
        <v>1253</v>
      </c>
      <c r="I643">
        <v>0</v>
      </c>
      <c r="J643" t="s">
        <v>519</v>
      </c>
      <c r="K643" t="s">
        <v>520</v>
      </c>
      <c r="L643">
        <v>10</v>
      </c>
      <c r="M643">
        <v>104</v>
      </c>
      <c r="N643" t="s">
        <v>564</v>
      </c>
      <c r="O643" t="s">
        <v>565</v>
      </c>
      <c r="P643" t="s">
        <v>566</v>
      </c>
      <c r="Q643" t="s">
        <v>524</v>
      </c>
      <c r="R643" t="s">
        <v>525</v>
      </c>
      <c r="S643" t="s">
        <v>526</v>
      </c>
      <c r="T643" t="s">
        <v>527</v>
      </c>
      <c r="U643" t="s">
        <v>554</v>
      </c>
      <c r="V643" t="s">
        <v>555</v>
      </c>
      <c r="W643" t="s">
        <v>541</v>
      </c>
      <c r="X643" t="s">
        <v>542</v>
      </c>
      <c r="Y643" t="s">
        <v>650</v>
      </c>
      <c r="Z643" t="s">
        <v>651</v>
      </c>
      <c r="AA643" t="s">
        <v>26</v>
      </c>
      <c r="AB643" s="3">
        <v>51560</v>
      </c>
      <c r="AC643" s="3">
        <v>0</v>
      </c>
      <c r="AD643">
        <v>0</v>
      </c>
      <c r="AE643" s="3">
        <v>51560</v>
      </c>
      <c r="AF643" s="3">
        <f t="shared" si="40"/>
        <v>-51560</v>
      </c>
      <c r="AG643" s="3">
        <v>0</v>
      </c>
      <c r="AH643" s="3">
        <f t="shared" si="41"/>
        <v>0</v>
      </c>
      <c r="AI643" s="3">
        <f t="shared" si="42"/>
        <v>0</v>
      </c>
      <c r="AJ643">
        <v>0</v>
      </c>
      <c r="AK643">
        <v>0</v>
      </c>
      <c r="AL643">
        <v>25340.06</v>
      </c>
      <c r="AM643">
        <f t="shared" si="43"/>
        <v>50680.12</v>
      </c>
      <c r="AN643">
        <v>26219.94</v>
      </c>
      <c r="AO643">
        <v>49.15</v>
      </c>
    </row>
    <row r="644" spans="1:41" hidden="1" x14ac:dyDescent="0.3">
      <c r="A644">
        <v>11214</v>
      </c>
      <c r="B644">
        <v>226044</v>
      </c>
      <c r="C644">
        <v>257756</v>
      </c>
      <c r="D644">
        <v>530</v>
      </c>
      <c r="G644" t="s">
        <v>1256</v>
      </c>
      <c r="H644" t="s">
        <v>1257</v>
      </c>
      <c r="I644">
        <v>0</v>
      </c>
      <c r="J644" t="s">
        <v>519</v>
      </c>
      <c r="K644" t="s">
        <v>520</v>
      </c>
      <c r="L644">
        <v>10</v>
      </c>
      <c r="M644">
        <v>104</v>
      </c>
      <c r="N644" t="s">
        <v>564</v>
      </c>
      <c r="O644" t="s">
        <v>1254</v>
      </c>
      <c r="P644" t="s">
        <v>1255</v>
      </c>
      <c r="Q644" t="s">
        <v>524</v>
      </c>
      <c r="R644" t="s">
        <v>525</v>
      </c>
      <c r="S644" t="s">
        <v>526</v>
      </c>
      <c r="T644" t="s">
        <v>527</v>
      </c>
      <c r="U644" t="s">
        <v>554</v>
      </c>
      <c r="V644" t="s">
        <v>555</v>
      </c>
      <c r="W644" t="s">
        <v>541</v>
      </c>
      <c r="X644" t="s">
        <v>542</v>
      </c>
      <c r="Y644" t="s">
        <v>1260</v>
      </c>
      <c r="Z644" t="s">
        <v>1261</v>
      </c>
      <c r="AA644" t="s">
        <v>30</v>
      </c>
      <c r="AB644" s="3">
        <v>45792</v>
      </c>
      <c r="AC644">
        <v>0</v>
      </c>
      <c r="AD644">
        <v>0</v>
      </c>
      <c r="AE644" s="3">
        <v>45792</v>
      </c>
      <c r="AF644" s="3">
        <f t="shared" si="40"/>
        <v>3205.4400000000023</v>
      </c>
      <c r="AG644" s="3">
        <v>48997.440000000002</v>
      </c>
      <c r="AH644" s="3">
        <f t="shared" si="41"/>
        <v>50614.355519999997</v>
      </c>
      <c r="AI644" s="3">
        <f t="shared" si="42"/>
        <v>52234.014896640001</v>
      </c>
      <c r="AJ644">
        <v>0</v>
      </c>
      <c r="AK644">
        <v>0</v>
      </c>
      <c r="AL644">
        <v>19585</v>
      </c>
      <c r="AM644">
        <f t="shared" si="43"/>
        <v>39170</v>
      </c>
      <c r="AN644">
        <v>26207</v>
      </c>
      <c r="AO644">
        <v>42.77</v>
      </c>
    </row>
    <row r="645" spans="1:41" hidden="1" x14ac:dyDescent="0.3">
      <c r="A645">
        <v>11006</v>
      </c>
      <c r="B645">
        <v>206795</v>
      </c>
      <c r="C645">
        <v>244196</v>
      </c>
      <c r="D645">
        <v>322</v>
      </c>
      <c r="G645" t="s">
        <v>1252</v>
      </c>
      <c r="H645" t="s">
        <v>1253</v>
      </c>
      <c r="I645">
        <v>0</v>
      </c>
      <c r="J645" t="s">
        <v>519</v>
      </c>
      <c r="K645" t="s">
        <v>520</v>
      </c>
      <c r="L645">
        <v>10</v>
      </c>
      <c r="M645">
        <v>104</v>
      </c>
      <c r="N645" t="s">
        <v>564</v>
      </c>
      <c r="O645" t="s">
        <v>565</v>
      </c>
      <c r="P645" t="s">
        <v>566</v>
      </c>
      <c r="Q645" t="s">
        <v>524</v>
      </c>
      <c r="R645" t="s">
        <v>525</v>
      </c>
      <c r="S645" t="s">
        <v>526</v>
      </c>
      <c r="T645" t="s">
        <v>527</v>
      </c>
      <c r="U645" t="s">
        <v>554</v>
      </c>
      <c r="V645" t="s">
        <v>555</v>
      </c>
      <c r="W645" t="s">
        <v>541</v>
      </c>
      <c r="X645" t="s">
        <v>542</v>
      </c>
      <c r="Y645" t="s">
        <v>660</v>
      </c>
      <c r="Z645" t="s">
        <v>661</v>
      </c>
      <c r="AA645" t="s">
        <v>26</v>
      </c>
      <c r="AB645" s="3">
        <v>687258</v>
      </c>
      <c r="AC645" s="3">
        <v>0</v>
      </c>
      <c r="AD645">
        <v>0</v>
      </c>
      <c r="AE645" s="3">
        <v>687258</v>
      </c>
      <c r="AF645" s="3">
        <f t="shared" si="40"/>
        <v>-687258</v>
      </c>
      <c r="AG645" s="3">
        <v>0</v>
      </c>
      <c r="AH645" s="3">
        <f t="shared" si="41"/>
        <v>0</v>
      </c>
      <c r="AI645" s="3">
        <f t="shared" si="42"/>
        <v>0</v>
      </c>
      <c r="AJ645">
        <v>0</v>
      </c>
      <c r="AK645">
        <v>0</v>
      </c>
      <c r="AL645">
        <v>332404.74</v>
      </c>
      <c r="AM645">
        <f t="shared" si="43"/>
        <v>664809.48</v>
      </c>
      <c r="AN645">
        <v>354853.26</v>
      </c>
      <c r="AO645">
        <v>48.37</v>
      </c>
    </row>
    <row r="646" spans="1:41" hidden="1" x14ac:dyDescent="0.3">
      <c r="A646">
        <v>11214</v>
      </c>
      <c r="B646">
        <v>226045</v>
      </c>
      <c r="C646">
        <v>257757</v>
      </c>
      <c r="D646">
        <v>530</v>
      </c>
      <c r="G646" t="s">
        <v>1256</v>
      </c>
      <c r="H646" t="s">
        <v>1257</v>
      </c>
      <c r="I646">
        <v>0</v>
      </c>
      <c r="J646" t="s">
        <v>519</v>
      </c>
      <c r="K646" t="s">
        <v>520</v>
      </c>
      <c r="L646">
        <v>10</v>
      </c>
      <c r="M646">
        <v>104</v>
      </c>
      <c r="N646" t="s">
        <v>564</v>
      </c>
      <c r="O646" t="s">
        <v>1254</v>
      </c>
      <c r="P646" t="s">
        <v>1255</v>
      </c>
      <c r="Q646" t="s">
        <v>524</v>
      </c>
      <c r="R646" t="s">
        <v>525</v>
      </c>
      <c r="S646" t="s">
        <v>526</v>
      </c>
      <c r="T646" t="s">
        <v>527</v>
      </c>
      <c r="U646" t="s">
        <v>554</v>
      </c>
      <c r="V646" t="s">
        <v>555</v>
      </c>
      <c r="W646" t="s">
        <v>541</v>
      </c>
      <c r="X646" t="s">
        <v>542</v>
      </c>
      <c r="Y646" t="s">
        <v>1262</v>
      </c>
      <c r="Z646" t="s">
        <v>1263</v>
      </c>
      <c r="AA646" t="s">
        <v>30</v>
      </c>
      <c r="AB646" s="3">
        <v>195721</v>
      </c>
      <c r="AC646">
        <v>0</v>
      </c>
      <c r="AD646">
        <v>0</v>
      </c>
      <c r="AE646" s="3">
        <v>195721</v>
      </c>
      <c r="AF646" s="3">
        <f t="shared" si="40"/>
        <v>13700.470000000001</v>
      </c>
      <c r="AG646" s="3">
        <v>209421.47</v>
      </c>
      <c r="AH646" s="3">
        <f t="shared" si="41"/>
        <v>216332.37850999998</v>
      </c>
      <c r="AI646" s="3">
        <f t="shared" si="42"/>
        <v>223255.01462231998</v>
      </c>
      <c r="AJ646">
        <v>0</v>
      </c>
      <c r="AK646">
        <v>0</v>
      </c>
      <c r="AL646">
        <v>76934.5</v>
      </c>
      <c r="AM646">
        <f t="shared" si="43"/>
        <v>153869</v>
      </c>
      <c r="AN646">
        <v>118786.5</v>
      </c>
      <c r="AO646">
        <v>39.31</v>
      </c>
    </row>
    <row r="647" spans="1:41" hidden="1" x14ac:dyDescent="0.3">
      <c r="A647">
        <v>11006</v>
      </c>
      <c r="B647">
        <v>206802</v>
      </c>
      <c r="C647">
        <v>244203</v>
      </c>
      <c r="D647">
        <v>322</v>
      </c>
      <c r="G647" t="s">
        <v>1252</v>
      </c>
      <c r="H647" t="s">
        <v>1253</v>
      </c>
      <c r="I647">
        <v>0</v>
      </c>
      <c r="J647" t="s">
        <v>519</v>
      </c>
      <c r="K647" t="s">
        <v>520</v>
      </c>
      <c r="L647">
        <v>10</v>
      </c>
      <c r="M647">
        <v>104</v>
      </c>
      <c r="N647" t="s">
        <v>564</v>
      </c>
      <c r="O647" t="s">
        <v>565</v>
      </c>
      <c r="P647" t="s">
        <v>566</v>
      </c>
      <c r="Q647" t="s">
        <v>524</v>
      </c>
      <c r="R647" t="s">
        <v>525</v>
      </c>
      <c r="S647" t="s">
        <v>526</v>
      </c>
      <c r="T647" t="s">
        <v>527</v>
      </c>
      <c r="U647" t="s">
        <v>554</v>
      </c>
      <c r="V647" t="s">
        <v>555</v>
      </c>
      <c r="W647" t="s">
        <v>541</v>
      </c>
      <c r="X647" t="s">
        <v>542</v>
      </c>
      <c r="Y647" t="s">
        <v>652</v>
      </c>
      <c r="Z647" t="s">
        <v>653</v>
      </c>
      <c r="AA647" t="s">
        <v>26</v>
      </c>
      <c r="AB647" s="3">
        <v>4327716</v>
      </c>
      <c r="AC647" s="3">
        <v>0</v>
      </c>
      <c r="AD647">
        <v>0</v>
      </c>
      <c r="AE647" s="3">
        <v>4327716</v>
      </c>
      <c r="AF647" s="3">
        <f t="shared" si="40"/>
        <v>-4327716</v>
      </c>
      <c r="AG647" s="3">
        <v>0</v>
      </c>
      <c r="AH647" s="3">
        <f t="shared" si="41"/>
        <v>0</v>
      </c>
      <c r="AI647" s="3">
        <f t="shared" si="42"/>
        <v>0</v>
      </c>
      <c r="AJ647">
        <v>0</v>
      </c>
      <c r="AK647">
        <v>0</v>
      </c>
      <c r="AL647">
        <v>2214215.41</v>
      </c>
      <c r="AM647">
        <f t="shared" si="43"/>
        <v>4428430.82</v>
      </c>
      <c r="AN647">
        <v>2113500.59</v>
      </c>
      <c r="AO647">
        <v>51.16</v>
      </c>
    </row>
    <row r="648" spans="1:41" hidden="1" x14ac:dyDescent="0.3">
      <c r="A648">
        <v>11006</v>
      </c>
      <c r="B648">
        <v>226047</v>
      </c>
      <c r="C648">
        <v>257758</v>
      </c>
      <c r="D648">
        <v>322</v>
      </c>
      <c r="G648" t="s">
        <v>1252</v>
      </c>
      <c r="H648" t="s">
        <v>1253</v>
      </c>
      <c r="I648">
        <v>0</v>
      </c>
      <c r="J648" t="s">
        <v>519</v>
      </c>
      <c r="K648" t="s">
        <v>520</v>
      </c>
      <c r="L648">
        <v>10</v>
      </c>
      <c r="M648">
        <v>104</v>
      </c>
      <c r="N648" t="s">
        <v>564</v>
      </c>
      <c r="O648" t="s">
        <v>1254</v>
      </c>
      <c r="P648" t="s">
        <v>1255</v>
      </c>
      <c r="Q648" t="s">
        <v>524</v>
      </c>
      <c r="R648" t="s">
        <v>525</v>
      </c>
      <c r="S648" t="s">
        <v>526</v>
      </c>
      <c r="T648" t="s">
        <v>527</v>
      </c>
      <c r="U648" t="s">
        <v>554</v>
      </c>
      <c r="V648" t="s">
        <v>555</v>
      </c>
      <c r="W648" t="s">
        <v>541</v>
      </c>
      <c r="X648" t="s">
        <v>542</v>
      </c>
      <c r="Y648" t="s">
        <v>1264</v>
      </c>
      <c r="Z648" t="s">
        <v>1265</v>
      </c>
      <c r="AA648" t="s">
        <v>30</v>
      </c>
      <c r="AB648" s="3">
        <v>4555407</v>
      </c>
      <c r="AC648">
        <v>0</v>
      </c>
      <c r="AD648">
        <v>0</v>
      </c>
      <c r="AE648" s="3">
        <v>4555407</v>
      </c>
      <c r="AF648" s="3">
        <f t="shared" si="40"/>
        <v>318878.49000000022</v>
      </c>
      <c r="AG648" s="3">
        <v>4874285.49</v>
      </c>
      <c r="AH648" s="3">
        <f t="shared" si="41"/>
        <v>5035136.9111700002</v>
      </c>
      <c r="AI648" s="3">
        <f t="shared" si="42"/>
        <v>5196261.2923274403</v>
      </c>
      <c r="AJ648">
        <v>0</v>
      </c>
      <c r="AK648">
        <v>0</v>
      </c>
      <c r="AL648">
        <v>923213.8</v>
      </c>
      <c r="AM648">
        <f t="shared" si="43"/>
        <v>1846427.6</v>
      </c>
      <c r="AN648">
        <v>3632193.2</v>
      </c>
      <c r="AO648">
        <v>20.27</v>
      </c>
    </row>
    <row r="649" spans="1:41" hidden="1" x14ac:dyDescent="0.3">
      <c r="A649">
        <v>11006</v>
      </c>
      <c r="B649">
        <v>206809</v>
      </c>
      <c r="C649">
        <v>244210</v>
      </c>
      <c r="D649">
        <v>322</v>
      </c>
      <c r="G649" t="s">
        <v>1252</v>
      </c>
      <c r="H649" t="s">
        <v>1253</v>
      </c>
      <c r="I649">
        <v>0</v>
      </c>
      <c r="J649" t="s">
        <v>519</v>
      </c>
      <c r="K649" t="s">
        <v>520</v>
      </c>
      <c r="L649">
        <v>10</v>
      </c>
      <c r="M649">
        <v>104</v>
      </c>
      <c r="N649" t="s">
        <v>564</v>
      </c>
      <c r="O649" t="s">
        <v>565</v>
      </c>
      <c r="P649" t="s">
        <v>566</v>
      </c>
      <c r="Q649" t="s">
        <v>524</v>
      </c>
      <c r="R649" t="s">
        <v>525</v>
      </c>
      <c r="S649" t="s">
        <v>526</v>
      </c>
      <c r="T649" t="s">
        <v>527</v>
      </c>
      <c r="U649" t="s">
        <v>554</v>
      </c>
      <c r="V649" t="s">
        <v>555</v>
      </c>
      <c r="W649" t="s">
        <v>541</v>
      </c>
      <c r="X649" t="s">
        <v>542</v>
      </c>
      <c r="Y649" t="s">
        <v>644</v>
      </c>
      <c r="Z649" t="s">
        <v>645</v>
      </c>
      <c r="AA649" t="s">
        <v>26</v>
      </c>
      <c r="AB649" s="3">
        <v>220951</v>
      </c>
      <c r="AC649" s="3">
        <v>0</v>
      </c>
      <c r="AD649">
        <v>0</v>
      </c>
      <c r="AE649" s="3">
        <v>220951</v>
      </c>
      <c r="AF649" s="3">
        <f t="shared" si="40"/>
        <v>-220951</v>
      </c>
      <c r="AG649" s="3">
        <v>0</v>
      </c>
      <c r="AH649" s="3">
        <f t="shared" si="41"/>
        <v>0</v>
      </c>
      <c r="AI649" s="3">
        <f t="shared" si="42"/>
        <v>0</v>
      </c>
      <c r="AJ649">
        <v>0</v>
      </c>
      <c r="AK649">
        <v>0</v>
      </c>
      <c r="AL649">
        <v>103248</v>
      </c>
      <c r="AM649">
        <f t="shared" si="43"/>
        <v>206496</v>
      </c>
      <c r="AN649">
        <v>117703</v>
      </c>
      <c r="AO649">
        <v>46.73</v>
      </c>
    </row>
    <row r="650" spans="1:41" hidden="1" x14ac:dyDescent="0.3">
      <c r="A650">
        <v>11006</v>
      </c>
      <c r="B650">
        <v>226048</v>
      </c>
      <c r="C650">
        <v>257759</v>
      </c>
      <c r="D650">
        <v>322</v>
      </c>
      <c r="G650" t="s">
        <v>1252</v>
      </c>
      <c r="H650" t="s">
        <v>1253</v>
      </c>
      <c r="I650">
        <v>0</v>
      </c>
      <c r="J650" t="s">
        <v>519</v>
      </c>
      <c r="K650" t="s">
        <v>520</v>
      </c>
      <c r="L650">
        <v>10</v>
      </c>
      <c r="M650">
        <v>104</v>
      </c>
      <c r="N650" t="s">
        <v>564</v>
      </c>
      <c r="O650" t="s">
        <v>1254</v>
      </c>
      <c r="P650" t="s">
        <v>1255</v>
      </c>
      <c r="Q650" t="s">
        <v>524</v>
      </c>
      <c r="R650" t="s">
        <v>525</v>
      </c>
      <c r="S650" t="s">
        <v>526</v>
      </c>
      <c r="T650" t="s">
        <v>527</v>
      </c>
      <c r="U650" t="s">
        <v>554</v>
      </c>
      <c r="V650" t="s">
        <v>555</v>
      </c>
      <c r="W650" t="s">
        <v>541</v>
      </c>
      <c r="X650" t="s">
        <v>542</v>
      </c>
      <c r="Y650" t="s">
        <v>1266</v>
      </c>
      <c r="Z650" t="s">
        <v>1267</v>
      </c>
      <c r="AA650" t="s">
        <v>30</v>
      </c>
      <c r="AB650" s="3">
        <v>457920</v>
      </c>
      <c r="AC650">
        <v>0</v>
      </c>
      <c r="AD650">
        <v>0</v>
      </c>
      <c r="AE650" s="3">
        <v>457920</v>
      </c>
      <c r="AF650" s="3">
        <f t="shared" si="40"/>
        <v>32054.400000000023</v>
      </c>
      <c r="AG650" s="3">
        <v>489974.4</v>
      </c>
      <c r="AH650" s="3">
        <f t="shared" si="41"/>
        <v>506143.5552</v>
      </c>
      <c r="AI650" s="3">
        <f t="shared" si="42"/>
        <v>522340.14896640001</v>
      </c>
      <c r="AJ650">
        <v>0</v>
      </c>
      <c r="AK650">
        <v>0</v>
      </c>
      <c r="AL650">
        <v>78340</v>
      </c>
      <c r="AM650">
        <f t="shared" si="43"/>
        <v>156680</v>
      </c>
      <c r="AN650">
        <v>379580</v>
      </c>
      <c r="AO650">
        <v>17.11</v>
      </c>
    </row>
    <row r="651" spans="1:41" hidden="1" x14ac:dyDescent="0.3">
      <c r="A651">
        <v>11006</v>
      </c>
      <c r="B651">
        <v>206743</v>
      </c>
      <c r="C651">
        <v>244145</v>
      </c>
      <c r="D651">
        <v>322</v>
      </c>
      <c r="G651" t="s">
        <v>1252</v>
      </c>
      <c r="H651" t="s">
        <v>1253</v>
      </c>
      <c r="I651">
        <v>0</v>
      </c>
      <c r="J651" t="s">
        <v>519</v>
      </c>
      <c r="K651" t="s">
        <v>520</v>
      </c>
      <c r="L651">
        <v>10</v>
      </c>
      <c r="M651">
        <v>104</v>
      </c>
      <c r="N651" t="s">
        <v>564</v>
      </c>
      <c r="O651" t="s">
        <v>565</v>
      </c>
      <c r="P651" t="s">
        <v>566</v>
      </c>
      <c r="Q651" t="s">
        <v>524</v>
      </c>
      <c r="R651" t="s">
        <v>525</v>
      </c>
      <c r="S651" t="s">
        <v>526</v>
      </c>
      <c r="T651" t="s">
        <v>527</v>
      </c>
      <c r="U651" t="s">
        <v>554</v>
      </c>
      <c r="V651" t="s">
        <v>555</v>
      </c>
      <c r="W651" t="s">
        <v>541</v>
      </c>
      <c r="X651" t="s">
        <v>542</v>
      </c>
      <c r="Y651" t="s">
        <v>646</v>
      </c>
      <c r="Z651" t="s">
        <v>647</v>
      </c>
      <c r="AA651" t="s">
        <v>26</v>
      </c>
      <c r="AB651" s="3">
        <v>14801</v>
      </c>
      <c r="AC651" s="3">
        <v>0</v>
      </c>
      <c r="AD651">
        <v>0</v>
      </c>
      <c r="AE651" s="3">
        <v>14801</v>
      </c>
      <c r="AF651" s="3">
        <f t="shared" si="40"/>
        <v>-14801</v>
      </c>
      <c r="AG651" s="3">
        <v>0</v>
      </c>
      <c r="AH651" s="3">
        <f t="shared" si="41"/>
        <v>0</v>
      </c>
      <c r="AI651" s="3">
        <f t="shared" si="42"/>
        <v>0</v>
      </c>
      <c r="AJ651">
        <v>0</v>
      </c>
      <c r="AK651">
        <v>0</v>
      </c>
      <c r="AL651">
        <v>7651.5</v>
      </c>
      <c r="AM651">
        <f t="shared" si="43"/>
        <v>15303</v>
      </c>
      <c r="AN651">
        <v>7149.5</v>
      </c>
      <c r="AO651">
        <v>51.7</v>
      </c>
    </row>
    <row r="652" spans="1:41" hidden="1" x14ac:dyDescent="0.3">
      <c r="A652">
        <v>11006</v>
      </c>
      <c r="B652">
        <v>226049</v>
      </c>
      <c r="C652">
        <v>257760</v>
      </c>
      <c r="D652">
        <v>322</v>
      </c>
      <c r="G652" t="s">
        <v>1252</v>
      </c>
      <c r="H652" t="s">
        <v>1253</v>
      </c>
      <c r="I652">
        <v>0</v>
      </c>
      <c r="J652" t="s">
        <v>519</v>
      </c>
      <c r="K652" t="s">
        <v>520</v>
      </c>
      <c r="L652">
        <v>10</v>
      </c>
      <c r="M652">
        <v>104</v>
      </c>
      <c r="N652" t="s">
        <v>564</v>
      </c>
      <c r="O652" t="s">
        <v>1254</v>
      </c>
      <c r="P652" t="s">
        <v>1255</v>
      </c>
      <c r="Q652" t="s">
        <v>524</v>
      </c>
      <c r="R652" t="s">
        <v>525</v>
      </c>
      <c r="S652" t="s">
        <v>526</v>
      </c>
      <c r="T652" t="s">
        <v>527</v>
      </c>
      <c r="U652" t="s">
        <v>554</v>
      </c>
      <c r="V652" t="s">
        <v>555</v>
      </c>
      <c r="W652" t="s">
        <v>541</v>
      </c>
      <c r="X652" t="s">
        <v>542</v>
      </c>
      <c r="Y652" t="s">
        <v>1268</v>
      </c>
      <c r="Z652" t="s">
        <v>1269</v>
      </c>
      <c r="AA652" t="s">
        <v>30</v>
      </c>
      <c r="AB652" s="3">
        <v>1518469</v>
      </c>
      <c r="AC652">
        <v>0</v>
      </c>
      <c r="AD652">
        <v>0</v>
      </c>
      <c r="AE652" s="3">
        <v>1518469</v>
      </c>
      <c r="AF652" s="3">
        <f t="shared" si="40"/>
        <v>106292.83000000007</v>
      </c>
      <c r="AG652" s="3">
        <v>1624761.83</v>
      </c>
      <c r="AH652" s="3">
        <f t="shared" si="41"/>
        <v>1678378.9703899999</v>
      </c>
      <c r="AI652" s="3">
        <f t="shared" si="42"/>
        <v>1732087.09744248</v>
      </c>
      <c r="AJ652">
        <v>0</v>
      </c>
      <c r="AK652">
        <v>0</v>
      </c>
      <c r="AL652">
        <v>307738</v>
      </c>
      <c r="AM652">
        <f t="shared" si="43"/>
        <v>615476</v>
      </c>
      <c r="AN652">
        <v>1210731</v>
      </c>
      <c r="AO652">
        <v>20.27</v>
      </c>
    </row>
    <row r="653" spans="1:41" hidden="1" x14ac:dyDescent="0.3">
      <c r="A653">
        <v>12375</v>
      </c>
      <c r="B653">
        <v>231801</v>
      </c>
      <c r="C653">
        <v>257729</v>
      </c>
      <c r="D653">
        <v>6539</v>
      </c>
      <c r="G653" t="s">
        <v>2184</v>
      </c>
      <c r="H653" t="s">
        <v>2185</v>
      </c>
      <c r="I653">
        <v>0</v>
      </c>
      <c r="J653" t="s">
        <v>519</v>
      </c>
      <c r="K653" t="s">
        <v>520</v>
      </c>
      <c r="L653">
        <v>5</v>
      </c>
      <c r="M653">
        <v>58</v>
      </c>
      <c r="N653" t="s">
        <v>617</v>
      </c>
      <c r="O653" t="s">
        <v>618</v>
      </c>
      <c r="P653" t="s">
        <v>619</v>
      </c>
      <c r="Q653" t="s">
        <v>524</v>
      </c>
      <c r="R653" t="s">
        <v>525</v>
      </c>
      <c r="S653" t="s">
        <v>526</v>
      </c>
      <c r="T653" t="s">
        <v>527</v>
      </c>
      <c r="U653" t="s">
        <v>779</v>
      </c>
      <c r="V653" t="s">
        <v>780</v>
      </c>
      <c r="W653" t="s">
        <v>530</v>
      </c>
      <c r="X653" t="s">
        <v>531</v>
      </c>
      <c r="Y653" t="s">
        <v>1882</v>
      </c>
      <c r="Z653" t="s">
        <v>1883</v>
      </c>
      <c r="AA653" t="s">
        <v>29</v>
      </c>
      <c r="AB653" s="3">
        <v>59895</v>
      </c>
      <c r="AC653">
        <v>0</v>
      </c>
      <c r="AD653">
        <v>0</v>
      </c>
      <c r="AE653" s="3">
        <v>59895</v>
      </c>
      <c r="AF653" s="3">
        <f t="shared" si="40"/>
        <v>0</v>
      </c>
      <c r="AG653" s="3">
        <v>59895</v>
      </c>
      <c r="AH653" s="3">
        <f t="shared" si="41"/>
        <v>61871.534999999996</v>
      </c>
      <c r="AI653" s="3">
        <f t="shared" si="42"/>
        <v>63851.424119999996</v>
      </c>
      <c r="AJ653">
        <v>0</v>
      </c>
      <c r="AK653">
        <v>0</v>
      </c>
      <c r="AL653">
        <v>0</v>
      </c>
      <c r="AM653">
        <f t="shared" si="43"/>
        <v>0</v>
      </c>
      <c r="AN653">
        <v>59895</v>
      </c>
      <c r="AO653">
        <v>0</v>
      </c>
    </row>
    <row r="654" spans="1:41" hidden="1" x14ac:dyDescent="0.3">
      <c r="A654">
        <v>11006</v>
      </c>
      <c r="B654">
        <v>226051</v>
      </c>
      <c r="C654">
        <v>257761</v>
      </c>
      <c r="D654">
        <v>322</v>
      </c>
      <c r="G654" t="s">
        <v>1252</v>
      </c>
      <c r="H654" t="s">
        <v>1253</v>
      </c>
      <c r="I654">
        <v>0</v>
      </c>
      <c r="J654" t="s">
        <v>519</v>
      </c>
      <c r="K654" t="s">
        <v>520</v>
      </c>
      <c r="L654">
        <v>10</v>
      </c>
      <c r="M654">
        <v>104</v>
      </c>
      <c r="N654" t="s">
        <v>564</v>
      </c>
      <c r="O654" t="s">
        <v>1254</v>
      </c>
      <c r="P654" t="s">
        <v>1255</v>
      </c>
      <c r="Q654" t="s">
        <v>524</v>
      </c>
      <c r="R654" t="s">
        <v>525</v>
      </c>
      <c r="S654" t="s">
        <v>526</v>
      </c>
      <c r="T654" t="s">
        <v>527</v>
      </c>
      <c r="U654" t="s">
        <v>554</v>
      </c>
      <c r="V654" t="s">
        <v>555</v>
      </c>
      <c r="W654" t="s">
        <v>541</v>
      </c>
      <c r="X654" t="s">
        <v>542</v>
      </c>
      <c r="Y654" t="s">
        <v>1270</v>
      </c>
      <c r="Z654" t="s">
        <v>1271</v>
      </c>
      <c r="AA654" t="s">
        <v>30</v>
      </c>
      <c r="AB654" s="3">
        <v>782534</v>
      </c>
      <c r="AC654">
        <v>0</v>
      </c>
      <c r="AD654">
        <v>0</v>
      </c>
      <c r="AE654" s="3">
        <v>782534</v>
      </c>
      <c r="AF654" s="3">
        <f t="shared" si="40"/>
        <v>54777.380000000005</v>
      </c>
      <c r="AG654" s="3">
        <v>837311.38</v>
      </c>
      <c r="AH654" s="3">
        <f t="shared" si="41"/>
        <v>864942.65553999995</v>
      </c>
      <c r="AI654" s="3">
        <f t="shared" si="42"/>
        <v>892620.82051728002</v>
      </c>
      <c r="AJ654">
        <v>0</v>
      </c>
      <c r="AK654">
        <v>0</v>
      </c>
      <c r="AL654">
        <v>1964388.42</v>
      </c>
      <c r="AM654">
        <f t="shared" si="43"/>
        <v>3928776.84</v>
      </c>
      <c r="AN654">
        <v>-1181854.42</v>
      </c>
      <c r="AO654">
        <v>251.03</v>
      </c>
    </row>
    <row r="655" spans="1:41" hidden="1" x14ac:dyDescent="0.3">
      <c r="A655">
        <v>11006</v>
      </c>
      <c r="B655">
        <v>206759</v>
      </c>
      <c r="C655">
        <v>244161</v>
      </c>
      <c r="D655">
        <v>322</v>
      </c>
      <c r="G655" t="s">
        <v>1252</v>
      </c>
      <c r="H655" t="s">
        <v>1253</v>
      </c>
      <c r="I655">
        <v>0</v>
      </c>
      <c r="J655" t="s">
        <v>519</v>
      </c>
      <c r="K655" t="s">
        <v>520</v>
      </c>
      <c r="L655">
        <v>10</v>
      </c>
      <c r="M655">
        <v>104</v>
      </c>
      <c r="N655" t="s">
        <v>564</v>
      </c>
      <c r="O655" t="s">
        <v>565</v>
      </c>
      <c r="P655" t="s">
        <v>566</v>
      </c>
      <c r="Q655" t="s">
        <v>524</v>
      </c>
      <c r="R655" t="s">
        <v>525</v>
      </c>
      <c r="S655" t="s">
        <v>526</v>
      </c>
      <c r="T655" t="s">
        <v>527</v>
      </c>
      <c r="U655" t="s">
        <v>554</v>
      </c>
      <c r="V655" t="s">
        <v>555</v>
      </c>
      <c r="W655" t="s">
        <v>541</v>
      </c>
      <c r="X655" t="s">
        <v>542</v>
      </c>
      <c r="Y655" t="s">
        <v>642</v>
      </c>
      <c r="Z655" t="s">
        <v>643</v>
      </c>
      <c r="AA655" t="s">
        <v>26</v>
      </c>
      <c r="AB655" s="3">
        <v>682576</v>
      </c>
      <c r="AC655" s="3">
        <v>0</v>
      </c>
      <c r="AD655">
        <v>0</v>
      </c>
      <c r="AE655" s="3">
        <v>682576</v>
      </c>
      <c r="AF655" s="3">
        <f t="shared" si="40"/>
        <v>-682576</v>
      </c>
      <c r="AG655" s="3">
        <v>0</v>
      </c>
      <c r="AH655" s="3">
        <f t="shared" si="41"/>
        <v>0</v>
      </c>
      <c r="AI655" s="3">
        <f t="shared" si="42"/>
        <v>0</v>
      </c>
      <c r="AJ655">
        <v>0</v>
      </c>
      <c r="AK655">
        <v>0</v>
      </c>
      <c r="AL655">
        <v>31229.919999999998</v>
      </c>
      <c r="AM655">
        <f t="shared" si="43"/>
        <v>62459.839999999997</v>
      </c>
      <c r="AN655">
        <v>651346.07999999996</v>
      </c>
      <c r="AO655">
        <v>4.58</v>
      </c>
    </row>
    <row r="656" spans="1:41" hidden="1" x14ac:dyDescent="0.3">
      <c r="A656">
        <v>11006</v>
      </c>
      <c r="B656">
        <v>206782</v>
      </c>
      <c r="C656">
        <v>244183</v>
      </c>
      <c r="D656">
        <v>322</v>
      </c>
      <c r="G656" t="s">
        <v>1252</v>
      </c>
      <c r="H656" t="s">
        <v>1253</v>
      </c>
      <c r="I656">
        <v>0</v>
      </c>
      <c r="J656" t="s">
        <v>519</v>
      </c>
      <c r="K656" t="s">
        <v>520</v>
      </c>
      <c r="L656">
        <v>10</v>
      </c>
      <c r="M656">
        <v>104</v>
      </c>
      <c r="N656" t="s">
        <v>564</v>
      </c>
      <c r="O656" t="s">
        <v>565</v>
      </c>
      <c r="P656" t="s">
        <v>566</v>
      </c>
      <c r="Q656" t="s">
        <v>524</v>
      </c>
      <c r="R656" t="s">
        <v>525</v>
      </c>
      <c r="S656" t="s">
        <v>526</v>
      </c>
      <c r="T656" t="s">
        <v>527</v>
      </c>
      <c r="U656" t="s">
        <v>554</v>
      </c>
      <c r="V656" t="s">
        <v>555</v>
      </c>
      <c r="W656" t="s">
        <v>541</v>
      </c>
      <c r="X656" t="s">
        <v>542</v>
      </c>
      <c r="Y656" t="s">
        <v>658</v>
      </c>
      <c r="Z656" t="s">
        <v>659</v>
      </c>
      <c r="AA656" t="s">
        <v>26</v>
      </c>
      <c r="AB656" s="3">
        <v>767</v>
      </c>
      <c r="AC656" s="3">
        <v>0</v>
      </c>
      <c r="AD656">
        <v>0</v>
      </c>
      <c r="AE656" s="3">
        <v>767</v>
      </c>
      <c r="AF656" s="3">
        <f t="shared" si="40"/>
        <v>-767</v>
      </c>
      <c r="AG656" s="3">
        <v>0</v>
      </c>
      <c r="AH656" s="3">
        <f t="shared" si="41"/>
        <v>0</v>
      </c>
      <c r="AI656" s="3">
        <f t="shared" si="42"/>
        <v>0</v>
      </c>
      <c r="AJ656">
        <v>0</v>
      </c>
      <c r="AK656">
        <v>0</v>
      </c>
      <c r="AL656">
        <v>451.8</v>
      </c>
      <c r="AM656">
        <f t="shared" si="43"/>
        <v>903.6</v>
      </c>
      <c r="AN656">
        <v>315.2</v>
      </c>
      <c r="AO656">
        <v>58.9</v>
      </c>
    </row>
    <row r="657" spans="1:41" hidden="1" x14ac:dyDescent="0.3">
      <c r="A657">
        <v>11006</v>
      </c>
      <c r="B657">
        <v>226052</v>
      </c>
      <c r="C657">
        <v>257762</v>
      </c>
      <c r="D657">
        <v>322</v>
      </c>
      <c r="G657" t="s">
        <v>1252</v>
      </c>
      <c r="H657" t="s">
        <v>1253</v>
      </c>
      <c r="I657">
        <v>0</v>
      </c>
      <c r="J657" t="s">
        <v>519</v>
      </c>
      <c r="K657" t="s">
        <v>520</v>
      </c>
      <c r="L657">
        <v>10</v>
      </c>
      <c r="M657">
        <v>104</v>
      </c>
      <c r="N657" t="s">
        <v>564</v>
      </c>
      <c r="O657" t="s">
        <v>1254</v>
      </c>
      <c r="P657" t="s">
        <v>1255</v>
      </c>
      <c r="Q657" t="s">
        <v>524</v>
      </c>
      <c r="R657" t="s">
        <v>525</v>
      </c>
      <c r="S657" t="s">
        <v>526</v>
      </c>
      <c r="T657" t="s">
        <v>527</v>
      </c>
      <c r="U657" t="s">
        <v>554</v>
      </c>
      <c r="V657" t="s">
        <v>555</v>
      </c>
      <c r="W657" t="s">
        <v>541</v>
      </c>
      <c r="X657" t="s">
        <v>542</v>
      </c>
      <c r="Y657" t="s">
        <v>1272</v>
      </c>
      <c r="Z657" t="s">
        <v>1273</v>
      </c>
      <c r="AA657" t="s">
        <v>30</v>
      </c>
      <c r="AB657" s="3">
        <v>45792</v>
      </c>
      <c r="AC657">
        <v>0</v>
      </c>
      <c r="AD657">
        <v>0</v>
      </c>
      <c r="AE657" s="3">
        <v>45792</v>
      </c>
      <c r="AF657" s="3">
        <f t="shared" si="40"/>
        <v>3205.4400000000023</v>
      </c>
      <c r="AG657" s="3">
        <v>48997.440000000002</v>
      </c>
      <c r="AH657" s="3">
        <f t="shared" si="41"/>
        <v>50614.355519999997</v>
      </c>
      <c r="AI657" s="3">
        <f t="shared" si="42"/>
        <v>52234.014896640001</v>
      </c>
      <c r="AJ657">
        <v>0</v>
      </c>
      <c r="AK657">
        <v>0</v>
      </c>
      <c r="AL657">
        <v>291045.55</v>
      </c>
      <c r="AM657">
        <f t="shared" si="43"/>
        <v>582091.1</v>
      </c>
      <c r="AN657">
        <v>-245253.55</v>
      </c>
      <c r="AO657">
        <v>635.58000000000004</v>
      </c>
    </row>
    <row r="658" spans="1:41" hidden="1" x14ac:dyDescent="0.3">
      <c r="A658">
        <v>11006</v>
      </c>
      <c r="B658">
        <v>206751</v>
      </c>
      <c r="C658">
        <v>244153</v>
      </c>
      <c r="D658">
        <v>322</v>
      </c>
      <c r="G658" t="s">
        <v>1252</v>
      </c>
      <c r="H658" t="s">
        <v>1253</v>
      </c>
      <c r="I658">
        <v>0</v>
      </c>
      <c r="J658" t="s">
        <v>519</v>
      </c>
      <c r="K658" t="s">
        <v>520</v>
      </c>
      <c r="L658">
        <v>10</v>
      </c>
      <c r="M658">
        <v>104</v>
      </c>
      <c r="N658" t="s">
        <v>564</v>
      </c>
      <c r="O658" t="s">
        <v>565</v>
      </c>
      <c r="P658" t="s">
        <v>566</v>
      </c>
      <c r="Q658" t="s">
        <v>524</v>
      </c>
      <c r="R658" t="s">
        <v>525</v>
      </c>
      <c r="S658" t="s">
        <v>526</v>
      </c>
      <c r="T658" t="s">
        <v>527</v>
      </c>
      <c r="U658" t="s">
        <v>554</v>
      </c>
      <c r="V658" t="s">
        <v>555</v>
      </c>
      <c r="W658" t="s">
        <v>541</v>
      </c>
      <c r="X658" t="s">
        <v>542</v>
      </c>
      <c r="Y658" t="s">
        <v>673</v>
      </c>
      <c r="Z658" t="s">
        <v>674</v>
      </c>
      <c r="AA658" t="s">
        <v>26</v>
      </c>
      <c r="AB658" s="3">
        <v>25439</v>
      </c>
      <c r="AC658" s="3">
        <v>0</v>
      </c>
      <c r="AD658">
        <v>0</v>
      </c>
      <c r="AE658" s="3">
        <v>25439</v>
      </c>
      <c r="AF658" s="3">
        <f t="shared" si="40"/>
        <v>-25439</v>
      </c>
      <c r="AG658" s="3">
        <v>0</v>
      </c>
      <c r="AH658" s="3">
        <f t="shared" si="41"/>
        <v>0</v>
      </c>
      <c r="AI658" s="3">
        <f t="shared" si="42"/>
        <v>0</v>
      </c>
      <c r="AJ658">
        <v>0</v>
      </c>
      <c r="AK658">
        <v>0</v>
      </c>
      <c r="AL658">
        <v>7697.54</v>
      </c>
      <c r="AM658">
        <f t="shared" si="43"/>
        <v>15395.08</v>
      </c>
      <c r="AN658">
        <v>17741.46</v>
      </c>
      <c r="AO658">
        <v>30.26</v>
      </c>
    </row>
    <row r="659" spans="1:41" hidden="1" x14ac:dyDescent="0.3">
      <c r="A659">
        <v>11006</v>
      </c>
      <c r="B659">
        <v>226054</v>
      </c>
      <c r="C659">
        <v>257763</v>
      </c>
      <c r="D659">
        <v>322</v>
      </c>
      <c r="G659" t="s">
        <v>1252</v>
      </c>
      <c r="H659" t="s">
        <v>1253</v>
      </c>
      <c r="I659">
        <v>0</v>
      </c>
      <c r="J659" t="s">
        <v>519</v>
      </c>
      <c r="K659" t="s">
        <v>520</v>
      </c>
      <c r="L659">
        <v>10</v>
      </c>
      <c r="M659">
        <v>104</v>
      </c>
      <c r="N659" t="s">
        <v>564</v>
      </c>
      <c r="O659" t="s">
        <v>1254</v>
      </c>
      <c r="P659" t="s">
        <v>1255</v>
      </c>
      <c r="Q659" t="s">
        <v>524</v>
      </c>
      <c r="R659" t="s">
        <v>525</v>
      </c>
      <c r="S659" t="s">
        <v>526</v>
      </c>
      <c r="T659" t="s">
        <v>527</v>
      </c>
      <c r="U659" t="s">
        <v>554</v>
      </c>
      <c r="V659" t="s">
        <v>555</v>
      </c>
      <c r="W659" t="s">
        <v>541</v>
      </c>
      <c r="X659" t="s">
        <v>542</v>
      </c>
      <c r="Y659" t="s">
        <v>1274</v>
      </c>
      <c r="Z659" t="s">
        <v>1275</v>
      </c>
      <c r="AA659" t="s">
        <v>30</v>
      </c>
      <c r="AB659" s="3">
        <v>260845</v>
      </c>
      <c r="AC659">
        <v>0</v>
      </c>
      <c r="AD659">
        <v>0</v>
      </c>
      <c r="AE659" s="3">
        <v>260845</v>
      </c>
      <c r="AF659" s="3">
        <f t="shared" si="40"/>
        <v>18259.150000000023</v>
      </c>
      <c r="AG659" s="3">
        <v>279104.15000000002</v>
      </c>
      <c r="AH659" s="3">
        <f t="shared" si="41"/>
        <v>288314.58695000003</v>
      </c>
      <c r="AI659" s="3">
        <f t="shared" si="42"/>
        <v>297540.65373240004</v>
      </c>
      <c r="AJ659">
        <v>0</v>
      </c>
      <c r="AK659">
        <v>0</v>
      </c>
      <c r="AL659">
        <v>658826.01</v>
      </c>
      <c r="AM659">
        <f t="shared" si="43"/>
        <v>1317652.02</v>
      </c>
      <c r="AN659">
        <v>-397981.01</v>
      </c>
      <c r="AO659">
        <v>252.57</v>
      </c>
    </row>
    <row r="660" spans="1:41" hidden="1" x14ac:dyDescent="0.3">
      <c r="A660">
        <v>11006</v>
      </c>
      <c r="B660">
        <v>206767</v>
      </c>
      <c r="C660">
        <v>244168</v>
      </c>
      <c r="D660">
        <v>322</v>
      </c>
      <c r="G660" t="s">
        <v>1252</v>
      </c>
      <c r="H660" t="s">
        <v>1253</v>
      </c>
      <c r="I660">
        <v>0</v>
      </c>
      <c r="J660" t="s">
        <v>519</v>
      </c>
      <c r="K660" t="s">
        <v>520</v>
      </c>
      <c r="L660">
        <v>10</v>
      </c>
      <c r="M660">
        <v>104</v>
      </c>
      <c r="N660" t="s">
        <v>564</v>
      </c>
      <c r="O660" t="s">
        <v>565</v>
      </c>
      <c r="P660" t="s">
        <v>566</v>
      </c>
      <c r="Q660" t="s">
        <v>524</v>
      </c>
      <c r="R660" t="s">
        <v>525</v>
      </c>
      <c r="S660" t="s">
        <v>526</v>
      </c>
      <c r="T660" t="s">
        <v>527</v>
      </c>
      <c r="U660" t="s">
        <v>554</v>
      </c>
      <c r="V660" t="s">
        <v>555</v>
      </c>
      <c r="W660" t="s">
        <v>541</v>
      </c>
      <c r="X660" t="s">
        <v>542</v>
      </c>
      <c r="Y660" t="s">
        <v>667</v>
      </c>
      <c r="Z660" t="s">
        <v>668</v>
      </c>
      <c r="AA660" t="s">
        <v>26</v>
      </c>
      <c r="AB660" s="3">
        <v>824261</v>
      </c>
      <c r="AC660" s="3">
        <v>0</v>
      </c>
      <c r="AD660">
        <v>0</v>
      </c>
      <c r="AE660" s="3">
        <v>824261</v>
      </c>
      <c r="AF660" s="3">
        <f t="shared" si="40"/>
        <v>-824261</v>
      </c>
      <c r="AG660" s="3">
        <v>0</v>
      </c>
      <c r="AH660" s="3">
        <f t="shared" si="41"/>
        <v>0</v>
      </c>
      <c r="AI660" s="3">
        <f t="shared" si="42"/>
        <v>0</v>
      </c>
      <c r="AJ660">
        <v>0</v>
      </c>
      <c r="AK660">
        <v>0</v>
      </c>
      <c r="AL660">
        <v>400750.94</v>
      </c>
      <c r="AM660">
        <f t="shared" si="43"/>
        <v>801501.88</v>
      </c>
      <c r="AN660">
        <v>423510.06</v>
      </c>
      <c r="AO660">
        <v>48.62</v>
      </c>
    </row>
    <row r="661" spans="1:41" hidden="1" x14ac:dyDescent="0.3">
      <c r="A661">
        <v>11006</v>
      </c>
      <c r="B661">
        <v>226055</v>
      </c>
      <c r="C661">
        <v>257764</v>
      </c>
      <c r="D661">
        <v>322</v>
      </c>
      <c r="G661" t="s">
        <v>1252</v>
      </c>
      <c r="H661" t="s">
        <v>1253</v>
      </c>
      <c r="I661">
        <v>0</v>
      </c>
      <c r="J661" t="s">
        <v>519</v>
      </c>
      <c r="K661" t="s">
        <v>520</v>
      </c>
      <c r="L661">
        <v>10</v>
      </c>
      <c r="M661">
        <v>104</v>
      </c>
      <c r="N661" t="s">
        <v>564</v>
      </c>
      <c r="O661" t="s">
        <v>1254</v>
      </c>
      <c r="P661" t="s">
        <v>1255</v>
      </c>
      <c r="Q661" t="s">
        <v>524</v>
      </c>
      <c r="R661" t="s">
        <v>525</v>
      </c>
      <c r="S661" t="s">
        <v>526</v>
      </c>
      <c r="T661" t="s">
        <v>527</v>
      </c>
      <c r="U661" t="s">
        <v>554</v>
      </c>
      <c r="V661" t="s">
        <v>555</v>
      </c>
      <c r="W661" t="s">
        <v>541</v>
      </c>
      <c r="X661" t="s">
        <v>542</v>
      </c>
      <c r="Y661" t="s">
        <v>1276</v>
      </c>
      <c r="Z661" t="s">
        <v>1277</v>
      </c>
      <c r="AA661" t="s">
        <v>30</v>
      </c>
      <c r="AB661" s="3">
        <v>3495910</v>
      </c>
      <c r="AC661">
        <v>0</v>
      </c>
      <c r="AD661">
        <v>0</v>
      </c>
      <c r="AE661" s="3">
        <v>3495910</v>
      </c>
      <c r="AF661" s="3">
        <f t="shared" si="40"/>
        <v>244713.70000000019</v>
      </c>
      <c r="AG661" s="3">
        <v>3740623.7</v>
      </c>
      <c r="AH661" s="3">
        <f t="shared" si="41"/>
        <v>3864064.2821</v>
      </c>
      <c r="AI661" s="3">
        <f t="shared" si="42"/>
        <v>3987714.3391272002</v>
      </c>
      <c r="AJ661">
        <v>0</v>
      </c>
      <c r="AK661">
        <v>0</v>
      </c>
      <c r="AL661">
        <v>1593313.38</v>
      </c>
      <c r="AM661">
        <f t="shared" si="43"/>
        <v>3186626.76</v>
      </c>
      <c r="AN661">
        <v>1902596.62</v>
      </c>
      <c r="AO661">
        <v>45.58</v>
      </c>
    </row>
    <row r="662" spans="1:41" hidden="1" x14ac:dyDescent="0.3">
      <c r="A662">
        <v>12318</v>
      </c>
      <c r="B662">
        <v>231769</v>
      </c>
      <c r="C662">
        <v>257699</v>
      </c>
      <c r="D662">
        <v>6530</v>
      </c>
      <c r="G662" t="s">
        <v>2092</v>
      </c>
      <c r="H662" t="s">
        <v>2093</v>
      </c>
      <c r="I662">
        <v>0</v>
      </c>
      <c r="J662" t="s">
        <v>519</v>
      </c>
      <c r="K662" t="s">
        <v>520</v>
      </c>
      <c r="L662">
        <v>5</v>
      </c>
      <c r="M662">
        <v>58</v>
      </c>
      <c r="N662" t="s">
        <v>617</v>
      </c>
      <c r="O662" t="s">
        <v>618</v>
      </c>
      <c r="P662" t="s">
        <v>619</v>
      </c>
      <c r="Q662" t="s">
        <v>524</v>
      </c>
      <c r="R662" t="s">
        <v>525</v>
      </c>
      <c r="S662" t="s">
        <v>526</v>
      </c>
      <c r="T662" t="s">
        <v>527</v>
      </c>
      <c r="U662" t="s">
        <v>779</v>
      </c>
      <c r="V662" t="s">
        <v>780</v>
      </c>
      <c r="W662" t="s">
        <v>530</v>
      </c>
      <c r="X662" t="s">
        <v>531</v>
      </c>
      <c r="Y662" t="s">
        <v>1882</v>
      </c>
      <c r="Z662" t="s">
        <v>1883</v>
      </c>
      <c r="AA662" t="s">
        <v>29</v>
      </c>
      <c r="AB662" s="3">
        <v>59894</v>
      </c>
      <c r="AC662">
        <v>0</v>
      </c>
      <c r="AD662">
        <v>0</v>
      </c>
      <c r="AE662" s="3">
        <v>59894</v>
      </c>
      <c r="AF662" s="3">
        <f t="shared" si="40"/>
        <v>0</v>
      </c>
      <c r="AG662" s="3">
        <v>59894</v>
      </c>
      <c r="AH662" s="3">
        <f t="shared" si="41"/>
        <v>61870.501999999993</v>
      </c>
      <c r="AI662" s="3">
        <f t="shared" si="42"/>
        <v>63850.358063999993</v>
      </c>
      <c r="AJ662">
        <v>0</v>
      </c>
      <c r="AK662">
        <v>0</v>
      </c>
      <c r="AL662">
        <v>0</v>
      </c>
      <c r="AM662">
        <f t="shared" si="43"/>
        <v>0</v>
      </c>
      <c r="AN662">
        <v>59894</v>
      </c>
      <c r="AO662">
        <v>0</v>
      </c>
    </row>
    <row r="663" spans="1:41" hidden="1" x14ac:dyDescent="0.3">
      <c r="A663">
        <v>11006</v>
      </c>
      <c r="B663">
        <v>226056</v>
      </c>
      <c r="C663">
        <v>257765</v>
      </c>
      <c r="D663">
        <v>322</v>
      </c>
      <c r="G663" t="s">
        <v>1252</v>
      </c>
      <c r="H663" t="s">
        <v>1253</v>
      </c>
      <c r="I663">
        <v>0</v>
      </c>
      <c r="J663" t="s">
        <v>519</v>
      </c>
      <c r="K663" t="s">
        <v>520</v>
      </c>
      <c r="L663">
        <v>10</v>
      </c>
      <c r="M663">
        <v>104</v>
      </c>
      <c r="N663" t="s">
        <v>564</v>
      </c>
      <c r="O663" t="s">
        <v>1254</v>
      </c>
      <c r="P663" t="s">
        <v>1255</v>
      </c>
      <c r="Q663" t="s">
        <v>524</v>
      </c>
      <c r="R663" t="s">
        <v>525</v>
      </c>
      <c r="S663" t="s">
        <v>526</v>
      </c>
      <c r="T663" t="s">
        <v>527</v>
      </c>
      <c r="U663" t="s">
        <v>554</v>
      </c>
      <c r="V663" t="s">
        <v>555</v>
      </c>
      <c r="W663" t="s">
        <v>541</v>
      </c>
      <c r="X663" t="s">
        <v>542</v>
      </c>
      <c r="Y663" t="s">
        <v>1278</v>
      </c>
      <c r="Z663" t="s">
        <v>1279</v>
      </c>
      <c r="AA663" t="s">
        <v>30</v>
      </c>
      <c r="AB663" s="3">
        <v>503712</v>
      </c>
      <c r="AC663">
        <v>0</v>
      </c>
      <c r="AD663">
        <v>0</v>
      </c>
      <c r="AE663" s="3">
        <v>503712</v>
      </c>
      <c r="AF663" s="3">
        <f t="shared" si="40"/>
        <v>35259.840000000084</v>
      </c>
      <c r="AG663" s="3">
        <v>538971.84000000008</v>
      </c>
      <c r="AH663" s="3">
        <f t="shared" si="41"/>
        <v>556757.91072000004</v>
      </c>
      <c r="AI663" s="3">
        <f t="shared" si="42"/>
        <v>574574.16386304004</v>
      </c>
      <c r="AJ663">
        <v>0</v>
      </c>
      <c r="AK663">
        <v>0</v>
      </c>
      <c r="AL663">
        <v>235020</v>
      </c>
      <c r="AM663">
        <f t="shared" si="43"/>
        <v>470040</v>
      </c>
      <c r="AN663">
        <v>268692</v>
      </c>
      <c r="AO663">
        <v>46.66</v>
      </c>
    </row>
    <row r="664" spans="1:41" hidden="1" x14ac:dyDescent="0.3">
      <c r="A664">
        <v>11006</v>
      </c>
      <c r="B664">
        <v>226057</v>
      </c>
      <c r="C664">
        <v>257766</v>
      </c>
      <c r="D664">
        <v>322</v>
      </c>
      <c r="G664" t="s">
        <v>1252</v>
      </c>
      <c r="H664" t="s">
        <v>1253</v>
      </c>
      <c r="I664">
        <v>0</v>
      </c>
      <c r="J664" t="s">
        <v>519</v>
      </c>
      <c r="K664" t="s">
        <v>520</v>
      </c>
      <c r="L664">
        <v>10</v>
      </c>
      <c r="M664">
        <v>104</v>
      </c>
      <c r="N664" t="s">
        <v>564</v>
      </c>
      <c r="O664" t="s">
        <v>1254</v>
      </c>
      <c r="P664" t="s">
        <v>1255</v>
      </c>
      <c r="Q664" t="s">
        <v>524</v>
      </c>
      <c r="R664" t="s">
        <v>525</v>
      </c>
      <c r="S664" t="s">
        <v>526</v>
      </c>
      <c r="T664" t="s">
        <v>527</v>
      </c>
      <c r="U664" t="s">
        <v>554</v>
      </c>
      <c r="V664" t="s">
        <v>555</v>
      </c>
      <c r="W664" t="s">
        <v>541</v>
      </c>
      <c r="X664" t="s">
        <v>542</v>
      </c>
      <c r="Y664" t="s">
        <v>1280</v>
      </c>
      <c r="Z664" t="s">
        <v>1281</v>
      </c>
      <c r="AA664" t="s">
        <v>30</v>
      </c>
      <c r="AB664" s="3">
        <v>1165303</v>
      </c>
      <c r="AC664">
        <v>0</v>
      </c>
      <c r="AD664">
        <v>0</v>
      </c>
      <c r="AE664" s="3">
        <v>1165303</v>
      </c>
      <c r="AF664" s="3">
        <f t="shared" si="40"/>
        <v>81571.209999999963</v>
      </c>
      <c r="AG664" s="3">
        <v>1246874.21</v>
      </c>
      <c r="AH664" s="3">
        <f t="shared" si="41"/>
        <v>1288021.0589299998</v>
      </c>
      <c r="AI664" s="3">
        <f t="shared" si="42"/>
        <v>1329237.73281576</v>
      </c>
      <c r="AJ664">
        <v>0</v>
      </c>
      <c r="AK664">
        <v>0</v>
      </c>
      <c r="AL664">
        <v>532703.30000000005</v>
      </c>
      <c r="AM664">
        <f t="shared" si="43"/>
        <v>1065406.6000000001</v>
      </c>
      <c r="AN664">
        <v>632599.69999999995</v>
      </c>
      <c r="AO664">
        <v>45.71</v>
      </c>
    </row>
    <row r="665" spans="1:41" hidden="1" x14ac:dyDescent="0.3">
      <c r="A665">
        <v>12319</v>
      </c>
      <c r="B665">
        <v>231770</v>
      </c>
      <c r="C665">
        <v>257700</v>
      </c>
      <c r="D665">
        <v>6531</v>
      </c>
      <c r="G665" t="s">
        <v>2010</v>
      </c>
      <c r="H665" t="s">
        <v>2011</v>
      </c>
      <c r="I665">
        <v>0</v>
      </c>
      <c r="J665" t="s">
        <v>519</v>
      </c>
      <c r="K665" t="s">
        <v>520</v>
      </c>
      <c r="L665">
        <v>5</v>
      </c>
      <c r="M665">
        <v>58</v>
      </c>
      <c r="N665" t="s">
        <v>617</v>
      </c>
      <c r="O665" t="s">
        <v>618</v>
      </c>
      <c r="P665" t="s">
        <v>619</v>
      </c>
      <c r="Q665" t="s">
        <v>524</v>
      </c>
      <c r="R665" t="s">
        <v>525</v>
      </c>
      <c r="S665" t="s">
        <v>526</v>
      </c>
      <c r="T665" t="s">
        <v>527</v>
      </c>
      <c r="U665" t="s">
        <v>779</v>
      </c>
      <c r="V665" t="s">
        <v>780</v>
      </c>
      <c r="W665" t="s">
        <v>530</v>
      </c>
      <c r="X665" t="s">
        <v>531</v>
      </c>
      <c r="Y665" t="s">
        <v>1882</v>
      </c>
      <c r="Z665" t="s">
        <v>1883</v>
      </c>
      <c r="AA665" t="s">
        <v>29</v>
      </c>
      <c r="AB665" s="3">
        <v>59894</v>
      </c>
      <c r="AC665">
        <v>0</v>
      </c>
      <c r="AD665">
        <v>0</v>
      </c>
      <c r="AE665" s="3">
        <v>59894</v>
      </c>
      <c r="AF665" s="3">
        <f t="shared" si="40"/>
        <v>0</v>
      </c>
      <c r="AG665" s="3">
        <v>59894</v>
      </c>
      <c r="AH665" s="3">
        <f t="shared" si="41"/>
        <v>61870.501999999993</v>
      </c>
      <c r="AI665" s="3">
        <f t="shared" si="42"/>
        <v>63850.358063999993</v>
      </c>
      <c r="AJ665">
        <v>0</v>
      </c>
      <c r="AK665">
        <v>0</v>
      </c>
      <c r="AL665">
        <v>0</v>
      </c>
      <c r="AM665">
        <f t="shared" si="43"/>
        <v>0</v>
      </c>
      <c r="AN665">
        <v>59894</v>
      </c>
      <c r="AO665">
        <v>0</v>
      </c>
    </row>
    <row r="666" spans="1:41" hidden="1" x14ac:dyDescent="0.3">
      <c r="A666">
        <v>12370</v>
      </c>
      <c r="B666">
        <v>231796</v>
      </c>
      <c r="C666">
        <v>257724</v>
      </c>
      <c r="D666">
        <v>6534</v>
      </c>
      <c r="G666" t="s">
        <v>2176</v>
      </c>
      <c r="H666" t="s">
        <v>2177</v>
      </c>
      <c r="I666">
        <v>0</v>
      </c>
      <c r="J666" t="s">
        <v>519</v>
      </c>
      <c r="K666" t="s">
        <v>520</v>
      </c>
      <c r="L666">
        <v>5</v>
      </c>
      <c r="M666">
        <v>58</v>
      </c>
      <c r="N666" t="s">
        <v>617</v>
      </c>
      <c r="O666" t="s">
        <v>618</v>
      </c>
      <c r="P666" t="s">
        <v>619</v>
      </c>
      <c r="Q666" t="s">
        <v>524</v>
      </c>
      <c r="R666" t="s">
        <v>525</v>
      </c>
      <c r="S666" t="s">
        <v>526</v>
      </c>
      <c r="T666" t="s">
        <v>527</v>
      </c>
      <c r="U666" t="s">
        <v>779</v>
      </c>
      <c r="V666" t="s">
        <v>780</v>
      </c>
      <c r="W666" t="s">
        <v>530</v>
      </c>
      <c r="X666" t="s">
        <v>531</v>
      </c>
      <c r="Y666" t="s">
        <v>1882</v>
      </c>
      <c r="Z666" t="s">
        <v>1883</v>
      </c>
      <c r="AA666" t="s">
        <v>29</v>
      </c>
      <c r="AB666" s="3">
        <v>59894</v>
      </c>
      <c r="AC666">
        <v>0</v>
      </c>
      <c r="AD666">
        <v>0</v>
      </c>
      <c r="AE666" s="3">
        <v>59894</v>
      </c>
      <c r="AF666" s="3">
        <f t="shared" si="40"/>
        <v>0</v>
      </c>
      <c r="AG666" s="3">
        <v>59894</v>
      </c>
      <c r="AH666" s="3">
        <f t="shared" si="41"/>
        <v>61870.501999999993</v>
      </c>
      <c r="AI666" s="3">
        <f t="shared" si="42"/>
        <v>63850.358063999993</v>
      </c>
      <c r="AJ666">
        <v>0</v>
      </c>
      <c r="AK666">
        <v>0</v>
      </c>
      <c r="AL666">
        <v>0</v>
      </c>
      <c r="AM666">
        <f t="shared" si="43"/>
        <v>0</v>
      </c>
      <c r="AN666">
        <v>59894</v>
      </c>
      <c r="AO666">
        <v>0</v>
      </c>
    </row>
    <row r="667" spans="1:41" hidden="1" x14ac:dyDescent="0.3">
      <c r="A667">
        <v>12372</v>
      </c>
      <c r="B667">
        <v>231798</v>
      </c>
      <c r="C667">
        <v>257726</v>
      </c>
      <c r="D667">
        <v>6536</v>
      </c>
      <c r="G667" t="s">
        <v>2178</v>
      </c>
      <c r="H667" t="s">
        <v>2179</v>
      </c>
      <c r="I667">
        <v>0</v>
      </c>
      <c r="J667" t="s">
        <v>519</v>
      </c>
      <c r="K667" t="s">
        <v>520</v>
      </c>
      <c r="L667">
        <v>5</v>
      </c>
      <c r="M667">
        <v>58</v>
      </c>
      <c r="N667" t="s">
        <v>617</v>
      </c>
      <c r="O667" t="s">
        <v>618</v>
      </c>
      <c r="P667" t="s">
        <v>619</v>
      </c>
      <c r="Q667" t="s">
        <v>524</v>
      </c>
      <c r="R667" t="s">
        <v>525</v>
      </c>
      <c r="S667" t="s">
        <v>526</v>
      </c>
      <c r="T667" t="s">
        <v>527</v>
      </c>
      <c r="U667" t="s">
        <v>779</v>
      </c>
      <c r="V667" t="s">
        <v>780</v>
      </c>
      <c r="W667" t="s">
        <v>530</v>
      </c>
      <c r="X667" t="s">
        <v>531</v>
      </c>
      <c r="Y667" t="s">
        <v>1882</v>
      </c>
      <c r="Z667" t="s">
        <v>1883</v>
      </c>
      <c r="AA667" t="s">
        <v>29</v>
      </c>
      <c r="AB667" s="3">
        <v>59894</v>
      </c>
      <c r="AC667">
        <v>0</v>
      </c>
      <c r="AD667">
        <v>0</v>
      </c>
      <c r="AE667" s="3">
        <v>59894</v>
      </c>
      <c r="AF667" s="3">
        <f t="shared" si="40"/>
        <v>0</v>
      </c>
      <c r="AG667" s="3">
        <v>59894</v>
      </c>
      <c r="AH667" s="3">
        <f t="shared" si="41"/>
        <v>61870.501999999993</v>
      </c>
      <c r="AI667" s="3">
        <f t="shared" si="42"/>
        <v>63850.358063999993</v>
      </c>
      <c r="AJ667">
        <v>0</v>
      </c>
      <c r="AK667">
        <v>0</v>
      </c>
      <c r="AL667">
        <v>0</v>
      </c>
      <c r="AM667">
        <f t="shared" si="43"/>
        <v>0</v>
      </c>
      <c r="AN667">
        <v>59894</v>
      </c>
      <c r="AO667">
        <v>0</v>
      </c>
    </row>
    <row r="668" spans="1:41" hidden="1" x14ac:dyDescent="0.3">
      <c r="A668">
        <v>11009</v>
      </c>
      <c r="B668">
        <v>223985</v>
      </c>
      <c r="C668">
        <v>256594</v>
      </c>
      <c r="D668">
        <v>325</v>
      </c>
      <c r="G668" t="s">
        <v>1284</v>
      </c>
      <c r="H668" t="s">
        <v>1285</v>
      </c>
      <c r="I668">
        <v>0</v>
      </c>
      <c r="J668" t="s">
        <v>519</v>
      </c>
      <c r="K668" t="s">
        <v>520</v>
      </c>
      <c r="L668">
        <v>10</v>
      </c>
      <c r="M668">
        <v>110</v>
      </c>
      <c r="N668" t="s">
        <v>698</v>
      </c>
      <c r="O668" t="s">
        <v>699</v>
      </c>
      <c r="P668" t="s">
        <v>700</v>
      </c>
      <c r="Q668" t="s">
        <v>524</v>
      </c>
      <c r="R668" t="s">
        <v>525</v>
      </c>
      <c r="S668" t="s">
        <v>526</v>
      </c>
      <c r="T668" t="s">
        <v>527</v>
      </c>
      <c r="U668" t="s">
        <v>554</v>
      </c>
      <c r="V668" t="s">
        <v>555</v>
      </c>
      <c r="W668" t="s">
        <v>541</v>
      </c>
      <c r="X668" t="s">
        <v>542</v>
      </c>
      <c r="Y668" t="s">
        <v>644</v>
      </c>
      <c r="Z668" t="s">
        <v>645</v>
      </c>
      <c r="AA668" t="s">
        <v>26</v>
      </c>
      <c r="AB668" s="3">
        <v>139785</v>
      </c>
      <c r="AC668" s="3">
        <v>0</v>
      </c>
      <c r="AD668">
        <v>0</v>
      </c>
      <c r="AE668" s="3">
        <v>139785</v>
      </c>
      <c r="AF668" s="3">
        <f t="shared" si="40"/>
        <v>-139785</v>
      </c>
      <c r="AG668" s="3">
        <v>0</v>
      </c>
      <c r="AH668" s="3">
        <f t="shared" si="41"/>
        <v>0</v>
      </c>
      <c r="AI668" s="3">
        <f t="shared" si="42"/>
        <v>0</v>
      </c>
      <c r="AJ668">
        <v>0</v>
      </c>
      <c r="AK668">
        <v>0</v>
      </c>
      <c r="AL668">
        <v>72349.5</v>
      </c>
      <c r="AM668">
        <f t="shared" si="43"/>
        <v>144699</v>
      </c>
      <c r="AN668">
        <v>67435.5</v>
      </c>
      <c r="AO668">
        <v>51.76</v>
      </c>
    </row>
    <row r="669" spans="1:41" hidden="1" x14ac:dyDescent="0.3">
      <c r="A669">
        <v>11058</v>
      </c>
      <c r="B669">
        <v>204949</v>
      </c>
      <c r="C669">
        <v>242380</v>
      </c>
      <c r="D669">
        <v>374</v>
      </c>
      <c r="E669" t="str">
        <f>CONCATENATE(MID(G669,8,3),F669)</f>
        <v>123/053/1027</v>
      </c>
      <c r="F669" s="252" t="s">
        <v>664</v>
      </c>
      <c r="G669" t="s">
        <v>1336</v>
      </c>
      <c r="H669" t="s">
        <v>1337</v>
      </c>
      <c r="I669">
        <v>0</v>
      </c>
      <c r="J669" t="s">
        <v>519</v>
      </c>
      <c r="K669" t="s">
        <v>520</v>
      </c>
      <c r="L669">
        <v>6</v>
      </c>
      <c r="M669">
        <v>68</v>
      </c>
      <c r="N669" t="s">
        <v>926</v>
      </c>
      <c r="O669" t="s">
        <v>927</v>
      </c>
      <c r="P669" t="s">
        <v>928</v>
      </c>
      <c r="Q669" t="s">
        <v>524</v>
      </c>
      <c r="R669" t="s">
        <v>525</v>
      </c>
      <c r="S669" t="s">
        <v>526</v>
      </c>
      <c r="T669" t="s">
        <v>527</v>
      </c>
      <c r="U669" t="s">
        <v>554</v>
      </c>
      <c r="V669" t="s">
        <v>555</v>
      </c>
      <c r="W669" t="s">
        <v>541</v>
      </c>
      <c r="X669" t="s">
        <v>542</v>
      </c>
      <c r="Y669" t="s">
        <v>665</v>
      </c>
      <c r="Z669" t="s">
        <v>666</v>
      </c>
      <c r="AA669" t="s">
        <v>29</v>
      </c>
      <c r="AB669" s="3">
        <v>59498</v>
      </c>
      <c r="AC669">
        <v>0</v>
      </c>
      <c r="AD669">
        <v>0</v>
      </c>
      <c r="AE669" s="3">
        <v>59498</v>
      </c>
      <c r="AF669" s="3">
        <f t="shared" si="40"/>
        <v>72757.395342759439</v>
      </c>
      <c r="AG669" s="3">
        <v>132255.39534275944</v>
      </c>
      <c r="AH669" s="3">
        <f t="shared" si="41"/>
        <v>136619.82338907049</v>
      </c>
      <c r="AI669" s="3">
        <f t="shared" si="42"/>
        <v>140991.65773752076</v>
      </c>
      <c r="AJ669">
        <v>0</v>
      </c>
      <c r="AK669">
        <v>0</v>
      </c>
      <c r="AL669">
        <v>46958.879999999997</v>
      </c>
      <c r="AM669">
        <f t="shared" si="43"/>
        <v>93917.759999999995</v>
      </c>
      <c r="AN669">
        <v>12539.12</v>
      </c>
      <c r="AO669">
        <v>78.930000000000007</v>
      </c>
    </row>
    <row r="670" spans="1:41" hidden="1" x14ac:dyDescent="0.3">
      <c r="A670">
        <v>11009</v>
      </c>
      <c r="B670">
        <v>224014</v>
      </c>
      <c r="C670">
        <v>256616</v>
      </c>
      <c r="D670">
        <v>325</v>
      </c>
      <c r="G670" t="s">
        <v>1284</v>
      </c>
      <c r="H670" t="s">
        <v>1285</v>
      </c>
      <c r="I670">
        <v>0</v>
      </c>
      <c r="J670" t="s">
        <v>519</v>
      </c>
      <c r="K670" t="s">
        <v>520</v>
      </c>
      <c r="L670">
        <v>10</v>
      </c>
      <c r="M670">
        <v>110</v>
      </c>
      <c r="N670" t="s">
        <v>698</v>
      </c>
      <c r="O670" t="s">
        <v>699</v>
      </c>
      <c r="P670" t="s">
        <v>700</v>
      </c>
      <c r="Q670" t="s">
        <v>524</v>
      </c>
      <c r="R670" t="s">
        <v>525</v>
      </c>
      <c r="S670" t="s">
        <v>526</v>
      </c>
      <c r="T670" t="s">
        <v>527</v>
      </c>
      <c r="U670" t="s">
        <v>554</v>
      </c>
      <c r="V670" t="s">
        <v>555</v>
      </c>
      <c r="W670" t="s">
        <v>541</v>
      </c>
      <c r="X670" t="s">
        <v>542</v>
      </c>
      <c r="Y670" t="s">
        <v>646</v>
      </c>
      <c r="Z670" t="s">
        <v>647</v>
      </c>
      <c r="AA670" t="s">
        <v>26</v>
      </c>
      <c r="AB670" s="3">
        <v>4548</v>
      </c>
      <c r="AC670" s="3">
        <v>0</v>
      </c>
      <c r="AD670">
        <v>0</v>
      </c>
      <c r="AE670" s="3">
        <v>4548</v>
      </c>
      <c r="AF670" s="3">
        <f t="shared" si="40"/>
        <v>-4548</v>
      </c>
      <c r="AG670" s="3">
        <v>0</v>
      </c>
      <c r="AH670" s="3">
        <f t="shared" si="41"/>
        <v>0</v>
      </c>
      <c r="AI670" s="3">
        <f t="shared" si="42"/>
        <v>0</v>
      </c>
      <c r="AJ670">
        <v>0</v>
      </c>
      <c r="AK670">
        <v>0</v>
      </c>
      <c r="AL670">
        <v>2302.56</v>
      </c>
      <c r="AM670">
        <f t="shared" si="43"/>
        <v>4605.12</v>
      </c>
      <c r="AN670">
        <v>2245.44</v>
      </c>
      <c r="AO670">
        <v>50.63</v>
      </c>
    </row>
    <row r="671" spans="1:41" hidden="1" x14ac:dyDescent="0.3">
      <c r="A671">
        <v>11009</v>
      </c>
      <c r="B671">
        <v>223845</v>
      </c>
      <c r="C671">
        <v>256482</v>
      </c>
      <c r="D671">
        <v>325</v>
      </c>
      <c r="G671" t="s">
        <v>1284</v>
      </c>
      <c r="H671" t="s">
        <v>1285</v>
      </c>
      <c r="I671">
        <v>0</v>
      </c>
      <c r="J671" t="s">
        <v>519</v>
      </c>
      <c r="K671" t="s">
        <v>520</v>
      </c>
      <c r="L671">
        <v>10</v>
      </c>
      <c r="M671">
        <v>110</v>
      </c>
      <c r="N671" t="s">
        <v>698</v>
      </c>
      <c r="O671" t="s">
        <v>699</v>
      </c>
      <c r="P671" t="s">
        <v>700</v>
      </c>
      <c r="Q671" t="s">
        <v>524</v>
      </c>
      <c r="R671" t="s">
        <v>525</v>
      </c>
      <c r="S671" t="s">
        <v>526</v>
      </c>
      <c r="T671" t="s">
        <v>527</v>
      </c>
      <c r="U671" t="s">
        <v>554</v>
      </c>
      <c r="V671" t="s">
        <v>555</v>
      </c>
      <c r="W671" t="s">
        <v>541</v>
      </c>
      <c r="X671" t="s">
        <v>542</v>
      </c>
      <c r="Y671" t="s">
        <v>669</v>
      </c>
      <c r="Z671" t="s">
        <v>670</v>
      </c>
      <c r="AA671" t="s">
        <v>26</v>
      </c>
      <c r="AB671" s="3">
        <v>18000</v>
      </c>
      <c r="AC671" s="3">
        <v>0</v>
      </c>
      <c r="AD671">
        <v>0</v>
      </c>
      <c r="AE671" s="3">
        <v>18000</v>
      </c>
      <c r="AF671" s="3">
        <f t="shared" si="40"/>
        <v>-18000</v>
      </c>
      <c r="AG671" s="3">
        <v>0</v>
      </c>
      <c r="AH671" s="3">
        <f t="shared" si="41"/>
        <v>0</v>
      </c>
      <c r="AI671" s="3">
        <f t="shared" si="42"/>
        <v>0</v>
      </c>
      <c r="AJ671">
        <v>0</v>
      </c>
      <c r="AK671">
        <v>0</v>
      </c>
      <c r="AL671">
        <v>9000</v>
      </c>
      <c r="AM671">
        <f t="shared" si="43"/>
        <v>18000</v>
      </c>
      <c r="AN671">
        <v>9000</v>
      </c>
      <c r="AO671">
        <v>50</v>
      </c>
    </row>
    <row r="672" spans="1:41" hidden="1" x14ac:dyDescent="0.3">
      <c r="A672">
        <v>11009</v>
      </c>
      <c r="B672">
        <v>223920</v>
      </c>
      <c r="C672">
        <v>256546</v>
      </c>
      <c r="D672">
        <v>325</v>
      </c>
      <c r="G672" t="s">
        <v>1284</v>
      </c>
      <c r="H672" t="s">
        <v>1285</v>
      </c>
      <c r="I672">
        <v>0</v>
      </c>
      <c r="J672" t="s">
        <v>519</v>
      </c>
      <c r="K672" t="s">
        <v>520</v>
      </c>
      <c r="L672">
        <v>10</v>
      </c>
      <c r="M672">
        <v>110</v>
      </c>
      <c r="N672" t="s">
        <v>698</v>
      </c>
      <c r="O672" t="s">
        <v>699</v>
      </c>
      <c r="P672" t="s">
        <v>700</v>
      </c>
      <c r="Q672" t="s">
        <v>524</v>
      </c>
      <c r="R672" t="s">
        <v>525</v>
      </c>
      <c r="S672" t="s">
        <v>526</v>
      </c>
      <c r="T672" t="s">
        <v>527</v>
      </c>
      <c r="U672" t="s">
        <v>554</v>
      </c>
      <c r="V672" t="s">
        <v>555</v>
      </c>
      <c r="W672" t="s">
        <v>541</v>
      </c>
      <c r="X672" t="s">
        <v>542</v>
      </c>
      <c r="Y672" t="s">
        <v>652</v>
      </c>
      <c r="Z672" t="s">
        <v>653</v>
      </c>
      <c r="AA672" t="s">
        <v>26</v>
      </c>
      <c r="AB672" s="3">
        <v>1337846</v>
      </c>
      <c r="AC672" s="3">
        <v>0</v>
      </c>
      <c r="AD672">
        <v>0</v>
      </c>
      <c r="AE672" s="3">
        <v>1337846</v>
      </c>
      <c r="AF672" s="3">
        <f t="shared" si="40"/>
        <v>-1337846</v>
      </c>
      <c r="AG672" s="3">
        <v>0</v>
      </c>
      <c r="AH672" s="3">
        <f t="shared" si="41"/>
        <v>0</v>
      </c>
      <c r="AI672" s="3">
        <f t="shared" si="42"/>
        <v>0</v>
      </c>
      <c r="AJ672">
        <v>0</v>
      </c>
      <c r="AK672">
        <v>0</v>
      </c>
      <c r="AL672">
        <v>715454.2</v>
      </c>
      <c r="AM672">
        <f t="shared" si="43"/>
        <v>1430908.4</v>
      </c>
      <c r="AN672">
        <v>622391.80000000005</v>
      </c>
      <c r="AO672">
        <v>53.48</v>
      </c>
    </row>
    <row r="673" spans="1:41" hidden="1" x14ac:dyDescent="0.3">
      <c r="A673">
        <v>11009</v>
      </c>
      <c r="B673">
        <v>223956</v>
      </c>
      <c r="C673">
        <v>256573</v>
      </c>
      <c r="D673">
        <v>325</v>
      </c>
      <c r="G673" t="s">
        <v>1284</v>
      </c>
      <c r="H673" t="s">
        <v>1285</v>
      </c>
      <c r="I673">
        <v>0</v>
      </c>
      <c r="J673" t="s">
        <v>519</v>
      </c>
      <c r="K673" t="s">
        <v>520</v>
      </c>
      <c r="L673">
        <v>10</v>
      </c>
      <c r="M673">
        <v>110</v>
      </c>
      <c r="N673" t="s">
        <v>698</v>
      </c>
      <c r="O673" t="s">
        <v>699</v>
      </c>
      <c r="P673" t="s">
        <v>700</v>
      </c>
      <c r="Q673" t="s">
        <v>524</v>
      </c>
      <c r="R673" t="s">
        <v>525</v>
      </c>
      <c r="S673" t="s">
        <v>526</v>
      </c>
      <c r="T673" t="s">
        <v>527</v>
      </c>
      <c r="U673" t="s">
        <v>554</v>
      </c>
      <c r="V673" t="s">
        <v>555</v>
      </c>
      <c r="W673" t="s">
        <v>541</v>
      </c>
      <c r="X673" t="s">
        <v>542</v>
      </c>
      <c r="Y673" t="s">
        <v>658</v>
      </c>
      <c r="Z673" t="s">
        <v>659</v>
      </c>
      <c r="AA673" t="s">
        <v>26</v>
      </c>
      <c r="AB673" s="3">
        <v>307</v>
      </c>
      <c r="AC673" s="3">
        <v>0</v>
      </c>
      <c r="AD673">
        <v>0</v>
      </c>
      <c r="AE673" s="3">
        <v>307</v>
      </c>
      <c r="AF673" s="3">
        <f t="shared" si="40"/>
        <v>-307</v>
      </c>
      <c r="AG673" s="3">
        <v>0</v>
      </c>
      <c r="AH673" s="3">
        <f t="shared" si="41"/>
        <v>0</v>
      </c>
      <c r="AI673" s="3">
        <f t="shared" si="42"/>
        <v>0</v>
      </c>
      <c r="AJ673">
        <v>0</v>
      </c>
      <c r="AK673">
        <v>0</v>
      </c>
      <c r="AL673">
        <v>163.15</v>
      </c>
      <c r="AM673">
        <f t="shared" si="43"/>
        <v>326.3</v>
      </c>
      <c r="AN673">
        <v>143.85</v>
      </c>
      <c r="AO673">
        <v>53.14</v>
      </c>
    </row>
    <row r="674" spans="1:41" hidden="1" x14ac:dyDescent="0.3">
      <c r="A674">
        <v>11009</v>
      </c>
      <c r="B674">
        <v>223941</v>
      </c>
      <c r="C674">
        <v>256563</v>
      </c>
      <c r="D674">
        <v>325</v>
      </c>
      <c r="G674" t="s">
        <v>1284</v>
      </c>
      <c r="H674" t="s">
        <v>1285</v>
      </c>
      <c r="I674">
        <v>0</v>
      </c>
      <c r="J674" t="s">
        <v>519</v>
      </c>
      <c r="K674" t="s">
        <v>520</v>
      </c>
      <c r="L674">
        <v>10</v>
      </c>
      <c r="M674">
        <v>110</v>
      </c>
      <c r="N674" t="s">
        <v>698</v>
      </c>
      <c r="O674" t="s">
        <v>699</v>
      </c>
      <c r="P674" t="s">
        <v>700</v>
      </c>
      <c r="Q674" t="s">
        <v>524</v>
      </c>
      <c r="R674" t="s">
        <v>525</v>
      </c>
      <c r="S674" t="s">
        <v>526</v>
      </c>
      <c r="T674" t="s">
        <v>527</v>
      </c>
      <c r="U674" t="s">
        <v>554</v>
      </c>
      <c r="V674" t="s">
        <v>555</v>
      </c>
      <c r="W674" t="s">
        <v>541</v>
      </c>
      <c r="X674" t="s">
        <v>542</v>
      </c>
      <c r="Y674" t="s">
        <v>656</v>
      </c>
      <c r="Z674" t="s">
        <v>657</v>
      </c>
      <c r="AA674" t="s">
        <v>26</v>
      </c>
      <c r="AB674" s="3">
        <v>111487</v>
      </c>
      <c r="AC674" s="3">
        <v>0</v>
      </c>
      <c r="AD674">
        <v>0</v>
      </c>
      <c r="AE674" s="3">
        <v>111487</v>
      </c>
      <c r="AF674" s="3">
        <f t="shared" si="40"/>
        <v>-111487</v>
      </c>
      <c r="AG674" s="3">
        <v>0</v>
      </c>
      <c r="AH674" s="3">
        <f t="shared" si="41"/>
        <v>0</v>
      </c>
      <c r="AI674" s="3">
        <f t="shared" si="42"/>
        <v>0</v>
      </c>
      <c r="AJ674">
        <v>0</v>
      </c>
      <c r="AK674">
        <v>0</v>
      </c>
      <c r="AL674">
        <v>109413.7</v>
      </c>
      <c r="AM674">
        <f t="shared" si="43"/>
        <v>218827.4</v>
      </c>
      <c r="AN674">
        <v>2073.3000000000002</v>
      </c>
      <c r="AO674">
        <v>98.14</v>
      </c>
    </row>
    <row r="675" spans="1:41" hidden="1" x14ac:dyDescent="0.3">
      <c r="A675">
        <v>11009</v>
      </c>
      <c r="B675">
        <v>223965</v>
      </c>
      <c r="C675">
        <v>256582</v>
      </c>
      <c r="D675">
        <v>325</v>
      </c>
      <c r="G675" t="s">
        <v>1284</v>
      </c>
      <c r="H675" t="s">
        <v>1285</v>
      </c>
      <c r="I675">
        <v>0</v>
      </c>
      <c r="J675" t="s">
        <v>519</v>
      </c>
      <c r="K675" t="s">
        <v>520</v>
      </c>
      <c r="L675">
        <v>10</v>
      </c>
      <c r="M675">
        <v>110</v>
      </c>
      <c r="N675" t="s">
        <v>698</v>
      </c>
      <c r="O675" t="s">
        <v>699</v>
      </c>
      <c r="P675" t="s">
        <v>700</v>
      </c>
      <c r="Q675" t="s">
        <v>524</v>
      </c>
      <c r="R675" t="s">
        <v>525</v>
      </c>
      <c r="S675" t="s">
        <v>526</v>
      </c>
      <c r="T675" t="s">
        <v>527</v>
      </c>
      <c r="U675" t="s">
        <v>554</v>
      </c>
      <c r="V675" t="s">
        <v>555</v>
      </c>
      <c r="W675" t="s">
        <v>541</v>
      </c>
      <c r="X675" t="s">
        <v>542</v>
      </c>
      <c r="Y675" t="s">
        <v>650</v>
      </c>
      <c r="Z675" t="s">
        <v>651</v>
      </c>
      <c r="AA675" t="s">
        <v>26</v>
      </c>
      <c r="AB675" s="3">
        <v>26757</v>
      </c>
      <c r="AC675" s="3">
        <v>0</v>
      </c>
      <c r="AD675">
        <v>0</v>
      </c>
      <c r="AE675" s="3">
        <v>26757</v>
      </c>
      <c r="AF675" s="3">
        <f t="shared" si="40"/>
        <v>-26757</v>
      </c>
      <c r="AG675" s="3">
        <v>0</v>
      </c>
      <c r="AH675" s="3">
        <f t="shared" si="41"/>
        <v>0</v>
      </c>
      <c r="AI675" s="3">
        <f t="shared" si="42"/>
        <v>0</v>
      </c>
      <c r="AJ675">
        <v>0</v>
      </c>
      <c r="AK675">
        <v>0</v>
      </c>
      <c r="AL675">
        <v>14309.12</v>
      </c>
      <c r="AM675">
        <f t="shared" si="43"/>
        <v>28618.240000000002</v>
      </c>
      <c r="AN675">
        <v>12447.88</v>
      </c>
      <c r="AO675">
        <v>53.48</v>
      </c>
    </row>
    <row r="676" spans="1:41" hidden="1" x14ac:dyDescent="0.3">
      <c r="A676">
        <v>11009</v>
      </c>
      <c r="B676">
        <v>223886</v>
      </c>
      <c r="C676">
        <v>256515</v>
      </c>
      <c r="D676">
        <v>325</v>
      </c>
      <c r="G676" t="s">
        <v>1284</v>
      </c>
      <c r="H676" t="s">
        <v>1285</v>
      </c>
      <c r="I676">
        <v>0</v>
      </c>
      <c r="J676" t="s">
        <v>519</v>
      </c>
      <c r="K676" t="s">
        <v>520</v>
      </c>
      <c r="L676">
        <v>10</v>
      </c>
      <c r="M676">
        <v>110</v>
      </c>
      <c r="N676" t="s">
        <v>698</v>
      </c>
      <c r="O676" t="s">
        <v>699</v>
      </c>
      <c r="P676" t="s">
        <v>700</v>
      </c>
      <c r="Q676" t="s">
        <v>524</v>
      </c>
      <c r="R676" t="s">
        <v>525</v>
      </c>
      <c r="S676" t="s">
        <v>526</v>
      </c>
      <c r="T676" t="s">
        <v>527</v>
      </c>
      <c r="U676" t="s">
        <v>554</v>
      </c>
      <c r="V676" t="s">
        <v>555</v>
      </c>
      <c r="W676" t="s">
        <v>541</v>
      </c>
      <c r="X676" t="s">
        <v>542</v>
      </c>
      <c r="Y676" t="s">
        <v>642</v>
      </c>
      <c r="Z676" t="s">
        <v>643</v>
      </c>
      <c r="AA676" t="s">
        <v>26</v>
      </c>
      <c r="AB676" s="3">
        <v>105038</v>
      </c>
      <c r="AC676" s="3">
        <v>0</v>
      </c>
      <c r="AD676">
        <v>0</v>
      </c>
      <c r="AE676" s="3">
        <v>105038</v>
      </c>
      <c r="AF676" s="3">
        <f t="shared" si="40"/>
        <v>-105038</v>
      </c>
      <c r="AG676" s="3">
        <v>0</v>
      </c>
      <c r="AH676" s="3">
        <f t="shared" si="41"/>
        <v>0</v>
      </c>
      <c r="AI676" s="3">
        <f t="shared" si="42"/>
        <v>0</v>
      </c>
      <c r="AJ676">
        <v>0</v>
      </c>
      <c r="AK676">
        <v>0</v>
      </c>
      <c r="AL676">
        <v>23887.52</v>
      </c>
      <c r="AM676">
        <f t="shared" si="43"/>
        <v>47775.040000000001</v>
      </c>
      <c r="AN676">
        <v>81150.48</v>
      </c>
      <c r="AO676">
        <v>22.74</v>
      </c>
    </row>
    <row r="677" spans="1:41" hidden="1" x14ac:dyDescent="0.3">
      <c r="A677">
        <v>11009</v>
      </c>
      <c r="B677">
        <v>223992</v>
      </c>
      <c r="C677">
        <v>256602</v>
      </c>
      <c r="D677">
        <v>325</v>
      </c>
      <c r="G677" t="s">
        <v>1284</v>
      </c>
      <c r="H677" t="s">
        <v>1285</v>
      </c>
      <c r="I677">
        <v>0</v>
      </c>
      <c r="J677" t="s">
        <v>519</v>
      </c>
      <c r="K677" t="s">
        <v>520</v>
      </c>
      <c r="L677">
        <v>10</v>
      </c>
      <c r="M677">
        <v>110</v>
      </c>
      <c r="N677" t="s">
        <v>698</v>
      </c>
      <c r="O677" t="s">
        <v>699</v>
      </c>
      <c r="P677" t="s">
        <v>700</v>
      </c>
      <c r="Q677" t="s">
        <v>524</v>
      </c>
      <c r="R677" t="s">
        <v>525</v>
      </c>
      <c r="S677" t="s">
        <v>526</v>
      </c>
      <c r="T677" t="s">
        <v>527</v>
      </c>
      <c r="U677" t="s">
        <v>554</v>
      </c>
      <c r="V677" t="s">
        <v>555</v>
      </c>
      <c r="W677" t="s">
        <v>541</v>
      </c>
      <c r="X677" t="s">
        <v>542</v>
      </c>
      <c r="Y677" t="s">
        <v>660</v>
      </c>
      <c r="Z677" t="s">
        <v>661</v>
      </c>
      <c r="AA677" t="s">
        <v>26</v>
      </c>
      <c r="AB677" s="3">
        <v>261443</v>
      </c>
      <c r="AC677" s="3">
        <v>0</v>
      </c>
      <c r="AD677">
        <v>0</v>
      </c>
      <c r="AE677" s="3">
        <v>261443</v>
      </c>
      <c r="AF677" s="3">
        <f t="shared" si="40"/>
        <v>-261443</v>
      </c>
      <c r="AG677" s="3">
        <v>0</v>
      </c>
      <c r="AH677" s="3">
        <f t="shared" si="41"/>
        <v>0</v>
      </c>
      <c r="AI677" s="3">
        <f t="shared" si="42"/>
        <v>0</v>
      </c>
      <c r="AJ677">
        <v>0</v>
      </c>
      <c r="AK677">
        <v>0</v>
      </c>
      <c r="AL677">
        <v>128290.08</v>
      </c>
      <c r="AM677">
        <f t="shared" si="43"/>
        <v>256580.16</v>
      </c>
      <c r="AN677">
        <v>133152.92000000001</v>
      </c>
      <c r="AO677">
        <v>49.07</v>
      </c>
    </row>
    <row r="678" spans="1:41" hidden="1" x14ac:dyDescent="0.3">
      <c r="A678">
        <v>11009</v>
      </c>
      <c r="B678">
        <v>223804</v>
      </c>
      <c r="C678">
        <v>256444</v>
      </c>
      <c r="D678">
        <v>325</v>
      </c>
      <c r="G678" t="s">
        <v>1284</v>
      </c>
      <c r="H678" t="s">
        <v>1285</v>
      </c>
      <c r="I678">
        <v>0</v>
      </c>
      <c r="J678" t="s">
        <v>519</v>
      </c>
      <c r="K678" t="s">
        <v>520</v>
      </c>
      <c r="L678">
        <v>10</v>
      </c>
      <c r="M678">
        <v>110</v>
      </c>
      <c r="N678" t="s">
        <v>698</v>
      </c>
      <c r="O678" t="s">
        <v>699</v>
      </c>
      <c r="P678" t="s">
        <v>700</v>
      </c>
      <c r="Q678" t="s">
        <v>524</v>
      </c>
      <c r="R678" t="s">
        <v>525</v>
      </c>
      <c r="S678" t="s">
        <v>526</v>
      </c>
      <c r="T678" t="s">
        <v>527</v>
      </c>
      <c r="U678" t="s">
        <v>554</v>
      </c>
      <c r="V678" t="s">
        <v>555</v>
      </c>
      <c r="W678" t="s">
        <v>541</v>
      </c>
      <c r="X678" t="s">
        <v>542</v>
      </c>
      <c r="Y678" t="s">
        <v>667</v>
      </c>
      <c r="Z678" t="s">
        <v>668</v>
      </c>
      <c r="AA678" t="s">
        <v>26</v>
      </c>
      <c r="AB678" s="3">
        <v>205523</v>
      </c>
      <c r="AC678" s="3">
        <v>0</v>
      </c>
      <c r="AD678">
        <v>0</v>
      </c>
      <c r="AE678" s="3">
        <v>205523</v>
      </c>
      <c r="AF678" s="3">
        <f t="shared" ref="AF678:AF741" si="44">AG678-AE678</f>
        <v>-205523</v>
      </c>
      <c r="AG678" s="3">
        <v>0</v>
      </c>
      <c r="AH678" s="3">
        <f t="shared" ref="AH678:AH741" si="45">AG678*1.033</f>
        <v>0</v>
      </c>
      <c r="AI678" s="3">
        <f t="shared" ref="AI678:AI741" si="46">AH678*1.032</f>
        <v>0</v>
      </c>
      <c r="AJ678">
        <v>0</v>
      </c>
      <c r="AK678">
        <v>0</v>
      </c>
      <c r="AL678">
        <v>100850.16</v>
      </c>
      <c r="AM678">
        <f t="shared" ref="AM678:AM741" si="47">AL678*2</f>
        <v>201700.32</v>
      </c>
      <c r="AN678">
        <v>104672.84</v>
      </c>
      <c r="AO678">
        <v>49.07</v>
      </c>
    </row>
    <row r="679" spans="1:41" hidden="1" x14ac:dyDescent="0.3">
      <c r="A679">
        <v>10848</v>
      </c>
      <c r="B679">
        <v>207184</v>
      </c>
      <c r="C679">
        <v>244578</v>
      </c>
      <c r="D679">
        <v>164</v>
      </c>
      <c r="E679" t="str">
        <f>CONCATENATE(MID(G679,8,3),F679)</f>
        <v>056/053/1027</v>
      </c>
      <c r="F679" s="252" t="s">
        <v>664</v>
      </c>
      <c r="G679" t="s">
        <v>995</v>
      </c>
      <c r="H679" t="s">
        <v>996</v>
      </c>
      <c r="I679">
        <v>0</v>
      </c>
      <c r="J679" t="s">
        <v>519</v>
      </c>
      <c r="K679" t="s">
        <v>520</v>
      </c>
      <c r="L679">
        <v>4</v>
      </c>
      <c r="M679">
        <v>88</v>
      </c>
      <c r="N679" t="s">
        <v>587</v>
      </c>
      <c r="O679" t="s">
        <v>575</v>
      </c>
      <c r="P679" t="s">
        <v>576</v>
      </c>
      <c r="Q679" t="s">
        <v>524</v>
      </c>
      <c r="R679" t="s">
        <v>525</v>
      </c>
      <c r="S679" t="s">
        <v>526</v>
      </c>
      <c r="T679" t="s">
        <v>527</v>
      </c>
      <c r="U679" t="s">
        <v>554</v>
      </c>
      <c r="V679" t="s">
        <v>555</v>
      </c>
      <c r="W679" t="s">
        <v>541</v>
      </c>
      <c r="X679" t="s">
        <v>542</v>
      </c>
      <c r="Y679" t="s">
        <v>665</v>
      </c>
      <c r="Z679" t="s">
        <v>666</v>
      </c>
      <c r="AA679" t="s">
        <v>29</v>
      </c>
      <c r="AB679" s="3">
        <v>58888</v>
      </c>
      <c r="AC679">
        <v>0</v>
      </c>
      <c r="AD679">
        <v>0</v>
      </c>
      <c r="AE679" s="3">
        <v>58888</v>
      </c>
      <c r="AF679" s="3">
        <f t="shared" si="44"/>
        <v>113791.30906942268</v>
      </c>
      <c r="AG679" s="3">
        <v>172679.30906942268</v>
      </c>
      <c r="AH679" s="3">
        <f t="shared" si="45"/>
        <v>178377.72626871362</v>
      </c>
      <c r="AI679" s="3">
        <f t="shared" si="46"/>
        <v>184085.81350931246</v>
      </c>
      <c r="AJ679">
        <v>0</v>
      </c>
      <c r="AK679">
        <v>0</v>
      </c>
      <c r="AL679">
        <v>46477.440000000002</v>
      </c>
      <c r="AM679">
        <f t="shared" si="47"/>
        <v>92954.880000000005</v>
      </c>
      <c r="AN679">
        <v>12410.56</v>
      </c>
      <c r="AO679">
        <v>78.930000000000007</v>
      </c>
    </row>
    <row r="680" spans="1:41" hidden="1" x14ac:dyDescent="0.3">
      <c r="A680">
        <v>10867</v>
      </c>
      <c r="B680">
        <v>202337</v>
      </c>
      <c r="C680">
        <v>239810</v>
      </c>
      <c r="D680">
        <v>183</v>
      </c>
      <c r="G680" t="s">
        <v>1037</v>
      </c>
      <c r="H680" t="s">
        <v>1038</v>
      </c>
      <c r="I680">
        <v>0</v>
      </c>
      <c r="J680" t="s">
        <v>519</v>
      </c>
      <c r="K680" t="s">
        <v>520</v>
      </c>
      <c r="L680">
        <v>3</v>
      </c>
      <c r="M680">
        <v>40</v>
      </c>
      <c r="N680" t="s">
        <v>703</v>
      </c>
      <c r="O680" t="s">
        <v>704</v>
      </c>
      <c r="P680" t="s">
        <v>705</v>
      </c>
      <c r="Q680" t="s">
        <v>524</v>
      </c>
      <c r="R680" t="s">
        <v>525</v>
      </c>
      <c r="S680" t="s">
        <v>526</v>
      </c>
      <c r="T680" t="s">
        <v>527</v>
      </c>
      <c r="U680" t="s">
        <v>554</v>
      </c>
      <c r="V680" t="s">
        <v>555</v>
      </c>
      <c r="W680" t="s">
        <v>541</v>
      </c>
      <c r="X680" t="s">
        <v>542</v>
      </c>
      <c r="Y680" t="s">
        <v>648</v>
      </c>
      <c r="Z680" t="s">
        <v>649</v>
      </c>
      <c r="AA680" t="s">
        <v>29</v>
      </c>
      <c r="AB680" s="3">
        <v>58738</v>
      </c>
      <c r="AC680">
        <v>0</v>
      </c>
      <c r="AD680">
        <v>0</v>
      </c>
      <c r="AE680" s="3">
        <v>58738</v>
      </c>
      <c r="AF680" s="3">
        <f t="shared" si="44"/>
        <v>0</v>
      </c>
      <c r="AG680" s="3">
        <v>58738</v>
      </c>
      <c r="AH680" s="3">
        <f t="shared" si="45"/>
        <v>60676.353999999992</v>
      </c>
      <c r="AI680" s="3">
        <f t="shared" si="46"/>
        <v>62617.99732799999</v>
      </c>
      <c r="AJ680">
        <v>0</v>
      </c>
      <c r="AK680">
        <v>0</v>
      </c>
      <c r="AL680">
        <v>28762.29</v>
      </c>
      <c r="AM680">
        <f t="shared" si="47"/>
        <v>57524.58</v>
      </c>
      <c r="AN680">
        <v>29975.71</v>
      </c>
      <c r="AO680">
        <v>48.97</v>
      </c>
    </row>
    <row r="681" spans="1:41" hidden="1" x14ac:dyDescent="0.3">
      <c r="A681">
        <v>10983</v>
      </c>
      <c r="B681">
        <v>202698</v>
      </c>
      <c r="C681">
        <v>240166</v>
      </c>
      <c r="D681">
        <v>299</v>
      </c>
      <c r="E681" t="str">
        <f>CONCATENATE(MID(G681,8,3),F681)</f>
        <v>014/053/1027</v>
      </c>
      <c r="F681" s="252" t="s">
        <v>664</v>
      </c>
      <c r="G681" t="s">
        <v>1218</v>
      </c>
      <c r="H681" t="s">
        <v>1219</v>
      </c>
      <c r="I681">
        <v>0</v>
      </c>
      <c r="J681" t="s">
        <v>519</v>
      </c>
      <c r="K681" t="s">
        <v>520</v>
      </c>
      <c r="L681">
        <v>2</v>
      </c>
      <c r="M681">
        <v>20</v>
      </c>
      <c r="N681" t="s">
        <v>749</v>
      </c>
      <c r="O681" t="s">
        <v>686</v>
      </c>
      <c r="P681" t="s">
        <v>687</v>
      </c>
      <c r="Q681" t="s">
        <v>524</v>
      </c>
      <c r="R681" t="s">
        <v>525</v>
      </c>
      <c r="S681" t="s">
        <v>526</v>
      </c>
      <c r="T681" t="s">
        <v>527</v>
      </c>
      <c r="U681" t="s">
        <v>554</v>
      </c>
      <c r="V681" t="s">
        <v>555</v>
      </c>
      <c r="W681" t="s">
        <v>541</v>
      </c>
      <c r="X681" t="s">
        <v>542</v>
      </c>
      <c r="Y681" t="s">
        <v>665</v>
      </c>
      <c r="Z681" t="s">
        <v>666</v>
      </c>
      <c r="AA681" t="s">
        <v>29</v>
      </c>
      <c r="AB681" s="3">
        <v>58710</v>
      </c>
      <c r="AC681">
        <v>0</v>
      </c>
      <c r="AD681">
        <v>0</v>
      </c>
      <c r="AE681" s="3">
        <v>58710</v>
      </c>
      <c r="AF681" s="3">
        <f t="shared" si="44"/>
        <v>-4096.4416363245036</v>
      </c>
      <c r="AG681" s="3">
        <v>54613.558363675496</v>
      </c>
      <c r="AH681" s="3">
        <f t="shared" si="45"/>
        <v>56415.805789676786</v>
      </c>
      <c r="AI681" s="3">
        <f t="shared" si="46"/>
        <v>58221.111574946444</v>
      </c>
      <c r="AJ681">
        <v>0</v>
      </c>
      <c r="AK681">
        <v>0</v>
      </c>
      <c r="AL681">
        <v>46336.95</v>
      </c>
      <c r="AM681">
        <f t="shared" si="47"/>
        <v>92673.9</v>
      </c>
      <c r="AN681">
        <v>12373.05</v>
      </c>
      <c r="AO681">
        <v>78.930000000000007</v>
      </c>
    </row>
    <row r="682" spans="1:41" hidden="1" x14ac:dyDescent="0.3">
      <c r="A682">
        <v>11183</v>
      </c>
      <c r="B682">
        <v>202771</v>
      </c>
      <c r="C682">
        <v>240239</v>
      </c>
      <c r="D682">
        <v>499</v>
      </c>
      <c r="E682" t="str">
        <f>CONCATENATE(MID(G682,8,3),F682)</f>
        <v>115/053/1027</v>
      </c>
      <c r="F682" s="252" t="s">
        <v>664</v>
      </c>
      <c r="G682" t="s">
        <v>1542</v>
      </c>
      <c r="H682" t="s">
        <v>1543</v>
      </c>
      <c r="I682">
        <v>0</v>
      </c>
      <c r="J682" t="s">
        <v>519</v>
      </c>
      <c r="K682" t="s">
        <v>520</v>
      </c>
      <c r="L682">
        <v>6</v>
      </c>
      <c r="M682">
        <v>74</v>
      </c>
      <c r="N682" t="s">
        <v>933</v>
      </c>
      <c r="O682" t="s">
        <v>818</v>
      </c>
      <c r="P682" t="s">
        <v>819</v>
      </c>
      <c r="Q682" t="s">
        <v>524</v>
      </c>
      <c r="R682" t="s">
        <v>525</v>
      </c>
      <c r="S682" t="s">
        <v>526</v>
      </c>
      <c r="T682" t="s">
        <v>527</v>
      </c>
      <c r="U682" t="s">
        <v>554</v>
      </c>
      <c r="V682" t="s">
        <v>555</v>
      </c>
      <c r="W682" t="s">
        <v>541</v>
      </c>
      <c r="X682" t="s">
        <v>542</v>
      </c>
      <c r="Y682" t="s">
        <v>665</v>
      </c>
      <c r="Z682" t="s">
        <v>666</v>
      </c>
      <c r="AA682" t="s">
        <v>29</v>
      </c>
      <c r="AB682" s="3">
        <v>57735</v>
      </c>
      <c r="AC682">
        <v>0</v>
      </c>
      <c r="AD682">
        <v>0</v>
      </c>
      <c r="AE682" s="3">
        <v>57735</v>
      </c>
      <c r="AF682" s="3">
        <f t="shared" si="44"/>
        <v>-52821.58709793476</v>
      </c>
      <c r="AG682" s="3">
        <v>4913.4129020652399</v>
      </c>
      <c r="AH682" s="3">
        <f t="shared" si="45"/>
        <v>5075.5555278333923</v>
      </c>
      <c r="AI682" s="3">
        <f t="shared" si="46"/>
        <v>5237.9733047240607</v>
      </c>
      <c r="AJ682">
        <v>0</v>
      </c>
      <c r="AK682">
        <v>0</v>
      </c>
      <c r="AL682">
        <v>45567.43</v>
      </c>
      <c r="AM682">
        <f t="shared" si="47"/>
        <v>91134.86</v>
      </c>
      <c r="AN682">
        <v>12167.57</v>
      </c>
      <c r="AO682">
        <v>78.930000000000007</v>
      </c>
    </row>
    <row r="683" spans="1:41" hidden="1" x14ac:dyDescent="0.3">
      <c r="A683">
        <v>10929</v>
      </c>
      <c r="B683">
        <v>203858</v>
      </c>
      <c r="C683">
        <v>241299</v>
      </c>
      <c r="D683">
        <v>245</v>
      </c>
      <c r="E683" t="str">
        <f>CONCATENATE(MID(G683,8,3),F683)</f>
        <v>016/053/1027</v>
      </c>
      <c r="F683" s="252" t="s">
        <v>664</v>
      </c>
      <c r="G683" t="s">
        <v>1130</v>
      </c>
      <c r="H683" t="s">
        <v>1131</v>
      </c>
      <c r="I683">
        <v>0</v>
      </c>
      <c r="J683" t="s">
        <v>519</v>
      </c>
      <c r="K683" t="s">
        <v>520</v>
      </c>
      <c r="L683">
        <v>2</v>
      </c>
      <c r="M683">
        <v>33</v>
      </c>
      <c r="N683" t="s">
        <v>610</v>
      </c>
      <c r="O683" t="s">
        <v>611</v>
      </c>
      <c r="P683" t="s">
        <v>612</v>
      </c>
      <c r="Q683" t="s">
        <v>524</v>
      </c>
      <c r="R683" t="s">
        <v>525</v>
      </c>
      <c r="S683" t="s">
        <v>526</v>
      </c>
      <c r="T683" t="s">
        <v>527</v>
      </c>
      <c r="U683" t="s">
        <v>554</v>
      </c>
      <c r="V683" t="s">
        <v>555</v>
      </c>
      <c r="W683" t="s">
        <v>613</v>
      </c>
      <c r="X683" t="s">
        <v>614</v>
      </c>
      <c r="Y683" t="s">
        <v>665</v>
      </c>
      <c r="Z683" t="s">
        <v>666</v>
      </c>
      <c r="AA683" t="s">
        <v>29</v>
      </c>
      <c r="AB683" s="3">
        <v>57157</v>
      </c>
      <c r="AC683">
        <v>0</v>
      </c>
      <c r="AD683">
        <v>0</v>
      </c>
      <c r="AE683" s="3">
        <v>57157</v>
      </c>
      <c r="AF683" s="3">
        <f t="shared" si="44"/>
        <v>8537.9061450914305</v>
      </c>
      <c r="AG683" s="3">
        <v>65694.906145091431</v>
      </c>
      <c r="AH683" s="3">
        <f t="shared" si="45"/>
        <v>67862.838047879442</v>
      </c>
      <c r="AI683" s="3">
        <f t="shared" si="46"/>
        <v>70034.448865411585</v>
      </c>
      <c r="AJ683">
        <v>0</v>
      </c>
      <c r="AK683">
        <v>0</v>
      </c>
      <c r="AL683">
        <v>45111.24</v>
      </c>
      <c r="AM683">
        <f t="shared" si="47"/>
        <v>90222.48</v>
      </c>
      <c r="AN683">
        <v>12045.76</v>
      </c>
      <c r="AO683">
        <v>78.930000000000007</v>
      </c>
    </row>
    <row r="684" spans="1:41" hidden="1" x14ac:dyDescent="0.3">
      <c r="A684">
        <v>12419</v>
      </c>
      <c r="B684">
        <v>231726</v>
      </c>
      <c r="C684">
        <v>257661</v>
      </c>
      <c r="D684">
        <v>6624</v>
      </c>
      <c r="G684" t="s">
        <v>2164</v>
      </c>
      <c r="H684" t="s">
        <v>2165</v>
      </c>
      <c r="I684">
        <v>0</v>
      </c>
      <c r="J684" t="s">
        <v>519</v>
      </c>
      <c r="K684" t="s">
        <v>520</v>
      </c>
      <c r="L684">
        <v>5</v>
      </c>
      <c r="M684">
        <v>58</v>
      </c>
      <c r="N684" t="s">
        <v>617</v>
      </c>
      <c r="O684" t="s">
        <v>618</v>
      </c>
      <c r="P684" t="s">
        <v>619</v>
      </c>
      <c r="Q684" t="s">
        <v>524</v>
      </c>
      <c r="R684" t="s">
        <v>525</v>
      </c>
      <c r="S684" t="s">
        <v>526</v>
      </c>
      <c r="T684" t="s">
        <v>527</v>
      </c>
      <c r="U684" t="s">
        <v>779</v>
      </c>
      <c r="V684" t="s">
        <v>780</v>
      </c>
      <c r="W684" t="s">
        <v>530</v>
      </c>
      <c r="X684" t="s">
        <v>531</v>
      </c>
      <c r="Y684" t="s">
        <v>1882</v>
      </c>
      <c r="Z684" t="s">
        <v>1883</v>
      </c>
      <c r="AA684" t="s">
        <v>29</v>
      </c>
      <c r="AB684" s="3">
        <v>57070</v>
      </c>
      <c r="AC684">
        <v>0</v>
      </c>
      <c r="AD684">
        <v>0</v>
      </c>
      <c r="AE684" s="3">
        <v>57070</v>
      </c>
      <c r="AF684" s="3">
        <f t="shared" si="44"/>
        <v>0</v>
      </c>
      <c r="AG684" s="3">
        <v>57070</v>
      </c>
      <c r="AH684" s="3">
        <f t="shared" si="45"/>
        <v>58953.31</v>
      </c>
      <c r="AI684" s="3">
        <f t="shared" si="46"/>
        <v>60839.815920000001</v>
      </c>
      <c r="AJ684">
        <v>0</v>
      </c>
      <c r="AK684">
        <v>0</v>
      </c>
      <c r="AL684">
        <v>0</v>
      </c>
      <c r="AM684">
        <f t="shared" si="47"/>
        <v>0</v>
      </c>
      <c r="AN684">
        <v>57070</v>
      </c>
      <c r="AO684">
        <v>0</v>
      </c>
    </row>
    <row r="685" spans="1:41" hidden="1" x14ac:dyDescent="0.3">
      <c r="A685">
        <v>11509</v>
      </c>
      <c r="B685">
        <v>226363</v>
      </c>
      <c r="C685">
        <v>257995</v>
      </c>
      <c r="D685">
        <v>2306</v>
      </c>
      <c r="G685" t="s">
        <v>1707</v>
      </c>
      <c r="H685" t="s">
        <v>1708</v>
      </c>
      <c r="I685">
        <v>0</v>
      </c>
      <c r="J685" t="s">
        <v>519</v>
      </c>
      <c r="K685" t="s">
        <v>520</v>
      </c>
      <c r="L685">
        <v>3</v>
      </c>
      <c r="M685">
        <v>37</v>
      </c>
      <c r="N685" t="s">
        <v>1071</v>
      </c>
      <c r="O685" t="s">
        <v>1072</v>
      </c>
      <c r="P685" t="s">
        <v>1073</v>
      </c>
      <c r="Q685" t="s">
        <v>524</v>
      </c>
      <c r="R685" t="s">
        <v>525</v>
      </c>
      <c r="S685" t="s">
        <v>526</v>
      </c>
      <c r="T685" t="s">
        <v>527</v>
      </c>
      <c r="U685" t="s">
        <v>554</v>
      </c>
      <c r="V685" t="s">
        <v>555</v>
      </c>
      <c r="W685" t="s">
        <v>541</v>
      </c>
      <c r="X685" t="s">
        <v>542</v>
      </c>
      <c r="Y685" t="s">
        <v>532</v>
      </c>
      <c r="Z685" t="s">
        <v>533</v>
      </c>
      <c r="AA685" t="s">
        <v>28</v>
      </c>
      <c r="AB685" s="3">
        <v>31394</v>
      </c>
      <c r="AC685">
        <v>0</v>
      </c>
      <c r="AD685">
        <v>0</v>
      </c>
      <c r="AE685" s="3">
        <v>31394</v>
      </c>
      <c r="AF685" s="3">
        <f t="shared" si="44"/>
        <v>0</v>
      </c>
      <c r="AG685" s="3">
        <v>31394</v>
      </c>
      <c r="AH685" s="3">
        <f t="shared" si="45"/>
        <v>32430.001999999997</v>
      </c>
      <c r="AI685" s="3">
        <f t="shared" si="46"/>
        <v>33467.762063999995</v>
      </c>
      <c r="AJ685">
        <v>0</v>
      </c>
      <c r="AK685">
        <v>0</v>
      </c>
      <c r="AL685">
        <v>20980.35</v>
      </c>
      <c r="AM685">
        <f t="shared" si="47"/>
        <v>41960.7</v>
      </c>
      <c r="AN685">
        <v>10413.65</v>
      </c>
      <c r="AO685">
        <v>66.83</v>
      </c>
    </row>
    <row r="686" spans="1:41" hidden="1" x14ac:dyDescent="0.3">
      <c r="A686">
        <v>11123</v>
      </c>
      <c r="B686">
        <v>210722</v>
      </c>
      <c r="C686">
        <v>248031</v>
      </c>
      <c r="D686">
        <v>439</v>
      </c>
      <c r="E686" t="str">
        <f>CONCATENATE(MID(G686,8,3),F686)</f>
        <v>037/078/1341</v>
      </c>
      <c r="F686" s="252" t="s">
        <v>594</v>
      </c>
      <c r="G686" t="s">
        <v>1440</v>
      </c>
      <c r="H686" t="s">
        <v>1441</v>
      </c>
      <c r="I686">
        <v>0</v>
      </c>
      <c r="J686" t="s">
        <v>519</v>
      </c>
      <c r="K686" t="s">
        <v>520</v>
      </c>
      <c r="L686">
        <v>5</v>
      </c>
      <c r="M686">
        <v>58</v>
      </c>
      <c r="N686" t="s">
        <v>617</v>
      </c>
      <c r="O686" t="s">
        <v>618</v>
      </c>
      <c r="P686" t="s">
        <v>619</v>
      </c>
      <c r="Q686" t="s">
        <v>524</v>
      </c>
      <c r="R686" t="s">
        <v>525</v>
      </c>
      <c r="S686" t="s">
        <v>526</v>
      </c>
      <c r="T686" t="s">
        <v>527</v>
      </c>
      <c r="U686" t="s">
        <v>554</v>
      </c>
      <c r="V686" t="s">
        <v>555</v>
      </c>
      <c r="W686" t="s">
        <v>541</v>
      </c>
      <c r="X686" t="s">
        <v>542</v>
      </c>
      <c r="Y686" t="s">
        <v>595</v>
      </c>
      <c r="Z686" t="s">
        <v>596</v>
      </c>
      <c r="AA686" t="s">
        <v>29</v>
      </c>
      <c r="AB686" s="3">
        <v>56285</v>
      </c>
      <c r="AC686">
        <v>0</v>
      </c>
      <c r="AD686">
        <v>0</v>
      </c>
      <c r="AE686" s="3">
        <v>56285</v>
      </c>
      <c r="AF686" s="3" t="e">
        <f t="shared" si="44"/>
        <v>#N/A</v>
      </c>
      <c r="AG686" s="3" t="e">
        <f>VLOOKUP(E686,'[2]Emp Cost Summary 2627'!$A:$Y,25,0)</f>
        <v>#N/A</v>
      </c>
      <c r="AH686" s="3" t="e">
        <f t="shared" si="45"/>
        <v>#N/A</v>
      </c>
      <c r="AI686" s="3" t="e">
        <f t="shared" si="46"/>
        <v>#N/A</v>
      </c>
      <c r="AJ686">
        <v>0</v>
      </c>
      <c r="AK686">
        <v>0</v>
      </c>
      <c r="AL686">
        <v>55155</v>
      </c>
      <c r="AM686">
        <f t="shared" si="47"/>
        <v>110310</v>
      </c>
      <c r="AN686">
        <v>1130</v>
      </c>
      <c r="AO686">
        <v>97.99</v>
      </c>
    </row>
    <row r="687" spans="1:41" hidden="1" x14ac:dyDescent="0.3">
      <c r="A687">
        <v>12671</v>
      </c>
      <c r="B687">
        <v>223509</v>
      </c>
      <c r="C687">
        <v>256407</v>
      </c>
      <c r="D687">
        <v>8728</v>
      </c>
      <c r="G687" t="s">
        <v>1288</v>
      </c>
      <c r="H687" t="s">
        <v>1289</v>
      </c>
      <c r="I687">
        <v>0</v>
      </c>
      <c r="J687" t="s">
        <v>519</v>
      </c>
      <c r="K687" t="s">
        <v>520</v>
      </c>
      <c r="L687">
        <v>3</v>
      </c>
      <c r="M687">
        <v>85</v>
      </c>
      <c r="N687" t="s">
        <v>724</v>
      </c>
      <c r="O687" t="s">
        <v>618</v>
      </c>
      <c r="P687" t="s">
        <v>619</v>
      </c>
      <c r="Q687" t="s">
        <v>524</v>
      </c>
      <c r="R687" t="s">
        <v>525</v>
      </c>
      <c r="S687" t="s">
        <v>526</v>
      </c>
      <c r="T687" t="s">
        <v>527</v>
      </c>
      <c r="U687" t="s">
        <v>779</v>
      </c>
      <c r="V687" t="s">
        <v>780</v>
      </c>
      <c r="W687" t="s">
        <v>530</v>
      </c>
      <c r="X687" t="s">
        <v>531</v>
      </c>
      <c r="Y687" t="s">
        <v>1290</v>
      </c>
      <c r="Z687" t="s">
        <v>1291</v>
      </c>
      <c r="AA687" t="s">
        <v>24</v>
      </c>
      <c r="AB687" s="3">
        <v>2582471</v>
      </c>
      <c r="AC687">
        <v>0</v>
      </c>
      <c r="AD687">
        <v>0</v>
      </c>
      <c r="AE687" s="3">
        <v>2582471</v>
      </c>
      <c r="AF687" s="3">
        <f t="shared" si="44"/>
        <v>0</v>
      </c>
      <c r="AG687" s="3">
        <v>2582471</v>
      </c>
      <c r="AH687" s="3">
        <f t="shared" si="45"/>
        <v>2667692.5429999996</v>
      </c>
      <c r="AI687" s="3">
        <f t="shared" si="46"/>
        <v>2753058.7043759995</v>
      </c>
      <c r="AJ687">
        <v>0</v>
      </c>
      <c r="AK687">
        <v>0</v>
      </c>
      <c r="AL687">
        <v>391304.34</v>
      </c>
      <c r="AM687">
        <f t="shared" si="47"/>
        <v>782608.68</v>
      </c>
      <c r="AN687">
        <v>2191166.66</v>
      </c>
      <c r="AO687">
        <v>15.15</v>
      </c>
    </row>
    <row r="688" spans="1:41" hidden="1" x14ac:dyDescent="0.3">
      <c r="A688">
        <v>11363</v>
      </c>
      <c r="B688">
        <v>226398</v>
      </c>
      <c r="C688">
        <v>258021</v>
      </c>
      <c r="D688">
        <v>1260</v>
      </c>
      <c r="G688" t="s">
        <v>1652</v>
      </c>
      <c r="H688" t="s">
        <v>1653</v>
      </c>
      <c r="I688">
        <v>0</v>
      </c>
      <c r="J688" t="s">
        <v>519</v>
      </c>
      <c r="K688" t="s">
        <v>520</v>
      </c>
      <c r="L688">
        <v>6</v>
      </c>
      <c r="M688">
        <v>71</v>
      </c>
      <c r="N688" t="s">
        <v>710</v>
      </c>
      <c r="O688" t="s">
        <v>711</v>
      </c>
      <c r="P688" t="s">
        <v>712</v>
      </c>
      <c r="Q688" t="s">
        <v>524</v>
      </c>
      <c r="R688" t="s">
        <v>525</v>
      </c>
      <c r="S688" t="s">
        <v>526</v>
      </c>
      <c r="T688" t="s">
        <v>527</v>
      </c>
      <c r="U688" t="s">
        <v>554</v>
      </c>
      <c r="V688" t="s">
        <v>555</v>
      </c>
      <c r="W688" t="s">
        <v>541</v>
      </c>
      <c r="X688" t="s">
        <v>542</v>
      </c>
      <c r="Y688" t="s">
        <v>648</v>
      </c>
      <c r="Z688" t="s">
        <v>649</v>
      </c>
      <c r="AA688" t="s">
        <v>29</v>
      </c>
      <c r="AB688" s="3">
        <v>55266</v>
      </c>
      <c r="AC688">
        <v>0</v>
      </c>
      <c r="AD688">
        <v>0</v>
      </c>
      <c r="AE688" s="3">
        <v>55266</v>
      </c>
      <c r="AF688" s="3">
        <f t="shared" si="44"/>
        <v>0</v>
      </c>
      <c r="AG688" s="3">
        <v>55266</v>
      </c>
      <c r="AH688" s="3">
        <f t="shared" si="45"/>
        <v>57089.777999999998</v>
      </c>
      <c r="AI688" s="3">
        <f t="shared" si="46"/>
        <v>58916.650895999999</v>
      </c>
      <c r="AJ688">
        <v>0</v>
      </c>
      <c r="AK688">
        <v>0</v>
      </c>
      <c r="AL688">
        <v>120831.61</v>
      </c>
      <c r="AM688">
        <f t="shared" si="47"/>
        <v>241663.22</v>
      </c>
      <c r="AN688">
        <v>-65565.61</v>
      </c>
      <c r="AO688">
        <v>218.64</v>
      </c>
    </row>
    <row r="689" spans="1:41" hidden="1" x14ac:dyDescent="0.3">
      <c r="A689">
        <v>10760</v>
      </c>
      <c r="B689">
        <v>206909</v>
      </c>
      <c r="C689">
        <v>244310</v>
      </c>
      <c r="D689">
        <v>76</v>
      </c>
      <c r="G689" t="s">
        <v>789</v>
      </c>
      <c r="H689" t="s">
        <v>790</v>
      </c>
      <c r="I689">
        <v>0</v>
      </c>
      <c r="J689" t="s">
        <v>519</v>
      </c>
      <c r="K689" t="s">
        <v>520</v>
      </c>
      <c r="L689">
        <v>4</v>
      </c>
      <c r="M689">
        <v>87</v>
      </c>
      <c r="N689" t="s">
        <v>574</v>
      </c>
      <c r="O689" t="s">
        <v>575</v>
      </c>
      <c r="P689" t="s">
        <v>576</v>
      </c>
      <c r="Q689" t="s">
        <v>524</v>
      </c>
      <c r="R689" t="s">
        <v>525</v>
      </c>
      <c r="S689" t="s">
        <v>526</v>
      </c>
      <c r="T689" t="s">
        <v>527</v>
      </c>
      <c r="U689" t="s">
        <v>554</v>
      </c>
      <c r="V689" t="s">
        <v>555</v>
      </c>
      <c r="W689" t="s">
        <v>541</v>
      </c>
      <c r="X689" t="s">
        <v>542</v>
      </c>
      <c r="Y689" t="s">
        <v>592</v>
      </c>
      <c r="Z689" t="s">
        <v>593</v>
      </c>
      <c r="AA689" t="s">
        <v>29</v>
      </c>
      <c r="AB689" s="3">
        <v>50000</v>
      </c>
      <c r="AC689">
        <v>5000</v>
      </c>
      <c r="AD689">
        <v>0</v>
      </c>
      <c r="AE689" s="3">
        <v>55000</v>
      </c>
      <c r="AF689" s="3">
        <f t="shared" si="44"/>
        <v>0</v>
      </c>
      <c r="AG689" s="3">
        <v>55000</v>
      </c>
      <c r="AH689" s="3">
        <f t="shared" si="45"/>
        <v>56814.999999999993</v>
      </c>
      <c r="AI689" s="3">
        <f t="shared" si="46"/>
        <v>58633.079999999994</v>
      </c>
      <c r="AJ689">
        <v>0</v>
      </c>
      <c r="AK689">
        <v>0</v>
      </c>
      <c r="AL689">
        <v>42213.83</v>
      </c>
      <c r="AM689">
        <f t="shared" si="47"/>
        <v>84427.66</v>
      </c>
      <c r="AN689">
        <v>12786.17</v>
      </c>
      <c r="AO689">
        <v>76.75</v>
      </c>
    </row>
    <row r="690" spans="1:41" hidden="1" x14ac:dyDescent="0.3">
      <c r="A690">
        <v>12623</v>
      </c>
      <c r="B690">
        <v>231697</v>
      </c>
      <c r="C690">
        <v>257642</v>
      </c>
      <c r="D690">
        <v>8639</v>
      </c>
      <c r="G690" t="s">
        <v>2236</v>
      </c>
      <c r="H690" t="s">
        <v>2237</v>
      </c>
      <c r="I690">
        <v>0</v>
      </c>
      <c r="J690" t="s">
        <v>519</v>
      </c>
      <c r="K690" t="s">
        <v>520</v>
      </c>
      <c r="L690">
        <v>5</v>
      </c>
      <c r="M690">
        <v>58</v>
      </c>
      <c r="N690" t="s">
        <v>617</v>
      </c>
      <c r="O690" t="s">
        <v>618</v>
      </c>
      <c r="P690" t="s">
        <v>619</v>
      </c>
      <c r="Q690" t="s">
        <v>524</v>
      </c>
      <c r="R690" t="s">
        <v>525</v>
      </c>
      <c r="S690" t="s">
        <v>526</v>
      </c>
      <c r="T690" t="s">
        <v>527</v>
      </c>
      <c r="U690" t="s">
        <v>779</v>
      </c>
      <c r="V690" t="s">
        <v>780</v>
      </c>
      <c r="W690" t="s">
        <v>530</v>
      </c>
      <c r="X690" t="s">
        <v>531</v>
      </c>
      <c r="Y690" t="s">
        <v>1882</v>
      </c>
      <c r="Z690" t="s">
        <v>1883</v>
      </c>
      <c r="AA690" t="s">
        <v>29</v>
      </c>
      <c r="AB690" s="3">
        <v>54937</v>
      </c>
      <c r="AC690">
        <v>0</v>
      </c>
      <c r="AD690">
        <v>0</v>
      </c>
      <c r="AE690" s="3">
        <v>54937</v>
      </c>
      <c r="AF690" s="3">
        <f t="shared" si="44"/>
        <v>0</v>
      </c>
      <c r="AG690" s="3">
        <v>54937</v>
      </c>
      <c r="AH690" s="3">
        <f t="shared" si="45"/>
        <v>56749.920999999995</v>
      </c>
      <c r="AI690" s="3">
        <f t="shared" si="46"/>
        <v>58565.918471999998</v>
      </c>
      <c r="AJ690">
        <v>0</v>
      </c>
      <c r="AK690">
        <v>0</v>
      </c>
      <c r="AL690">
        <v>0</v>
      </c>
      <c r="AM690">
        <f t="shared" si="47"/>
        <v>0</v>
      </c>
      <c r="AN690">
        <v>54937</v>
      </c>
      <c r="AO690">
        <v>0</v>
      </c>
    </row>
    <row r="691" spans="1:41" hidden="1" x14ac:dyDescent="0.3">
      <c r="A691">
        <v>12603</v>
      </c>
      <c r="B691">
        <v>231715</v>
      </c>
      <c r="C691">
        <v>257656</v>
      </c>
      <c r="D691">
        <v>8619</v>
      </c>
      <c r="G691" t="s">
        <v>2204</v>
      </c>
      <c r="H691" t="s">
        <v>2205</v>
      </c>
      <c r="I691">
        <v>0</v>
      </c>
      <c r="J691" t="s">
        <v>519</v>
      </c>
      <c r="K691" t="s">
        <v>520</v>
      </c>
      <c r="L691">
        <v>5</v>
      </c>
      <c r="M691">
        <v>58</v>
      </c>
      <c r="N691" t="s">
        <v>617</v>
      </c>
      <c r="O691" t="s">
        <v>618</v>
      </c>
      <c r="P691" t="s">
        <v>619</v>
      </c>
      <c r="Q691" t="s">
        <v>524</v>
      </c>
      <c r="R691" t="s">
        <v>525</v>
      </c>
      <c r="S691" t="s">
        <v>526</v>
      </c>
      <c r="T691" t="s">
        <v>527</v>
      </c>
      <c r="U691" t="s">
        <v>779</v>
      </c>
      <c r="V691" t="s">
        <v>780</v>
      </c>
      <c r="W691" t="s">
        <v>541</v>
      </c>
      <c r="X691" t="s">
        <v>542</v>
      </c>
      <c r="Y691" t="s">
        <v>1882</v>
      </c>
      <c r="Z691" t="s">
        <v>1883</v>
      </c>
      <c r="AA691" t="s">
        <v>29</v>
      </c>
      <c r="AB691" s="3">
        <v>54936</v>
      </c>
      <c r="AC691">
        <v>0</v>
      </c>
      <c r="AD691">
        <v>0</v>
      </c>
      <c r="AE691" s="3">
        <v>54936</v>
      </c>
      <c r="AF691" s="3">
        <f t="shared" si="44"/>
        <v>0</v>
      </c>
      <c r="AG691" s="3">
        <v>54936</v>
      </c>
      <c r="AH691" s="3">
        <f t="shared" si="45"/>
        <v>56748.887999999999</v>
      </c>
      <c r="AI691" s="3">
        <f t="shared" si="46"/>
        <v>58564.852416000002</v>
      </c>
      <c r="AJ691">
        <v>0</v>
      </c>
      <c r="AK691">
        <v>0</v>
      </c>
      <c r="AL691">
        <v>0</v>
      </c>
      <c r="AM691">
        <f t="shared" si="47"/>
        <v>0</v>
      </c>
      <c r="AN691">
        <v>54936</v>
      </c>
      <c r="AO691">
        <v>0</v>
      </c>
    </row>
    <row r="692" spans="1:41" hidden="1" x14ac:dyDescent="0.3">
      <c r="A692">
        <v>12604</v>
      </c>
      <c r="B692">
        <v>231713</v>
      </c>
      <c r="C692">
        <v>257655</v>
      </c>
      <c r="D692">
        <v>8620</v>
      </c>
      <c r="G692" t="s">
        <v>2130</v>
      </c>
      <c r="H692" t="s">
        <v>2131</v>
      </c>
      <c r="I692">
        <v>0</v>
      </c>
      <c r="J692" t="s">
        <v>519</v>
      </c>
      <c r="K692" t="s">
        <v>520</v>
      </c>
      <c r="L692">
        <v>5</v>
      </c>
      <c r="M692">
        <v>58</v>
      </c>
      <c r="N692" t="s">
        <v>617</v>
      </c>
      <c r="O692" t="s">
        <v>618</v>
      </c>
      <c r="P692" t="s">
        <v>619</v>
      </c>
      <c r="Q692" t="s">
        <v>524</v>
      </c>
      <c r="R692" t="s">
        <v>525</v>
      </c>
      <c r="S692" t="s">
        <v>526</v>
      </c>
      <c r="T692" t="s">
        <v>527</v>
      </c>
      <c r="U692" t="s">
        <v>779</v>
      </c>
      <c r="V692" t="s">
        <v>780</v>
      </c>
      <c r="W692" t="s">
        <v>541</v>
      </c>
      <c r="X692" t="s">
        <v>542</v>
      </c>
      <c r="Y692" t="s">
        <v>1882</v>
      </c>
      <c r="Z692" t="s">
        <v>1883</v>
      </c>
      <c r="AA692" t="s">
        <v>29</v>
      </c>
      <c r="AB692" s="3">
        <v>54936</v>
      </c>
      <c r="AC692">
        <v>0</v>
      </c>
      <c r="AD692">
        <v>0</v>
      </c>
      <c r="AE692" s="3">
        <v>54936</v>
      </c>
      <c r="AF692" s="3">
        <f t="shared" si="44"/>
        <v>0</v>
      </c>
      <c r="AG692" s="3">
        <v>54936</v>
      </c>
      <c r="AH692" s="3">
        <f t="shared" si="45"/>
        <v>56748.887999999999</v>
      </c>
      <c r="AI692" s="3">
        <f t="shared" si="46"/>
        <v>58564.852416000002</v>
      </c>
      <c r="AJ692">
        <v>0</v>
      </c>
      <c r="AK692">
        <v>0</v>
      </c>
      <c r="AL692">
        <v>0</v>
      </c>
      <c r="AM692">
        <f t="shared" si="47"/>
        <v>0</v>
      </c>
      <c r="AN692">
        <v>54936</v>
      </c>
      <c r="AO692">
        <v>0</v>
      </c>
    </row>
    <row r="693" spans="1:41" hidden="1" x14ac:dyDescent="0.3">
      <c r="A693">
        <v>12622</v>
      </c>
      <c r="B693">
        <v>231696</v>
      </c>
      <c r="C693">
        <v>257641</v>
      </c>
      <c r="D693">
        <v>8638</v>
      </c>
      <c r="G693" t="s">
        <v>2228</v>
      </c>
      <c r="H693" t="s">
        <v>2229</v>
      </c>
      <c r="I693">
        <v>0</v>
      </c>
      <c r="J693" t="s">
        <v>519</v>
      </c>
      <c r="K693" t="s">
        <v>520</v>
      </c>
      <c r="L693">
        <v>5</v>
      </c>
      <c r="M693">
        <v>58</v>
      </c>
      <c r="N693" t="s">
        <v>617</v>
      </c>
      <c r="O693" t="s">
        <v>618</v>
      </c>
      <c r="P693" t="s">
        <v>619</v>
      </c>
      <c r="Q693" t="s">
        <v>524</v>
      </c>
      <c r="R693" t="s">
        <v>525</v>
      </c>
      <c r="S693" t="s">
        <v>526</v>
      </c>
      <c r="T693" t="s">
        <v>527</v>
      </c>
      <c r="U693" t="s">
        <v>779</v>
      </c>
      <c r="V693" t="s">
        <v>780</v>
      </c>
      <c r="W693" t="s">
        <v>530</v>
      </c>
      <c r="X693" t="s">
        <v>531</v>
      </c>
      <c r="Y693" t="s">
        <v>1882</v>
      </c>
      <c r="Z693" t="s">
        <v>1883</v>
      </c>
      <c r="AA693" t="s">
        <v>29</v>
      </c>
      <c r="AB693" s="3">
        <v>54936</v>
      </c>
      <c r="AC693">
        <v>0</v>
      </c>
      <c r="AD693">
        <v>0</v>
      </c>
      <c r="AE693" s="3">
        <v>54936</v>
      </c>
      <c r="AF693" s="3">
        <f t="shared" si="44"/>
        <v>0</v>
      </c>
      <c r="AG693" s="3">
        <v>54936</v>
      </c>
      <c r="AH693" s="3">
        <f t="shared" si="45"/>
        <v>56748.887999999999</v>
      </c>
      <c r="AI693" s="3">
        <f t="shared" si="46"/>
        <v>58564.852416000002</v>
      </c>
      <c r="AJ693">
        <v>0</v>
      </c>
      <c r="AK693">
        <v>0</v>
      </c>
      <c r="AL693">
        <v>0</v>
      </c>
      <c r="AM693">
        <f t="shared" si="47"/>
        <v>0</v>
      </c>
      <c r="AN693">
        <v>54936</v>
      </c>
      <c r="AO693">
        <v>0</v>
      </c>
    </row>
    <row r="694" spans="1:41" hidden="1" x14ac:dyDescent="0.3">
      <c r="A694">
        <v>12624</v>
      </c>
      <c r="B694">
        <v>231698</v>
      </c>
      <c r="C694">
        <v>257643</v>
      </c>
      <c r="D694">
        <v>8640</v>
      </c>
      <c r="G694" t="s">
        <v>2242</v>
      </c>
      <c r="H694" t="s">
        <v>2243</v>
      </c>
      <c r="I694">
        <v>0</v>
      </c>
      <c r="J694" t="s">
        <v>519</v>
      </c>
      <c r="K694" t="s">
        <v>520</v>
      </c>
      <c r="L694">
        <v>5</v>
      </c>
      <c r="M694">
        <v>58</v>
      </c>
      <c r="N694" t="s">
        <v>617</v>
      </c>
      <c r="O694" t="s">
        <v>618</v>
      </c>
      <c r="P694" t="s">
        <v>619</v>
      </c>
      <c r="Q694" t="s">
        <v>524</v>
      </c>
      <c r="R694" t="s">
        <v>525</v>
      </c>
      <c r="S694" t="s">
        <v>526</v>
      </c>
      <c r="T694" t="s">
        <v>527</v>
      </c>
      <c r="U694" t="s">
        <v>779</v>
      </c>
      <c r="V694" t="s">
        <v>780</v>
      </c>
      <c r="W694" t="s">
        <v>530</v>
      </c>
      <c r="X694" t="s">
        <v>531</v>
      </c>
      <c r="Y694" t="s">
        <v>1882</v>
      </c>
      <c r="Z694" t="s">
        <v>1883</v>
      </c>
      <c r="AA694" t="s">
        <v>29</v>
      </c>
      <c r="AB694" s="3">
        <v>54936</v>
      </c>
      <c r="AC694">
        <v>0</v>
      </c>
      <c r="AD694">
        <v>0</v>
      </c>
      <c r="AE694" s="3">
        <v>54936</v>
      </c>
      <c r="AF694" s="3">
        <f t="shared" si="44"/>
        <v>0</v>
      </c>
      <c r="AG694" s="3">
        <v>54936</v>
      </c>
      <c r="AH694" s="3">
        <f t="shared" si="45"/>
        <v>56748.887999999999</v>
      </c>
      <c r="AI694" s="3">
        <f t="shared" si="46"/>
        <v>58564.852416000002</v>
      </c>
      <c r="AJ694">
        <v>0</v>
      </c>
      <c r="AK694">
        <v>0</v>
      </c>
      <c r="AL694">
        <v>0</v>
      </c>
      <c r="AM694">
        <f t="shared" si="47"/>
        <v>0</v>
      </c>
      <c r="AN694">
        <v>54936</v>
      </c>
      <c r="AO694">
        <v>0</v>
      </c>
    </row>
    <row r="695" spans="1:41" hidden="1" x14ac:dyDescent="0.3">
      <c r="A695">
        <v>12625</v>
      </c>
      <c r="B695">
        <v>231699</v>
      </c>
      <c r="C695">
        <v>257644</v>
      </c>
      <c r="D695">
        <v>8641</v>
      </c>
      <c r="G695" t="s">
        <v>2244</v>
      </c>
      <c r="H695" t="s">
        <v>2245</v>
      </c>
      <c r="I695">
        <v>0</v>
      </c>
      <c r="J695" t="s">
        <v>519</v>
      </c>
      <c r="K695" t="s">
        <v>520</v>
      </c>
      <c r="L695">
        <v>5</v>
      </c>
      <c r="M695">
        <v>58</v>
      </c>
      <c r="N695" t="s">
        <v>617</v>
      </c>
      <c r="O695" t="s">
        <v>618</v>
      </c>
      <c r="P695" t="s">
        <v>619</v>
      </c>
      <c r="Q695" t="s">
        <v>524</v>
      </c>
      <c r="R695" t="s">
        <v>525</v>
      </c>
      <c r="S695" t="s">
        <v>526</v>
      </c>
      <c r="T695" t="s">
        <v>527</v>
      </c>
      <c r="U695" t="s">
        <v>779</v>
      </c>
      <c r="V695" t="s">
        <v>780</v>
      </c>
      <c r="W695" t="s">
        <v>530</v>
      </c>
      <c r="X695" t="s">
        <v>531</v>
      </c>
      <c r="Y695" t="s">
        <v>1882</v>
      </c>
      <c r="Z695" t="s">
        <v>1883</v>
      </c>
      <c r="AA695" t="s">
        <v>29</v>
      </c>
      <c r="AB695" s="3">
        <v>54936</v>
      </c>
      <c r="AC695">
        <v>0</v>
      </c>
      <c r="AD695">
        <v>0</v>
      </c>
      <c r="AE695" s="3">
        <v>54936</v>
      </c>
      <c r="AF695" s="3">
        <f t="shared" si="44"/>
        <v>0</v>
      </c>
      <c r="AG695" s="3">
        <v>54936</v>
      </c>
      <c r="AH695" s="3">
        <f t="shared" si="45"/>
        <v>56748.887999999999</v>
      </c>
      <c r="AI695" s="3">
        <f t="shared" si="46"/>
        <v>58564.852416000002</v>
      </c>
      <c r="AJ695">
        <v>0</v>
      </c>
      <c r="AK695">
        <v>0</v>
      </c>
      <c r="AL695">
        <v>0</v>
      </c>
      <c r="AM695">
        <f t="shared" si="47"/>
        <v>0</v>
      </c>
      <c r="AN695">
        <v>54936</v>
      </c>
      <c r="AO695">
        <v>0</v>
      </c>
    </row>
    <row r="696" spans="1:41" hidden="1" x14ac:dyDescent="0.3">
      <c r="A696">
        <v>12793</v>
      </c>
      <c r="B696">
        <v>235123</v>
      </c>
      <c r="C696">
        <v>257742</v>
      </c>
      <c r="D696">
        <v>8856</v>
      </c>
      <c r="G696" t="s">
        <v>2094</v>
      </c>
      <c r="H696" t="s">
        <v>2095</v>
      </c>
      <c r="I696">
        <v>0</v>
      </c>
      <c r="J696" t="s">
        <v>519</v>
      </c>
      <c r="K696" t="s">
        <v>520</v>
      </c>
      <c r="L696">
        <v>5</v>
      </c>
      <c r="M696">
        <v>58</v>
      </c>
      <c r="N696" t="s">
        <v>617</v>
      </c>
      <c r="O696" t="s">
        <v>618</v>
      </c>
      <c r="P696" t="s">
        <v>619</v>
      </c>
      <c r="Q696" t="s">
        <v>524</v>
      </c>
      <c r="R696" t="s">
        <v>525</v>
      </c>
      <c r="S696" t="s">
        <v>526</v>
      </c>
      <c r="T696" t="s">
        <v>527</v>
      </c>
      <c r="U696" t="s">
        <v>779</v>
      </c>
      <c r="V696" t="s">
        <v>780</v>
      </c>
      <c r="W696" t="s">
        <v>530</v>
      </c>
      <c r="X696" t="s">
        <v>531</v>
      </c>
      <c r="Y696" t="s">
        <v>1882</v>
      </c>
      <c r="Z696" t="s">
        <v>1883</v>
      </c>
      <c r="AA696" t="s">
        <v>29</v>
      </c>
      <c r="AB696" s="3">
        <v>54936</v>
      </c>
      <c r="AC696">
        <v>0</v>
      </c>
      <c r="AD696">
        <v>0</v>
      </c>
      <c r="AE696" s="3">
        <v>54936</v>
      </c>
      <c r="AF696" s="3">
        <f t="shared" si="44"/>
        <v>0</v>
      </c>
      <c r="AG696" s="3">
        <v>54936</v>
      </c>
      <c r="AH696" s="3">
        <f t="shared" si="45"/>
        <v>56748.887999999999</v>
      </c>
      <c r="AI696" s="3">
        <f t="shared" si="46"/>
        <v>58564.852416000002</v>
      </c>
      <c r="AJ696">
        <v>0</v>
      </c>
      <c r="AK696">
        <v>2982.62</v>
      </c>
      <c r="AL696">
        <v>0</v>
      </c>
      <c r="AM696">
        <f t="shared" si="47"/>
        <v>0</v>
      </c>
      <c r="AN696">
        <v>51953.38</v>
      </c>
      <c r="AO696">
        <v>0</v>
      </c>
    </row>
    <row r="697" spans="1:41" hidden="1" x14ac:dyDescent="0.3">
      <c r="A697">
        <v>12794</v>
      </c>
      <c r="B697">
        <v>235124</v>
      </c>
      <c r="C697">
        <v>257743</v>
      </c>
      <c r="D697">
        <v>8857</v>
      </c>
      <c r="G697" t="s">
        <v>2230</v>
      </c>
      <c r="H697" t="s">
        <v>2231</v>
      </c>
      <c r="I697">
        <v>0</v>
      </c>
      <c r="J697" t="s">
        <v>519</v>
      </c>
      <c r="K697" t="s">
        <v>520</v>
      </c>
      <c r="L697">
        <v>5</v>
      </c>
      <c r="M697">
        <v>58</v>
      </c>
      <c r="N697" t="s">
        <v>617</v>
      </c>
      <c r="O697" t="s">
        <v>618</v>
      </c>
      <c r="P697" t="s">
        <v>619</v>
      </c>
      <c r="Q697" t="s">
        <v>524</v>
      </c>
      <c r="R697" t="s">
        <v>525</v>
      </c>
      <c r="S697" t="s">
        <v>526</v>
      </c>
      <c r="T697" t="s">
        <v>527</v>
      </c>
      <c r="U697" t="s">
        <v>779</v>
      </c>
      <c r="V697" t="s">
        <v>780</v>
      </c>
      <c r="W697" t="s">
        <v>530</v>
      </c>
      <c r="X697" t="s">
        <v>531</v>
      </c>
      <c r="Y697" t="s">
        <v>1882</v>
      </c>
      <c r="Z697" t="s">
        <v>1883</v>
      </c>
      <c r="AA697" t="s">
        <v>29</v>
      </c>
      <c r="AB697" s="3">
        <v>54936</v>
      </c>
      <c r="AC697">
        <v>0</v>
      </c>
      <c r="AD697">
        <v>0</v>
      </c>
      <c r="AE697" s="3">
        <v>54936</v>
      </c>
      <c r="AF697" s="3">
        <f t="shared" si="44"/>
        <v>0</v>
      </c>
      <c r="AG697" s="3">
        <v>54936</v>
      </c>
      <c r="AH697" s="3">
        <f t="shared" si="45"/>
        <v>56748.887999999999</v>
      </c>
      <c r="AI697" s="3">
        <f t="shared" si="46"/>
        <v>58564.852416000002</v>
      </c>
      <c r="AJ697">
        <v>0</v>
      </c>
      <c r="AK697">
        <v>0</v>
      </c>
      <c r="AL697">
        <v>0</v>
      </c>
      <c r="AM697">
        <f t="shared" si="47"/>
        <v>0</v>
      </c>
      <c r="AN697">
        <v>54936</v>
      </c>
      <c r="AO697">
        <v>0</v>
      </c>
    </row>
    <row r="698" spans="1:41" hidden="1" x14ac:dyDescent="0.3">
      <c r="A698">
        <v>12795</v>
      </c>
      <c r="B698">
        <v>235122</v>
      </c>
      <c r="C698">
        <v>257741</v>
      </c>
      <c r="D698">
        <v>8858</v>
      </c>
      <c r="G698" t="s">
        <v>2200</v>
      </c>
      <c r="H698" t="s">
        <v>2201</v>
      </c>
      <c r="I698">
        <v>0</v>
      </c>
      <c r="J698" t="s">
        <v>519</v>
      </c>
      <c r="K698" t="s">
        <v>520</v>
      </c>
      <c r="L698">
        <v>5</v>
      </c>
      <c r="M698">
        <v>58</v>
      </c>
      <c r="N698" t="s">
        <v>617</v>
      </c>
      <c r="O698" t="s">
        <v>618</v>
      </c>
      <c r="P698" t="s">
        <v>619</v>
      </c>
      <c r="Q698" t="s">
        <v>524</v>
      </c>
      <c r="R698" t="s">
        <v>525</v>
      </c>
      <c r="S698" t="s">
        <v>526</v>
      </c>
      <c r="T698" t="s">
        <v>527</v>
      </c>
      <c r="U698" t="s">
        <v>779</v>
      </c>
      <c r="V698" t="s">
        <v>780</v>
      </c>
      <c r="W698" t="s">
        <v>530</v>
      </c>
      <c r="X698" t="s">
        <v>531</v>
      </c>
      <c r="Y698" t="s">
        <v>1882</v>
      </c>
      <c r="Z698" t="s">
        <v>1883</v>
      </c>
      <c r="AA698" t="s">
        <v>29</v>
      </c>
      <c r="AB698" s="3">
        <v>54936</v>
      </c>
      <c r="AC698">
        <v>0</v>
      </c>
      <c r="AD698">
        <v>0</v>
      </c>
      <c r="AE698" s="3">
        <v>54936</v>
      </c>
      <c r="AF698" s="3">
        <f t="shared" si="44"/>
        <v>0</v>
      </c>
      <c r="AG698" s="3">
        <v>54936</v>
      </c>
      <c r="AH698" s="3">
        <f t="shared" si="45"/>
        <v>56748.887999999999</v>
      </c>
      <c r="AI698" s="3">
        <f t="shared" si="46"/>
        <v>58564.852416000002</v>
      </c>
      <c r="AJ698">
        <v>0</v>
      </c>
      <c r="AK698">
        <v>0</v>
      </c>
      <c r="AL698">
        <v>2869.57</v>
      </c>
      <c r="AM698">
        <f t="shared" si="47"/>
        <v>5739.14</v>
      </c>
      <c r="AN698">
        <v>52066.43</v>
      </c>
      <c r="AO698">
        <v>5.22</v>
      </c>
    </row>
    <row r="699" spans="1:41" hidden="1" x14ac:dyDescent="0.3">
      <c r="A699">
        <v>11528</v>
      </c>
      <c r="B699">
        <v>226361</v>
      </c>
      <c r="C699">
        <v>257993</v>
      </c>
      <c r="D699">
        <v>2325</v>
      </c>
      <c r="G699" t="s">
        <v>1745</v>
      </c>
      <c r="H699" t="s">
        <v>1746</v>
      </c>
      <c r="I699">
        <v>0</v>
      </c>
      <c r="J699" t="s">
        <v>519</v>
      </c>
      <c r="K699" t="s">
        <v>520</v>
      </c>
      <c r="L699">
        <v>6</v>
      </c>
      <c r="M699">
        <v>75</v>
      </c>
      <c r="N699" t="s">
        <v>635</v>
      </c>
      <c r="O699" t="s">
        <v>636</v>
      </c>
      <c r="P699" t="s">
        <v>637</v>
      </c>
      <c r="Q699" t="s">
        <v>524</v>
      </c>
      <c r="R699" t="s">
        <v>525</v>
      </c>
      <c r="S699" t="s">
        <v>526</v>
      </c>
      <c r="T699" t="s">
        <v>527</v>
      </c>
      <c r="U699" t="s">
        <v>554</v>
      </c>
      <c r="V699" t="s">
        <v>555</v>
      </c>
      <c r="W699" t="s">
        <v>541</v>
      </c>
      <c r="X699" t="s">
        <v>542</v>
      </c>
      <c r="Y699" t="s">
        <v>532</v>
      </c>
      <c r="Z699" t="s">
        <v>533</v>
      </c>
      <c r="AA699" t="s">
        <v>28</v>
      </c>
      <c r="AB699" s="3">
        <v>15469</v>
      </c>
      <c r="AC699">
        <v>15000</v>
      </c>
      <c r="AD699">
        <v>0</v>
      </c>
      <c r="AE699" s="3">
        <v>30469</v>
      </c>
      <c r="AF699" s="3">
        <f t="shared" si="44"/>
        <v>0</v>
      </c>
      <c r="AG699" s="3">
        <v>30469</v>
      </c>
      <c r="AH699" s="3">
        <f t="shared" si="45"/>
        <v>31474.476999999999</v>
      </c>
      <c r="AI699" s="3">
        <f t="shared" si="46"/>
        <v>32481.660263999998</v>
      </c>
      <c r="AJ699">
        <v>0</v>
      </c>
      <c r="AK699">
        <v>0</v>
      </c>
      <c r="AL699">
        <v>16397.060000000001</v>
      </c>
      <c r="AM699">
        <f t="shared" si="47"/>
        <v>32794.120000000003</v>
      </c>
      <c r="AN699">
        <v>14071.94</v>
      </c>
      <c r="AO699">
        <v>53.82</v>
      </c>
    </row>
    <row r="700" spans="1:41" hidden="1" x14ac:dyDescent="0.3">
      <c r="A700">
        <v>11514</v>
      </c>
      <c r="B700">
        <v>226360</v>
      </c>
      <c r="C700">
        <v>257992</v>
      </c>
      <c r="D700">
        <v>2311</v>
      </c>
      <c r="G700" t="s">
        <v>1717</v>
      </c>
      <c r="H700" t="s">
        <v>1718</v>
      </c>
      <c r="I700">
        <v>0</v>
      </c>
      <c r="J700" t="s">
        <v>519</v>
      </c>
      <c r="K700" t="s">
        <v>520</v>
      </c>
      <c r="L700">
        <v>10</v>
      </c>
      <c r="M700">
        <v>106</v>
      </c>
      <c r="N700" t="s">
        <v>1161</v>
      </c>
      <c r="O700" t="s">
        <v>565</v>
      </c>
      <c r="P700" t="s">
        <v>566</v>
      </c>
      <c r="Q700" t="s">
        <v>524</v>
      </c>
      <c r="R700" t="s">
        <v>525</v>
      </c>
      <c r="S700" t="s">
        <v>526</v>
      </c>
      <c r="T700" t="s">
        <v>527</v>
      </c>
      <c r="U700" t="s">
        <v>554</v>
      </c>
      <c r="V700" t="s">
        <v>555</v>
      </c>
      <c r="W700" t="s">
        <v>541</v>
      </c>
      <c r="X700" t="s">
        <v>542</v>
      </c>
      <c r="Y700" t="s">
        <v>532</v>
      </c>
      <c r="Z700" t="s">
        <v>533</v>
      </c>
      <c r="AA700" t="s">
        <v>28</v>
      </c>
      <c r="AB700" s="3">
        <v>30398</v>
      </c>
      <c r="AC700">
        <v>0</v>
      </c>
      <c r="AD700">
        <v>0</v>
      </c>
      <c r="AE700" s="3">
        <v>30398</v>
      </c>
      <c r="AF700" s="3">
        <f t="shared" si="44"/>
        <v>0</v>
      </c>
      <c r="AG700" s="3">
        <v>30398</v>
      </c>
      <c r="AH700" s="3">
        <f t="shared" si="45"/>
        <v>31401.133999999998</v>
      </c>
      <c r="AI700" s="3">
        <f t="shared" si="46"/>
        <v>32405.970288</v>
      </c>
      <c r="AJ700">
        <v>0</v>
      </c>
      <c r="AK700">
        <v>0</v>
      </c>
      <c r="AL700">
        <v>10302.030000000001</v>
      </c>
      <c r="AM700">
        <f t="shared" si="47"/>
        <v>20604.060000000001</v>
      </c>
      <c r="AN700">
        <v>20095.97</v>
      </c>
      <c r="AO700">
        <v>33.89</v>
      </c>
    </row>
    <row r="701" spans="1:41" hidden="1" x14ac:dyDescent="0.3">
      <c r="A701">
        <v>11013</v>
      </c>
      <c r="B701">
        <v>223544</v>
      </c>
      <c r="C701">
        <v>256425</v>
      </c>
      <c r="D701">
        <v>329</v>
      </c>
      <c r="G701" t="s">
        <v>1296</v>
      </c>
      <c r="H701" t="s">
        <v>1297</v>
      </c>
      <c r="I701">
        <v>0</v>
      </c>
      <c r="J701" t="s">
        <v>519</v>
      </c>
      <c r="K701" t="s">
        <v>520</v>
      </c>
      <c r="L701">
        <v>6</v>
      </c>
      <c r="M701">
        <v>68</v>
      </c>
      <c r="N701" t="s">
        <v>926</v>
      </c>
      <c r="O701" t="s">
        <v>927</v>
      </c>
      <c r="P701" t="s">
        <v>928</v>
      </c>
      <c r="Q701" t="s">
        <v>524</v>
      </c>
      <c r="R701" t="s">
        <v>525</v>
      </c>
      <c r="S701" t="s">
        <v>526</v>
      </c>
      <c r="T701" t="s">
        <v>527</v>
      </c>
      <c r="U701" t="s">
        <v>554</v>
      </c>
      <c r="V701" t="s">
        <v>555</v>
      </c>
      <c r="W701" t="s">
        <v>556</v>
      </c>
      <c r="X701" t="s">
        <v>557</v>
      </c>
      <c r="Y701" t="s">
        <v>692</v>
      </c>
      <c r="Z701" t="s">
        <v>693</v>
      </c>
      <c r="AA701" t="s">
        <v>25</v>
      </c>
      <c r="AB701" s="3">
        <v>43212</v>
      </c>
      <c r="AC701">
        <v>0</v>
      </c>
      <c r="AD701">
        <v>0</v>
      </c>
      <c r="AE701" s="3">
        <v>43212</v>
      </c>
      <c r="AF701" s="3">
        <f t="shared" si="44"/>
        <v>0</v>
      </c>
      <c r="AG701" s="3">
        <v>43212</v>
      </c>
      <c r="AH701" s="3">
        <f t="shared" si="45"/>
        <v>44637.995999999999</v>
      </c>
      <c r="AI701" s="3">
        <f t="shared" si="46"/>
        <v>46066.411871999997</v>
      </c>
      <c r="AJ701">
        <v>0</v>
      </c>
      <c r="AK701">
        <v>0</v>
      </c>
      <c r="AL701">
        <v>0</v>
      </c>
      <c r="AM701">
        <f t="shared" si="47"/>
        <v>0</v>
      </c>
      <c r="AN701">
        <v>43212</v>
      </c>
      <c r="AO701">
        <v>0</v>
      </c>
    </row>
    <row r="702" spans="1:41" hidden="1" x14ac:dyDescent="0.3">
      <c r="A702">
        <v>11090</v>
      </c>
      <c r="B702">
        <v>205643</v>
      </c>
      <c r="C702">
        <v>243062</v>
      </c>
      <c r="D702">
        <v>406</v>
      </c>
      <c r="G702" t="s">
        <v>1394</v>
      </c>
      <c r="H702" t="s">
        <v>1395</v>
      </c>
      <c r="I702">
        <v>0</v>
      </c>
      <c r="J702" t="s">
        <v>519</v>
      </c>
      <c r="K702" t="s">
        <v>520</v>
      </c>
      <c r="L702">
        <v>3</v>
      </c>
      <c r="M702">
        <v>36</v>
      </c>
      <c r="N702" t="s">
        <v>607</v>
      </c>
      <c r="O702" t="s">
        <v>570</v>
      </c>
      <c r="P702" t="s">
        <v>571</v>
      </c>
      <c r="Q702" t="s">
        <v>524</v>
      </c>
      <c r="R702" t="s">
        <v>525</v>
      </c>
      <c r="S702" t="s">
        <v>526</v>
      </c>
      <c r="T702" t="s">
        <v>527</v>
      </c>
      <c r="U702" t="s">
        <v>554</v>
      </c>
      <c r="V702" t="s">
        <v>555</v>
      </c>
      <c r="W702" t="s">
        <v>541</v>
      </c>
      <c r="X702" t="s">
        <v>542</v>
      </c>
      <c r="Y702" t="s">
        <v>715</v>
      </c>
      <c r="Z702" t="s">
        <v>716</v>
      </c>
      <c r="AA702" t="s">
        <v>29</v>
      </c>
      <c r="AB702" s="3">
        <v>40000</v>
      </c>
      <c r="AC702">
        <v>0</v>
      </c>
      <c r="AD702">
        <v>0</v>
      </c>
      <c r="AE702" s="3">
        <v>40000</v>
      </c>
      <c r="AF702" s="3">
        <f t="shared" si="44"/>
        <v>0</v>
      </c>
      <c r="AG702" s="3">
        <v>40000</v>
      </c>
      <c r="AH702" s="3">
        <f t="shared" si="45"/>
        <v>41320</v>
      </c>
      <c r="AI702" s="3">
        <f t="shared" si="46"/>
        <v>42642.239999999998</v>
      </c>
      <c r="AJ702">
        <v>0</v>
      </c>
      <c r="AK702">
        <v>0</v>
      </c>
      <c r="AL702">
        <v>19276.400000000001</v>
      </c>
      <c r="AM702">
        <f t="shared" si="47"/>
        <v>38552.800000000003</v>
      </c>
      <c r="AN702">
        <v>20723.599999999999</v>
      </c>
      <c r="AO702">
        <v>48.19</v>
      </c>
    </row>
    <row r="703" spans="1:41" hidden="1" x14ac:dyDescent="0.3">
      <c r="A703">
        <v>11123</v>
      </c>
      <c r="B703">
        <v>224923</v>
      </c>
      <c r="C703">
        <v>257082</v>
      </c>
      <c r="D703">
        <v>439</v>
      </c>
      <c r="G703" t="s">
        <v>1440</v>
      </c>
      <c r="H703" t="s">
        <v>1441</v>
      </c>
      <c r="I703">
        <v>0</v>
      </c>
      <c r="J703" t="s">
        <v>519</v>
      </c>
      <c r="K703" t="s">
        <v>520</v>
      </c>
      <c r="L703">
        <v>5</v>
      </c>
      <c r="M703">
        <v>58</v>
      </c>
      <c r="N703" t="s">
        <v>617</v>
      </c>
      <c r="O703" t="s">
        <v>618</v>
      </c>
      <c r="P703" t="s">
        <v>619</v>
      </c>
      <c r="Q703" t="s">
        <v>524</v>
      </c>
      <c r="R703" t="s">
        <v>525</v>
      </c>
      <c r="S703" t="s">
        <v>526</v>
      </c>
      <c r="T703" t="s">
        <v>527</v>
      </c>
      <c r="U703" t="s">
        <v>554</v>
      </c>
      <c r="V703" t="s">
        <v>555</v>
      </c>
      <c r="W703" t="s">
        <v>541</v>
      </c>
      <c r="X703" t="s">
        <v>542</v>
      </c>
      <c r="Y703" t="s">
        <v>532</v>
      </c>
      <c r="Z703" t="s">
        <v>533</v>
      </c>
      <c r="AA703" t="s">
        <v>28</v>
      </c>
      <c r="AB703" s="3">
        <v>30000</v>
      </c>
      <c r="AC703">
        <v>0</v>
      </c>
      <c r="AD703">
        <v>0</v>
      </c>
      <c r="AE703" s="3">
        <v>30000</v>
      </c>
      <c r="AF703" s="3">
        <f t="shared" si="44"/>
        <v>0</v>
      </c>
      <c r="AG703" s="3">
        <v>30000</v>
      </c>
      <c r="AH703" s="3">
        <f t="shared" si="45"/>
        <v>30989.999999999996</v>
      </c>
      <c r="AI703" s="3">
        <f t="shared" si="46"/>
        <v>31981.679999999997</v>
      </c>
      <c r="AJ703">
        <v>0</v>
      </c>
      <c r="AK703">
        <v>0</v>
      </c>
      <c r="AL703">
        <v>2906</v>
      </c>
      <c r="AM703">
        <f t="shared" si="47"/>
        <v>5812</v>
      </c>
      <c r="AN703">
        <v>27094</v>
      </c>
      <c r="AO703">
        <v>9.69</v>
      </c>
    </row>
    <row r="704" spans="1:41" hidden="1" x14ac:dyDescent="0.3">
      <c r="A704">
        <v>12796</v>
      </c>
      <c r="B704">
        <v>235121</v>
      </c>
      <c r="C704">
        <v>257740</v>
      </c>
      <c r="D704">
        <v>8859</v>
      </c>
      <c r="G704" t="s">
        <v>2232</v>
      </c>
      <c r="H704" t="s">
        <v>2233</v>
      </c>
      <c r="I704">
        <v>0</v>
      </c>
      <c r="J704" t="s">
        <v>519</v>
      </c>
      <c r="K704" t="s">
        <v>520</v>
      </c>
      <c r="L704">
        <v>5</v>
      </c>
      <c r="M704">
        <v>58</v>
      </c>
      <c r="N704" t="s">
        <v>617</v>
      </c>
      <c r="O704" t="s">
        <v>618</v>
      </c>
      <c r="P704" t="s">
        <v>619</v>
      </c>
      <c r="Q704" t="s">
        <v>524</v>
      </c>
      <c r="R704" t="s">
        <v>525</v>
      </c>
      <c r="S704" t="s">
        <v>526</v>
      </c>
      <c r="T704" t="s">
        <v>527</v>
      </c>
      <c r="U704" t="s">
        <v>779</v>
      </c>
      <c r="V704" t="s">
        <v>780</v>
      </c>
      <c r="W704" t="s">
        <v>530</v>
      </c>
      <c r="X704" t="s">
        <v>531</v>
      </c>
      <c r="Y704" t="s">
        <v>1882</v>
      </c>
      <c r="Z704" t="s">
        <v>1883</v>
      </c>
      <c r="AA704" t="s">
        <v>29</v>
      </c>
      <c r="AB704" s="3">
        <v>54936</v>
      </c>
      <c r="AC704">
        <v>0</v>
      </c>
      <c r="AD704">
        <v>0</v>
      </c>
      <c r="AE704" s="3">
        <v>54936</v>
      </c>
      <c r="AF704" s="3">
        <f t="shared" si="44"/>
        <v>0</v>
      </c>
      <c r="AG704" s="3">
        <v>54936</v>
      </c>
      <c r="AH704" s="3">
        <f t="shared" si="45"/>
        <v>56748.887999999999</v>
      </c>
      <c r="AI704" s="3">
        <f t="shared" si="46"/>
        <v>58564.852416000002</v>
      </c>
      <c r="AJ704">
        <v>0</v>
      </c>
      <c r="AK704">
        <v>0</v>
      </c>
      <c r="AL704">
        <v>0</v>
      </c>
      <c r="AM704">
        <f t="shared" si="47"/>
        <v>0</v>
      </c>
      <c r="AN704">
        <v>54936</v>
      </c>
      <c r="AO704">
        <v>0</v>
      </c>
    </row>
    <row r="705" spans="1:41" hidden="1" x14ac:dyDescent="0.3">
      <c r="A705">
        <v>11493</v>
      </c>
      <c r="B705">
        <v>226332</v>
      </c>
      <c r="C705">
        <v>257965</v>
      </c>
      <c r="D705">
        <v>2290</v>
      </c>
      <c r="G705" t="s">
        <v>1675</v>
      </c>
      <c r="H705" t="s">
        <v>1676</v>
      </c>
      <c r="I705">
        <v>0</v>
      </c>
      <c r="J705" t="s">
        <v>519</v>
      </c>
      <c r="K705" t="s">
        <v>520</v>
      </c>
      <c r="L705">
        <v>4</v>
      </c>
      <c r="M705">
        <v>87</v>
      </c>
      <c r="N705" t="s">
        <v>574</v>
      </c>
      <c r="O705" t="s">
        <v>575</v>
      </c>
      <c r="P705" t="s">
        <v>576</v>
      </c>
      <c r="Q705" t="s">
        <v>524</v>
      </c>
      <c r="R705" t="s">
        <v>525</v>
      </c>
      <c r="S705" t="s">
        <v>526</v>
      </c>
      <c r="T705" t="s">
        <v>527</v>
      </c>
      <c r="U705" t="s">
        <v>554</v>
      </c>
      <c r="V705" t="s">
        <v>555</v>
      </c>
      <c r="W705" t="s">
        <v>541</v>
      </c>
      <c r="X705" t="s">
        <v>542</v>
      </c>
      <c r="Y705" t="s">
        <v>532</v>
      </c>
      <c r="Z705" t="s">
        <v>533</v>
      </c>
      <c r="AA705" t="s">
        <v>28</v>
      </c>
      <c r="AB705" s="3">
        <v>30000</v>
      </c>
      <c r="AC705">
        <v>0</v>
      </c>
      <c r="AD705">
        <v>0</v>
      </c>
      <c r="AE705" s="3">
        <v>30000</v>
      </c>
      <c r="AF705" s="3">
        <f t="shared" si="44"/>
        <v>0</v>
      </c>
      <c r="AG705" s="3">
        <v>30000</v>
      </c>
      <c r="AH705" s="3">
        <f t="shared" si="45"/>
        <v>30989.999999999996</v>
      </c>
      <c r="AI705" s="3">
        <f t="shared" si="46"/>
        <v>31981.679999999997</v>
      </c>
      <c r="AJ705">
        <v>0</v>
      </c>
      <c r="AK705">
        <v>0</v>
      </c>
      <c r="AL705">
        <v>18622.900000000001</v>
      </c>
      <c r="AM705">
        <f t="shared" si="47"/>
        <v>37245.800000000003</v>
      </c>
      <c r="AN705">
        <v>11377.1</v>
      </c>
      <c r="AO705">
        <v>62.08</v>
      </c>
    </row>
    <row r="706" spans="1:41" hidden="1" x14ac:dyDescent="0.3">
      <c r="A706">
        <v>10988</v>
      </c>
      <c r="B706">
        <v>204901</v>
      </c>
      <c r="C706">
        <v>242335</v>
      </c>
      <c r="D706">
        <v>304</v>
      </c>
      <c r="G706" t="s">
        <v>1230</v>
      </c>
      <c r="H706" t="s">
        <v>1231</v>
      </c>
      <c r="I706">
        <v>0</v>
      </c>
      <c r="J706" t="s">
        <v>519</v>
      </c>
      <c r="K706" t="s">
        <v>520</v>
      </c>
      <c r="L706">
        <v>6</v>
      </c>
      <c r="M706">
        <v>71</v>
      </c>
      <c r="N706" t="s">
        <v>710</v>
      </c>
      <c r="O706" t="s">
        <v>711</v>
      </c>
      <c r="P706" t="s">
        <v>712</v>
      </c>
      <c r="Q706" t="s">
        <v>524</v>
      </c>
      <c r="R706" t="s">
        <v>525</v>
      </c>
      <c r="S706" t="s">
        <v>526</v>
      </c>
      <c r="T706" t="s">
        <v>527</v>
      </c>
      <c r="U706" t="s">
        <v>528</v>
      </c>
      <c r="V706" t="s">
        <v>529</v>
      </c>
      <c r="W706" t="s">
        <v>541</v>
      </c>
      <c r="X706" t="s">
        <v>542</v>
      </c>
      <c r="Y706" t="s">
        <v>532</v>
      </c>
      <c r="Z706" t="s">
        <v>533</v>
      </c>
      <c r="AA706" t="s">
        <v>28</v>
      </c>
      <c r="AB706" s="3">
        <v>29953</v>
      </c>
      <c r="AC706">
        <v>0</v>
      </c>
      <c r="AD706">
        <v>0</v>
      </c>
      <c r="AE706" s="3">
        <v>29953</v>
      </c>
      <c r="AF706" s="3">
        <f t="shared" si="44"/>
        <v>0</v>
      </c>
      <c r="AG706" s="3">
        <v>29953</v>
      </c>
      <c r="AH706" s="3">
        <f t="shared" si="45"/>
        <v>30941.448999999997</v>
      </c>
      <c r="AI706" s="3">
        <f t="shared" si="46"/>
        <v>31931.575367999998</v>
      </c>
      <c r="AJ706">
        <v>0</v>
      </c>
      <c r="AK706">
        <v>0</v>
      </c>
      <c r="AL706">
        <v>0</v>
      </c>
      <c r="AM706">
        <f t="shared" si="47"/>
        <v>0</v>
      </c>
      <c r="AN706">
        <v>29953</v>
      </c>
      <c r="AO706">
        <v>0</v>
      </c>
    </row>
    <row r="707" spans="1:41" hidden="1" x14ac:dyDescent="0.3">
      <c r="A707">
        <v>12367</v>
      </c>
      <c r="B707">
        <v>231794</v>
      </c>
      <c r="C707">
        <v>257722</v>
      </c>
      <c r="D707">
        <v>6499</v>
      </c>
      <c r="G707" t="s">
        <v>2054</v>
      </c>
      <c r="H707" t="s">
        <v>2055</v>
      </c>
      <c r="I707">
        <v>0</v>
      </c>
      <c r="J707" t="s">
        <v>519</v>
      </c>
      <c r="K707" t="s">
        <v>520</v>
      </c>
      <c r="L707">
        <v>5</v>
      </c>
      <c r="M707">
        <v>58</v>
      </c>
      <c r="N707" t="s">
        <v>617</v>
      </c>
      <c r="O707" t="s">
        <v>618</v>
      </c>
      <c r="P707" t="s">
        <v>619</v>
      </c>
      <c r="Q707" t="s">
        <v>524</v>
      </c>
      <c r="R707" t="s">
        <v>525</v>
      </c>
      <c r="S707" t="s">
        <v>526</v>
      </c>
      <c r="T707" t="s">
        <v>527</v>
      </c>
      <c r="U707" t="s">
        <v>779</v>
      </c>
      <c r="V707" t="s">
        <v>780</v>
      </c>
      <c r="W707" t="s">
        <v>530</v>
      </c>
      <c r="X707" t="s">
        <v>531</v>
      </c>
      <c r="Y707" t="s">
        <v>1882</v>
      </c>
      <c r="Z707" t="s">
        <v>1883</v>
      </c>
      <c r="AA707" t="s">
        <v>29</v>
      </c>
      <c r="AB707" s="3">
        <v>54476</v>
      </c>
      <c r="AC707">
        <v>0</v>
      </c>
      <c r="AD707">
        <v>0</v>
      </c>
      <c r="AE707" s="3">
        <v>54476</v>
      </c>
      <c r="AF707" s="3">
        <f t="shared" si="44"/>
        <v>0</v>
      </c>
      <c r="AG707" s="3">
        <v>54476</v>
      </c>
      <c r="AH707" s="3">
        <f t="shared" si="45"/>
        <v>56273.707999999999</v>
      </c>
      <c r="AI707" s="3">
        <f t="shared" si="46"/>
        <v>58074.466655999997</v>
      </c>
      <c r="AJ707">
        <v>0</v>
      </c>
      <c r="AK707">
        <v>0</v>
      </c>
      <c r="AL707">
        <v>0</v>
      </c>
      <c r="AM707">
        <f t="shared" si="47"/>
        <v>0</v>
      </c>
      <c r="AN707">
        <v>54476</v>
      </c>
      <c r="AO707">
        <v>0</v>
      </c>
    </row>
    <row r="708" spans="1:41" hidden="1" x14ac:dyDescent="0.3">
      <c r="A708">
        <v>11203</v>
      </c>
      <c r="B708">
        <v>225002</v>
      </c>
      <c r="C708">
        <v>257135</v>
      </c>
      <c r="D708">
        <v>519</v>
      </c>
      <c r="G708" t="s">
        <v>1586</v>
      </c>
      <c r="H708" t="s">
        <v>1587</v>
      </c>
      <c r="I708">
        <v>0</v>
      </c>
      <c r="J708" t="s">
        <v>519</v>
      </c>
      <c r="K708" t="s">
        <v>520</v>
      </c>
      <c r="L708">
        <v>5</v>
      </c>
      <c r="M708">
        <v>83</v>
      </c>
      <c r="N708" t="s">
        <v>898</v>
      </c>
      <c r="O708" t="s">
        <v>899</v>
      </c>
      <c r="P708" t="s">
        <v>900</v>
      </c>
      <c r="Q708" t="s">
        <v>524</v>
      </c>
      <c r="R708" t="s">
        <v>525</v>
      </c>
      <c r="S708" t="s">
        <v>526</v>
      </c>
      <c r="T708" t="s">
        <v>527</v>
      </c>
      <c r="U708" t="s">
        <v>554</v>
      </c>
      <c r="V708" t="s">
        <v>555</v>
      </c>
      <c r="W708" t="s">
        <v>541</v>
      </c>
      <c r="X708" t="s">
        <v>542</v>
      </c>
      <c r="Y708" t="s">
        <v>597</v>
      </c>
      <c r="Z708" t="s">
        <v>598</v>
      </c>
      <c r="AA708" t="s">
        <v>29</v>
      </c>
      <c r="AB708" s="3">
        <v>2000</v>
      </c>
      <c r="AC708">
        <v>52000</v>
      </c>
      <c r="AD708">
        <v>0</v>
      </c>
      <c r="AE708" s="3">
        <v>54000</v>
      </c>
      <c r="AF708" s="3">
        <f t="shared" si="44"/>
        <v>0</v>
      </c>
      <c r="AG708" s="3">
        <v>54000</v>
      </c>
      <c r="AH708" s="3">
        <f t="shared" si="45"/>
        <v>55781.999999999993</v>
      </c>
      <c r="AI708" s="3">
        <f t="shared" si="46"/>
        <v>57567.023999999998</v>
      </c>
      <c r="AJ708">
        <v>0</v>
      </c>
      <c r="AK708">
        <v>0</v>
      </c>
      <c r="AL708">
        <v>27000</v>
      </c>
      <c r="AM708">
        <f t="shared" si="47"/>
        <v>54000</v>
      </c>
      <c r="AN708">
        <v>27000</v>
      </c>
      <c r="AO708">
        <v>50</v>
      </c>
    </row>
    <row r="709" spans="1:41" hidden="1" x14ac:dyDescent="0.3">
      <c r="A709">
        <v>10779</v>
      </c>
      <c r="B709">
        <v>209438</v>
      </c>
      <c r="C709">
        <v>246797</v>
      </c>
      <c r="D709">
        <v>95</v>
      </c>
      <c r="G709" t="s">
        <v>854</v>
      </c>
      <c r="H709" t="s">
        <v>855</v>
      </c>
      <c r="I709">
        <v>0</v>
      </c>
      <c r="J709" t="s">
        <v>519</v>
      </c>
      <c r="K709" t="s">
        <v>520</v>
      </c>
      <c r="L709">
        <v>7</v>
      </c>
      <c r="M709">
        <v>78</v>
      </c>
      <c r="N709" t="s">
        <v>856</v>
      </c>
      <c r="O709" t="s">
        <v>522</v>
      </c>
      <c r="P709" t="s">
        <v>523</v>
      </c>
      <c r="Q709" t="s">
        <v>524</v>
      </c>
      <c r="R709" t="s">
        <v>525</v>
      </c>
      <c r="S709" t="s">
        <v>526</v>
      </c>
      <c r="T709" t="s">
        <v>527</v>
      </c>
      <c r="U709" t="s">
        <v>554</v>
      </c>
      <c r="V709" t="s">
        <v>555</v>
      </c>
      <c r="W709" t="s">
        <v>530</v>
      </c>
      <c r="X709" t="s">
        <v>531</v>
      </c>
      <c r="Y709" t="s">
        <v>588</v>
      </c>
      <c r="Z709" t="s">
        <v>589</v>
      </c>
      <c r="AA709" t="s">
        <v>29</v>
      </c>
      <c r="AB709" s="3">
        <v>3877</v>
      </c>
      <c r="AC709">
        <v>50000</v>
      </c>
      <c r="AD709">
        <v>0</v>
      </c>
      <c r="AE709" s="3">
        <v>53877</v>
      </c>
      <c r="AF709" s="3">
        <f t="shared" si="44"/>
        <v>0</v>
      </c>
      <c r="AG709" s="3">
        <v>53877</v>
      </c>
      <c r="AH709" s="3">
        <f t="shared" si="45"/>
        <v>55654.940999999999</v>
      </c>
      <c r="AI709" s="3">
        <f t="shared" si="46"/>
        <v>57435.899111999999</v>
      </c>
      <c r="AJ709">
        <v>0</v>
      </c>
      <c r="AK709">
        <v>0</v>
      </c>
      <c r="AL709">
        <v>0</v>
      </c>
      <c r="AM709">
        <f t="shared" si="47"/>
        <v>0</v>
      </c>
      <c r="AN709">
        <v>53877</v>
      </c>
      <c r="AO709">
        <v>0</v>
      </c>
    </row>
    <row r="710" spans="1:41" hidden="1" x14ac:dyDescent="0.3">
      <c r="A710">
        <v>12271</v>
      </c>
      <c r="B710">
        <v>231677</v>
      </c>
      <c r="C710">
        <v>257622</v>
      </c>
      <c r="D710">
        <v>6616</v>
      </c>
      <c r="G710" t="s">
        <v>1978</v>
      </c>
      <c r="H710" t="s">
        <v>1979</v>
      </c>
      <c r="I710">
        <v>0</v>
      </c>
      <c r="J710" t="s">
        <v>519</v>
      </c>
      <c r="K710" t="s">
        <v>520</v>
      </c>
      <c r="L710">
        <v>5</v>
      </c>
      <c r="M710">
        <v>58</v>
      </c>
      <c r="N710" t="s">
        <v>617</v>
      </c>
      <c r="O710" t="s">
        <v>618</v>
      </c>
      <c r="P710" t="s">
        <v>619</v>
      </c>
      <c r="Q710" t="s">
        <v>524</v>
      </c>
      <c r="R710" t="s">
        <v>525</v>
      </c>
      <c r="S710" t="s">
        <v>526</v>
      </c>
      <c r="T710" t="s">
        <v>527</v>
      </c>
      <c r="U710" t="s">
        <v>779</v>
      </c>
      <c r="V710" t="s">
        <v>780</v>
      </c>
      <c r="W710" t="s">
        <v>530</v>
      </c>
      <c r="X710" t="s">
        <v>531</v>
      </c>
      <c r="Y710" t="s">
        <v>1882</v>
      </c>
      <c r="Z710" t="s">
        <v>1883</v>
      </c>
      <c r="AA710" t="s">
        <v>29</v>
      </c>
      <c r="AB710" s="3">
        <v>53266</v>
      </c>
      <c r="AC710">
        <v>0</v>
      </c>
      <c r="AD710">
        <v>0</v>
      </c>
      <c r="AE710" s="3">
        <v>53266</v>
      </c>
      <c r="AF710" s="3">
        <f t="shared" si="44"/>
        <v>0</v>
      </c>
      <c r="AG710" s="3">
        <v>53266</v>
      </c>
      <c r="AH710" s="3">
        <f t="shared" si="45"/>
        <v>55023.777999999998</v>
      </c>
      <c r="AI710" s="3">
        <f t="shared" si="46"/>
        <v>56784.538895999998</v>
      </c>
      <c r="AJ710">
        <v>0</v>
      </c>
      <c r="AK710">
        <v>0</v>
      </c>
      <c r="AL710">
        <v>0</v>
      </c>
      <c r="AM710">
        <f t="shared" si="47"/>
        <v>0</v>
      </c>
      <c r="AN710">
        <v>53266</v>
      </c>
      <c r="AO710">
        <v>0</v>
      </c>
    </row>
    <row r="711" spans="1:41" hidden="1" x14ac:dyDescent="0.3">
      <c r="A711">
        <v>12412</v>
      </c>
      <c r="B711">
        <v>231729</v>
      </c>
      <c r="C711">
        <v>257664</v>
      </c>
      <c r="D711">
        <v>6617</v>
      </c>
      <c r="G711" t="s">
        <v>2202</v>
      </c>
      <c r="H711" t="s">
        <v>2203</v>
      </c>
      <c r="I711">
        <v>0</v>
      </c>
      <c r="J711" t="s">
        <v>519</v>
      </c>
      <c r="K711" t="s">
        <v>520</v>
      </c>
      <c r="L711">
        <v>5</v>
      </c>
      <c r="M711">
        <v>58</v>
      </c>
      <c r="N711" t="s">
        <v>617</v>
      </c>
      <c r="O711" t="s">
        <v>618</v>
      </c>
      <c r="P711" t="s">
        <v>619</v>
      </c>
      <c r="Q711" t="s">
        <v>524</v>
      </c>
      <c r="R711" t="s">
        <v>525</v>
      </c>
      <c r="S711" t="s">
        <v>526</v>
      </c>
      <c r="T711" t="s">
        <v>527</v>
      </c>
      <c r="U711" t="s">
        <v>779</v>
      </c>
      <c r="V711" t="s">
        <v>780</v>
      </c>
      <c r="W711" t="s">
        <v>530</v>
      </c>
      <c r="X711" t="s">
        <v>531</v>
      </c>
      <c r="Y711" t="s">
        <v>1882</v>
      </c>
      <c r="Z711" t="s">
        <v>1883</v>
      </c>
      <c r="AA711" t="s">
        <v>29</v>
      </c>
      <c r="AB711" s="3">
        <v>53266</v>
      </c>
      <c r="AC711">
        <v>0</v>
      </c>
      <c r="AD711">
        <v>0</v>
      </c>
      <c r="AE711" s="3">
        <v>53266</v>
      </c>
      <c r="AF711" s="3">
        <f t="shared" si="44"/>
        <v>0</v>
      </c>
      <c r="AG711" s="3">
        <v>53266</v>
      </c>
      <c r="AH711" s="3">
        <f t="shared" si="45"/>
        <v>55023.777999999998</v>
      </c>
      <c r="AI711" s="3">
        <f t="shared" si="46"/>
        <v>56784.538895999998</v>
      </c>
      <c r="AJ711">
        <v>0</v>
      </c>
      <c r="AK711">
        <v>0</v>
      </c>
      <c r="AL711">
        <v>0</v>
      </c>
      <c r="AM711">
        <f t="shared" si="47"/>
        <v>0</v>
      </c>
      <c r="AN711">
        <v>53266</v>
      </c>
      <c r="AO711">
        <v>0</v>
      </c>
    </row>
    <row r="712" spans="1:41" hidden="1" x14ac:dyDescent="0.3">
      <c r="A712">
        <v>12417</v>
      </c>
      <c r="B712">
        <v>231736</v>
      </c>
      <c r="C712">
        <v>257666</v>
      </c>
      <c r="D712">
        <v>6622</v>
      </c>
      <c r="G712" t="s">
        <v>1898</v>
      </c>
      <c r="H712" t="s">
        <v>1899</v>
      </c>
      <c r="I712">
        <v>0</v>
      </c>
      <c r="J712" t="s">
        <v>519</v>
      </c>
      <c r="K712" t="s">
        <v>520</v>
      </c>
      <c r="L712">
        <v>5</v>
      </c>
      <c r="M712">
        <v>58</v>
      </c>
      <c r="N712" t="s">
        <v>617</v>
      </c>
      <c r="O712" t="s">
        <v>618</v>
      </c>
      <c r="P712" t="s">
        <v>619</v>
      </c>
      <c r="Q712" t="s">
        <v>524</v>
      </c>
      <c r="R712" t="s">
        <v>525</v>
      </c>
      <c r="S712" t="s">
        <v>526</v>
      </c>
      <c r="T712" t="s">
        <v>527</v>
      </c>
      <c r="U712" t="s">
        <v>779</v>
      </c>
      <c r="V712" t="s">
        <v>780</v>
      </c>
      <c r="W712" t="s">
        <v>530</v>
      </c>
      <c r="X712" t="s">
        <v>531</v>
      </c>
      <c r="Y712" t="s">
        <v>1882</v>
      </c>
      <c r="Z712" t="s">
        <v>1883</v>
      </c>
      <c r="AA712" t="s">
        <v>29</v>
      </c>
      <c r="AB712" s="3">
        <v>53266</v>
      </c>
      <c r="AC712">
        <v>0</v>
      </c>
      <c r="AD712">
        <v>0</v>
      </c>
      <c r="AE712" s="3">
        <v>53266</v>
      </c>
      <c r="AF712" s="3">
        <f t="shared" si="44"/>
        <v>0</v>
      </c>
      <c r="AG712" s="3">
        <v>53266</v>
      </c>
      <c r="AH712" s="3">
        <f t="shared" si="45"/>
        <v>55023.777999999998</v>
      </c>
      <c r="AI712" s="3">
        <f t="shared" si="46"/>
        <v>56784.538895999998</v>
      </c>
      <c r="AJ712">
        <v>0</v>
      </c>
      <c r="AK712">
        <v>0</v>
      </c>
      <c r="AL712">
        <v>0</v>
      </c>
      <c r="AM712">
        <f t="shared" si="47"/>
        <v>0</v>
      </c>
      <c r="AN712">
        <v>53266</v>
      </c>
      <c r="AO712">
        <v>0</v>
      </c>
    </row>
    <row r="713" spans="1:41" hidden="1" x14ac:dyDescent="0.3">
      <c r="A713">
        <v>12418</v>
      </c>
      <c r="B713">
        <v>231725</v>
      </c>
      <c r="C713">
        <v>257660</v>
      </c>
      <c r="D713">
        <v>6623</v>
      </c>
      <c r="G713" t="s">
        <v>1878</v>
      </c>
      <c r="H713" t="s">
        <v>1879</v>
      </c>
      <c r="I713">
        <v>0</v>
      </c>
      <c r="J713" t="s">
        <v>519</v>
      </c>
      <c r="K713" t="s">
        <v>520</v>
      </c>
      <c r="L713">
        <v>5</v>
      </c>
      <c r="M713">
        <v>58</v>
      </c>
      <c r="N713" t="s">
        <v>617</v>
      </c>
      <c r="O713" t="s">
        <v>618</v>
      </c>
      <c r="P713" t="s">
        <v>619</v>
      </c>
      <c r="Q713" t="s">
        <v>524</v>
      </c>
      <c r="R713" t="s">
        <v>525</v>
      </c>
      <c r="S713" t="s">
        <v>526</v>
      </c>
      <c r="T713" t="s">
        <v>527</v>
      </c>
      <c r="U713" t="s">
        <v>779</v>
      </c>
      <c r="V713" t="s">
        <v>780</v>
      </c>
      <c r="W713" t="s">
        <v>530</v>
      </c>
      <c r="X713" t="s">
        <v>531</v>
      </c>
      <c r="Y713" t="s">
        <v>1882</v>
      </c>
      <c r="Z713" t="s">
        <v>1883</v>
      </c>
      <c r="AA713" t="s">
        <v>29</v>
      </c>
      <c r="AB713" s="3">
        <v>53266</v>
      </c>
      <c r="AC713">
        <v>0</v>
      </c>
      <c r="AD713">
        <v>0</v>
      </c>
      <c r="AE713" s="3">
        <v>53266</v>
      </c>
      <c r="AF713" s="3">
        <f t="shared" si="44"/>
        <v>0</v>
      </c>
      <c r="AG713" s="3">
        <v>53266</v>
      </c>
      <c r="AH713" s="3">
        <f t="shared" si="45"/>
        <v>55023.777999999998</v>
      </c>
      <c r="AI713" s="3">
        <f t="shared" si="46"/>
        <v>56784.538895999998</v>
      </c>
      <c r="AJ713">
        <v>0</v>
      </c>
      <c r="AK713">
        <v>0</v>
      </c>
      <c r="AL713">
        <v>0</v>
      </c>
      <c r="AM713">
        <f t="shared" si="47"/>
        <v>0</v>
      </c>
      <c r="AN713">
        <v>53266</v>
      </c>
      <c r="AO713">
        <v>0</v>
      </c>
    </row>
    <row r="714" spans="1:41" x14ac:dyDescent="0.3">
      <c r="A714">
        <v>10807</v>
      </c>
      <c r="B714">
        <v>206311</v>
      </c>
      <c r="C714">
        <v>243723</v>
      </c>
      <c r="D714">
        <v>123</v>
      </c>
      <c r="G714" t="s">
        <v>905</v>
      </c>
      <c r="H714" t="s">
        <v>906</v>
      </c>
      <c r="I714">
        <v>0</v>
      </c>
      <c r="J714" t="s">
        <v>519</v>
      </c>
      <c r="K714" t="s">
        <v>520</v>
      </c>
      <c r="L714">
        <v>4</v>
      </c>
      <c r="M714">
        <v>46</v>
      </c>
      <c r="N714" t="s">
        <v>363</v>
      </c>
      <c r="O714" t="s">
        <v>640</v>
      </c>
      <c r="P714" t="s">
        <v>641</v>
      </c>
      <c r="Q714" t="s">
        <v>524</v>
      </c>
      <c r="R714" t="s">
        <v>525</v>
      </c>
      <c r="S714" t="s">
        <v>526</v>
      </c>
      <c r="T714" t="s">
        <v>527</v>
      </c>
      <c r="U714" t="s">
        <v>554</v>
      </c>
      <c r="V714" t="s">
        <v>555</v>
      </c>
      <c r="W714" t="s">
        <v>541</v>
      </c>
      <c r="X714" t="s">
        <v>542</v>
      </c>
      <c r="Y714" t="s">
        <v>601</v>
      </c>
      <c r="Z714" t="s">
        <v>602</v>
      </c>
      <c r="AA714" t="s">
        <v>29</v>
      </c>
      <c r="AB714" s="3">
        <v>51534</v>
      </c>
      <c r="AC714">
        <v>0</v>
      </c>
      <c r="AD714">
        <v>0</v>
      </c>
      <c r="AE714" s="3">
        <v>51534</v>
      </c>
      <c r="AF714" s="3">
        <f t="shared" si="44"/>
        <v>0</v>
      </c>
      <c r="AG714" s="3">
        <v>51534</v>
      </c>
      <c r="AH714" s="3">
        <f t="shared" si="45"/>
        <v>53234.621999999996</v>
      </c>
      <c r="AI714" s="3">
        <f t="shared" si="46"/>
        <v>54938.129903999994</v>
      </c>
      <c r="AJ714">
        <v>0</v>
      </c>
      <c r="AK714">
        <v>0</v>
      </c>
      <c r="AL714">
        <v>7589.7</v>
      </c>
      <c r="AM714">
        <f t="shared" si="47"/>
        <v>15179.4</v>
      </c>
      <c r="AN714">
        <v>43944.3</v>
      </c>
      <c r="AO714">
        <v>14.73</v>
      </c>
    </row>
    <row r="715" spans="1:41" hidden="1" x14ac:dyDescent="0.3">
      <c r="A715">
        <v>11145</v>
      </c>
      <c r="B715">
        <v>202140</v>
      </c>
      <c r="C715">
        <v>239615</v>
      </c>
      <c r="D715">
        <v>461</v>
      </c>
      <c r="G715" t="s">
        <v>1484</v>
      </c>
      <c r="H715" t="s">
        <v>1485</v>
      </c>
      <c r="I715">
        <v>0</v>
      </c>
      <c r="J715" t="s">
        <v>519</v>
      </c>
      <c r="K715" t="s">
        <v>520</v>
      </c>
      <c r="L715">
        <v>6</v>
      </c>
      <c r="M715">
        <v>62</v>
      </c>
      <c r="N715" t="s">
        <v>785</v>
      </c>
      <c r="O715" t="s">
        <v>545</v>
      </c>
      <c r="P715" t="s">
        <v>546</v>
      </c>
      <c r="Q715" t="s">
        <v>524</v>
      </c>
      <c r="R715" t="s">
        <v>525</v>
      </c>
      <c r="S715" t="s">
        <v>526</v>
      </c>
      <c r="T715" t="s">
        <v>527</v>
      </c>
      <c r="U715" t="s">
        <v>554</v>
      </c>
      <c r="V715" t="s">
        <v>555</v>
      </c>
      <c r="W715" t="s">
        <v>541</v>
      </c>
      <c r="X715" t="s">
        <v>542</v>
      </c>
      <c r="Y715" t="s">
        <v>729</v>
      </c>
      <c r="Z715" t="s">
        <v>730</v>
      </c>
      <c r="AA715" t="s">
        <v>29</v>
      </c>
      <c r="AB715" s="3">
        <v>51500</v>
      </c>
      <c r="AC715">
        <v>0</v>
      </c>
      <c r="AD715">
        <v>0</v>
      </c>
      <c r="AE715" s="3">
        <v>51500</v>
      </c>
      <c r="AF715" s="3">
        <f t="shared" si="44"/>
        <v>0</v>
      </c>
      <c r="AG715" s="3">
        <v>51500</v>
      </c>
      <c r="AH715" s="3">
        <f t="shared" si="45"/>
        <v>53199.499999999993</v>
      </c>
      <c r="AI715" s="3">
        <f t="shared" si="46"/>
        <v>54901.883999999991</v>
      </c>
      <c r="AJ715">
        <v>0</v>
      </c>
      <c r="AK715">
        <v>24347.5</v>
      </c>
      <c r="AL715">
        <v>0</v>
      </c>
      <c r="AM715">
        <f t="shared" si="47"/>
        <v>0</v>
      </c>
      <c r="AN715">
        <v>27152.5</v>
      </c>
      <c r="AO715">
        <v>0</v>
      </c>
    </row>
    <row r="716" spans="1:41" hidden="1" x14ac:dyDescent="0.3">
      <c r="A716">
        <v>10983</v>
      </c>
      <c r="B716">
        <v>202676</v>
      </c>
      <c r="C716">
        <v>240145</v>
      </c>
      <c r="D716">
        <v>299</v>
      </c>
      <c r="G716" t="s">
        <v>1218</v>
      </c>
      <c r="H716" t="s">
        <v>1219</v>
      </c>
      <c r="I716">
        <v>0</v>
      </c>
      <c r="J716" t="s">
        <v>519</v>
      </c>
      <c r="K716" t="s">
        <v>520</v>
      </c>
      <c r="L716">
        <v>2</v>
      </c>
      <c r="M716">
        <v>20</v>
      </c>
      <c r="N716" t="s">
        <v>749</v>
      </c>
      <c r="O716" t="s">
        <v>686</v>
      </c>
      <c r="P716" t="s">
        <v>687</v>
      </c>
      <c r="Q716" t="s">
        <v>524</v>
      </c>
      <c r="R716" t="s">
        <v>525</v>
      </c>
      <c r="S716" t="s">
        <v>526</v>
      </c>
      <c r="T716" t="s">
        <v>527</v>
      </c>
      <c r="U716" t="s">
        <v>554</v>
      </c>
      <c r="V716" t="s">
        <v>555</v>
      </c>
      <c r="W716" t="s">
        <v>541</v>
      </c>
      <c r="X716" t="s">
        <v>542</v>
      </c>
      <c r="Y716" t="s">
        <v>648</v>
      </c>
      <c r="Z716" t="s">
        <v>649</v>
      </c>
      <c r="AA716" t="s">
        <v>29</v>
      </c>
      <c r="AB716" s="3">
        <v>50837</v>
      </c>
      <c r="AC716">
        <v>0</v>
      </c>
      <c r="AD716">
        <v>0</v>
      </c>
      <c r="AE716" s="3">
        <v>50837</v>
      </c>
      <c r="AF716" s="3">
        <f t="shared" si="44"/>
        <v>0</v>
      </c>
      <c r="AG716" s="3">
        <v>50837</v>
      </c>
      <c r="AH716" s="3">
        <f t="shared" si="45"/>
        <v>52514.620999999999</v>
      </c>
      <c r="AI716" s="3">
        <f t="shared" si="46"/>
        <v>54195.088872</v>
      </c>
      <c r="AJ716">
        <v>0</v>
      </c>
      <c r="AK716">
        <v>0</v>
      </c>
      <c r="AL716">
        <v>25108.09</v>
      </c>
      <c r="AM716">
        <f t="shared" si="47"/>
        <v>50216.18</v>
      </c>
      <c r="AN716">
        <v>25728.91</v>
      </c>
      <c r="AO716">
        <v>49.39</v>
      </c>
    </row>
    <row r="717" spans="1:41" hidden="1" x14ac:dyDescent="0.3">
      <c r="A717">
        <v>11031</v>
      </c>
      <c r="B717">
        <v>208486</v>
      </c>
      <c r="C717">
        <v>245861</v>
      </c>
      <c r="D717">
        <v>347</v>
      </c>
      <c r="G717" t="s">
        <v>1314</v>
      </c>
      <c r="H717" t="s">
        <v>1315</v>
      </c>
      <c r="I717">
        <v>0</v>
      </c>
      <c r="J717" t="s">
        <v>519</v>
      </c>
      <c r="K717" t="s">
        <v>520</v>
      </c>
      <c r="L717">
        <v>7</v>
      </c>
      <c r="M717">
        <v>77</v>
      </c>
      <c r="N717" t="s">
        <v>849</v>
      </c>
      <c r="O717" t="s">
        <v>522</v>
      </c>
      <c r="P717" t="s">
        <v>523</v>
      </c>
      <c r="Q717" t="s">
        <v>524</v>
      </c>
      <c r="R717" t="s">
        <v>525</v>
      </c>
      <c r="S717" t="s">
        <v>526</v>
      </c>
      <c r="T717" t="s">
        <v>527</v>
      </c>
      <c r="U717" t="s">
        <v>554</v>
      </c>
      <c r="V717" t="s">
        <v>555</v>
      </c>
      <c r="W717" t="s">
        <v>741</v>
      </c>
      <c r="X717" t="s">
        <v>742</v>
      </c>
      <c r="Y717" t="s">
        <v>807</v>
      </c>
      <c r="Z717" t="s">
        <v>808</v>
      </c>
      <c r="AA717" t="s">
        <v>27</v>
      </c>
      <c r="AB717" s="3">
        <v>1208529</v>
      </c>
      <c r="AC717">
        <v>0</v>
      </c>
      <c r="AD717">
        <v>0</v>
      </c>
      <c r="AE717" s="3">
        <v>1208529</v>
      </c>
      <c r="AF717" s="3">
        <f t="shared" si="44"/>
        <v>-566018.93060000008</v>
      </c>
      <c r="AG717" s="3">
        <v>642510.06939999992</v>
      </c>
      <c r="AH717" s="3">
        <f t="shared" si="45"/>
        <v>663712.90169019985</v>
      </c>
      <c r="AI717" s="3">
        <f t="shared" si="46"/>
        <v>684951.71454428625</v>
      </c>
      <c r="AJ717">
        <v>0</v>
      </c>
      <c r="AK717">
        <v>2075495.59</v>
      </c>
      <c r="AL717">
        <v>778520.02</v>
      </c>
      <c r="AM717">
        <f t="shared" si="47"/>
        <v>1557040.04</v>
      </c>
      <c r="AN717">
        <v>-1645486.61</v>
      </c>
      <c r="AO717">
        <v>64.42</v>
      </c>
    </row>
    <row r="718" spans="1:41" hidden="1" x14ac:dyDescent="0.3">
      <c r="A718">
        <v>11035</v>
      </c>
      <c r="B718">
        <v>223448</v>
      </c>
      <c r="C718">
        <v>256215</v>
      </c>
      <c r="D718">
        <v>351</v>
      </c>
      <c r="G718" t="s">
        <v>1316</v>
      </c>
      <c r="H718" t="s">
        <v>1317</v>
      </c>
      <c r="I718">
        <v>0</v>
      </c>
      <c r="J718" t="s">
        <v>519</v>
      </c>
      <c r="K718" t="s">
        <v>520</v>
      </c>
      <c r="L718">
        <v>10</v>
      </c>
      <c r="M718">
        <v>104</v>
      </c>
      <c r="N718" t="s">
        <v>564</v>
      </c>
      <c r="O718" t="s">
        <v>565</v>
      </c>
      <c r="P718" t="s">
        <v>566</v>
      </c>
      <c r="Q718" t="s">
        <v>524</v>
      </c>
      <c r="R718" t="s">
        <v>525</v>
      </c>
      <c r="S718" t="s">
        <v>526</v>
      </c>
      <c r="T718" t="s">
        <v>527</v>
      </c>
      <c r="U718" t="s">
        <v>554</v>
      </c>
      <c r="V718" t="s">
        <v>555</v>
      </c>
      <c r="W718" t="s">
        <v>541</v>
      </c>
      <c r="X718" t="s">
        <v>542</v>
      </c>
      <c r="Y718" t="s">
        <v>940</v>
      </c>
      <c r="Z718" t="s">
        <v>941</v>
      </c>
      <c r="AA718" t="s">
        <v>25</v>
      </c>
      <c r="AB718" s="3">
        <v>357693</v>
      </c>
      <c r="AC718">
        <v>0</v>
      </c>
      <c r="AD718">
        <v>0</v>
      </c>
      <c r="AE718" s="3">
        <v>357693</v>
      </c>
      <c r="AF718" s="3">
        <f t="shared" si="44"/>
        <v>0</v>
      </c>
      <c r="AG718" s="3">
        <v>357693</v>
      </c>
      <c r="AH718" s="3">
        <f t="shared" si="45"/>
        <v>369496.86899999995</v>
      </c>
      <c r="AI718" s="3">
        <f t="shared" si="46"/>
        <v>381320.76880799996</v>
      </c>
      <c r="AJ718">
        <v>0</v>
      </c>
      <c r="AK718">
        <v>0</v>
      </c>
      <c r="AL718">
        <v>108640.41</v>
      </c>
      <c r="AM718">
        <f t="shared" si="47"/>
        <v>217280.82</v>
      </c>
      <c r="AN718">
        <v>249052.59</v>
      </c>
      <c r="AO718">
        <v>30.37</v>
      </c>
    </row>
    <row r="719" spans="1:41" hidden="1" x14ac:dyDescent="0.3">
      <c r="A719">
        <v>11035</v>
      </c>
      <c r="B719">
        <v>223438</v>
      </c>
      <c r="C719">
        <v>256211</v>
      </c>
      <c r="D719">
        <v>351</v>
      </c>
      <c r="G719" t="s">
        <v>1316</v>
      </c>
      <c r="H719" t="s">
        <v>1317</v>
      </c>
      <c r="I719">
        <v>0</v>
      </c>
      <c r="J719" t="s">
        <v>519</v>
      </c>
      <c r="K719" t="s">
        <v>520</v>
      </c>
      <c r="L719">
        <v>10</v>
      </c>
      <c r="M719">
        <v>104</v>
      </c>
      <c r="N719" t="s">
        <v>564</v>
      </c>
      <c r="O719" t="s">
        <v>565</v>
      </c>
      <c r="P719" t="s">
        <v>566</v>
      </c>
      <c r="Q719" t="s">
        <v>524</v>
      </c>
      <c r="R719" t="s">
        <v>525</v>
      </c>
      <c r="S719" t="s">
        <v>526</v>
      </c>
      <c r="T719" t="s">
        <v>527</v>
      </c>
      <c r="U719" t="s">
        <v>554</v>
      </c>
      <c r="V719" t="s">
        <v>555</v>
      </c>
      <c r="W719" t="s">
        <v>556</v>
      </c>
      <c r="X719" t="s">
        <v>557</v>
      </c>
      <c r="Y719" t="s">
        <v>692</v>
      </c>
      <c r="Z719" t="s">
        <v>693</v>
      </c>
      <c r="AA719" t="s">
        <v>25</v>
      </c>
      <c r="AB719" s="3">
        <v>27736</v>
      </c>
      <c r="AC719">
        <v>0</v>
      </c>
      <c r="AD719">
        <v>0</v>
      </c>
      <c r="AE719" s="3">
        <v>27736</v>
      </c>
      <c r="AF719" s="3">
        <f t="shared" si="44"/>
        <v>0</v>
      </c>
      <c r="AG719" s="3">
        <v>27736</v>
      </c>
      <c r="AH719" s="3">
        <f t="shared" si="45"/>
        <v>28651.287999999997</v>
      </c>
      <c r="AI719" s="3">
        <f t="shared" si="46"/>
        <v>29568.129215999998</v>
      </c>
      <c r="AJ719">
        <v>0</v>
      </c>
      <c r="AK719">
        <v>0</v>
      </c>
      <c r="AL719">
        <v>0</v>
      </c>
      <c r="AM719">
        <f t="shared" si="47"/>
        <v>0</v>
      </c>
      <c r="AN719">
        <v>27736</v>
      </c>
      <c r="AO719">
        <v>0</v>
      </c>
    </row>
    <row r="720" spans="1:41" hidden="1" x14ac:dyDescent="0.3">
      <c r="A720">
        <v>11035</v>
      </c>
      <c r="B720">
        <v>223478</v>
      </c>
      <c r="C720">
        <v>256221</v>
      </c>
      <c r="D720">
        <v>351</v>
      </c>
      <c r="G720" t="s">
        <v>1316</v>
      </c>
      <c r="H720" t="s">
        <v>1317</v>
      </c>
      <c r="I720">
        <v>0</v>
      </c>
      <c r="J720" t="s">
        <v>519</v>
      </c>
      <c r="K720" t="s">
        <v>520</v>
      </c>
      <c r="L720">
        <v>10</v>
      </c>
      <c r="M720">
        <v>104</v>
      </c>
      <c r="N720" t="s">
        <v>564</v>
      </c>
      <c r="O720" t="s">
        <v>565</v>
      </c>
      <c r="P720" t="s">
        <v>566</v>
      </c>
      <c r="Q720" t="s">
        <v>524</v>
      </c>
      <c r="R720" t="s">
        <v>525</v>
      </c>
      <c r="S720" t="s">
        <v>526</v>
      </c>
      <c r="T720" t="s">
        <v>527</v>
      </c>
      <c r="U720" t="s">
        <v>554</v>
      </c>
      <c r="V720" t="s">
        <v>555</v>
      </c>
      <c r="W720" t="s">
        <v>556</v>
      </c>
      <c r="X720" t="s">
        <v>557</v>
      </c>
      <c r="Y720" t="s">
        <v>1022</v>
      </c>
      <c r="Z720" t="s">
        <v>1023</v>
      </c>
      <c r="AA720" t="s">
        <v>25</v>
      </c>
      <c r="AB720" s="3">
        <v>21706</v>
      </c>
      <c r="AC720">
        <v>0</v>
      </c>
      <c r="AD720">
        <v>0</v>
      </c>
      <c r="AE720" s="3">
        <v>21706</v>
      </c>
      <c r="AF720" s="3">
        <f t="shared" si="44"/>
        <v>0</v>
      </c>
      <c r="AG720" s="3">
        <v>21706</v>
      </c>
      <c r="AH720" s="3">
        <f t="shared" si="45"/>
        <v>22422.297999999999</v>
      </c>
      <c r="AI720" s="3">
        <f t="shared" si="46"/>
        <v>23139.811536000001</v>
      </c>
      <c r="AJ720">
        <v>0</v>
      </c>
      <c r="AK720">
        <v>0</v>
      </c>
      <c r="AL720">
        <v>0</v>
      </c>
      <c r="AM720">
        <f t="shared" si="47"/>
        <v>0</v>
      </c>
      <c r="AN720">
        <v>21706</v>
      </c>
      <c r="AO720">
        <v>0</v>
      </c>
    </row>
    <row r="721" spans="1:41" hidden="1" x14ac:dyDescent="0.3">
      <c r="A721">
        <v>11035</v>
      </c>
      <c r="B721">
        <v>207600</v>
      </c>
      <c r="C721">
        <v>244993</v>
      </c>
      <c r="D721">
        <v>351</v>
      </c>
      <c r="G721" t="s">
        <v>1316</v>
      </c>
      <c r="H721" t="s">
        <v>1317</v>
      </c>
      <c r="I721">
        <v>0</v>
      </c>
      <c r="J721" t="s">
        <v>519</v>
      </c>
      <c r="K721" t="s">
        <v>520</v>
      </c>
      <c r="L721">
        <v>10</v>
      </c>
      <c r="M721">
        <v>104</v>
      </c>
      <c r="N721" t="s">
        <v>564</v>
      </c>
      <c r="O721" t="s">
        <v>565</v>
      </c>
      <c r="P721" t="s">
        <v>566</v>
      </c>
      <c r="Q721" t="s">
        <v>524</v>
      </c>
      <c r="R721" t="s">
        <v>525</v>
      </c>
      <c r="S721" t="s">
        <v>526</v>
      </c>
      <c r="T721" t="s">
        <v>527</v>
      </c>
      <c r="U721" t="s">
        <v>554</v>
      </c>
      <c r="V721" t="s">
        <v>555</v>
      </c>
      <c r="W721" t="s">
        <v>556</v>
      </c>
      <c r="X721" t="s">
        <v>557</v>
      </c>
      <c r="Y721" t="s">
        <v>558</v>
      </c>
      <c r="Z721" t="s">
        <v>559</v>
      </c>
      <c r="AA721" t="s">
        <v>25</v>
      </c>
      <c r="AB721" s="3">
        <v>7744</v>
      </c>
      <c r="AC721">
        <v>0</v>
      </c>
      <c r="AD721">
        <v>0</v>
      </c>
      <c r="AE721" s="3">
        <v>7744</v>
      </c>
      <c r="AF721" s="3">
        <f t="shared" si="44"/>
        <v>0</v>
      </c>
      <c r="AG721" s="3">
        <v>7744</v>
      </c>
      <c r="AH721" s="3">
        <f t="shared" si="45"/>
        <v>7999.5519999999997</v>
      </c>
      <c r="AI721" s="3">
        <f t="shared" si="46"/>
        <v>8255.5376639999995</v>
      </c>
      <c r="AJ721">
        <v>0</v>
      </c>
      <c r="AK721">
        <v>0</v>
      </c>
      <c r="AL721">
        <v>0</v>
      </c>
      <c r="AM721">
        <f t="shared" si="47"/>
        <v>0</v>
      </c>
      <c r="AN721">
        <v>7744</v>
      </c>
      <c r="AO721">
        <v>0</v>
      </c>
    </row>
    <row r="722" spans="1:41" hidden="1" x14ac:dyDescent="0.3">
      <c r="A722">
        <v>12587</v>
      </c>
      <c r="B722">
        <v>224820</v>
      </c>
      <c r="C722">
        <v>257018</v>
      </c>
      <c r="D722">
        <v>8603</v>
      </c>
      <c r="G722" t="s">
        <v>1894</v>
      </c>
      <c r="H722" t="s">
        <v>1895</v>
      </c>
      <c r="I722">
        <v>0</v>
      </c>
      <c r="J722" t="s">
        <v>519</v>
      </c>
      <c r="K722" t="s">
        <v>520</v>
      </c>
      <c r="L722">
        <v>5</v>
      </c>
      <c r="M722">
        <v>58</v>
      </c>
      <c r="N722" t="s">
        <v>617</v>
      </c>
      <c r="O722" t="s">
        <v>618</v>
      </c>
      <c r="P722" t="s">
        <v>619</v>
      </c>
      <c r="Q722" t="s">
        <v>524</v>
      </c>
      <c r="R722" t="s">
        <v>525</v>
      </c>
      <c r="S722" t="s">
        <v>526</v>
      </c>
      <c r="T722" t="s">
        <v>527</v>
      </c>
      <c r="U722" t="s">
        <v>779</v>
      </c>
      <c r="V722" t="s">
        <v>780</v>
      </c>
      <c r="W722" t="s">
        <v>541</v>
      </c>
      <c r="X722" t="s">
        <v>542</v>
      </c>
      <c r="Y722" t="s">
        <v>532</v>
      </c>
      <c r="Z722" t="s">
        <v>533</v>
      </c>
      <c r="AA722" t="s">
        <v>28</v>
      </c>
      <c r="AB722" s="3">
        <v>28727</v>
      </c>
      <c r="AC722">
        <v>0</v>
      </c>
      <c r="AD722">
        <v>0</v>
      </c>
      <c r="AE722" s="3">
        <v>28727</v>
      </c>
      <c r="AF722" s="3">
        <f t="shared" si="44"/>
        <v>0</v>
      </c>
      <c r="AG722" s="3">
        <v>28727</v>
      </c>
      <c r="AH722" s="3">
        <f t="shared" si="45"/>
        <v>29674.990999999998</v>
      </c>
      <c r="AI722" s="3">
        <f t="shared" si="46"/>
        <v>30624.590711999997</v>
      </c>
      <c r="AJ722">
        <v>0</v>
      </c>
      <c r="AK722">
        <v>0</v>
      </c>
      <c r="AL722">
        <v>0</v>
      </c>
      <c r="AM722">
        <f t="shared" si="47"/>
        <v>0</v>
      </c>
      <c r="AN722">
        <v>28727</v>
      </c>
      <c r="AO722">
        <v>0</v>
      </c>
    </row>
    <row r="723" spans="1:41" hidden="1" x14ac:dyDescent="0.3">
      <c r="A723">
        <v>12396</v>
      </c>
      <c r="B723">
        <v>224347</v>
      </c>
      <c r="C723">
        <v>256770</v>
      </c>
      <c r="D723">
        <v>6581</v>
      </c>
      <c r="G723" t="s">
        <v>1904</v>
      </c>
      <c r="H723" t="s">
        <v>1905</v>
      </c>
      <c r="I723">
        <v>0</v>
      </c>
      <c r="J723" t="s">
        <v>519</v>
      </c>
      <c r="K723" t="s">
        <v>520</v>
      </c>
      <c r="L723">
        <v>5</v>
      </c>
      <c r="M723">
        <v>58</v>
      </c>
      <c r="N723" t="s">
        <v>617</v>
      </c>
      <c r="O723" t="s">
        <v>618</v>
      </c>
      <c r="P723" t="s">
        <v>619</v>
      </c>
      <c r="Q723" t="s">
        <v>524</v>
      </c>
      <c r="R723" t="s">
        <v>525</v>
      </c>
      <c r="S723" t="s">
        <v>526</v>
      </c>
      <c r="T723" t="s">
        <v>527</v>
      </c>
      <c r="U723" t="s">
        <v>779</v>
      </c>
      <c r="V723" t="s">
        <v>780</v>
      </c>
      <c r="W723" t="s">
        <v>530</v>
      </c>
      <c r="X723" t="s">
        <v>531</v>
      </c>
      <c r="Y723" t="s">
        <v>706</v>
      </c>
      <c r="Z723" t="s">
        <v>707</v>
      </c>
      <c r="AA723" t="s">
        <v>28</v>
      </c>
      <c r="AB723" s="3">
        <v>28200</v>
      </c>
      <c r="AC723">
        <v>0</v>
      </c>
      <c r="AD723">
        <v>0</v>
      </c>
      <c r="AE723" s="3">
        <v>28200</v>
      </c>
      <c r="AF723" s="3">
        <f t="shared" si="44"/>
        <v>0</v>
      </c>
      <c r="AG723" s="3">
        <v>28200</v>
      </c>
      <c r="AH723" s="3">
        <f t="shared" si="45"/>
        <v>29130.6</v>
      </c>
      <c r="AI723" s="3">
        <f t="shared" si="46"/>
        <v>30062.779200000001</v>
      </c>
      <c r="AJ723">
        <v>0</v>
      </c>
      <c r="AK723">
        <v>0</v>
      </c>
      <c r="AL723">
        <v>0</v>
      </c>
      <c r="AM723">
        <f t="shared" si="47"/>
        <v>0</v>
      </c>
      <c r="AN723">
        <v>28200</v>
      </c>
      <c r="AO723">
        <v>0</v>
      </c>
    </row>
    <row r="724" spans="1:41" hidden="1" x14ac:dyDescent="0.3">
      <c r="A724">
        <v>10847</v>
      </c>
      <c r="B724">
        <v>203634</v>
      </c>
      <c r="C724">
        <v>241080</v>
      </c>
      <c r="D724">
        <v>163</v>
      </c>
      <c r="E724" t="str">
        <f>CONCATENATE(MID(G724,8,3),F724)</f>
        <v>015/053/1027</v>
      </c>
      <c r="F724" s="252" t="s">
        <v>664</v>
      </c>
      <c r="G724" t="s">
        <v>993</v>
      </c>
      <c r="H724" t="s">
        <v>994</v>
      </c>
      <c r="I724">
        <v>0</v>
      </c>
      <c r="J724" t="s">
        <v>519</v>
      </c>
      <c r="K724" t="s">
        <v>520</v>
      </c>
      <c r="L724">
        <v>2</v>
      </c>
      <c r="M724">
        <v>26</v>
      </c>
      <c r="N724" t="s">
        <v>767</v>
      </c>
      <c r="O724" t="s">
        <v>768</v>
      </c>
      <c r="P724" t="s">
        <v>769</v>
      </c>
      <c r="Q724" t="s">
        <v>524</v>
      </c>
      <c r="R724" t="s">
        <v>525</v>
      </c>
      <c r="S724" t="s">
        <v>526</v>
      </c>
      <c r="T724" t="s">
        <v>527</v>
      </c>
      <c r="U724" t="s">
        <v>554</v>
      </c>
      <c r="V724" t="s">
        <v>555</v>
      </c>
      <c r="W724" t="s">
        <v>541</v>
      </c>
      <c r="X724" t="s">
        <v>542</v>
      </c>
      <c r="Y724" t="s">
        <v>665</v>
      </c>
      <c r="Z724" t="s">
        <v>666</v>
      </c>
      <c r="AA724" t="s">
        <v>29</v>
      </c>
      <c r="AB724" s="3">
        <v>50643</v>
      </c>
      <c r="AC724">
        <v>0</v>
      </c>
      <c r="AD724">
        <v>0</v>
      </c>
      <c r="AE724" s="3">
        <v>50643</v>
      </c>
      <c r="AF724" s="3">
        <f t="shared" si="44"/>
        <v>23963.826471145454</v>
      </c>
      <c r="AG724" s="3">
        <v>74606.826471145454</v>
      </c>
      <c r="AH724" s="3">
        <f t="shared" si="45"/>
        <v>77068.851744693253</v>
      </c>
      <c r="AI724" s="3">
        <f t="shared" si="46"/>
        <v>79535.05500052344</v>
      </c>
      <c r="AJ724">
        <v>0</v>
      </c>
      <c r="AK724">
        <v>0</v>
      </c>
      <c r="AL724">
        <v>39970.06</v>
      </c>
      <c r="AM724">
        <f t="shared" si="47"/>
        <v>79940.12</v>
      </c>
      <c r="AN724">
        <v>10672.94</v>
      </c>
      <c r="AO724">
        <v>78.930000000000007</v>
      </c>
    </row>
    <row r="725" spans="1:41" hidden="1" x14ac:dyDescent="0.3">
      <c r="A725">
        <v>10847</v>
      </c>
      <c r="B725">
        <v>203484</v>
      </c>
      <c r="C725">
        <v>240933</v>
      </c>
      <c r="D725">
        <v>163</v>
      </c>
      <c r="G725" t="s">
        <v>993</v>
      </c>
      <c r="H725" t="s">
        <v>994</v>
      </c>
      <c r="I725">
        <v>0</v>
      </c>
      <c r="J725" t="s">
        <v>519</v>
      </c>
      <c r="K725" t="s">
        <v>520</v>
      </c>
      <c r="L725">
        <v>2</v>
      </c>
      <c r="M725">
        <v>26</v>
      </c>
      <c r="N725" t="s">
        <v>767</v>
      </c>
      <c r="O725" t="s">
        <v>768</v>
      </c>
      <c r="P725" t="s">
        <v>769</v>
      </c>
      <c r="Q725" t="s">
        <v>524</v>
      </c>
      <c r="R725" t="s">
        <v>525</v>
      </c>
      <c r="S725" t="s">
        <v>526</v>
      </c>
      <c r="T725" t="s">
        <v>527</v>
      </c>
      <c r="U725" t="s">
        <v>554</v>
      </c>
      <c r="V725" t="s">
        <v>555</v>
      </c>
      <c r="W725" t="s">
        <v>541</v>
      </c>
      <c r="X725" t="s">
        <v>542</v>
      </c>
      <c r="Y725" t="s">
        <v>648</v>
      </c>
      <c r="Z725" t="s">
        <v>649</v>
      </c>
      <c r="AA725" t="s">
        <v>29</v>
      </c>
      <c r="AB725" s="3">
        <v>50490</v>
      </c>
      <c r="AC725">
        <v>0</v>
      </c>
      <c r="AD725">
        <v>0</v>
      </c>
      <c r="AE725" s="3">
        <v>50490</v>
      </c>
      <c r="AF725" s="3">
        <f t="shared" si="44"/>
        <v>0</v>
      </c>
      <c r="AG725" s="3">
        <v>50490</v>
      </c>
      <c r="AH725" s="3">
        <f t="shared" si="45"/>
        <v>52156.17</v>
      </c>
      <c r="AI725" s="3">
        <f t="shared" si="46"/>
        <v>53825.167439999997</v>
      </c>
      <c r="AJ725">
        <v>0</v>
      </c>
      <c r="AK725">
        <v>0</v>
      </c>
      <c r="AL725">
        <v>42412.62</v>
      </c>
      <c r="AM725">
        <f t="shared" si="47"/>
        <v>84825.24</v>
      </c>
      <c r="AN725">
        <v>8077.38</v>
      </c>
      <c r="AO725">
        <v>84</v>
      </c>
    </row>
    <row r="726" spans="1:41" hidden="1" x14ac:dyDescent="0.3">
      <c r="A726">
        <v>10867</v>
      </c>
      <c r="B726">
        <v>202365</v>
      </c>
      <c r="C726">
        <v>239838</v>
      </c>
      <c r="D726">
        <v>183</v>
      </c>
      <c r="E726" t="str">
        <f>CONCATENATE(MID(G726,8,3),F726)</f>
        <v>036/053/1027</v>
      </c>
      <c r="F726" s="252" t="s">
        <v>664</v>
      </c>
      <c r="G726" t="s">
        <v>1037</v>
      </c>
      <c r="H726" t="s">
        <v>1038</v>
      </c>
      <c r="I726">
        <v>0</v>
      </c>
      <c r="J726" t="s">
        <v>519</v>
      </c>
      <c r="K726" t="s">
        <v>520</v>
      </c>
      <c r="L726">
        <v>3</v>
      </c>
      <c r="M726">
        <v>40</v>
      </c>
      <c r="N726" t="s">
        <v>703</v>
      </c>
      <c r="O726" t="s">
        <v>704</v>
      </c>
      <c r="P726" t="s">
        <v>705</v>
      </c>
      <c r="Q726" t="s">
        <v>524</v>
      </c>
      <c r="R726" t="s">
        <v>525</v>
      </c>
      <c r="S726" t="s">
        <v>526</v>
      </c>
      <c r="T726" t="s">
        <v>527</v>
      </c>
      <c r="U726" t="s">
        <v>554</v>
      </c>
      <c r="V726" t="s">
        <v>555</v>
      </c>
      <c r="W726" t="s">
        <v>541</v>
      </c>
      <c r="X726" t="s">
        <v>542</v>
      </c>
      <c r="Y726" t="s">
        <v>665</v>
      </c>
      <c r="Z726" t="s">
        <v>666</v>
      </c>
      <c r="AA726" t="s">
        <v>29</v>
      </c>
      <c r="AB726" s="3">
        <v>50375</v>
      </c>
      <c r="AC726">
        <v>0</v>
      </c>
      <c r="AD726">
        <v>0</v>
      </c>
      <c r="AE726" s="3">
        <v>50375</v>
      </c>
      <c r="AF726" s="3">
        <f t="shared" si="44"/>
        <v>6671.6442853343979</v>
      </c>
      <c r="AG726" s="3">
        <v>57046.644285334398</v>
      </c>
      <c r="AH726" s="3">
        <f t="shared" si="45"/>
        <v>58929.183546750428</v>
      </c>
      <c r="AI726" s="3">
        <f t="shared" si="46"/>
        <v>60814.917420246442</v>
      </c>
      <c r="AJ726">
        <v>0</v>
      </c>
      <c r="AK726">
        <v>0</v>
      </c>
      <c r="AL726">
        <v>39758.54</v>
      </c>
      <c r="AM726">
        <f t="shared" si="47"/>
        <v>79517.08</v>
      </c>
      <c r="AN726">
        <v>10616.46</v>
      </c>
      <c r="AO726">
        <v>78.930000000000007</v>
      </c>
    </row>
    <row r="727" spans="1:41" hidden="1" x14ac:dyDescent="0.3">
      <c r="A727">
        <v>12278</v>
      </c>
      <c r="B727">
        <v>224309</v>
      </c>
      <c r="C727">
        <v>256748</v>
      </c>
      <c r="D727">
        <v>6634</v>
      </c>
      <c r="G727" t="s">
        <v>1980</v>
      </c>
      <c r="H727" t="s">
        <v>1981</v>
      </c>
      <c r="I727">
        <v>0</v>
      </c>
      <c r="J727" t="s">
        <v>519</v>
      </c>
      <c r="K727" t="s">
        <v>520</v>
      </c>
      <c r="L727">
        <v>5</v>
      </c>
      <c r="M727">
        <v>58</v>
      </c>
      <c r="N727" t="s">
        <v>617</v>
      </c>
      <c r="O727" t="s">
        <v>618</v>
      </c>
      <c r="P727" t="s">
        <v>619</v>
      </c>
      <c r="Q727" t="s">
        <v>524</v>
      </c>
      <c r="R727" t="s">
        <v>525</v>
      </c>
      <c r="S727" t="s">
        <v>526</v>
      </c>
      <c r="T727" t="s">
        <v>527</v>
      </c>
      <c r="U727" t="s">
        <v>779</v>
      </c>
      <c r="V727" t="s">
        <v>780</v>
      </c>
      <c r="W727" t="s">
        <v>530</v>
      </c>
      <c r="X727" t="s">
        <v>531</v>
      </c>
      <c r="Y727" t="s">
        <v>706</v>
      </c>
      <c r="Z727" t="s">
        <v>707</v>
      </c>
      <c r="AA727" t="s">
        <v>28</v>
      </c>
      <c r="AB727" s="3">
        <v>27295</v>
      </c>
      <c r="AC727">
        <v>0</v>
      </c>
      <c r="AD727">
        <v>0</v>
      </c>
      <c r="AE727" s="3">
        <v>27295</v>
      </c>
      <c r="AF727" s="3">
        <f t="shared" si="44"/>
        <v>0</v>
      </c>
      <c r="AG727" s="3">
        <v>27295</v>
      </c>
      <c r="AH727" s="3">
        <f t="shared" si="45"/>
        <v>28195.734999999997</v>
      </c>
      <c r="AI727" s="3">
        <f t="shared" si="46"/>
        <v>29097.998519999997</v>
      </c>
      <c r="AJ727">
        <v>0</v>
      </c>
      <c r="AK727">
        <v>0</v>
      </c>
      <c r="AL727">
        <v>14281.3</v>
      </c>
      <c r="AM727">
        <f t="shared" si="47"/>
        <v>28562.6</v>
      </c>
      <c r="AN727">
        <v>13013.7</v>
      </c>
      <c r="AO727">
        <v>52.32</v>
      </c>
    </row>
    <row r="728" spans="1:41" hidden="1" x14ac:dyDescent="0.3">
      <c r="A728">
        <v>11008</v>
      </c>
      <c r="B728">
        <v>224973</v>
      </c>
      <c r="C728">
        <v>257111</v>
      </c>
      <c r="D728">
        <v>324</v>
      </c>
      <c r="G728" t="s">
        <v>1282</v>
      </c>
      <c r="H728" t="s">
        <v>1283</v>
      </c>
      <c r="I728">
        <v>0</v>
      </c>
      <c r="J728" t="s">
        <v>519</v>
      </c>
      <c r="K728" t="s">
        <v>520</v>
      </c>
      <c r="L728">
        <v>7</v>
      </c>
      <c r="M728">
        <v>77</v>
      </c>
      <c r="N728" t="s">
        <v>849</v>
      </c>
      <c r="O728" t="s">
        <v>522</v>
      </c>
      <c r="P728" t="s">
        <v>523</v>
      </c>
      <c r="Q728" t="s">
        <v>524</v>
      </c>
      <c r="R728" t="s">
        <v>525</v>
      </c>
      <c r="S728" t="s">
        <v>526</v>
      </c>
      <c r="T728" t="s">
        <v>527</v>
      </c>
      <c r="U728" t="s">
        <v>554</v>
      </c>
      <c r="V728" t="s">
        <v>555</v>
      </c>
      <c r="W728" t="s">
        <v>530</v>
      </c>
      <c r="X728" t="s">
        <v>531</v>
      </c>
      <c r="Y728" t="s">
        <v>590</v>
      </c>
      <c r="Z728" t="s">
        <v>591</v>
      </c>
      <c r="AA728" t="s">
        <v>29</v>
      </c>
      <c r="AB728" s="3">
        <v>50000</v>
      </c>
      <c r="AC728">
        <v>0</v>
      </c>
      <c r="AD728">
        <v>0</v>
      </c>
      <c r="AE728" s="3">
        <v>50000</v>
      </c>
      <c r="AF728" s="3">
        <f t="shared" si="44"/>
        <v>0</v>
      </c>
      <c r="AG728" s="3">
        <v>50000</v>
      </c>
      <c r="AH728" s="3">
        <f t="shared" si="45"/>
        <v>51649.999999999993</v>
      </c>
      <c r="AI728" s="3">
        <f t="shared" si="46"/>
        <v>53302.799999999996</v>
      </c>
      <c r="AJ728">
        <v>0</v>
      </c>
      <c r="AK728">
        <v>0</v>
      </c>
      <c r="AL728">
        <v>47944.95</v>
      </c>
      <c r="AM728">
        <f t="shared" si="47"/>
        <v>95889.9</v>
      </c>
      <c r="AN728">
        <v>2055.0500000000002</v>
      </c>
      <c r="AO728">
        <v>95.89</v>
      </c>
    </row>
    <row r="729" spans="1:41" hidden="1" x14ac:dyDescent="0.3">
      <c r="A729">
        <v>11134</v>
      </c>
      <c r="B729">
        <v>225991</v>
      </c>
      <c r="C729">
        <v>257574</v>
      </c>
      <c r="D729">
        <v>450</v>
      </c>
      <c r="G729" t="s">
        <v>1460</v>
      </c>
      <c r="H729" t="s">
        <v>1461</v>
      </c>
      <c r="I729">
        <v>0</v>
      </c>
      <c r="J729" t="s">
        <v>519</v>
      </c>
      <c r="K729" t="s">
        <v>520</v>
      </c>
      <c r="L729">
        <v>4</v>
      </c>
      <c r="M729">
        <v>86</v>
      </c>
      <c r="N729" t="s">
        <v>1462</v>
      </c>
      <c r="O729" t="s">
        <v>575</v>
      </c>
      <c r="P729" t="s">
        <v>576</v>
      </c>
      <c r="Q729" t="s">
        <v>524</v>
      </c>
      <c r="R729" t="s">
        <v>525</v>
      </c>
      <c r="S729" t="s">
        <v>526</v>
      </c>
      <c r="T729" t="s">
        <v>527</v>
      </c>
      <c r="U729" t="s">
        <v>554</v>
      </c>
      <c r="V729" t="s">
        <v>555</v>
      </c>
      <c r="W729" t="s">
        <v>541</v>
      </c>
      <c r="X729" t="s">
        <v>542</v>
      </c>
      <c r="Y729" t="s">
        <v>592</v>
      </c>
      <c r="Z729" t="s">
        <v>593</v>
      </c>
      <c r="AA729" t="s">
        <v>29</v>
      </c>
      <c r="AB729" s="3">
        <v>50000</v>
      </c>
      <c r="AC729">
        <v>0</v>
      </c>
      <c r="AD729">
        <v>0</v>
      </c>
      <c r="AE729" s="3">
        <v>50000</v>
      </c>
      <c r="AF729" s="3">
        <f t="shared" si="44"/>
        <v>0</v>
      </c>
      <c r="AG729" s="3">
        <v>50000</v>
      </c>
      <c r="AH729" s="3">
        <f t="shared" si="45"/>
        <v>51649.999999999993</v>
      </c>
      <c r="AI729" s="3">
        <f t="shared" si="46"/>
        <v>53302.799999999996</v>
      </c>
      <c r="AJ729">
        <v>0</v>
      </c>
      <c r="AK729">
        <v>0</v>
      </c>
      <c r="AL729">
        <v>43128.19</v>
      </c>
      <c r="AM729">
        <f t="shared" si="47"/>
        <v>86256.38</v>
      </c>
      <c r="AN729">
        <v>6871.81</v>
      </c>
      <c r="AO729">
        <v>86.26</v>
      </c>
    </row>
    <row r="730" spans="1:41" hidden="1" x14ac:dyDescent="0.3">
      <c r="A730">
        <v>12279</v>
      </c>
      <c r="B730">
        <v>224306</v>
      </c>
      <c r="C730">
        <v>256745</v>
      </c>
      <c r="D730">
        <v>6635</v>
      </c>
      <c r="G730" t="s">
        <v>2008</v>
      </c>
      <c r="H730" t="s">
        <v>2009</v>
      </c>
      <c r="I730">
        <v>0</v>
      </c>
      <c r="J730" t="s">
        <v>519</v>
      </c>
      <c r="K730" t="s">
        <v>520</v>
      </c>
      <c r="L730">
        <v>5</v>
      </c>
      <c r="M730">
        <v>58</v>
      </c>
      <c r="N730" t="s">
        <v>617</v>
      </c>
      <c r="O730" t="s">
        <v>618</v>
      </c>
      <c r="P730" t="s">
        <v>619</v>
      </c>
      <c r="Q730" t="s">
        <v>524</v>
      </c>
      <c r="R730" t="s">
        <v>525</v>
      </c>
      <c r="S730" t="s">
        <v>526</v>
      </c>
      <c r="T730" t="s">
        <v>527</v>
      </c>
      <c r="U730" t="s">
        <v>779</v>
      </c>
      <c r="V730" t="s">
        <v>780</v>
      </c>
      <c r="W730" t="s">
        <v>530</v>
      </c>
      <c r="X730" t="s">
        <v>531</v>
      </c>
      <c r="Y730" t="s">
        <v>706</v>
      </c>
      <c r="Z730" t="s">
        <v>707</v>
      </c>
      <c r="AA730" t="s">
        <v>28</v>
      </c>
      <c r="AB730" s="3">
        <v>27295</v>
      </c>
      <c r="AC730">
        <v>0</v>
      </c>
      <c r="AD730">
        <v>0</v>
      </c>
      <c r="AE730" s="3">
        <v>27295</v>
      </c>
      <c r="AF730" s="3">
        <f t="shared" si="44"/>
        <v>0</v>
      </c>
      <c r="AG730" s="3">
        <v>27295</v>
      </c>
      <c r="AH730" s="3">
        <f t="shared" si="45"/>
        <v>28195.734999999997</v>
      </c>
      <c r="AI730" s="3">
        <f t="shared" si="46"/>
        <v>29097.998519999997</v>
      </c>
      <c r="AJ730">
        <v>0</v>
      </c>
      <c r="AK730">
        <v>0</v>
      </c>
      <c r="AL730">
        <v>0</v>
      </c>
      <c r="AM730">
        <f t="shared" si="47"/>
        <v>0</v>
      </c>
      <c r="AN730">
        <v>27295</v>
      </c>
      <c r="AO730">
        <v>0</v>
      </c>
    </row>
    <row r="731" spans="1:41" hidden="1" x14ac:dyDescent="0.3">
      <c r="A731">
        <v>12280</v>
      </c>
      <c r="B731">
        <v>224305</v>
      </c>
      <c r="C731">
        <v>256744</v>
      </c>
      <c r="D731">
        <v>6636</v>
      </c>
      <c r="G731" t="s">
        <v>1984</v>
      </c>
      <c r="H731" t="s">
        <v>1985</v>
      </c>
      <c r="I731">
        <v>0</v>
      </c>
      <c r="J731" t="s">
        <v>519</v>
      </c>
      <c r="K731" t="s">
        <v>520</v>
      </c>
      <c r="L731">
        <v>5</v>
      </c>
      <c r="M731">
        <v>58</v>
      </c>
      <c r="N731" t="s">
        <v>617</v>
      </c>
      <c r="O731" t="s">
        <v>618</v>
      </c>
      <c r="P731" t="s">
        <v>619</v>
      </c>
      <c r="Q731" t="s">
        <v>524</v>
      </c>
      <c r="R731" t="s">
        <v>525</v>
      </c>
      <c r="S731" t="s">
        <v>526</v>
      </c>
      <c r="T731" t="s">
        <v>527</v>
      </c>
      <c r="U731" t="s">
        <v>779</v>
      </c>
      <c r="V731" t="s">
        <v>780</v>
      </c>
      <c r="W731" t="s">
        <v>530</v>
      </c>
      <c r="X731" t="s">
        <v>531</v>
      </c>
      <c r="Y731" t="s">
        <v>706</v>
      </c>
      <c r="Z731" t="s">
        <v>707</v>
      </c>
      <c r="AA731" t="s">
        <v>28</v>
      </c>
      <c r="AB731" s="3">
        <v>27295</v>
      </c>
      <c r="AC731">
        <v>0</v>
      </c>
      <c r="AD731">
        <v>0</v>
      </c>
      <c r="AE731" s="3">
        <v>27295</v>
      </c>
      <c r="AF731" s="3">
        <f t="shared" si="44"/>
        <v>0</v>
      </c>
      <c r="AG731" s="3">
        <v>27295</v>
      </c>
      <c r="AH731" s="3">
        <f t="shared" si="45"/>
        <v>28195.734999999997</v>
      </c>
      <c r="AI731" s="3">
        <f t="shared" si="46"/>
        <v>29097.998519999997</v>
      </c>
      <c r="AJ731">
        <v>0</v>
      </c>
      <c r="AK731">
        <v>0</v>
      </c>
      <c r="AL731">
        <v>0</v>
      </c>
      <c r="AM731">
        <f t="shared" si="47"/>
        <v>0</v>
      </c>
      <c r="AN731">
        <v>27295</v>
      </c>
      <c r="AO731">
        <v>0</v>
      </c>
    </row>
    <row r="732" spans="1:41" hidden="1" x14ac:dyDescent="0.3">
      <c r="A732">
        <v>11220</v>
      </c>
      <c r="B732">
        <v>206557</v>
      </c>
      <c r="C732">
        <v>243962</v>
      </c>
      <c r="D732">
        <v>536</v>
      </c>
      <c r="G732" t="s">
        <v>1620</v>
      </c>
      <c r="H732" t="s">
        <v>1621</v>
      </c>
      <c r="I732">
        <v>0</v>
      </c>
      <c r="J732" t="s">
        <v>519</v>
      </c>
      <c r="K732" t="s">
        <v>520</v>
      </c>
      <c r="L732">
        <v>4</v>
      </c>
      <c r="M732">
        <v>89</v>
      </c>
      <c r="N732" t="s">
        <v>774</v>
      </c>
      <c r="O732" t="s">
        <v>575</v>
      </c>
      <c r="P732" t="s">
        <v>576</v>
      </c>
      <c r="Q732" t="s">
        <v>524</v>
      </c>
      <c r="R732" t="s">
        <v>525</v>
      </c>
      <c r="S732" t="s">
        <v>526</v>
      </c>
      <c r="T732" t="s">
        <v>527</v>
      </c>
      <c r="U732" t="s">
        <v>554</v>
      </c>
      <c r="V732" t="s">
        <v>555</v>
      </c>
      <c r="W732" t="s">
        <v>541</v>
      </c>
      <c r="X732" t="s">
        <v>542</v>
      </c>
      <c r="Y732" t="s">
        <v>592</v>
      </c>
      <c r="Z732" t="s">
        <v>593</v>
      </c>
      <c r="AA732" t="s">
        <v>29</v>
      </c>
      <c r="AB732" s="3">
        <v>50000</v>
      </c>
      <c r="AC732">
        <v>0</v>
      </c>
      <c r="AD732">
        <v>0</v>
      </c>
      <c r="AE732" s="3">
        <v>50000</v>
      </c>
      <c r="AF732" s="3">
        <f t="shared" si="44"/>
        <v>0</v>
      </c>
      <c r="AG732" s="3">
        <v>50000</v>
      </c>
      <c r="AH732" s="3">
        <f t="shared" si="45"/>
        <v>51649.999999999993</v>
      </c>
      <c r="AI732" s="3">
        <f t="shared" si="46"/>
        <v>53302.799999999996</v>
      </c>
      <c r="AJ732">
        <v>0</v>
      </c>
      <c r="AK732">
        <v>0</v>
      </c>
      <c r="AL732">
        <v>20259.560000000001</v>
      </c>
      <c r="AM732">
        <f t="shared" si="47"/>
        <v>40519.120000000003</v>
      </c>
      <c r="AN732">
        <v>29740.44</v>
      </c>
      <c r="AO732">
        <v>40.520000000000003</v>
      </c>
    </row>
    <row r="733" spans="1:41" hidden="1" x14ac:dyDescent="0.3">
      <c r="A733">
        <v>11058</v>
      </c>
      <c r="B733">
        <v>204933</v>
      </c>
      <c r="C733">
        <v>242364</v>
      </c>
      <c r="D733">
        <v>374</v>
      </c>
      <c r="G733" t="s">
        <v>1336</v>
      </c>
      <c r="H733" t="s">
        <v>1337</v>
      </c>
      <c r="I733">
        <v>0</v>
      </c>
      <c r="J733" t="s">
        <v>519</v>
      </c>
      <c r="K733" t="s">
        <v>520</v>
      </c>
      <c r="L733">
        <v>6</v>
      </c>
      <c r="M733">
        <v>68</v>
      </c>
      <c r="N733" t="s">
        <v>926</v>
      </c>
      <c r="O733" t="s">
        <v>927</v>
      </c>
      <c r="P733" t="s">
        <v>928</v>
      </c>
      <c r="Q733" t="s">
        <v>524</v>
      </c>
      <c r="R733" t="s">
        <v>525</v>
      </c>
      <c r="S733" t="s">
        <v>526</v>
      </c>
      <c r="T733" t="s">
        <v>527</v>
      </c>
      <c r="U733" t="s">
        <v>554</v>
      </c>
      <c r="V733" t="s">
        <v>555</v>
      </c>
      <c r="W733" t="s">
        <v>541</v>
      </c>
      <c r="X733" t="s">
        <v>542</v>
      </c>
      <c r="Y733" t="s">
        <v>660</v>
      </c>
      <c r="Z733" t="s">
        <v>661</v>
      </c>
      <c r="AA733" t="s">
        <v>26</v>
      </c>
      <c r="AB733" s="3">
        <v>1916876</v>
      </c>
      <c r="AC733" s="3">
        <v>0</v>
      </c>
      <c r="AD733">
        <v>0</v>
      </c>
      <c r="AE733" s="3">
        <v>1916876</v>
      </c>
      <c r="AF733" s="3">
        <f t="shared" si="44"/>
        <v>-1916876</v>
      </c>
      <c r="AG733" s="3">
        <v>0</v>
      </c>
      <c r="AH733" s="3">
        <f t="shared" si="45"/>
        <v>0</v>
      </c>
      <c r="AI733" s="3">
        <f t="shared" si="46"/>
        <v>0</v>
      </c>
      <c r="AJ733">
        <v>0</v>
      </c>
      <c r="AK733">
        <v>0</v>
      </c>
      <c r="AL733">
        <v>906559.44</v>
      </c>
      <c r="AM733">
        <f t="shared" si="47"/>
        <v>1813118.88</v>
      </c>
      <c r="AN733">
        <v>1010316.56</v>
      </c>
      <c r="AO733">
        <v>47.29</v>
      </c>
    </row>
    <row r="734" spans="1:41" hidden="1" x14ac:dyDescent="0.3">
      <c r="A734">
        <v>11058</v>
      </c>
      <c r="B734">
        <v>204958</v>
      </c>
      <c r="C734">
        <v>242389</v>
      </c>
      <c r="D734">
        <v>374</v>
      </c>
      <c r="G734" t="s">
        <v>1336</v>
      </c>
      <c r="H734" t="s">
        <v>1337</v>
      </c>
      <c r="I734">
        <v>0</v>
      </c>
      <c r="J734" t="s">
        <v>519</v>
      </c>
      <c r="K734" t="s">
        <v>520</v>
      </c>
      <c r="L734">
        <v>6</v>
      </c>
      <c r="M734">
        <v>68</v>
      </c>
      <c r="N734" t="s">
        <v>926</v>
      </c>
      <c r="O734" t="s">
        <v>927</v>
      </c>
      <c r="P734" t="s">
        <v>928</v>
      </c>
      <c r="Q734" t="s">
        <v>524</v>
      </c>
      <c r="R734" t="s">
        <v>525</v>
      </c>
      <c r="S734" t="s">
        <v>526</v>
      </c>
      <c r="T734" t="s">
        <v>527</v>
      </c>
      <c r="U734" t="s">
        <v>554</v>
      </c>
      <c r="V734" t="s">
        <v>555</v>
      </c>
      <c r="W734" t="s">
        <v>541</v>
      </c>
      <c r="X734" t="s">
        <v>542</v>
      </c>
      <c r="Y734" t="s">
        <v>644</v>
      </c>
      <c r="Z734" t="s">
        <v>645</v>
      </c>
      <c r="AA734" t="s">
        <v>26</v>
      </c>
      <c r="AB734" s="3">
        <v>928222</v>
      </c>
      <c r="AC734" s="3">
        <v>0</v>
      </c>
      <c r="AD734">
        <v>0</v>
      </c>
      <c r="AE734" s="3">
        <v>928222</v>
      </c>
      <c r="AF734" s="3">
        <f t="shared" si="44"/>
        <v>-928222</v>
      </c>
      <c r="AG734" s="3">
        <v>0</v>
      </c>
      <c r="AH734" s="3">
        <f t="shared" si="45"/>
        <v>0</v>
      </c>
      <c r="AI734" s="3">
        <f t="shared" si="46"/>
        <v>0</v>
      </c>
      <c r="AJ734">
        <v>0</v>
      </c>
      <c r="AK734">
        <v>0</v>
      </c>
      <c r="AL734">
        <v>375127.2</v>
      </c>
      <c r="AM734">
        <f t="shared" si="47"/>
        <v>750254.4</v>
      </c>
      <c r="AN734">
        <v>553094.80000000005</v>
      </c>
      <c r="AO734">
        <v>40.409999999999997</v>
      </c>
    </row>
    <row r="735" spans="1:41" hidden="1" x14ac:dyDescent="0.3">
      <c r="A735">
        <v>11058</v>
      </c>
      <c r="B735">
        <v>205030</v>
      </c>
      <c r="C735">
        <v>242459</v>
      </c>
      <c r="D735">
        <v>374</v>
      </c>
      <c r="G735" t="s">
        <v>1336</v>
      </c>
      <c r="H735" t="s">
        <v>1337</v>
      </c>
      <c r="I735">
        <v>0</v>
      </c>
      <c r="J735" t="s">
        <v>519</v>
      </c>
      <c r="K735" t="s">
        <v>520</v>
      </c>
      <c r="L735">
        <v>6</v>
      </c>
      <c r="M735">
        <v>68</v>
      </c>
      <c r="N735" t="s">
        <v>926</v>
      </c>
      <c r="O735" t="s">
        <v>927</v>
      </c>
      <c r="P735" t="s">
        <v>928</v>
      </c>
      <c r="Q735" t="s">
        <v>524</v>
      </c>
      <c r="R735" t="s">
        <v>525</v>
      </c>
      <c r="S735" t="s">
        <v>526</v>
      </c>
      <c r="T735" t="s">
        <v>527</v>
      </c>
      <c r="U735" t="s">
        <v>554</v>
      </c>
      <c r="V735" t="s">
        <v>555</v>
      </c>
      <c r="W735" t="s">
        <v>541</v>
      </c>
      <c r="X735" t="s">
        <v>542</v>
      </c>
      <c r="Y735" t="s">
        <v>658</v>
      </c>
      <c r="Z735" t="s">
        <v>659</v>
      </c>
      <c r="AA735" t="s">
        <v>26</v>
      </c>
      <c r="AB735" s="3">
        <v>2608</v>
      </c>
      <c r="AC735" s="3">
        <v>0</v>
      </c>
      <c r="AD735">
        <v>0</v>
      </c>
      <c r="AE735" s="3">
        <v>2608</v>
      </c>
      <c r="AF735" s="3">
        <f t="shared" si="44"/>
        <v>-2608</v>
      </c>
      <c r="AG735" s="3">
        <v>0</v>
      </c>
      <c r="AH735" s="3">
        <f t="shared" si="45"/>
        <v>0</v>
      </c>
      <c r="AI735" s="3">
        <f t="shared" si="46"/>
        <v>0</v>
      </c>
      <c r="AJ735">
        <v>0</v>
      </c>
      <c r="AK735">
        <v>0</v>
      </c>
      <c r="AL735">
        <v>1430.7</v>
      </c>
      <c r="AM735">
        <f t="shared" si="47"/>
        <v>2861.4</v>
      </c>
      <c r="AN735">
        <v>1177.3</v>
      </c>
      <c r="AO735">
        <v>54.86</v>
      </c>
    </row>
    <row r="736" spans="1:41" hidden="1" x14ac:dyDescent="0.3">
      <c r="A736">
        <v>11058</v>
      </c>
      <c r="B736">
        <v>205065</v>
      </c>
      <c r="C736">
        <v>242494</v>
      </c>
      <c r="D736">
        <v>374</v>
      </c>
      <c r="G736" t="s">
        <v>1336</v>
      </c>
      <c r="H736" t="s">
        <v>1337</v>
      </c>
      <c r="I736">
        <v>0</v>
      </c>
      <c r="J736" t="s">
        <v>519</v>
      </c>
      <c r="K736" t="s">
        <v>520</v>
      </c>
      <c r="L736">
        <v>6</v>
      </c>
      <c r="M736">
        <v>68</v>
      </c>
      <c r="N736" t="s">
        <v>926</v>
      </c>
      <c r="O736" t="s">
        <v>927</v>
      </c>
      <c r="P736" t="s">
        <v>928</v>
      </c>
      <c r="Q736" t="s">
        <v>524</v>
      </c>
      <c r="R736" t="s">
        <v>525</v>
      </c>
      <c r="S736" t="s">
        <v>526</v>
      </c>
      <c r="T736" t="s">
        <v>527</v>
      </c>
      <c r="U736" t="s">
        <v>554</v>
      </c>
      <c r="V736" t="s">
        <v>555</v>
      </c>
      <c r="W736" t="s">
        <v>541</v>
      </c>
      <c r="X736" t="s">
        <v>542</v>
      </c>
      <c r="Y736" t="s">
        <v>652</v>
      </c>
      <c r="Z736" t="s">
        <v>653</v>
      </c>
      <c r="AA736" t="s">
        <v>26</v>
      </c>
      <c r="AB736" s="3">
        <v>9994075</v>
      </c>
      <c r="AC736" s="3">
        <v>0</v>
      </c>
      <c r="AD736">
        <v>0</v>
      </c>
      <c r="AE736" s="3">
        <v>9994075</v>
      </c>
      <c r="AF736" s="3">
        <f t="shared" si="44"/>
        <v>-9994075</v>
      </c>
      <c r="AG736" s="3">
        <v>0</v>
      </c>
      <c r="AH736" s="3">
        <f t="shared" si="45"/>
        <v>0</v>
      </c>
      <c r="AI736" s="3">
        <f t="shared" si="46"/>
        <v>0</v>
      </c>
      <c r="AJ736">
        <v>0</v>
      </c>
      <c r="AK736">
        <v>0</v>
      </c>
      <c r="AL736">
        <v>4714917.8099999996</v>
      </c>
      <c r="AM736">
        <f t="shared" si="47"/>
        <v>9429835.6199999992</v>
      </c>
      <c r="AN736">
        <v>5279157.1900000004</v>
      </c>
      <c r="AO736">
        <v>47.18</v>
      </c>
    </row>
    <row r="737" spans="1:41" hidden="1" x14ac:dyDescent="0.3">
      <c r="A737">
        <v>11058</v>
      </c>
      <c r="B737">
        <v>231339</v>
      </c>
      <c r="C737">
        <v>263312</v>
      </c>
      <c r="D737">
        <v>374</v>
      </c>
      <c r="G737" t="s">
        <v>1336</v>
      </c>
      <c r="H737" t="s">
        <v>1337</v>
      </c>
      <c r="I737">
        <v>0</v>
      </c>
      <c r="J737" t="s">
        <v>519</v>
      </c>
      <c r="K737" t="s">
        <v>520</v>
      </c>
      <c r="L737">
        <v>6</v>
      </c>
      <c r="M737">
        <v>68</v>
      </c>
      <c r="N737" t="s">
        <v>926</v>
      </c>
      <c r="O737" t="s">
        <v>927</v>
      </c>
      <c r="P737" t="s">
        <v>928</v>
      </c>
      <c r="Q737" t="s">
        <v>524</v>
      </c>
      <c r="R737" t="s">
        <v>525</v>
      </c>
      <c r="S737" t="s">
        <v>526</v>
      </c>
      <c r="T737" t="s">
        <v>527</v>
      </c>
      <c r="U737" t="s">
        <v>554</v>
      </c>
      <c r="V737" t="s">
        <v>555</v>
      </c>
      <c r="W737" t="s">
        <v>541</v>
      </c>
      <c r="X737" t="s">
        <v>542</v>
      </c>
      <c r="Y737" t="s">
        <v>1338</v>
      </c>
      <c r="Z737" t="s">
        <v>1339</v>
      </c>
      <c r="AA737" t="s">
        <v>26</v>
      </c>
      <c r="AB737" s="3">
        <v>190457</v>
      </c>
      <c r="AC737" s="3">
        <v>0</v>
      </c>
      <c r="AD737">
        <v>0</v>
      </c>
      <c r="AE737" s="3">
        <v>190457</v>
      </c>
      <c r="AF737" s="3">
        <f t="shared" si="44"/>
        <v>-190457</v>
      </c>
      <c r="AG737" s="3">
        <v>0</v>
      </c>
      <c r="AH737" s="3">
        <f t="shared" si="45"/>
        <v>0</v>
      </c>
      <c r="AI737" s="3">
        <f t="shared" si="46"/>
        <v>0</v>
      </c>
      <c r="AJ737">
        <v>0</v>
      </c>
      <c r="AK737">
        <v>0</v>
      </c>
      <c r="AL737">
        <v>87683.22</v>
      </c>
      <c r="AM737">
        <f t="shared" si="47"/>
        <v>175366.44</v>
      </c>
      <c r="AN737">
        <v>102773.78</v>
      </c>
      <c r="AO737">
        <v>46.04</v>
      </c>
    </row>
    <row r="738" spans="1:41" hidden="1" x14ac:dyDescent="0.3">
      <c r="A738">
        <v>11058</v>
      </c>
      <c r="B738">
        <v>223812</v>
      </c>
      <c r="C738">
        <v>256449</v>
      </c>
      <c r="D738">
        <v>374</v>
      </c>
      <c r="G738" t="s">
        <v>1336</v>
      </c>
      <c r="H738" t="s">
        <v>1337</v>
      </c>
      <c r="I738">
        <v>0</v>
      </c>
      <c r="J738" t="s">
        <v>519</v>
      </c>
      <c r="K738" t="s">
        <v>520</v>
      </c>
      <c r="L738">
        <v>6</v>
      </c>
      <c r="M738">
        <v>68</v>
      </c>
      <c r="N738" t="s">
        <v>926</v>
      </c>
      <c r="O738" t="s">
        <v>927</v>
      </c>
      <c r="P738" t="s">
        <v>928</v>
      </c>
      <c r="Q738" t="s">
        <v>524</v>
      </c>
      <c r="R738" t="s">
        <v>525</v>
      </c>
      <c r="S738" t="s">
        <v>526</v>
      </c>
      <c r="T738" t="s">
        <v>527</v>
      </c>
      <c r="U738" t="s">
        <v>554</v>
      </c>
      <c r="V738" t="s">
        <v>555</v>
      </c>
      <c r="W738" t="s">
        <v>541</v>
      </c>
      <c r="X738" t="s">
        <v>542</v>
      </c>
      <c r="Y738" t="s">
        <v>669</v>
      </c>
      <c r="Z738" t="s">
        <v>670</v>
      </c>
      <c r="AA738" t="s">
        <v>26</v>
      </c>
      <c r="AB738" s="3">
        <v>54000</v>
      </c>
      <c r="AC738" s="3">
        <v>0</v>
      </c>
      <c r="AD738">
        <v>0</v>
      </c>
      <c r="AE738" s="3">
        <v>54000</v>
      </c>
      <c r="AF738" s="3">
        <f t="shared" si="44"/>
        <v>-54000</v>
      </c>
      <c r="AG738" s="3">
        <v>0</v>
      </c>
      <c r="AH738" s="3">
        <f t="shared" si="45"/>
        <v>0</v>
      </c>
      <c r="AI738" s="3">
        <f t="shared" si="46"/>
        <v>0</v>
      </c>
      <c r="AJ738">
        <v>0</v>
      </c>
      <c r="AK738">
        <v>0</v>
      </c>
      <c r="AL738">
        <v>27000</v>
      </c>
      <c r="AM738">
        <f t="shared" si="47"/>
        <v>54000</v>
      </c>
      <c r="AN738">
        <v>27000</v>
      </c>
      <c r="AO738">
        <v>50</v>
      </c>
    </row>
    <row r="739" spans="1:41" hidden="1" x14ac:dyDescent="0.3">
      <c r="A739">
        <v>11058</v>
      </c>
      <c r="B739">
        <v>205041</v>
      </c>
      <c r="C739">
        <v>242470</v>
      </c>
      <c r="D739">
        <v>374</v>
      </c>
      <c r="G739" t="s">
        <v>1336</v>
      </c>
      <c r="H739" t="s">
        <v>1337</v>
      </c>
      <c r="I739">
        <v>0</v>
      </c>
      <c r="J739" t="s">
        <v>519</v>
      </c>
      <c r="K739" t="s">
        <v>520</v>
      </c>
      <c r="L739">
        <v>6</v>
      </c>
      <c r="M739">
        <v>68</v>
      </c>
      <c r="N739" t="s">
        <v>926</v>
      </c>
      <c r="O739" t="s">
        <v>927</v>
      </c>
      <c r="P739" t="s">
        <v>928</v>
      </c>
      <c r="Q739" t="s">
        <v>524</v>
      </c>
      <c r="R739" t="s">
        <v>525</v>
      </c>
      <c r="S739" t="s">
        <v>526</v>
      </c>
      <c r="T739" t="s">
        <v>527</v>
      </c>
      <c r="U739" t="s">
        <v>554</v>
      </c>
      <c r="V739" t="s">
        <v>555</v>
      </c>
      <c r="W739" t="s">
        <v>541</v>
      </c>
      <c r="X739" t="s">
        <v>542</v>
      </c>
      <c r="Y739" t="s">
        <v>662</v>
      </c>
      <c r="Z739" t="s">
        <v>663</v>
      </c>
      <c r="AA739" t="s">
        <v>26</v>
      </c>
      <c r="AB739" s="3">
        <v>27504</v>
      </c>
      <c r="AC739" s="3">
        <v>0</v>
      </c>
      <c r="AD739">
        <v>0</v>
      </c>
      <c r="AE739" s="3">
        <v>27504</v>
      </c>
      <c r="AF739" s="3">
        <f t="shared" si="44"/>
        <v>-27504</v>
      </c>
      <c r="AG739" s="3">
        <v>0</v>
      </c>
      <c r="AH739" s="3">
        <f t="shared" si="45"/>
        <v>0</v>
      </c>
      <c r="AI739" s="3">
        <f t="shared" si="46"/>
        <v>0</v>
      </c>
      <c r="AJ739">
        <v>0</v>
      </c>
      <c r="AK739">
        <v>0</v>
      </c>
      <c r="AL739">
        <v>43835.98</v>
      </c>
      <c r="AM739">
        <f t="shared" si="47"/>
        <v>87671.96</v>
      </c>
      <c r="AN739">
        <v>-16331.98</v>
      </c>
      <c r="AO739">
        <v>159.38</v>
      </c>
    </row>
    <row r="740" spans="1:41" hidden="1" x14ac:dyDescent="0.3">
      <c r="A740">
        <v>11058</v>
      </c>
      <c r="B740">
        <v>205038</v>
      </c>
      <c r="C740">
        <v>242467</v>
      </c>
      <c r="D740">
        <v>374</v>
      </c>
      <c r="G740" t="s">
        <v>1336</v>
      </c>
      <c r="H740" t="s">
        <v>1337</v>
      </c>
      <c r="I740">
        <v>0</v>
      </c>
      <c r="J740" t="s">
        <v>519</v>
      </c>
      <c r="K740" t="s">
        <v>520</v>
      </c>
      <c r="L740">
        <v>6</v>
      </c>
      <c r="M740">
        <v>68</v>
      </c>
      <c r="N740" t="s">
        <v>926</v>
      </c>
      <c r="O740" t="s">
        <v>927</v>
      </c>
      <c r="P740" t="s">
        <v>928</v>
      </c>
      <c r="Q740" t="s">
        <v>524</v>
      </c>
      <c r="R740" t="s">
        <v>525</v>
      </c>
      <c r="S740" t="s">
        <v>526</v>
      </c>
      <c r="T740" t="s">
        <v>527</v>
      </c>
      <c r="U740" t="s">
        <v>554</v>
      </c>
      <c r="V740" t="s">
        <v>555</v>
      </c>
      <c r="W740" t="s">
        <v>541</v>
      </c>
      <c r="X740" t="s">
        <v>542</v>
      </c>
      <c r="Y740" t="s">
        <v>650</v>
      </c>
      <c r="Z740" t="s">
        <v>651</v>
      </c>
      <c r="AA740" t="s">
        <v>26</v>
      </c>
      <c r="AB740" s="3">
        <v>199882</v>
      </c>
      <c r="AC740" s="3">
        <v>0</v>
      </c>
      <c r="AD740">
        <v>0</v>
      </c>
      <c r="AE740" s="3">
        <v>199882</v>
      </c>
      <c r="AF740" s="3">
        <f t="shared" si="44"/>
        <v>-199882</v>
      </c>
      <c r="AG740" s="3">
        <v>0</v>
      </c>
      <c r="AH740" s="3">
        <f t="shared" si="45"/>
        <v>0</v>
      </c>
      <c r="AI740" s="3">
        <f t="shared" si="46"/>
        <v>0</v>
      </c>
      <c r="AJ740">
        <v>0</v>
      </c>
      <c r="AK740">
        <v>0</v>
      </c>
      <c r="AL740">
        <v>94298.42</v>
      </c>
      <c r="AM740">
        <f t="shared" si="47"/>
        <v>188596.84</v>
      </c>
      <c r="AN740">
        <v>105583.58</v>
      </c>
      <c r="AO740">
        <v>47.18</v>
      </c>
    </row>
    <row r="741" spans="1:41" hidden="1" x14ac:dyDescent="0.3">
      <c r="A741">
        <v>11058</v>
      </c>
      <c r="B741">
        <v>232810</v>
      </c>
      <c r="C741">
        <v>257886</v>
      </c>
      <c r="D741">
        <v>374</v>
      </c>
      <c r="G741" t="s">
        <v>1336</v>
      </c>
      <c r="H741" t="s">
        <v>1337</v>
      </c>
      <c r="I741">
        <v>0</v>
      </c>
      <c r="J741" t="s">
        <v>519</v>
      </c>
      <c r="K741" t="s">
        <v>520</v>
      </c>
      <c r="L741">
        <v>6</v>
      </c>
      <c r="M741">
        <v>68</v>
      </c>
      <c r="N741" t="s">
        <v>926</v>
      </c>
      <c r="O741" t="s">
        <v>927</v>
      </c>
      <c r="P741" t="s">
        <v>928</v>
      </c>
      <c r="Q741" t="s">
        <v>524</v>
      </c>
      <c r="R741" t="s">
        <v>525</v>
      </c>
      <c r="S741" t="s">
        <v>526</v>
      </c>
      <c r="T741" t="s">
        <v>527</v>
      </c>
      <c r="U741" t="s">
        <v>554</v>
      </c>
      <c r="V741" t="s">
        <v>555</v>
      </c>
      <c r="W741" t="s">
        <v>541</v>
      </c>
      <c r="X741" t="s">
        <v>542</v>
      </c>
      <c r="Y741" t="s">
        <v>675</v>
      </c>
      <c r="Z741" t="s">
        <v>676</v>
      </c>
      <c r="AA741" t="s">
        <v>26</v>
      </c>
      <c r="AB741" s="3">
        <v>14524</v>
      </c>
      <c r="AC741" s="3">
        <v>0</v>
      </c>
      <c r="AD741">
        <v>0</v>
      </c>
      <c r="AE741" s="3">
        <v>14524</v>
      </c>
      <c r="AF741" s="3">
        <f t="shared" si="44"/>
        <v>-14524</v>
      </c>
      <c r="AG741" s="3">
        <v>0</v>
      </c>
      <c r="AH741" s="3">
        <f t="shared" si="45"/>
        <v>0</v>
      </c>
      <c r="AI741" s="3">
        <f t="shared" si="46"/>
        <v>0</v>
      </c>
      <c r="AJ741">
        <v>0</v>
      </c>
      <c r="AK741">
        <v>0</v>
      </c>
      <c r="AL741">
        <v>0</v>
      </c>
      <c r="AM741">
        <f t="shared" si="47"/>
        <v>0</v>
      </c>
      <c r="AN741">
        <v>14524</v>
      </c>
      <c r="AO741">
        <v>0</v>
      </c>
    </row>
    <row r="742" spans="1:41" hidden="1" x14ac:dyDescent="0.3">
      <c r="A742">
        <v>11058</v>
      </c>
      <c r="B742">
        <v>205040</v>
      </c>
      <c r="C742">
        <v>242469</v>
      </c>
      <c r="D742">
        <v>374</v>
      </c>
      <c r="G742" t="s">
        <v>1336</v>
      </c>
      <c r="H742" t="s">
        <v>1337</v>
      </c>
      <c r="I742">
        <v>0</v>
      </c>
      <c r="J742" t="s">
        <v>519</v>
      </c>
      <c r="K742" t="s">
        <v>520</v>
      </c>
      <c r="L742">
        <v>6</v>
      </c>
      <c r="M742">
        <v>68</v>
      </c>
      <c r="N742" t="s">
        <v>926</v>
      </c>
      <c r="O742" t="s">
        <v>927</v>
      </c>
      <c r="P742" t="s">
        <v>928</v>
      </c>
      <c r="Q742" t="s">
        <v>524</v>
      </c>
      <c r="R742" t="s">
        <v>525</v>
      </c>
      <c r="S742" t="s">
        <v>526</v>
      </c>
      <c r="T742" t="s">
        <v>527</v>
      </c>
      <c r="U742" t="s">
        <v>554</v>
      </c>
      <c r="V742" t="s">
        <v>555</v>
      </c>
      <c r="W742" t="s">
        <v>541</v>
      </c>
      <c r="X742" t="s">
        <v>542</v>
      </c>
      <c r="Y742" t="s">
        <v>656</v>
      </c>
      <c r="Z742" t="s">
        <v>657</v>
      </c>
      <c r="AA742" t="s">
        <v>26</v>
      </c>
      <c r="AB742" s="3">
        <v>832840</v>
      </c>
      <c r="AC742" s="3">
        <v>0</v>
      </c>
      <c r="AD742">
        <v>0</v>
      </c>
      <c r="AE742" s="3">
        <v>832840</v>
      </c>
      <c r="AF742" s="3">
        <f t="shared" ref="AF742:AF805" si="48">AG742-AE742</f>
        <v>-832840</v>
      </c>
      <c r="AG742" s="3">
        <v>0</v>
      </c>
      <c r="AH742" s="3">
        <f t="shared" ref="AH742:AH805" si="49">AG742*1.033</f>
        <v>0</v>
      </c>
      <c r="AI742" s="3">
        <f t="shared" ref="AI742:AI805" si="50">AH742*1.032</f>
        <v>0</v>
      </c>
      <c r="AJ742">
        <v>0</v>
      </c>
      <c r="AK742">
        <v>0</v>
      </c>
      <c r="AL742">
        <v>316335.5</v>
      </c>
      <c r="AM742">
        <f t="shared" ref="AM742:AM805" si="51">AL742*2</f>
        <v>632671</v>
      </c>
      <c r="AN742">
        <v>516504.5</v>
      </c>
      <c r="AO742">
        <v>37.979999999999997</v>
      </c>
    </row>
    <row r="743" spans="1:41" hidden="1" x14ac:dyDescent="0.3">
      <c r="A743">
        <v>11266</v>
      </c>
      <c r="B743">
        <v>206130</v>
      </c>
      <c r="C743">
        <v>243543</v>
      </c>
      <c r="D743">
        <v>583</v>
      </c>
      <c r="G743" t="s">
        <v>1638</v>
      </c>
      <c r="H743" t="s">
        <v>1639</v>
      </c>
      <c r="I743">
        <v>0</v>
      </c>
      <c r="J743" t="s">
        <v>519</v>
      </c>
      <c r="K743" t="s">
        <v>520</v>
      </c>
      <c r="L743">
        <v>3</v>
      </c>
      <c r="M743">
        <v>85</v>
      </c>
      <c r="N743" t="s">
        <v>724</v>
      </c>
      <c r="O743" t="s">
        <v>570</v>
      </c>
      <c r="P743" t="s">
        <v>571</v>
      </c>
      <c r="Q743" t="s">
        <v>524</v>
      </c>
      <c r="R743" t="s">
        <v>525</v>
      </c>
      <c r="S743" t="s">
        <v>526</v>
      </c>
      <c r="T743" t="s">
        <v>527</v>
      </c>
      <c r="U743" t="s">
        <v>554</v>
      </c>
      <c r="V743" t="s">
        <v>555</v>
      </c>
      <c r="W743" t="s">
        <v>541</v>
      </c>
      <c r="X743" t="s">
        <v>542</v>
      </c>
      <c r="Y743" t="s">
        <v>1640</v>
      </c>
      <c r="Z743" t="s">
        <v>1641</v>
      </c>
      <c r="AA743" t="s">
        <v>29</v>
      </c>
      <c r="AB743" s="3">
        <v>50000</v>
      </c>
      <c r="AC743">
        <v>0</v>
      </c>
      <c r="AD743">
        <v>0</v>
      </c>
      <c r="AE743" s="3">
        <v>50000</v>
      </c>
      <c r="AF743" s="3">
        <f t="shared" si="48"/>
        <v>0</v>
      </c>
      <c r="AG743" s="3">
        <v>50000</v>
      </c>
      <c r="AH743" s="3">
        <f t="shared" si="49"/>
        <v>51649.999999999993</v>
      </c>
      <c r="AI743" s="3">
        <f t="shared" si="50"/>
        <v>53302.799999999996</v>
      </c>
      <c r="AJ743">
        <v>0</v>
      </c>
      <c r="AK743">
        <v>0</v>
      </c>
      <c r="AL743">
        <v>0</v>
      </c>
      <c r="AM743">
        <f t="shared" si="51"/>
        <v>0</v>
      </c>
      <c r="AN743">
        <v>50000</v>
      </c>
      <c r="AO743">
        <v>0</v>
      </c>
    </row>
    <row r="744" spans="1:41" hidden="1" x14ac:dyDescent="0.3">
      <c r="A744">
        <v>11058</v>
      </c>
      <c r="B744">
        <v>204965</v>
      </c>
      <c r="C744">
        <v>242396</v>
      </c>
      <c r="D744">
        <v>374</v>
      </c>
      <c r="G744" t="s">
        <v>1336</v>
      </c>
      <c r="H744" t="s">
        <v>1337</v>
      </c>
      <c r="I744">
        <v>0</v>
      </c>
      <c r="J744" t="s">
        <v>519</v>
      </c>
      <c r="K744" t="s">
        <v>520</v>
      </c>
      <c r="L744">
        <v>6</v>
      </c>
      <c r="M744">
        <v>68</v>
      </c>
      <c r="N744" t="s">
        <v>926</v>
      </c>
      <c r="O744" t="s">
        <v>927</v>
      </c>
      <c r="P744" t="s">
        <v>928</v>
      </c>
      <c r="Q744" t="s">
        <v>524</v>
      </c>
      <c r="R744" t="s">
        <v>525</v>
      </c>
      <c r="S744" t="s">
        <v>526</v>
      </c>
      <c r="T744" t="s">
        <v>527</v>
      </c>
      <c r="U744" t="s">
        <v>554</v>
      </c>
      <c r="V744" t="s">
        <v>555</v>
      </c>
      <c r="W744" t="s">
        <v>541</v>
      </c>
      <c r="X744" t="s">
        <v>542</v>
      </c>
      <c r="Y744" t="s">
        <v>646</v>
      </c>
      <c r="Z744" t="s">
        <v>647</v>
      </c>
      <c r="AA744" t="s">
        <v>26</v>
      </c>
      <c r="AB744" s="3">
        <v>45484</v>
      </c>
      <c r="AC744" s="3">
        <v>0</v>
      </c>
      <c r="AD744">
        <v>0</v>
      </c>
      <c r="AE744" s="3">
        <v>45484</v>
      </c>
      <c r="AF744" s="3">
        <f t="shared" si="48"/>
        <v>-45484</v>
      </c>
      <c r="AG744" s="3">
        <v>0</v>
      </c>
      <c r="AH744" s="3">
        <f t="shared" si="49"/>
        <v>0</v>
      </c>
      <c r="AI744" s="3">
        <f t="shared" si="50"/>
        <v>0</v>
      </c>
      <c r="AJ744">
        <v>0</v>
      </c>
      <c r="AK744">
        <v>0</v>
      </c>
      <c r="AL744">
        <v>20191.68</v>
      </c>
      <c r="AM744">
        <f t="shared" si="51"/>
        <v>40383.360000000001</v>
      </c>
      <c r="AN744">
        <v>25292.32</v>
      </c>
      <c r="AO744">
        <v>44.39</v>
      </c>
    </row>
    <row r="745" spans="1:41" hidden="1" x14ac:dyDescent="0.3">
      <c r="A745">
        <v>11058</v>
      </c>
      <c r="B745">
        <v>205022</v>
      </c>
      <c r="C745">
        <v>242451</v>
      </c>
      <c r="D745">
        <v>374</v>
      </c>
      <c r="G745" t="s">
        <v>1336</v>
      </c>
      <c r="H745" t="s">
        <v>1337</v>
      </c>
      <c r="I745">
        <v>0</v>
      </c>
      <c r="J745" t="s">
        <v>519</v>
      </c>
      <c r="K745" t="s">
        <v>520</v>
      </c>
      <c r="L745">
        <v>6</v>
      </c>
      <c r="M745">
        <v>68</v>
      </c>
      <c r="N745" t="s">
        <v>926</v>
      </c>
      <c r="O745" t="s">
        <v>927</v>
      </c>
      <c r="P745" t="s">
        <v>928</v>
      </c>
      <c r="Q745" t="s">
        <v>524</v>
      </c>
      <c r="R745" t="s">
        <v>525</v>
      </c>
      <c r="S745" t="s">
        <v>526</v>
      </c>
      <c r="T745" t="s">
        <v>527</v>
      </c>
      <c r="U745" t="s">
        <v>554</v>
      </c>
      <c r="V745" t="s">
        <v>555</v>
      </c>
      <c r="W745" t="s">
        <v>541</v>
      </c>
      <c r="X745" t="s">
        <v>542</v>
      </c>
      <c r="Y745" t="s">
        <v>642</v>
      </c>
      <c r="Z745" t="s">
        <v>643</v>
      </c>
      <c r="AA745" t="s">
        <v>26</v>
      </c>
      <c r="AB745" s="3">
        <v>944608</v>
      </c>
      <c r="AC745" s="3">
        <v>0</v>
      </c>
      <c r="AD745">
        <v>0</v>
      </c>
      <c r="AE745" s="3">
        <v>944608</v>
      </c>
      <c r="AF745" s="3">
        <f t="shared" si="48"/>
        <v>-944608</v>
      </c>
      <c r="AG745" s="3">
        <v>0</v>
      </c>
      <c r="AH745" s="3">
        <f t="shared" si="49"/>
        <v>0</v>
      </c>
      <c r="AI745" s="3">
        <f t="shared" si="50"/>
        <v>0</v>
      </c>
      <c r="AJ745">
        <v>0</v>
      </c>
      <c r="AK745">
        <v>0</v>
      </c>
      <c r="AL745">
        <v>335784.68</v>
      </c>
      <c r="AM745">
        <f t="shared" si="51"/>
        <v>671569.36</v>
      </c>
      <c r="AN745">
        <v>608823.31999999995</v>
      </c>
      <c r="AO745">
        <v>35.549999999999997</v>
      </c>
    </row>
    <row r="746" spans="1:41" hidden="1" x14ac:dyDescent="0.3">
      <c r="A746">
        <v>10969</v>
      </c>
      <c r="B746">
        <v>200217</v>
      </c>
      <c r="C746">
        <v>237723</v>
      </c>
      <c r="D746">
        <v>285</v>
      </c>
      <c r="G746" t="s">
        <v>1192</v>
      </c>
      <c r="H746" t="s">
        <v>1193</v>
      </c>
      <c r="I746">
        <v>0</v>
      </c>
      <c r="J746" t="s">
        <v>519</v>
      </c>
      <c r="K746" t="s">
        <v>520</v>
      </c>
      <c r="L746">
        <v>10</v>
      </c>
      <c r="M746">
        <v>95</v>
      </c>
      <c r="N746" t="s">
        <v>579</v>
      </c>
      <c r="O746" t="s">
        <v>580</v>
      </c>
      <c r="P746" t="s">
        <v>581</v>
      </c>
      <c r="Q746" t="s">
        <v>524</v>
      </c>
      <c r="R746" t="s">
        <v>525</v>
      </c>
      <c r="S746" t="s">
        <v>526</v>
      </c>
      <c r="T746" t="s">
        <v>527</v>
      </c>
      <c r="U746" t="s">
        <v>554</v>
      </c>
      <c r="V746" t="s">
        <v>555</v>
      </c>
      <c r="W746" t="s">
        <v>541</v>
      </c>
      <c r="X746" t="s">
        <v>542</v>
      </c>
      <c r="Y746" t="s">
        <v>648</v>
      </c>
      <c r="Z746" t="s">
        <v>649</v>
      </c>
      <c r="AA746" t="s">
        <v>29</v>
      </c>
      <c r="AB746" s="3">
        <v>49314</v>
      </c>
      <c r="AC746">
        <v>0</v>
      </c>
      <c r="AD746">
        <v>0</v>
      </c>
      <c r="AE746" s="3">
        <v>49314</v>
      </c>
      <c r="AF746" s="3">
        <f t="shared" si="48"/>
        <v>0</v>
      </c>
      <c r="AG746" s="3">
        <v>49314</v>
      </c>
      <c r="AH746" s="3">
        <f t="shared" si="49"/>
        <v>50941.361999999994</v>
      </c>
      <c r="AI746" s="3">
        <f t="shared" si="50"/>
        <v>52571.485583999995</v>
      </c>
      <c r="AJ746">
        <v>0</v>
      </c>
      <c r="AK746">
        <v>0</v>
      </c>
      <c r="AL746">
        <v>20121.64</v>
      </c>
      <c r="AM746">
        <f t="shared" si="51"/>
        <v>40243.279999999999</v>
      </c>
      <c r="AN746">
        <v>29192.36</v>
      </c>
      <c r="AO746">
        <v>40.799999999999997</v>
      </c>
    </row>
    <row r="747" spans="1:41" hidden="1" x14ac:dyDescent="0.3">
      <c r="A747">
        <v>11083</v>
      </c>
      <c r="B747">
        <v>223500</v>
      </c>
      <c r="C747">
        <v>256234</v>
      </c>
      <c r="D747">
        <v>399</v>
      </c>
      <c r="G747" t="s">
        <v>1340</v>
      </c>
      <c r="H747" t="s">
        <v>1341</v>
      </c>
      <c r="I747">
        <v>0</v>
      </c>
      <c r="J747" t="s">
        <v>519</v>
      </c>
      <c r="K747" t="s">
        <v>520</v>
      </c>
      <c r="L747">
        <v>2</v>
      </c>
      <c r="M747">
        <v>33</v>
      </c>
      <c r="N747" t="s">
        <v>610</v>
      </c>
      <c r="O747" t="s">
        <v>611</v>
      </c>
      <c r="P747" t="s">
        <v>612</v>
      </c>
      <c r="Q747" t="s">
        <v>524</v>
      </c>
      <c r="R747" t="s">
        <v>525</v>
      </c>
      <c r="S747" t="s">
        <v>526</v>
      </c>
      <c r="T747" t="s">
        <v>527</v>
      </c>
      <c r="U747" t="s">
        <v>554</v>
      </c>
      <c r="V747" t="s">
        <v>555</v>
      </c>
      <c r="W747" t="s">
        <v>613</v>
      </c>
      <c r="X747" t="s">
        <v>614</v>
      </c>
      <c r="Y747" t="s">
        <v>1098</v>
      </c>
      <c r="Z747" t="s">
        <v>1099</v>
      </c>
      <c r="AA747" t="s">
        <v>24</v>
      </c>
      <c r="AB747" s="3">
        <v>2450000</v>
      </c>
      <c r="AC747">
        <v>0</v>
      </c>
      <c r="AD747">
        <v>0</v>
      </c>
      <c r="AE747" s="3">
        <v>2440000</v>
      </c>
      <c r="AF747" s="3">
        <f t="shared" si="48"/>
        <v>560000</v>
      </c>
      <c r="AG747" s="3">
        <v>3000000</v>
      </c>
      <c r="AH747" s="3">
        <f t="shared" si="49"/>
        <v>3098999.9999999995</v>
      </c>
      <c r="AI747" s="3">
        <f t="shared" si="50"/>
        <v>3198167.9999999995</v>
      </c>
      <c r="AJ747">
        <v>0</v>
      </c>
      <c r="AK747">
        <v>0</v>
      </c>
      <c r="AL747">
        <v>1980000</v>
      </c>
      <c r="AM747">
        <f t="shared" si="51"/>
        <v>3960000</v>
      </c>
      <c r="AN747">
        <v>460000</v>
      </c>
      <c r="AO747">
        <v>81.150000000000006</v>
      </c>
    </row>
    <row r="748" spans="1:41" hidden="1" x14ac:dyDescent="0.3">
      <c r="A748">
        <v>11100</v>
      </c>
      <c r="B748">
        <v>225929</v>
      </c>
      <c r="C748">
        <v>257520</v>
      </c>
      <c r="D748">
        <v>416</v>
      </c>
      <c r="E748" t="str">
        <f>CONCATENATE(MID(G748,8,3),F748)</f>
        <v>195/078/1341</v>
      </c>
      <c r="F748" s="252" t="s">
        <v>594</v>
      </c>
      <c r="G748" t="s">
        <v>1410</v>
      </c>
      <c r="H748" t="s">
        <v>1411</v>
      </c>
      <c r="I748">
        <v>0</v>
      </c>
      <c r="J748" t="s">
        <v>519</v>
      </c>
      <c r="K748" t="s">
        <v>520</v>
      </c>
      <c r="L748">
        <v>5</v>
      </c>
      <c r="M748">
        <v>93</v>
      </c>
      <c r="N748" t="s">
        <v>1001</v>
      </c>
      <c r="O748" t="s">
        <v>545</v>
      </c>
      <c r="P748" t="s">
        <v>546</v>
      </c>
      <c r="Q748" t="s">
        <v>524</v>
      </c>
      <c r="R748" t="s">
        <v>525</v>
      </c>
      <c r="S748" t="s">
        <v>526</v>
      </c>
      <c r="T748" t="s">
        <v>527</v>
      </c>
      <c r="U748" t="s">
        <v>554</v>
      </c>
      <c r="V748" t="s">
        <v>555</v>
      </c>
      <c r="W748" t="s">
        <v>1002</v>
      </c>
      <c r="X748" t="s">
        <v>1003</v>
      </c>
      <c r="Y748" t="s">
        <v>595</v>
      </c>
      <c r="Z748" t="s">
        <v>596</v>
      </c>
      <c r="AA748" t="s">
        <v>29</v>
      </c>
      <c r="AB748" s="3">
        <v>43295</v>
      </c>
      <c r="AC748">
        <v>5000</v>
      </c>
      <c r="AD748">
        <v>0</v>
      </c>
      <c r="AE748" s="3">
        <v>48295</v>
      </c>
      <c r="AF748" s="3" t="e">
        <f t="shared" si="48"/>
        <v>#N/A</v>
      </c>
      <c r="AG748" s="3" t="e">
        <f>VLOOKUP(E748,'[2]Emp Cost Summary 2627'!$A:$Y,25,0)</f>
        <v>#N/A</v>
      </c>
      <c r="AH748" s="3" t="e">
        <f t="shared" si="49"/>
        <v>#N/A</v>
      </c>
      <c r="AI748" s="3" t="e">
        <f t="shared" si="50"/>
        <v>#N/A</v>
      </c>
      <c r="AJ748">
        <v>0</v>
      </c>
      <c r="AK748">
        <v>0</v>
      </c>
      <c r="AL748">
        <v>43712.959999999999</v>
      </c>
      <c r="AM748">
        <f t="shared" si="51"/>
        <v>87425.919999999998</v>
      </c>
      <c r="AN748">
        <v>4582.04</v>
      </c>
      <c r="AO748">
        <v>90.51</v>
      </c>
    </row>
    <row r="749" spans="1:41" hidden="1" x14ac:dyDescent="0.3">
      <c r="A749">
        <v>12281</v>
      </c>
      <c r="B749">
        <v>224304</v>
      </c>
      <c r="C749">
        <v>256743</v>
      </c>
      <c r="D749">
        <v>6637</v>
      </c>
      <c r="G749" t="s">
        <v>1926</v>
      </c>
      <c r="H749" t="s">
        <v>1927</v>
      </c>
      <c r="I749">
        <v>0</v>
      </c>
      <c r="J749" t="s">
        <v>519</v>
      </c>
      <c r="K749" t="s">
        <v>520</v>
      </c>
      <c r="L749">
        <v>5</v>
      </c>
      <c r="M749">
        <v>58</v>
      </c>
      <c r="N749" t="s">
        <v>617</v>
      </c>
      <c r="O749" t="s">
        <v>618</v>
      </c>
      <c r="P749" t="s">
        <v>619</v>
      </c>
      <c r="Q749" t="s">
        <v>524</v>
      </c>
      <c r="R749" t="s">
        <v>525</v>
      </c>
      <c r="S749" t="s">
        <v>526</v>
      </c>
      <c r="T749" t="s">
        <v>527</v>
      </c>
      <c r="U749" t="s">
        <v>779</v>
      </c>
      <c r="V749" t="s">
        <v>780</v>
      </c>
      <c r="W749" t="s">
        <v>530</v>
      </c>
      <c r="X749" t="s">
        <v>531</v>
      </c>
      <c r="Y749" t="s">
        <v>706</v>
      </c>
      <c r="Z749" t="s">
        <v>707</v>
      </c>
      <c r="AA749" t="s">
        <v>28</v>
      </c>
      <c r="AB749" s="3">
        <v>27295</v>
      </c>
      <c r="AC749">
        <v>0</v>
      </c>
      <c r="AD749">
        <v>0</v>
      </c>
      <c r="AE749" s="3">
        <v>27295</v>
      </c>
      <c r="AF749" s="3">
        <f t="shared" si="48"/>
        <v>0</v>
      </c>
      <c r="AG749" s="3">
        <v>27295</v>
      </c>
      <c r="AH749" s="3">
        <f t="shared" si="49"/>
        <v>28195.734999999997</v>
      </c>
      <c r="AI749" s="3">
        <f t="shared" si="50"/>
        <v>29097.998519999997</v>
      </c>
      <c r="AJ749">
        <v>0</v>
      </c>
      <c r="AK749">
        <v>0</v>
      </c>
      <c r="AL749">
        <v>0</v>
      </c>
      <c r="AM749">
        <f t="shared" si="51"/>
        <v>0</v>
      </c>
      <c r="AN749">
        <v>27295</v>
      </c>
      <c r="AO749">
        <v>0</v>
      </c>
    </row>
    <row r="750" spans="1:41" hidden="1" x14ac:dyDescent="0.3">
      <c r="A750">
        <v>11063</v>
      </c>
      <c r="B750">
        <v>223441</v>
      </c>
      <c r="C750">
        <v>256212</v>
      </c>
      <c r="D750">
        <v>379</v>
      </c>
      <c r="G750" t="s">
        <v>1348</v>
      </c>
      <c r="H750" t="s">
        <v>1349</v>
      </c>
      <c r="I750">
        <v>0</v>
      </c>
      <c r="J750" t="s">
        <v>519</v>
      </c>
      <c r="K750" t="s">
        <v>520</v>
      </c>
      <c r="L750">
        <v>6</v>
      </c>
      <c r="M750">
        <v>71</v>
      </c>
      <c r="N750" t="s">
        <v>710</v>
      </c>
      <c r="O750" t="s">
        <v>711</v>
      </c>
      <c r="P750" t="s">
        <v>712</v>
      </c>
      <c r="Q750" t="s">
        <v>524</v>
      </c>
      <c r="R750" t="s">
        <v>525</v>
      </c>
      <c r="S750" t="s">
        <v>526</v>
      </c>
      <c r="T750" t="s">
        <v>527</v>
      </c>
      <c r="U750" t="s">
        <v>554</v>
      </c>
      <c r="V750" t="s">
        <v>555</v>
      </c>
      <c r="W750" t="s">
        <v>613</v>
      </c>
      <c r="X750" t="s">
        <v>614</v>
      </c>
      <c r="Y750" t="s">
        <v>1350</v>
      </c>
      <c r="Z750" t="s">
        <v>1351</v>
      </c>
      <c r="AA750" t="s">
        <v>25</v>
      </c>
      <c r="AB750" s="3">
        <v>7546059</v>
      </c>
      <c r="AC750">
        <v>0</v>
      </c>
      <c r="AD750">
        <v>0</v>
      </c>
      <c r="AE750" s="3">
        <v>7546059</v>
      </c>
      <c r="AF750" s="3">
        <f t="shared" si="48"/>
        <v>0</v>
      </c>
      <c r="AG750" s="3">
        <v>7546059</v>
      </c>
      <c r="AH750" s="3">
        <f t="shared" si="49"/>
        <v>7795078.9469999997</v>
      </c>
      <c r="AI750" s="3">
        <f t="shared" si="50"/>
        <v>8044521.4733039998</v>
      </c>
      <c r="AJ750">
        <v>0</v>
      </c>
      <c r="AK750">
        <v>0</v>
      </c>
      <c r="AL750">
        <v>3671748.97</v>
      </c>
      <c r="AM750">
        <f t="shared" si="51"/>
        <v>7343497.9400000004</v>
      </c>
      <c r="AN750">
        <v>3874310.03</v>
      </c>
      <c r="AO750">
        <v>48.66</v>
      </c>
    </row>
    <row r="751" spans="1:41" hidden="1" x14ac:dyDescent="0.3">
      <c r="A751">
        <v>12282</v>
      </c>
      <c r="B751">
        <v>224303</v>
      </c>
      <c r="C751">
        <v>256742</v>
      </c>
      <c r="D751">
        <v>6638</v>
      </c>
      <c r="G751" t="s">
        <v>2012</v>
      </c>
      <c r="H751" t="s">
        <v>2013</v>
      </c>
      <c r="I751">
        <v>0</v>
      </c>
      <c r="J751" t="s">
        <v>519</v>
      </c>
      <c r="K751" t="s">
        <v>520</v>
      </c>
      <c r="L751">
        <v>5</v>
      </c>
      <c r="M751">
        <v>58</v>
      </c>
      <c r="N751" t="s">
        <v>617</v>
      </c>
      <c r="O751" t="s">
        <v>618</v>
      </c>
      <c r="P751" t="s">
        <v>619</v>
      </c>
      <c r="Q751" t="s">
        <v>524</v>
      </c>
      <c r="R751" t="s">
        <v>525</v>
      </c>
      <c r="S751" t="s">
        <v>526</v>
      </c>
      <c r="T751" t="s">
        <v>527</v>
      </c>
      <c r="U751" t="s">
        <v>779</v>
      </c>
      <c r="V751" t="s">
        <v>780</v>
      </c>
      <c r="W751" t="s">
        <v>530</v>
      </c>
      <c r="X751" t="s">
        <v>531</v>
      </c>
      <c r="Y751" t="s">
        <v>706</v>
      </c>
      <c r="Z751" t="s">
        <v>707</v>
      </c>
      <c r="AA751" t="s">
        <v>28</v>
      </c>
      <c r="AB751" s="3">
        <v>27295</v>
      </c>
      <c r="AC751">
        <v>0</v>
      </c>
      <c r="AD751">
        <v>0</v>
      </c>
      <c r="AE751" s="3">
        <v>27295</v>
      </c>
      <c r="AF751" s="3">
        <f t="shared" si="48"/>
        <v>0</v>
      </c>
      <c r="AG751" s="3">
        <v>27295</v>
      </c>
      <c r="AH751" s="3">
        <f t="shared" si="49"/>
        <v>28195.734999999997</v>
      </c>
      <c r="AI751" s="3">
        <f t="shared" si="50"/>
        <v>29097.998519999997</v>
      </c>
      <c r="AJ751">
        <v>0</v>
      </c>
      <c r="AK751">
        <v>0</v>
      </c>
      <c r="AL751">
        <v>0</v>
      </c>
      <c r="AM751">
        <f t="shared" si="51"/>
        <v>0</v>
      </c>
      <c r="AN751">
        <v>27295</v>
      </c>
      <c r="AO751">
        <v>0</v>
      </c>
    </row>
    <row r="752" spans="1:41" hidden="1" x14ac:dyDescent="0.3">
      <c r="A752">
        <v>11066</v>
      </c>
      <c r="B752">
        <v>223554</v>
      </c>
      <c r="C752">
        <v>256429</v>
      </c>
      <c r="D752">
        <v>382</v>
      </c>
      <c r="G752" t="s">
        <v>1354</v>
      </c>
      <c r="H752" t="s">
        <v>1355</v>
      </c>
      <c r="I752">
        <v>0</v>
      </c>
      <c r="J752" t="s">
        <v>519</v>
      </c>
      <c r="K752" t="s">
        <v>520</v>
      </c>
      <c r="L752">
        <v>7</v>
      </c>
      <c r="M752">
        <v>76</v>
      </c>
      <c r="N752" t="s">
        <v>521</v>
      </c>
      <c r="O752" t="s">
        <v>522</v>
      </c>
      <c r="P752" t="s">
        <v>523</v>
      </c>
      <c r="Q752" t="s">
        <v>524</v>
      </c>
      <c r="R752" t="s">
        <v>525</v>
      </c>
      <c r="S752" t="s">
        <v>526</v>
      </c>
      <c r="T752" t="s">
        <v>527</v>
      </c>
      <c r="U752" t="s">
        <v>554</v>
      </c>
      <c r="V752" t="s">
        <v>555</v>
      </c>
      <c r="W752" t="s">
        <v>530</v>
      </c>
      <c r="X752" t="s">
        <v>531</v>
      </c>
      <c r="Y752" t="s">
        <v>1022</v>
      </c>
      <c r="Z752" t="s">
        <v>1023</v>
      </c>
      <c r="AA752" t="s">
        <v>25</v>
      </c>
      <c r="AB752" s="3">
        <v>1845691</v>
      </c>
      <c r="AC752">
        <v>0</v>
      </c>
      <c r="AD752">
        <v>0</v>
      </c>
      <c r="AE752" s="3">
        <v>1845691</v>
      </c>
      <c r="AF752" s="3">
        <f t="shared" si="48"/>
        <v>0</v>
      </c>
      <c r="AG752" s="3">
        <v>1845691</v>
      </c>
      <c r="AH752" s="3">
        <f t="shared" si="49"/>
        <v>1906598.8029999998</v>
      </c>
      <c r="AI752" s="3">
        <f t="shared" si="50"/>
        <v>1967609.9646959999</v>
      </c>
      <c r="AJ752">
        <v>0</v>
      </c>
      <c r="AK752">
        <v>0</v>
      </c>
      <c r="AL752">
        <v>814731.52</v>
      </c>
      <c r="AM752">
        <f t="shared" si="51"/>
        <v>1629463.04</v>
      </c>
      <c r="AN752">
        <v>1030959.48</v>
      </c>
      <c r="AO752">
        <v>44.14</v>
      </c>
    </row>
    <row r="753" spans="1:41" hidden="1" x14ac:dyDescent="0.3">
      <c r="A753">
        <v>11067</v>
      </c>
      <c r="B753">
        <v>223429</v>
      </c>
      <c r="C753">
        <v>256207</v>
      </c>
      <c r="D753">
        <v>383</v>
      </c>
      <c r="G753" t="s">
        <v>1356</v>
      </c>
      <c r="H753" t="s">
        <v>1357</v>
      </c>
      <c r="I753">
        <v>0</v>
      </c>
      <c r="J753" t="s">
        <v>519</v>
      </c>
      <c r="K753" t="s">
        <v>520</v>
      </c>
      <c r="L753">
        <v>10</v>
      </c>
      <c r="M753">
        <v>106</v>
      </c>
      <c r="N753" t="s">
        <v>1161</v>
      </c>
      <c r="O753" t="s">
        <v>565</v>
      </c>
      <c r="P753" t="s">
        <v>566</v>
      </c>
      <c r="Q753" t="s">
        <v>524</v>
      </c>
      <c r="R753" t="s">
        <v>525</v>
      </c>
      <c r="S753" t="s">
        <v>526</v>
      </c>
      <c r="T753" t="s">
        <v>527</v>
      </c>
      <c r="U753" t="s">
        <v>554</v>
      </c>
      <c r="V753" t="s">
        <v>555</v>
      </c>
      <c r="W753" t="s">
        <v>556</v>
      </c>
      <c r="X753" t="s">
        <v>557</v>
      </c>
      <c r="Y753" t="s">
        <v>1358</v>
      </c>
      <c r="Z753" t="s">
        <v>1359</v>
      </c>
      <c r="AA753" t="s">
        <v>25</v>
      </c>
      <c r="AB753" s="3">
        <v>1615321</v>
      </c>
      <c r="AC753">
        <v>0</v>
      </c>
      <c r="AD753">
        <v>0</v>
      </c>
      <c r="AE753" s="3">
        <v>1615321</v>
      </c>
      <c r="AF753" s="3">
        <f t="shared" si="48"/>
        <v>0</v>
      </c>
      <c r="AG753" s="3">
        <v>1615321</v>
      </c>
      <c r="AH753" s="3">
        <f t="shared" si="49"/>
        <v>1668626.5929999999</v>
      </c>
      <c r="AI753" s="3">
        <f t="shared" si="50"/>
        <v>1722022.6439759999</v>
      </c>
      <c r="AJ753">
        <v>0</v>
      </c>
      <c r="AK753">
        <v>0</v>
      </c>
      <c r="AL753">
        <v>0</v>
      </c>
      <c r="AM753">
        <f t="shared" si="51"/>
        <v>0</v>
      </c>
      <c r="AN753">
        <v>1615321</v>
      </c>
      <c r="AO753">
        <v>0</v>
      </c>
    </row>
    <row r="754" spans="1:41" hidden="1" x14ac:dyDescent="0.3">
      <c r="A754">
        <v>11067</v>
      </c>
      <c r="B754">
        <v>223434</v>
      </c>
      <c r="C754">
        <v>256208</v>
      </c>
      <c r="D754">
        <v>383</v>
      </c>
      <c r="G754" t="s">
        <v>1356</v>
      </c>
      <c r="H754" t="s">
        <v>1357</v>
      </c>
      <c r="I754">
        <v>0</v>
      </c>
      <c r="J754" t="s">
        <v>519</v>
      </c>
      <c r="K754" t="s">
        <v>520</v>
      </c>
      <c r="L754">
        <v>10</v>
      </c>
      <c r="M754">
        <v>106</v>
      </c>
      <c r="N754" t="s">
        <v>1161</v>
      </c>
      <c r="O754" t="s">
        <v>565</v>
      </c>
      <c r="P754" t="s">
        <v>566</v>
      </c>
      <c r="Q754" t="s">
        <v>524</v>
      </c>
      <c r="R754" t="s">
        <v>525</v>
      </c>
      <c r="S754" t="s">
        <v>526</v>
      </c>
      <c r="T754" t="s">
        <v>527</v>
      </c>
      <c r="U754" t="s">
        <v>554</v>
      </c>
      <c r="V754" t="s">
        <v>555</v>
      </c>
      <c r="W754" t="s">
        <v>556</v>
      </c>
      <c r="X754" t="s">
        <v>557</v>
      </c>
      <c r="Y754" t="s">
        <v>692</v>
      </c>
      <c r="Z754" t="s">
        <v>693</v>
      </c>
      <c r="AA754" t="s">
        <v>25</v>
      </c>
      <c r="AB754" s="3">
        <v>23886</v>
      </c>
      <c r="AC754">
        <v>0</v>
      </c>
      <c r="AD754">
        <v>0</v>
      </c>
      <c r="AE754" s="3">
        <v>23886</v>
      </c>
      <c r="AF754" s="3">
        <f t="shared" si="48"/>
        <v>0</v>
      </c>
      <c r="AG754" s="3">
        <v>23886</v>
      </c>
      <c r="AH754" s="3">
        <f t="shared" si="49"/>
        <v>24674.237999999998</v>
      </c>
      <c r="AI754" s="3">
        <f t="shared" si="50"/>
        <v>25463.813615999999</v>
      </c>
      <c r="AJ754">
        <v>0</v>
      </c>
      <c r="AK754">
        <v>0</v>
      </c>
      <c r="AL754">
        <v>28519.35</v>
      </c>
      <c r="AM754">
        <f t="shared" si="51"/>
        <v>57038.7</v>
      </c>
      <c r="AN754">
        <v>-4633.3500000000004</v>
      </c>
      <c r="AO754">
        <v>119.4</v>
      </c>
    </row>
    <row r="755" spans="1:41" hidden="1" x14ac:dyDescent="0.3">
      <c r="A755">
        <v>11067</v>
      </c>
      <c r="B755">
        <v>223559</v>
      </c>
      <c r="C755">
        <v>256430</v>
      </c>
      <c r="D755">
        <v>383</v>
      </c>
      <c r="G755" t="s">
        <v>1356</v>
      </c>
      <c r="H755" t="s">
        <v>1357</v>
      </c>
      <c r="I755">
        <v>0</v>
      </c>
      <c r="J755" t="s">
        <v>519</v>
      </c>
      <c r="K755" t="s">
        <v>520</v>
      </c>
      <c r="L755">
        <v>10</v>
      </c>
      <c r="M755">
        <v>106</v>
      </c>
      <c r="N755" t="s">
        <v>1161</v>
      </c>
      <c r="O755" t="s">
        <v>565</v>
      </c>
      <c r="P755" t="s">
        <v>566</v>
      </c>
      <c r="Q755" t="s">
        <v>524</v>
      </c>
      <c r="R755" t="s">
        <v>525</v>
      </c>
      <c r="S755" t="s">
        <v>526</v>
      </c>
      <c r="T755" t="s">
        <v>527</v>
      </c>
      <c r="U755" t="s">
        <v>554</v>
      </c>
      <c r="V755" t="s">
        <v>555</v>
      </c>
      <c r="W755" t="s">
        <v>541</v>
      </c>
      <c r="X755" t="s">
        <v>542</v>
      </c>
      <c r="Y755" t="s">
        <v>1360</v>
      </c>
      <c r="Z755" t="s">
        <v>1361</v>
      </c>
      <c r="AA755" t="s">
        <v>25</v>
      </c>
      <c r="AB755" s="3">
        <v>451727</v>
      </c>
      <c r="AC755">
        <v>0</v>
      </c>
      <c r="AD755">
        <v>0</v>
      </c>
      <c r="AE755" s="3">
        <v>451727</v>
      </c>
      <c r="AF755" s="3">
        <f t="shared" si="48"/>
        <v>0</v>
      </c>
      <c r="AG755" s="3">
        <v>451727</v>
      </c>
      <c r="AH755" s="3">
        <f t="shared" si="49"/>
        <v>466633.99099999998</v>
      </c>
      <c r="AI755" s="3">
        <f t="shared" si="50"/>
        <v>481566.278712</v>
      </c>
      <c r="AJ755">
        <v>0</v>
      </c>
      <c r="AK755">
        <v>0</v>
      </c>
      <c r="AL755">
        <v>0</v>
      </c>
      <c r="AM755">
        <f t="shared" si="51"/>
        <v>0</v>
      </c>
      <c r="AN755">
        <v>451727</v>
      </c>
      <c r="AO755">
        <v>0</v>
      </c>
    </row>
    <row r="756" spans="1:41" hidden="1" x14ac:dyDescent="0.3">
      <c r="A756">
        <v>11067</v>
      </c>
      <c r="B756">
        <v>223561</v>
      </c>
      <c r="C756">
        <v>256431</v>
      </c>
      <c r="D756">
        <v>383</v>
      </c>
      <c r="G756" t="s">
        <v>1356</v>
      </c>
      <c r="H756" t="s">
        <v>1357</v>
      </c>
      <c r="I756">
        <v>0</v>
      </c>
      <c r="J756" t="s">
        <v>519</v>
      </c>
      <c r="K756" t="s">
        <v>520</v>
      </c>
      <c r="L756">
        <v>10</v>
      </c>
      <c r="M756">
        <v>106</v>
      </c>
      <c r="N756" t="s">
        <v>1161</v>
      </c>
      <c r="O756" t="s">
        <v>565</v>
      </c>
      <c r="P756" t="s">
        <v>566</v>
      </c>
      <c r="Q756" t="s">
        <v>524</v>
      </c>
      <c r="R756" t="s">
        <v>525</v>
      </c>
      <c r="S756" t="s">
        <v>526</v>
      </c>
      <c r="T756" t="s">
        <v>527</v>
      </c>
      <c r="U756" t="s">
        <v>554</v>
      </c>
      <c r="V756" t="s">
        <v>555</v>
      </c>
      <c r="W756" t="s">
        <v>556</v>
      </c>
      <c r="X756" t="s">
        <v>557</v>
      </c>
      <c r="Y756" t="s">
        <v>763</v>
      </c>
      <c r="Z756" t="s">
        <v>764</v>
      </c>
      <c r="AA756" t="s">
        <v>25</v>
      </c>
      <c r="AB756" s="3">
        <v>1923</v>
      </c>
      <c r="AC756">
        <v>0</v>
      </c>
      <c r="AD756">
        <v>0</v>
      </c>
      <c r="AE756" s="3">
        <v>1923</v>
      </c>
      <c r="AF756" s="3">
        <f t="shared" si="48"/>
        <v>0</v>
      </c>
      <c r="AG756" s="3">
        <v>1923</v>
      </c>
      <c r="AH756" s="3">
        <f t="shared" si="49"/>
        <v>1986.4589999999998</v>
      </c>
      <c r="AI756" s="3">
        <f t="shared" si="50"/>
        <v>2050.0256879999997</v>
      </c>
      <c r="AJ756">
        <v>0</v>
      </c>
      <c r="AK756">
        <v>0</v>
      </c>
      <c r="AL756">
        <v>0</v>
      </c>
      <c r="AM756">
        <f t="shared" si="51"/>
        <v>0</v>
      </c>
      <c r="AN756">
        <v>1923</v>
      </c>
      <c r="AO756">
        <v>0</v>
      </c>
    </row>
    <row r="757" spans="1:41" hidden="1" x14ac:dyDescent="0.3">
      <c r="A757">
        <v>11067</v>
      </c>
      <c r="B757">
        <v>223445</v>
      </c>
      <c r="C757">
        <v>256214</v>
      </c>
      <c r="D757">
        <v>383</v>
      </c>
      <c r="G757" t="s">
        <v>1356</v>
      </c>
      <c r="H757" t="s">
        <v>1357</v>
      </c>
      <c r="I757">
        <v>0</v>
      </c>
      <c r="J757" t="s">
        <v>519</v>
      </c>
      <c r="K757" t="s">
        <v>520</v>
      </c>
      <c r="L757">
        <v>10</v>
      </c>
      <c r="M757">
        <v>106</v>
      </c>
      <c r="N757" t="s">
        <v>1161</v>
      </c>
      <c r="O757" t="s">
        <v>565</v>
      </c>
      <c r="P757" t="s">
        <v>566</v>
      </c>
      <c r="Q757" t="s">
        <v>524</v>
      </c>
      <c r="R757" t="s">
        <v>525</v>
      </c>
      <c r="S757" t="s">
        <v>526</v>
      </c>
      <c r="T757" t="s">
        <v>527</v>
      </c>
      <c r="U757" t="s">
        <v>554</v>
      </c>
      <c r="V757" t="s">
        <v>555</v>
      </c>
      <c r="W757" t="s">
        <v>556</v>
      </c>
      <c r="X757" t="s">
        <v>557</v>
      </c>
      <c r="Y757" t="s">
        <v>940</v>
      </c>
      <c r="Z757" t="s">
        <v>941</v>
      </c>
      <c r="AA757" t="s">
        <v>25</v>
      </c>
      <c r="AB757" s="3">
        <v>50105</v>
      </c>
      <c r="AC757">
        <v>0</v>
      </c>
      <c r="AD757">
        <v>0</v>
      </c>
      <c r="AE757" s="3">
        <v>50105</v>
      </c>
      <c r="AF757" s="3">
        <f t="shared" si="48"/>
        <v>0</v>
      </c>
      <c r="AG757" s="3">
        <v>50105</v>
      </c>
      <c r="AH757" s="3">
        <f t="shared" si="49"/>
        <v>51758.464999999997</v>
      </c>
      <c r="AI757" s="3">
        <f t="shared" si="50"/>
        <v>53414.73588</v>
      </c>
      <c r="AJ757">
        <v>0</v>
      </c>
      <c r="AK757">
        <v>0</v>
      </c>
      <c r="AL757">
        <v>0</v>
      </c>
      <c r="AM757">
        <f t="shared" si="51"/>
        <v>0</v>
      </c>
      <c r="AN757">
        <v>50105</v>
      </c>
      <c r="AO757">
        <v>0</v>
      </c>
    </row>
    <row r="758" spans="1:41" hidden="1" x14ac:dyDescent="0.3">
      <c r="A758">
        <v>11067</v>
      </c>
      <c r="B758">
        <v>223426</v>
      </c>
      <c r="C758">
        <v>256205</v>
      </c>
      <c r="D758">
        <v>383</v>
      </c>
      <c r="G758" t="s">
        <v>1356</v>
      </c>
      <c r="H758" t="s">
        <v>1357</v>
      </c>
      <c r="I758">
        <v>0</v>
      </c>
      <c r="J758" t="s">
        <v>519</v>
      </c>
      <c r="K758" t="s">
        <v>520</v>
      </c>
      <c r="L758">
        <v>10</v>
      </c>
      <c r="M758">
        <v>106</v>
      </c>
      <c r="N758" t="s">
        <v>1161</v>
      </c>
      <c r="O758" t="s">
        <v>565</v>
      </c>
      <c r="P758" t="s">
        <v>566</v>
      </c>
      <c r="Q758" t="s">
        <v>524</v>
      </c>
      <c r="R758" t="s">
        <v>525</v>
      </c>
      <c r="S758" t="s">
        <v>526</v>
      </c>
      <c r="T758" t="s">
        <v>527</v>
      </c>
      <c r="U758" t="s">
        <v>554</v>
      </c>
      <c r="V758" t="s">
        <v>555</v>
      </c>
      <c r="W758" t="s">
        <v>541</v>
      </c>
      <c r="X758" t="s">
        <v>542</v>
      </c>
      <c r="Y758" t="s">
        <v>1362</v>
      </c>
      <c r="Z758" t="s">
        <v>1363</v>
      </c>
      <c r="AA758" t="s">
        <v>25</v>
      </c>
      <c r="AB758" s="3">
        <v>236620</v>
      </c>
      <c r="AC758">
        <v>0</v>
      </c>
      <c r="AD758">
        <v>0</v>
      </c>
      <c r="AE758" s="3">
        <v>236620</v>
      </c>
      <c r="AF758" s="3">
        <f t="shared" si="48"/>
        <v>0</v>
      </c>
      <c r="AG758" s="3">
        <v>236620</v>
      </c>
      <c r="AH758" s="3">
        <f t="shared" si="49"/>
        <v>244428.46</v>
      </c>
      <c r="AI758" s="3">
        <f t="shared" si="50"/>
        <v>252250.17071999999</v>
      </c>
      <c r="AJ758">
        <v>0</v>
      </c>
      <c r="AK758">
        <v>0</v>
      </c>
      <c r="AL758">
        <v>0</v>
      </c>
      <c r="AM758">
        <f t="shared" si="51"/>
        <v>0</v>
      </c>
      <c r="AN758">
        <v>236620</v>
      </c>
      <c r="AO758">
        <v>0</v>
      </c>
    </row>
    <row r="759" spans="1:41" hidden="1" x14ac:dyDescent="0.3">
      <c r="A759">
        <v>11067</v>
      </c>
      <c r="B759">
        <v>223427</v>
      </c>
      <c r="C759">
        <v>256206</v>
      </c>
      <c r="D759">
        <v>383</v>
      </c>
      <c r="G759" t="s">
        <v>1356</v>
      </c>
      <c r="H759" t="s">
        <v>1357</v>
      </c>
      <c r="I759">
        <v>0</v>
      </c>
      <c r="J759" t="s">
        <v>519</v>
      </c>
      <c r="K759" t="s">
        <v>520</v>
      </c>
      <c r="L759">
        <v>10</v>
      </c>
      <c r="M759">
        <v>106</v>
      </c>
      <c r="N759" t="s">
        <v>1161</v>
      </c>
      <c r="O759" t="s">
        <v>565</v>
      </c>
      <c r="P759" t="s">
        <v>566</v>
      </c>
      <c r="Q759" t="s">
        <v>524</v>
      </c>
      <c r="R759" t="s">
        <v>525</v>
      </c>
      <c r="S759" t="s">
        <v>526</v>
      </c>
      <c r="T759" t="s">
        <v>527</v>
      </c>
      <c r="U759" t="s">
        <v>554</v>
      </c>
      <c r="V759" t="s">
        <v>555</v>
      </c>
      <c r="W759" t="s">
        <v>556</v>
      </c>
      <c r="X759" t="s">
        <v>557</v>
      </c>
      <c r="Y759" t="s">
        <v>1360</v>
      </c>
      <c r="Z759" t="s">
        <v>1361</v>
      </c>
      <c r="AA759" t="s">
        <v>25</v>
      </c>
      <c r="AB759" s="3">
        <v>1060058</v>
      </c>
      <c r="AC759">
        <v>0</v>
      </c>
      <c r="AD759">
        <v>0</v>
      </c>
      <c r="AE759" s="3">
        <v>1060058</v>
      </c>
      <c r="AF759" s="3">
        <f t="shared" si="48"/>
        <v>0</v>
      </c>
      <c r="AG759" s="3">
        <v>1060058</v>
      </c>
      <c r="AH759" s="3">
        <f t="shared" si="49"/>
        <v>1095039.9139999999</v>
      </c>
      <c r="AI759" s="3">
        <f t="shared" si="50"/>
        <v>1130081.1912479999</v>
      </c>
      <c r="AJ759">
        <v>0</v>
      </c>
      <c r="AK759">
        <v>0</v>
      </c>
      <c r="AL759">
        <v>538867.18000000005</v>
      </c>
      <c r="AM759">
        <f t="shared" si="51"/>
        <v>1077734.3600000001</v>
      </c>
      <c r="AN759">
        <v>521190.82</v>
      </c>
      <c r="AO759">
        <v>50.83</v>
      </c>
    </row>
    <row r="760" spans="1:41" hidden="1" x14ac:dyDescent="0.3">
      <c r="A760">
        <v>11110</v>
      </c>
      <c r="B760">
        <v>225993</v>
      </c>
      <c r="C760">
        <v>257576</v>
      </c>
      <c r="D760">
        <v>426</v>
      </c>
      <c r="G760" t="s">
        <v>1424</v>
      </c>
      <c r="H760" t="s">
        <v>1425</v>
      </c>
      <c r="I760">
        <v>0</v>
      </c>
      <c r="J760" t="s">
        <v>519</v>
      </c>
      <c r="K760" t="s">
        <v>520</v>
      </c>
      <c r="L760">
        <v>10</v>
      </c>
      <c r="M760">
        <v>114</v>
      </c>
      <c r="N760" t="s">
        <v>685</v>
      </c>
      <c r="O760" t="s">
        <v>686</v>
      </c>
      <c r="P760" t="s">
        <v>687</v>
      </c>
      <c r="Q760" t="s">
        <v>524</v>
      </c>
      <c r="R760" t="s">
        <v>525</v>
      </c>
      <c r="S760" t="s">
        <v>526</v>
      </c>
      <c r="T760" t="s">
        <v>527</v>
      </c>
      <c r="U760" t="s">
        <v>554</v>
      </c>
      <c r="V760" t="s">
        <v>555</v>
      </c>
      <c r="W760" t="s">
        <v>541</v>
      </c>
      <c r="X760" t="s">
        <v>542</v>
      </c>
      <c r="Y760" t="s">
        <v>592</v>
      </c>
      <c r="Z760" t="s">
        <v>593</v>
      </c>
      <c r="AA760" t="s">
        <v>29</v>
      </c>
      <c r="AB760" s="3">
        <v>48000</v>
      </c>
      <c r="AC760">
        <v>0</v>
      </c>
      <c r="AD760">
        <v>0</v>
      </c>
      <c r="AE760" s="3">
        <v>48000</v>
      </c>
      <c r="AF760" s="3">
        <f t="shared" si="48"/>
        <v>0</v>
      </c>
      <c r="AG760" s="3">
        <v>48000</v>
      </c>
      <c r="AH760" s="3">
        <f t="shared" si="49"/>
        <v>49583.999999999993</v>
      </c>
      <c r="AI760" s="3">
        <f t="shared" si="50"/>
        <v>51170.687999999995</v>
      </c>
      <c r="AJ760">
        <v>0</v>
      </c>
      <c r="AK760">
        <v>0</v>
      </c>
      <c r="AL760">
        <v>39239.120000000003</v>
      </c>
      <c r="AM760">
        <f t="shared" si="51"/>
        <v>78478.240000000005</v>
      </c>
      <c r="AN760">
        <v>8760.8799999999992</v>
      </c>
      <c r="AO760">
        <v>81.75</v>
      </c>
    </row>
    <row r="761" spans="1:41" hidden="1" x14ac:dyDescent="0.3">
      <c r="A761">
        <v>11081</v>
      </c>
      <c r="B761">
        <v>207010</v>
      </c>
      <c r="C761">
        <v>244408</v>
      </c>
      <c r="D761">
        <v>397</v>
      </c>
      <c r="G761" t="s">
        <v>1380</v>
      </c>
      <c r="H761" t="s">
        <v>1381</v>
      </c>
      <c r="I761">
        <v>0</v>
      </c>
      <c r="J761" t="s">
        <v>519</v>
      </c>
      <c r="K761" t="s">
        <v>520</v>
      </c>
      <c r="L761">
        <v>10</v>
      </c>
      <c r="M761">
        <v>104</v>
      </c>
      <c r="N761" t="s">
        <v>564</v>
      </c>
      <c r="O761" t="s">
        <v>565</v>
      </c>
      <c r="P761" t="s">
        <v>566</v>
      </c>
      <c r="Q761" t="s">
        <v>524</v>
      </c>
      <c r="R761" t="s">
        <v>525</v>
      </c>
      <c r="S761" t="s">
        <v>526</v>
      </c>
      <c r="T761" t="s">
        <v>527</v>
      </c>
      <c r="U761" t="s">
        <v>1382</v>
      </c>
      <c r="V761" t="s">
        <v>1383</v>
      </c>
      <c r="W761" t="s">
        <v>541</v>
      </c>
      <c r="X761" t="s">
        <v>542</v>
      </c>
      <c r="Y761" t="s">
        <v>588</v>
      </c>
      <c r="Z761" t="s">
        <v>589</v>
      </c>
      <c r="AA761" t="s">
        <v>29</v>
      </c>
      <c r="AB761" s="3">
        <v>47000</v>
      </c>
      <c r="AC761">
        <v>0</v>
      </c>
      <c r="AD761">
        <v>0</v>
      </c>
      <c r="AE761" s="3">
        <v>47000</v>
      </c>
      <c r="AF761" s="3">
        <f t="shared" si="48"/>
        <v>0</v>
      </c>
      <c r="AG761" s="3">
        <v>47000</v>
      </c>
      <c r="AH761" s="3">
        <f t="shared" si="49"/>
        <v>48550.999999999993</v>
      </c>
      <c r="AI761" s="3">
        <f t="shared" si="50"/>
        <v>50104.631999999991</v>
      </c>
      <c r="AJ761">
        <v>0</v>
      </c>
      <c r="AK761">
        <v>0</v>
      </c>
      <c r="AL761">
        <v>0</v>
      </c>
      <c r="AM761">
        <f t="shared" si="51"/>
        <v>0</v>
      </c>
      <c r="AN761">
        <v>47000</v>
      </c>
      <c r="AO761">
        <v>0</v>
      </c>
    </row>
    <row r="762" spans="1:41" hidden="1" x14ac:dyDescent="0.3">
      <c r="A762">
        <v>12350</v>
      </c>
      <c r="B762">
        <v>231788</v>
      </c>
      <c r="C762">
        <v>257718</v>
      </c>
      <c r="D762">
        <v>6486</v>
      </c>
      <c r="G762" t="s">
        <v>2112</v>
      </c>
      <c r="H762" t="s">
        <v>2113</v>
      </c>
      <c r="I762">
        <v>0</v>
      </c>
      <c r="J762" t="s">
        <v>519</v>
      </c>
      <c r="K762" t="s">
        <v>520</v>
      </c>
      <c r="L762">
        <v>5</v>
      </c>
      <c r="M762">
        <v>58</v>
      </c>
      <c r="N762" t="s">
        <v>617</v>
      </c>
      <c r="O762" t="s">
        <v>618</v>
      </c>
      <c r="P762" t="s">
        <v>619</v>
      </c>
      <c r="Q762" t="s">
        <v>524</v>
      </c>
      <c r="R762" t="s">
        <v>525</v>
      </c>
      <c r="S762" t="s">
        <v>526</v>
      </c>
      <c r="T762" t="s">
        <v>527</v>
      </c>
      <c r="U762" t="s">
        <v>779</v>
      </c>
      <c r="V762" t="s">
        <v>780</v>
      </c>
      <c r="W762" t="s">
        <v>530</v>
      </c>
      <c r="X762" t="s">
        <v>531</v>
      </c>
      <c r="Y762" t="s">
        <v>1882</v>
      </c>
      <c r="Z762" t="s">
        <v>1883</v>
      </c>
      <c r="AA762" t="s">
        <v>29</v>
      </c>
      <c r="AB762" s="3">
        <v>46095</v>
      </c>
      <c r="AC762">
        <v>0</v>
      </c>
      <c r="AD762">
        <v>0</v>
      </c>
      <c r="AE762" s="3">
        <v>46095</v>
      </c>
      <c r="AF762" s="3">
        <f t="shared" si="48"/>
        <v>0</v>
      </c>
      <c r="AG762" s="3">
        <v>46095</v>
      </c>
      <c r="AH762" s="3">
        <f t="shared" si="49"/>
        <v>47616.134999999995</v>
      </c>
      <c r="AI762" s="3">
        <f t="shared" si="50"/>
        <v>49139.851319999994</v>
      </c>
      <c r="AJ762">
        <v>0</v>
      </c>
      <c r="AK762">
        <v>0</v>
      </c>
      <c r="AL762">
        <v>0</v>
      </c>
      <c r="AM762">
        <f t="shared" si="51"/>
        <v>0</v>
      </c>
      <c r="AN762">
        <v>46095</v>
      </c>
      <c r="AO762">
        <v>0</v>
      </c>
    </row>
    <row r="763" spans="1:41" hidden="1" x14ac:dyDescent="0.3">
      <c r="A763">
        <v>11011</v>
      </c>
      <c r="B763">
        <v>200548</v>
      </c>
      <c r="C763">
        <v>238048</v>
      </c>
      <c r="D763">
        <v>327</v>
      </c>
      <c r="G763" t="s">
        <v>1292</v>
      </c>
      <c r="H763" t="s">
        <v>1293</v>
      </c>
      <c r="I763">
        <v>0</v>
      </c>
      <c r="J763" t="s">
        <v>519</v>
      </c>
      <c r="K763" t="s">
        <v>520</v>
      </c>
      <c r="L763">
        <v>6</v>
      </c>
      <c r="M763">
        <v>75</v>
      </c>
      <c r="N763" t="s">
        <v>635</v>
      </c>
      <c r="O763" t="s">
        <v>636</v>
      </c>
      <c r="P763" t="s">
        <v>637</v>
      </c>
      <c r="Q763" t="s">
        <v>524</v>
      </c>
      <c r="R763" t="s">
        <v>525</v>
      </c>
      <c r="S763" t="s">
        <v>526</v>
      </c>
      <c r="T763" t="s">
        <v>527</v>
      </c>
      <c r="U763" t="s">
        <v>554</v>
      </c>
      <c r="V763" t="s">
        <v>555</v>
      </c>
      <c r="W763" t="s">
        <v>541</v>
      </c>
      <c r="X763" t="s">
        <v>542</v>
      </c>
      <c r="Y763" t="s">
        <v>592</v>
      </c>
      <c r="Z763" t="s">
        <v>593</v>
      </c>
      <c r="AA763" t="s">
        <v>29</v>
      </c>
      <c r="AB763" s="3">
        <v>15000</v>
      </c>
      <c r="AC763">
        <v>30000</v>
      </c>
      <c r="AD763">
        <v>0</v>
      </c>
      <c r="AE763" s="3">
        <v>45000</v>
      </c>
      <c r="AF763" s="3">
        <f t="shared" si="48"/>
        <v>0</v>
      </c>
      <c r="AG763" s="3">
        <v>45000</v>
      </c>
      <c r="AH763" s="3">
        <f t="shared" si="49"/>
        <v>46484.999999999993</v>
      </c>
      <c r="AI763" s="3">
        <f t="shared" si="50"/>
        <v>47972.52</v>
      </c>
      <c r="AJ763">
        <v>0</v>
      </c>
      <c r="AK763">
        <v>0</v>
      </c>
      <c r="AL763">
        <v>17510.689999999999</v>
      </c>
      <c r="AM763">
        <f t="shared" si="51"/>
        <v>35021.379999999997</v>
      </c>
      <c r="AN763">
        <v>27489.31</v>
      </c>
      <c r="AO763">
        <v>38.909999999999997</v>
      </c>
    </row>
    <row r="764" spans="1:41" hidden="1" x14ac:dyDescent="0.3">
      <c r="A764">
        <v>11083</v>
      </c>
      <c r="B764">
        <v>226001</v>
      </c>
      <c r="C764">
        <v>257582</v>
      </c>
      <c r="D764">
        <v>399</v>
      </c>
      <c r="G764" t="s">
        <v>1340</v>
      </c>
      <c r="H764" t="s">
        <v>1341</v>
      </c>
      <c r="I764">
        <v>0</v>
      </c>
      <c r="J764" t="s">
        <v>519</v>
      </c>
      <c r="K764" t="s">
        <v>520</v>
      </c>
      <c r="L764">
        <v>2</v>
      </c>
      <c r="M764">
        <v>33</v>
      </c>
      <c r="N764" t="s">
        <v>610</v>
      </c>
      <c r="O764" t="s">
        <v>611</v>
      </c>
      <c r="P764" t="s">
        <v>612</v>
      </c>
      <c r="Q764" t="s">
        <v>524</v>
      </c>
      <c r="R764" t="s">
        <v>525</v>
      </c>
      <c r="S764" t="s">
        <v>526</v>
      </c>
      <c r="T764" t="s">
        <v>527</v>
      </c>
      <c r="U764" t="s">
        <v>554</v>
      </c>
      <c r="V764" t="s">
        <v>555</v>
      </c>
      <c r="W764" t="s">
        <v>613</v>
      </c>
      <c r="X764" t="s">
        <v>614</v>
      </c>
      <c r="Y764" t="s">
        <v>592</v>
      </c>
      <c r="Z764" t="s">
        <v>593</v>
      </c>
      <c r="AA764" t="s">
        <v>29</v>
      </c>
      <c r="AB764" s="3">
        <v>45000</v>
      </c>
      <c r="AC764">
        <v>0</v>
      </c>
      <c r="AD764">
        <v>0</v>
      </c>
      <c r="AE764" s="3">
        <v>45000</v>
      </c>
      <c r="AF764" s="3">
        <f t="shared" si="48"/>
        <v>0</v>
      </c>
      <c r="AG764" s="3">
        <v>45000</v>
      </c>
      <c r="AH764" s="3">
        <f t="shared" si="49"/>
        <v>46484.999999999993</v>
      </c>
      <c r="AI764" s="3">
        <f t="shared" si="50"/>
        <v>47972.52</v>
      </c>
      <c r="AJ764">
        <v>0</v>
      </c>
      <c r="AK764">
        <v>0</v>
      </c>
      <c r="AL764">
        <v>23598.79</v>
      </c>
      <c r="AM764">
        <f t="shared" si="51"/>
        <v>47197.58</v>
      </c>
      <c r="AN764">
        <v>21401.21</v>
      </c>
      <c r="AO764">
        <v>52.44</v>
      </c>
    </row>
    <row r="765" spans="1:41" hidden="1" x14ac:dyDescent="0.3">
      <c r="A765">
        <v>11203</v>
      </c>
      <c r="B765">
        <v>225992</v>
      </c>
      <c r="C765">
        <v>257575</v>
      </c>
      <c r="D765">
        <v>519</v>
      </c>
      <c r="G765" t="s">
        <v>1586</v>
      </c>
      <c r="H765" t="s">
        <v>1587</v>
      </c>
      <c r="I765">
        <v>0</v>
      </c>
      <c r="J765" t="s">
        <v>519</v>
      </c>
      <c r="K765" t="s">
        <v>520</v>
      </c>
      <c r="L765">
        <v>5</v>
      </c>
      <c r="M765">
        <v>83</v>
      </c>
      <c r="N765" t="s">
        <v>898</v>
      </c>
      <c r="O765" t="s">
        <v>899</v>
      </c>
      <c r="P765" t="s">
        <v>900</v>
      </c>
      <c r="Q765" t="s">
        <v>524</v>
      </c>
      <c r="R765" t="s">
        <v>525</v>
      </c>
      <c r="S765" t="s">
        <v>526</v>
      </c>
      <c r="T765" t="s">
        <v>527</v>
      </c>
      <c r="U765" t="s">
        <v>554</v>
      </c>
      <c r="V765" t="s">
        <v>555</v>
      </c>
      <c r="W765" t="s">
        <v>541</v>
      </c>
      <c r="X765" t="s">
        <v>542</v>
      </c>
      <c r="Y765" t="s">
        <v>592</v>
      </c>
      <c r="Z765" t="s">
        <v>593</v>
      </c>
      <c r="AA765" t="s">
        <v>29</v>
      </c>
      <c r="AB765" s="3">
        <v>45000</v>
      </c>
      <c r="AC765">
        <v>0</v>
      </c>
      <c r="AD765">
        <v>0</v>
      </c>
      <c r="AE765" s="3">
        <v>45000</v>
      </c>
      <c r="AF765" s="3">
        <f t="shared" si="48"/>
        <v>0</v>
      </c>
      <c r="AG765" s="3">
        <v>45000</v>
      </c>
      <c r="AH765" s="3">
        <f t="shared" si="49"/>
        <v>46484.999999999993</v>
      </c>
      <c r="AI765" s="3">
        <f t="shared" si="50"/>
        <v>47972.52</v>
      </c>
      <c r="AJ765">
        <v>0</v>
      </c>
      <c r="AK765">
        <v>0</v>
      </c>
      <c r="AL765">
        <v>0</v>
      </c>
      <c r="AM765">
        <f t="shared" si="51"/>
        <v>0</v>
      </c>
      <c r="AN765">
        <v>45000</v>
      </c>
      <c r="AO765">
        <v>0</v>
      </c>
    </row>
    <row r="766" spans="1:41" hidden="1" x14ac:dyDescent="0.3">
      <c r="A766">
        <v>10842</v>
      </c>
      <c r="B766">
        <v>209122</v>
      </c>
      <c r="C766">
        <v>246485</v>
      </c>
      <c r="D766">
        <v>158</v>
      </c>
      <c r="E766" t="str">
        <f>CONCATENATE(MID(G766,8,3),F766)</f>
        <v>003/078/1341</v>
      </c>
      <c r="F766" s="252" t="s">
        <v>594</v>
      </c>
      <c r="G766" t="s">
        <v>985</v>
      </c>
      <c r="H766" t="s">
        <v>986</v>
      </c>
      <c r="I766">
        <v>0</v>
      </c>
      <c r="J766" t="s">
        <v>519</v>
      </c>
      <c r="K766" t="s">
        <v>520</v>
      </c>
      <c r="L766">
        <v>4</v>
      </c>
      <c r="M766">
        <v>50</v>
      </c>
      <c r="N766" t="s">
        <v>536</v>
      </c>
      <c r="O766" t="s">
        <v>537</v>
      </c>
      <c r="P766" t="s">
        <v>538</v>
      </c>
      <c r="Q766" t="s">
        <v>524</v>
      </c>
      <c r="R766" t="s">
        <v>525</v>
      </c>
      <c r="S766" t="s">
        <v>526</v>
      </c>
      <c r="T766" t="s">
        <v>527</v>
      </c>
      <c r="U766" t="s">
        <v>554</v>
      </c>
      <c r="V766" t="s">
        <v>555</v>
      </c>
      <c r="W766" t="s">
        <v>541</v>
      </c>
      <c r="X766" t="s">
        <v>542</v>
      </c>
      <c r="Y766" t="s">
        <v>595</v>
      </c>
      <c r="Z766" t="s">
        <v>596</v>
      </c>
      <c r="AA766" t="s">
        <v>29</v>
      </c>
      <c r="AB766" s="3">
        <v>44968</v>
      </c>
      <c r="AC766">
        <v>0</v>
      </c>
      <c r="AD766">
        <v>0</v>
      </c>
      <c r="AE766" s="3">
        <v>44968</v>
      </c>
      <c r="AF766" s="3" t="e">
        <f t="shared" si="48"/>
        <v>#N/A</v>
      </c>
      <c r="AG766" s="3" t="e">
        <f>VLOOKUP(E766,'[2]Emp Cost Summary 2627'!$A:$Y,25,0)</f>
        <v>#N/A</v>
      </c>
      <c r="AH766" s="3" t="e">
        <f t="shared" si="49"/>
        <v>#N/A</v>
      </c>
      <c r="AI766" s="3" t="e">
        <f t="shared" si="50"/>
        <v>#N/A</v>
      </c>
      <c r="AJ766">
        <v>0</v>
      </c>
      <c r="AK766">
        <v>0</v>
      </c>
      <c r="AL766">
        <v>44066</v>
      </c>
      <c r="AM766">
        <f t="shared" si="51"/>
        <v>88132</v>
      </c>
      <c r="AN766">
        <v>902</v>
      </c>
      <c r="AO766">
        <v>97.99</v>
      </c>
    </row>
    <row r="767" spans="1:41" hidden="1" x14ac:dyDescent="0.3">
      <c r="A767">
        <v>12376</v>
      </c>
      <c r="B767">
        <v>231802</v>
      </c>
      <c r="C767">
        <v>257730</v>
      </c>
      <c r="D767">
        <v>6540</v>
      </c>
      <c r="G767" t="s">
        <v>2078</v>
      </c>
      <c r="H767" t="s">
        <v>2079</v>
      </c>
      <c r="I767">
        <v>0</v>
      </c>
      <c r="J767" t="s">
        <v>519</v>
      </c>
      <c r="K767" t="s">
        <v>520</v>
      </c>
      <c r="L767">
        <v>5</v>
      </c>
      <c r="M767">
        <v>58</v>
      </c>
      <c r="N767" t="s">
        <v>617</v>
      </c>
      <c r="O767" t="s">
        <v>618</v>
      </c>
      <c r="P767" t="s">
        <v>619</v>
      </c>
      <c r="Q767" t="s">
        <v>524</v>
      </c>
      <c r="R767" t="s">
        <v>525</v>
      </c>
      <c r="S767" t="s">
        <v>526</v>
      </c>
      <c r="T767" t="s">
        <v>527</v>
      </c>
      <c r="U767" t="s">
        <v>779</v>
      </c>
      <c r="V767" t="s">
        <v>780</v>
      </c>
      <c r="W767" t="s">
        <v>530</v>
      </c>
      <c r="X767" t="s">
        <v>531</v>
      </c>
      <c r="Y767" t="s">
        <v>1882</v>
      </c>
      <c r="Z767" t="s">
        <v>1883</v>
      </c>
      <c r="AA767" t="s">
        <v>29</v>
      </c>
      <c r="AB767" s="3">
        <v>44920</v>
      </c>
      <c r="AC767">
        <v>0</v>
      </c>
      <c r="AD767">
        <v>0</v>
      </c>
      <c r="AE767" s="3">
        <v>44920</v>
      </c>
      <c r="AF767" s="3">
        <f t="shared" si="48"/>
        <v>0</v>
      </c>
      <c r="AG767" s="3">
        <v>44920</v>
      </c>
      <c r="AH767" s="3">
        <f t="shared" si="49"/>
        <v>46402.359999999993</v>
      </c>
      <c r="AI767" s="3">
        <f t="shared" si="50"/>
        <v>47887.235519999995</v>
      </c>
      <c r="AJ767">
        <v>0</v>
      </c>
      <c r="AK767">
        <v>0</v>
      </c>
      <c r="AL767">
        <v>0</v>
      </c>
      <c r="AM767">
        <f t="shared" si="51"/>
        <v>0</v>
      </c>
      <c r="AN767">
        <v>44920</v>
      </c>
      <c r="AO767">
        <v>0</v>
      </c>
    </row>
    <row r="768" spans="1:41" hidden="1" x14ac:dyDescent="0.3">
      <c r="A768">
        <v>12283</v>
      </c>
      <c r="B768">
        <v>224317</v>
      </c>
      <c r="C768">
        <v>256754</v>
      </c>
      <c r="D768">
        <v>6639</v>
      </c>
      <c r="G768" t="s">
        <v>1888</v>
      </c>
      <c r="H768" t="s">
        <v>1889</v>
      </c>
      <c r="I768">
        <v>0</v>
      </c>
      <c r="J768" t="s">
        <v>519</v>
      </c>
      <c r="K768" t="s">
        <v>520</v>
      </c>
      <c r="L768">
        <v>5</v>
      </c>
      <c r="M768">
        <v>58</v>
      </c>
      <c r="N768" t="s">
        <v>617</v>
      </c>
      <c r="O768" t="s">
        <v>618</v>
      </c>
      <c r="P768" t="s">
        <v>619</v>
      </c>
      <c r="Q768" t="s">
        <v>524</v>
      </c>
      <c r="R768" t="s">
        <v>525</v>
      </c>
      <c r="S768" t="s">
        <v>526</v>
      </c>
      <c r="T768" t="s">
        <v>527</v>
      </c>
      <c r="U768" t="s">
        <v>779</v>
      </c>
      <c r="V768" t="s">
        <v>780</v>
      </c>
      <c r="W768" t="s">
        <v>530</v>
      </c>
      <c r="X768" t="s">
        <v>531</v>
      </c>
      <c r="Y768" t="s">
        <v>706</v>
      </c>
      <c r="Z768" t="s">
        <v>707</v>
      </c>
      <c r="AA768" t="s">
        <v>28</v>
      </c>
      <c r="AB768" s="3">
        <v>27295</v>
      </c>
      <c r="AC768">
        <v>0</v>
      </c>
      <c r="AD768">
        <v>0</v>
      </c>
      <c r="AE768" s="3">
        <v>27295</v>
      </c>
      <c r="AF768" s="3">
        <f t="shared" si="48"/>
        <v>0</v>
      </c>
      <c r="AG768" s="3">
        <v>27295</v>
      </c>
      <c r="AH768" s="3">
        <f t="shared" si="49"/>
        <v>28195.734999999997</v>
      </c>
      <c r="AI768" s="3">
        <f t="shared" si="50"/>
        <v>29097.998519999997</v>
      </c>
      <c r="AJ768">
        <v>0</v>
      </c>
      <c r="AK768">
        <v>0</v>
      </c>
      <c r="AL768">
        <v>0</v>
      </c>
      <c r="AM768">
        <f t="shared" si="51"/>
        <v>0</v>
      </c>
      <c r="AN768">
        <v>27295</v>
      </c>
      <c r="AO768">
        <v>0</v>
      </c>
    </row>
    <row r="769" spans="1:41" hidden="1" x14ac:dyDescent="0.3">
      <c r="A769">
        <v>12608</v>
      </c>
      <c r="B769">
        <v>224098</v>
      </c>
      <c r="C769">
        <v>256688</v>
      </c>
      <c r="D769">
        <v>8624</v>
      </c>
      <c r="G769" t="s">
        <v>1996</v>
      </c>
      <c r="H769" t="s">
        <v>1997</v>
      </c>
      <c r="I769">
        <v>0</v>
      </c>
      <c r="J769" t="s">
        <v>519</v>
      </c>
      <c r="K769" t="s">
        <v>520</v>
      </c>
      <c r="L769">
        <v>5</v>
      </c>
      <c r="M769">
        <v>58</v>
      </c>
      <c r="N769" t="s">
        <v>617</v>
      </c>
      <c r="O769" t="s">
        <v>618</v>
      </c>
      <c r="P769" t="s">
        <v>619</v>
      </c>
      <c r="Q769" t="s">
        <v>524</v>
      </c>
      <c r="R769" t="s">
        <v>525</v>
      </c>
      <c r="S769" t="s">
        <v>526</v>
      </c>
      <c r="T769" t="s">
        <v>527</v>
      </c>
      <c r="U769" t="s">
        <v>779</v>
      </c>
      <c r="V769" t="s">
        <v>780</v>
      </c>
      <c r="W769" t="s">
        <v>541</v>
      </c>
      <c r="X769" t="s">
        <v>542</v>
      </c>
      <c r="Y769" t="s">
        <v>706</v>
      </c>
      <c r="Z769" t="s">
        <v>707</v>
      </c>
      <c r="AA769" t="s">
        <v>28</v>
      </c>
      <c r="AB769" s="3">
        <v>27295</v>
      </c>
      <c r="AC769">
        <v>0</v>
      </c>
      <c r="AD769">
        <v>0</v>
      </c>
      <c r="AE769" s="3">
        <v>27295</v>
      </c>
      <c r="AF769" s="3">
        <f t="shared" si="48"/>
        <v>0</v>
      </c>
      <c r="AG769" s="3">
        <v>27295</v>
      </c>
      <c r="AH769" s="3">
        <f t="shared" si="49"/>
        <v>28195.734999999997</v>
      </c>
      <c r="AI769" s="3">
        <f t="shared" si="50"/>
        <v>29097.998519999997</v>
      </c>
      <c r="AJ769">
        <v>0</v>
      </c>
      <c r="AK769">
        <v>0</v>
      </c>
      <c r="AL769">
        <v>0</v>
      </c>
      <c r="AM769">
        <f t="shared" si="51"/>
        <v>0</v>
      </c>
      <c r="AN769">
        <v>27295</v>
      </c>
      <c r="AO769">
        <v>0</v>
      </c>
    </row>
    <row r="770" spans="1:41" hidden="1" x14ac:dyDescent="0.3">
      <c r="A770">
        <v>12797</v>
      </c>
      <c r="B770">
        <v>235100</v>
      </c>
      <c r="C770">
        <v>256814</v>
      </c>
      <c r="D770">
        <v>8860</v>
      </c>
      <c r="G770" t="s">
        <v>2066</v>
      </c>
      <c r="H770" t="s">
        <v>2067</v>
      </c>
      <c r="I770">
        <v>0</v>
      </c>
      <c r="J770" t="s">
        <v>519</v>
      </c>
      <c r="K770" t="s">
        <v>520</v>
      </c>
      <c r="L770">
        <v>5</v>
      </c>
      <c r="M770">
        <v>58</v>
      </c>
      <c r="N770" t="s">
        <v>617</v>
      </c>
      <c r="O770" t="s">
        <v>618</v>
      </c>
      <c r="P770" t="s">
        <v>619</v>
      </c>
      <c r="Q770" t="s">
        <v>524</v>
      </c>
      <c r="R770" t="s">
        <v>525</v>
      </c>
      <c r="S770" t="s">
        <v>526</v>
      </c>
      <c r="T770" t="s">
        <v>527</v>
      </c>
      <c r="U770" t="s">
        <v>779</v>
      </c>
      <c r="V770" t="s">
        <v>780</v>
      </c>
      <c r="W770" t="s">
        <v>530</v>
      </c>
      <c r="X770" t="s">
        <v>531</v>
      </c>
      <c r="Y770" t="s">
        <v>706</v>
      </c>
      <c r="Z770" t="s">
        <v>707</v>
      </c>
      <c r="AA770" t="s">
        <v>28</v>
      </c>
      <c r="AB770" s="3">
        <v>27295</v>
      </c>
      <c r="AC770">
        <v>0</v>
      </c>
      <c r="AD770">
        <v>0</v>
      </c>
      <c r="AE770" s="3">
        <v>27295</v>
      </c>
      <c r="AF770" s="3">
        <f t="shared" si="48"/>
        <v>0</v>
      </c>
      <c r="AG770" s="3">
        <v>27295</v>
      </c>
      <c r="AH770" s="3">
        <f t="shared" si="49"/>
        <v>28195.734999999997</v>
      </c>
      <c r="AI770" s="3">
        <f t="shared" si="50"/>
        <v>29097.998519999997</v>
      </c>
      <c r="AJ770">
        <v>0</v>
      </c>
      <c r="AK770">
        <v>0</v>
      </c>
      <c r="AL770">
        <v>0</v>
      </c>
      <c r="AM770">
        <f t="shared" si="51"/>
        <v>0</v>
      </c>
      <c r="AN770">
        <v>27295</v>
      </c>
      <c r="AO770">
        <v>0</v>
      </c>
    </row>
    <row r="771" spans="1:41" hidden="1" x14ac:dyDescent="0.3">
      <c r="A771">
        <v>11074</v>
      </c>
      <c r="B771">
        <v>226059</v>
      </c>
      <c r="C771">
        <v>257767</v>
      </c>
      <c r="D771">
        <v>390</v>
      </c>
      <c r="G771" t="s">
        <v>1370</v>
      </c>
      <c r="H771" t="s">
        <v>1371</v>
      </c>
      <c r="I771">
        <v>0</v>
      </c>
      <c r="J771" t="s">
        <v>519</v>
      </c>
      <c r="K771" t="s">
        <v>520</v>
      </c>
      <c r="L771">
        <v>10</v>
      </c>
      <c r="M771">
        <v>104</v>
      </c>
      <c r="N771" t="s">
        <v>564</v>
      </c>
      <c r="O771" t="s">
        <v>1254</v>
      </c>
      <c r="P771" t="s">
        <v>1255</v>
      </c>
      <c r="Q771" t="s">
        <v>524</v>
      </c>
      <c r="R771" t="s">
        <v>525</v>
      </c>
      <c r="S771" t="s">
        <v>526</v>
      </c>
      <c r="T771" t="s">
        <v>527</v>
      </c>
      <c r="U771" t="s">
        <v>554</v>
      </c>
      <c r="V771" t="s">
        <v>555</v>
      </c>
      <c r="W771" t="s">
        <v>541</v>
      </c>
      <c r="X771" t="s">
        <v>542</v>
      </c>
      <c r="Y771" t="s">
        <v>1372</v>
      </c>
      <c r="Z771" t="s">
        <v>1373</v>
      </c>
      <c r="AA771" t="s">
        <v>30</v>
      </c>
      <c r="AB771" s="3">
        <v>626026</v>
      </c>
      <c r="AC771">
        <v>0</v>
      </c>
      <c r="AD771">
        <v>0</v>
      </c>
      <c r="AE771" s="3">
        <v>626026</v>
      </c>
      <c r="AF771" s="3">
        <f t="shared" si="48"/>
        <v>43821.820000000065</v>
      </c>
      <c r="AG771" s="3">
        <v>669847.82000000007</v>
      </c>
      <c r="AH771" s="3">
        <f t="shared" si="49"/>
        <v>691952.79806000006</v>
      </c>
      <c r="AI771" s="3">
        <f t="shared" si="50"/>
        <v>714095.28759792005</v>
      </c>
      <c r="AJ771">
        <v>0</v>
      </c>
      <c r="AK771">
        <v>0</v>
      </c>
      <c r="AL771">
        <v>246079.4</v>
      </c>
      <c r="AM771">
        <f t="shared" si="51"/>
        <v>492158.8</v>
      </c>
      <c r="AN771">
        <v>379946.6</v>
      </c>
      <c r="AO771">
        <v>39.31</v>
      </c>
    </row>
    <row r="772" spans="1:41" hidden="1" x14ac:dyDescent="0.3">
      <c r="A772">
        <v>11074</v>
      </c>
      <c r="B772">
        <v>226060</v>
      </c>
      <c r="C772">
        <v>257768</v>
      </c>
      <c r="D772">
        <v>390</v>
      </c>
      <c r="G772" t="s">
        <v>1370</v>
      </c>
      <c r="H772" t="s">
        <v>1371</v>
      </c>
      <c r="I772">
        <v>0</v>
      </c>
      <c r="J772" t="s">
        <v>519</v>
      </c>
      <c r="K772" t="s">
        <v>520</v>
      </c>
      <c r="L772">
        <v>10</v>
      </c>
      <c r="M772">
        <v>104</v>
      </c>
      <c r="N772" t="s">
        <v>564</v>
      </c>
      <c r="O772" t="s">
        <v>1254</v>
      </c>
      <c r="P772" t="s">
        <v>1255</v>
      </c>
      <c r="Q772" t="s">
        <v>524</v>
      </c>
      <c r="R772" t="s">
        <v>525</v>
      </c>
      <c r="S772" t="s">
        <v>526</v>
      </c>
      <c r="T772" t="s">
        <v>527</v>
      </c>
      <c r="U772" t="s">
        <v>554</v>
      </c>
      <c r="V772" t="s">
        <v>555</v>
      </c>
      <c r="W772" t="s">
        <v>541</v>
      </c>
      <c r="X772" t="s">
        <v>542</v>
      </c>
      <c r="Y772" t="s">
        <v>1374</v>
      </c>
      <c r="Z772" t="s">
        <v>1375</v>
      </c>
      <c r="AA772" t="s">
        <v>30</v>
      </c>
      <c r="AB772" s="3">
        <v>45792</v>
      </c>
      <c r="AC772">
        <v>0</v>
      </c>
      <c r="AD772">
        <v>0</v>
      </c>
      <c r="AE772" s="3">
        <v>45792</v>
      </c>
      <c r="AF772" s="3">
        <f t="shared" si="48"/>
        <v>3205.4400000000023</v>
      </c>
      <c r="AG772" s="3">
        <v>48997.440000000002</v>
      </c>
      <c r="AH772" s="3">
        <f t="shared" si="49"/>
        <v>50614.355519999997</v>
      </c>
      <c r="AI772" s="3">
        <f t="shared" si="50"/>
        <v>52234.014896640001</v>
      </c>
      <c r="AJ772">
        <v>0</v>
      </c>
      <c r="AK772">
        <v>0</v>
      </c>
      <c r="AL772">
        <v>19585</v>
      </c>
      <c r="AM772">
        <f t="shared" si="51"/>
        <v>39170</v>
      </c>
      <c r="AN772">
        <v>26207</v>
      </c>
      <c r="AO772">
        <v>42.77</v>
      </c>
    </row>
    <row r="773" spans="1:41" hidden="1" x14ac:dyDescent="0.3">
      <c r="A773">
        <v>11074</v>
      </c>
      <c r="B773">
        <v>226061</v>
      </c>
      <c r="C773">
        <v>257769</v>
      </c>
      <c r="D773">
        <v>390</v>
      </c>
      <c r="G773" t="s">
        <v>1370</v>
      </c>
      <c r="H773" t="s">
        <v>1371</v>
      </c>
      <c r="I773">
        <v>0</v>
      </c>
      <c r="J773" t="s">
        <v>519</v>
      </c>
      <c r="K773" t="s">
        <v>520</v>
      </c>
      <c r="L773">
        <v>10</v>
      </c>
      <c r="M773">
        <v>104</v>
      </c>
      <c r="N773" t="s">
        <v>564</v>
      </c>
      <c r="O773" t="s">
        <v>1254</v>
      </c>
      <c r="P773" t="s">
        <v>1255</v>
      </c>
      <c r="Q773" t="s">
        <v>524</v>
      </c>
      <c r="R773" t="s">
        <v>525</v>
      </c>
      <c r="S773" t="s">
        <v>526</v>
      </c>
      <c r="T773" t="s">
        <v>527</v>
      </c>
      <c r="U773" t="s">
        <v>554</v>
      </c>
      <c r="V773" t="s">
        <v>555</v>
      </c>
      <c r="W773" t="s">
        <v>541</v>
      </c>
      <c r="X773" t="s">
        <v>542</v>
      </c>
      <c r="Y773" t="s">
        <v>1376</v>
      </c>
      <c r="Z773" t="s">
        <v>1377</v>
      </c>
      <c r="AA773" t="s">
        <v>30</v>
      </c>
      <c r="AB773" s="3">
        <v>208675</v>
      </c>
      <c r="AC773">
        <v>0</v>
      </c>
      <c r="AD773">
        <v>0</v>
      </c>
      <c r="AE773" s="3">
        <v>208675</v>
      </c>
      <c r="AF773" s="3">
        <f t="shared" si="48"/>
        <v>14607.25</v>
      </c>
      <c r="AG773" s="3">
        <v>223282.25</v>
      </c>
      <c r="AH773" s="3">
        <f t="shared" si="49"/>
        <v>230650.56425</v>
      </c>
      <c r="AI773" s="3">
        <f t="shared" si="50"/>
        <v>238031.38230600001</v>
      </c>
      <c r="AJ773">
        <v>0</v>
      </c>
      <c r="AK773">
        <v>0</v>
      </c>
      <c r="AL773">
        <v>82026.45</v>
      </c>
      <c r="AM773">
        <f t="shared" si="51"/>
        <v>164052.9</v>
      </c>
      <c r="AN773">
        <v>126648.55</v>
      </c>
      <c r="AO773">
        <v>39.31</v>
      </c>
    </row>
    <row r="774" spans="1:41" hidden="1" x14ac:dyDescent="0.3">
      <c r="A774">
        <v>11208</v>
      </c>
      <c r="B774">
        <v>206655</v>
      </c>
      <c r="C774">
        <v>244058</v>
      </c>
      <c r="D774">
        <v>524</v>
      </c>
      <c r="G774" t="s">
        <v>1596</v>
      </c>
      <c r="H774" t="s">
        <v>1597</v>
      </c>
      <c r="I774">
        <v>0</v>
      </c>
      <c r="J774" t="s">
        <v>519</v>
      </c>
      <c r="K774" t="s">
        <v>520</v>
      </c>
      <c r="L774">
        <v>3</v>
      </c>
      <c r="M774">
        <v>37</v>
      </c>
      <c r="N774" t="s">
        <v>1071</v>
      </c>
      <c r="O774" t="s">
        <v>1072</v>
      </c>
      <c r="P774" t="s">
        <v>1073</v>
      </c>
      <c r="Q774" t="s">
        <v>524</v>
      </c>
      <c r="R774" t="s">
        <v>525</v>
      </c>
      <c r="S774" t="s">
        <v>526</v>
      </c>
      <c r="T774" t="s">
        <v>527</v>
      </c>
      <c r="U774" t="s">
        <v>554</v>
      </c>
      <c r="V774" t="s">
        <v>555</v>
      </c>
      <c r="W774" t="s">
        <v>541</v>
      </c>
      <c r="X774" t="s">
        <v>542</v>
      </c>
      <c r="Y774" t="s">
        <v>648</v>
      </c>
      <c r="Z774" t="s">
        <v>649</v>
      </c>
      <c r="AA774" t="s">
        <v>29</v>
      </c>
      <c r="AB774" s="3">
        <v>44736</v>
      </c>
      <c r="AC774">
        <v>0</v>
      </c>
      <c r="AD774">
        <v>0</v>
      </c>
      <c r="AE774" s="3">
        <v>44736</v>
      </c>
      <c r="AF774" s="3">
        <f t="shared" si="48"/>
        <v>0</v>
      </c>
      <c r="AG774" s="3">
        <v>44736</v>
      </c>
      <c r="AH774" s="3">
        <f t="shared" si="49"/>
        <v>46212.287999999993</v>
      </c>
      <c r="AI774" s="3">
        <f t="shared" si="50"/>
        <v>47691.081215999991</v>
      </c>
      <c r="AJ774">
        <v>0</v>
      </c>
      <c r="AK774">
        <v>0</v>
      </c>
      <c r="AL774">
        <v>32326.09</v>
      </c>
      <c r="AM774">
        <f t="shared" si="51"/>
        <v>64652.18</v>
      </c>
      <c r="AN774">
        <v>12409.91</v>
      </c>
      <c r="AO774">
        <v>72.260000000000005</v>
      </c>
    </row>
    <row r="775" spans="1:41" hidden="1" x14ac:dyDescent="0.3">
      <c r="A775">
        <v>10811</v>
      </c>
      <c r="B775">
        <v>201798</v>
      </c>
      <c r="C775">
        <v>239278</v>
      </c>
      <c r="D775">
        <v>127</v>
      </c>
      <c r="G775" t="s">
        <v>917</v>
      </c>
      <c r="H775" t="s">
        <v>918</v>
      </c>
      <c r="I775">
        <v>0</v>
      </c>
      <c r="J775" t="s">
        <v>519</v>
      </c>
      <c r="K775" t="s">
        <v>520</v>
      </c>
      <c r="L775">
        <v>6</v>
      </c>
      <c r="M775">
        <v>66</v>
      </c>
      <c r="N775" t="s">
        <v>840</v>
      </c>
      <c r="O775" t="s">
        <v>841</v>
      </c>
      <c r="P775" t="s">
        <v>842</v>
      </c>
      <c r="Q775" t="s">
        <v>524</v>
      </c>
      <c r="R775" t="s">
        <v>525</v>
      </c>
      <c r="S775" t="s">
        <v>526</v>
      </c>
      <c r="T775" t="s">
        <v>527</v>
      </c>
      <c r="U775" t="s">
        <v>554</v>
      </c>
      <c r="V775" t="s">
        <v>555</v>
      </c>
      <c r="W775" t="s">
        <v>629</v>
      </c>
      <c r="X775" t="s">
        <v>630</v>
      </c>
      <c r="Y775" t="s">
        <v>729</v>
      </c>
      <c r="Z775" t="s">
        <v>730</v>
      </c>
      <c r="AA775" t="s">
        <v>29</v>
      </c>
      <c r="AB775" s="3">
        <v>44301</v>
      </c>
      <c r="AC775">
        <v>0</v>
      </c>
      <c r="AD775">
        <v>0</v>
      </c>
      <c r="AE775" s="3">
        <v>44301</v>
      </c>
      <c r="AF775" s="3">
        <f t="shared" si="48"/>
        <v>0</v>
      </c>
      <c r="AG775" s="3">
        <v>44301</v>
      </c>
      <c r="AH775" s="3">
        <f t="shared" si="49"/>
        <v>45762.932999999997</v>
      </c>
      <c r="AI775" s="3">
        <f t="shared" si="50"/>
        <v>47227.346855999996</v>
      </c>
      <c r="AJ775">
        <v>0</v>
      </c>
      <c r="AK775">
        <v>0</v>
      </c>
      <c r="AL775">
        <v>0</v>
      </c>
      <c r="AM775">
        <f t="shared" si="51"/>
        <v>0</v>
      </c>
      <c r="AN775">
        <v>44301</v>
      </c>
      <c r="AO775">
        <v>0</v>
      </c>
    </row>
    <row r="776" spans="1:41" hidden="1" x14ac:dyDescent="0.3">
      <c r="A776">
        <v>12391</v>
      </c>
      <c r="B776">
        <v>224352</v>
      </c>
      <c r="C776">
        <v>256775</v>
      </c>
      <c r="D776">
        <v>6576</v>
      </c>
      <c r="G776" t="s">
        <v>1938</v>
      </c>
      <c r="H776" t="s">
        <v>1939</v>
      </c>
      <c r="I776">
        <v>0</v>
      </c>
      <c r="J776" t="s">
        <v>519</v>
      </c>
      <c r="K776" t="s">
        <v>520</v>
      </c>
      <c r="L776">
        <v>5</v>
      </c>
      <c r="M776">
        <v>58</v>
      </c>
      <c r="N776" t="s">
        <v>617</v>
      </c>
      <c r="O776" t="s">
        <v>618</v>
      </c>
      <c r="P776" t="s">
        <v>619</v>
      </c>
      <c r="Q776" t="s">
        <v>524</v>
      </c>
      <c r="R776" t="s">
        <v>525</v>
      </c>
      <c r="S776" t="s">
        <v>526</v>
      </c>
      <c r="T776" t="s">
        <v>527</v>
      </c>
      <c r="U776" t="s">
        <v>779</v>
      </c>
      <c r="V776" t="s">
        <v>780</v>
      </c>
      <c r="W776" t="s">
        <v>530</v>
      </c>
      <c r="X776" t="s">
        <v>531</v>
      </c>
      <c r="Y776" t="s">
        <v>706</v>
      </c>
      <c r="Z776" t="s">
        <v>707</v>
      </c>
      <c r="AA776" t="s">
        <v>28</v>
      </c>
      <c r="AB776" s="3">
        <v>27115</v>
      </c>
      <c r="AC776">
        <v>0</v>
      </c>
      <c r="AD776">
        <v>0</v>
      </c>
      <c r="AE776" s="3">
        <v>27115</v>
      </c>
      <c r="AF776" s="3">
        <f t="shared" si="48"/>
        <v>0</v>
      </c>
      <c r="AG776" s="3">
        <v>27115</v>
      </c>
      <c r="AH776" s="3">
        <f t="shared" si="49"/>
        <v>28009.794999999998</v>
      </c>
      <c r="AI776" s="3">
        <f t="shared" si="50"/>
        <v>28906.10844</v>
      </c>
      <c r="AJ776">
        <v>0</v>
      </c>
      <c r="AK776">
        <v>0</v>
      </c>
      <c r="AL776">
        <v>0</v>
      </c>
      <c r="AM776">
        <f t="shared" si="51"/>
        <v>0</v>
      </c>
      <c r="AN776">
        <v>27115</v>
      </c>
      <c r="AO776">
        <v>0</v>
      </c>
    </row>
    <row r="777" spans="1:41" hidden="1" x14ac:dyDescent="0.3">
      <c r="A777">
        <v>11102</v>
      </c>
      <c r="B777">
        <v>205315</v>
      </c>
      <c r="C777">
        <v>242741</v>
      </c>
      <c r="D777">
        <v>418</v>
      </c>
      <c r="G777" t="s">
        <v>1414</v>
      </c>
      <c r="H777" t="s">
        <v>1415</v>
      </c>
      <c r="I777">
        <v>0</v>
      </c>
      <c r="J777" t="s">
        <v>519</v>
      </c>
      <c r="K777" t="s">
        <v>520</v>
      </c>
      <c r="L777">
        <v>3</v>
      </c>
      <c r="M777">
        <v>34</v>
      </c>
      <c r="N777" t="s">
        <v>719</v>
      </c>
      <c r="O777" t="s">
        <v>570</v>
      </c>
      <c r="P777" t="s">
        <v>571</v>
      </c>
      <c r="Q777" t="s">
        <v>524</v>
      </c>
      <c r="R777" t="s">
        <v>525</v>
      </c>
      <c r="S777" t="s">
        <v>526</v>
      </c>
      <c r="T777" t="s">
        <v>527</v>
      </c>
      <c r="U777" t="s">
        <v>554</v>
      </c>
      <c r="V777" t="s">
        <v>555</v>
      </c>
      <c r="W777" t="s">
        <v>541</v>
      </c>
      <c r="X777" t="s">
        <v>542</v>
      </c>
      <c r="Y777" t="s">
        <v>648</v>
      </c>
      <c r="Z777" t="s">
        <v>649</v>
      </c>
      <c r="AA777" t="s">
        <v>29</v>
      </c>
      <c r="AB777" s="3">
        <v>44092</v>
      </c>
      <c r="AC777">
        <v>0</v>
      </c>
      <c r="AD777">
        <v>0</v>
      </c>
      <c r="AE777" s="3">
        <v>44092</v>
      </c>
      <c r="AF777" s="3">
        <f t="shared" si="48"/>
        <v>0</v>
      </c>
      <c r="AG777" s="3">
        <v>44092</v>
      </c>
      <c r="AH777" s="3">
        <f t="shared" si="49"/>
        <v>45547.035999999993</v>
      </c>
      <c r="AI777" s="3">
        <f t="shared" si="50"/>
        <v>47004.541151999991</v>
      </c>
      <c r="AJ777">
        <v>0</v>
      </c>
      <c r="AK777">
        <v>0</v>
      </c>
      <c r="AL777">
        <v>27041.15</v>
      </c>
      <c r="AM777">
        <f t="shared" si="51"/>
        <v>54082.3</v>
      </c>
      <c r="AN777">
        <v>17050.849999999999</v>
      </c>
      <c r="AO777">
        <v>61.33</v>
      </c>
    </row>
    <row r="778" spans="1:41" hidden="1" x14ac:dyDescent="0.3">
      <c r="A778">
        <v>11102</v>
      </c>
      <c r="B778">
        <v>205330</v>
      </c>
      <c r="C778">
        <v>242755</v>
      </c>
      <c r="D778">
        <v>418</v>
      </c>
      <c r="E778" t="str">
        <f>CONCATENATE(MID(G778,8,3),F778)</f>
        <v>033/053/1027</v>
      </c>
      <c r="F778" s="252" t="s">
        <v>664</v>
      </c>
      <c r="G778" t="s">
        <v>1414</v>
      </c>
      <c r="H778" t="s">
        <v>1415</v>
      </c>
      <c r="I778">
        <v>0</v>
      </c>
      <c r="J778" t="s">
        <v>519</v>
      </c>
      <c r="K778" t="s">
        <v>520</v>
      </c>
      <c r="L778">
        <v>3</v>
      </c>
      <c r="M778">
        <v>34</v>
      </c>
      <c r="N778" t="s">
        <v>719</v>
      </c>
      <c r="O778" t="s">
        <v>570</v>
      </c>
      <c r="P778" t="s">
        <v>571</v>
      </c>
      <c r="Q778" t="s">
        <v>524</v>
      </c>
      <c r="R778" t="s">
        <v>525</v>
      </c>
      <c r="S778" t="s">
        <v>526</v>
      </c>
      <c r="T778" t="s">
        <v>527</v>
      </c>
      <c r="U778" t="s">
        <v>554</v>
      </c>
      <c r="V778" t="s">
        <v>555</v>
      </c>
      <c r="W778" t="s">
        <v>541</v>
      </c>
      <c r="X778" t="s">
        <v>542</v>
      </c>
      <c r="Y778" t="s">
        <v>665</v>
      </c>
      <c r="Z778" t="s">
        <v>666</v>
      </c>
      <c r="AA778" t="s">
        <v>29</v>
      </c>
      <c r="AB778" s="3">
        <v>43787</v>
      </c>
      <c r="AC778">
        <v>0</v>
      </c>
      <c r="AD778">
        <v>0</v>
      </c>
      <c r="AE778" s="3">
        <v>43787</v>
      </c>
      <c r="AF778" s="3">
        <f t="shared" si="48"/>
        <v>23371.095606164774</v>
      </c>
      <c r="AG778" s="3">
        <v>67158.095606164774</v>
      </c>
      <c r="AH778" s="3">
        <f t="shared" si="49"/>
        <v>69374.312761168199</v>
      </c>
      <c r="AI778" s="3">
        <f t="shared" si="50"/>
        <v>71594.290769525585</v>
      </c>
      <c r="AJ778">
        <v>0</v>
      </c>
      <c r="AK778">
        <v>0</v>
      </c>
      <c r="AL778">
        <v>34558.949999999997</v>
      </c>
      <c r="AM778">
        <f t="shared" si="51"/>
        <v>69117.899999999994</v>
      </c>
      <c r="AN778">
        <v>9228.0499999999993</v>
      </c>
      <c r="AO778">
        <v>78.930000000000007</v>
      </c>
    </row>
    <row r="779" spans="1:41" hidden="1" x14ac:dyDescent="0.3">
      <c r="A779">
        <v>11119</v>
      </c>
      <c r="B779">
        <v>206550</v>
      </c>
      <c r="C779">
        <v>243955</v>
      </c>
      <c r="D779">
        <v>435</v>
      </c>
      <c r="E779" t="str">
        <f>CONCATENATE(MID(G779,8,3),F779)</f>
        <v>039/078/1341</v>
      </c>
      <c r="F779" s="252" t="s">
        <v>594</v>
      </c>
      <c r="G779" t="s">
        <v>1436</v>
      </c>
      <c r="H779" t="s">
        <v>1437</v>
      </c>
      <c r="I779">
        <v>0</v>
      </c>
      <c r="J779" t="s">
        <v>519</v>
      </c>
      <c r="K779" t="s">
        <v>520</v>
      </c>
      <c r="L779">
        <v>3</v>
      </c>
      <c r="M779">
        <v>37</v>
      </c>
      <c r="N779" t="s">
        <v>1071</v>
      </c>
      <c r="O779" t="s">
        <v>1072</v>
      </c>
      <c r="P779" t="s">
        <v>1073</v>
      </c>
      <c r="Q779" t="s">
        <v>524</v>
      </c>
      <c r="R779" t="s">
        <v>525</v>
      </c>
      <c r="S779" t="s">
        <v>526</v>
      </c>
      <c r="T779" t="s">
        <v>527</v>
      </c>
      <c r="U779" t="s">
        <v>554</v>
      </c>
      <c r="V779" t="s">
        <v>555</v>
      </c>
      <c r="W779" t="s">
        <v>541</v>
      </c>
      <c r="X779" t="s">
        <v>542</v>
      </c>
      <c r="Y779" t="s">
        <v>595</v>
      </c>
      <c r="Z779" t="s">
        <v>596</v>
      </c>
      <c r="AA779" t="s">
        <v>29</v>
      </c>
      <c r="AB779" s="3">
        <v>43766</v>
      </c>
      <c r="AC779">
        <v>0</v>
      </c>
      <c r="AD779">
        <v>0</v>
      </c>
      <c r="AE779" s="3">
        <v>43766</v>
      </c>
      <c r="AF779" s="3" t="e">
        <f t="shared" si="48"/>
        <v>#N/A</v>
      </c>
      <c r="AG779" s="3" t="e">
        <f>VLOOKUP(E779,'[2]Emp Cost Summary 2627'!$A:$Y,25,0)</f>
        <v>#N/A</v>
      </c>
      <c r="AH779" s="3" t="e">
        <f t="shared" si="49"/>
        <v>#N/A</v>
      </c>
      <c r="AI779" s="3" t="e">
        <f t="shared" si="50"/>
        <v>#N/A</v>
      </c>
      <c r="AJ779">
        <v>0</v>
      </c>
      <c r="AK779">
        <v>0</v>
      </c>
      <c r="AL779">
        <v>42888</v>
      </c>
      <c r="AM779">
        <f t="shared" si="51"/>
        <v>85776</v>
      </c>
      <c r="AN779">
        <v>878</v>
      </c>
      <c r="AO779">
        <v>97.99</v>
      </c>
    </row>
    <row r="780" spans="1:41" hidden="1" x14ac:dyDescent="0.3">
      <c r="A780">
        <v>10969</v>
      </c>
      <c r="B780">
        <v>200224</v>
      </c>
      <c r="C780">
        <v>237730</v>
      </c>
      <c r="D780">
        <v>285</v>
      </c>
      <c r="E780" t="str">
        <f>CONCATENATE(MID(G780,8,3),F780)</f>
        <v>004/053/1027</v>
      </c>
      <c r="F780" s="252" t="s">
        <v>664</v>
      </c>
      <c r="G780" t="s">
        <v>1192</v>
      </c>
      <c r="H780" t="s">
        <v>1193</v>
      </c>
      <c r="I780">
        <v>0</v>
      </c>
      <c r="J780" t="s">
        <v>519</v>
      </c>
      <c r="K780" t="s">
        <v>520</v>
      </c>
      <c r="L780">
        <v>10</v>
      </c>
      <c r="M780">
        <v>95</v>
      </c>
      <c r="N780" t="s">
        <v>579</v>
      </c>
      <c r="O780" t="s">
        <v>580</v>
      </c>
      <c r="P780" t="s">
        <v>581</v>
      </c>
      <c r="Q780" t="s">
        <v>524</v>
      </c>
      <c r="R780" t="s">
        <v>525</v>
      </c>
      <c r="S780" t="s">
        <v>526</v>
      </c>
      <c r="T780" t="s">
        <v>527</v>
      </c>
      <c r="U780" t="s">
        <v>554</v>
      </c>
      <c r="V780" t="s">
        <v>555</v>
      </c>
      <c r="W780" t="s">
        <v>541</v>
      </c>
      <c r="X780" t="s">
        <v>542</v>
      </c>
      <c r="Y780" t="s">
        <v>665</v>
      </c>
      <c r="Z780" t="s">
        <v>666</v>
      </c>
      <c r="AA780" t="s">
        <v>29</v>
      </c>
      <c r="AB780" s="3">
        <v>43529</v>
      </c>
      <c r="AC780">
        <v>0</v>
      </c>
      <c r="AD780">
        <v>0</v>
      </c>
      <c r="AE780" s="3">
        <v>43529</v>
      </c>
      <c r="AF780" s="3">
        <f t="shared" si="48"/>
        <v>22967.65991265366</v>
      </c>
      <c r="AG780" s="3">
        <v>66496.65991265366</v>
      </c>
      <c r="AH780" s="3">
        <f t="shared" si="49"/>
        <v>68691.049689771229</v>
      </c>
      <c r="AI780" s="3">
        <f t="shared" si="50"/>
        <v>70889.16327984391</v>
      </c>
      <c r="AJ780">
        <v>0</v>
      </c>
      <c r="AK780">
        <v>0</v>
      </c>
      <c r="AL780">
        <v>34355.32</v>
      </c>
      <c r="AM780">
        <f t="shared" si="51"/>
        <v>68710.64</v>
      </c>
      <c r="AN780">
        <v>9173.68</v>
      </c>
      <c r="AO780">
        <v>78.930000000000007</v>
      </c>
    </row>
    <row r="781" spans="1:41" hidden="1" x14ac:dyDescent="0.3">
      <c r="A781">
        <v>12247</v>
      </c>
      <c r="B781">
        <v>225835</v>
      </c>
      <c r="C781">
        <v>257438</v>
      </c>
      <c r="D781">
        <v>6518</v>
      </c>
      <c r="G781" t="s">
        <v>1900</v>
      </c>
      <c r="H781" t="s">
        <v>1901</v>
      </c>
      <c r="I781">
        <v>0</v>
      </c>
      <c r="J781" t="s">
        <v>519</v>
      </c>
      <c r="K781" t="s">
        <v>520</v>
      </c>
      <c r="L781">
        <v>5</v>
      </c>
      <c r="M781">
        <v>58</v>
      </c>
      <c r="N781" t="s">
        <v>617</v>
      </c>
      <c r="O781" t="s">
        <v>618</v>
      </c>
      <c r="P781" t="s">
        <v>619</v>
      </c>
      <c r="Q781" t="s">
        <v>524</v>
      </c>
      <c r="R781" t="s">
        <v>525</v>
      </c>
      <c r="S781" t="s">
        <v>526</v>
      </c>
      <c r="T781" t="s">
        <v>527</v>
      </c>
      <c r="U781" t="s">
        <v>779</v>
      </c>
      <c r="V781" t="s">
        <v>780</v>
      </c>
      <c r="W781" t="s">
        <v>541</v>
      </c>
      <c r="X781" t="s">
        <v>542</v>
      </c>
      <c r="Y781" t="s">
        <v>1442</v>
      </c>
      <c r="Z781" t="s">
        <v>1443</v>
      </c>
      <c r="AA781" t="s">
        <v>29</v>
      </c>
      <c r="AB781" s="3">
        <v>42840</v>
      </c>
      <c r="AC781">
        <v>0</v>
      </c>
      <c r="AD781">
        <v>0</v>
      </c>
      <c r="AE781" s="3">
        <v>42840</v>
      </c>
      <c r="AF781" s="3">
        <f t="shared" si="48"/>
        <v>0</v>
      </c>
      <c r="AG781" s="3">
        <v>42840</v>
      </c>
      <c r="AH781" s="3">
        <f t="shared" si="49"/>
        <v>44253.719999999994</v>
      </c>
      <c r="AI781" s="3">
        <f t="shared" si="50"/>
        <v>45669.839039999992</v>
      </c>
      <c r="AJ781">
        <v>0</v>
      </c>
      <c r="AK781">
        <v>0</v>
      </c>
      <c r="AL781">
        <v>0</v>
      </c>
      <c r="AM781">
        <f t="shared" si="51"/>
        <v>0</v>
      </c>
      <c r="AN781">
        <v>42840</v>
      </c>
      <c r="AO781">
        <v>0</v>
      </c>
    </row>
    <row r="782" spans="1:41" hidden="1" x14ac:dyDescent="0.3">
      <c r="A782">
        <v>12272</v>
      </c>
      <c r="B782">
        <v>231678</v>
      </c>
      <c r="C782">
        <v>257623</v>
      </c>
      <c r="D782">
        <v>6628</v>
      </c>
      <c r="G782" t="s">
        <v>1982</v>
      </c>
      <c r="H782" t="s">
        <v>1983</v>
      </c>
      <c r="I782">
        <v>0</v>
      </c>
      <c r="J782" t="s">
        <v>519</v>
      </c>
      <c r="K782" t="s">
        <v>520</v>
      </c>
      <c r="L782">
        <v>5</v>
      </c>
      <c r="M782">
        <v>58</v>
      </c>
      <c r="N782" t="s">
        <v>617</v>
      </c>
      <c r="O782" t="s">
        <v>618</v>
      </c>
      <c r="P782" t="s">
        <v>619</v>
      </c>
      <c r="Q782" t="s">
        <v>524</v>
      </c>
      <c r="R782" t="s">
        <v>525</v>
      </c>
      <c r="S782" t="s">
        <v>526</v>
      </c>
      <c r="T782" t="s">
        <v>527</v>
      </c>
      <c r="U782" t="s">
        <v>779</v>
      </c>
      <c r="V782" t="s">
        <v>780</v>
      </c>
      <c r="W782" t="s">
        <v>530</v>
      </c>
      <c r="X782" t="s">
        <v>531</v>
      </c>
      <c r="Y782" t="s">
        <v>1882</v>
      </c>
      <c r="Z782" t="s">
        <v>1883</v>
      </c>
      <c r="AA782" t="s">
        <v>29</v>
      </c>
      <c r="AB782" s="3">
        <v>42803</v>
      </c>
      <c r="AC782">
        <v>0</v>
      </c>
      <c r="AD782">
        <v>0</v>
      </c>
      <c r="AE782" s="3">
        <v>42803</v>
      </c>
      <c r="AF782" s="3">
        <f t="shared" si="48"/>
        <v>0</v>
      </c>
      <c r="AG782" s="3">
        <v>42803</v>
      </c>
      <c r="AH782" s="3">
        <f t="shared" si="49"/>
        <v>44215.498999999996</v>
      </c>
      <c r="AI782" s="3">
        <f t="shared" si="50"/>
        <v>45630.394968000001</v>
      </c>
      <c r="AJ782">
        <v>0</v>
      </c>
      <c r="AK782">
        <v>0</v>
      </c>
      <c r="AL782">
        <v>0</v>
      </c>
      <c r="AM782">
        <f t="shared" si="51"/>
        <v>0</v>
      </c>
      <c r="AN782">
        <v>42803</v>
      </c>
      <c r="AO782">
        <v>0</v>
      </c>
    </row>
    <row r="783" spans="1:41" hidden="1" x14ac:dyDescent="0.3">
      <c r="A783">
        <v>12273</v>
      </c>
      <c r="B783">
        <v>231679</v>
      </c>
      <c r="C783">
        <v>257624</v>
      </c>
      <c r="D783">
        <v>6629</v>
      </c>
      <c r="G783" t="s">
        <v>1986</v>
      </c>
      <c r="H783" t="s">
        <v>1987</v>
      </c>
      <c r="I783">
        <v>0</v>
      </c>
      <c r="J783" t="s">
        <v>519</v>
      </c>
      <c r="K783" t="s">
        <v>520</v>
      </c>
      <c r="L783">
        <v>5</v>
      </c>
      <c r="M783">
        <v>58</v>
      </c>
      <c r="N783" t="s">
        <v>617</v>
      </c>
      <c r="O783" t="s">
        <v>618</v>
      </c>
      <c r="P783" t="s">
        <v>619</v>
      </c>
      <c r="Q783" t="s">
        <v>524</v>
      </c>
      <c r="R783" t="s">
        <v>525</v>
      </c>
      <c r="S783" t="s">
        <v>526</v>
      </c>
      <c r="T783" t="s">
        <v>527</v>
      </c>
      <c r="U783" t="s">
        <v>779</v>
      </c>
      <c r="V783" t="s">
        <v>780</v>
      </c>
      <c r="W783" t="s">
        <v>530</v>
      </c>
      <c r="X783" t="s">
        <v>531</v>
      </c>
      <c r="Y783" t="s">
        <v>1882</v>
      </c>
      <c r="Z783" t="s">
        <v>1883</v>
      </c>
      <c r="AA783" t="s">
        <v>29</v>
      </c>
      <c r="AB783" s="3">
        <v>42803</v>
      </c>
      <c r="AC783">
        <v>0</v>
      </c>
      <c r="AD783">
        <v>0</v>
      </c>
      <c r="AE783" s="3">
        <v>42803</v>
      </c>
      <c r="AF783" s="3">
        <f t="shared" si="48"/>
        <v>0</v>
      </c>
      <c r="AG783" s="3">
        <v>42803</v>
      </c>
      <c r="AH783" s="3">
        <f t="shared" si="49"/>
        <v>44215.498999999996</v>
      </c>
      <c r="AI783" s="3">
        <f t="shared" si="50"/>
        <v>45630.394968000001</v>
      </c>
      <c r="AJ783">
        <v>0</v>
      </c>
      <c r="AK783">
        <v>0</v>
      </c>
      <c r="AL783">
        <v>0</v>
      </c>
      <c r="AM783">
        <f t="shared" si="51"/>
        <v>0</v>
      </c>
      <c r="AN783">
        <v>42803</v>
      </c>
      <c r="AO783">
        <v>0</v>
      </c>
    </row>
    <row r="784" spans="1:41" hidden="1" x14ac:dyDescent="0.3">
      <c r="A784">
        <v>12274</v>
      </c>
      <c r="B784">
        <v>231680</v>
      </c>
      <c r="C784">
        <v>257625</v>
      </c>
      <c r="D784">
        <v>6630</v>
      </c>
      <c r="G784" t="s">
        <v>1990</v>
      </c>
      <c r="H784" t="s">
        <v>1991</v>
      </c>
      <c r="I784">
        <v>0</v>
      </c>
      <c r="J784" t="s">
        <v>519</v>
      </c>
      <c r="K784" t="s">
        <v>520</v>
      </c>
      <c r="L784">
        <v>5</v>
      </c>
      <c r="M784">
        <v>58</v>
      </c>
      <c r="N784" t="s">
        <v>617</v>
      </c>
      <c r="O784" t="s">
        <v>618</v>
      </c>
      <c r="P784" t="s">
        <v>619</v>
      </c>
      <c r="Q784" t="s">
        <v>524</v>
      </c>
      <c r="R784" t="s">
        <v>525</v>
      </c>
      <c r="S784" t="s">
        <v>526</v>
      </c>
      <c r="T784" t="s">
        <v>527</v>
      </c>
      <c r="U784" t="s">
        <v>779</v>
      </c>
      <c r="V784" t="s">
        <v>780</v>
      </c>
      <c r="W784" t="s">
        <v>530</v>
      </c>
      <c r="X784" t="s">
        <v>531</v>
      </c>
      <c r="Y784" t="s">
        <v>1882</v>
      </c>
      <c r="Z784" t="s">
        <v>1883</v>
      </c>
      <c r="AA784" t="s">
        <v>29</v>
      </c>
      <c r="AB784" s="3">
        <v>42803</v>
      </c>
      <c r="AC784">
        <v>0</v>
      </c>
      <c r="AD784">
        <v>0</v>
      </c>
      <c r="AE784" s="3">
        <v>42803</v>
      </c>
      <c r="AF784" s="3">
        <f t="shared" si="48"/>
        <v>0</v>
      </c>
      <c r="AG784" s="3">
        <v>42803</v>
      </c>
      <c r="AH784" s="3">
        <f t="shared" si="49"/>
        <v>44215.498999999996</v>
      </c>
      <c r="AI784" s="3">
        <f t="shared" si="50"/>
        <v>45630.394968000001</v>
      </c>
      <c r="AJ784">
        <v>0</v>
      </c>
      <c r="AK784">
        <v>0</v>
      </c>
      <c r="AL784">
        <v>0</v>
      </c>
      <c r="AM784">
        <f t="shared" si="51"/>
        <v>0</v>
      </c>
      <c r="AN784">
        <v>42803</v>
      </c>
      <c r="AO784">
        <v>0</v>
      </c>
    </row>
    <row r="785" spans="1:41" hidden="1" x14ac:dyDescent="0.3">
      <c r="A785">
        <v>11204</v>
      </c>
      <c r="B785">
        <v>223505</v>
      </c>
      <c r="C785">
        <v>256406</v>
      </c>
      <c r="D785">
        <v>520</v>
      </c>
      <c r="G785" t="s">
        <v>1386</v>
      </c>
      <c r="H785" t="s">
        <v>1387</v>
      </c>
      <c r="I785">
        <v>0</v>
      </c>
      <c r="J785" t="s">
        <v>519</v>
      </c>
      <c r="K785" t="s">
        <v>520</v>
      </c>
      <c r="L785">
        <v>5</v>
      </c>
      <c r="M785">
        <v>92</v>
      </c>
      <c r="N785" t="s">
        <v>355</v>
      </c>
      <c r="O785" t="s">
        <v>545</v>
      </c>
      <c r="P785" t="s">
        <v>546</v>
      </c>
      <c r="Q785" t="s">
        <v>524</v>
      </c>
      <c r="R785" t="s">
        <v>525</v>
      </c>
      <c r="S785" t="s">
        <v>526</v>
      </c>
      <c r="T785" t="s">
        <v>527</v>
      </c>
      <c r="U785" t="s">
        <v>554</v>
      </c>
      <c r="V785" t="s">
        <v>555</v>
      </c>
      <c r="W785" t="s">
        <v>541</v>
      </c>
      <c r="X785" t="s">
        <v>542</v>
      </c>
      <c r="Y785" t="s">
        <v>1290</v>
      </c>
      <c r="Z785" t="s">
        <v>1291</v>
      </c>
      <c r="AA785" t="s">
        <v>24</v>
      </c>
      <c r="AB785" s="3">
        <v>1981765</v>
      </c>
      <c r="AC785">
        <v>-360000</v>
      </c>
      <c r="AD785">
        <v>0</v>
      </c>
      <c r="AE785" s="3">
        <v>1571765</v>
      </c>
      <c r="AF785" s="3">
        <f t="shared" si="48"/>
        <v>0</v>
      </c>
      <c r="AG785" s="3">
        <v>1571765</v>
      </c>
      <c r="AH785" s="3">
        <f t="shared" si="49"/>
        <v>1623633.2449999999</v>
      </c>
      <c r="AI785" s="3">
        <f t="shared" si="50"/>
        <v>1675589.50884</v>
      </c>
      <c r="AJ785">
        <v>0</v>
      </c>
      <c r="AK785">
        <v>0</v>
      </c>
      <c r="AL785">
        <v>336200</v>
      </c>
      <c r="AM785">
        <f t="shared" si="51"/>
        <v>672400</v>
      </c>
      <c r="AN785">
        <v>1235565</v>
      </c>
      <c r="AO785">
        <v>21.39</v>
      </c>
    </row>
    <row r="786" spans="1:41" hidden="1" x14ac:dyDescent="0.3">
      <c r="A786">
        <v>10766</v>
      </c>
      <c r="B786">
        <v>204732</v>
      </c>
      <c r="C786">
        <v>242167</v>
      </c>
      <c r="D786">
        <v>82</v>
      </c>
      <c r="E786" t="str">
        <f>CONCATENATE(MID(G786,7,3),F786)</f>
        <v>038/078/1341</v>
      </c>
      <c r="F786" s="252" t="s">
        <v>594</v>
      </c>
      <c r="G786" t="s">
        <v>802</v>
      </c>
      <c r="H786" t="s">
        <v>803</v>
      </c>
      <c r="I786">
        <v>0</v>
      </c>
      <c r="J786" t="s">
        <v>519</v>
      </c>
      <c r="K786" t="s">
        <v>520</v>
      </c>
      <c r="L786">
        <v>4</v>
      </c>
      <c r="M786">
        <v>54</v>
      </c>
      <c r="N786" t="s">
        <v>804</v>
      </c>
      <c r="O786" t="s">
        <v>805</v>
      </c>
      <c r="P786" t="s">
        <v>806</v>
      </c>
      <c r="Q786" t="s">
        <v>524</v>
      </c>
      <c r="R786" t="s">
        <v>525</v>
      </c>
      <c r="S786" t="s">
        <v>526</v>
      </c>
      <c r="T786" t="s">
        <v>527</v>
      </c>
      <c r="U786" t="s">
        <v>554</v>
      </c>
      <c r="V786" t="s">
        <v>555</v>
      </c>
      <c r="W786" t="s">
        <v>541</v>
      </c>
      <c r="X786" t="s">
        <v>542</v>
      </c>
      <c r="Y786" t="s">
        <v>595</v>
      </c>
      <c r="Z786" t="s">
        <v>596</v>
      </c>
      <c r="AA786" t="s">
        <v>29</v>
      </c>
      <c r="AB786" s="3">
        <v>42677</v>
      </c>
      <c r="AC786">
        <v>0</v>
      </c>
      <c r="AD786">
        <v>0</v>
      </c>
      <c r="AE786" s="3">
        <v>42677</v>
      </c>
      <c r="AF786" s="3" t="e">
        <f t="shared" si="48"/>
        <v>#N/A</v>
      </c>
      <c r="AG786" s="3" t="e">
        <f>VLOOKUP(E786,'[2]Emp Cost Summary 2627'!$A:$Y,25,0)</f>
        <v>#N/A</v>
      </c>
      <c r="AH786" s="3" t="e">
        <f t="shared" si="49"/>
        <v>#N/A</v>
      </c>
      <c r="AI786" s="3" t="e">
        <f t="shared" si="50"/>
        <v>#N/A</v>
      </c>
      <c r="AJ786">
        <v>0</v>
      </c>
      <c r="AK786">
        <v>0</v>
      </c>
      <c r="AL786">
        <v>41820</v>
      </c>
      <c r="AM786">
        <f t="shared" si="51"/>
        <v>83640</v>
      </c>
      <c r="AN786">
        <v>857</v>
      </c>
      <c r="AO786">
        <v>97.99</v>
      </c>
    </row>
    <row r="787" spans="1:41" hidden="1" x14ac:dyDescent="0.3">
      <c r="A787">
        <v>10776</v>
      </c>
      <c r="B787">
        <v>200068</v>
      </c>
      <c r="C787">
        <v>237575</v>
      </c>
      <c r="D787">
        <v>92</v>
      </c>
      <c r="G787" t="s">
        <v>845</v>
      </c>
      <c r="H787" t="s">
        <v>846</v>
      </c>
      <c r="I787">
        <v>0</v>
      </c>
      <c r="J787" t="s">
        <v>519</v>
      </c>
      <c r="K787" t="s">
        <v>520</v>
      </c>
      <c r="L787">
        <v>6</v>
      </c>
      <c r="M787">
        <v>66</v>
      </c>
      <c r="N787" t="s">
        <v>840</v>
      </c>
      <c r="O787" t="s">
        <v>841</v>
      </c>
      <c r="P787" t="s">
        <v>842</v>
      </c>
      <c r="Q787" t="s">
        <v>524</v>
      </c>
      <c r="R787" t="s">
        <v>525</v>
      </c>
      <c r="S787" t="s">
        <v>526</v>
      </c>
      <c r="T787" t="s">
        <v>527</v>
      </c>
      <c r="U787" t="s">
        <v>528</v>
      </c>
      <c r="V787" t="s">
        <v>529</v>
      </c>
      <c r="W787" t="s">
        <v>629</v>
      </c>
      <c r="X787" t="s">
        <v>630</v>
      </c>
      <c r="Y787" t="s">
        <v>532</v>
      </c>
      <c r="Z787" t="s">
        <v>533</v>
      </c>
      <c r="AA787" t="s">
        <v>28</v>
      </c>
      <c r="AB787" s="3">
        <v>27108</v>
      </c>
      <c r="AC787">
        <v>0</v>
      </c>
      <c r="AD787">
        <v>0</v>
      </c>
      <c r="AE787" s="3">
        <v>27108</v>
      </c>
      <c r="AF787" s="3">
        <f t="shared" si="48"/>
        <v>0</v>
      </c>
      <c r="AG787" s="3">
        <v>27108</v>
      </c>
      <c r="AH787" s="3">
        <f t="shared" si="49"/>
        <v>28002.563999999998</v>
      </c>
      <c r="AI787" s="3">
        <f t="shared" si="50"/>
        <v>28898.646047999999</v>
      </c>
      <c r="AJ787">
        <v>0</v>
      </c>
      <c r="AK787">
        <v>0</v>
      </c>
      <c r="AL787">
        <v>910.5</v>
      </c>
      <c r="AM787">
        <f t="shared" si="51"/>
        <v>1821</v>
      </c>
      <c r="AN787">
        <v>26197.5</v>
      </c>
      <c r="AO787">
        <v>3.36</v>
      </c>
    </row>
    <row r="788" spans="1:41" hidden="1" x14ac:dyDescent="0.3">
      <c r="A788">
        <v>12362</v>
      </c>
      <c r="B788">
        <v>224538</v>
      </c>
      <c r="C788">
        <v>256856</v>
      </c>
      <c r="D788">
        <v>6494</v>
      </c>
      <c r="G788" t="s">
        <v>1912</v>
      </c>
      <c r="H788" t="s">
        <v>1913</v>
      </c>
      <c r="I788">
        <v>0</v>
      </c>
      <c r="J788" t="s">
        <v>519</v>
      </c>
      <c r="K788" t="s">
        <v>520</v>
      </c>
      <c r="L788">
        <v>5</v>
      </c>
      <c r="M788">
        <v>58</v>
      </c>
      <c r="N788" t="s">
        <v>617</v>
      </c>
      <c r="O788" t="s">
        <v>618</v>
      </c>
      <c r="P788" t="s">
        <v>619</v>
      </c>
      <c r="Q788" t="s">
        <v>524</v>
      </c>
      <c r="R788" t="s">
        <v>525</v>
      </c>
      <c r="S788" t="s">
        <v>526</v>
      </c>
      <c r="T788" t="s">
        <v>527</v>
      </c>
      <c r="U788" t="s">
        <v>779</v>
      </c>
      <c r="V788" t="s">
        <v>780</v>
      </c>
      <c r="W788" t="s">
        <v>541</v>
      </c>
      <c r="X788" t="s">
        <v>542</v>
      </c>
      <c r="Y788" t="s">
        <v>532</v>
      </c>
      <c r="Z788" t="s">
        <v>533</v>
      </c>
      <c r="AA788" t="s">
        <v>28</v>
      </c>
      <c r="AB788" s="3">
        <v>27000</v>
      </c>
      <c r="AC788">
        <v>0</v>
      </c>
      <c r="AD788">
        <v>0</v>
      </c>
      <c r="AE788" s="3">
        <v>27000</v>
      </c>
      <c r="AF788" s="3">
        <f t="shared" si="48"/>
        <v>0</v>
      </c>
      <c r="AG788" s="3">
        <v>27000</v>
      </c>
      <c r="AH788" s="3">
        <f t="shared" si="49"/>
        <v>27890.999999999996</v>
      </c>
      <c r="AI788" s="3">
        <f t="shared" si="50"/>
        <v>28783.511999999999</v>
      </c>
      <c r="AJ788">
        <v>0</v>
      </c>
      <c r="AK788">
        <v>0</v>
      </c>
      <c r="AL788">
        <v>0</v>
      </c>
      <c r="AM788">
        <f t="shared" si="51"/>
        <v>0</v>
      </c>
      <c r="AN788">
        <v>27000</v>
      </c>
      <c r="AO788">
        <v>0</v>
      </c>
    </row>
    <row r="789" spans="1:41" hidden="1" x14ac:dyDescent="0.3">
      <c r="A789">
        <v>11096</v>
      </c>
      <c r="B789">
        <v>225957</v>
      </c>
      <c r="C789">
        <v>257538</v>
      </c>
      <c r="D789">
        <v>412</v>
      </c>
      <c r="G789" t="s">
        <v>1404</v>
      </c>
      <c r="H789" t="s">
        <v>1405</v>
      </c>
      <c r="I789">
        <v>0</v>
      </c>
      <c r="J789" t="s">
        <v>519</v>
      </c>
      <c r="K789" t="s">
        <v>520</v>
      </c>
      <c r="L789">
        <v>3</v>
      </c>
      <c r="M789">
        <v>85</v>
      </c>
      <c r="N789" t="s">
        <v>724</v>
      </c>
      <c r="O789" t="s">
        <v>570</v>
      </c>
      <c r="P789" t="s">
        <v>571</v>
      </c>
      <c r="Q789" t="s">
        <v>524</v>
      </c>
      <c r="R789" t="s">
        <v>525</v>
      </c>
      <c r="S789" t="s">
        <v>526</v>
      </c>
      <c r="T789" t="s">
        <v>527</v>
      </c>
      <c r="U789" t="s">
        <v>554</v>
      </c>
      <c r="V789" t="s">
        <v>555</v>
      </c>
      <c r="W789" t="s">
        <v>541</v>
      </c>
      <c r="X789" t="s">
        <v>542</v>
      </c>
      <c r="Y789" t="s">
        <v>588</v>
      </c>
      <c r="Z789" t="s">
        <v>589</v>
      </c>
      <c r="AA789" t="s">
        <v>29</v>
      </c>
      <c r="AB789" s="3">
        <v>22288</v>
      </c>
      <c r="AC789">
        <v>20000</v>
      </c>
      <c r="AD789">
        <v>0</v>
      </c>
      <c r="AE789" s="3">
        <v>42288</v>
      </c>
      <c r="AF789" s="3">
        <f t="shared" si="48"/>
        <v>0</v>
      </c>
      <c r="AG789" s="3">
        <v>42288</v>
      </c>
      <c r="AH789" s="3">
        <f t="shared" si="49"/>
        <v>43683.503999999994</v>
      </c>
      <c r="AI789" s="3">
        <f t="shared" si="50"/>
        <v>45081.376127999996</v>
      </c>
      <c r="AJ789">
        <v>0</v>
      </c>
      <c r="AK789">
        <v>0</v>
      </c>
      <c r="AL789">
        <v>34847.82</v>
      </c>
      <c r="AM789">
        <f t="shared" si="51"/>
        <v>69695.64</v>
      </c>
      <c r="AN789">
        <v>7440.18</v>
      </c>
      <c r="AO789">
        <v>82.41</v>
      </c>
    </row>
    <row r="790" spans="1:41" hidden="1" x14ac:dyDescent="0.3">
      <c r="A790">
        <v>11119</v>
      </c>
      <c r="B790">
        <v>225990</v>
      </c>
      <c r="C790">
        <v>257573</v>
      </c>
      <c r="D790">
        <v>435</v>
      </c>
      <c r="G790" t="s">
        <v>1436</v>
      </c>
      <c r="H790" t="s">
        <v>1437</v>
      </c>
      <c r="I790">
        <v>0</v>
      </c>
      <c r="J790" t="s">
        <v>519</v>
      </c>
      <c r="K790" t="s">
        <v>520</v>
      </c>
      <c r="L790">
        <v>3</v>
      </c>
      <c r="M790">
        <v>37</v>
      </c>
      <c r="N790" t="s">
        <v>1071</v>
      </c>
      <c r="O790" t="s">
        <v>1072</v>
      </c>
      <c r="P790" t="s">
        <v>1073</v>
      </c>
      <c r="Q790" t="s">
        <v>524</v>
      </c>
      <c r="R790" t="s">
        <v>525</v>
      </c>
      <c r="S790" t="s">
        <v>526</v>
      </c>
      <c r="T790" t="s">
        <v>527</v>
      </c>
      <c r="U790" t="s">
        <v>554</v>
      </c>
      <c r="V790" t="s">
        <v>555</v>
      </c>
      <c r="W790" t="s">
        <v>541</v>
      </c>
      <c r="X790" t="s">
        <v>542</v>
      </c>
      <c r="Y790" t="s">
        <v>592</v>
      </c>
      <c r="Z790" t="s">
        <v>593</v>
      </c>
      <c r="AA790" t="s">
        <v>29</v>
      </c>
      <c r="AB790" s="3">
        <v>30000</v>
      </c>
      <c r="AC790">
        <v>12000</v>
      </c>
      <c r="AD790">
        <v>0</v>
      </c>
      <c r="AE790" s="3">
        <v>42000</v>
      </c>
      <c r="AF790" s="3">
        <f t="shared" si="48"/>
        <v>0</v>
      </c>
      <c r="AG790" s="3">
        <v>42000</v>
      </c>
      <c r="AH790" s="3">
        <f t="shared" si="49"/>
        <v>43386</v>
      </c>
      <c r="AI790" s="3">
        <f t="shared" si="50"/>
        <v>44774.351999999999</v>
      </c>
      <c r="AJ790">
        <v>0</v>
      </c>
      <c r="AK790">
        <v>0</v>
      </c>
      <c r="AL790">
        <v>34991.94</v>
      </c>
      <c r="AM790">
        <f t="shared" si="51"/>
        <v>69983.88</v>
      </c>
      <c r="AN790">
        <v>7008.06</v>
      </c>
      <c r="AO790">
        <v>83.31</v>
      </c>
    </row>
    <row r="791" spans="1:41" hidden="1" x14ac:dyDescent="0.3">
      <c r="A791">
        <v>11527</v>
      </c>
      <c r="B791">
        <v>225912</v>
      </c>
      <c r="C791">
        <v>257504</v>
      </c>
      <c r="D791">
        <v>2324</v>
      </c>
      <c r="G791" t="s">
        <v>1743</v>
      </c>
      <c r="H791" t="s">
        <v>1744</v>
      </c>
      <c r="I791">
        <v>0</v>
      </c>
      <c r="J791" t="s">
        <v>519</v>
      </c>
      <c r="K791" t="s">
        <v>520</v>
      </c>
      <c r="L791">
        <v>6</v>
      </c>
      <c r="M791">
        <v>61</v>
      </c>
      <c r="N791" t="s">
        <v>788</v>
      </c>
      <c r="O791" t="s">
        <v>545</v>
      </c>
      <c r="P791" t="s">
        <v>546</v>
      </c>
      <c r="Q791" t="s">
        <v>524</v>
      </c>
      <c r="R791" t="s">
        <v>525</v>
      </c>
      <c r="S791" t="s">
        <v>526</v>
      </c>
      <c r="T791" t="s">
        <v>527</v>
      </c>
      <c r="U791" t="s">
        <v>554</v>
      </c>
      <c r="V791" t="s">
        <v>555</v>
      </c>
      <c r="W791" t="s">
        <v>541</v>
      </c>
      <c r="X791" t="s">
        <v>542</v>
      </c>
      <c r="Y791" t="s">
        <v>944</v>
      </c>
      <c r="Z791" t="s">
        <v>945</v>
      </c>
      <c r="AA791" t="s">
        <v>29</v>
      </c>
      <c r="AB791" s="3">
        <v>41635</v>
      </c>
      <c r="AC791">
        <v>0</v>
      </c>
      <c r="AD791">
        <v>0</v>
      </c>
      <c r="AE791" s="3">
        <v>41635</v>
      </c>
      <c r="AF791" s="3">
        <f t="shared" si="48"/>
        <v>0</v>
      </c>
      <c r="AG791" s="3">
        <v>41635</v>
      </c>
      <c r="AH791" s="3">
        <f t="shared" si="49"/>
        <v>43008.954999999994</v>
      </c>
      <c r="AI791" s="3">
        <f t="shared" si="50"/>
        <v>44385.241559999995</v>
      </c>
      <c r="AJ791">
        <v>0</v>
      </c>
      <c r="AK791">
        <v>4511.3</v>
      </c>
      <c r="AL791">
        <v>16982.169999999998</v>
      </c>
      <c r="AM791">
        <f t="shared" si="51"/>
        <v>33964.339999999997</v>
      </c>
      <c r="AN791">
        <v>20141.53</v>
      </c>
      <c r="AO791">
        <v>40.79</v>
      </c>
    </row>
    <row r="792" spans="1:41" hidden="1" x14ac:dyDescent="0.3">
      <c r="A792">
        <v>11117</v>
      </c>
      <c r="B792">
        <v>225987</v>
      </c>
      <c r="C792">
        <v>257570</v>
      </c>
      <c r="D792">
        <v>433</v>
      </c>
      <c r="G792" t="s">
        <v>1434</v>
      </c>
      <c r="H792" t="s">
        <v>1435</v>
      </c>
      <c r="I792">
        <v>0</v>
      </c>
      <c r="J792" t="s">
        <v>519</v>
      </c>
      <c r="K792" t="s">
        <v>520</v>
      </c>
      <c r="L792">
        <v>10</v>
      </c>
      <c r="M792">
        <v>110</v>
      </c>
      <c r="N792" t="s">
        <v>698</v>
      </c>
      <c r="O792" t="s">
        <v>699</v>
      </c>
      <c r="P792" t="s">
        <v>700</v>
      </c>
      <c r="Q792" t="s">
        <v>524</v>
      </c>
      <c r="R792" t="s">
        <v>525</v>
      </c>
      <c r="S792" t="s">
        <v>526</v>
      </c>
      <c r="T792" t="s">
        <v>527</v>
      </c>
      <c r="U792" t="s">
        <v>554</v>
      </c>
      <c r="V792" t="s">
        <v>555</v>
      </c>
      <c r="W792" t="s">
        <v>541</v>
      </c>
      <c r="X792" t="s">
        <v>542</v>
      </c>
      <c r="Y792" t="s">
        <v>592</v>
      </c>
      <c r="Z792" t="s">
        <v>593</v>
      </c>
      <c r="AA792" t="s">
        <v>29</v>
      </c>
      <c r="AB792" s="3">
        <v>40500</v>
      </c>
      <c r="AC792">
        <v>0</v>
      </c>
      <c r="AD792">
        <v>0</v>
      </c>
      <c r="AE792" s="3">
        <v>40500</v>
      </c>
      <c r="AF792" s="3">
        <f t="shared" si="48"/>
        <v>0</v>
      </c>
      <c r="AG792" s="3">
        <v>40500</v>
      </c>
      <c r="AH792" s="3">
        <f t="shared" si="49"/>
        <v>41836.5</v>
      </c>
      <c r="AI792" s="3">
        <f t="shared" si="50"/>
        <v>43175.268000000004</v>
      </c>
      <c r="AJ792">
        <v>0</v>
      </c>
      <c r="AK792">
        <v>0</v>
      </c>
      <c r="AL792">
        <v>8608.91</v>
      </c>
      <c r="AM792">
        <f t="shared" si="51"/>
        <v>17217.82</v>
      </c>
      <c r="AN792">
        <v>31891.09</v>
      </c>
      <c r="AO792">
        <v>21.26</v>
      </c>
    </row>
    <row r="793" spans="1:41" hidden="1" x14ac:dyDescent="0.3">
      <c r="A793">
        <v>10954</v>
      </c>
      <c r="B793">
        <v>201527</v>
      </c>
      <c r="C793">
        <v>239010</v>
      </c>
      <c r="D793">
        <v>270</v>
      </c>
      <c r="G793" t="s">
        <v>1176</v>
      </c>
      <c r="H793" t="s">
        <v>1177</v>
      </c>
      <c r="I793">
        <v>0</v>
      </c>
      <c r="J793" t="s">
        <v>519</v>
      </c>
      <c r="K793" t="s">
        <v>520</v>
      </c>
      <c r="L793">
        <v>6</v>
      </c>
      <c r="M793">
        <v>64</v>
      </c>
      <c r="N793" t="s">
        <v>626</v>
      </c>
      <c r="O793" t="s">
        <v>627</v>
      </c>
      <c r="P793" t="s">
        <v>628</v>
      </c>
      <c r="Q793" t="s">
        <v>524</v>
      </c>
      <c r="R793" t="s">
        <v>525</v>
      </c>
      <c r="S793" t="s">
        <v>526</v>
      </c>
      <c r="T793" t="s">
        <v>527</v>
      </c>
      <c r="U793" t="s">
        <v>554</v>
      </c>
      <c r="V793" t="s">
        <v>555</v>
      </c>
      <c r="W793" t="s">
        <v>629</v>
      </c>
      <c r="X793" t="s">
        <v>630</v>
      </c>
      <c r="Y793" t="s">
        <v>592</v>
      </c>
      <c r="Z793" t="s">
        <v>593</v>
      </c>
      <c r="AA793" t="s">
        <v>29</v>
      </c>
      <c r="AB793" s="3">
        <v>40000</v>
      </c>
      <c r="AC793">
        <v>0</v>
      </c>
      <c r="AD793">
        <v>0</v>
      </c>
      <c r="AE793" s="3">
        <v>40000</v>
      </c>
      <c r="AF793" s="3">
        <f t="shared" si="48"/>
        <v>0</v>
      </c>
      <c r="AG793" s="3">
        <v>40000</v>
      </c>
      <c r="AH793" s="3">
        <f t="shared" si="49"/>
        <v>41320</v>
      </c>
      <c r="AI793" s="3">
        <f t="shared" si="50"/>
        <v>42642.239999999998</v>
      </c>
      <c r="AJ793">
        <v>0</v>
      </c>
      <c r="AK793">
        <v>0</v>
      </c>
      <c r="AL793">
        <v>18544.740000000002</v>
      </c>
      <c r="AM793">
        <f t="shared" si="51"/>
        <v>37089.480000000003</v>
      </c>
      <c r="AN793">
        <v>21455.26</v>
      </c>
      <c r="AO793">
        <v>46.36</v>
      </c>
    </row>
    <row r="794" spans="1:41" hidden="1" x14ac:dyDescent="0.3">
      <c r="A794">
        <v>11504</v>
      </c>
      <c r="B794">
        <v>225888</v>
      </c>
      <c r="C794">
        <v>257485</v>
      </c>
      <c r="D794">
        <v>2301</v>
      </c>
      <c r="G794" t="s">
        <v>1697</v>
      </c>
      <c r="H794" t="s">
        <v>1698</v>
      </c>
      <c r="I794">
        <v>0</v>
      </c>
      <c r="J794" t="s">
        <v>519</v>
      </c>
      <c r="K794" t="s">
        <v>520</v>
      </c>
      <c r="L794">
        <v>3</v>
      </c>
      <c r="M794">
        <v>36</v>
      </c>
      <c r="N794" t="s">
        <v>607</v>
      </c>
      <c r="O794" t="s">
        <v>570</v>
      </c>
      <c r="P794" t="s">
        <v>571</v>
      </c>
      <c r="Q794" t="s">
        <v>524</v>
      </c>
      <c r="R794" t="s">
        <v>525</v>
      </c>
      <c r="S794" t="s">
        <v>526</v>
      </c>
      <c r="T794" t="s">
        <v>527</v>
      </c>
      <c r="U794" t="s">
        <v>554</v>
      </c>
      <c r="V794" t="s">
        <v>555</v>
      </c>
      <c r="W794" t="s">
        <v>541</v>
      </c>
      <c r="X794" t="s">
        <v>542</v>
      </c>
      <c r="Y794" t="s">
        <v>944</v>
      </c>
      <c r="Z794" t="s">
        <v>945</v>
      </c>
      <c r="AA794" t="s">
        <v>29</v>
      </c>
      <c r="AB794" s="3">
        <v>40000</v>
      </c>
      <c r="AC794">
        <v>0</v>
      </c>
      <c r="AD794">
        <v>0</v>
      </c>
      <c r="AE794" s="3">
        <v>40000</v>
      </c>
      <c r="AF794" s="3">
        <f t="shared" si="48"/>
        <v>0</v>
      </c>
      <c r="AG794" s="3">
        <v>40000</v>
      </c>
      <c r="AH794" s="3">
        <f t="shared" si="49"/>
        <v>41320</v>
      </c>
      <c r="AI794" s="3">
        <f t="shared" si="50"/>
        <v>42642.239999999998</v>
      </c>
      <c r="AJ794">
        <v>0</v>
      </c>
      <c r="AK794">
        <v>1078.6099999999999</v>
      </c>
      <c r="AL794">
        <v>1706.08</v>
      </c>
      <c r="AM794">
        <f t="shared" si="51"/>
        <v>3412.16</v>
      </c>
      <c r="AN794">
        <v>37215.31</v>
      </c>
      <c r="AO794">
        <v>4.2699999999999996</v>
      </c>
    </row>
    <row r="795" spans="1:41" hidden="1" x14ac:dyDescent="0.3">
      <c r="A795">
        <v>11182</v>
      </c>
      <c r="B795">
        <v>199541</v>
      </c>
      <c r="C795">
        <v>237050</v>
      </c>
      <c r="D795">
        <v>498</v>
      </c>
      <c r="G795" t="s">
        <v>1538</v>
      </c>
      <c r="H795" t="s">
        <v>1539</v>
      </c>
      <c r="I795">
        <v>0</v>
      </c>
      <c r="J795" t="s">
        <v>519</v>
      </c>
      <c r="K795" t="s">
        <v>520</v>
      </c>
      <c r="L795">
        <v>4</v>
      </c>
      <c r="M795">
        <v>50</v>
      </c>
      <c r="N795" t="s">
        <v>536</v>
      </c>
      <c r="O795" t="s">
        <v>537</v>
      </c>
      <c r="P795" t="s">
        <v>538</v>
      </c>
      <c r="Q795" t="s">
        <v>524</v>
      </c>
      <c r="R795" t="s">
        <v>525</v>
      </c>
      <c r="S795" t="s">
        <v>526</v>
      </c>
      <c r="T795" t="s">
        <v>527</v>
      </c>
      <c r="U795" t="s">
        <v>1540</v>
      </c>
      <c r="V795" t="s">
        <v>1541</v>
      </c>
      <c r="W795" t="s">
        <v>541</v>
      </c>
      <c r="X795" t="s">
        <v>542</v>
      </c>
      <c r="Y795" t="s">
        <v>987</v>
      </c>
      <c r="Z795" t="s">
        <v>988</v>
      </c>
      <c r="AA795" t="s">
        <v>29</v>
      </c>
      <c r="AB795" s="3">
        <v>40000</v>
      </c>
      <c r="AC795">
        <v>0</v>
      </c>
      <c r="AD795">
        <v>0</v>
      </c>
      <c r="AE795" s="3">
        <v>40000</v>
      </c>
      <c r="AF795" s="3">
        <f t="shared" si="48"/>
        <v>0</v>
      </c>
      <c r="AG795" s="3">
        <v>40000</v>
      </c>
      <c r="AH795" s="3">
        <f t="shared" si="49"/>
        <v>41320</v>
      </c>
      <c r="AI795" s="3">
        <f t="shared" si="50"/>
        <v>42642.239999999998</v>
      </c>
      <c r="AJ795">
        <v>0</v>
      </c>
      <c r="AK795">
        <v>0</v>
      </c>
      <c r="AL795">
        <v>1736.5</v>
      </c>
      <c r="AM795">
        <f t="shared" si="51"/>
        <v>3473</v>
      </c>
      <c r="AN795">
        <v>38263.5</v>
      </c>
      <c r="AO795">
        <v>4.34</v>
      </c>
    </row>
    <row r="796" spans="1:41" hidden="1" x14ac:dyDescent="0.3">
      <c r="A796">
        <v>10884</v>
      </c>
      <c r="B796">
        <v>205868</v>
      </c>
      <c r="C796">
        <v>243286</v>
      </c>
      <c r="D796">
        <v>200</v>
      </c>
      <c r="G796" t="s">
        <v>1078</v>
      </c>
      <c r="H796" t="s">
        <v>1079</v>
      </c>
      <c r="I796">
        <v>0</v>
      </c>
      <c r="J796" t="s">
        <v>519</v>
      </c>
      <c r="K796" t="s">
        <v>520</v>
      </c>
      <c r="L796">
        <v>3</v>
      </c>
      <c r="M796">
        <v>36</v>
      </c>
      <c r="N796" t="s">
        <v>607</v>
      </c>
      <c r="O796" t="s">
        <v>570</v>
      </c>
      <c r="P796" t="s">
        <v>571</v>
      </c>
      <c r="Q796" t="s">
        <v>524</v>
      </c>
      <c r="R796" t="s">
        <v>525</v>
      </c>
      <c r="S796" t="s">
        <v>526</v>
      </c>
      <c r="T796" t="s">
        <v>527</v>
      </c>
      <c r="U796" t="s">
        <v>871</v>
      </c>
      <c r="V796" t="s">
        <v>872</v>
      </c>
      <c r="W796" t="s">
        <v>541</v>
      </c>
      <c r="X796" t="s">
        <v>542</v>
      </c>
      <c r="Y796" t="s">
        <v>532</v>
      </c>
      <c r="Z796" t="s">
        <v>533</v>
      </c>
      <c r="AA796" t="s">
        <v>28</v>
      </c>
      <c r="AB796" s="3">
        <v>30000</v>
      </c>
      <c r="AC796">
        <v>0</v>
      </c>
      <c r="AD796">
        <v>0</v>
      </c>
      <c r="AE796" s="3">
        <v>30000</v>
      </c>
      <c r="AF796" s="3">
        <f t="shared" si="48"/>
        <v>0</v>
      </c>
      <c r="AG796" s="3">
        <v>30000</v>
      </c>
      <c r="AH796" s="3">
        <f t="shared" si="49"/>
        <v>30989.999999999996</v>
      </c>
      <c r="AI796" s="3">
        <f t="shared" si="50"/>
        <v>31981.679999999997</v>
      </c>
      <c r="AJ796">
        <v>0</v>
      </c>
      <c r="AK796">
        <v>0</v>
      </c>
      <c r="AL796">
        <v>0</v>
      </c>
      <c r="AM796">
        <f t="shared" si="51"/>
        <v>0</v>
      </c>
      <c r="AN796">
        <v>30000</v>
      </c>
      <c r="AO796">
        <v>0</v>
      </c>
    </row>
    <row r="797" spans="1:41" hidden="1" x14ac:dyDescent="0.3">
      <c r="A797">
        <v>11110</v>
      </c>
      <c r="B797">
        <v>225945</v>
      </c>
      <c r="C797">
        <v>257531</v>
      </c>
      <c r="D797">
        <v>426</v>
      </c>
      <c r="E797" t="str">
        <f>CONCATENATE(MID(G797,8,3),F797)</f>
        <v>005/078/1341</v>
      </c>
      <c r="F797" s="252" t="s">
        <v>594</v>
      </c>
      <c r="G797" t="s">
        <v>1424</v>
      </c>
      <c r="H797" t="s">
        <v>1425</v>
      </c>
      <c r="I797">
        <v>0</v>
      </c>
      <c r="J797" t="s">
        <v>519</v>
      </c>
      <c r="K797" t="s">
        <v>520</v>
      </c>
      <c r="L797">
        <v>10</v>
      </c>
      <c r="M797">
        <v>114</v>
      </c>
      <c r="N797" t="s">
        <v>685</v>
      </c>
      <c r="O797" t="s">
        <v>686</v>
      </c>
      <c r="P797" t="s">
        <v>687</v>
      </c>
      <c r="Q797" t="s">
        <v>524</v>
      </c>
      <c r="R797" t="s">
        <v>525</v>
      </c>
      <c r="S797" t="s">
        <v>526</v>
      </c>
      <c r="T797" t="s">
        <v>527</v>
      </c>
      <c r="U797" t="s">
        <v>554</v>
      </c>
      <c r="V797" t="s">
        <v>555</v>
      </c>
      <c r="W797" t="s">
        <v>541</v>
      </c>
      <c r="X797" t="s">
        <v>542</v>
      </c>
      <c r="Y797" t="s">
        <v>595</v>
      </c>
      <c r="Z797" t="s">
        <v>596</v>
      </c>
      <c r="AA797" t="s">
        <v>29</v>
      </c>
      <c r="AB797" s="3">
        <v>39791</v>
      </c>
      <c r="AC797">
        <v>0</v>
      </c>
      <c r="AD797">
        <v>0</v>
      </c>
      <c r="AE797" s="3">
        <v>39791</v>
      </c>
      <c r="AF797" s="3" t="e">
        <f t="shared" si="48"/>
        <v>#N/A</v>
      </c>
      <c r="AG797" s="3" t="e">
        <f>VLOOKUP(E797,'[2]Emp Cost Summary 2627'!$A:$Y,25,0)</f>
        <v>#N/A</v>
      </c>
      <c r="AH797" s="3" t="e">
        <f t="shared" si="49"/>
        <v>#N/A</v>
      </c>
      <c r="AI797" s="3" t="e">
        <f t="shared" si="50"/>
        <v>#N/A</v>
      </c>
      <c r="AJ797">
        <v>0</v>
      </c>
      <c r="AK797">
        <v>0</v>
      </c>
      <c r="AL797">
        <v>38992.629999999997</v>
      </c>
      <c r="AM797">
        <f t="shared" si="51"/>
        <v>77985.259999999995</v>
      </c>
      <c r="AN797">
        <v>798.37</v>
      </c>
      <c r="AO797">
        <v>97.99</v>
      </c>
    </row>
    <row r="798" spans="1:41" hidden="1" x14ac:dyDescent="0.3">
      <c r="A798">
        <v>11510</v>
      </c>
      <c r="B798">
        <v>225926</v>
      </c>
      <c r="C798">
        <v>257517</v>
      </c>
      <c r="D798">
        <v>2307</v>
      </c>
      <c r="G798" t="s">
        <v>1709</v>
      </c>
      <c r="H798" t="s">
        <v>1710</v>
      </c>
      <c r="I798">
        <v>0</v>
      </c>
      <c r="J798" t="s">
        <v>519</v>
      </c>
      <c r="K798" t="s">
        <v>520</v>
      </c>
      <c r="L798">
        <v>4</v>
      </c>
      <c r="M798">
        <v>87</v>
      </c>
      <c r="N798" t="s">
        <v>574</v>
      </c>
      <c r="O798" t="s">
        <v>575</v>
      </c>
      <c r="P798" t="s">
        <v>576</v>
      </c>
      <c r="Q798" t="s">
        <v>524</v>
      </c>
      <c r="R798" t="s">
        <v>525</v>
      </c>
      <c r="S798" t="s">
        <v>526</v>
      </c>
      <c r="T798" t="s">
        <v>527</v>
      </c>
      <c r="U798" t="s">
        <v>554</v>
      </c>
      <c r="V798" t="s">
        <v>555</v>
      </c>
      <c r="W798" t="s">
        <v>541</v>
      </c>
      <c r="X798" t="s">
        <v>542</v>
      </c>
      <c r="Y798" t="s">
        <v>944</v>
      </c>
      <c r="Z798" t="s">
        <v>945</v>
      </c>
      <c r="AA798" t="s">
        <v>29</v>
      </c>
      <c r="AB798" s="3">
        <v>39709</v>
      </c>
      <c r="AC798">
        <v>0</v>
      </c>
      <c r="AD798">
        <v>0</v>
      </c>
      <c r="AE798" s="3">
        <v>39709</v>
      </c>
      <c r="AF798" s="3">
        <f t="shared" si="48"/>
        <v>0</v>
      </c>
      <c r="AG798" s="3">
        <v>39709</v>
      </c>
      <c r="AH798" s="3">
        <f t="shared" si="49"/>
        <v>41019.396999999997</v>
      </c>
      <c r="AI798" s="3">
        <f t="shared" si="50"/>
        <v>42332.017703999998</v>
      </c>
      <c r="AJ798">
        <v>0</v>
      </c>
      <c r="AK798">
        <v>0</v>
      </c>
      <c r="AL798">
        <v>957.96</v>
      </c>
      <c r="AM798">
        <f t="shared" si="51"/>
        <v>1915.92</v>
      </c>
      <c r="AN798">
        <v>38751.040000000001</v>
      </c>
      <c r="AO798">
        <v>2.41</v>
      </c>
    </row>
    <row r="799" spans="1:41" hidden="1" x14ac:dyDescent="0.3">
      <c r="A799">
        <v>10733</v>
      </c>
      <c r="B799">
        <v>210629</v>
      </c>
      <c r="C799">
        <v>247939</v>
      </c>
      <c r="D799">
        <v>49</v>
      </c>
      <c r="E799" t="str">
        <f>CONCATENATE(MID(G799,7,3),F799)</f>
        <v>037/053/1027</v>
      </c>
      <c r="F799" s="252" t="s">
        <v>664</v>
      </c>
      <c r="G799" t="s">
        <v>733</v>
      </c>
      <c r="H799" t="s">
        <v>734</v>
      </c>
      <c r="I799">
        <v>0</v>
      </c>
      <c r="J799" t="s">
        <v>519</v>
      </c>
      <c r="K799" t="s">
        <v>520</v>
      </c>
      <c r="L799">
        <v>5</v>
      </c>
      <c r="M799">
        <v>58</v>
      </c>
      <c r="N799" t="s">
        <v>617</v>
      </c>
      <c r="O799" t="s">
        <v>618</v>
      </c>
      <c r="P799" t="s">
        <v>619</v>
      </c>
      <c r="Q799" t="s">
        <v>524</v>
      </c>
      <c r="R799" t="s">
        <v>525</v>
      </c>
      <c r="S799" t="s">
        <v>526</v>
      </c>
      <c r="T799" t="s">
        <v>527</v>
      </c>
      <c r="U799" t="s">
        <v>554</v>
      </c>
      <c r="V799" t="s">
        <v>555</v>
      </c>
      <c r="W799" t="s">
        <v>541</v>
      </c>
      <c r="X799" t="s">
        <v>542</v>
      </c>
      <c r="Y799" t="s">
        <v>665</v>
      </c>
      <c r="Z799" t="s">
        <v>666</v>
      </c>
      <c r="AA799" t="s">
        <v>29</v>
      </c>
      <c r="AB799" s="3">
        <v>39400</v>
      </c>
      <c r="AC799">
        <v>0</v>
      </c>
      <c r="AD799">
        <v>0</v>
      </c>
      <c r="AE799" s="3">
        <v>39400</v>
      </c>
      <c r="AF799" s="3">
        <f t="shared" si="48"/>
        <v>15418.753074324952</v>
      </c>
      <c r="AG799" s="3">
        <v>54818.753074324952</v>
      </c>
      <c r="AH799" s="3">
        <f t="shared" si="49"/>
        <v>56627.77192577767</v>
      </c>
      <c r="AI799" s="3">
        <f t="shared" si="50"/>
        <v>58439.860627402559</v>
      </c>
      <c r="AJ799">
        <v>0</v>
      </c>
      <c r="AK799">
        <v>0</v>
      </c>
      <c r="AL799">
        <v>31096.5</v>
      </c>
      <c r="AM799">
        <f t="shared" si="51"/>
        <v>62193</v>
      </c>
      <c r="AN799">
        <v>8303.5</v>
      </c>
      <c r="AO799">
        <v>78.930000000000007</v>
      </c>
    </row>
    <row r="800" spans="1:41" hidden="1" x14ac:dyDescent="0.3">
      <c r="A800">
        <v>12363</v>
      </c>
      <c r="B800">
        <v>224539</v>
      </c>
      <c r="C800">
        <v>256857</v>
      </c>
      <c r="D800">
        <v>6495</v>
      </c>
      <c r="G800" t="s">
        <v>1886</v>
      </c>
      <c r="H800" t="s">
        <v>1887</v>
      </c>
      <c r="I800">
        <v>0</v>
      </c>
      <c r="J800" t="s">
        <v>519</v>
      </c>
      <c r="K800" t="s">
        <v>520</v>
      </c>
      <c r="L800">
        <v>5</v>
      </c>
      <c r="M800">
        <v>58</v>
      </c>
      <c r="N800" t="s">
        <v>617</v>
      </c>
      <c r="O800" t="s">
        <v>618</v>
      </c>
      <c r="P800" t="s">
        <v>619</v>
      </c>
      <c r="Q800" t="s">
        <v>524</v>
      </c>
      <c r="R800" t="s">
        <v>525</v>
      </c>
      <c r="S800" t="s">
        <v>526</v>
      </c>
      <c r="T800" t="s">
        <v>527</v>
      </c>
      <c r="U800" t="s">
        <v>779</v>
      </c>
      <c r="V800" t="s">
        <v>780</v>
      </c>
      <c r="W800" t="s">
        <v>541</v>
      </c>
      <c r="X800" t="s">
        <v>542</v>
      </c>
      <c r="Y800" t="s">
        <v>532</v>
      </c>
      <c r="Z800" t="s">
        <v>533</v>
      </c>
      <c r="AA800" t="s">
        <v>28</v>
      </c>
      <c r="AB800" s="3">
        <v>27000</v>
      </c>
      <c r="AC800">
        <v>0</v>
      </c>
      <c r="AD800">
        <v>0</v>
      </c>
      <c r="AE800" s="3">
        <v>27000</v>
      </c>
      <c r="AF800" s="3">
        <f t="shared" si="48"/>
        <v>0</v>
      </c>
      <c r="AG800" s="3">
        <v>27000</v>
      </c>
      <c r="AH800" s="3">
        <f t="shared" si="49"/>
        <v>27890.999999999996</v>
      </c>
      <c r="AI800" s="3">
        <f t="shared" si="50"/>
        <v>28783.511999999999</v>
      </c>
      <c r="AJ800">
        <v>0</v>
      </c>
      <c r="AK800">
        <v>0</v>
      </c>
      <c r="AL800">
        <v>0</v>
      </c>
      <c r="AM800">
        <f t="shared" si="51"/>
        <v>0</v>
      </c>
      <c r="AN800">
        <v>27000</v>
      </c>
      <c r="AO800">
        <v>0</v>
      </c>
    </row>
    <row r="801" spans="1:41" hidden="1" x14ac:dyDescent="0.3">
      <c r="A801">
        <v>12609</v>
      </c>
      <c r="B801">
        <v>224802</v>
      </c>
      <c r="C801">
        <v>257008</v>
      </c>
      <c r="D801">
        <v>8625</v>
      </c>
      <c r="G801" t="s">
        <v>1942</v>
      </c>
      <c r="H801" t="s">
        <v>1943</v>
      </c>
      <c r="I801">
        <v>0</v>
      </c>
      <c r="J801" t="s">
        <v>519</v>
      </c>
      <c r="K801" t="s">
        <v>520</v>
      </c>
      <c r="L801">
        <v>5</v>
      </c>
      <c r="M801">
        <v>58</v>
      </c>
      <c r="N801" t="s">
        <v>617</v>
      </c>
      <c r="O801" t="s">
        <v>618</v>
      </c>
      <c r="P801" t="s">
        <v>619</v>
      </c>
      <c r="Q801" t="s">
        <v>524</v>
      </c>
      <c r="R801" t="s">
        <v>525</v>
      </c>
      <c r="S801" t="s">
        <v>526</v>
      </c>
      <c r="T801" t="s">
        <v>527</v>
      </c>
      <c r="U801" t="s">
        <v>779</v>
      </c>
      <c r="V801" t="s">
        <v>780</v>
      </c>
      <c r="W801" t="s">
        <v>541</v>
      </c>
      <c r="X801" t="s">
        <v>542</v>
      </c>
      <c r="Y801" t="s">
        <v>532</v>
      </c>
      <c r="Z801" t="s">
        <v>533</v>
      </c>
      <c r="AA801" t="s">
        <v>28</v>
      </c>
      <c r="AB801" s="3">
        <v>27000</v>
      </c>
      <c r="AC801">
        <v>0</v>
      </c>
      <c r="AD801">
        <v>0</v>
      </c>
      <c r="AE801" s="3">
        <v>27000</v>
      </c>
      <c r="AF801" s="3">
        <f t="shared" si="48"/>
        <v>0</v>
      </c>
      <c r="AG801" s="3">
        <v>27000</v>
      </c>
      <c r="AH801" s="3">
        <f t="shared" si="49"/>
        <v>27890.999999999996</v>
      </c>
      <c r="AI801" s="3">
        <f t="shared" si="50"/>
        <v>28783.511999999999</v>
      </c>
      <c r="AJ801">
        <v>0</v>
      </c>
      <c r="AK801">
        <v>0</v>
      </c>
      <c r="AL801">
        <v>0</v>
      </c>
      <c r="AM801">
        <f t="shared" si="51"/>
        <v>0</v>
      </c>
      <c r="AN801">
        <v>27000</v>
      </c>
      <c r="AO801">
        <v>0</v>
      </c>
    </row>
    <row r="802" spans="1:41" hidden="1" x14ac:dyDescent="0.3">
      <c r="A802">
        <v>12248</v>
      </c>
      <c r="B802">
        <v>231673</v>
      </c>
      <c r="C802">
        <v>257618</v>
      </c>
      <c r="D802">
        <v>6519</v>
      </c>
      <c r="G802" t="s">
        <v>1902</v>
      </c>
      <c r="H802" t="s">
        <v>1903</v>
      </c>
      <c r="I802">
        <v>0</v>
      </c>
      <c r="J802" t="s">
        <v>519</v>
      </c>
      <c r="K802" t="s">
        <v>520</v>
      </c>
      <c r="L802">
        <v>5</v>
      </c>
      <c r="M802">
        <v>58</v>
      </c>
      <c r="N802" t="s">
        <v>617</v>
      </c>
      <c r="O802" t="s">
        <v>618</v>
      </c>
      <c r="P802" t="s">
        <v>619</v>
      </c>
      <c r="Q802" t="s">
        <v>524</v>
      </c>
      <c r="R802" t="s">
        <v>525</v>
      </c>
      <c r="S802" t="s">
        <v>526</v>
      </c>
      <c r="T802" t="s">
        <v>527</v>
      </c>
      <c r="U802" t="s">
        <v>779</v>
      </c>
      <c r="V802" t="s">
        <v>780</v>
      </c>
      <c r="W802" t="s">
        <v>530</v>
      </c>
      <c r="X802" t="s">
        <v>531</v>
      </c>
      <c r="Y802" t="s">
        <v>1882</v>
      </c>
      <c r="Z802" t="s">
        <v>1883</v>
      </c>
      <c r="AA802" t="s">
        <v>29</v>
      </c>
      <c r="AB802" s="3">
        <v>39100</v>
      </c>
      <c r="AC802">
        <v>0</v>
      </c>
      <c r="AD802">
        <v>0</v>
      </c>
      <c r="AE802" s="3">
        <v>39100</v>
      </c>
      <c r="AF802" s="3">
        <f t="shared" si="48"/>
        <v>0</v>
      </c>
      <c r="AG802" s="3">
        <v>39100</v>
      </c>
      <c r="AH802" s="3">
        <f t="shared" si="49"/>
        <v>40390.299999999996</v>
      </c>
      <c r="AI802" s="3">
        <f t="shared" si="50"/>
        <v>41682.789599999996</v>
      </c>
      <c r="AJ802">
        <v>0</v>
      </c>
      <c r="AK802">
        <v>0</v>
      </c>
      <c r="AL802">
        <v>0</v>
      </c>
      <c r="AM802">
        <f t="shared" si="51"/>
        <v>0</v>
      </c>
      <c r="AN802">
        <v>39100</v>
      </c>
      <c r="AO802">
        <v>0</v>
      </c>
    </row>
    <row r="803" spans="1:41" hidden="1" x14ac:dyDescent="0.3">
      <c r="A803">
        <v>12610</v>
      </c>
      <c r="B803">
        <v>224801</v>
      </c>
      <c r="C803">
        <v>257007</v>
      </c>
      <c r="D803">
        <v>8626</v>
      </c>
      <c r="G803" t="s">
        <v>1922</v>
      </c>
      <c r="H803" t="s">
        <v>1923</v>
      </c>
      <c r="I803">
        <v>0</v>
      </c>
      <c r="J803" t="s">
        <v>519</v>
      </c>
      <c r="K803" t="s">
        <v>520</v>
      </c>
      <c r="L803">
        <v>5</v>
      </c>
      <c r="M803">
        <v>58</v>
      </c>
      <c r="N803" t="s">
        <v>617</v>
      </c>
      <c r="O803" t="s">
        <v>618</v>
      </c>
      <c r="P803" t="s">
        <v>619</v>
      </c>
      <c r="Q803" t="s">
        <v>524</v>
      </c>
      <c r="R803" t="s">
        <v>525</v>
      </c>
      <c r="S803" t="s">
        <v>526</v>
      </c>
      <c r="T803" t="s">
        <v>527</v>
      </c>
      <c r="U803" t="s">
        <v>779</v>
      </c>
      <c r="V803" t="s">
        <v>780</v>
      </c>
      <c r="W803" t="s">
        <v>541</v>
      </c>
      <c r="X803" t="s">
        <v>542</v>
      </c>
      <c r="Y803" t="s">
        <v>532</v>
      </c>
      <c r="Z803" t="s">
        <v>533</v>
      </c>
      <c r="AA803" t="s">
        <v>28</v>
      </c>
      <c r="AB803" s="3">
        <v>27000</v>
      </c>
      <c r="AC803">
        <v>0</v>
      </c>
      <c r="AD803">
        <v>0</v>
      </c>
      <c r="AE803" s="3">
        <v>27000</v>
      </c>
      <c r="AF803" s="3">
        <f t="shared" si="48"/>
        <v>0</v>
      </c>
      <c r="AG803" s="3">
        <v>27000</v>
      </c>
      <c r="AH803" s="3">
        <f t="shared" si="49"/>
        <v>27890.999999999996</v>
      </c>
      <c r="AI803" s="3">
        <f t="shared" si="50"/>
        <v>28783.511999999999</v>
      </c>
      <c r="AJ803">
        <v>0</v>
      </c>
      <c r="AK803">
        <v>0</v>
      </c>
      <c r="AL803">
        <v>0</v>
      </c>
      <c r="AM803">
        <f t="shared" si="51"/>
        <v>0</v>
      </c>
      <c r="AN803">
        <v>27000</v>
      </c>
      <c r="AO803">
        <v>0</v>
      </c>
    </row>
    <row r="804" spans="1:41" hidden="1" x14ac:dyDescent="0.3">
      <c r="A804">
        <v>11533</v>
      </c>
      <c r="B804">
        <v>225890</v>
      </c>
      <c r="C804">
        <v>257487</v>
      </c>
      <c r="D804">
        <v>2330</v>
      </c>
      <c r="G804" t="s">
        <v>1755</v>
      </c>
      <c r="H804" t="s">
        <v>1756</v>
      </c>
      <c r="I804">
        <v>0</v>
      </c>
      <c r="J804" t="s">
        <v>519</v>
      </c>
      <c r="K804" t="s">
        <v>520</v>
      </c>
      <c r="L804">
        <v>5</v>
      </c>
      <c r="M804">
        <v>93</v>
      </c>
      <c r="N804" t="s">
        <v>1001</v>
      </c>
      <c r="O804" t="s">
        <v>545</v>
      </c>
      <c r="P804" t="s">
        <v>546</v>
      </c>
      <c r="Q804" t="s">
        <v>524</v>
      </c>
      <c r="R804" t="s">
        <v>525</v>
      </c>
      <c r="S804" t="s">
        <v>526</v>
      </c>
      <c r="T804" t="s">
        <v>527</v>
      </c>
      <c r="U804" t="s">
        <v>554</v>
      </c>
      <c r="V804" t="s">
        <v>555</v>
      </c>
      <c r="W804" t="s">
        <v>1002</v>
      </c>
      <c r="X804" t="s">
        <v>1003</v>
      </c>
      <c r="Y804" t="s">
        <v>944</v>
      </c>
      <c r="Z804" t="s">
        <v>945</v>
      </c>
      <c r="AA804" t="s">
        <v>29</v>
      </c>
      <c r="AB804" s="3">
        <v>38749</v>
      </c>
      <c r="AC804">
        <v>0</v>
      </c>
      <c r="AD804">
        <v>0</v>
      </c>
      <c r="AE804" s="3">
        <v>38749</v>
      </c>
      <c r="AF804" s="3">
        <f t="shared" si="48"/>
        <v>0</v>
      </c>
      <c r="AG804" s="3">
        <v>38749</v>
      </c>
      <c r="AH804" s="3">
        <f t="shared" si="49"/>
        <v>40027.716999999997</v>
      </c>
      <c r="AI804" s="3">
        <f t="shared" si="50"/>
        <v>41308.603943999995</v>
      </c>
      <c r="AJ804">
        <v>0</v>
      </c>
      <c r="AK804">
        <v>0</v>
      </c>
      <c r="AL804">
        <v>18160.68</v>
      </c>
      <c r="AM804">
        <f t="shared" si="51"/>
        <v>36321.360000000001</v>
      </c>
      <c r="AN804">
        <v>20588.32</v>
      </c>
      <c r="AO804">
        <v>46.87</v>
      </c>
    </row>
    <row r="805" spans="1:41" hidden="1" x14ac:dyDescent="0.3">
      <c r="A805">
        <v>12391</v>
      </c>
      <c r="B805">
        <v>225736</v>
      </c>
      <c r="C805">
        <v>257360</v>
      </c>
      <c r="D805">
        <v>6576</v>
      </c>
      <c r="G805" t="s">
        <v>1938</v>
      </c>
      <c r="H805" t="s">
        <v>1939</v>
      </c>
      <c r="I805">
        <v>0</v>
      </c>
      <c r="J805" t="s">
        <v>519</v>
      </c>
      <c r="K805" t="s">
        <v>520</v>
      </c>
      <c r="L805">
        <v>5</v>
      </c>
      <c r="M805">
        <v>58</v>
      </c>
      <c r="N805" t="s">
        <v>617</v>
      </c>
      <c r="O805" t="s">
        <v>618</v>
      </c>
      <c r="P805" t="s">
        <v>619</v>
      </c>
      <c r="Q805" t="s">
        <v>524</v>
      </c>
      <c r="R805" t="s">
        <v>525</v>
      </c>
      <c r="S805" t="s">
        <v>526</v>
      </c>
      <c r="T805" t="s">
        <v>527</v>
      </c>
      <c r="U805" t="s">
        <v>779</v>
      </c>
      <c r="V805" t="s">
        <v>780</v>
      </c>
      <c r="W805" t="s">
        <v>541</v>
      </c>
      <c r="X805" t="s">
        <v>542</v>
      </c>
      <c r="Y805" t="s">
        <v>1442</v>
      </c>
      <c r="Z805" t="s">
        <v>1443</v>
      </c>
      <c r="AA805" t="s">
        <v>29</v>
      </c>
      <c r="AB805" s="3">
        <v>38256</v>
      </c>
      <c r="AC805">
        <v>0</v>
      </c>
      <c r="AD805">
        <v>0</v>
      </c>
      <c r="AE805" s="3">
        <v>38256</v>
      </c>
      <c r="AF805" s="3">
        <f t="shared" si="48"/>
        <v>0</v>
      </c>
      <c r="AG805" s="3">
        <v>38256</v>
      </c>
      <c r="AH805" s="3">
        <f t="shared" si="49"/>
        <v>39518.447999999997</v>
      </c>
      <c r="AI805" s="3">
        <f t="shared" si="50"/>
        <v>40783.038335999998</v>
      </c>
      <c r="AJ805">
        <v>0</v>
      </c>
      <c r="AK805">
        <v>0</v>
      </c>
      <c r="AL805">
        <v>36797.83</v>
      </c>
      <c r="AM805">
        <f t="shared" si="51"/>
        <v>73595.66</v>
      </c>
      <c r="AN805">
        <v>1458.17</v>
      </c>
      <c r="AO805">
        <v>96.19</v>
      </c>
    </row>
    <row r="806" spans="1:41" hidden="1" x14ac:dyDescent="0.3">
      <c r="A806">
        <v>10698</v>
      </c>
      <c r="B806">
        <v>205244</v>
      </c>
      <c r="C806">
        <v>242671</v>
      </c>
      <c r="D806">
        <v>14</v>
      </c>
      <c r="G806" t="s">
        <v>585</v>
      </c>
      <c r="H806" t="s">
        <v>586</v>
      </c>
      <c r="I806">
        <v>0</v>
      </c>
      <c r="J806" t="s">
        <v>519</v>
      </c>
      <c r="K806" t="s">
        <v>520</v>
      </c>
      <c r="L806">
        <v>4</v>
      </c>
      <c r="M806">
        <v>88</v>
      </c>
      <c r="N806" t="s">
        <v>587</v>
      </c>
      <c r="O806" t="s">
        <v>575</v>
      </c>
      <c r="P806" t="s">
        <v>576</v>
      </c>
      <c r="Q806" t="s">
        <v>524</v>
      </c>
      <c r="R806" t="s">
        <v>525</v>
      </c>
      <c r="S806" t="s">
        <v>526</v>
      </c>
      <c r="T806" t="s">
        <v>527</v>
      </c>
      <c r="U806" t="s">
        <v>554</v>
      </c>
      <c r="V806" t="s">
        <v>555</v>
      </c>
      <c r="W806" t="s">
        <v>541</v>
      </c>
      <c r="X806" t="s">
        <v>542</v>
      </c>
      <c r="Y806" t="s">
        <v>603</v>
      </c>
      <c r="Z806" t="s">
        <v>604</v>
      </c>
      <c r="AA806" t="s">
        <v>29</v>
      </c>
      <c r="AB806" s="3">
        <v>38225</v>
      </c>
      <c r="AC806">
        <v>0</v>
      </c>
      <c r="AD806">
        <v>0</v>
      </c>
      <c r="AE806" s="3">
        <v>38225</v>
      </c>
      <c r="AF806" s="3">
        <f t="shared" ref="AF806:AF869" si="52">AG806-AE806</f>
        <v>0</v>
      </c>
      <c r="AG806" s="3">
        <v>38225</v>
      </c>
      <c r="AH806" s="3">
        <f t="shared" ref="AH806:AH869" si="53">AG806*1.033</f>
        <v>39486.424999999996</v>
      </c>
      <c r="AI806" s="3">
        <f t="shared" ref="AI806:AI869" si="54">AH806*1.032</f>
        <v>40749.990599999997</v>
      </c>
      <c r="AJ806">
        <v>0</v>
      </c>
      <c r="AK806">
        <v>0</v>
      </c>
      <c r="AL806">
        <v>5077.3900000000003</v>
      </c>
      <c r="AM806">
        <f t="shared" ref="AM806:AM869" si="55">AL806*2</f>
        <v>10154.780000000001</v>
      </c>
      <c r="AN806">
        <v>33147.61</v>
      </c>
      <c r="AO806">
        <v>13.28</v>
      </c>
    </row>
    <row r="807" spans="1:41" x14ac:dyDescent="0.3">
      <c r="A807">
        <v>10807</v>
      </c>
      <c r="B807">
        <v>232170</v>
      </c>
      <c r="C807">
        <v>263313</v>
      </c>
      <c r="D807">
        <v>123</v>
      </c>
      <c r="G807" t="s">
        <v>905</v>
      </c>
      <c r="H807" t="s">
        <v>906</v>
      </c>
      <c r="I807">
        <v>0</v>
      </c>
      <c r="J807" t="s">
        <v>519</v>
      </c>
      <c r="K807" t="s">
        <v>520</v>
      </c>
      <c r="L807">
        <v>4</v>
      </c>
      <c r="M807">
        <v>46</v>
      </c>
      <c r="N807" t="s">
        <v>363</v>
      </c>
      <c r="O807" t="s">
        <v>640</v>
      </c>
      <c r="P807" t="s">
        <v>641</v>
      </c>
      <c r="Q807" t="s">
        <v>524</v>
      </c>
      <c r="R807" t="s">
        <v>525</v>
      </c>
      <c r="S807" t="s">
        <v>526</v>
      </c>
      <c r="T807" t="s">
        <v>527</v>
      </c>
      <c r="U807" t="s">
        <v>554</v>
      </c>
      <c r="V807" t="s">
        <v>555</v>
      </c>
      <c r="W807" t="s">
        <v>541</v>
      </c>
      <c r="X807" t="s">
        <v>542</v>
      </c>
      <c r="Y807" t="s">
        <v>588</v>
      </c>
      <c r="Z807" t="s">
        <v>589</v>
      </c>
      <c r="AA807" t="s">
        <v>29</v>
      </c>
      <c r="AB807" s="3">
        <v>40000</v>
      </c>
      <c r="AC807">
        <v>-2000</v>
      </c>
      <c r="AD807">
        <v>0</v>
      </c>
      <c r="AE807" s="3">
        <v>38000</v>
      </c>
      <c r="AF807" s="3">
        <f t="shared" si="52"/>
        <v>0</v>
      </c>
      <c r="AG807" s="3">
        <v>38000</v>
      </c>
      <c r="AH807" s="3">
        <f t="shared" si="53"/>
        <v>39254</v>
      </c>
      <c r="AI807" s="3">
        <f t="shared" si="54"/>
        <v>40510.128000000004</v>
      </c>
      <c r="AJ807">
        <v>0</v>
      </c>
      <c r="AK807">
        <v>0</v>
      </c>
      <c r="AL807">
        <v>12320</v>
      </c>
      <c r="AM807">
        <f t="shared" si="55"/>
        <v>24640</v>
      </c>
      <c r="AN807">
        <v>25680</v>
      </c>
      <c r="AO807">
        <v>32.42</v>
      </c>
    </row>
    <row r="808" spans="1:41" hidden="1" x14ac:dyDescent="0.3">
      <c r="A808">
        <v>12042</v>
      </c>
      <c r="B808">
        <v>225973</v>
      </c>
      <c r="C808">
        <v>257553</v>
      </c>
      <c r="D808">
        <v>6239</v>
      </c>
      <c r="G808" t="s">
        <v>1835</v>
      </c>
      <c r="H808" t="s">
        <v>1836</v>
      </c>
      <c r="I808">
        <v>0</v>
      </c>
      <c r="J808" t="s">
        <v>519</v>
      </c>
      <c r="K808" t="s">
        <v>520</v>
      </c>
      <c r="L808">
        <v>1</v>
      </c>
      <c r="M808">
        <v>3</v>
      </c>
      <c r="N808" t="s">
        <v>1837</v>
      </c>
      <c r="O808" t="s">
        <v>704</v>
      </c>
      <c r="P808" t="s">
        <v>705</v>
      </c>
      <c r="Q808" t="s">
        <v>524</v>
      </c>
      <c r="R808" t="s">
        <v>525</v>
      </c>
      <c r="S808" t="s">
        <v>526</v>
      </c>
      <c r="T808" t="s">
        <v>527</v>
      </c>
      <c r="U808" t="s">
        <v>554</v>
      </c>
      <c r="V808" t="s">
        <v>555</v>
      </c>
      <c r="W808" t="s">
        <v>541</v>
      </c>
      <c r="X808" t="s">
        <v>542</v>
      </c>
      <c r="Y808" t="s">
        <v>648</v>
      </c>
      <c r="Z808" t="s">
        <v>649</v>
      </c>
      <c r="AA808" t="s">
        <v>29</v>
      </c>
      <c r="AB808" s="3">
        <v>37280</v>
      </c>
      <c r="AC808">
        <v>0</v>
      </c>
      <c r="AD808">
        <v>0</v>
      </c>
      <c r="AE808" s="3">
        <v>37280</v>
      </c>
      <c r="AF808" s="3">
        <f t="shared" si="52"/>
        <v>0</v>
      </c>
      <c r="AG808" s="3">
        <v>37280</v>
      </c>
      <c r="AH808" s="3">
        <f t="shared" si="53"/>
        <v>38510.239999999998</v>
      </c>
      <c r="AI808" s="3">
        <f t="shared" si="54"/>
        <v>39742.56768</v>
      </c>
      <c r="AJ808">
        <v>0</v>
      </c>
      <c r="AK808">
        <v>0</v>
      </c>
      <c r="AL808">
        <v>16184.3</v>
      </c>
      <c r="AM808">
        <f t="shared" si="55"/>
        <v>32368.6</v>
      </c>
      <c r="AN808">
        <v>21095.7</v>
      </c>
      <c r="AO808">
        <v>43.41</v>
      </c>
    </row>
    <row r="809" spans="1:41" hidden="1" x14ac:dyDescent="0.3">
      <c r="A809">
        <v>11184</v>
      </c>
      <c r="B809">
        <v>200771</v>
      </c>
      <c r="C809">
        <v>238266</v>
      </c>
      <c r="D809">
        <v>500</v>
      </c>
      <c r="G809" t="s">
        <v>1544</v>
      </c>
      <c r="H809" t="s">
        <v>1545</v>
      </c>
      <c r="I809">
        <v>0</v>
      </c>
      <c r="J809" t="s">
        <v>519</v>
      </c>
      <c r="K809" t="s">
        <v>520</v>
      </c>
      <c r="L809">
        <v>6</v>
      </c>
      <c r="M809">
        <v>75</v>
      </c>
      <c r="N809" t="s">
        <v>635</v>
      </c>
      <c r="O809" t="s">
        <v>636</v>
      </c>
      <c r="P809" t="s">
        <v>637</v>
      </c>
      <c r="Q809" t="s">
        <v>524</v>
      </c>
      <c r="R809" t="s">
        <v>525</v>
      </c>
      <c r="S809" t="s">
        <v>526</v>
      </c>
      <c r="T809" t="s">
        <v>527</v>
      </c>
      <c r="U809" t="s">
        <v>554</v>
      </c>
      <c r="V809" t="s">
        <v>555</v>
      </c>
      <c r="W809" t="s">
        <v>541</v>
      </c>
      <c r="X809" t="s">
        <v>542</v>
      </c>
      <c r="Y809" t="s">
        <v>648</v>
      </c>
      <c r="Z809" t="s">
        <v>649</v>
      </c>
      <c r="AA809" t="s">
        <v>29</v>
      </c>
      <c r="AB809" s="3">
        <v>35231</v>
      </c>
      <c r="AC809">
        <v>0</v>
      </c>
      <c r="AD809">
        <v>0</v>
      </c>
      <c r="AE809" s="3">
        <v>35231</v>
      </c>
      <c r="AF809" s="3">
        <f t="shared" si="52"/>
        <v>0</v>
      </c>
      <c r="AG809" s="3">
        <v>35231</v>
      </c>
      <c r="AH809" s="3">
        <f t="shared" si="53"/>
        <v>36393.623</v>
      </c>
      <c r="AI809" s="3">
        <f t="shared" si="54"/>
        <v>37558.218935999997</v>
      </c>
      <c r="AJ809">
        <v>0</v>
      </c>
      <c r="AK809">
        <v>0</v>
      </c>
      <c r="AL809">
        <v>75338.490000000005</v>
      </c>
      <c r="AM809">
        <f t="shared" si="55"/>
        <v>150676.98000000001</v>
      </c>
      <c r="AN809">
        <v>-40107.49</v>
      </c>
      <c r="AO809">
        <v>213.84</v>
      </c>
    </row>
    <row r="810" spans="1:41" hidden="1" x14ac:dyDescent="0.3">
      <c r="A810">
        <v>10760</v>
      </c>
      <c r="B810">
        <v>206935</v>
      </c>
      <c r="C810">
        <v>244333</v>
      </c>
      <c r="D810">
        <v>76</v>
      </c>
      <c r="G810" t="s">
        <v>789</v>
      </c>
      <c r="H810" t="s">
        <v>790</v>
      </c>
      <c r="I810">
        <v>0</v>
      </c>
      <c r="J810" t="s">
        <v>519</v>
      </c>
      <c r="K810" t="s">
        <v>520</v>
      </c>
      <c r="L810">
        <v>4</v>
      </c>
      <c r="M810">
        <v>87</v>
      </c>
      <c r="N810" t="s">
        <v>574</v>
      </c>
      <c r="O810" t="s">
        <v>575</v>
      </c>
      <c r="P810" t="s">
        <v>576</v>
      </c>
      <c r="Q810" t="s">
        <v>524</v>
      </c>
      <c r="R810" t="s">
        <v>525</v>
      </c>
      <c r="S810" t="s">
        <v>526</v>
      </c>
      <c r="T810" t="s">
        <v>527</v>
      </c>
      <c r="U810" t="s">
        <v>554</v>
      </c>
      <c r="V810" t="s">
        <v>555</v>
      </c>
      <c r="W810" t="s">
        <v>541</v>
      </c>
      <c r="X810" t="s">
        <v>542</v>
      </c>
      <c r="Y810" t="s">
        <v>588</v>
      </c>
      <c r="Z810" t="s">
        <v>589</v>
      </c>
      <c r="AA810" t="s">
        <v>29</v>
      </c>
      <c r="AB810" s="3">
        <v>5111</v>
      </c>
      <c r="AC810">
        <v>30000</v>
      </c>
      <c r="AD810">
        <v>0</v>
      </c>
      <c r="AE810" s="3">
        <v>35111</v>
      </c>
      <c r="AF810" s="3">
        <f t="shared" si="52"/>
        <v>0</v>
      </c>
      <c r="AG810" s="3">
        <v>35111</v>
      </c>
      <c r="AH810" s="3">
        <f t="shared" si="53"/>
        <v>36269.663</v>
      </c>
      <c r="AI810" s="3">
        <f t="shared" si="54"/>
        <v>37430.292216000002</v>
      </c>
      <c r="AJ810">
        <v>0</v>
      </c>
      <c r="AK810">
        <v>0</v>
      </c>
      <c r="AL810">
        <v>21660</v>
      </c>
      <c r="AM810">
        <f t="shared" si="55"/>
        <v>43320</v>
      </c>
      <c r="AN810">
        <v>13451</v>
      </c>
      <c r="AO810">
        <v>61.69</v>
      </c>
    </row>
    <row r="811" spans="1:41" hidden="1" x14ac:dyDescent="0.3">
      <c r="A811">
        <v>12387</v>
      </c>
      <c r="B811">
        <v>224356</v>
      </c>
      <c r="C811">
        <v>256779</v>
      </c>
      <c r="D811">
        <v>6562</v>
      </c>
      <c r="G811" t="s">
        <v>2162</v>
      </c>
      <c r="H811" t="s">
        <v>2163</v>
      </c>
      <c r="I811">
        <v>0</v>
      </c>
      <c r="J811" t="s">
        <v>519</v>
      </c>
      <c r="K811" t="s">
        <v>520</v>
      </c>
      <c r="L811">
        <v>5</v>
      </c>
      <c r="M811">
        <v>58</v>
      </c>
      <c r="N811" t="s">
        <v>617</v>
      </c>
      <c r="O811" t="s">
        <v>618</v>
      </c>
      <c r="P811" t="s">
        <v>619</v>
      </c>
      <c r="Q811" t="s">
        <v>524</v>
      </c>
      <c r="R811" t="s">
        <v>525</v>
      </c>
      <c r="S811" t="s">
        <v>526</v>
      </c>
      <c r="T811" t="s">
        <v>527</v>
      </c>
      <c r="U811" t="s">
        <v>779</v>
      </c>
      <c r="V811" t="s">
        <v>780</v>
      </c>
      <c r="W811" t="s">
        <v>530</v>
      </c>
      <c r="X811" t="s">
        <v>531</v>
      </c>
      <c r="Y811" t="s">
        <v>706</v>
      </c>
      <c r="Z811" t="s">
        <v>707</v>
      </c>
      <c r="AA811" t="s">
        <v>28</v>
      </c>
      <c r="AB811" s="3">
        <v>26438</v>
      </c>
      <c r="AC811">
        <v>0</v>
      </c>
      <c r="AD811">
        <v>0</v>
      </c>
      <c r="AE811" s="3">
        <v>26438</v>
      </c>
      <c r="AF811" s="3">
        <f t="shared" si="52"/>
        <v>0</v>
      </c>
      <c r="AG811" s="3">
        <v>26438</v>
      </c>
      <c r="AH811" s="3">
        <f t="shared" si="53"/>
        <v>27310.453999999998</v>
      </c>
      <c r="AI811" s="3">
        <f t="shared" si="54"/>
        <v>28184.388527999999</v>
      </c>
      <c r="AJ811">
        <v>0</v>
      </c>
      <c r="AK811">
        <v>0</v>
      </c>
      <c r="AL811">
        <v>0</v>
      </c>
      <c r="AM811">
        <f t="shared" si="55"/>
        <v>0</v>
      </c>
      <c r="AN811">
        <v>26438</v>
      </c>
      <c r="AO811">
        <v>0</v>
      </c>
    </row>
    <row r="812" spans="1:41" hidden="1" x14ac:dyDescent="0.3">
      <c r="A812">
        <v>10865</v>
      </c>
      <c r="B812">
        <v>209328</v>
      </c>
      <c r="C812">
        <v>246688</v>
      </c>
      <c r="D812">
        <v>181</v>
      </c>
      <c r="G812" t="s">
        <v>1026</v>
      </c>
      <c r="H812" t="s">
        <v>1027</v>
      </c>
      <c r="I812">
        <v>0</v>
      </c>
      <c r="J812" t="s">
        <v>519</v>
      </c>
      <c r="K812" t="s">
        <v>520</v>
      </c>
      <c r="L812">
        <v>6</v>
      </c>
      <c r="M812">
        <v>74</v>
      </c>
      <c r="N812" t="s">
        <v>933</v>
      </c>
      <c r="O812" t="s">
        <v>818</v>
      </c>
      <c r="P812" t="s">
        <v>819</v>
      </c>
      <c r="Q812" t="s">
        <v>524</v>
      </c>
      <c r="R812" t="s">
        <v>525</v>
      </c>
      <c r="S812" t="s">
        <v>526</v>
      </c>
      <c r="T812" t="s">
        <v>527</v>
      </c>
      <c r="U812" t="s">
        <v>1028</v>
      </c>
      <c r="V812" t="s">
        <v>1029</v>
      </c>
      <c r="W812" t="s">
        <v>541</v>
      </c>
      <c r="X812" t="s">
        <v>542</v>
      </c>
      <c r="Y812" t="s">
        <v>599</v>
      </c>
      <c r="Z812" t="s">
        <v>600</v>
      </c>
      <c r="AA812" t="s">
        <v>29</v>
      </c>
      <c r="AB812" s="3">
        <v>34789</v>
      </c>
      <c r="AC812">
        <v>0</v>
      </c>
      <c r="AD812">
        <v>0</v>
      </c>
      <c r="AE812" s="3">
        <v>34789</v>
      </c>
      <c r="AF812" s="3">
        <f t="shared" si="52"/>
        <v>0</v>
      </c>
      <c r="AG812" s="3">
        <v>34789</v>
      </c>
      <c r="AH812" s="3">
        <f t="shared" si="53"/>
        <v>35937.036999999997</v>
      </c>
      <c r="AI812" s="3">
        <f t="shared" si="54"/>
        <v>37087.022183999994</v>
      </c>
      <c r="AJ812">
        <v>0</v>
      </c>
      <c r="AK812">
        <v>0</v>
      </c>
      <c r="AL812">
        <v>27512.54</v>
      </c>
      <c r="AM812">
        <f t="shared" si="55"/>
        <v>55025.08</v>
      </c>
      <c r="AN812">
        <v>7276.46</v>
      </c>
      <c r="AO812">
        <v>79.08</v>
      </c>
    </row>
    <row r="813" spans="1:41" hidden="1" x14ac:dyDescent="0.3">
      <c r="A813">
        <v>11207</v>
      </c>
      <c r="B813">
        <v>201642</v>
      </c>
      <c r="C813">
        <v>239124</v>
      </c>
      <c r="D813">
        <v>523</v>
      </c>
      <c r="G813" t="s">
        <v>1594</v>
      </c>
      <c r="H813" t="s">
        <v>1595</v>
      </c>
      <c r="I813">
        <v>0</v>
      </c>
      <c r="J813" t="s">
        <v>519</v>
      </c>
      <c r="K813" t="s">
        <v>520</v>
      </c>
      <c r="L813">
        <v>6</v>
      </c>
      <c r="M813">
        <v>67</v>
      </c>
      <c r="N813" t="s">
        <v>875</v>
      </c>
      <c r="O813" t="s">
        <v>876</v>
      </c>
      <c r="P813" t="s">
        <v>877</v>
      </c>
      <c r="Q813" t="s">
        <v>524</v>
      </c>
      <c r="R813" t="s">
        <v>525</v>
      </c>
      <c r="S813" t="s">
        <v>526</v>
      </c>
      <c r="T813" t="s">
        <v>527</v>
      </c>
      <c r="U813" t="s">
        <v>554</v>
      </c>
      <c r="V813" t="s">
        <v>555</v>
      </c>
      <c r="W813" t="s">
        <v>541</v>
      </c>
      <c r="X813" t="s">
        <v>542</v>
      </c>
      <c r="Y813" t="s">
        <v>729</v>
      </c>
      <c r="Z813" t="s">
        <v>730</v>
      </c>
      <c r="AA813" t="s">
        <v>29</v>
      </c>
      <c r="AB813" s="3">
        <v>36342</v>
      </c>
      <c r="AC813">
        <v>-2405</v>
      </c>
      <c r="AD813">
        <v>0</v>
      </c>
      <c r="AE813" s="3">
        <v>33937</v>
      </c>
      <c r="AF813" s="3">
        <f t="shared" si="52"/>
        <v>0</v>
      </c>
      <c r="AG813" s="3">
        <v>33937</v>
      </c>
      <c r="AH813" s="3">
        <f t="shared" si="53"/>
        <v>35056.920999999995</v>
      </c>
      <c r="AI813" s="3">
        <f t="shared" si="54"/>
        <v>36178.742471999998</v>
      </c>
      <c r="AJ813">
        <v>0</v>
      </c>
      <c r="AK813">
        <v>0</v>
      </c>
      <c r="AL813">
        <v>0</v>
      </c>
      <c r="AM813">
        <f t="shared" si="55"/>
        <v>0</v>
      </c>
      <c r="AN813">
        <v>33937</v>
      </c>
      <c r="AO813">
        <v>0</v>
      </c>
    </row>
    <row r="814" spans="1:41" hidden="1" x14ac:dyDescent="0.3">
      <c r="A814">
        <v>11511</v>
      </c>
      <c r="B814">
        <v>225883</v>
      </c>
      <c r="C814">
        <v>257481</v>
      </c>
      <c r="D814">
        <v>2308</v>
      </c>
      <c r="G814" t="s">
        <v>1711</v>
      </c>
      <c r="H814" t="s">
        <v>1712</v>
      </c>
      <c r="I814">
        <v>0</v>
      </c>
      <c r="J814" t="s">
        <v>519</v>
      </c>
      <c r="K814" t="s">
        <v>520</v>
      </c>
      <c r="L814">
        <v>4</v>
      </c>
      <c r="M814">
        <v>46</v>
      </c>
      <c r="N814" t="s">
        <v>363</v>
      </c>
      <c r="O814" t="s">
        <v>640</v>
      </c>
      <c r="P814" t="s">
        <v>641</v>
      </c>
      <c r="Q814" t="s">
        <v>524</v>
      </c>
      <c r="R814" t="s">
        <v>525</v>
      </c>
      <c r="S814" t="s">
        <v>526</v>
      </c>
      <c r="T814" t="s">
        <v>527</v>
      </c>
      <c r="U814" t="s">
        <v>554</v>
      </c>
      <c r="V814" t="s">
        <v>555</v>
      </c>
      <c r="W814" t="s">
        <v>541</v>
      </c>
      <c r="X814" t="s">
        <v>542</v>
      </c>
      <c r="Y814" t="s">
        <v>944</v>
      </c>
      <c r="Z814" t="s">
        <v>945</v>
      </c>
      <c r="AA814" t="s">
        <v>29</v>
      </c>
      <c r="AB814" s="3">
        <v>33570</v>
      </c>
      <c r="AC814">
        <v>0</v>
      </c>
      <c r="AD814">
        <v>0</v>
      </c>
      <c r="AE814" s="3">
        <v>33570</v>
      </c>
      <c r="AF814" s="3">
        <f t="shared" si="52"/>
        <v>0</v>
      </c>
      <c r="AG814" s="3">
        <v>33570</v>
      </c>
      <c r="AH814" s="3">
        <f t="shared" si="53"/>
        <v>34677.81</v>
      </c>
      <c r="AI814" s="3">
        <f t="shared" si="54"/>
        <v>35787.499920000002</v>
      </c>
      <c r="AJ814">
        <v>0</v>
      </c>
      <c r="AK814">
        <v>0</v>
      </c>
      <c r="AL814">
        <v>139.13</v>
      </c>
      <c r="AM814">
        <f t="shared" si="55"/>
        <v>278.26</v>
      </c>
      <c r="AN814">
        <v>33430.870000000003</v>
      </c>
      <c r="AO814">
        <v>0.41</v>
      </c>
    </row>
    <row r="815" spans="1:41" hidden="1" x14ac:dyDescent="0.3">
      <c r="A815">
        <v>12251</v>
      </c>
      <c r="B815">
        <v>231676</v>
      </c>
      <c r="C815">
        <v>257621</v>
      </c>
      <c r="D815">
        <v>6522</v>
      </c>
      <c r="G815" t="s">
        <v>1918</v>
      </c>
      <c r="H815" t="s">
        <v>1919</v>
      </c>
      <c r="I815">
        <v>0</v>
      </c>
      <c r="J815" t="s">
        <v>519</v>
      </c>
      <c r="K815" t="s">
        <v>520</v>
      </c>
      <c r="L815">
        <v>5</v>
      </c>
      <c r="M815">
        <v>58</v>
      </c>
      <c r="N815" t="s">
        <v>617</v>
      </c>
      <c r="O815" t="s">
        <v>618</v>
      </c>
      <c r="P815" t="s">
        <v>619</v>
      </c>
      <c r="Q815" t="s">
        <v>524</v>
      </c>
      <c r="R815" t="s">
        <v>525</v>
      </c>
      <c r="S815" t="s">
        <v>526</v>
      </c>
      <c r="T815" t="s">
        <v>527</v>
      </c>
      <c r="U815" t="s">
        <v>779</v>
      </c>
      <c r="V815" t="s">
        <v>780</v>
      </c>
      <c r="W815" t="s">
        <v>530</v>
      </c>
      <c r="X815" t="s">
        <v>531</v>
      </c>
      <c r="Y815" t="s">
        <v>1882</v>
      </c>
      <c r="Z815" t="s">
        <v>1883</v>
      </c>
      <c r="AA815" t="s">
        <v>29</v>
      </c>
      <c r="AB815" s="3">
        <v>33514</v>
      </c>
      <c r="AC815">
        <v>0</v>
      </c>
      <c r="AD815">
        <v>0</v>
      </c>
      <c r="AE815" s="3">
        <v>33514</v>
      </c>
      <c r="AF815" s="3">
        <f t="shared" si="52"/>
        <v>0</v>
      </c>
      <c r="AG815" s="3">
        <v>33514</v>
      </c>
      <c r="AH815" s="3">
        <f t="shared" si="53"/>
        <v>34619.962</v>
      </c>
      <c r="AI815" s="3">
        <f t="shared" si="54"/>
        <v>35727.800783999999</v>
      </c>
      <c r="AJ815">
        <v>0</v>
      </c>
      <c r="AK815">
        <v>0</v>
      </c>
      <c r="AL815">
        <v>0</v>
      </c>
      <c r="AM815">
        <f t="shared" si="55"/>
        <v>0</v>
      </c>
      <c r="AN815">
        <v>33514</v>
      </c>
      <c r="AO815">
        <v>0</v>
      </c>
    </row>
    <row r="816" spans="1:41" hidden="1" x14ac:dyDescent="0.3">
      <c r="A816">
        <v>10761</v>
      </c>
      <c r="B816">
        <v>206171</v>
      </c>
      <c r="C816">
        <v>243584</v>
      </c>
      <c r="D816">
        <v>77</v>
      </c>
      <c r="G816" t="s">
        <v>791</v>
      </c>
      <c r="H816" t="s">
        <v>792</v>
      </c>
      <c r="I816">
        <v>0</v>
      </c>
      <c r="J816" t="s">
        <v>519</v>
      </c>
      <c r="K816" t="s">
        <v>520</v>
      </c>
      <c r="L816">
        <v>4</v>
      </c>
      <c r="M816">
        <v>88</v>
      </c>
      <c r="N816" t="s">
        <v>587</v>
      </c>
      <c r="O816" t="s">
        <v>575</v>
      </c>
      <c r="P816" t="s">
        <v>576</v>
      </c>
      <c r="Q816" t="s">
        <v>524</v>
      </c>
      <c r="R816" t="s">
        <v>525</v>
      </c>
      <c r="S816" t="s">
        <v>526</v>
      </c>
      <c r="T816" t="s">
        <v>527</v>
      </c>
      <c r="U816" t="s">
        <v>554</v>
      </c>
      <c r="V816" t="s">
        <v>555</v>
      </c>
      <c r="W816" t="s">
        <v>541</v>
      </c>
      <c r="X816" t="s">
        <v>542</v>
      </c>
      <c r="Y816" t="s">
        <v>648</v>
      </c>
      <c r="Z816" t="s">
        <v>649</v>
      </c>
      <c r="AA816" t="s">
        <v>29</v>
      </c>
      <c r="AB816" s="3">
        <v>33278</v>
      </c>
      <c r="AC816">
        <v>0</v>
      </c>
      <c r="AD816">
        <v>0</v>
      </c>
      <c r="AE816" s="3">
        <v>33278</v>
      </c>
      <c r="AF816" s="3">
        <f t="shared" si="52"/>
        <v>0</v>
      </c>
      <c r="AG816" s="3">
        <v>33278</v>
      </c>
      <c r="AH816" s="3">
        <f t="shared" si="53"/>
        <v>34376.173999999999</v>
      </c>
      <c r="AI816" s="3">
        <f t="shared" si="54"/>
        <v>35476.211567999999</v>
      </c>
      <c r="AJ816">
        <v>0</v>
      </c>
      <c r="AK816">
        <v>0</v>
      </c>
      <c r="AL816">
        <v>70282.539999999994</v>
      </c>
      <c r="AM816">
        <f t="shared" si="55"/>
        <v>140565.07999999999</v>
      </c>
      <c r="AN816">
        <v>-37004.54</v>
      </c>
      <c r="AO816">
        <v>211.2</v>
      </c>
    </row>
    <row r="817" spans="1:41" hidden="1" x14ac:dyDescent="0.3">
      <c r="A817">
        <v>10987</v>
      </c>
      <c r="B817">
        <v>209113</v>
      </c>
      <c r="C817">
        <v>246476</v>
      </c>
      <c r="D817">
        <v>303</v>
      </c>
      <c r="G817" t="s">
        <v>1228</v>
      </c>
      <c r="H817" t="s">
        <v>1229</v>
      </c>
      <c r="I817">
        <v>0</v>
      </c>
      <c r="J817" t="s">
        <v>519</v>
      </c>
      <c r="K817" t="s">
        <v>520</v>
      </c>
      <c r="L817">
        <v>10</v>
      </c>
      <c r="M817">
        <v>106</v>
      </c>
      <c r="N817" t="s">
        <v>1161</v>
      </c>
      <c r="O817" t="s">
        <v>565</v>
      </c>
      <c r="P817" t="s">
        <v>566</v>
      </c>
      <c r="Q817" t="s">
        <v>524</v>
      </c>
      <c r="R817" t="s">
        <v>525</v>
      </c>
      <c r="S817" t="s">
        <v>526</v>
      </c>
      <c r="T817" t="s">
        <v>527</v>
      </c>
      <c r="U817" t="s">
        <v>554</v>
      </c>
      <c r="V817" t="s">
        <v>555</v>
      </c>
      <c r="W817" t="s">
        <v>541</v>
      </c>
      <c r="X817" t="s">
        <v>542</v>
      </c>
      <c r="Y817" t="s">
        <v>588</v>
      </c>
      <c r="Z817" t="s">
        <v>589</v>
      </c>
      <c r="AA817" t="s">
        <v>29</v>
      </c>
      <c r="AB817" s="3">
        <v>13014</v>
      </c>
      <c r="AC817">
        <v>20000</v>
      </c>
      <c r="AD817">
        <v>0</v>
      </c>
      <c r="AE817" s="3">
        <v>33014</v>
      </c>
      <c r="AF817" s="3">
        <f t="shared" si="52"/>
        <v>0</v>
      </c>
      <c r="AG817" s="3">
        <v>33014</v>
      </c>
      <c r="AH817" s="3">
        <f t="shared" si="53"/>
        <v>34103.462</v>
      </c>
      <c r="AI817" s="3">
        <f t="shared" si="54"/>
        <v>35194.772784000001</v>
      </c>
      <c r="AJ817">
        <v>0</v>
      </c>
      <c r="AK817">
        <v>0</v>
      </c>
      <c r="AL817">
        <v>22934.78</v>
      </c>
      <c r="AM817">
        <f t="shared" si="55"/>
        <v>45869.56</v>
      </c>
      <c r="AN817">
        <v>10079.219999999999</v>
      </c>
      <c r="AO817">
        <v>69.47</v>
      </c>
    </row>
    <row r="818" spans="1:41" hidden="1" x14ac:dyDescent="0.3">
      <c r="A818">
        <v>11101</v>
      </c>
      <c r="B818">
        <v>201746</v>
      </c>
      <c r="C818">
        <v>239227</v>
      </c>
      <c r="D818">
        <v>417</v>
      </c>
      <c r="G818" t="s">
        <v>1412</v>
      </c>
      <c r="H818" t="s">
        <v>1413</v>
      </c>
      <c r="I818">
        <v>0</v>
      </c>
      <c r="J818" t="s">
        <v>519</v>
      </c>
      <c r="K818" t="s">
        <v>520</v>
      </c>
      <c r="L818">
        <v>10</v>
      </c>
      <c r="M818">
        <v>94</v>
      </c>
      <c r="N818" t="s">
        <v>921</v>
      </c>
      <c r="O818" t="s">
        <v>922</v>
      </c>
      <c r="P818" t="s">
        <v>923</v>
      </c>
      <c r="Q818" t="s">
        <v>524</v>
      </c>
      <c r="R818" t="s">
        <v>525</v>
      </c>
      <c r="S818" t="s">
        <v>526</v>
      </c>
      <c r="T818" t="s">
        <v>527</v>
      </c>
      <c r="U818" t="s">
        <v>554</v>
      </c>
      <c r="V818" t="s">
        <v>555</v>
      </c>
      <c r="W818" t="s">
        <v>541</v>
      </c>
      <c r="X818" t="s">
        <v>542</v>
      </c>
      <c r="Y818" t="s">
        <v>656</v>
      </c>
      <c r="Z818" t="s">
        <v>657</v>
      </c>
      <c r="AA818" t="s">
        <v>26</v>
      </c>
      <c r="AB818" s="3">
        <v>232136</v>
      </c>
      <c r="AC818" s="3">
        <v>0</v>
      </c>
      <c r="AD818">
        <v>0</v>
      </c>
      <c r="AE818" s="3">
        <v>232136</v>
      </c>
      <c r="AF818" s="3">
        <f t="shared" si="52"/>
        <v>-232136</v>
      </c>
      <c r="AG818" s="3">
        <v>0</v>
      </c>
      <c r="AH818" s="3">
        <f t="shared" si="53"/>
        <v>0</v>
      </c>
      <c r="AI818" s="3">
        <f t="shared" si="54"/>
        <v>0</v>
      </c>
      <c r="AJ818">
        <v>0</v>
      </c>
      <c r="AK818">
        <v>0</v>
      </c>
      <c r="AL818">
        <v>0</v>
      </c>
      <c r="AM818">
        <f t="shared" si="55"/>
        <v>0</v>
      </c>
      <c r="AN818">
        <v>232136</v>
      </c>
      <c r="AO818">
        <v>0</v>
      </c>
    </row>
    <row r="819" spans="1:41" hidden="1" x14ac:dyDescent="0.3">
      <c r="A819">
        <v>11101</v>
      </c>
      <c r="B819">
        <v>201594</v>
      </c>
      <c r="C819">
        <v>239076</v>
      </c>
      <c r="D819">
        <v>417</v>
      </c>
      <c r="G819" t="s">
        <v>1412</v>
      </c>
      <c r="H819" t="s">
        <v>1413</v>
      </c>
      <c r="I819">
        <v>0</v>
      </c>
      <c r="J819" t="s">
        <v>519</v>
      </c>
      <c r="K819" t="s">
        <v>520</v>
      </c>
      <c r="L819">
        <v>10</v>
      </c>
      <c r="M819">
        <v>94</v>
      </c>
      <c r="N819" t="s">
        <v>921</v>
      </c>
      <c r="O819" t="s">
        <v>922</v>
      </c>
      <c r="P819" t="s">
        <v>923</v>
      </c>
      <c r="Q819" t="s">
        <v>524</v>
      </c>
      <c r="R819" t="s">
        <v>525</v>
      </c>
      <c r="S819" t="s">
        <v>526</v>
      </c>
      <c r="T819" t="s">
        <v>527</v>
      </c>
      <c r="U819" t="s">
        <v>554</v>
      </c>
      <c r="V819" t="s">
        <v>555</v>
      </c>
      <c r="W819" t="s">
        <v>541</v>
      </c>
      <c r="X819" t="s">
        <v>542</v>
      </c>
      <c r="Y819" t="s">
        <v>642</v>
      </c>
      <c r="Z819" t="s">
        <v>643</v>
      </c>
      <c r="AA819" t="s">
        <v>26</v>
      </c>
      <c r="AB819" s="3">
        <v>213987</v>
      </c>
      <c r="AC819" s="3">
        <v>0</v>
      </c>
      <c r="AD819">
        <v>0</v>
      </c>
      <c r="AE819" s="3">
        <v>213987</v>
      </c>
      <c r="AF819" s="3">
        <f t="shared" si="52"/>
        <v>-213987</v>
      </c>
      <c r="AG819" s="3">
        <v>0</v>
      </c>
      <c r="AH819" s="3">
        <f t="shared" si="53"/>
        <v>0</v>
      </c>
      <c r="AI819" s="3">
        <f t="shared" si="54"/>
        <v>0</v>
      </c>
      <c r="AJ819">
        <v>0</v>
      </c>
      <c r="AK819">
        <v>0</v>
      </c>
      <c r="AL819">
        <v>39983.120000000003</v>
      </c>
      <c r="AM819">
        <f t="shared" si="55"/>
        <v>79966.240000000005</v>
      </c>
      <c r="AN819">
        <v>174003.88</v>
      </c>
      <c r="AO819">
        <v>18.68</v>
      </c>
    </row>
    <row r="820" spans="1:41" hidden="1" x14ac:dyDescent="0.3">
      <c r="A820">
        <v>11101</v>
      </c>
      <c r="B820">
        <v>201901</v>
      </c>
      <c r="C820">
        <v>239380</v>
      </c>
      <c r="D820">
        <v>417</v>
      </c>
      <c r="G820" t="s">
        <v>1412</v>
      </c>
      <c r="H820" t="s">
        <v>1413</v>
      </c>
      <c r="I820">
        <v>0</v>
      </c>
      <c r="J820" t="s">
        <v>519</v>
      </c>
      <c r="K820" t="s">
        <v>520</v>
      </c>
      <c r="L820">
        <v>10</v>
      </c>
      <c r="M820">
        <v>94</v>
      </c>
      <c r="N820" t="s">
        <v>921</v>
      </c>
      <c r="O820" t="s">
        <v>922</v>
      </c>
      <c r="P820" t="s">
        <v>923</v>
      </c>
      <c r="Q820" t="s">
        <v>524</v>
      </c>
      <c r="R820" t="s">
        <v>525</v>
      </c>
      <c r="S820" t="s">
        <v>526</v>
      </c>
      <c r="T820" t="s">
        <v>527</v>
      </c>
      <c r="U820" t="s">
        <v>554</v>
      </c>
      <c r="V820" t="s">
        <v>555</v>
      </c>
      <c r="W820" t="s">
        <v>541</v>
      </c>
      <c r="X820" t="s">
        <v>542</v>
      </c>
      <c r="Y820" t="s">
        <v>660</v>
      </c>
      <c r="Z820" t="s">
        <v>661</v>
      </c>
      <c r="AA820" t="s">
        <v>26</v>
      </c>
      <c r="AB820" s="3">
        <v>501414</v>
      </c>
      <c r="AC820" s="3">
        <v>0</v>
      </c>
      <c r="AD820">
        <v>0</v>
      </c>
      <c r="AE820" s="3">
        <v>501414</v>
      </c>
      <c r="AF820" s="3">
        <f t="shared" si="52"/>
        <v>-501414</v>
      </c>
      <c r="AG820" s="3">
        <v>0</v>
      </c>
      <c r="AH820" s="3">
        <f t="shared" si="53"/>
        <v>0</v>
      </c>
      <c r="AI820" s="3">
        <f t="shared" si="54"/>
        <v>0</v>
      </c>
      <c r="AJ820">
        <v>0</v>
      </c>
      <c r="AK820">
        <v>0</v>
      </c>
      <c r="AL820">
        <v>188229.3</v>
      </c>
      <c r="AM820">
        <f t="shared" si="55"/>
        <v>376458.6</v>
      </c>
      <c r="AN820">
        <v>313184.7</v>
      </c>
      <c r="AO820">
        <v>37.54</v>
      </c>
    </row>
    <row r="821" spans="1:41" hidden="1" x14ac:dyDescent="0.3">
      <c r="A821">
        <v>11101</v>
      </c>
      <c r="B821">
        <v>201538</v>
      </c>
      <c r="C821">
        <v>239021</v>
      </c>
      <c r="D821">
        <v>417</v>
      </c>
      <c r="G821" t="s">
        <v>1412</v>
      </c>
      <c r="H821" t="s">
        <v>1413</v>
      </c>
      <c r="I821">
        <v>0</v>
      </c>
      <c r="J821" t="s">
        <v>519</v>
      </c>
      <c r="K821" t="s">
        <v>520</v>
      </c>
      <c r="L821">
        <v>10</v>
      </c>
      <c r="M821">
        <v>94</v>
      </c>
      <c r="N821" t="s">
        <v>921</v>
      </c>
      <c r="O821" t="s">
        <v>922</v>
      </c>
      <c r="P821" t="s">
        <v>923</v>
      </c>
      <c r="Q821" t="s">
        <v>524</v>
      </c>
      <c r="R821" t="s">
        <v>525</v>
      </c>
      <c r="S821" t="s">
        <v>526</v>
      </c>
      <c r="T821" t="s">
        <v>527</v>
      </c>
      <c r="U821" t="s">
        <v>554</v>
      </c>
      <c r="V821" t="s">
        <v>555</v>
      </c>
      <c r="W821" t="s">
        <v>541</v>
      </c>
      <c r="X821" t="s">
        <v>542</v>
      </c>
      <c r="Y821" t="s">
        <v>667</v>
      </c>
      <c r="Z821" t="s">
        <v>668</v>
      </c>
      <c r="AA821" t="s">
        <v>26</v>
      </c>
      <c r="AB821" s="3">
        <v>403829</v>
      </c>
      <c r="AC821" s="3">
        <v>0</v>
      </c>
      <c r="AD821">
        <v>0</v>
      </c>
      <c r="AE821" s="3">
        <v>403829</v>
      </c>
      <c r="AF821" s="3">
        <f t="shared" si="52"/>
        <v>-403829</v>
      </c>
      <c r="AG821" s="3">
        <v>0</v>
      </c>
      <c r="AH821" s="3">
        <f t="shared" si="53"/>
        <v>0</v>
      </c>
      <c r="AI821" s="3">
        <f t="shared" si="54"/>
        <v>0</v>
      </c>
      <c r="AJ821">
        <v>0</v>
      </c>
      <c r="AK821">
        <v>0</v>
      </c>
      <c r="AL821">
        <v>198159.12</v>
      </c>
      <c r="AM821">
        <f t="shared" si="55"/>
        <v>396318.24</v>
      </c>
      <c r="AN821">
        <v>205669.88</v>
      </c>
      <c r="AO821">
        <v>49.07</v>
      </c>
    </row>
    <row r="822" spans="1:41" hidden="1" x14ac:dyDescent="0.3">
      <c r="A822">
        <v>12259</v>
      </c>
      <c r="B822">
        <v>231691</v>
      </c>
      <c r="C822">
        <v>257636</v>
      </c>
      <c r="D822">
        <v>6593</v>
      </c>
      <c r="G822" t="s">
        <v>1946</v>
      </c>
      <c r="H822" t="s">
        <v>1947</v>
      </c>
      <c r="I822">
        <v>0</v>
      </c>
      <c r="J822" t="s">
        <v>519</v>
      </c>
      <c r="K822" t="s">
        <v>520</v>
      </c>
      <c r="L822">
        <v>5</v>
      </c>
      <c r="M822">
        <v>58</v>
      </c>
      <c r="N822" t="s">
        <v>617</v>
      </c>
      <c r="O822" t="s">
        <v>618</v>
      </c>
      <c r="P822" t="s">
        <v>619</v>
      </c>
      <c r="Q822" t="s">
        <v>524</v>
      </c>
      <c r="R822" t="s">
        <v>525</v>
      </c>
      <c r="S822" t="s">
        <v>526</v>
      </c>
      <c r="T822" t="s">
        <v>527</v>
      </c>
      <c r="U822" t="s">
        <v>779</v>
      </c>
      <c r="V822" t="s">
        <v>780</v>
      </c>
      <c r="W822" t="s">
        <v>530</v>
      </c>
      <c r="X822" t="s">
        <v>531</v>
      </c>
      <c r="Y822" t="s">
        <v>1882</v>
      </c>
      <c r="Z822" t="s">
        <v>1883</v>
      </c>
      <c r="AA822" t="s">
        <v>29</v>
      </c>
      <c r="AB822" s="3">
        <v>32961</v>
      </c>
      <c r="AC822">
        <v>0</v>
      </c>
      <c r="AD822">
        <v>0</v>
      </c>
      <c r="AE822" s="3">
        <v>32961</v>
      </c>
      <c r="AF822" s="3">
        <f t="shared" si="52"/>
        <v>0</v>
      </c>
      <c r="AG822" s="3">
        <v>32961</v>
      </c>
      <c r="AH822" s="3">
        <f t="shared" si="53"/>
        <v>34048.712999999996</v>
      </c>
      <c r="AI822" s="3">
        <f t="shared" si="54"/>
        <v>35138.271816</v>
      </c>
      <c r="AJ822">
        <v>0</v>
      </c>
      <c r="AK822">
        <v>0</v>
      </c>
      <c r="AL822">
        <v>0</v>
      </c>
      <c r="AM822">
        <f t="shared" si="55"/>
        <v>0</v>
      </c>
      <c r="AN822">
        <v>32961</v>
      </c>
      <c r="AO822">
        <v>0</v>
      </c>
    </row>
    <row r="823" spans="1:41" hidden="1" x14ac:dyDescent="0.3">
      <c r="A823">
        <v>11101</v>
      </c>
      <c r="B823">
        <v>201893</v>
      </c>
      <c r="C823">
        <v>239372</v>
      </c>
      <c r="D823">
        <v>417</v>
      </c>
      <c r="G823" t="s">
        <v>1412</v>
      </c>
      <c r="H823" t="s">
        <v>1413</v>
      </c>
      <c r="I823">
        <v>0</v>
      </c>
      <c r="J823" t="s">
        <v>519</v>
      </c>
      <c r="K823" t="s">
        <v>520</v>
      </c>
      <c r="L823">
        <v>10</v>
      </c>
      <c r="M823">
        <v>94</v>
      </c>
      <c r="N823" t="s">
        <v>921</v>
      </c>
      <c r="O823" t="s">
        <v>922</v>
      </c>
      <c r="P823" t="s">
        <v>923</v>
      </c>
      <c r="Q823" t="s">
        <v>524</v>
      </c>
      <c r="R823" t="s">
        <v>525</v>
      </c>
      <c r="S823" t="s">
        <v>526</v>
      </c>
      <c r="T823" t="s">
        <v>527</v>
      </c>
      <c r="U823" t="s">
        <v>554</v>
      </c>
      <c r="V823" t="s">
        <v>555</v>
      </c>
      <c r="W823" t="s">
        <v>541</v>
      </c>
      <c r="X823" t="s">
        <v>542</v>
      </c>
      <c r="Y823" t="s">
        <v>644</v>
      </c>
      <c r="Z823" t="s">
        <v>645</v>
      </c>
      <c r="AA823" t="s">
        <v>26</v>
      </c>
      <c r="AB823" s="3">
        <v>210596</v>
      </c>
      <c r="AC823" s="3">
        <v>0</v>
      </c>
      <c r="AD823">
        <v>0</v>
      </c>
      <c r="AE823" s="3">
        <v>210596</v>
      </c>
      <c r="AF823" s="3">
        <f t="shared" si="52"/>
        <v>-210596</v>
      </c>
      <c r="AG823" s="3">
        <v>0</v>
      </c>
      <c r="AH823" s="3">
        <f t="shared" si="53"/>
        <v>0</v>
      </c>
      <c r="AI823" s="3">
        <f t="shared" si="54"/>
        <v>0</v>
      </c>
      <c r="AJ823">
        <v>0</v>
      </c>
      <c r="AK823">
        <v>0</v>
      </c>
      <c r="AL823">
        <v>69493.8</v>
      </c>
      <c r="AM823">
        <f t="shared" si="55"/>
        <v>138987.6</v>
      </c>
      <c r="AN823">
        <v>141102.20000000001</v>
      </c>
      <c r="AO823">
        <v>33</v>
      </c>
    </row>
    <row r="824" spans="1:41" hidden="1" x14ac:dyDescent="0.3">
      <c r="A824">
        <v>11101</v>
      </c>
      <c r="B824">
        <v>223862</v>
      </c>
      <c r="C824">
        <v>256502</v>
      </c>
      <c r="D824">
        <v>417</v>
      </c>
      <c r="G824" t="s">
        <v>1412</v>
      </c>
      <c r="H824" t="s">
        <v>1413</v>
      </c>
      <c r="I824">
        <v>0</v>
      </c>
      <c r="J824" t="s">
        <v>519</v>
      </c>
      <c r="K824" t="s">
        <v>520</v>
      </c>
      <c r="L824">
        <v>10</v>
      </c>
      <c r="M824">
        <v>94</v>
      </c>
      <c r="N824" t="s">
        <v>921</v>
      </c>
      <c r="O824" t="s">
        <v>922</v>
      </c>
      <c r="P824" t="s">
        <v>923</v>
      </c>
      <c r="Q824" t="s">
        <v>524</v>
      </c>
      <c r="R824" t="s">
        <v>525</v>
      </c>
      <c r="S824" t="s">
        <v>526</v>
      </c>
      <c r="T824" t="s">
        <v>527</v>
      </c>
      <c r="U824" t="s">
        <v>554</v>
      </c>
      <c r="V824" t="s">
        <v>555</v>
      </c>
      <c r="W824" t="s">
        <v>541</v>
      </c>
      <c r="X824" t="s">
        <v>542</v>
      </c>
      <c r="Y824" t="s">
        <v>662</v>
      </c>
      <c r="Z824" t="s">
        <v>663</v>
      </c>
      <c r="AA824" t="s">
        <v>26</v>
      </c>
      <c r="AB824" s="3">
        <v>25800</v>
      </c>
      <c r="AC824" s="3">
        <v>0</v>
      </c>
      <c r="AD824">
        <v>0</v>
      </c>
      <c r="AE824" s="3">
        <v>25800</v>
      </c>
      <c r="AF824" s="3">
        <f t="shared" si="52"/>
        <v>-25800</v>
      </c>
      <c r="AG824" s="3">
        <v>0</v>
      </c>
      <c r="AH824" s="3">
        <f t="shared" si="53"/>
        <v>0</v>
      </c>
      <c r="AI824" s="3">
        <f t="shared" si="54"/>
        <v>0</v>
      </c>
      <c r="AJ824">
        <v>0</v>
      </c>
      <c r="AK824">
        <v>0</v>
      </c>
      <c r="AL824">
        <v>2150</v>
      </c>
      <c r="AM824">
        <f t="shared" si="55"/>
        <v>4300</v>
      </c>
      <c r="AN824">
        <v>23650</v>
      </c>
      <c r="AO824">
        <v>8.33</v>
      </c>
    </row>
    <row r="825" spans="1:41" hidden="1" x14ac:dyDescent="0.3">
      <c r="A825">
        <v>11101</v>
      </c>
      <c r="B825">
        <v>201815</v>
      </c>
      <c r="C825">
        <v>239295</v>
      </c>
      <c r="D825">
        <v>417</v>
      </c>
      <c r="G825" t="s">
        <v>1412</v>
      </c>
      <c r="H825" t="s">
        <v>1413</v>
      </c>
      <c r="I825">
        <v>0</v>
      </c>
      <c r="J825" t="s">
        <v>519</v>
      </c>
      <c r="K825" t="s">
        <v>520</v>
      </c>
      <c r="L825">
        <v>10</v>
      </c>
      <c r="M825">
        <v>94</v>
      </c>
      <c r="N825" t="s">
        <v>921</v>
      </c>
      <c r="O825" t="s">
        <v>922</v>
      </c>
      <c r="P825" t="s">
        <v>923</v>
      </c>
      <c r="Q825" t="s">
        <v>524</v>
      </c>
      <c r="R825" t="s">
        <v>525</v>
      </c>
      <c r="S825" t="s">
        <v>526</v>
      </c>
      <c r="T825" t="s">
        <v>527</v>
      </c>
      <c r="U825" t="s">
        <v>554</v>
      </c>
      <c r="V825" t="s">
        <v>555</v>
      </c>
      <c r="W825" t="s">
        <v>541</v>
      </c>
      <c r="X825" t="s">
        <v>542</v>
      </c>
      <c r="Y825" t="s">
        <v>652</v>
      </c>
      <c r="Z825" t="s">
        <v>653</v>
      </c>
      <c r="AA825" t="s">
        <v>26</v>
      </c>
      <c r="AB825" s="3">
        <v>2785634</v>
      </c>
      <c r="AC825" s="3">
        <v>0</v>
      </c>
      <c r="AD825">
        <v>0</v>
      </c>
      <c r="AE825" s="3">
        <v>2785634</v>
      </c>
      <c r="AF825" s="3">
        <f t="shared" si="52"/>
        <v>-2785634</v>
      </c>
      <c r="AG825" s="3">
        <v>0</v>
      </c>
      <c r="AH825" s="3">
        <f t="shared" si="53"/>
        <v>0</v>
      </c>
      <c r="AI825" s="3">
        <f t="shared" si="54"/>
        <v>0</v>
      </c>
      <c r="AJ825">
        <v>0</v>
      </c>
      <c r="AK825">
        <v>0</v>
      </c>
      <c r="AL825">
        <v>1045718.1</v>
      </c>
      <c r="AM825">
        <f t="shared" si="55"/>
        <v>2091436.2</v>
      </c>
      <c r="AN825">
        <v>1739915.9</v>
      </c>
      <c r="AO825">
        <v>37.54</v>
      </c>
    </row>
    <row r="826" spans="1:41" hidden="1" x14ac:dyDescent="0.3">
      <c r="A826">
        <v>11101</v>
      </c>
      <c r="B826">
        <v>201839</v>
      </c>
      <c r="C826">
        <v>239318</v>
      </c>
      <c r="D826">
        <v>417</v>
      </c>
      <c r="G826" t="s">
        <v>1412</v>
      </c>
      <c r="H826" t="s">
        <v>1413</v>
      </c>
      <c r="I826">
        <v>0</v>
      </c>
      <c r="J826" t="s">
        <v>519</v>
      </c>
      <c r="K826" t="s">
        <v>520</v>
      </c>
      <c r="L826">
        <v>10</v>
      </c>
      <c r="M826">
        <v>94</v>
      </c>
      <c r="N826" t="s">
        <v>921</v>
      </c>
      <c r="O826" t="s">
        <v>922</v>
      </c>
      <c r="P826" t="s">
        <v>923</v>
      </c>
      <c r="Q826" t="s">
        <v>524</v>
      </c>
      <c r="R826" t="s">
        <v>525</v>
      </c>
      <c r="S826" t="s">
        <v>526</v>
      </c>
      <c r="T826" t="s">
        <v>527</v>
      </c>
      <c r="U826" t="s">
        <v>554</v>
      </c>
      <c r="V826" t="s">
        <v>555</v>
      </c>
      <c r="W826" t="s">
        <v>541</v>
      </c>
      <c r="X826" t="s">
        <v>542</v>
      </c>
      <c r="Y826" t="s">
        <v>650</v>
      </c>
      <c r="Z826" t="s">
        <v>651</v>
      </c>
      <c r="AA826" t="s">
        <v>26</v>
      </c>
      <c r="AB826" s="3">
        <v>55713</v>
      </c>
      <c r="AC826" s="3">
        <v>0</v>
      </c>
      <c r="AD826">
        <v>0</v>
      </c>
      <c r="AE826" s="3">
        <v>55713</v>
      </c>
      <c r="AF826" s="3">
        <f t="shared" si="52"/>
        <v>-55713</v>
      </c>
      <c r="AG826" s="3">
        <v>0</v>
      </c>
      <c r="AH826" s="3">
        <f t="shared" si="53"/>
        <v>0</v>
      </c>
      <c r="AI826" s="3">
        <f t="shared" si="54"/>
        <v>0</v>
      </c>
      <c r="AJ826">
        <v>0</v>
      </c>
      <c r="AK826">
        <v>0</v>
      </c>
      <c r="AL826">
        <v>20914.38</v>
      </c>
      <c r="AM826">
        <f t="shared" si="55"/>
        <v>41828.76</v>
      </c>
      <c r="AN826">
        <v>34798.620000000003</v>
      </c>
      <c r="AO826">
        <v>37.54</v>
      </c>
    </row>
    <row r="827" spans="1:41" hidden="1" x14ac:dyDescent="0.3">
      <c r="A827">
        <v>11101</v>
      </c>
      <c r="B827">
        <v>201911</v>
      </c>
      <c r="C827">
        <v>239388</v>
      </c>
      <c r="D827">
        <v>417</v>
      </c>
      <c r="G827" t="s">
        <v>1412</v>
      </c>
      <c r="H827" t="s">
        <v>1413</v>
      </c>
      <c r="I827">
        <v>0</v>
      </c>
      <c r="J827" t="s">
        <v>519</v>
      </c>
      <c r="K827" t="s">
        <v>520</v>
      </c>
      <c r="L827">
        <v>10</v>
      </c>
      <c r="M827">
        <v>94</v>
      </c>
      <c r="N827" t="s">
        <v>921</v>
      </c>
      <c r="O827" t="s">
        <v>922</v>
      </c>
      <c r="P827" t="s">
        <v>923</v>
      </c>
      <c r="Q827" t="s">
        <v>524</v>
      </c>
      <c r="R827" t="s">
        <v>525</v>
      </c>
      <c r="S827" t="s">
        <v>526</v>
      </c>
      <c r="T827" t="s">
        <v>527</v>
      </c>
      <c r="U827" t="s">
        <v>554</v>
      </c>
      <c r="V827" t="s">
        <v>555</v>
      </c>
      <c r="W827" t="s">
        <v>541</v>
      </c>
      <c r="X827" t="s">
        <v>542</v>
      </c>
      <c r="Y827" t="s">
        <v>646</v>
      </c>
      <c r="Z827" t="s">
        <v>647</v>
      </c>
      <c r="AA827" t="s">
        <v>26</v>
      </c>
      <c r="AB827" s="3">
        <v>9097</v>
      </c>
      <c r="AC827" s="3">
        <v>0</v>
      </c>
      <c r="AD827">
        <v>0</v>
      </c>
      <c r="AE827" s="3">
        <v>9097</v>
      </c>
      <c r="AF827" s="3">
        <f t="shared" si="52"/>
        <v>-9097</v>
      </c>
      <c r="AG827" s="3">
        <v>0</v>
      </c>
      <c r="AH827" s="3">
        <f t="shared" si="53"/>
        <v>0</v>
      </c>
      <c r="AI827" s="3">
        <f t="shared" si="54"/>
        <v>0</v>
      </c>
      <c r="AJ827">
        <v>0</v>
      </c>
      <c r="AK827">
        <v>0</v>
      </c>
      <c r="AL827">
        <v>3188.16</v>
      </c>
      <c r="AM827">
        <f t="shared" si="55"/>
        <v>6376.32</v>
      </c>
      <c r="AN827">
        <v>5908.84</v>
      </c>
      <c r="AO827">
        <v>35.049999999999997</v>
      </c>
    </row>
    <row r="828" spans="1:41" hidden="1" x14ac:dyDescent="0.3">
      <c r="A828">
        <v>12260</v>
      </c>
      <c r="B828">
        <v>231681</v>
      </c>
      <c r="C828">
        <v>257626</v>
      </c>
      <c r="D828">
        <v>6594</v>
      </c>
      <c r="G828" t="s">
        <v>1948</v>
      </c>
      <c r="H828" t="s">
        <v>1949</v>
      </c>
      <c r="I828">
        <v>0</v>
      </c>
      <c r="J828" t="s">
        <v>519</v>
      </c>
      <c r="K828" t="s">
        <v>520</v>
      </c>
      <c r="L828">
        <v>5</v>
      </c>
      <c r="M828">
        <v>58</v>
      </c>
      <c r="N828" t="s">
        <v>617</v>
      </c>
      <c r="O828" t="s">
        <v>618</v>
      </c>
      <c r="P828" t="s">
        <v>619</v>
      </c>
      <c r="Q828" t="s">
        <v>524</v>
      </c>
      <c r="R828" t="s">
        <v>525</v>
      </c>
      <c r="S828" t="s">
        <v>526</v>
      </c>
      <c r="T828" t="s">
        <v>527</v>
      </c>
      <c r="U828" t="s">
        <v>779</v>
      </c>
      <c r="V828" t="s">
        <v>780</v>
      </c>
      <c r="W828" t="s">
        <v>530</v>
      </c>
      <c r="X828" t="s">
        <v>531</v>
      </c>
      <c r="Y828" t="s">
        <v>1882</v>
      </c>
      <c r="Z828" t="s">
        <v>1883</v>
      </c>
      <c r="AA828" t="s">
        <v>29</v>
      </c>
      <c r="AB828" s="3">
        <v>32961</v>
      </c>
      <c r="AC828">
        <v>0</v>
      </c>
      <c r="AD828">
        <v>0</v>
      </c>
      <c r="AE828" s="3">
        <v>32961</v>
      </c>
      <c r="AF828" s="3">
        <f t="shared" si="52"/>
        <v>0</v>
      </c>
      <c r="AG828" s="3">
        <v>32961</v>
      </c>
      <c r="AH828" s="3">
        <f t="shared" si="53"/>
        <v>34048.712999999996</v>
      </c>
      <c r="AI828" s="3">
        <f t="shared" si="54"/>
        <v>35138.271816</v>
      </c>
      <c r="AJ828">
        <v>0</v>
      </c>
      <c r="AK828">
        <v>0</v>
      </c>
      <c r="AL828">
        <v>0</v>
      </c>
      <c r="AM828">
        <f t="shared" si="55"/>
        <v>0</v>
      </c>
      <c r="AN828">
        <v>32961</v>
      </c>
      <c r="AO828">
        <v>0</v>
      </c>
    </row>
    <row r="829" spans="1:41" hidden="1" x14ac:dyDescent="0.3">
      <c r="A829">
        <v>11101</v>
      </c>
      <c r="B829">
        <v>201831</v>
      </c>
      <c r="C829">
        <v>239310</v>
      </c>
      <c r="D829">
        <v>417</v>
      </c>
      <c r="G829" t="s">
        <v>1412</v>
      </c>
      <c r="H829" t="s">
        <v>1413</v>
      </c>
      <c r="I829">
        <v>0</v>
      </c>
      <c r="J829" t="s">
        <v>519</v>
      </c>
      <c r="K829" t="s">
        <v>520</v>
      </c>
      <c r="L829">
        <v>10</v>
      </c>
      <c r="M829">
        <v>94</v>
      </c>
      <c r="N829" t="s">
        <v>921</v>
      </c>
      <c r="O829" t="s">
        <v>922</v>
      </c>
      <c r="P829" t="s">
        <v>923</v>
      </c>
      <c r="Q829" t="s">
        <v>524</v>
      </c>
      <c r="R829" t="s">
        <v>525</v>
      </c>
      <c r="S829" t="s">
        <v>526</v>
      </c>
      <c r="T829" t="s">
        <v>527</v>
      </c>
      <c r="U829" t="s">
        <v>554</v>
      </c>
      <c r="V829" t="s">
        <v>555</v>
      </c>
      <c r="W829" t="s">
        <v>541</v>
      </c>
      <c r="X829" t="s">
        <v>542</v>
      </c>
      <c r="Y829" t="s">
        <v>658</v>
      </c>
      <c r="Z829" t="s">
        <v>659</v>
      </c>
      <c r="AA829" t="s">
        <v>26</v>
      </c>
      <c r="AB829" s="3">
        <v>460</v>
      </c>
      <c r="AC829" s="3">
        <v>0</v>
      </c>
      <c r="AD829">
        <v>0</v>
      </c>
      <c r="AE829" s="3">
        <v>460</v>
      </c>
      <c r="AF829" s="3">
        <f t="shared" si="52"/>
        <v>-460</v>
      </c>
      <c r="AG829" s="3">
        <v>0</v>
      </c>
      <c r="AH829" s="3">
        <f t="shared" si="53"/>
        <v>0</v>
      </c>
      <c r="AI829" s="3">
        <f t="shared" si="54"/>
        <v>0</v>
      </c>
      <c r="AJ829">
        <v>0</v>
      </c>
      <c r="AK829">
        <v>0</v>
      </c>
      <c r="AL829">
        <v>225.9</v>
      </c>
      <c r="AM829">
        <f t="shared" si="55"/>
        <v>451.8</v>
      </c>
      <c r="AN829">
        <v>234.1</v>
      </c>
      <c r="AO829">
        <v>49.11</v>
      </c>
    </row>
    <row r="830" spans="1:41" hidden="1" x14ac:dyDescent="0.3">
      <c r="A830">
        <v>11101</v>
      </c>
      <c r="B830">
        <v>223818</v>
      </c>
      <c r="C830">
        <v>256455</v>
      </c>
      <c r="D830">
        <v>417</v>
      </c>
      <c r="G830" t="s">
        <v>1412</v>
      </c>
      <c r="H830" t="s">
        <v>1413</v>
      </c>
      <c r="I830">
        <v>0</v>
      </c>
      <c r="J830" t="s">
        <v>519</v>
      </c>
      <c r="K830" t="s">
        <v>520</v>
      </c>
      <c r="L830">
        <v>10</v>
      </c>
      <c r="M830">
        <v>94</v>
      </c>
      <c r="N830" t="s">
        <v>921</v>
      </c>
      <c r="O830" t="s">
        <v>922</v>
      </c>
      <c r="P830" t="s">
        <v>923</v>
      </c>
      <c r="Q830" t="s">
        <v>524</v>
      </c>
      <c r="R830" t="s">
        <v>525</v>
      </c>
      <c r="S830" t="s">
        <v>526</v>
      </c>
      <c r="T830" t="s">
        <v>527</v>
      </c>
      <c r="U830" t="s">
        <v>554</v>
      </c>
      <c r="V830" t="s">
        <v>555</v>
      </c>
      <c r="W830" t="s">
        <v>541</v>
      </c>
      <c r="X830" t="s">
        <v>542</v>
      </c>
      <c r="Y830" t="s">
        <v>669</v>
      </c>
      <c r="Z830" t="s">
        <v>670</v>
      </c>
      <c r="AA830" t="s">
        <v>26</v>
      </c>
      <c r="AB830" s="3">
        <v>30000</v>
      </c>
      <c r="AC830" s="3">
        <v>0</v>
      </c>
      <c r="AD830">
        <v>0</v>
      </c>
      <c r="AE830" s="3">
        <v>30000</v>
      </c>
      <c r="AF830" s="3">
        <f t="shared" si="52"/>
        <v>-30000</v>
      </c>
      <c r="AG830" s="3">
        <v>0</v>
      </c>
      <c r="AH830" s="3">
        <f t="shared" si="53"/>
        <v>0</v>
      </c>
      <c r="AI830" s="3">
        <f t="shared" si="54"/>
        <v>0</v>
      </c>
      <c r="AJ830">
        <v>0</v>
      </c>
      <c r="AK830">
        <v>0</v>
      </c>
      <c r="AL830">
        <v>15000</v>
      </c>
      <c r="AM830">
        <f t="shared" si="55"/>
        <v>30000</v>
      </c>
      <c r="AN830">
        <v>15000</v>
      </c>
      <c r="AO830">
        <v>50</v>
      </c>
    </row>
    <row r="831" spans="1:41" hidden="1" x14ac:dyDescent="0.3">
      <c r="A831">
        <v>11102</v>
      </c>
      <c r="B831">
        <v>205276</v>
      </c>
      <c r="C831">
        <v>242702</v>
      </c>
      <c r="D831">
        <v>418</v>
      </c>
      <c r="G831" t="s">
        <v>1414</v>
      </c>
      <c r="H831" t="s">
        <v>1415</v>
      </c>
      <c r="I831">
        <v>0</v>
      </c>
      <c r="J831" t="s">
        <v>519</v>
      </c>
      <c r="K831" t="s">
        <v>520</v>
      </c>
      <c r="L831">
        <v>3</v>
      </c>
      <c r="M831">
        <v>34</v>
      </c>
      <c r="N831" t="s">
        <v>719</v>
      </c>
      <c r="O831" t="s">
        <v>570</v>
      </c>
      <c r="P831" t="s">
        <v>571</v>
      </c>
      <c r="Q831" t="s">
        <v>524</v>
      </c>
      <c r="R831" t="s">
        <v>525</v>
      </c>
      <c r="S831" t="s">
        <v>526</v>
      </c>
      <c r="T831" t="s">
        <v>527</v>
      </c>
      <c r="U831" t="s">
        <v>554</v>
      </c>
      <c r="V831" t="s">
        <v>555</v>
      </c>
      <c r="W831" t="s">
        <v>541</v>
      </c>
      <c r="X831" t="s">
        <v>542</v>
      </c>
      <c r="Y831" t="s">
        <v>646</v>
      </c>
      <c r="Z831" t="s">
        <v>647</v>
      </c>
      <c r="AA831" t="s">
        <v>26</v>
      </c>
      <c r="AB831" s="3">
        <v>24206</v>
      </c>
      <c r="AC831" s="3">
        <v>0</v>
      </c>
      <c r="AD831">
        <v>0</v>
      </c>
      <c r="AE831" s="3">
        <v>24206</v>
      </c>
      <c r="AF831" s="3">
        <f t="shared" si="52"/>
        <v>-24206</v>
      </c>
      <c r="AG831" s="3">
        <v>0</v>
      </c>
      <c r="AH831" s="3">
        <f t="shared" si="53"/>
        <v>0</v>
      </c>
      <c r="AI831" s="3">
        <f t="shared" si="54"/>
        <v>0</v>
      </c>
      <c r="AJ831">
        <v>0</v>
      </c>
      <c r="AK831">
        <v>0</v>
      </c>
      <c r="AL831">
        <v>6955.66</v>
      </c>
      <c r="AM831">
        <f t="shared" si="55"/>
        <v>13911.32</v>
      </c>
      <c r="AN831">
        <v>17250.34</v>
      </c>
      <c r="AO831">
        <v>28.74</v>
      </c>
    </row>
    <row r="832" spans="1:41" hidden="1" x14ac:dyDescent="0.3">
      <c r="A832">
        <v>12261</v>
      </c>
      <c r="B832">
        <v>231682</v>
      </c>
      <c r="C832">
        <v>257627</v>
      </c>
      <c r="D832">
        <v>6595</v>
      </c>
      <c r="G832" t="s">
        <v>1952</v>
      </c>
      <c r="H832" t="s">
        <v>1953</v>
      </c>
      <c r="I832">
        <v>0</v>
      </c>
      <c r="J832" t="s">
        <v>519</v>
      </c>
      <c r="K832" t="s">
        <v>520</v>
      </c>
      <c r="L832">
        <v>5</v>
      </c>
      <c r="M832">
        <v>58</v>
      </c>
      <c r="N832" t="s">
        <v>617</v>
      </c>
      <c r="O832" t="s">
        <v>618</v>
      </c>
      <c r="P832" t="s">
        <v>619</v>
      </c>
      <c r="Q832" t="s">
        <v>524</v>
      </c>
      <c r="R832" t="s">
        <v>525</v>
      </c>
      <c r="S832" t="s">
        <v>526</v>
      </c>
      <c r="T832" t="s">
        <v>527</v>
      </c>
      <c r="U832" t="s">
        <v>779</v>
      </c>
      <c r="V832" t="s">
        <v>780</v>
      </c>
      <c r="W832" t="s">
        <v>530</v>
      </c>
      <c r="X832" t="s">
        <v>531</v>
      </c>
      <c r="Y832" t="s">
        <v>1882</v>
      </c>
      <c r="Z832" t="s">
        <v>1883</v>
      </c>
      <c r="AA832" t="s">
        <v>29</v>
      </c>
      <c r="AB832" s="3">
        <v>32961</v>
      </c>
      <c r="AC832">
        <v>0</v>
      </c>
      <c r="AD832">
        <v>0</v>
      </c>
      <c r="AE832" s="3">
        <v>32961</v>
      </c>
      <c r="AF832" s="3">
        <f t="shared" si="52"/>
        <v>0</v>
      </c>
      <c r="AG832" s="3">
        <v>32961</v>
      </c>
      <c r="AH832" s="3">
        <f t="shared" si="53"/>
        <v>34048.712999999996</v>
      </c>
      <c r="AI832" s="3">
        <f t="shared" si="54"/>
        <v>35138.271816</v>
      </c>
      <c r="AJ832">
        <v>0</v>
      </c>
      <c r="AK832">
        <v>0</v>
      </c>
      <c r="AL832">
        <v>0</v>
      </c>
      <c r="AM832">
        <f t="shared" si="55"/>
        <v>0</v>
      </c>
      <c r="AN832">
        <v>32961</v>
      </c>
      <c r="AO832">
        <v>0</v>
      </c>
    </row>
    <row r="833" spans="1:41" hidden="1" x14ac:dyDescent="0.3">
      <c r="A833">
        <v>11102</v>
      </c>
      <c r="B833">
        <v>220491</v>
      </c>
      <c r="C833">
        <v>253686</v>
      </c>
      <c r="D833">
        <v>418</v>
      </c>
      <c r="G833" t="s">
        <v>1414</v>
      </c>
      <c r="H833" t="s">
        <v>1415</v>
      </c>
      <c r="I833">
        <v>0</v>
      </c>
      <c r="J833" t="s">
        <v>519</v>
      </c>
      <c r="K833" t="s">
        <v>520</v>
      </c>
      <c r="L833">
        <v>3</v>
      </c>
      <c r="M833">
        <v>34</v>
      </c>
      <c r="N833" t="s">
        <v>719</v>
      </c>
      <c r="O833" t="s">
        <v>570</v>
      </c>
      <c r="P833" t="s">
        <v>571</v>
      </c>
      <c r="Q833" t="s">
        <v>524</v>
      </c>
      <c r="R833" t="s">
        <v>525</v>
      </c>
      <c r="S833" t="s">
        <v>526</v>
      </c>
      <c r="T833" t="s">
        <v>527</v>
      </c>
      <c r="U833" t="s">
        <v>554</v>
      </c>
      <c r="V833" t="s">
        <v>555</v>
      </c>
      <c r="W833" t="s">
        <v>541</v>
      </c>
      <c r="X833" t="s">
        <v>542</v>
      </c>
      <c r="Y833" t="s">
        <v>673</v>
      </c>
      <c r="Z833" t="s">
        <v>674</v>
      </c>
      <c r="AA833" t="s">
        <v>26</v>
      </c>
      <c r="AB833" s="3">
        <v>264220</v>
      </c>
      <c r="AC833" s="3">
        <v>0</v>
      </c>
      <c r="AD833">
        <v>0</v>
      </c>
      <c r="AE833" s="3">
        <v>264220</v>
      </c>
      <c r="AF833" s="3">
        <f t="shared" si="52"/>
        <v>-264220</v>
      </c>
      <c r="AG833" s="3">
        <v>0</v>
      </c>
      <c r="AH833" s="3">
        <f t="shared" si="53"/>
        <v>0</v>
      </c>
      <c r="AI833" s="3">
        <f t="shared" si="54"/>
        <v>0</v>
      </c>
      <c r="AJ833">
        <v>0</v>
      </c>
      <c r="AK833">
        <v>0</v>
      </c>
      <c r="AL833">
        <v>270066.78999999998</v>
      </c>
      <c r="AM833">
        <f t="shared" si="55"/>
        <v>540133.57999999996</v>
      </c>
      <c r="AN833">
        <v>-5846.79</v>
      </c>
      <c r="AO833">
        <v>102.21</v>
      </c>
    </row>
    <row r="834" spans="1:41" hidden="1" x14ac:dyDescent="0.3">
      <c r="A834">
        <v>11102</v>
      </c>
      <c r="B834">
        <v>205337</v>
      </c>
      <c r="C834">
        <v>242762</v>
      </c>
      <c r="D834">
        <v>418</v>
      </c>
      <c r="G834" t="s">
        <v>1414</v>
      </c>
      <c r="H834" t="s">
        <v>1415</v>
      </c>
      <c r="I834">
        <v>0</v>
      </c>
      <c r="J834" t="s">
        <v>519</v>
      </c>
      <c r="K834" t="s">
        <v>520</v>
      </c>
      <c r="L834">
        <v>3</v>
      </c>
      <c r="M834">
        <v>34</v>
      </c>
      <c r="N834" t="s">
        <v>719</v>
      </c>
      <c r="O834" t="s">
        <v>570</v>
      </c>
      <c r="P834" t="s">
        <v>571</v>
      </c>
      <c r="Q834" t="s">
        <v>524</v>
      </c>
      <c r="R834" t="s">
        <v>525</v>
      </c>
      <c r="S834" t="s">
        <v>526</v>
      </c>
      <c r="T834" t="s">
        <v>527</v>
      </c>
      <c r="U834" t="s">
        <v>554</v>
      </c>
      <c r="V834" t="s">
        <v>555</v>
      </c>
      <c r="W834" t="s">
        <v>541</v>
      </c>
      <c r="X834" t="s">
        <v>542</v>
      </c>
      <c r="Y834" t="s">
        <v>667</v>
      </c>
      <c r="Z834" t="s">
        <v>668</v>
      </c>
      <c r="AA834" t="s">
        <v>26</v>
      </c>
      <c r="AB834" s="3">
        <v>211884</v>
      </c>
      <c r="AC834" s="3">
        <v>0</v>
      </c>
      <c r="AD834">
        <v>0</v>
      </c>
      <c r="AE834" s="3">
        <v>211884</v>
      </c>
      <c r="AF834" s="3">
        <f t="shared" si="52"/>
        <v>-211884</v>
      </c>
      <c r="AG834" s="3">
        <v>0</v>
      </c>
      <c r="AH834" s="3">
        <f t="shared" si="53"/>
        <v>0</v>
      </c>
      <c r="AI834" s="3">
        <f t="shared" si="54"/>
        <v>0</v>
      </c>
      <c r="AJ834">
        <v>0</v>
      </c>
      <c r="AK834">
        <v>0</v>
      </c>
      <c r="AL834">
        <v>198159.12</v>
      </c>
      <c r="AM834">
        <f t="shared" si="55"/>
        <v>396318.24</v>
      </c>
      <c r="AN834">
        <v>13724.88</v>
      </c>
      <c r="AO834">
        <v>93.52</v>
      </c>
    </row>
    <row r="835" spans="1:41" hidden="1" x14ac:dyDescent="0.3">
      <c r="A835">
        <v>11102</v>
      </c>
      <c r="B835">
        <v>205293</v>
      </c>
      <c r="C835">
        <v>242719</v>
      </c>
      <c r="D835">
        <v>418</v>
      </c>
      <c r="G835" t="s">
        <v>1414</v>
      </c>
      <c r="H835" t="s">
        <v>1415</v>
      </c>
      <c r="I835">
        <v>0</v>
      </c>
      <c r="J835" t="s">
        <v>519</v>
      </c>
      <c r="K835" t="s">
        <v>520</v>
      </c>
      <c r="L835">
        <v>3</v>
      </c>
      <c r="M835">
        <v>34</v>
      </c>
      <c r="N835" t="s">
        <v>719</v>
      </c>
      <c r="O835" t="s">
        <v>570</v>
      </c>
      <c r="P835" t="s">
        <v>571</v>
      </c>
      <c r="Q835" t="s">
        <v>524</v>
      </c>
      <c r="R835" t="s">
        <v>525</v>
      </c>
      <c r="S835" t="s">
        <v>526</v>
      </c>
      <c r="T835" t="s">
        <v>527</v>
      </c>
      <c r="U835" t="s">
        <v>554</v>
      </c>
      <c r="V835" t="s">
        <v>555</v>
      </c>
      <c r="W835" t="s">
        <v>541</v>
      </c>
      <c r="X835" t="s">
        <v>542</v>
      </c>
      <c r="Y835" t="s">
        <v>656</v>
      </c>
      <c r="Z835" t="s">
        <v>657</v>
      </c>
      <c r="AA835" t="s">
        <v>26</v>
      </c>
      <c r="AB835" s="3">
        <v>466641</v>
      </c>
      <c r="AC835" s="3">
        <v>0</v>
      </c>
      <c r="AD835">
        <v>0</v>
      </c>
      <c r="AE835" s="3">
        <v>466641</v>
      </c>
      <c r="AF835" s="3">
        <f t="shared" si="52"/>
        <v>-466641</v>
      </c>
      <c r="AG835" s="3">
        <v>0</v>
      </c>
      <c r="AH835" s="3">
        <f t="shared" si="53"/>
        <v>0</v>
      </c>
      <c r="AI835" s="3">
        <f t="shared" si="54"/>
        <v>0</v>
      </c>
      <c r="AJ835">
        <v>0</v>
      </c>
      <c r="AK835">
        <v>0</v>
      </c>
      <c r="AL835">
        <v>88740.82</v>
      </c>
      <c r="AM835">
        <f t="shared" si="55"/>
        <v>177481.64</v>
      </c>
      <c r="AN835">
        <v>377900.18</v>
      </c>
      <c r="AO835">
        <v>19.02</v>
      </c>
    </row>
    <row r="836" spans="1:41" hidden="1" x14ac:dyDescent="0.3">
      <c r="A836">
        <v>11102</v>
      </c>
      <c r="B836">
        <v>205291</v>
      </c>
      <c r="C836">
        <v>242717</v>
      </c>
      <c r="D836">
        <v>418</v>
      </c>
      <c r="G836" t="s">
        <v>1414</v>
      </c>
      <c r="H836" t="s">
        <v>1415</v>
      </c>
      <c r="I836">
        <v>0</v>
      </c>
      <c r="J836" t="s">
        <v>519</v>
      </c>
      <c r="K836" t="s">
        <v>520</v>
      </c>
      <c r="L836">
        <v>3</v>
      </c>
      <c r="M836">
        <v>34</v>
      </c>
      <c r="N836" t="s">
        <v>719</v>
      </c>
      <c r="O836" t="s">
        <v>570</v>
      </c>
      <c r="P836" t="s">
        <v>571</v>
      </c>
      <c r="Q836" t="s">
        <v>524</v>
      </c>
      <c r="R836" t="s">
        <v>525</v>
      </c>
      <c r="S836" t="s">
        <v>526</v>
      </c>
      <c r="T836" t="s">
        <v>527</v>
      </c>
      <c r="U836" t="s">
        <v>554</v>
      </c>
      <c r="V836" t="s">
        <v>555</v>
      </c>
      <c r="W836" t="s">
        <v>530</v>
      </c>
      <c r="X836" t="s">
        <v>531</v>
      </c>
      <c r="Y836" t="s">
        <v>660</v>
      </c>
      <c r="Z836" t="s">
        <v>661</v>
      </c>
      <c r="AA836" t="s">
        <v>26</v>
      </c>
      <c r="AB836" s="3">
        <v>913971</v>
      </c>
      <c r="AC836" s="3">
        <v>0</v>
      </c>
      <c r="AD836">
        <v>0</v>
      </c>
      <c r="AE836" s="3">
        <v>913971</v>
      </c>
      <c r="AF836" s="3">
        <f t="shared" si="52"/>
        <v>-913971</v>
      </c>
      <c r="AG836" s="3">
        <v>0</v>
      </c>
      <c r="AH836" s="3">
        <f t="shared" si="53"/>
        <v>0</v>
      </c>
      <c r="AI836" s="3">
        <f t="shared" si="54"/>
        <v>0</v>
      </c>
      <c r="AJ836">
        <v>0</v>
      </c>
      <c r="AK836">
        <v>0</v>
      </c>
      <c r="AL836">
        <v>385662.48</v>
      </c>
      <c r="AM836">
        <f t="shared" si="55"/>
        <v>771324.96</v>
      </c>
      <c r="AN836">
        <v>528308.52</v>
      </c>
      <c r="AO836">
        <v>42.2</v>
      </c>
    </row>
    <row r="837" spans="1:41" hidden="1" x14ac:dyDescent="0.3">
      <c r="A837">
        <v>12311</v>
      </c>
      <c r="B837">
        <v>231763</v>
      </c>
      <c r="C837">
        <v>257693</v>
      </c>
      <c r="D837">
        <v>6523</v>
      </c>
      <c r="G837" t="s">
        <v>2074</v>
      </c>
      <c r="H837" t="s">
        <v>2075</v>
      </c>
      <c r="I837">
        <v>0</v>
      </c>
      <c r="J837" t="s">
        <v>519</v>
      </c>
      <c r="K837" t="s">
        <v>520</v>
      </c>
      <c r="L837">
        <v>5</v>
      </c>
      <c r="M837">
        <v>58</v>
      </c>
      <c r="N837" t="s">
        <v>617</v>
      </c>
      <c r="O837" t="s">
        <v>618</v>
      </c>
      <c r="P837" t="s">
        <v>619</v>
      </c>
      <c r="Q837" t="s">
        <v>524</v>
      </c>
      <c r="R837" t="s">
        <v>525</v>
      </c>
      <c r="S837" t="s">
        <v>526</v>
      </c>
      <c r="T837" t="s">
        <v>527</v>
      </c>
      <c r="U837" t="s">
        <v>779</v>
      </c>
      <c r="V837" t="s">
        <v>780</v>
      </c>
      <c r="W837" t="s">
        <v>530</v>
      </c>
      <c r="X837" t="s">
        <v>531</v>
      </c>
      <c r="Y837" t="s">
        <v>1882</v>
      </c>
      <c r="Z837" t="s">
        <v>1883</v>
      </c>
      <c r="AA837" t="s">
        <v>29</v>
      </c>
      <c r="AB837" s="3">
        <v>32942</v>
      </c>
      <c r="AC837">
        <v>0</v>
      </c>
      <c r="AD837">
        <v>0</v>
      </c>
      <c r="AE837" s="3">
        <v>32942</v>
      </c>
      <c r="AF837" s="3">
        <f t="shared" si="52"/>
        <v>0</v>
      </c>
      <c r="AG837" s="3">
        <v>32942</v>
      </c>
      <c r="AH837" s="3">
        <f t="shared" si="53"/>
        <v>34029.085999999996</v>
      </c>
      <c r="AI837" s="3">
        <f t="shared" si="54"/>
        <v>35118.016751999996</v>
      </c>
      <c r="AJ837">
        <v>0</v>
      </c>
      <c r="AK837">
        <v>0</v>
      </c>
      <c r="AL837">
        <v>0</v>
      </c>
      <c r="AM837">
        <f t="shared" si="55"/>
        <v>0</v>
      </c>
      <c r="AN837">
        <v>32942</v>
      </c>
      <c r="AO837">
        <v>0</v>
      </c>
    </row>
    <row r="838" spans="1:41" hidden="1" x14ac:dyDescent="0.3">
      <c r="A838">
        <v>11102</v>
      </c>
      <c r="B838">
        <v>232811</v>
      </c>
      <c r="C838">
        <v>257887</v>
      </c>
      <c r="D838">
        <v>418</v>
      </c>
      <c r="G838" t="s">
        <v>1414</v>
      </c>
      <c r="H838" t="s">
        <v>1415</v>
      </c>
      <c r="I838">
        <v>0</v>
      </c>
      <c r="J838" t="s">
        <v>519</v>
      </c>
      <c r="K838" t="s">
        <v>520</v>
      </c>
      <c r="L838">
        <v>3</v>
      </c>
      <c r="M838">
        <v>34</v>
      </c>
      <c r="N838" t="s">
        <v>719</v>
      </c>
      <c r="O838" t="s">
        <v>570</v>
      </c>
      <c r="P838" t="s">
        <v>571</v>
      </c>
      <c r="Q838" t="s">
        <v>524</v>
      </c>
      <c r="R838" t="s">
        <v>525</v>
      </c>
      <c r="S838" t="s">
        <v>526</v>
      </c>
      <c r="T838" t="s">
        <v>527</v>
      </c>
      <c r="U838" t="s">
        <v>554</v>
      </c>
      <c r="V838" t="s">
        <v>555</v>
      </c>
      <c r="W838" t="s">
        <v>541</v>
      </c>
      <c r="X838" t="s">
        <v>542</v>
      </c>
      <c r="Y838" t="s">
        <v>675</v>
      </c>
      <c r="Z838" t="s">
        <v>676</v>
      </c>
      <c r="AA838" t="s">
        <v>26</v>
      </c>
      <c r="AB838" s="3">
        <v>14524</v>
      </c>
      <c r="AC838" s="3">
        <v>0</v>
      </c>
      <c r="AD838">
        <v>0</v>
      </c>
      <c r="AE838" s="3">
        <v>14524</v>
      </c>
      <c r="AF838" s="3">
        <f t="shared" si="52"/>
        <v>-14524</v>
      </c>
      <c r="AG838" s="3">
        <v>0</v>
      </c>
      <c r="AH838" s="3">
        <f t="shared" si="53"/>
        <v>0</v>
      </c>
      <c r="AI838" s="3">
        <f t="shared" si="54"/>
        <v>0</v>
      </c>
      <c r="AJ838">
        <v>0</v>
      </c>
      <c r="AK838">
        <v>0</v>
      </c>
      <c r="AL838">
        <v>7021.38</v>
      </c>
      <c r="AM838">
        <f t="shared" si="55"/>
        <v>14042.76</v>
      </c>
      <c r="AN838">
        <v>7502.62</v>
      </c>
      <c r="AO838">
        <v>48.34</v>
      </c>
    </row>
    <row r="839" spans="1:41" hidden="1" x14ac:dyDescent="0.3">
      <c r="A839">
        <v>11102</v>
      </c>
      <c r="B839">
        <v>205322</v>
      </c>
      <c r="C839">
        <v>242748</v>
      </c>
      <c r="D839">
        <v>418</v>
      </c>
      <c r="G839" t="s">
        <v>1414</v>
      </c>
      <c r="H839" t="s">
        <v>1415</v>
      </c>
      <c r="I839">
        <v>0</v>
      </c>
      <c r="J839" t="s">
        <v>519</v>
      </c>
      <c r="K839" t="s">
        <v>520</v>
      </c>
      <c r="L839">
        <v>3</v>
      </c>
      <c r="M839">
        <v>34</v>
      </c>
      <c r="N839" t="s">
        <v>719</v>
      </c>
      <c r="O839" t="s">
        <v>570</v>
      </c>
      <c r="P839" t="s">
        <v>571</v>
      </c>
      <c r="Q839" t="s">
        <v>524</v>
      </c>
      <c r="R839" t="s">
        <v>525</v>
      </c>
      <c r="S839" t="s">
        <v>526</v>
      </c>
      <c r="T839" t="s">
        <v>527</v>
      </c>
      <c r="U839" t="s">
        <v>554</v>
      </c>
      <c r="V839" t="s">
        <v>555</v>
      </c>
      <c r="W839" t="s">
        <v>541</v>
      </c>
      <c r="X839" t="s">
        <v>542</v>
      </c>
      <c r="Y839" t="s">
        <v>650</v>
      </c>
      <c r="Z839" t="s">
        <v>651</v>
      </c>
      <c r="AA839" t="s">
        <v>26</v>
      </c>
      <c r="AB839" s="3">
        <v>95255</v>
      </c>
      <c r="AC839" s="3">
        <v>0</v>
      </c>
      <c r="AD839">
        <v>0</v>
      </c>
      <c r="AE839" s="3">
        <v>95255</v>
      </c>
      <c r="AF839" s="3">
        <f t="shared" si="52"/>
        <v>-95255</v>
      </c>
      <c r="AG839" s="3">
        <v>0</v>
      </c>
      <c r="AH839" s="3">
        <f t="shared" si="53"/>
        <v>0</v>
      </c>
      <c r="AI839" s="3">
        <f t="shared" si="54"/>
        <v>0</v>
      </c>
      <c r="AJ839">
        <v>0</v>
      </c>
      <c r="AK839">
        <v>0</v>
      </c>
      <c r="AL839">
        <v>39761.4</v>
      </c>
      <c r="AM839">
        <f t="shared" si="55"/>
        <v>79522.8</v>
      </c>
      <c r="AN839">
        <v>55493.599999999999</v>
      </c>
      <c r="AO839">
        <v>41.74</v>
      </c>
    </row>
    <row r="840" spans="1:41" hidden="1" x14ac:dyDescent="0.3">
      <c r="A840">
        <v>11102</v>
      </c>
      <c r="B840">
        <v>205300</v>
      </c>
      <c r="C840">
        <v>242726</v>
      </c>
      <c r="D840">
        <v>418</v>
      </c>
      <c r="G840" t="s">
        <v>1414</v>
      </c>
      <c r="H840" t="s">
        <v>1415</v>
      </c>
      <c r="I840">
        <v>0</v>
      </c>
      <c r="J840" t="s">
        <v>519</v>
      </c>
      <c r="K840" t="s">
        <v>520</v>
      </c>
      <c r="L840">
        <v>3</v>
      </c>
      <c r="M840">
        <v>34</v>
      </c>
      <c r="N840" t="s">
        <v>719</v>
      </c>
      <c r="O840" t="s">
        <v>570</v>
      </c>
      <c r="P840" t="s">
        <v>571</v>
      </c>
      <c r="Q840" t="s">
        <v>524</v>
      </c>
      <c r="R840" t="s">
        <v>525</v>
      </c>
      <c r="S840" t="s">
        <v>526</v>
      </c>
      <c r="T840" t="s">
        <v>527</v>
      </c>
      <c r="U840" t="s">
        <v>554</v>
      </c>
      <c r="V840" t="s">
        <v>555</v>
      </c>
      <c r="W840" t="s">
        <v>541</v>
      </c>
      <c r="X840" t="s">
        <v>542</v>
      </c>
      <c r="Y840" t="s">
        <v>644</v>
      </c>
      <c r="Z840" t="s">
        <v>645</v>
      </c>
      <c r="AA840" t="s">
        <v>26</v>
      </c>
      <c r="AB840" s="3">
        <v>452269</v>
      </c>
      <c r="AC840" s="3">
        <v>0</v>
      </c>
      <c r="AD840">
        <v>0</v>
      </c>
      <c r="AE840" s="3">
        <v>452269</v>
      </c>
      <c r="AF840" s="3">
        <f t="shared" si="52"/>
        <v>-452269</v>
      </c>
      <c r="AG840" s="3">
        <v>0</v>
      </c>
      <c r="AH840" s="3">
        <f t="shared" si="53"/>
        <v>0</v>
      </c>
      <c r="AI840" s="3">
        <f t="shared" si="54"/>
        <v>0</v>
      </c>
      <c r="AJ840">
        <v>0</v>
      </c>
      <c r="AK840">
        <v>0</v>
      </c>
      <c r="AL840">
        <v>183224.7</v>
      </c>
      <c r="AM840">
        <f t="shared" si="55"/>
        <v>366449.4</v>
      </c>
      <c r="AN840">
        <v>269044.3</v>
      </c>
      <c r="AO840">
        <v>40.51</v>
      </c>
    </row>
    <row r="841" spans="1:41" hidden="1" x14ac:dyDescent="0.3">
      <c r="A841">
        <v>11102</v>
      </c>
      <c r="B841">
        <v>205283</v>
      </c>
      <c r="C841">
        <v>242709</v>
      </c>
      <c r="D841">
        <v>418</v>
      </c>
      <c r="G841" t="s">
        <v>1414</v>
      </c>
      <c r="H841" t="s">
        <v>1415</v>
      </c>
      <c r="I841">
        <v>0</v>
      </c>
      <c r="J841" t="s">
        <v>519</v>
      </c>
      <c r="K841" t="s">
        <v>520</v>
      </c>
      <c r="L841">
        <v>3</v>
      </c>
      <c r="M841">
        <v>34</v>
      </c>
      <c r="N841" t="s">
        <v>719</v>
      </c>
      <c r="O841" t="s">
        <v>570</v>
      </c>
      <c r="P841" t="s">
        <v>571</v>
      </c>
      <c r="Q841" t="s">
        <v>524</v>
      </c>
      <c r="R841" t="s">
        <v>525</v>
      </c>
      <c r="S841" t="s">
        <v>526</v>
      </c>
      <c r="T841" t="s">
        <v>527</v>
      </c>
      <c r="U841" t="s">
        <v>554</v>
      </c>
      <c r="V841" t="s">
        <v>555</v>
      </c>
      <c r="W841" t="s">
        <v>541</v>
      </c>
      <c r="X841" t="s">
        <v>542</v>
      </c>
      <c r="Y841" t="s">
        <v>658</v>
      </c>
      <c r="Z841" t="s">
        <v>659</v>
      </c>
      <c r="AA841" t="s">
        <v>26</v>
      </c>
      <c r="AB841" s="3">
        <v>921</v>
      </c>
      <c r="AC841" s="3">
        <v>0</v>
      </c>
      <c r="AD841">
        <v>0</v>
      </c>
      <c r="AE841" s="3">
        <v>921</v>
      </c>
      <c r="AF841" s="3">
        <f t="shared" si="52"/>
        <v>-921</v>
      </c>
      <c r="AG841" s="3">
        <v>0</v>
      </c>
      <c r="AH841" s="3">
        <f t="shared" si="53"/>
        <v>0</v>
      </c>
      <c r="AI841" s="3">
        <f t="shared" si="54"/>
        <v>0</v>
      </c>
      <c r="AJ841">
        <v>0</v>
      </c>
      <c r="AK841">
        <v>0</v>
      </c>
      <c r="AL841">
        <v>451.8</v>
      </c>
      <c r="AM841">
        <f t="shared" si="55"/>
        <v>903.6</v>
      </c>
      <c r="AN841">
        <v>469.2</v>
      </c>
      <c r="AO841">
        <v>49.06</v>
      </c>
    </row>
    <row r="842" spans="1:41" hidden="1" x14ac:dyDescent="0.3">
      <c r="A842">
        <v>11102</v>
      </c>
      <c r="B842">
        <v>205307</v>
      </c>
      <c r="C842">
        <v>242733</v>
      </c>
      <c r="D842">
        <v>418</v>
      </c>
      <c r="G842" t="s">
        <v>1414</v>
      </c>
      <c r="H842" t="s">
        <v>1415</v>
      </c>
      <c r="I842">
        <v>0</v>
      </c>
      <c r="J842" t="s">
        <v>519</v>
      </c>
      <c r="K842" t="s">
        <v>520</v>
      </c>
      <c r="L842">
        <v>3</v>
      </c>
      <c r="M842">
        <v>34</v>
      </c>
      <c r="N842" t="s">
        <v>719</v>
      </c>
      <c r="O842" t="s">
        <v>570</v>
      </c>
      <c r="P842" t="s">
        <v>571</v>
      </c>
      <c r="Q842" t="s">
        <v>524</v>
      </c>
      <c r="R842" t="s">
        <v>525</v>
      </c>
      <c r="S842" t="s">
        <v>526</v>
      </c>
      <c r="T842" t="s">
        <v>527</v>
      </c>
      <c r="U842" t="s">
        <v>554</v>
      </c>
      <c r="V842" t="s">
        <v>555</v>
      </c>
      <c r="W842" t="s">
        <v>541</v>
      </c>
      <c r="X842" t="s">
        <v>542</v>
      </c>
      <c r="Y842" t="s">
        <v>652</v>
      </c>
      <c r="Z842" t="s">
        <v>653</v>
      </c>
      <c r="AA842" t="s">
        <v>26</v>
      </c>
      <c r="AB842" s="3">
        <v>5599687</v>
      </c>
      <c r="AC842" s="3">
        <v>0</v>
      </c>
      <c r="AD842">
        <v>0</v>
      </c>
      <c r="AE842" s="3">
        <v>5599687</v>
      </c>
      <c r="AF842" s="3">
        <f t="shared" si="52"/>
        <v>-5599687</v>
      </c>
      <c r="AG842" s="3">
        <v>0</v>
      </c>
      <c r="AH842" s="3">
        <f t="shared" si="53"/>
        <v>0</v>
      </c>
      <c r="AI842" s="3">
        <f t="shared" si="54"/>
        <v>0</v>
      </c>
      <c r="AJ842">
        <v>0</v>
      </c>
      <c r="AK842">
        <v>0</v>
      </c>
      <c r="AL842">
        <v>2024062.43</v>
      </c>
      <c r="AM842">
        <f t="shared" si="55"/>
        <v>4048124.86</v>
      </c>
      <c r="AN842">
        <v>3575624.57</v>
      </c>
      <c r="AO842">
        <v>36.15</v>
      </c>
    </row>
    <row r="843" spans="1:41" hidden="1" x14ac:dyDescent="0.3">
      <c r="A843">
        <v>11102</v>
      </c>
      <c r="B843">
        <v>205314</v>
      </c>
      <c r="C843">
        <v>242740</v>
      </c>
      <c r="D843">
        <v>418</v>
      </c>
      <c r="G843" t="s">
        <v>1414</v>
      </c>
      <c r="H843" t="s">
        <v>1415</v>
      </c>
      <c r="I843">
        <v>0</v>
      </c>
      <c r="J843" t="s">
        <v>519</v>
      </c>
      <c r="K843" t="s">
        <v>520</v>
      </c>
      <c r="L843">
        <v>3</v>
      </c>
      <c r="M843">
        <v>34</v>
      </c>
      <c r="N843" t="s">
        <v>719</v>
      </c>
      <c r="O843" t="s">
        <v>570</v>
      </c>
      <c r="P843" t="s">
        <v>571</v>
      </c>
      <c r="Q843" t="s">
        <v>524</v>
      </c>
      <c r="R843" t="s">
        <v>525</v>
      </c>
      <c r="S843" t="s">
        <v>526</v>
      </c>
      <c r="T843" t="s">
        <v>527</v>
      </c>
      <c r="U843" t="s">
        <v>554</v>
      </c>
      <c r="V843" t="s">
        <v>555</v>
      </c>
      <c r="W843" t="s">
        <v>541</v>
      </c>
      <c r="X843" t="s">
        <v>542</v>
      </c>
      <c r="Y843" t="s">
        <v>642</v>
      </c>
      <c r="Z843" t="s">
        <v>643</v>
      </c>
      <c r="AA843" t="s">
        <v>26</v>
      </c>
      <c r="AB843" s="3">
        <v>409345</v>
      </c>
      <c r="AC843" s="3">
        <v>0</v>
      </c>
      <c r="AD843">
        <v>0</v>
      </c>
      <c r="AE843" s="3">
        <v>409345</v>
      </c>
      <c r="AF843" s="3">
        <f t="shared" si="52"/>
        <v>-409345</v>
      </c>
      <c r="AG843" s="3">
        <v>0</v>
      </c>
      <c r="AH843" s="3">
        <f t="shared" si="53"/>
        <v>0</v>
      </c>
      <c r="AI843" s="3">
        <f t="shared" si="54"/>
        <v>0</v>
      </c>
      <c r="AJ843">
        <v>0</v>
      </c>
      <c r="AK843">
        <v>0</v>
      </c>
      <c r="AL843">
        <v>52421.440000000002</v>
      </c>
      <c r="AM843">
        <f t="shared" si="55"/>
        <v>104842.88</v>
      </c>
      <c r="AN843">
        <v>356923.56</v>
      </c>
      <c r="AO843">
        <v>12.81</v>
      </c>
    </row>
    <row r="844" spans="1:41" hidden="1" x14ac:dyDescent="0.3">
      <c r="A844">
        <v>11102</v>
      </c>
      <c r="B844">
        <v>223832</v>
      </c>
      <c r="C844">
        <v>256469</v>
      </c>
      <c r="D844">
        <v>418</v>
      </c>
      <c r="G844" t="s">
        <v>1414</v>
      </c>
      <c r="H844" t="s">
        <v>1415</v>
      </c>
      <c r="I844">
        <v>0</v>
      </c>
      <c r="J844" t="s">
        <v>519</v>
      </c>
      <c r="K844" t="s">
        <v>520</v>
      </c>
      <c r="L844">
        <v>3</v>
      </c>
      <c r="M844">
        <v>34</v>
      </c>
      <c r="N844" t="s">
        <v>719</v>
      </c>
      <c r="O844" t="s">
        <v>570</v>
      </c>
      <c r="P844" t="s">
        <v>571</v>
      </c>
      <c r="Q844" t="s">
        <v>524</v>
      </c>
      <c r="R844" t="s">
        <v>525</v>
      </c>
      <c r="S844" t="s">
        <v>526</v>
      </c>
      <c r="T844" t="s">
        <v>527</v>
      </c>
      <c r="U844" t="s">
        <v>554</v>
      </c>
      <c r="V844" t="s">
        <v>555</v>
      </c>
      <c r="W844" t="s">
        <v>541</v>
      </c>
      <c r="X844" t="s">
        <v>542</v>
      </c>
      <c r="Y844" t="s">
        <v>669</v>
      </c>
      <c r="Z844" t="s">
        <v>670</v>
      </c>
      <c r="AA844" t="s">
        <v>26</v>
      </c>
      <c r="AB844" s="3">
        <v>42000</v>
      </c>
      <c r="AC844" s="3">
        <v>0</v>
      </c>
      <c r="AD844">
        <v>0</v>
      </c>
      <c r="AE844" s="3">
        <v>42000</v>
      </c>
      <c r="AF844" s="3">
        <f t="shared" si="52"/>
        <v>-42000</v>
      </c>
      <c r="AG844" s="3">
        <v>0</v>
      </c>
      <c r="AH844" s="3">
        <f t="shared" si="53"/>
        <v>0</v>
      </c>
      <c r="AI844" s="3">
        <f t="shared" si="54"/>
        <v>0</v>
      </c>
      <c r="AJ844">
        <v>0</v>
      </c>
      <c r="AK844">
        <v>0</v>
      </c>
      <c r="AL844">
        <v>27000</v>
      </c>
      <c r="AM844">
        <f t="shared" si="55"/>
        <v>54000</v>
      </c>
      <c r="AN844">
        <v>15000</v>
      </c>
      <c r="AO844">
        <v>64.290000000000006</v>
      </c>
    </row>
    <row r="845" spans="1:41" hidden="1" x14ac:dyDescent="0.3">
      <c r="A845">
        <v>12616</v>
      </c>
      <c r="B845">
        <v>231692</v>
      </c>
      <c r="C845">
        <v>257637</v>
      </c>
      <c r="D845">
        <v>8632</v>
      </c>
      <c r="G845" t="s">
        <v>2198</v>
      </c>
      <c r="H845" t="s">
        <v>2199</v>
      </c>
      <c r="I845">
        <v>0</v>
      </c>
      <c r="J845" t="s">
        <v>519</v>
      </c>
      <c r="K845" t="s">
        <v>520</v>
      </c>
      <c r="L845">
        <v>5</v>
      </c>
      <c r="M845">
        <v>58</v>
      </c>
      <c r="N845" t="s">
        <v>617</v>
      </c>
      <c r="O845" t="s">
        <v>618</v>
      </c>
      <c r="P845" t="s">
        <v>619</v>
      </c>
      <c r="Q845" t="s">
        <v>524</v>
      </c>
      <c r="R845" t="s">
        <v>525</v>
      </c>
      <c r="S845" t="s">
        <v>526</v>
      </c>
      <c r="T845" t="s">
        <v>527</v>
      </c>
      <c r="U845" t="s">
        <v>779</v>
      </c>
      <c r="V845" t="s">
        <v>780</v>
      </c>
      <c r="W845" t="s">
        <v>530</v>
      </c>
      <c r="X845" t="s">
        <v>531</v>
      </c>
      <c r="Y845" t="s">
        <v>1882</v>
      </c>
      <c r="Z845" t="s">
        <v>1883</v>
      </c>
      <c r="AA845" t="s">
        <v>29</v>
      </c>
      <c r="AB845" s="3">
        <v>32942</v>
      </c>
      <c r="AC845">
        <v>0</v>
      </c>
      <c r="AD845">
        <v>0</v>
      </c>
      <c r="AE845" s="3">
        <v>32942</v>
      </c>
      <c r="AF845" s="3">
        <f t="shared" si="52"/>
        <v>0</v>
      </c>
      <c r="AG845" s="3">
        <v>32942</v>
      </c>
      <c r="AH845" s="3">
        <f t="shared" si="53"/>
        <v>34029.085999999996</v>
      </c>
      <c r="AI845" s="3">
        <f t="shared" si="54"/>
        <v>35118.016751999996</v>
      </c>
      <c r="AJ845">
        <v>0</v>
      </c>
      <c r="AK845">
        <v>0</v>
      </c>
      <c r="AL845">
        <v>0</v>
      </c>
      <c r="AM845">
        <f t="shared" si="55"/>
        <v>0</v>
      </c>
      <c r="AN845">
        <v>32942</v>
      </c>
      <c r="AO845">
        <v>0</v>
      </c>
    </row>
    <row r="846" spans="1:41" hidden="1" x14ac:dyDescent="0.3">
      <c r="A846">
        <v>11105</v>
      </c>
      <c r="B846">
        <v>203737</v>
      </c>
      <c r="C846">
        <v>241181</v>
      </c>
      <c r="D846">
        <v>421</v>
      </c>
      <c r="G846" t="s">
        <v>1416</v>
      </c>
      <c r="H846" t="s">
        <v>1417</v>
      </c>
      <c r="I846">
        <v>0</v>
      </c>
      <c r="J846" t="s">
        <v>519</v>
      </c>
      <c r="K846" t="s">
        <v>520</v>
      </c>
      <c r="L846">
        <v>2</v>
      </c>
      <c r="M846">
        <v>26</v>
      </c>
      <c r="N846" t="s">
        <v>767</v>
      </c>
      <c r="O846" t="s">
        <v>768</v>
      </c>
      <c r="P846" t="s">
        <v>769</v>
      </c>
      <c r="Q846" t="s">
        <v>524</v>
      </c>
      <c r="R846" t="s">
        <v>525</v>
      </c>
      <c r="S846" t="s">
        <v>526</v>
      </c>
      <c r="T846" t="s">
        <v>527</v>
      </c>
      <c r="U846" t="s">
        <v>554</v>
      </c>
      <c r="V846" t="s">
        <v>555</v>
      </c>
      <c r="W846" t="s">
        <v>541</v>
      </c>
      <c r="X846" t="s">
        <v>542</v>
      </c>
      <c r="Y846" t="s">
        <v>588</v>
      </c>
      <c r="Z846" t="s">
        <v>589</v>
      </c>
      <c r="AA846" t="s">
        <v>29</v>
      </c>
      <c r="AB846" s="3">
        <v>32060</v>
      </c>
      <c r="AC846">
        <v>0</v>
      </c>
      <c r="AD846">
        <v>0</v>
      </c>
      <c r="AE846" s="3">
        <v>32060</v>
      </c>
      <c r="AF846" s="3">
        <f t="shared" si="52"/>
        <v>0</v>
      </c>
      <c r="AG846" s="3">
        <v>32060</v>
      </c>
      <c r="AH846" s="3">
        <f t="shared" si="53"/>
        <v>33117.979999999996</v>
      </c>
      <c r="AI846" s="3">
        <f t="shared" si="54"/>
        <v>34177.755359999996</v>
      </c>
      <c r="AJ846">
        <v>0</v>
      </c>
      <c r="AK846">
        <v>0</v>
      </c>
      <c r="AL846">
        <v>0</v>
      </c>
      <c r="AM846">
        <f t="shared" si="55"/>
        <v>0</v>
      </c>
      <c r="AN846">
        <v>32060</v>
      </c>
      <c r="AO846">
        <v>0</v>
      </c>
    </row>
    <row r="847" spans="1:41" hidden="1" x14ac:dyDescent="0.3">
      <c r="A847">
        <v>12312</v>
      </c>
      <c r="B847">
        <v>231764</v>
      </c>
      <c r="C847">
        <v>257694</v>
      </c>
      <c r="D847">
        <v>6524</v>
      </c>
      <c r="G847" t="s">
        <v>2076</v>
      </c>
      <c r="H847" t="s">
        <v>2077</v>
      </c>
      <c r="I847">
        <v>0</v>
      </c>
      <c r="J847" t="s">
        <v>519</v>
      </c>
      <c r="K847" t="s">
        <v>520</v>
      </c>
      <c r="L847">
        <v>5</v>
      </c>
      <c r="M847">
        <v>58</v>
      </c>
      <c r="N847" t="s">
        <v>617</v>
      </c>
      <c r="O847" t="s">
        <v>618</v>
      </c>
      <c r="P847" t="s">
        <v>619</v>
      </c>
      <c r="Q847" t="s">
        <v>524</v>
      </c>
      <c r="R847" t="s">
        <v>525</v>
      </c>
      <c r="S847" t="s">
        <v>526</v>
      </c>
      <c r="T847" t="s">
        <v>527</v>
      </c>
      <c r="U847" t="s">
        <v>779</v>
      </c>
      <c r="V847" t="s">
        <v>780</v>
      </c>
      <c r="W847" t="s">
        <v>530</v>
      </c>
      <c r="X847" t="s">
        <v>531</v>
      </c>
      <c r="Y847" t="s">
        <v>1882</v>
      </c>
      <c r="Z847" t="s">
        <v>1883</v>
      </c>
      <c r="AA847" t="s">
        <v>29</v>
      </c>
      <c r="AB847" s="3">
        <v>31773</v>
      </c>
      <c r="AC847">
        <v>0</v>
      </c>
      <c r="AD847">
        <v>0</v>
      </c>
      <c r="AE847" s="3">
        <v>31773</v>
      </c>
      <c r="AF847" s="3">
        <f t="shared" si="52"/>
        <v>0</v>
      </c>
      <c r="AG847" s="3">
        <v>31773</v>
      </c>
      <c r="AH847" s="3">
        <f t="shared" si="53"/>
        <v>32821.508999999998</v>
      </c>
      <c r="AI847" s="3">
        <f t="shared" si="54"/>
        <v>33871.797288000002</v>
      </c>
      <c r="AJ847">
        <v>0</v>
      </c>
      <c r="AK847">
        <v>0</v>
      </c>
      <c r="AL847">
        <v>0</v>
      </c>
      <c r="AM847">
        <f t="shared" si="55"/>
        <v>0</v>
      </c>
      <c r="AN847">
        <v>31773</v>
      </c>
      <c r="AO847">
        <v>0</v>
      </c>
    </row>
    <row r="848" spans="1:41" hidden="1" x14ac:dyDescent="0.3">
      <c r="A848">
        <v>10987</v>
      </c>
      <c r="B848">
        <v>199242</v>
      </c>
      <c r="C848">
        <v>236759</v>
      </c>
      <c r="D848">
        <v>303</v>
      </c>
      <c r="E848" t="str">
        <f>CONCATENATE(MID(G848,8,3),F848)</f>
        <v>002/078/1341</v>
      </c>
      <c r="F848" s="252" t="s">
        <v>594</v>
      </c>
      <c r="G848" t="s">
        <v>1228</v>
      </c>
      <c r="H848" t="s">
        <v>1229</v>
      </c>
      <c r="I848">
        <v>0</v>
      </c>
      <c r="J848" t="s">
        <v>519</v>
      </c>
      <c r="K848" t="s">
        <v>520</v>
      </c>
      <c r="L848">
        <v>10</v>
      </c>
      <c r="M848">
        <v>106</v>
      </c>
      <c r="N848" t="s">
        <v>1161</v>
      </c>
      <c r="O848" t="s">
        <v>565</v>
      </c>
      <c r="P848" t="s">
        <v>566</v>
      </c>
      <c r="Q848" t="s">
        <v>524</v>
      </c>
      <c r="R848" t="s">
        <v>525</v>
      </c>
      <c r="S848" t="s">
        <v>526</v>
      </c>
      <c r="T848" t="s">
        <v>527</v>
      </c>
      <c r="U848" t="s">
        <v>554</v>
      </c>
      <c r="V848" t="s">
        <v>555</v>
      </c>
      <c r="W848" t="s">
        <v>541</v>
      </c>
      <c r="X848" t="s">
        <v>542</v>
      </c>
      <c r="Y848" t="s">
        <v>595</v>
      </c>
      <c r="Z848" t="s">
        <v>596</v>
      </c>
      <c r="AA848" t="s">
        <v>29</v>
      </c>
      <c r="AB848" s="3">
        <v>31681</v>
      </c>
      <c r="AC848">
        <v>0</v>
      </c>
      <c r="AD848">
        <v>0</v>
      </c>
      <c r="AE848" s="3">
        <v>31681</v>
      </c>
      <c r="AF848" s="3" t="e">
        <f t="shared" si="52"/>
        <v>#N/A</v>
      </c>
      <c r="AG848" s="3" t="e">
        <f>VLOOKUP(E848,'[2]Emp Cost Summary 2627'!$A:$Y,25,0)</f>
        <v>#N/A</v>
      </c>
      <c r="AH848" s="3" t="e">
        <f t="shared" si="53"/>
        <v>#N/A</v>
      </c>
      <c r="AI848" s="3" t="e">
        <f t="shared" si="54"/>
        <v>#N/A</v>
      </c>
      <c r="AJ848">
        <v>0</v>
      </c>
      <c r="AK848">
        <v>0</v>
      </c>
      <c r="AL848">
        <v>31045</v>
      </c>
      <c r="AM848">
        <f t="shared" si="55"/>
        <v>62090</v>
      </c>
      <c r="AN848">
        <v>636</v>
      </c>
      <c r="AO848">
        <v>97.99</v>
      </c>
    </row>
    <row r="849" spans="1:41" hidden="1" x14ac:dyDescent="0.3">
      <c r="A849">
        <v>11128</v>
      </c>
      <c r="B849">
        <v>199467</v>
      </c>
      <c r="C849">
        <v>236978</v>
      </c>
      <c r="D849">
        <v>444</v>
      </c>
      <c r="E849" t="str">
        <f>CONCATENATE(MID(G849,8,3),F849)</f>
        <v>003/053/1027</v>
      </c>
      <c r="F849" s="252" t="s">
        <v>664</v>
      </c>
      <c r="G849" t="s">
        <v>1448</v>
      </c>
      <c r="H849" t="s">
        <v>1449</v>
      </c>
      <c r="I849">
        <v>0</v>
      </c>
      <c r="J849" t="s">
        <v>519</v>
      </c>
      <c r="K849" t="s">
        <v>520</v>
      </c>
      <c r="L849">
        <v>4</v>
      </c>
      <c r="M849">
        <v>50</v>
      </c>
      <c r="N849" t="s">
        <v>536</v>
      </c>
      <c r="O849" t="s">
        <v>537</v>
      </c>
      <c r="P849" t="s">
        <v>538</v>
      </c>
      <c r="Q849" t="s">
        <v>524</v>
      </c>
      <c r="R849" t="s">
        <v>525</v>
      </c>
      <c r="S849" t="s">
        <v>526</v>
      </c>
      <c r="T849" t="s">
        <v>527</v>
      </c>
      <c r="U849" t="s">
        <v>554</v>
      </c>
      <c r="V849" t="s">
        <v>555</v>
      </c>
      <c r="W849" t="s">
        <v>541</v>
      </c>
      <c r="X849" t="s">
        <v>542</v>
      </c>
      <c r="Y849" t="s">
        <v>665</v>
      </c>
      <c r="Z849" t="s">
        <v>666</v>
      </c>
      <c r="AA849" t="s">
        <v>29</v>
      </c>
      <c r="AB849" s="3">
        <v>31478</v>
      </c>
      <c r="AC849">
        <v>0</v>
      </c>
      <c r="AD849">
        <v>0</v>
      </c>
      <c r="AE849" s="3">
        <v>31478</v>
      </c>
      <c r="AF849" s="3">
        <f t="shared" si="52"/>
        <v>52307.541396857952</v>
      </c>
      <c r="AG849" s="3">
        <v>83785.541396857952</v>
      </c>
      <c r="AH849" s="3">
        <f t="shared" si="53"/>
        <v>86550.464262954265</v>
      </c>
      <c r="AI849" s="3">
        <f t="shared" si="54"/>
        <v>89320.079119368806</v>
      </c>
      <c r="AJ849">
        <v>0</v>
      </c>
      <c r="AK849">
        <v>0</v>
      </c>
      <c r="AL849">
        <v>24844.06</v>
      </c>
      <c r="AM849">
        <f t="shared" si="55"/>
        <v>49688.12</v>
      </c>
      <c r="AN849">
        <v>6633.94</v>
      </c>
      <c r="AO849">
        <v>78.930000000000007</v>
      </c>
    </row>
    <row r="850" spans="1:41" hidden="1" x14ac:dyDescent="0.3">
      <c r="A850">
        <v>10813</v>
      </c>
      <c r="B850">
        <v>209138</v>
      </c>
      <c r="C850">
        <v>246501</v>
      </c>
      <c r="D850">
        <v>129</v>
      </c>
      <c r="E850" t="str">
        <f>CONCATENATE(MID(G850,8,3),F850)</f>
        <v>007/078/1341</v>
      </c>
      <c r="F850" s="252" t="s">
        <v>594</v>
      </c>
      <c r="G850" t="s">
        <v>919</v>
      </c>
      <c r="H850" t="s">
        <v>920</v>
      </c>
      <c r="I850">
        <v>0</v>
      </c>
      <c r="J850" t="s">
        <v>519</v>
      </c>
      <c r="K850" t="s">
        <v>520</v>
      </c>
      <c r="L850">
        <v>10</v>
      </c>
      <c r="M850">
        <v>94</v>
      </c>
      <c r="N850" t="s">
        <v>921</v>
      </c>
      <c r="O850" t="s">
        <v>922</v>
      </c>
      <c r="P850" t="s">
        <v>923</v>
      </c>
      <c r="Q850" t="s">
        <v>524</v>
      </c>
      <c r="R850" t="s">
        <v>525</v>
      </c>
      <c r="S850" t="s">
        <v>526</v>
      </c>
      <c r="T850" t="s">
        <v>527</v>
      </c>
      <c r="U850" t="s">
        <v>554</v>
      </c>
      <c r="V850" t="s">
        <v>555</v>
      </c>
      <c r="W850" t="s">
        <v>541</v>
      </c>
      <c r="X850" t="s">
        <v>542</v>
      </c>
      <c r="Y850" t="s">
        <v>595</v>
      </c>
      <c r="Z850" t="s">
        <v>596</v>
      </c>
      <c r="AA850" t="s">
        <v>29</v>
      </c>
      <c r="AB850" s="3">
        <v>26468</v>
      </c>
      <c r="AC850">
        <v>5000</v>
      </c>
      <c r="AD850">
        <v>0</v>
      </c>
      <c r="AE850" s="3">
        <v>31468</v>
      </c>
      <c r="AF850" s="3" t="e">
        <f t="shared" si="52"/>
        <v>#N/A</v>
      </c>
      <c r="AG850" s="3" t="e">
        <f>VLOOKUP(E850,'[2]Emp Cost Summary 2627'!$A:$Y,25,0)</f>
        <v>#N/A</v>
      </c>
      <c r="AH850" s="3" t="e">
        <f t="shared" si="53"/>
        <v>#N/A</v>
      </c>
      <c r="AI850" s="3" t="e">
        <f t="shared" si="54"/>
        <v>#N/A</v>
      </c>
      <c r="AJ850">
        <v>0</v>
      </c>
      <c r="AK850">
        <v>0</v>
      </c>
      <c r="AL850">
        <v>28606.560000000001</v>
      </c>
      <c r="AM850">
        <f t="shared" si="55"/>
        <v>57213.120000000003</v>
      </c>
      <c r="AN850">
        <v>2861.44</v>
      </c>
      <c r="AO850">
        <v>90.91</v>
      </c>
    </row>
    <row r="851" spans="1:41" hidden="1" x14ac:dyDescent="0.3">
      <c r="A851">
        <v>10824</v>
      </c>
      <c r="B851">
        <v>203370</v>
      </c>
      <c r="C851">
        <v>240822</v>
      </c>
      <c r="D851">
        <v>140</v>
      </c>
      <c r="G851" t="s">
        <v>942</v>
      </c>
      <c r="H851" t="s">
        <v>943</v>
      </c>
      <c r="I851">
        <v>0</v>
      </c>
      <c r="J851" t="s">
        <v>519</v>
      </c>
      <c r="K851" t="s">
        <v>520</v>
      </c>
      <c r="L851">
        <v>6</v>
      </c>
      <c r="M851">
        <v>68</v>
      </c>
      <c r="N851" t="s">
        <v>926</v>
      </c>
      <c r="O851" t="s">
        <v>927</v>
      </c>
      <c r="P851" t="s">
        <v>928</v>
      </c>
      <c r="Q851" t="s">
        <v>524</v>
      </c>
      <c r="R851" t="s">
        <v>525</v>
      </c>
      <c r="S851" t="s">
        <v>526</v>
      </c>
      <c r="T851" t="s">
        <v>527</v>
      </c>
      <c r="U851" t="s">
        <v>554</v>
      </c>
      <c r="V851" t="s">
        <v>555</v>
      </c>
      <c r="W851" t="s">
        <v>541</v>
      </c>
      <c r="X851" t="s">
        <v>542</v>
      </c>
      <c r="Y851" t="s">
        <v>588</v>
      </c>
      <c r="Z851" t="s">
        <v>589</v>
      </c>
      <c r="AA851" t="s">
        <v>29</v>
      </c>
      <c r="AB851" s="3">
        <v>15000</v>
      </c>
      <c r="AC851">
        <v>16000</v>
      </c>
      <c r="AD851">
        <v>0</v>
      </c>
      <c r="AE851" s="3">
        <v>31000</v>
      </c>
      <c r="AF851" s="3">
        <f t="shared" si="52"/>
        <v>0</v>
      </c>
      <c r="AG851" s="3">
        <v>31000</v>
      </c>
      <c r="AH851" s="3">
        <f t="shared" si="53"/>
        <v>32022.999999999996</v>
      </c>
      <c r="AI851" s="3">
        <f t="shared" si="54"/>
        <v>33047.735999999997</v>
      </c>
      <c r="AJ851">
        <v>0</v>
      </c>
      <c r="AK851">
        <v>0</v>
      </c>
      <c r="AL851">
        <v>27130.44</v>
      </c>
      <c r="AM851">
        <f t="shared" si="55"/>
        <v>54260.88</v>
      </c>
      <c r="AN851">
        <v>3869.56</v>
      </c>
      <c r="AO851">
        <v>87.52</v>
      </c>
    </row>
    <row r="852" spans="1:41" hidden="1" x14ac:dyDescent="0.3">
      <c r="A852">
        <v>11208</v>
      </c>
      <c r="B852">
        <v>206617</v>
      </c>
      <c r="C852">
        <v>244020</v>
      </c>
      <c r="D852">
        <v>524</v>
      </c>
      <c r="E852" t="str">
        <f>CONCATENATE(MID(G852,8,3),F852)</f>
        <v>039/053/1027</v>
      </c>
      <c r="F852" s="252" t="s">
        <v>664</v>
      </c>
      <c r="G852" t="s">
        <v>1596</v>
      </c>
      <c r="H852" t="s">
        <v>1597</v>
      </c>
      <c r="I852">
        <v>0</v>
      </c>
      <c r="J852" t="s">
        <v>519</v>
      </c>
      <c r="K852" t="s">
        <v>520</v>
      </c>
      <c r="L852">
        <v>3</v>
      </c>
      <c r="M852">
        <v>37</v>
      </c>
      <c r="N852" t="s">
        <v>1071</v>
      </c>
      <c r="O852" t="s">
        <v>1072</v>
      </c>
      <c r="P852" t="s">
        <v>1073</v>
      </c>
      <c r="Q852" t="s">
        <v>524</v>
      </c>
      <c r="R852" t="s">
        <v>525</v>
      </c>
      <c r="S852" t="s">
        <v>526</v>
      </c>
      <c r="T852" t="s">
        <v>527</v>
      </c>
      <c r="U852" t="s">
        <v>554</v>
      </c>
      <c r="V852" t="s">
        <v>555</v>
      </c>
      <c r="W852" t="s">
        <v>541</v>
      </c>
      <c r="X852" t="s">
        <v>542</v>
      </c>
      <c r="Y852" t="s">
        <v>665</v>
      </c>
      <c r="Z852" t="s">
        <v>666</v>
      </c>
      <c r="AA852" t="s">
        <v>29</v>
      </c>
      <c r="AB852" s="3">
        <v>30636</v>
      </c>
      <c r="AC852">
        <v>0</v>
      </c>
      <c r="AD852">
        <v>0</v>
      </c>
      <c r="AE852" s="3">
        <v>30636</v>
      </c>
      <c r="AF852" s="3">
        <f t="shared" si="52"/>
        <v>35820.258138776437</v>
      </c>
      <c r="AG852" s="3">
        <v>66456.258138776437</v>
      </c>
      <c r="AH852" s="3">
        <f t="shared" si="53"/>
        <v>68649.314657356052</v>
      </c>
      <c r="AI852" s="3">
        <f t="shared" si="54"/>
        <v>70846.092726391449</v>
      </c>
      <c r="AJ852">
        <v>0</v>
      </c>
      <c r="AK852">
        <v>0</v>
      </c>
      <c r="AL852">
        <v>24179.51</v>
      </c>
      <c r="AM852">
        <f t="shared" si="55"/>
        <v>48359.02</v>
      </c>
      <c r="AN852">
        <v>6456.49</v>
      </c>
      <c r="AO852">
        <v>78.930000000000007</v>
      </c>
    </row>
    <row r="853" spans="1:41" hidden="1" x14ac:dyDescent="0.3">
      <c r="A853">
        <v>11000</v>
      </c>
      <c r="B853">
        <v>226037</v>
      </c>
      <c r="C853">
        <v>257749</v>
      </c>
      <c r="D853">
        <v>316</v>
      </c>
      <c r="F853" s="252" t="s">
        <v>664</v>
      </c>
      <c r="G853" t="s">
        <v>1240</v>
      </c>
      <c r="H853" t="s">
        <v>1241</v>
      </c>
      <c r="I853">
        <v>0</v>
      </c>
      <c r="J853" t="s">
        <v>519</v>
      </c>
      <c r="K853" t="s">
        <v>520</v>
      </c>
      <c r="L853">
        <v>5</v>
      </c>
      <c r="M853">
        <v>93</v>
      </c>
      <c r="N853" t="s">
        <v>1001</v>
      </c>
      <c r="O853" t="s">
        <v>545</v>
      </c>
      <c r="P853" t="s">
        <v>546</v>
      </c>
      <c r="Q853" t="s">
        <v>524</v>
      </c>
      <c r="R853" t="s">
        <v>525</v>
      </c>
      <c r="S853" t="s">
        <v>526</v>
      </c>
      <c r="T853" t="s">
        <v>527</v>
      </c>
      <c r="U853" t="s">
        <v>554</v>
      </c>
      <c r="V853" t="s">
        <v>555</v>
      </c>
      <c r="W853" t="s">
        <v>1002</v>
      </c>
      <c r="X853" t="s">
        <v>1003</v>
      </c>
      <c r="Y853" t="s">
        <v>665</v>
      </c>
      <c r="Z853" t="s">
        <v>666</v>
      </c>
      <c r="AA853" t="s">
        <v>29</v>
      </c>
      <c r="AB853" s="3">
        <v>30306</v>
      </c>
      <c r="AC853">
        <v>0</v>
      </c>
      <c r="AD853">
        <v>0</v>
      </c>
      <c r="AE853" s="3">
        <v>30306</v>
      </c>
      <c r="AF853" s="3">
        <f t="shared" si="52"/>
        <v>-30306</v>
      </c>
      <c r="AG853" s="3">
        <v>0</v>
      </c>
      <c r="AH853" s="3">
        <f t="shared" si="53"/>
        <v>0</v>
      </c>
      <c r="AI853" s="3">
        <f t="shared" si="54"/>
        <v>0</v>
      </c>
      <c r="AJ853">
        <v>0</v>
      </c>
      <c r="AK853">
        <v>0</v>
      </c>
      <c r="AL853">
        <v>23919.05</v>
      </c>
      <c r="AM853">
        <f t="shared" si="55"/>
        <v>47838.1</v>
      </c>
      <c r="AN853">
        <v>6386.95</v>
      </c>
      <c r="AO853">
        <v>78.930000000000007</v>
      </c>
    </row>
    <row r="854" spans="1:41" hidden="1" x14ac:dyDescent="0.3">
      <c r="A854">
        <v>12390</v>
      </c>
      <c r="B854">
        <v>224353</v>
      </c>
      <c r="C854">
        <v>256776</v>
      </c>
      <c r="D854">
        <v>6565</v>
      </c>
      <c r="G854" t="s">
        <v>2004</v>
      </c>
      <c r="H854" t="s">
        <v>2005</v>
      </c>
      <c r="I854">
        <v>0</v>
      </c>
      <c r="J854" t="s">
        <v>519</v>
      </c>
      <c r="K854" t="s">
        <v>520</v>
      </c>
      <c r="L854">
        <v>5</v>
      </c>
      <c r="M854">
        <v>58</v>
      </c>
      <c r="N854" t="s">
        <v>617</v>
      </c>
      <c r="O854" t="s">
        <v>618</v>
      </c>
      <c r="P854" t="s">
        <v>619</v>
      </c>
      <c r="Q854" t="s">
        <v>524</v>
      </c>
      <c r="R854" t="s">
        <v>525</v>
      </c>
      <c r="S854" t="s">
        <v>526</v>
      </c>
      <c r="T854" t="s">
        <v>527</v>
      </c>
      <c r="U854" t="s">
        <v>779</v>
      </c>
      <c r="V854" t="s">
        <v>780</v>
      </c>
      <c r="W854" t="s">
        <v>530</v>
      </c>
      <c r="X854" t="s">
        <v>531</v>
      </c>
      <c r="Y854" t="s">
        <v>706</v>
      </c>
      <c r="Z854" t="s">
        <v>707</v>
      </c>
      <c r="AA854" t="s">
        <v>28</v>
      </c>
      <c r="AB854" s="3">
        <v>26438</v>
      </c>
      <c r="AC854">
        <v>0</v>
      </c>
      <c r="AD854">
        <v>0</v>
      </c>
      <c r="AE854" s="3">
        <v>26438</v>
      </c>
      <c r="AF854" s="3">
        <f t="shared" si="52"/>
        <v>0</v>
      </c>
      <c r="AG854" s="3">
        <v>26438</v>
      </c>
      <c r="AH854" s="3">
        <f t="shared" si="53"/>
        <v>27310.453999999998</v>
      </c>
      <c r="AI854" s="3">
        <f t="shared" si="54"/>
        <v>28184.388527999999</v>
      </c>
      <c r="AJ854">
        <v>0</v>
      </c>
      <c r="AK854">
        <v>0</v>
      </c>
      <c r="AL854">
        <v>0</v>
      </c>
      <c r="AM854">
        <f t="shared" si="55"/>
        <v>0</v>
      </c>
      <c r="AN854">
        <v>26438</v>
      </c>
      <c r="AO854">
        <v>0</v>
      </c>
    </row>
    <row r="855" spans="1:41" hidden="1" x14ac:dyDescent="0.3">
      <c r="A855">
        <v>12388</v>
      </c>
      <c r="B855">
        <v>224355</v>
      </c>
      <c r="C855">
        <v>256778</v>
      </c>
      <c r="D855">
        <v>6563</v>
      </c>
      <c r="G855" t="s">
        <v>2024</v>
      </c>
      <c r="H855" t="s">
        <v>2025</v>
      </c>
      <c r="I855">
        <v>0</v>
      </c>
      <c r="J855" t="s">
        <v>519</v>
      </c>
      <c r="K855" t="s">
        <v>520</v>
      </c>
      <c r="L855">
        <v>5</v>
      </c>
      <c r="M855">
        <v>58</v>
      </c>
      <c r="N855" t="s">
        <v>617</v>
      </c>
      <c r="O855" t="s">
        <v>618</v>
      </c>
      <c r="P855" t="s">
        <v>619</v>
      </c>
      <c r="Q855" t="s">
        <v>524</v>
      </c>
      <c r="R855" t="s">
        <v>525</v>
      </c>
      <c r="S855" t="s">
        <v>526</v>
      </c>
      <c r="T855" t="s">
        <v>527</v>
      </c>
      <c r="U855" t="s">
        <v>779</v>
      </c>
      <c r="V855" t="s">
        <v>780</v>
      </c>
      <c r="W855" t="s">
        <v>530</v>
      </c>
      <c r="X855" t="s">
        <v>531</v>
      </c>
      <c r="Y855" t="s">
        <v>706</v>
      </c>
      <c r="Z855" t="s">
        <v>707</v>
      </c>
      <c r="AA855" t="s">
        <v>28</v>
      </c>
      <c r="AB855" s="3">
        <v>26437</v>
      </c>
      <c r="AC855">
        <v>0</v>
      </c>
      <c r="AD855">
        <v>0</v>
      </c>
      <c r="AE855" s="3">
        <v>26437</v>
      </c>
      <c r="AF855" s="3">
        <f t="shared" si="52"/>
        <v>0</v>
      </c>
      <c r="AG855" s="3">
        <v>26437</v>
      </c>
      <c r="AH855" s="3">
        <f t="shared" si="53"/>
        <v>27309.420999999998</v>
      </c>
      <c r="AI855" s="3">
        <f t="shared" si="54"/>
        <v>28183.322472</v>
      </c>
      <c r="AJ855">
        <v>0</v>
      </c>
      <c r="AK855">
        <v>0</v>
      </c>
      <c r="AL855">
        <v>0</v>
      </c>
      <c r="AM855">
        <f t="shared" si="55"/>
        <v>0</v>
      </c>
      <c r="AN855">
        <v>26437</v>
      </c>
      <c r="AO855">
        <v>0</v>
      </c>
    </row>
    <row r="856" spans="1:41" hidden="1" x14ac:dyDescent="0.3">
      <c r="A856">
        <v>11109</v>
      </c>
      <c r="B856">
        <v>199497</v>
      </c>
      <c r="C856">
        <v>237008</v>
      </c>
      <c r="D856">
        <v>425</v>
      </c>
      <c r="G856" t="s">
        <v>1422</v>
      </c>
      <c r="H856" t="s">
        <v>1423</v>
      </c>
      <c r="I856">
        <v>0</v>
      </c>
      <c r="J856" t="s">
        <v>519</v>
      </c>
      <c r="K856" t="s">
        <v>520</v>
      </c>
      <c r="L856">
        <v>4</v>
      </c>
      <c r="M856">
        <v>50</v>
      </c>
      <c r="N856" t="s">
        <v>536</v>
      </c>
      <c r="O856" t="s">
        <v>537</v>
      </c>
      <c r="P856" t="s">
        <v>538</v>
      </c>
      <c r="Q856" t="s">
        <v>524</v>
      </c>
      <c r="R856" t="s">
        <v>525</v>
      </c>
      <c r="S856" t="s">
        <v>526</v>
      </c>
      <c r="T856" t="s">
        <v>527</v>
      </c>
      <c r="U856" t="s">
        <v>554</v>
      </c>
      <c r="V856" t="s">
        <v>555</v>
      </c>
      <c r="W856" t="s">
        <v>541</v>
      </c>
      <c r="X856" t="s">
        <v>542</v>
      </c>
      <c r="Y856" t="s">
        <v>558</v>
      </c>
      <c r="Z856" t="s">
        <v>559</v>
      </c>
      <c r="AA856" t="s">
        <v>25</v>
      </c>
      <c r="AB856" s="3">
        <v>550</v>
      </c>
      <c r="AC856">
        <v>0</v>
      </c>
      <c r="AD856">
        <v>0</v>
      </c>
      <c r="AE856" s="3">
        <v>550</v>
      </c>
      <c r="AF856" s="3">
        <f t="shared" si="52"/>
        <v>0</v>
      </c>
      <c r="AG856" s="3">
        <v>550</v>
      </c>
      <c r="AH856" s="3">
        <f t="shared" si="53"/>
        <v>568.15</v>
      </c>
      <c r="AI856" s="3">
        <f t="shared" si="54"/>
        <v>586.33079999999995</v>
      </c>
      <c r="AJ856">
        <v>0</v>
      </c>
      <c r="AK856">
        <v>0</v>
      </c>
      <c r="AL856">
        <v>0</v>
      </c>
      <c r="AM856">
        <f t="shared" si="55"/>
        <v>0</v>
      </c>
      <c r="AN856">
        <v>550</v>
      </c>
      <c r="AO856">
        <v>0</v>
      </c>
    </row>
    <row r="857" spans="1:41" hidden="1" x14ac:dyDescent="0.3">
      <c r="A857">
        <v>12250</v>
      </c>
      <c r="B857">
        <v>231675</v>
      </c>
      <c r="C857">
        <v>257620</v>
      </c>
      <c r="D857">
        <v>6521</v>
      </c>
      <c r="G857" t="s">
        <v>1910</v>
      </c>
      <c r="H857" t="s">
        <v>1911</v>
      </c>
      <c r="I857">
        <v>0</v>
      </c>
      <c r="J857" t="s">
        <v>519</v>
      </c>
      <c r="K857" t="s">
        <v>520</v>
      </c>
      <c r="L857">
        <v>5</v>
      </c>
      <c r="M857">
        <v>58</v>
      </c>
      <c r="N857" t="s">
        <v>617</v>
      </c>
      <c r="O857" t="s">
        <v>618</v>
      </c>
      <c r="P857" t="s">
        <v>619</v>
      </c>
      <c r="Q857" t="s">
        <v>524</v>
      </c>
      <c r="R857" t="s">
        <v>525</v>
      </c>
      <c r="S857" t="s">
        <v>526</v>
      </c>
      <c r="T857" t="s">
        <v>527</v>
      </c>
      <c r="U857" t="s">
        <v>779</v>
      </c>
      <c r="V857" t="s">
        <v>780</v>
      </c>
      <c r="W857" t="s">
        <v>530</v>
      </c>
      <c r="X857" t="s">
        <v>531</v>
      </c>
      <c r="Y857" t="s">
        <v>1882</v>
      </c>
      <c r="Z857" t="s">
        <v>1883</v>
      </c>
      <c r="AA857" t="s">
        <v>29</v>
      </c>
      <c r="AB857" s="3">
        <v>30246</v>
      </c>
      <c r="AC857">
        <v>0</v>
      </c>
      <c r="AD857">
        <v>0</v>
      </c>
      <c r="AE857" s="3">
        <v>30246</v>
      </c>
      <c r="AF857" s="3">
        <f t="shared" si="52"/>
        <v>0</v>
      </c>
      <c r="AG857" s="3">
        <v>30246</v>
      </c>
      <c r="AH857" s="3">
        <f t="shared" si="53"/>
        <v>31244.117999999999</v>
      </c>
      <c r="AI857" s="3">
        <f t="shared" si="54"/>
        <v>32243.929776000001</v>
      </c>
      <c r="AJ857">
        <v>0</v>
      </c>
      <c r="AK857">
        <v>0</v>
      </c>
      <c r="AL857">
        <v>0</v>
      </c>
      <c r="AM857">
        <f t="shared" si="55"/>
        <v>0</v>
      </c>
      <c r="AN857">
        <v>30246</v>
      </c>
      <c r="AO857">
        <v>0</v>
      </c>
    </row>
    <row r="858" spans="1:41" hidden="1" x14ac:dyDescent="0.3">
      <c r="A858">
        <v>10986</v>
      </c>
      <c r="B858">
        <v>209315</v>
      </c>
      <c r="C858">
        <v>246675</v>
      </c>
      <c r="D858">
        <v>302</v>
      </c>
      <c r="E858" t="str">
        <f>CONCATENATE(MID(G858,8,3),F858)</f>
        <v>062/078/1341</v>
      </c>
      <c r="F858" s="252" t="s">
        <v>594</v>
      </c>
      <c r="G858" t="s">
        <v>1226</v>
      </c>
      <c r="H858" t="s">
        <v>1227</v>
      </c>
      <c r="I858">
        <v>0</v>
      </c>
      <c r="J858" t="s">
        <v>519</v>
      </c>
      <c r="K858" t="s">
        <v>520</v>
      </c>
      <c r="L858">
        <v>5</v>
      </c>
      <c r="M858">
        <v>91</v>
      </c>
      <c r="N858" t="s">
        <v>584</v>
      </c>
      <c r="O858" t="s">
        <v>545</v>
      </c>
      <c r="P858" t="s">
        <v>546</v>
      </c>
      <c r="Q858" t="s">
        <v>524</v>
      </c>
      <c r="R858" t="s">
        <v>525</v>
      </c>
      <c r="S858" t="s">
        <v>526</v>
      </c>
      <c r="T858" t="s">
        <v>527</v>
      </c>
      <c r="U858" t="s">
        <v>554</v>
      </c>
      <c r="V858" t="s">
        <v>555</v>
      </c>
      <c r="W858" t="s">
        <v>541</v>
      </c>
      <c r="X858" t="s">
        <v>542</v>
      </c>
      <c r="Y858" t="s">
        <v>595</v>
      </c>
      <c r="Z858" t="s">
        <v>596</v>
      </c>
      <c r="AA858" t="s">
        <v>29</v>
      </c>
      <c r="AB858" s="3">
        <v>30035</v>
      </c>
      <c r="AC858">
        <v>0</v>
      </c>
      <c r="AD858">
        <v>0</v>
      </c>
      <c r="AE858" s="3">
        <v>30035</v>
      </c>
      <c r="AF858" s="3" t="e">
        <f t="shared" si="52"/>
        <v>#N/A</v>
      </c>
      <c r="AG858" s="3" t="e">
        <f>VLOOKUP(E858,'[2]Emp Cost Summary 2627'!$A:$Y,25,0)</f>
        <v>#N/A</v>
      </c>
      <c r="AH858" s="3" t="e">
        <f t="shared" si="53"/>
        <v>#N/A</v>
      </c>
      <c r="AI858" s="3" t="e">
        <f t="shared" si="54"/>
        <v>#N/A</v>
      </c>
      <c r="AJ858">
        <v>0</v>
      </c>
      <c r="AK858">
        <v>0</v>
      </c>
      <c r="AL858">
        <v>29432</v>
      </c>
      <c r="AM858">
        <f t="shared" si="55"/>
        <v>58864</v>
      </c>
      <c r="AN858">
        <v>603</v>
      </c>
      <c r="AO858">
        <v>97.99</v>
      </c>
    </row>
    <row r="859" spans="1:41" hidden="1" x14ac:dyDescent="0.3">
      <c r="A859">
        <v>10901</v>
      </c>
      <c r="B859">
        <v>205973</v>
      </c>
      <c r="C859">
        <v>243390</v>
      </c>
      <c r="D859">
        <v>217</v>
      </c>
      <c r="G859" t="s">
        <v>1090</v>
      </c>
      <c r="H859" t="s">
        <v>1091</v>
      </c>
      <c r="I859">
        <v>0</v>
      </c>
      <c r="J859" t="s">
        <v>519</v>
      </c>
      <c r="K859" t="s">
        <v>520</v>
      </c>
      <c r="L859">
        <v>3</v>
      </c>
      <c r="M859">
        <v>35</v>
      </c>
      <c r="N859" t="s">
        <v>569</v>
      </c>
      <c r="O859" t="s">
        <v>570</v>
      </c>
      <c r="P859" t="s">
        <v>571</v>
      </c>
      <c r="Q859" t="s">
        <v>524</v>
      </c>
      <c r="R859" t="s">
        <v>525</v>
      </c>
      <c r="S859" t="s">
        <v>526</v>
      </c>
      <c r="T859" t="s">
        <v>527</v>
      </c>
      <c r="U859" t="s">
        <v>554</v>
      </c>
      <c r="V859" t="s">
        <v>555</v>
      </c>
      <c r="W859" t="s">
        <v>541</v>
      </c>
      <c r="X859" t="s">
        <v>542</v>
      </c>
      <c r="Y859" t="s">
        <v>588</v>
      </c>
      <c r="Z859" t="s">
        <v>589</v>
      </c>
      <c r="AA859" t="s">
        <v>29</v>
      </c>
      <c r="AB859" s="3">
        <v>30000</v>
      </c>
      <c r="AC859">
        <v>0</v>
      </c>
      <c r="AD859">
        <v>0</v>
      </c>
      <c r="AE859" s="3">
        <v>30000</v>
      </c>
      <c r="AF859" s="3">
        <f t="shared" si="52"/>
        <v>0</v>
      </c>
      <c r="AG859" s="3">
        <v>30000</v>
      </c>
      <c r="AH859" s="3">
        <f t="shared" si="53"/>
        <v>30989.999999999996</v>
      </c>
      <c r="AI859" s="3">
        <f t="shared" si="54"/>
        <v>31981.679999999997</v>
      </c>
      <c r="AJ859">
        <v>0</v>
      </c>
      <c r="AK859">
        <v>0</v>
      </c>
      <c r="AL859">
        <v>15391.3</v>
      </c>
      <c r="AM859">
        <f t="shared" si="55"/>
        <v>30782.6</v>
      </c>
      <c r="AN859">
        <v>14608.7</v>
      </c>
      <c r="AO859">
        <v>51.3</v>
      </c>
    </row>
    <row r="860" spans="1:41" hidden="1" x14ac:dyDescent="0.3">
      <c r="A860">
        <v>10904</v>
      </c>
      <c r="B860">
        <v>225995</v>
      </c>
      <c r="C860">
        <v>257577</v>
      </c>
      <c r="D860">
        <v>220</v>
      </c>
      <c r="G860" t="s">
        <v>1106</v>
      </c>
      <c r="H860" t="s">
        <v>1107</v>
      </c>
      <c r="I860">
        <v>0</v>
      </c>
      <c r="J860" t="s">
        <v>519</v>
      </c>
      <c r="K860" t="s">
        <v>520</v>
      </c>
      <c r="L860">
        <v>3</v>
      </c>
      <c r="M860">
        <v>40</v>
      </c>
      <c r="N860" t="s">
        <v>703</v>
      </c>
      <c r="O860" t="s">
        <v>704</v>
      </c>
      <c r="P860" t="s">
        <v>705</v>
      </c>
      <c r="Q860" t="s">
        <v>524</v>
      </c>
      <c r="R860" t="s">
        <v>525</v>
      </c>
      <c r="S860" t="s">
        <v>526</v>
      </c>
      <c r="T860" t="s">
        <v>527</v>
      </c>
      <c r="U860" t="s">
        <v>554</v>
      </c>
      <c r="V860" t="s">
        <v>555</v>
      </c>
      <c r="W860" t="s">
        <v>541</v>
      </c>
      <c r="X860" t="s">
        <v>542</v>
      </c>
      <c r="Y860" t="s">
        <v>592</v>
      </c>
      <c r="Z860" t="s">
        <v>593</v>
      </c>
      <c r="AA860" t="s">
        <v>29</v>
      </c>
      <c r="AB860" s="3">
        <v>30000</v>
      </c>
      <c r="AC860">
        <v>0</v>
      </c>
      <c r="AD860">
        <v>0</v>
      </c>
      <c r="AE860" s="3">
        <v>30000</v>
      </c>
      <c r="AF860" s="3">
        <f t="shared" si="52"/>
        <v>0</v>
      </c>
      <c r="AG860" s="3">
        <v>30000</v>
      </c>
      <c r="AH860" s="3">
        <f t="shared" si="53"/>
        <v>30989.999999999996</v>
      </c>
      <c r="AI860" s="3">
        <f t="shared" si="54"/>
        <v>31981.679999999997</v>
      </c>
      <c r="AJ860">
        <v>0</v>
      </c>
      <c r="AK860">
        <v>0</v>
      </c>
      <c r="AL860">
        <v>15818.55</v>
      </c>
      <c r="AM860">
        <f t="shared" si="55"/>
        <v>31637.1</v>
      </c>
      <c r="AN860">
        <v>14181.45</v>
      </c>
      <c r="AO860">
        <v>52.73</v>
      </c>
    </row>
    <row r="861" spans="1:41" hidden="1" x14ac:dyDescent="0.3">
      <c r="A861">
        <v>10993</v>
      </c>
      <c r="B861">
        <v>208846</v>
      </c>
      <c r="C861">
        <v>246219</v>
      </c>
      <c r="D861">
        <v>309</v>
      </c>
      <c r="G861" t="s">
        <v>1234</v>
      </c>
      <c r="H861" t="s">
        <v>1235</v>
      </c>
      <c r="I861">
        <v>0</v>
      </c>
      <c r="J861" t="s">
        <v>519</v>
      </c>
      <c r="K861" t="s">
        <v>520</v>
      </c>
      <c r="L861">
        <v>7</v>
      </c>
      <c r="M861">
        <v>77</v>
      </c>
      <c r="N861" t="s">
        <v>849</v>
      </c>
      <c r="O861" t="s">
        <v>522</v>
      </c>
      <c r="P861" t="s">
        <v>523</v>
      </c>
      <c r="Q861" t="s">
        <v>524</v>
      </c>
      <c r="R861" t="s">
        <v>525</v>
      </c>
      <c r="S861" t="s">
        <v>526</v>
      </c>
      <c r="T861" t="s">
        <v>527</v>
      </c>
      <c r="U861" t="s">
        <v>554</v>
      </c>
      <c r="V861" t="s">
        <v>555</v>
      </c>
      <c r="W861" t="s">
        <v>530</v>
      </c>
      <c r="X861" t="s">
        <v>531</v>
      </c>
      <c r="Y861" t="s">
        <v>729</v>
      </c>
      <c r="Z861" t="s">
        <v>730</v>
      </c>
      <c r="AA861" t="s">
        <v>29</v>
      </c>
      <c r="AB861" s="3">
        <v>30000</v>
      </c>
      <c r="AC861">
        <v>0</v>
      </c>
      <c r="AD861">
        <v>0</v>
      </c>
      <c r="AE861" s="3">
        <v>30000</v>
      </c>
      <c r="AF861" s="3">
        <f t="shared" si="52"/>
        <v>0</v>
      </c>
      <c r="AG861" s="3">
        <v>30000</v>
      </c>
      <c r="AH861" s="3">
        <f t="shared" si="53"/>
        <v>30989.999999999996</v>
      </c>
      <c r="AI861" s="3">
        <f t="shared" si="54"/>
        <v>31981.679999999997</v>
      </c>
      <c r="AJ861">
        <v>0</v>
      </c>
      <c r="AK861">
        <v>0</v>
      </c>
      <c r="AL861">
        <v>0</v>
      </c>
      <c r="AM861">
        <f t="shared" si="55"/>
        <v>0</v>
      </c>
      <c r="AN861">
        <v>30000</v>
      </c>
      <c r="AO861">
        <v>0</v>
      </c>
    </row>
    <row r="862" spans="1:41" hidden="1" x14ac:dyDescent="0.3">
      <c r="A862">
        <v>11083</v>
      </c>
      <c r="B862">
        <v>203900</v>
      </c>
      <c r="C862">
        <v>241339</v>
      </c>
      <c r="D862">
        <v>399</v>
      </c>
      <c r="G862" t="s">
        <v>1340</v>
      </c>
      <c r="H862" t="s">
        <v>1341</v>
      </c>
      <c r="I862">
        <v>0</v>
      </c>
      <c r="J862" t="s">
        <v>519</v>
      </c>
      <c r="K862" t="s">
        <v>520</v>
      </c>
      <c r="L862">
        <v>2</v>
      </c>
      <c r="M862">
        <v>33</v>
      </c>
      <c r="N862" t="s">
        <v>610</v>
      </c>
      <c r="O862" t="s">
        <v>611</v>
      </c>
      <c r="P862" t="s">
        <v>612</v>
      </c>
      <c r="Q862" t="s">
        <v>524</v>
      </c>
      <c r="R862" t="s">
        <v>525</v>
      </c>
      <c r="S862" t="s">
        <v>526</v>
      </c>
      <c r="T862" t="s">
        <v>527</v>
      </c>
      <c r="U862" t="s">
        <v>554</v>
      </c>
      <c r="V862" t="s">
        <v>555</v>
      </c>
      <c r="W862" t="s">
        <v>613</v>
      </c>
      <c r="X862" t="s">
        <v>614</v>
      </c>
      <c r="Y862" t="s">
        <v>987</v>
      </c>
      <c r="Z862" t="s">
        <v>988</v>
      </c>
      <c r="AA862" t="s">
        <v>29</v>
      </c>
      <c r="AB862" s="3">
        <v>30000</v>
      </c>
      <c r="AC862">
        <v>0</v>
      </c>
      <c r="AD862">
        <v>0</v>
      </c>
      <c r="AE862" s="3">
        <v>30000</v>
      </c>
      <c r="AF862" s="3">
        <f t="shared" si="52"/>
        <v>0</v>
      </c>
      <c r="AG862" s="3">
        <v>30000</v>
      </c>
      <c r="AH862" s="3">
        <f t="shared" si="53"/>
        <v>30989.999999999996</v>
      </c>
      <c r="AI862" s="3">
        <f t="shared" si="54"/>
        <v>31981.679999999997</v>
      </c>
      <c r="AJ862">
        <v>0</v>
      </c>
      <c r="AK862">
        <v>0</v>
      </c>
      <c r="AL862">
        <v>0</v>
      </c>
      <c r="AM862">
        <f t="shared" si="55"/>
        <v>0</v>
      </c>
      <c r="AN862">
        <v>30000</v>
      </c>
      <c r="AO862">
        <v>0</v>
      </c>
    </row>
    <row r="863" spans="1:41" hidden="1" x14ac:dyDescent="0.3">
      <c r="A863">
        <v>11110</v>
      </c>
      <c r="B863">
        <v>224955</v>
      </c>
      <c r="C863">
        <v>257096</v>
      </c>
      <c r="D863">
        <v>426</v>
      </c>
      <c r="G863" t="s">
        <v>1424</v>
      </c>
      <c r="H863" t="s">
        <v>1425</v>
      </c>
      <c r="I863">
        <v>0</v>
      </c>
      <c r="J863" t="s">
        <v>519</v>
      </c>
      <c r="K863" t="s">
        <v>520</v>
      </c>
      <c r="L863">
        <v>10</v>
      </c>
      <c r="M863">
        <v>114</v>
      </c>
      <c r="N863" t="s">
        <v>685</v>
      </c>
      <c r="O863" t="s">
        <v>686</v>
      </c>
      <c r="P863" t="s">
        <v>687</v>
      </c>
      <c r="Q863" t="s">
        <v>524</v>
      </c>
      <c r="R863" t="s">
        <v>525</v>
      </c>
      <c r="S863" t="s">
        <v>526</v>
      </c>
      <c r="T863" t="s">
        <v>527</v>
      </c>
      <c r="U863" t="s">
        <v>554</v>
      </c>
      <c r="V863" t="s">
        <v>555</v>
      </c>
      <c r="W863" t="s">
        <v>541</v>
      </c>
      <c r="X863" t="s">
        <v>542</v>
      </c>
      <c r="Y863" t="s">
        <v>987</v>
      </c>
      <c r="Z863" t="s">
        <v>988</v>
      </c>
      <c r="AA863" t="s">
        <v>29</v>
      </c>
      <c r="AB863" s="3">
        <v>30000</v>
      </c>
      <c r="AC863">
        <v>0</v>
      </c>
      <c r="AD863">
        <v>0</v>
      </c>
      <c r="AE863" s="3">
        <v>30000</v>
      </c>
      <c r="AF863" s="3">
        <f t="shared" si="52"/>
        <v>0</v>
      </c>
      <c r="AG863" s="3">
        <v>30000</v>
      </c>
      <c r="AH863" s="3">
        <f t="shared" si="53"/>
        <v>30989.999999999996</v>
      </c>
      <c r="AI863" s="3">
        <f t="shared" si="54"/>
        <v>31981.679999999997</v>
      </c>
      <c r="AJ863">
        <v>0</v>
      </c>
      <c r="AK863">
        <v>0</v>
      </c>
      <c r="AL863">
        <v>4203.68</v>
      </c>
      <c r="AM863">
        <f t="shared" si="55"/>
        <v>8407.36</v>
      </c>
      <c r="AN863">
        <v>25796.32</v>
      </c>
      <c r="AO863">
        <v>14.01</v>
      </c>
    </row>
    <row r="864" spans="1:41" hidden="1" x14ac:dyDescent="0.3">
      <c r="A864">
        <v>11207</v>
      </c>
      <c r="B864">
        <v>201667</v>
      </c>
      <c r="C864">
        <v>239148</v>
      </c>
      <c r="D864">
        <v>523</v>
      </c>
      <c r="E864" t="str">
        <f>CONCATENATE(MID(G864,8,3),F864)</f>
        <v>135/078/1341</v>
      </c>
      <c r="F864" s="252" t="s">
        <v>594</v>
      </c>
      <c r="G864" t="s">
        <v>1594</v>
      </c>
      <c r="H864" t="s">
        <v>1595</v>
      </c>
      <c r="I864">
        <v>0</v>
      </c>
      <c r="J864" t="s">
        <v>519</v>
      </c>
      <c r="K864" t="s">
        <v>520</v>
      </c>
      <c r="L864">
        <v>6</v>
      </c>
      <c r="M864">
        <v>67</v>
      </c>
      <c r="N864" t="s">
        <v>875</v>
      </c>
      <c r="O864" t="s">
        <v>876</v>
      </c>
      <c r="P864" t="s">
        <v>877</v>
      </c>
      <c r="Q864" t="s">
        <v>524</v>
      </c>
      <c r="R864" t="s">
        <v>525</v>
      </c>
      <c r="S864" t="s">
        <v>526</v>
      </c>
      <c r="T864" t="s">
        <v>527</v>
      </c>
      <c r="U864" t="s">
        <v>554</v>
      </c>
      <c r="V864" t="s">
        <v>555</v>
      </c>
      <c r="W864" t="s">
        <v>541</v>
      </c>
      <c r="X864" t="s">
        <v>542</v>
      </c>
      <c r="Y864" t="s">
        <v>595</v>
      </c>
      <c r="Z864" t="s">
        <v>596</v>
      </c>
      <c r="AA864" t="s">
        <v>29</v>
      </c>
      <c r="AB864" s="3">
        <v>29993</v>
      </c>
      <c r="AC864">
        <v>0</v>
      </c>
      <c r="AD864">
        <v>0</v>
      </c>
      <c r="AE864" s="3">
        <v>29993</v>
      </c>
      <c r="AF864" s="3" t="e">
        <f t="shared" si="52"/>
        <v>#N/A</v>
      </c>
      <c r="AG864" s="3" t="e">
        <f>VLOOKUP(E864,'[2]Emp Cost Summary 2627'!$A:$Y,25,0)</f>
        <v>#N/A</v>
      </c>
      <c r="AH864" s="3" t="e">
        <f t="shared" si="53"/>
        <v>#N/A</v>
      </c>
      <c r="AI864" s="3" t="e">
        <f t="shared" si="54"/>
        <v>#N/A</v>
      </c>
      <c r="AJ864">
        <v>0</v>
      </c>
      <c r="AK864">
        <v>0</v>
      </c>
      <c r="AL864">
        <v>29391</v>
      </c>
      <c r="AM864">
        <f t="shared" si="55"/>
        <v>58782</v>
      </c>
      <c r="AN864">
        <v>602</v>
      </c>
      <c r="AO864">
        <v>97.99</v>
      </c>
    </row>
    <row r="865" spans="1:41" hidden="1" x14ac:dyDescent="0.3">
      <c r="A865">
        <v>10918</v>
      </c>
      <c r="B865">
        <v>203309</v>
      </c>
      <c r="C865">
        <v>240764</v>
      </c>
      <c r="D865">
        <v>234</v>
      </c>
      <c r="G865" t="s">
        <v>1120</v>
      </c>
      <c r="H865" t="s">
        <v>1121</v>
      </c>
      <c r="I865">
        <v>0</v>
      </c>
      <c r="J865" t="s">
        <v>519</v>
      </c>
      <c r="K865" t="s">
        <v>520</v>
      </c>
      <c r="L865">
        <v>6</v>
      </c>
      <c r="M865">
        <v>71</v>
      </c>
      <c r="N865" t="s">
        <v>710</v>
      </c>
      <c r="O865" t="s">
        <v>711</v>
      </c>
      <c r="P865" t="s">
        <v>712</v>
      </c>
      <c r="Q865" t="s">
        <v>524</v>
      </c>
      <c r="R865" t="s">
        <v>525</v>
      </c>
      <c r="S865" t="s">
        <v>526</v>
      </c>
      <c r="T865" t="s">
        <v>527</v>
      </c>
      <c r="U865" t="s">
        <v>795</v>
      </c>
      <c r="V865" t="s">
        <v>796</v>
      </c>
      <c r="W865" t="s">
        <v>541</v>
      </c>
      <c r="X865" t="s">
        <v>542</v>
      </c>
      <c r="Y865" t="s">
        <v>532</v>
      </c>
      <c r="Z865" t="s">
        <v>533</v>
      </c>
      <c r="AA865" t="s">
        <v>28</v>
      </c>
      <c r="AB865" s="3">
        <v>25000</v>
      </c>
      <c r="AC865">
        <v>0</v>
      </c>
      <c r="AD865">
        <v>0</v>
      </c>
      <c r="AE865" s="3">
        <v>25000</v>
      </c>
      <c r="AF865" s="3">
        <f t="shared" si="52"/>
        <v>0</v>
      </c>
      <c r="AG865" s="3">
        <v>25000</v>
      </c>
      <c r="AH865" s="3">
        <f t="shared" si="53"/>
        <v>25824.999999999996</v>
      </c>
      <c r="AI865" s="3">
        <f t="shared" si="54"/>
        <v>26651.399999999998</v>
      </c>
      <c r="AJ865">
        <v>13233.12</v>
      </c>
      <c r="AK865">
        <v>0</v>
      </c>
      <c r="AL865">
        <v>0</v>
      </c>
      <c r="AM865">
        <f t="shared" si="55"/>
        <v>0</v>
      </c>
      <c r="AN865">
        <v>11766.88</v>
      </c>
      <c r="AO865">
        <v>0</v>
      </c>
    </row>
    <row r="866" spans="1:41" hidden="1" x14ac:dyDescent="0.3">
      <c r="A866">
        <v>11207</v>
      </c>
      <c r="B866">
        <v>224933</v>
      </c>
      <c r="C866">
        <v>257089</v>
      </c>
      <c r="D866">
        <v>523</v>
      </c>
      <c r="G866" t="s">
        <v>1594</v>
      </c>
      <c r="H866" t="s">
        <v>1595</v>
      </c>
      <c r="I866">
        <v>0</v>
      </c>
      <c r="J866" t="s">
        <v>519</v>
      </c>
      <c r="K866" t="s">
        <v>520</v>
      </c>
      <c r="L866">
        <v>6</v>
      </c>
      <c r="M866">
        <v>67</v>
      </c>
      <c r="N866" t="s">
        <v>875</v>
      </c>
      <c r="O866" t="s">
        <v>876</v>
      </c>
      <c r="P866" t="s">
        <v>877</v>
      </c>
      <c r="Q866" t="s">
        <v>524</v>
      </c>
      <c r="R866" t="s">
        <v>525</v>
      </c>
      <c r="S866" t="s">
        <v>526</v>
      </c>
      <c r="T866" t="s">
        <v>527</v>
      </c>
      <c r="U866" t="s">
        <v>554</v>
      </c>
      <c r="V866" t="s">
        <v>555</v>
      </c>
      <c r="W866" t="s">
        <v>541</v>
      </c>
      <c r="X866" t="s">
        <v>542</v>
      </c>
      <c r="Y866" t="s">
        <v>532</v>
      </c>
      <c r="Z866" t="s">
        <v>533</v>
      </c>
      <c r="AA866" t="s">
        <v>28</v>
      </c>
      <c r="AB866" s="3">
        <v>24228</v>
      </c>
      <c r="AC866">
        <v>0</v>
      </c>
      <c r="AD866">
        <v>0</v>
      </c>
      <c r="AE866" s="3">
        <v>24228</v>
      </c>
      <c r="AF866" s="3">
        <f t="shared" si="52"/>
        <v>0</v>
      </c>
      <c r="AG866" s="3">
        <v>24228</v>
      </c>
      <c r="AH866" s="3">
        <f t="shared" si="53"/>
        <v>25027.523999999998</v>
      </c>
      <c r="AI866" s="3">
        <f t="shared" si="54"/>
        <v>25828.404767999997</v>
      </c>
      <c r="AJ866">
        <v>0</v>
      </c>
      <c r="AK866">
        <v>0</v>
      </c>
      <c r="AL866">
        <v>0</v>
      </c>
      <c r="AM866">
        <f t="shared" si="55"/>
        <v>0</v>
      </c>
      <c r="AN866">
        <v>24228</v>
      </c>
      <c r="AO866">
        <v>0</v>
      </c>
    </row>
    <row r="867" spans="1:41" hidden="1" x14ac:dyDescent="0.3">
      <c r="A867">
        <v>11115</v>
      </c>
      <c r="B867">
        <v>207445</v>
      </c>
      <c r="C867">
        <v>244838</v>
      </c>
      <c r="D867">
        <v>431</v>
      </c>
      <c r="G867" t="s">
        <v>1430</v>
      </c>
      <c r="H867" t="s">
        <v>1431</v>
      </c>
      <c r="I867">
        <v>0</v>
      </c>
      <c r="J867" t="s">
        <v>519</v>
      </c>
      <c r="K867" t="s">
        <v>520</v>
      </c>
      <c r="L867">
        <v>4</v>
      </c>
      <c r="M867">
        <v>46</v>
      </c>
      <c r="N867" t="s">
        <v>363</v>
      </c>
      <c r="O867" t="s">
        <v>640</v>
      </c>
      <c r="P867" t="s">
        <v>641</v>
      </c>
      <c r="Q867" t="s">
        <v>524</v>
      </c>
      <c r="R867" t="s">
        <v>525</v>
      </c>
      <c r="S867" t="s">
        <v>526</v>
      </c>
      <c r="T867" t="s">
        <v>527</v>
      </c>
      <c r="U867" t="s">
        <v>554</v>
      </c>
      <c r="V867" t="s">
        <v>555</v>
      </c>
      <c r="W867" t="s">
        <v>556</v>
      </c>
      <c r="X867" t="s">
        <v>557</v>
      </c>
      <c r="Y867" t="s">
        <v>692</v>
      </c>
      <c r="Z867" t="s">
        <v>693</v>
      </c>
      <c r="AA867" t="s">
        <v>25</v>
      </c>
      <c r="AB867" s="3">
        <v>3199</v>
      </c>
      <c r="AC867">
        <v>0</v>
      </c>
      <c r="AD867">
        <v>0</v>
      </c>
      <c r="AE867" s="3">
        <v>3199</v>
      </c>
      <c r="AF867" s="3">
        <f t="shared" si="52"/>
        <v>0</v>
      </c>
      <c r="AG867" s="3">
        <v>3199</v>
      </c>
      <c r="AH867" s="3">
        <f t="shared" si="53"/>
        <v>3304.5669999999996</v>
      </c>
      <c r="AI867" s="3">
        <f t="shared" si="54"/>
        <v>3410.3131439999997</v>
      </c>
      <c r="AJ867">
        <v>0</v>
      </c>
      <c r="AK867">
        <v>0</v>
      </c>
      <c r="AL867">
        <v>0</v>
      </c>
      <c r="AM867">
        <f t="shared" si="55"/>
        <v>0</v>
      </c>
      <c r="AN867">
        <v>3199</v>
      </c>
      <c r="AO867">
        <v>0</v>
      </c>
    </row>
    <row r="868" spans="1:41" hidden="1" x14ac:dyDescent="0.3">
      <c r="A868">
        <v>12254</v>
      </c>
      <c r="B868">
        <v>224265</v>
      </c>
      <c r="C868">
        <v>256709</v>
      </c>
      <c r="D868">
        <v>6588</v>
      </c>
      <c r="G868" t="s">
        <v>1928</v>
      </c>
      <c r="H868" t="s">
        <v>1929</v>
      </c>
      <c r="I868">
        <v>0</v>
      </c>
      <c r="J868" t="s">
        <v>519</v>
      </c>
      <c r="K868" t="s">
        <v>520</v>
      </c>
      <c r="L868">
        <v>5</v>
      </c>
      <c r="M868">
        <v>58</v>
      </c>
      <c r="N868" t="s">
        <v>617</v>
      </c>
      <c r="O868" t="s">
        <v>618</v>
      </c>
      <c r="P868" t="s">
        <v>619</v>
      </c>
      <c r="Q868" t="s">
        <v>524</v>
      </c>
      <c r="R868" t="s">
        <v>525</v>
      </c>
      <c r="S868" t="s">
        <v>526</v>
      </c>
      <c r="T868" t="s">
        <v>527</v>
      </c>
      <c r="U868" t="s">
        <v>779</v>
      </c>
      <c r="V868" t="s">
        <v>780</v>
      </c>
      <c r="W868" t="s">
        <v>530</v>
      </c>
      <c r="X868" t="s">
        <v>531</v>
      </c>
      <c r="Y868" t="s">
        <v>706</v>
      </c>
      <c r="Z868" t="s">
        <v>707</v>
      </c>
      <c r="AA868" t="s">
        <v>28</v>
      </c>
      <c r="AB868" s="3">
        <v>24034</v>
      </c>
      <c r="AC868">
        <v>0</v>
      </c>
      <c r="AD868">
        <v>0</v>
      </c>
      <c r="AE868" s="3">
        <v>24034</v>
      </c>
      <c r="AF868" s="3">
        <f t="shared" si="52"/>
        <v>0</v>
      </c>
      <c r="AG868" s="3">
        <v>24034</v>
      </c>
      <c r="AH868" s="3">
        <f t="shared" si="53"/>
        <v>24827.121999999999</v>
      </c>
      <c r="AI868" s="3">
        <f t="shared" si="54"/>
        <v>25621.589904</v>
      </c>
      <c r="AJ868">
        <v>0</v>
      </c>
      <c r="AK868">
        <v>0</v>
      </c>
      <c r="AL868">
        <v>0</v>
      </c>
      <c r="AM868">
        <f t="shared" si="55"/>
        <v>0</v>
      </c>
      <c r="AN868">
        <v>24034</v>
      </c>
      <c r="AO868">
        <v>0</v>
      </c>
    </row>
    <row r="869" spans="1:41" hidden="1" x14ac:dyDescent="0.3">
      <c r="A869">
        <v>10781</v>
      </c>
      <c r="B869">
        <v>206440</v>
      </c>
      <c r="C869">
        <v>243847</v>
      </c>
      <c r="D869">
        <v>97</v>
      </c>
      <c r="E869" t="str">
        <f>CONCATENATE(MID(G869,7,3),F869)</f>
        <v>038/053/1027</v>
      </c>
      <c r="F869" s="252" t="s">
        <v>664</v>
      </c>
      <c r="G869" t="s">
        <v>859</v>
      </c>
      <c r="H869" t="s">
        <v>860</v>
      </c>
      <c r="I869">
        <v>0</v>
      </c>
      <c r="J869" t="s">
        <v>519</v>
      </c>
      <c r="K869" t="s">
        <v>520</v>
      </c>
      <c r="L869">
        <v>4</v>
      </c>
      <c r="M869">
        <v>54</v>
      </c>
      <c r="N869" t="s">
        <v>804</v>
      </c>
      <c r="O869" t="s">
        <v>805</v>
      </c>
      <c r="P869" t="s">
        <v>806</v>
      </c>
      <c r="Q869" t="s">
        <v>524</v>
      </c>
      <c r="R869" t="s">
        <v>525</v>
      </c>
      <c r="S869" t="s">
        <v>526</v>
      </c>
      <c r="T869" t="s">
        <v>527</v>
      </c>
      <c r="U869" t="s">
        <v>554</v>
      </c>
      <c r="V869" t="s">
        <v>555</v>
      </c>
      <c r="W869" t="s">
        <v>541</v>
      </c>
      <c r="X869" t="s">
        <v>542</v>
      </c>
      <c r="Y869" t="s">
        <v>665</v>
      </c>
      <c r="Z869" t="s">
        <v>666</v>
      </c>
      <c r="AA869" t="s">
        <v>29</v>
      </c>
      <c r="AB869" s="3">
        <v>29874</v>
      </c>
      <c r="AC869">
        <v>0</v>
      </c>
      <c r="AD869">
        <v>0</v>
      </c>
      <c r="AE869" s="3">
        <v>29874</v>
      </c>
      <c r="AF869" s="3">
        <f t="shared" si="52"/>
        <v>20418.128877323332</v>
      </c>
      <c r="AG869" s="3">
        <v>50292.128877323332</v>
      </c>
      <c r="AH869" s="3">
        <f t="shared" si="53"/>
        <v>51951.769130274995</v>
      </c>
      <c r="AI869" s="3">
        <f t="shared" si="54"/>
        <v>53614.225742443799</v>
      </c>
      <c r="AJ869">
        <v>0</v>
      </c>
      <c r="AK869">
        <v>0</v>
      </c>
      <c r="AL869">
        <v>23578.1</v>
      </c>
      <c r="AM869">
        <f t="shared" si="55"/>
        <v>47156.2</v>
      </c>
      <c r="AN869">
        <v>6295.9</v>
      </c>
      <c r="AO869">
        <v>78.930000000000007</v>
      </c>
    </row>
    <row r="870" spans="1:41" hidden="1" x14ac:dyDescent="0.3">
      <c r="A870">
        <v>11145</v>
      </c>
      <c r="B870">
        <v>209363</v>
      </c>
      <c r="C870">
        <v>246723</v>
      </c>
      <c r="D870">
        <v>461</v>
      </c>
      <c r="E870" t="str">
        <f>CONCATENATE(MID(G870,8,3),F870)</f>
        <v>140/078/1341</v>
      </c>
      <c r="F870" s="252" t="s">
        <v>594</v>
      </c>
      <c r="G870" t="s">
        <v>1484</v>
      </c>
      <c r="H870" t="s">
        <v>1485</v>
      </c>
      <c r="I870">
        <v>0</v>
      </c>
      <c r="J870" t="s">
        <v>519</v>
      </c>
      <c r="K870" t="s">
        <v>520</v>
      </c>
      <c r="L870">
        <v>6</v>
      </c>
      <c r="M870">
        <v>62</v>
      </c>
      <c r="N870" t="s">
        <v>785</v>
      </c>
      <c r="O870" t="s">
        <v>545</v>
      </c>
      <c r="P870" t="s">
        <v>546</v>
      </c>
      <c r="Q870" t="s">
        <v>524</v>
      </c>
      <c r="R870" t="s">
        <v>525</v>
      </c>
      <c r="S870" t="s">
        <v>526</v>
      </c>
      <c r="T870" t="s">
        <v>527</v>
      </c>
      <c r="U870" t="s">
        <v>554</v>
      </c>
      <c r="V870" t="s">
        <v>555</v>
      </c>
      <c r="W870" t="s">
        <v>541</v>
      </c>
      <c r="X870" t="s">
        <v>542</v>
      </c>
      <c r="Y870" t="s">
        <v>595</v>
      </c>
      <c r="Z870" t="s">
        <v>596</v>
      </c>
      <c r="AA870" t="s">
        <v>29</v>
      </c>
      <c r="AB870" s="3">
        <v>29121</v>
      </c>
      <c r="AC870">
        <v>0</v>
      </c>
      <c r="AD870">
        <v>0</v>
      </c>
      <c r="AE870" s="3">
        <v>29121</v>
      </c>
      <c r="AF870" s="3" t="e">
        <f t="shared" ref="AF870:AF933" si="56">AG870-AE870</f>
        <v>#N/A</v>
      </c>
      <c r="AG870" s="3" t="e">
        <f>VLOOKUP(E870,'[2]Emp Cost Summary 2627'!$A:$Y,25,0)</f>
        <v>#N/A</v>
      </c>
      <c r="AH870" s="3" t="e">
        <f t="shared" ref="AH870:AH933" si="57">AG870*1.033</f>
        <v>#N/A</v>
      </c>
      <c r="AI870" s="3" t="e">
        <f t="shared" ref="AI870:AI933" si="58">AH870*1.032</f>
        <v>#N/A</v>
      </c>
      <c r="AJ870">
        <v>0</v>
      </c>
      <c r="AK870">
        <v>0</v>
      </c>
      <c r="AL870">
        <v>28537</v>
      </c>
      <c r="AM870">
        <f t="shared" ref="AM870:AM933" si="59">AL870*2</f>
        <v>57074</v>
      </c>
      <c r="AN870">
        <v>584</v>
      </c>
      <c r="AO870">
        <v>97.99</v>
      </c>
    </row>
    <row r="871" spans="1:41" hidden="1" x14ac:dyDescent="0.3">
      <c r="A871">
        <v>12420</v>
      </c>
      <c r="B871">
        <v>231727</v>
      </c>
      <c r="C871">
        <v>257662</v>
      </c>
      <c r="D871">
        <v>6625</v>
      </c>
      <c r="G871" t="s">
        <v>2166</v>
      </c>
      <c r="H871" t="s">
        <v>2167</v>
      </c>
      <c r="I871">
        <v>0</v>
      </c>
      <c r="J871" t="s">
        <v>519</v>
      </c>
      <c r="K871" t="s">
        <v>520</v>
      </c>
      <c r="L871">
        <v>5</v>
      </c>
      <c r="M871">
        <v>58</v>
      </c>
      <c r="N871" t="s">
        <v>617</v>
      </c>
      <c r="O871" t="s">
        <v>618</v>
      </c>
      <c r="P871" t="s">
        <v>619</v>
      </c>
      <c r="Q871" t="s">
        <v>524</v>
      </c>
      <c r="R871" t="s">
        <v>525</v>
      </c>
      <c r="S871" t="s">
        <v>526</v>
      </c>
      <c r="T871" t="s">
        <v>527</v>
      </c>
      <c r="U871" t="s">
        <v>779</v>
      </c>
      <c r="V871" t="s">
        <v>780</v>
      </c>
      <c r="W871" t="s">
        <v>530</v>
      </c>
      <c r="X871" t="s">
        <v>531</v>
      </c>
      <c r="Y871" t="s">
        <v>1882</v>
      </c>
      <c r="Z871" t="s">
        <v>1883</v>
      </c>
      <c r="AA871" t="s">
        <v>29</v>
      </c>
      <c r="AB871" s="3">
        <v>28535</v>
      </c>
      <c r="AC871">
        <v>0</v>
      </c>
      <c r="AD871">
        <v>0</v>
      </c>
      <c r="AE871" s="3">
        <v>28535</v>
      </c>
      <c r="AF871" s="3">
        <f t="shared" si="56"/>
        <v>0</v>
      </c>
      <c r="AG871" s="3">
        <v>28535</v>
      </c>
      <c r="AH871" s="3">
        <f t="shared" si="57"/>
        <v>29476.654999999999</v>
      </c>
      <c r="AI871" s="3">
        <f t="shared" si="58"/>
        <v>30419.90796</v>
      </c>
      <c r="AJ871">
        <v>0</v>
      </c>
      <c r="AK871">
        <v>0</v>
      </c>
      <c r="AL871">
        <v>0</v>
      </c>
      <c r="AM871">
        <f t="shared" si="59"/>
        <v>0</v>
      </c>
      <c r="AN871">
        <v>28535</v>
      </c>
      <c r="AO871">
        <v>0</v>
      </c>
    </row>
    <row r="872" spans="1:41" hidden="1" x14ac:dyDescent="0.3">
      <c r="A872">
        <v>12421</v>
      </c>
      <c r="B872">
        <v>231728</v>
      </c>
      <c r="C872">
        <v>257663</v>
      </c>
      <c r="D872">
        <v>6626</v>
      </c>
      <c r="G872" t="s">
        <v>2168</v>
      </c>
      <c r="H872" t="s">
        <v>2169</v>
      </c>
      <c r="I872">
        <v>0</v>
      </c>
      <c r="J872" t="s">
        <v>519</v>
      </c>
      <c r="K872" t="s">
        <v>520</v>
      </c>
      <c r="L872">
        <v>5</v>
      </c>
      <c r="M872">
        <v>58</v>
      </c>
      <c r="N872" t="s">
        <v>617</v>
      </c>
      <c r="O872" t="s">
        <v>618</v>
      </c>
      <c r="P872" t="s">
        <v>619</v>
      </c>
      <c r="Q872" t="s">
        <v>524</v>
      </c>
      <c r="R872" t="s">
        <v>525</v>
      </c>
      <c r="S872" t="s">
        <v>526</v>
      </c>
      <c r="T872" t="s">
        <v>527</v>
      </c>
      <c r="U872" t="s">
        <v>779</v>
      </c>
      <c r="V872" t="s">
        <v>780</v>
      </c>
      <c r="W872" t="s">
        <v>530</v>
      </c>
      <c r="X872" t="s">
        <v>531</v>
      </c>
      <c r="Y872" t="s">
        <v>1882</v>
      </c>
      <c r="Z872" t="s">
        <v>1883</v>
      </c>
      <c r="AA872" t="s">
        <v>29</v>
      </c>
      <c r="AB872" s="3">
        <v>28535</v>
      </c>
      <c r="AC872">
        <v>0</v>
      </c>
      <c r="AD872">
        <v>0</v>
      </c>
      <c r="AE872" s="3">
        <v>28535</v>
      </c>
      <c r="AF872" s="3">
        <f t="shared" si="56"/>
        <v>0</v>
      </c>
      <c r="AG872" s="3">
        <v>28535</v>
      </c>
      <c r="AH872" s="3">
        <f t="shared" si="57"/>
        <v>29476.654999999999</v>
      </c>
      <c r="AI872" s="3">
        <f t="shared" si="58"/>
        <v>30419.90796</v>
      </c>
      <c r="AJ872">
        <v>0</v>
      </c>
      <c r="AK872">
        <v>0</v>
      </c>
      <c r="AL872">
        <v>0</v>
      </c>
      <c r="AM872">
        <f t="shared" si="59"/>
        <v>0</v>
      </c>
      <c r="AN872">
        <v>28535</v>
      </c>
      <c r="AO872">
        <v>0</v>
      </c>
    </row>
    <row r="873" spans="1:41" hidden="1" x14ac:dyDescent="0.3">
      <c r="A873">
        <v>11025</v>
      </c>
      <c r="B873">
        <v>231585</v>
      </c>
      <c r="C873">
        <v>263426</v>
      </c>
      <c r="D873">
        <v>341</v>
      </c>
      <c r="G873" t="s">
        <v>1308</v>
      </c>
      <c r="H873" t="s">
        <v>1309</v>
      </c>
      <c r="I873">
        <v>0</v>
      </c>
      <c r="J873" t="s">
        <v>519</v>
      </c>
      <c r="K873" t="s">
        <v>520</v>
      </c>
      <c r="L873">
        <v>6</v>
      </c>
      <c r="M873">
        <v>68</v>
      </c>
      <c r="N873" t="s">
        <v>926</v>
      </c>
      <c r="O873" t="s">
        <v>927</v>
      </c>
      <c r="P873" t="s">
        <v>928</v>
      </c>
      <c r="Q873" t="s">
        <v>524</v>
      </c>
      <c r="R873" t="s">
        <v>525</v>
      </c>
      <c r="S873" t="s">
        <v>526</v>
      </c>
      <c r="T873" t="s">
        <v>527</v>
      </c>
      <c r="U873" t="s">
        <v>1310</v>
      </c>
      <c r="V873" t="s">
        <v>1311</v>
      </c>
      <c r="W873" t="s">
        <v>541</v>
      </c>
      <c r="X873" t="s">
        <v>542</v>
      </c>
      <c r="Y873" t="s">
        <v>601</v>
      </c>
      <c r="Z873" t="s">
        <v>602</v>
      </c>
      <c r="AA873" t="s">
        <v>29</v>
      </c>
      <c r="AB873" s="3">
        <v>13000</v>
      </c>
      <c r="AC873">
        <v>15000</v>
      </c>
      <c r="AD873">
        <v>0</v>
      </c>
      <c r="AE873" s="3">
        <v>28000</v>
      </c>
      <c r="AF873" s="3">
        <f t="shared" si="56"/>
        <v>0</v>
      </c>
      <c r="AG873" s="3">
        <v>28000</v>
      </c>
      <c r="AH873" s="3">
        <f t="shared" si="57"/>
        <v>28923.999999999996</v>
      </c>
      <c r="AI873" s="3">
        <f t="shared" si="58"/>
        <v>29849.567999999996</v>
      </c>
      <c r="AJ873">
        <v>0</v>
      </c>
      <c r="AK873">
        <v>0</v>
      </c>
      <c r="AL873">
        <v>22446</v>
      </c>
      <c r="AM873">
        <f t="shared" si="59"/>
        <v>44892</v>
      </c>
      <c r="AN873">
        <v>5554</v>
      </c>
      <c r="AO873">
        <v>80.16</v>
      </c>
    </row>
    <row r="874" spans="1:41" hidden="1" x14ac:dyDescent="0.3">
      <c r="A874">
        <v>11634</v>
      </c>
      <c r="B874">
        <v>220492</v>
      </c>
      <c r="C874">
        <v>253688</v>
      </c>
      <c r="D874">
        <v>2426</v>
      </c>
      <c r="G874" t="s">
        <v>1806</v>
      </c>
      <c r="H874" t="s">
        <v>1807</v>
      </c>
      <c r="I874">
        <v>0</v>
      </c>
      <c r="J874" t="s">
        <v>519</v>
      </c>
      <c r="K874" t="s">
        <v>520</v>
      </c>
      <c r="L874">
        <v>10</v>
      </c>
      <c r="M874">
        <v>94</v>
      </c>
      <c r="N874" t="s">
        <v>921</v>
      </c>
      <c r="O874" t="s">
        <v>922</v>
      </c>
      <c r="P874" t="s">
        <v>923</v>
      </c>
      <c r="Q874" t="s">
        <v>524</v>
      </c>
      <c r="R874" t="s">
        <v>525</v>
      </c>
      <c r="S874" t="s">
        <v>526</v>
      </c>
      <c r="T874" t="s">
        <v>527</v>
      </c>
      <c r="U874" t="s">
        <v>554</v>
      </c>
      <c r="V874" t="s">
        <v>555</v>
      </c>
      <c r="W874" t="s">
        <v>541</v>
      </c>
      <c r="X874" t="s">
        <v>542</v>
      </c>
      <c r="Y874" t="s">
        <v>601</v>
      </c>
      <c r="Z874" t="s">
        <v>602</v>
      </c>
      <c r="AA874" t="s">
        <v>29</v>
      </c>
      <c r="AB874" s="3">
        <v>83000</v>
      </c>
      <c r="AC874">
        <v>-55000</v>
      </c>
      <c r="AD874">
        <v>0</v>
      </c>
      <c r="AE874" s="3">
        <v>28000</v>
      </c>
      <c r="AF874" s="3">
        <f t="shared" si="56"/>
        <v>0</v>
      </c>
      <c r="AG874" s="3">
        <v>28000</v>
      </c>
      <c r="AH874" s="3">
        <f t="shared" si="57"/>
        <v>28923.999999999996</v>
      </c>
      <c r="AI874" s="3">
        <f t="shared" si="58"/>
        <v>29849.567999999996</v>
      </c>
      <c r="AJ874">
        <v>0</v>
      </c>
      <c r="AK874">
        <v>0</v>
      </c>
      <c r="AL874">
        <v>5700</v>
      </c>
      <c r="AM874">
        <f t="shared" si="59"/>
        <v>11400</v>
      </c>
      <c r="AN874">
        <v>22300</v>
      </c>
      <c r="AO874">
        <v>20.36</v>
      </c>
    </row>
    <row r="875" spans="1:41" hidden="1" x14ac:dyDescent="0.3">
      <c r="A875">
        <v>10719</v>
      </c>
      <c r="B875">
        <v>226038</v>
      </c>
      <c r="C875">
        <v>257750</v>
      </c>
      <c r="D875">
        <v>35</v>
      </c>
      <c r="E875" t="str">
        <f>CONCATENATE(MID(G875,7,3),F875)</f>
        <v>005/053/1027</v>
      </c>
      <c r="F875" s="252" t="s">
        <v>664</v>
      </c>
      <c r="G875" t="s">
        <v>688</v>
      </c>
      <c r="H875" t="s">
        <v>689</v>
      </c>
      <c r="I875">
        <v>0</v>
      </c>
      <c r="J875" t="s">
        <v>519</v>
      </c>
      <c r="K875" t="s">
        <v>520</v>
      </c>
      <c r="L875">
        <v>10</v>
      </c>
      <c r="M875">
        <v>114</v>
      </c>
      <c r="N875" t="s">
        <v>685</v>
      </c>
      <c r="O875" t="s">
        <v>686</v>
      </c>
      <c r="P875" t="s">
        <v>687</v>
      </c>
      <c r="Q875" t="s">
        <v>524</v>
      </c>
      <c r="R875" t="s">
        <v>525</v>
      </c>
      <c r="S875" t="s">
        <v>526</v>
      </c>
      <c r="T875" t="s">
        <v>527</v>
      </c>
      <c r="U875" t="s">
        <v>554</v>
      </c>
      <c r="V875" t="s">
        <v>555</v>
      </c>
      <c r="W875" t="s">
        <v>541</v>
      </c>
      <c r="X875" t="s">
        <v>542</v>
      </c>
      <c r="Y875" t="s">
        <v>665</v>
      </c>
      <c r="Z875" t="s">
        <v>666</v>
      </c>
      <c r="AA875" t="s">
        <v>29</v>
      </c>
      <c r="AB875" s="3">
        <v>27854</v>
      </c>
      <c r="AC875">
        <v>0</v>
      </c>
      <c r="AD875">
        <v>0</v>
      </c>
      <c r="AE875" s="3">
        <v>27854</v>
      </c>
      <c r="AF875" s="3">
        <f t="shared" si="56"/>
        <v>28523.52924149156</v>
      </c>
      <c r="AG875" s="3">
        <v>56377.52924149156</v>
      </c>
      <c r="AH875" s="3">
        <f t="shared" si="57"/>
        <v>58237.987706460779</v>
      </c>
      <c r="AI875" s="3">
        <f t="shared" si="58"/>
        <v>60101.603313067528</v>
      </c>
      <c r="AJ875">
        <v>0</v>
      </c>
      <c r="AK875">
        <v>0</v>
      </c>
      <c r="AL875">
        <v>21983.81</v>
      </c>
      <c r="AM875">
        <f t="shared" si="59"/>
        <v>43967.62</v>
      </c>
      <c r="AN875">
        <v>5870.19</v>
      </c>
      <c r="AO875">
        <v>78.930000000000007</v>
      </c>
    </row>
    <row r="876" spans="1:41" hidden="1" x14ac:dyDescent="0.3">
      <c r="A876">
        <v>11123</v>
      </c>
      <c r="B876">
        <v>210711</v>
      </c>
      <c r="C876">
        <v>248021</v>
      </c>
      <c r="D876">
        <v>439</v>
      </c>
      <c r="G876" t="s">
        <v>1440</v>
      </c>
      <c r="H876" t="s">
        <v>1441</v>
      </c>
      <c r="I876">
        <v>0</v>
      </c>
      <c r="J876" t="s">
        <v>519</v>
      </c>
      <c r="K876" t="s">
        <v>520</v>
      </c>
      <c r="L876">
        <v>5</v>
      </c>
      <c r="M876">
        <v>58</v>
      </c>
      <c r="N876" t="s">
        <v>617</v>
      </c>
      <c r="O876" t="s">
        <v>618</v>
      </c>
      <c r="P876" t="s">
        <v>619</v>
      </c>
      <c r="Q876" t="s">
        <v>524</v>
      </c>
      <c r="R876" t="s">
        <v>525</v>
      </c>
      <c r="S876" t="s">
        <v>526</v>
      </c>
      <c r="T876" t="s">
        <v>527</v>
      </c>
      <c r="U876" t="s">
        <v>554</v>
      </c>
      <c r="V876" t="s">
        <v>555</v>
      </c>
      <c r="W876" t="s">
        <v>541</v>
      </c>
      <c r="X876" t="s">
        <v>542</v>
      </c>
      <c r="Y876" t="s">
        <v>729</v>
      </c>
      <c r="Z876" t="s">
        <v>730</v>
      </c>
      <c r="AA876" t="s">
        <v>29</v>
      </c>
      <c r="AB876" s="3">
        <v>27792</v>
      </c>
      <c r="AC876">
        <v>0</v>
      </c>
      <c r="AD876">
        <v>0</v>
      </c>
      <c r="AE876" s="3">
        <v>27792</v>
      </c>
      <c r="AF876" s="3">
        <f t="shared" si="56"/>
        <v>0</v>
      </c>
      <c r="AG876" s="3">
        <v>27792</v>
      </c>
      <c r="AH876" s="3">
        <f t="shared" si="57"/>
        <v>28709.135999999999</v>
      </c>
      <c r="AI876" s="3">
        <f t="shared" si="58"/>
        <v>29627.828352</v>
      </c>
      <c r="AJ876">
        <v>0</v>
      </c>
      <c r="AK876">
        <v>0</v>
      </c>
      <c r="AL876">
        <v>0</v>
      </c>
      <c r="AM876">
        <f t="shared" si="59"/>
        <v>0</v>
      </c>
      <c r="AN876">
        <v>27792</v>
      </c>
      <c r="AO876">
        <v>0</v>
      </c>
    </row>
    <row r="877" spans="1:41" hidden="1" x14ac:dyDescent="0.3">
      <c r="A877">
        <v>11189</v>
      </c>
      <c r="B877">
        <v>225966</v>
      </c>
      <c r="C877">
        <v>257547</v>
      </c>
      <c r="D877">
        <v>505</v>
      </c>
      <c r="G877" t="s">
        <v>1550</v>
      </c>
      <c r="H877" t="s">
        <v>1551</v>
      </c>
      <c r="I877">
        <v>0</v>
      </c>
      <c r="J877" t="s">
        <v>519</v>
      </c>
      <c r="K877" t="s">
        <v>520</v>
      </c>
      <c r="L877">
        <v>10</v>
      </c>
      <c r="M877">
        <v>106</v>
      </c>
      <c r="N877" t="s">
        <v>1161</v>
      </c>
      <c r="O877" t="s">
        <v>565</v>
      </c>
      <c r="P877" t="s">
        <v>566</v>
      </c>
      <c r="Q877" t="s">
        <v>524</v>
      </c>
      <c r="R877" t="s">
        <v>525</v>
      </c>
      <c r="S877" t="s">
        <v>526</v>
      </c>
      <c r="T877" t="s">
        <v>527</v>
      </c>
      <c r="U877" t="s">
        <v>554</v>
      </c>
      <c r="V877" t="s">
        <v>555</v>
      </c>
      <c r="W877" t="s">
        <v>541</v>
      </c>
      <c r="X877" t="s">
        <v>542</v>
      </c>
      <c r="Y877" t="s">
        <v>648</v>
      </c>
      <c r="Z877" t="s">
        <v>649</v>
      </c>
      <c r="AA877" t="s">
        <v>29</v>
      </c>
      <c r="AB877" s="3">
        <v>26734</v>
      </c>
      <c r="AC877">
        <v>0</v>
      </c>
      <c r="AD877">
        <v>0</v>
      </c>
      <c r="AE877" s="3">
        <v>26734</v>
      </c>
      <c r="AF877" s="3">
        <f t="shared" si="56"/>
        <v>0</v>
      </c>
      <c r="AG877" s="3">
        <v>26734</v>
      </c>
      <c r="AH877" s="3">
        <f t="shared" si="57"/>
        <v>27616.221999999998</v>
      </c>
      <c r="AI877" s="3">
        <f t="shared" si="58"/>
        <v>28499.941103999998</v>
      </c>
      <c r="AJ877">
        <v>0</v>
      </c>
      <c r="AK877">
        <v>0</v>
      </c>
      <c r="AL877">
        <v>17613.41</v>
      </c>
      <c r="AM877">
        <f t="shared" si="59"/>
        <v>35226.82</v>
      </c>
      <c r="AN877">
        <v>9120.59</v>
      </c>
      <c r="AO877">
        <v>65.88</v>
      </c>
    </row>
    <row r="878" spans="1:41" hidden="1" x14ac:dyDescent="0.3">
      <c r="A878">
        <v>11513</v>
      </c>
      <c r="B878">
        <v>225911</v>
      </c>
      <c r="C878">
        <v>257503</v>
      </c>
      <c r="D878">
        <v>2310</v>
      </c>
      <c r="G878" t="s">
        <v>1715</v>
      </c>
      <c r="H878" t="s">
        <v>1716</v>
      </c>
      <c r="I878">
        <v>0</v>
      </c>
      <c r="J878" t="s">
        <v>519</v>
      </c>
      <c r="K878" t="s">
        <v>520</v>
      </c>
      <c r="L878">
        <v>4</v>
      </c>
      <c r="M878">
        <v>88</v>
      </c>
      <c r="N878" t="s">
        <v>587</v>
      </c>
      <c r="O878" t="s">
        <v>575</v>
      </c>
      <c r="P878" t="s">
        <v>576</v>
      </c>
      <c r="Q878" t="s">
        <v>524</v>
      </c>
      <c r="R878" t="s">
        <v>525</v>
      </c>
      <c r="S878" t="s">
        <v>526</v>
      </c>
      <c r="T878" t="s">
        <v>527</v>
      </c>
      <c r="U878" t="s">
        <v>554</v>
      </c>
      <c r="V878" t="s">
        <v>555</v>
      </c>
      <c r="W878" t="s">
        <v>541</v>
      </c>
      <c r="X878" t="s">
        <v>542</v>
      </c>
      <c r="Y878" t="s">
        <v>944</v>
      </c>
      <c r="Z878" t="s">
        <v>945</v>
      </c>
      <c r="AA878" t="s">
        <v>29</v>
      </c>
      <c r="AB878" s="3">
        <v>49133</v>
      </c>
      <c r="AC878">
        <v>-23000</v>
      </c>
      <c r="AD878">
        <v>0</v>
      </c>
      <c r="AE878" s="3">
        <v>26133</v>
      </c>
      <c r="AF878" s="3">
        <f t="shared" si="56"/>
        <v>0</v>
      </c>
      <c r="AG878" s="3">
        <v>26133</v>
      </c>
      <c r="AH878" s="3">
        <f t="shared" si="57"/>
        <v>26995.388999999999</v>
      </c>
      <c r="AI878" s="3">
        <f t="shared" si="58"/>
        <v>27859.241448000001</v>
      </c>
      <c r="AJ878">
        <v>0</v>
      </c>
      <c r="AK878">
        <v>7200</v>
      </c>
      <c r="AL878">
        <v>2710.91</v>
      </c>
      <c r="AM878">
        <f t="shared" si="59"/>
        <v>5421.82</v>
      </c>
      <c r="AN878">
        <v>16222.09</v>
      </c>
      <c r="AO878">
        <v>10.37</v>
      </c>
    </row>
    <row r="879" spans="1:41" hidden="1" x14ac:dyDescent="0.3">
      <c r="A879">
        <v>12273</v>
      </c>
      <c r="B879">
        <v>225196</v>
      </c>
      <c r="C879">
        <v>257216</v>
      </c>
      <c r="D879">
        <v>6629</v>
      </c>
      <c r="G879" t="s">
        <v>1986</v>
      </c>
      <c r="H879" t="s">
        <v>1987</v>
      </c>
      <c r="I879">
        <v>0</v>
      </c>
      <c r="J879" t="s">
        <v>519</v>
      </c>
      <c r="K879" t="s">
        <v>520</v>
      </c>
      <c r="L879">
        <v>5</v>
      </c>
      <c r="M879">
        <v>58</v>
      </c>
      <c r="N879" t="s">
        <v>617</v>
      </c>
      <c r="O879" t="s">
        <v>618</v>
      </c>
      <c r="P879" t="s">
        <v>619</v>
      </c>
      <c r="Q879" t="s">
        <v>524</v>
      </c>
      <c r="R879" t="s">
        <v>525</v>
      </c>
      <c r="S879" t="s">
        <v>526</v>
      </c>
      <c r="T879" t="s">
        <v>527</v>
      </c>
      <c r="U879" t="s">
        <v>779</v>
      </c>
      <c r="V879" t="s">
        <v>780</v>
      </c>
      <c r="W879" t="s">
        <v>541</v>
      </c>
      <c r="X879" t="s">
        <v>542</v>
      </c>
      <c r="Y879" t="s">
        <v>599</v>
      </c>
      <c r="Z879" t="s">
        <v>600</v>
      </c>
      <c r="AA879" t="s">
        <v>29</v>
      </c>
      <c r="AB879" s="3">
        <v>25740</v>
      </c>
      <c r="AC879">
        <v>0</v>
      </c>
      <c r="AD879">
        <v>0</v>
      </c>
      <c r="AE879" s="3">
        <v>25740</v>
      </c>
      <c r="AF879" s="3">
        <f t="shared" si="56"/>
        <v>0</v>
      </c>
      <c r="AG879" s="3">
        <v>25740</v>
      </c>
      <c r="AH879" s="3">
        <f t="shared" si="57"/>
        <v>26589.42</v>
      </c>
      <c r="AI879" s="3">
        <f t="shared" si="58"/>
        <v>27440.281439999999</v>
      </c>
      <c r="AJ879">
        <v>0</v>
      </c>
      <c r="AK879">
        <v>0</v>
      </c>
      <c r="AL879">
        <v>0</v>
      </c>
      <c r="AM879">
        <f t="shared" si="59"/>
        <v>0</v>
      </c>
      <c r="AN879">
        <v>25740</v>
      </c>
      <c r="AO879">
        <v>0</v>
      </c>
    </row>
    <row r="880" spans="1:41" hidden="1" x14ac:dyDescent="0.3">
      <c r="A880">
        <v>12274</v>
      </c>
      <c r="B880">
        <v>225192</v>
      </c>
      <c r="C880">
        <v>257212</v>
      </c>
      <c r="D880">
        <v>6630</v>
      </c>
      <c r="G880" t="s">
        <v>1990</v>
      </c>
      <c r="H880" t="s">
        <v>1991</v>
      </c>
      <c r="I880">
        <v>0</v>
      </c>
      <c r="J880" t="s">
        <v>519</v>
      </c>
      <c r="K880" t="s">
        <v>520</v>
      </c>
      <c r="L880">
        <v>5</v>
      </c>
      <c r="M880">
        <v>58</v>
      </c>
      <c r="N880" t="s">
        <v>617</v>
      </c>
      <c r="O880" t="s">
        <v>618</v>
      </c>
      <c r="P880" t="s">
        <v>619</v>
      </c>
      <c r="Q880" t="s">
        <v>524</v>
      </c>
      <c r="R880" t="s">
        <v>525</v>
      </c>
      <c r="S880" t="s">
        <v>526</v>
      </c>
      <c r="T880" t="s">
        <v>527</v>
      </c>
      <c r="U880" t="s">
        <v>779</v>
      </c>
      <c r="V880" t="s">
        <v>780</v>
      </c>
      <c r="W880" t="s">
        <v>541</v>
      </c>
      <c r="X880" t="s">
        <v>542</v>
      </c>
      <c r="Y880" t="s">
        <v>599</v>
      </c>
      <c r="Z880" t="s">
        <v>600</v>
      </c>
      <c r="AA880" t="s">
        <v>29</v>
      </c>
      <c r="AB880" s="3">
        <v>25740</v>
      </c>
      <c r="AC880">
        <v>0</v>
      </c>
      <c r="AD880">
        <v>0</v>
      </c>
      <c r="AE880" s="3">
        <v>25740</v>
      </c>
      <c r="AF880" s="3">
        <f t="shared" si="56"/>
        <v>0</v>
      </c>
      <c r="AG880" s="3">
        <v>25740</v>
      </c>
      <c r="AH880" s="3">
        <f t="shared" si="57"/>
        <v>26589.42</v>
      </c>
      <c r="AI880" s="3">
        <f t="shared" si="58"/>
        <v>27440.281439999999</v>
      </c>
      <c r="AJ880">
        <v>0</v>
      </c>
      <c r="AK880">
        <v>0</v>
      </c>
      <c r="AL880">
        <v>0</v>
      </c>
      <c r="AM880">
        <f t="shared" si="59"/>
        <v>0</v>
      </c>
      <c r="AN880">
        <v>25740</v>
      </c>
      <c r="AO880">
        <v>0</v>
      </c>
    </row>
    <row r="881" spans="1:41" hidden="1" x14ac:dyDescent="0.3">
      <c r="A881">
        <v>11011</v>
      </c>
      <c r="B881">
        <v>224907</v>
      </c>
      <c r="C881">
        <v>257074</v>
      </c>
      <c r="D881">
        <v>327</v>
      </c>
      <c r="G881" t="s">
        <v>1292</v>
      </c>
      <c r="H881" t="s">
        <v>1293</v>
      </c>
      <c r="I881">
        <v>0</v>
      </c>
      <c r="J881" t="s">
        <v>519</v>
      </c>
      <c r="K881" t="s">
        <v>520</v>
      </c>
      <c r="L881">
        <v>6</v>
      </c>
      <c r="M881">
        <v>75</v>
      </c>
      <c r="N881" t="s">
        <v>635</v>
      </c>
      <c r="O881" t="s">
        <v>636</v>
      </c>
      <c r="P881" t="s">
        <v>637</v>
      </c>
      <c r="Q881" t="s">
        <v>524</v>
      </c>
      <c r="R881" t="s">
        <v>525</v>
      </c>
      <c r="S881" t="s">
        <v>526</v>
      </c>
      <c r="T881" t="s">
        <v>527</v>
      </c>
      <c r="U881" t="s">
        <v>554</v>
      </c>
      <c r="V881" t="s">
        <v>555</v>
      </c>
      <c r="W881" t="s">
        <v>541</v>
      </c>
      <c r="X881" t="s">
        <v>542</v>
      </c>
      <c r="Y881" t="s">
        <v>532</v>
      </c>
      <c r="Z881" t="s">
        <v>533</v>
      </c>
      <c r="AA881" t="s">
        <v>28</v>
      </c>
      <c r="AB881" s="3">
        <v>3000</v>
      </c>
      <c r="AC881">
        <v>20000</v>
      </c>
      <c r="AD881">
        <v>0</v>
      </c>
      <c r="AE881" s="3">
        <v>23000</v>
      </c>
      <c r="AF881" s="3">
        <f t="shared" si="56"/>
        <v>527000</v>
      </c>
      <c r="AG881" s="3">
        <v>550000</v>
      </c>
      <c r="AH881" s="3">
        <f t="shared" si="57"/>
        <v>568150</v>
      </c>
      <c r="AI881" s="3">
        <f t="shared" si="58"/>
        <v>586330.80000000005</v>
      </c>
      <c r="AJ881">
        <v>0</v>
      </c>
      <c r="AK881">
        <v>0</v>
      </c>
      <c r="AL881">
        <v>0</v>
      </c>
      <c r="AM881">
        <f t="shared" si="59"/>
        <v>0</v>
      </c>
      <c r="AN881">
        <v>23000</v>
      </c>
      <c r="AO881">
        <v>0</v>
      </c>
    </row>
    <row r="882" spans="1:41" hidden="1" x14ac:dyDescent="0.3">
      <c r="A882">
        <v>11122</v>
      </c>
      <c r="B882">
        <v>223621</v>
      </c>
      <c r="C882">
        <v>256435</v>
      </c>
      <c r="D882">
        <v>438</v>
      </c>
      <c r="G882" t="s">
        <v>1438</v>
      </c>
      <c r="H882" t="s">
        <v>1439</v>
      </c>
      <c r="I882">
        <v>0</v>
      </c>
      <c r="J882" t="s">
        <v>519</v>
      </c>
      <c r="K882" t="s">
        <v>520</v>
      </c>
      <c r="L882">
        <v>5</v>
      </c>
      <c r="M882">
        <v>58</v>
      </c>
      <c r="N882" t="s">
        <v>617</v>
      </c>
      <c r="O882" t="s">
        <v>618</v>
      </c>
      <c r="P882" t="s">
        <v>619</v>
      </c>
      <c r="Q882" t="s">
        <v>524</v>
      </c>
      <c r="R882" t="s">
        <v>525</v>
      </c>
      <c r="S882" t="s">
        <v>526</v>
      </c>
      <c r="T882" t="s">
        <v>527</v>
      </c>
      <c r="U882" t="s">
        <v>554</v>
      </c>
      <c r="V882" t="s">
        <v>555</v>
      </c>
      <c r="W882" t="s">
        <v>541</v>
      </c>
      <c r="X882" t="s">
        <v>542</v>
      </c>
      <c r="Y882" t="s">
        <v>940</v>
      </c>
      <c r="Z882" t="s">
        <v>941</v>
      </c>
      <c r="AA882" t="s">
        <v>25</v>
      </c>
      <c r="AB882" s="3">
        <v>4522139</v>
      </c>
      <c r="AC882">
        <v>0</v>
      </c>
      <c r="AD882">
        <v>0</v>
      </c>
      <c r="AE882" s="3">
        <v>4522139</v>
      </c>
      <c r="AF882" s="3">
        <f t="shared" si="56"/>
        <v>0</v>
      </c>
      <c r="AG882" s="3">
        <v>4522139</v>
      </c>
      <c r="AH882" s="3">
        <f t="shared" si="57"/>
        <v>4671369.5869999994</v>
      </c>
      <c r="AI882" s="3">
        <f t="shared" si="58"/>
        <v>4820853.4137839992</v>
      </c>
      <c r="AJ882">
        <v>0</v>
      </c>
      <c r="AK882">
        <v>0</v>
      </c>
      <c r="AL882">
        <v>206385.48</v>
      </c>
      <c r="AM882">
        <f t="shared" si="59"/>
        <v>412770.96</v>
      </c>
      <c r="AN882">
        <v>4315753.5199999996</v>
      </c>
      <c r="AO882">
        <v>4.5599999999999996</v>
      </c>
    </row>
    <row r="883" spans="1:41" hidden="1" x14ac:dyDescent="0.3">
      <c r="A883">
        <v>12310</v>
      </c>
      <c r="B883">
        <v>225181</v>
      </c>
      <c r="C883">
        <v>257202</v>
      </c>
      <c r="D883">
        <v>6510</v>
      </c>
      <c r="G883" t="s">
        <v>2068</v>
      </c>
      <c r="H883" t="s">
        <v>2069</v>
      </c>
      <c r="I883">
        <v>0</v>
      </c>
      <c r="J883" t="s">
        <v>519</v>
      </c>
      <c r="K883" t="s">
        <v>520</v>
      </c>
      <c r="L883">
        <v>5</v>
      </c>
      <c r="M883">
        <v>58</v>
      </c>
      <c r="N883" t="s">
        <v>617</v>
      </c>
      <c r="O883" t="s">
        <v>618</v>
      </c>
      <c r="P883" t="s">
        <v>619</v>
      </c>
      <c r="Q883" t="s">
        <v>524</v>
      </c>
      <c r="R883" t="s">
        <v>525</v>
      </c>
      <c r="S883" t="s">
        <v>526</v>
      </c>
      <c r="T883" t="s">
        <v>527</v>
      </c>
      <c r="U883" t="s">
        <v>779</v>
      </c>
      <c r="V883" t="s">
        <v>780</v>
      </c>
      <c r="W883" t="s">
        <v>541</v>
      </c>
      <c r="X883" t="s">
        <v>542</v>
      </c>
      <c r="Y883" t="s">
        <v>599</v>
      </c>
      <c r="Z883" t="s">
        <v>600</v>
      </c>
      <c r="AA883" t="s">
        <v>29</v>
      </c>
      <c r="AB883" s="3">
        <v>25740</v>
      </c>
      <c r="AC883">
        <v>0</v>
      </c>
      <c r="AD883">
        <v>0</v>
      </c>
      <c r="AE883" s="3">
        <v>25740</v>
      </c>
      <c r="AF883" s="3">
        <f t="shared" si="56"/>
        <v>0</v>
      </c>
      <c r="AG883" s="3">
        <v>25740</v>
      </c>
      <c r="AH883" s="3">
        <f t="shared" si="57"/>
        <v>26589.42</v>
      </c>
      <c r="AI883" s="3">
        <f t="shared" si="58"/>
        <v>27440.281439999999</v>
      </c>
      <c r="AJ883">
        <v>0</v>
      </c>
      <c r="AK883">
        <v>0</v>
      </c>
      <c r="AL883">
        <v>0</v>
      </c>
      <c r="AM883">
        <f t="shared" si="59"/>
        <v>0</v>
      </c>
      <c r="AN883">
        <v>25740</v>
      </c>
      <c r="AO883">
        <v>0</v>
      </c>
    </row>
    <row r="884" spans="1:41" hidden="1" x14ac:dyDescent="0.3">
      <c r="A884">
        <v>12311</v>
      </c>
      <c r="B884">
        <v>225185</v>
      </c>
      <c r="C884">
        <v>257205</v>
      </c>
      <c r="D884">
        <v>6523</v>
      </c>
      <c r="G884" t="s">
        <v>2074</v>
      </c>
      <c r="H884" t="s">
        <v>2075</v>
      </c>
      <c r="I884">
        <v>0</v>
      </c>
      <c r="J884" t="s">
        <v>519</v>
      </c>
      <c r="K884" t="s">
        <v>520</v>
      </c>
      <c r="L884">
        <v>5</v>
      </c>
      <c r="M884">
        <v>58</v>
      </c>
      <c r="N884" t="s">
        <v>617</v>
      </c>
      <c r="O884" t="s">
        <v>618</v>
      </c>
      <c r="P884" t="s">
        <v>619</v>
      </c>
      <c r="Q884" t="s">
        <v>524</v>
      </c>
      <c r="R884" t="s">
        <v>525</v>
      </c>
      <c r="S884" t="s">
        <v>526</v>
      </c>
      <c r="T884" t="s">
        <v>527</v>
      </c>
      <c r="U884" t="s">
        <v>779</v>
      </c>
      <c r="V884" t="s">
        <v>780</v>
      </c>
      <c r="W884" t="s">
        <v>541</v>
      </c>
      <c r="X884" t="s">
        <v>542</v>
      </c>
      <c r="Y884" t="s">
        <v>599</v>
      </c>
      <c r="Z884" t="s">
        <v>600</v>
      </c>
      <c r="AA884" t="s">
        <v>29</v>
      </c>
      <c r="AB884" s="3">
        <v>25740</v>
      </c>
      <c r="AC884">
        <v>0</v>
      </c>
      <c r="AD884">
        <v>0</v>
      </c>
      <c r="AE884" s="3">
        <v>25740</v>
      </c>
      <c r="AF884" s="3">
        <f t="shared" si="56"/>
        <v>0</v>
      </c>
      <c r="AG884" s="3">
        <v>25740</v>
      </c>
      <c r="AH884" s="3">
        <f t="shared" si="57"/>
        <v>26589.42</v>
      </c>
      <c r="AI884" s="3">
        <f t="shared" si="58"/>
        <v>27440.281439999999</v>
      </c>
      <c r="AJ884">
        <v>0</v>
      </c>
      <c r="AK884">
        <v>0</v>
      </c>
      <c r="AL884">
        <v>0</v>
      </c>
      <c r="AM884">
        <f t="shared" si="59"/>
        <v>0</v>
      </c>
      <c r="AN884">
        <v>25740</v>
      </c>
      <c r="AO884">
        <v>0</v>
      </c>
    </row>
    <row r="885" spans="1:41" hidden="1" x14ac:dyDescent="0.3">
      <c r="A885">
        <v>12328</v>
      </c>
      <c r="B885">
        <v>225172</v>
      </c>
      <c r="C885">
        <v>257193</v>
      </c>
      <c r="D885">
        <v>6551</v>
      </c>
      <c r="G885" t="s">
        <v>2104</v>
      </c>
      <c r="H885" t="s">
        <v>2105</v>
      </c>
      <c r="I885">
        <v>0</v>
      </c>
      <c r="J885" t="s">
        <v>519</v>
      </c>
      <c r="K885" t="s">
        <v>520</v>
      </c>
      <c r="L885">
        <v>5</v>
      </c>
      <c r="M885">
        <v>58</v>
      </c>
      <c r="N885" t="s">
        <v>617</v>
      </c>
      <c r="O885" t="s">
        <v>618</v>
      </c>
      <c r="P885" t="s">
        <v>619</v>
      </c>
      <c r="Q885" t="s">
        <v>524</v>
      </c>
      <c r="R885" t="s">
        <v>525</v>
      </c>
      <c r="S885" t="s">
        <v>526</v>
      </c>
      <c r="T885" t="s">
        <v>527</v>
      </c>
      <c r="U885" t="s">
        <v>779</v>
      </c>
      <c r="V885" t="s">
        <v>780</v>
      </c>
      <c r="W885" t="s">
        <v>541</v>
      </c>
      <c r="X885" t="s">
        <v>542</v>
      </c>
      <c r="Y885" t="s">
        <v>599</v>
      </c>
      <c r="Z885" t="s">
        <v>600</v>
      </c>
      <c r="AA885" t="s">
        <v>29</v>
      </c>
      <c r="AB885" s="3">
        <v>25740</v>
      </c>
      <c r="AC885">
        <v>0</v>
      </c>
      <c r="AD885">
        <v>0</v>
      </c>
      <c r="AE885" s="3">
        <v>25740</v>
      </c>
      <c r="AF885" s="3">
        <f t="shared" si="56"/>
        <v>0</v>
      </c>
      <c r="AG885" s="3">
        <v>25740</v>
      </c>
      <c r="AH885" s="3">
        <f t="shared" si="57"/>
        <v>26589.42</v>
      </c>
      <c r="AI885" s="3">
        <f t="shared" si="58"/>
        <v>27440.281439999999</v>
      </c>
      <c r="AJ885">
        <v>0</v>
      </c>
      <c r="AK885">
        <v>0</v>
      </c>
      <c r="AL885">
        <v>0</v>
      </c>
      <c r="AM885">
        <f t="shared" si="59"/>
        <v>0</v>
      </c>
      <c r="AN885">
        <v>25740</v>
      </c>
      <c r="AO885">
        <v>0</v>
      </c>
    </row>
    <row r="886" spans="1:41" hidden="1" x14ac:dyDescent="0.3">
      <c r="A886">
        <v>12384</v>
      </c>
      <c r="B886">
        <v>224359</v>
      </c>
      <c r="C886">
        <v>256782</v>
      </c>
      <c r="D886">
        <v>6559</v>
      </c>
      <c r="G886" t="s">
        <v>2090</v>
      </c>
      <c r="H886" t="s">
        <v>2091</v>
      </c>
      <c r="I886">
        <v>0</v>
      </c>
      <c r="J886" t="s">
        <v>519</v>
      </c>
      <c r="K886" t="s">
        <v>520</v>
      </c>
      <c r="L886">
        <v>5</v>
      </c>
      <c r="M886">
        <v>58</v>
      </c>
      <c r="N886" t="s">
        <v>617</v>
      </c>
      <c r="O886" t="s">
        <v>618</v>
      </c>
      <c r="P886" t="s">
        <v>619</v>
      </c>
      <c r="Q886" t="s">
        <v>524</v>
      </c>
      <c r="R886" t="s">
        <v>525</v>
      </c>
      <c r="S886" t="s">
        <v>526</v>
      </c>
      <c r="T886" t="s">
        <v>527</v>
      </c>
      <c r="U886" t="s">
        <v>779</v>
      </c>
      <c r="V886" t="s">
        <v>780</v>
      </c>
      <c r="W886" t="s">
        <v>530</v>
      </c>
      <c r="X886" t="s">
        <v>531</v>
      </c>
      <c r="Y886" t="s">
        <v>706</v>
      </c>
      <c r="Z886" t="s">
        <v>707</v>
      </c>
      <c r="AA886" t="s">
        <v>28</v>
      </c>
      <c r="AB886" s="3">
        <v>22913</v>
      </c>
      <c r="AC886">
        <v>0</v>
      </c>
      <c r="AD886">
        <v>0</v>
      </c>
      <c r="AE886" s="3">
        <v>22913</v>
      </c>
      <c r="AF886" s="3">
        <f t="shared" si="56"/>
        <v>0</v>
      </c>
      <c r="AG886" s="3">
        <v>22913</v>
      </c>
      <c r="AH886" s="3">
        <f t="shared" si="57"/>
        <v>23669.128999999997</v>
      </c>
      <c r="AI886" s="3">
        <f t="shared" si="58"/>
        <v>24426.541127999997</v>
      </c>
      <c r="AJ886">
        <v>0</v>
      </c>
      <c r="AK886">
        <v>0</v>
      </c>
      <c r="AL886">
        <v>0</v>
      </c>
      <c r="AM886">
        <f t="shared" si="59"/>
        <v>0</v>
      </c>
      <c r="AN886">
        <v>22913</v>
      </c>
      <c r="AO886">
        <v>0</v>
      </c>
    </row>
    <row r="887" spans="1:41" hidden="1" x14ac:dyDescent="0.3">
      <c r="A887">
        <v>12600</v>
      </c>
      <c r="B887">
        <v>225094</v>
      </c>
      <c r="C887">
        <v>257160</v>
      </c>
      <c r="D887">
        <v>8616</v>
      </c>
      <c r="G887" t="s">
        <v>2122</v>
      </c>
      <c r="H887" t="s">
        <v>2123</v>
      </c>
      <c r="I887">
        <v>0</v>
      </c>
      <c r="J887" t="s">
        <v>519</v>
      </c>
      <c r="K887" t="s">
        <v>520</v>
      </c>
      <c r="L887">
        <v>3</v>
      </c>
      <c r="M887">
        <v>85</v>
      </c>
      <c r="N887" t="s">
        <v>724</v>
      </c>
      <c r="O887" t="s">
        <v>618</v>
      </c>
      <c r="P887" t="s">
        <v>619</v>
      </c>
      <c r="Q887" t="s">
        <v>524</v>
      </c>
      <c r="R887" t="s">
        <v>525</v>
      </c>
      <c r="S887" t="s">
        <v>526</v>
      </c>
      <c r="T887" t="s">
        <v>527</v>
      </c>
      <c r="U887" t="s">
        <v>779</v>
      </c>
      <c r="V887" t="s">
        <v>780</v>
      </c>
      <c r="W887" t="s">
        <v>541</v>
      </c>
      <c r="X887" t="s">
        <v>542</v>
      </c>
      <c r="Y887" t="s">
        <v>599</v>
      </c>
      <c r="Z887" t="s">
        <v>600</v>
      </c>
      <c r="AA887" t="s">
        <v>29</v>
      </c>
      <c r="AB887" s="3">
        <v>25740</v>
      </c>
      <c r="AC887">
        <v>0</v>
      </c>
      <c r="AD887">
        <v>0</v>
      </c>
      <c r="AE887" s="3">
        <v>25740</v>
      </c>
      <c r="AF887" s="3">
        <f t="shared" si="56"/>
        <v>0</v>
      </c>
      <c r="AG887" s="3">
        <v>25740</v>
      </c>
      <c r="AH887" s="3">
        <f t="shared" si="57"/>
        <v>26589.42</v>
      </c>
      <c r="AI887" s="3">
        <f t="shared" si="58"/>
        <v>27440.281439999999</v>
      </c>
      <c r="AJ887">
        <v>0</v>
      </c>
      <c r="AK887">
        <v>0</v>
      </c>
      <c r="AL887">
        <v>0</v>
      </c>
      <c r="AM887">
        <f t="shared" si="59"/>
        <v>0</v>
      </c>
      <c r="AN887">
        <v>25740</v>
      </c>
      <c r="AO887">
        <v>0</v>
      </c>
    </row>
    <row r="888" spans="1:41" hidden="1" x14ac:dyDescent="0.3">
      <c r="A888">
        <v>12601</v>
      </c>
      <c r="B888">
        <v>225095</v>
      </c>
      <c r="C888">
        <v>257161</v>
      </c>
      <c r="D888">
        <v>8617</v>
      </c>
      <c r="G888" t="s">
        <v>2110</v>
      </c>
      <c r="H888" t="s">
        <v>2111</v>
      </c>
      <c r="I888">
        <v>0</v>
      </c>
      <c r="J888" t="s">
        <v>519</v>
      </c>
      <c r="K888" t="s">
        <v>520</v>
      </c>
      <c r="L888">
        <v>5</v>
      </c>
      <c r="M888">
        <v>58</v>
      </c>
      <c r="N888" t="s">
        <v>617</v>
      </c>
      <c r="O888" t="s">
        <v>618</v>
      </c>
      <c r="P888" t="s">
        <v>619</v>
      </c>
      <c r="Q888" t="s">
        <v>524</v>
      </c>
      <c r="R888" t="s">
        <v>525</v>
      </c>
      <c r="S888" t="s">
        <v>526</v>
      </c>
      <c r="T888" t="s">
        <v>527</v>
      </c>
      <c r="U888" t="s">
        <v>779</v>
      </c>
      <c r="V888" t="s">
        <v>780</v>
      </c>
      <c r="W888" t="s">
        <v>541</v>
      </c>
      <c r="X888" t="s">
        <v>542</v>
      </c>
      <c r="Y888" t="s">
        <v>599</v>
      </c>
      <c r="Z888" t="s">
        <v>600</v>
      </c>
      <c r="AA888" t="s">
        <v>29</v>
      </c>
      <c r="AB888" s="3">
        <v>25740</v>
      </c>
      <c r="AC888">
        <v>0</v>
      </c>
      <c r="AD888">
        <v>0</v>
      </c>
      <c r="AE888" s="3">
        <v>25740</v>
      </c>
      <c r="AF888" s="3">
        <f t="shared" si="56"/>
        <v>0</v>
      </c>
      <c r="AG888" s="3">
        <v>25740</v>
      </c>
      <c r="AH888" s="3">
        <f t="shared" si="57"/>
        <v>26589.42</v>
      </c>
      <c r="AI888" s="3">
        <f t="shared" si="58"/>
        <v>27440.281439999999</v>
      </c>
      <c r="AJ888">
        <v>0</v>
      </c>
      <c r="AK888">
        <v>0</v>
      </c>
      <c r="AL888">
        <v>0</v>
      </c>
      <c r="AM888">
        <f t="shared" si="59"/>
        <v>0</v>
      </c>
      <c r="AN888">
        <v>25740</v>
      </c>
      <c r="AO888">
        <v>0</v>
      </c>
    </row>
    <row r="889" spans="1:41" hidden="1" x14ac:dyDescent="0.3">
      <c r="A889">
        <v>12616</v>
      </c>
      <c r="B889">
        <v>225078</v>
      </c>
      <c r="C889">
        <v>257146</v>
      </c>
      <c r="D889">
        <v>8632</v>
      </c>
      <c r="G889" t="s">
        <v>2198</v>
      </c>
      <c r="H889" t="s">
        <v>2199</v>
      </c>
      <c r="I889">
        <v>0</v>
      </c>
      <c r="J889" t="s">
        <v>519</v>
      </c>
      <c r="K889" t="s">
        <v>520</v>
      </c>
      <c r="L889">
        <v>5</v>
      </c>
      <c r="M889">
        <v>58</v>
      </c>
      <c r="N889" t="s">
        <v>617</v>
      </c>
      <c r="O889" t="s">
        <v>618</v>
      </c>
      <c r="P889" t="s">
        <v>619</v>
      </c>
      <c r="Q889" t="s">
        <v>524</v>
      </c>
      <c r="R889" t="s">
        <v>525</v>
      </c>
      <c r="S889" t="s">
        <v>526</v>
      </c>
      <c r="T889" t="s">
        <v>527</v>
      </c>
      <c r="U889" t="s">
        <v>779</v>
      </c>
      <c r="V889" t="s">
        <v>780</v>
      </c>
      <c r="W889" t="s">
        <v>541</v>
      </c>
      <c r="X889" t="s">
        <v>542</v>
      </c>
      <c r="Y889" t="s">
        <v>599</v>
      </c>
      <c r="Z889" t="s">
        <v>600</v>
      </c>
      <c r="AA889" t="s">
        <v>29</v>
      </c>
      <c r="AB889" s="3">
        <v>25740</v>
      </c>
      <c r="AC889">
        <v>0</v>
      </c>
      <c r="AD889">
        <v>0</v>
      </c>
      <c r="AE889" s="3">
        <v>25740</v>
      </c>
      <c r="AF889" s="3">
        <f t="shared" si="56"/>
        <v>0</v>
      </c>
      <c r="AG889" s="3">
        <v>25740</v>
      </c>
      <c r="AH889" s="3">
        <f t="shared" si="57"/>
        <v>26589.42</v>
      </c>
      <c r="AI889" s="3">
        <f t="shared" si="58"/>
        <v>27440.281439999999</v>
      </c>
      <c r="AJ889">
        <v>0</v>
      </c>
      <c r="AK889">
        <v>0</v>
      </c>
      <c r="AL889">
        <v>0</v>
      </c>
      <c r="AM889">
        <f t="shared" si="59"/>
        <v>0</v>
      </c>
      <c r="AN889">
        <v>25740</v>
      </c>
      <c r="AO889">
        <v>0</v>
      </c>
    </row>
    <row r="890" spans="1:41" hidden="1" x14ac:dyDescent="0.3">
      <c r="A890">
        <v>12043</v>
      </c>
      <c r="B890">
        <v>225930</v>
      </c>
      <c r="C890">
        <v>257521</v>
      </c>
      <c r="D890">
        <v>6240</v>
      </c>
      <c r="E890" t="s">
        <v>1841</v>
      </c>
      <c r="F890" s="252" t="s">
        <v>594</v>
      </c>
      <c r="G890" t="s">
        <v>1839</v>
      </c>
      <c r="H890" t="s">
        <v>1840</v>
      </c>
      <c r="I890">
        <v>0</v>
      </c>
      <c r="J890" t="s">
        <v>519</v>
      </c>
      <c r="K890" t="s">
        <v>520</v>
      </c>
      <c r="L890">
        <v>1</v>
      </c>
      <c r="M890">
        <v>3</v>
      </c>
      <c r="N890" t="s">
        <v>1837</v>
      </c>
      <c r="O890" t="s">
        <v>704</v>
      </c>
      <c r="P890" t="s">
        <v>705</v>
      </c>
      <c r="Q890" t="s">
        <v>524</v>
      </c>
      <c r="R890" t="s">
        <v>525</v>
      </c>
      <c r="S890" t="s">
        <v>526</v>
      </c>
      <c r="T890" t="s">
        <v>527</v>
      </c>
      <c r="U890" t="s">
        <v>554</v>
      </c>
      <c r="V890" t="s">
        <v>555</v>
      </c>
      <c r="W890" t="s">
        <v>541</v>
      </c>
      <c r="X890" t="s">
        <v>542</v>
      </c>
      <c r="Y890" t="s">
        <v>595</v>
      </c>
      <c r="Z890" t="s">
        <v>596</v>
      </c>
      <c r="AA890" t="s">
        <v>29</v>
      </c>
      <c r="AB890" s="3">
        <v>25530</v>
      </c>
      <c r="AC890">
        <v>0</v>
      </c>
      <c r="AD890">
        <v>0</v>
      </c>
      <c r="AE890" s="3">
        <v>25530</v>
      </c>
      <c r="AF890" s="3" t="e">
        <f t="shared" si="56"/>
        <v>#N/A</v>
      </c>
      <c r="AG890" s="3" t="e">
        <f>VLOOKUP(E890,'[2]Emp Cost Summary 2627'!$A:$Y,25,0)</f>
        <v>#N/A</v>
      </c>
      <c r="AH890" s="3" t="e">
        <f t="shared" si="57"/>
        <v>#N/A</v>
      </c>
      <c r="AI890" s="3" t="e">
        <f t="shared" si="58"/>
        <v>#N/A</v>
      </c>
      <c r="AJ890">
        <v>0</v>
      </c>
      <c r="AK890">
        <v>0</v>
      </c>
      <c r="AL890">
        <v>25018</v>
      </c>
      <c r="AM890">
        <f t="shared" si="59"/>
        <v>50036</v>
      </c>
      <c r="AN890">
        <v>512</v>
      </c>
      <c r="AO890">
        <v>97.99</v>
      </c>
    </row>
    <row r="891" spans="1:41" hidden="1" x14ac:dyDescent="0.3">
      <c r="A891">
        <v>10932</v>
      </c>
      <c r="B891">
        <v>205363</v>
      </c>
      <c r="C891">
        <v>242787</v>
      </c>
      <c r="D891">
        <v>248</v>
      </c>
      <c r="G891" t="s">
        <v>1134</v>
      </c>
      <c r="H891" t="s">
        <v>1135</v>
      </c>
      <c r="I891">
        <v>0</v>
      </c>
      <c r="J891" t="s">
        <v>519</v>
      </c>
      <c r="K891" t="s">
        <v>520</v>
      </c>
      <c r="L891">
        <v>3</v>
      </c>
      <c r="M891">
        <v>34</v>
      </c>
      <c r="N891" t="s">
        <v>719</v>
      </c>
      <c r="O891" t="s">
        <v>570</v>
      </c>
      <c r="P891" t="s">
        <v>571</v>
      </c>
      <c r="Q891" t="s">
        <v>524</v>
      </c>
      <c r="R891" t="s">
        <v>525</v>
      </c>
      <c r="S891" t="s">
        <v>526</v>
      </c>
      <c r="T891" t="s">
        <v>527</v>
      </c>
      <c r="U891" t="s">
        <v>554</v>
      </c>
      <c r="V891" t="s">
        <v>555</v>
      </c>
      <c r="W891" t="s">
        <v>541</v>
      </c>
      <c r="X891" t="s">
        <v>542</v>
      </c>
      <c r="Y891" t="s">
        <v>588</v>
      </c>
      <c r="Z891" t="s">
        <v>589</v>
      </c>
      <c r="AA891" t="s">
        <v>29</v>
      </c>
      <c r="AB891" s="3">
        <v>7088</v>
      </c>
      <c r="AC891">
        <v>18000</v>
      </c>
      <c r="AD891">
        <v>0</v>
      </c>
      <c r="AE891" s="3">
        <v>25088</v>
      </c>
      <c r="AF891" s="3">
        <f t="shared" si="56"/>
        <v>0</v>
      </c>
      <c r="AG891" s="3">
        <v>25088</v>
      </c>
      <c r="AH891" s="3">
        <f t="shared" si="57"/>
        <v>25915.903999999999</v>
      </c>
      <c r="AI891" s="3">
        <f t="shared" si="58"/>
        <v>26745.212928000001</v>
      </c>
      <c r="AJ891">
        <v>0</v>
      </c>
      <c r="AK891">
        <v>0</v>
      </c>
      <c r="AL891">
        <v>20278.259999999998</v>
      </c>
      <c r="AM891">
        <f t="shared" si="59"/>
        <v>40556.519999999997</v>
      </c>
      <c r="AN891">
        <v>4809.74</v>
      </c>
      <c r="AO891">
        <v>80.83</v>
      </c>
    </row>
    <row r="892" spans="1:41" hidden="1" x14ac:dyDescent="0.3">
      <c r="A892">
        <v>11145</v>
      </c>
      <c r="B892">
        <v>202144</v>
      </c>
      <c r="C892">
        <v>239619</v>
      </c>
      <c r="D892">
        <v>461</v>
      </c>
      <c r="G892" t="s">
        <v>1484</v>
      </c>
      <c r="H892" t="s">
        <v>1485</v>
      </c>
      <c r="I892">
        <v>0</v>
      </c>
      <c r="J892" t="s">
        <v>519</v>
      </c>
      <c r="K892" t="s">
        <v>520</v>
      </c>
      <c r="L892">
        <v>6</v>
      </c>
      <c r="M892">
        <v>62</v>
      </c>
      <c r="N892" t="s">
        <v>785</v>
      </c>
      <c r="O892" t="s">
        <v>545</v>
      </c>
      <c r="P892" t="s">
        <v>546</v>
      </c>
      <c r="Q892" t="s">
        <v>524</v>
      </c>
      <c r="R892" t="s">
        <v>525</v>
      </c>
      <c r="S892" t="s">
        <v>526</v>
      </c>
      <c r="T892" t="s">
        <v>527</v>
      </c>
      <c r="U892" t="s">
        <v>554</v>
      </c>
      <c r="V892" t="s">
        <v>555</v>
      </c>
      <c r="W892" t="s">
        <v>541</v>
      </c>
      <c r="X892" t="s">
        <v>542</v>
      </c>
      <c r="Y892" t="s">
        <v>592</v>
      </c>
      <c r="Z892" t="s">
        <v>593</v>
      </c>
      <c r="AA892" t="s">
        <v>29</v>
      </c>
      <c r="AB892" s="3">
        <v>25000</v>
      </c>
      <c r="AC892">
        <v>0</v>
      </c>
      <c r="AD892">
        <v>0</v>
      </c>
      <c r="AE892" s="3">
        <v>25000</v>
      </c>
      <c r="AF892" s="3">
        <f t="shared" si="56"/>
        <v>0</v>
      </c>
      <c r="AG892" s="3">
        <v>25000</v>
      </c>
      <c r="AH892" s="3">
        <f t="shared" si="57"/>
        <v>25824.999999999996</v>
      </c>
      <c r="AI892" s="3">
        <f t="shared" si="58"/>
        <v>26651.399999999998</v>
      </c>
      <c r="AJ892">
        <v>0</v>
      </c>
      <c r="AK892">
        <v>0</v>
      </c>
      <c r="AL892">
        <v>5508.18</v>
      </c>
      <c r="AM892">
        <f t="shared" si="59"/>
        <v>11016.36</v>
      </c>
      <c r="AN892">
        <v>19491.82</v>
      </c>
      <c r="AO892">
        <v>22.03</v>
      </c>
    </row>
    <row r="893" spans="1:41" hidden="1" x14ac:dyDescent="0.3">
      <c r="A893">
        <v>11505</v>
      </c>
      <c r="B893">
        <v>225907</v>
      </c>
      <c r="C893">
        <v>257499</v>
      </c>
      <c r="D893">
        <v>2302</v>
      </c>
      <c r="G893" t="s">
        <v>1699</v>
      </c>
      <c r="H893" t="s">
        <v>1700</v>
      </c>
      <c r="I893">
        <v>0</v>
      </c>
      <c r="J893" t="s">
        <v>519</v>
      </c>
      <c r="K893" t="s">
        <v>520</v>
      </c>
      <c r="L893">
        <v>3</v>
      </c>
      <c r="M893">
        <v>35</v>
      </c>
      <c r="N893" t="s">
        <v>569</v>
      </c>
      <c r="O893" t="s">
        <v>570</v>
      </c>
      <c r="P893" t="s">
        <v>571</v>
      </c>
      <c r="Q893" t="s">
        <v>524</v>
      </c>
      <c r="R893" t="s">
        <v>525</v>
      </c>
      <c r="S893" t="s">
        <v>526</v>
      </c>
      <c r="T893" t="s">
        <v>527</v>
      </c>
      <c r="U893" t="s">
        <v>554</v>
      </c>
      <c r="V893" t="s">
        <v>555</v>
      </c>
      <c r="W893" t="s">
        <v>541</v>
      </c>
      <c r="X893" t="s">
        <v>542</v>
      </c>
      <c r="Y893" t="s">
        <v>944</v>
      </c>
      <c r="Z893" t="s">
        <v>945</v>
      </c>
      <c r="AA893" t="s">
        <v>29</v>
      </c>
      <c r="AB893" s="3">
        <v>25000</v>
      </c>
      <c r="AC893">
        <v>0</v>
      </c>
      <c r="AD893">
        <v>0</v>
      </c>
      <c r="AE893" s="3">
        <v>25000</v>
      </c>
      <c r="AF893" s="3">
        <f t="shared" si="56"/>
        <v>0</v>
      </c>
      <c r="AG893" s="3">
        <v>25000</v>
      </c>
      <c r="AH893" s="3">
        <f t="shared" si="57"/>
        <v>25824.999999999996</v>
      </c>
      <c r="AI893" s="3">
        <f t="shared" si="58"/>
        <v>26651.399999999998</v>
      </c>
      <c r="AJ893">
        <v>0</v>
      </c>
      <c r="AK893">
        <v>0</v>
      </c>
      <c r="AL893">
        <v>1399.8</v>
      </c>
      <c r="AM893">
        <f t="shared" si="59"/>
        <v>2799.6</v>
      </c>
      <c r="AN893">
        <v>23600.2</v>
      </c>
      <c r="AO893">
        <v>5.6</v>
      </c>
    </row>
    <row r="894" spans="1:41" hidden="1" x14ac:dyDescent="0.3">
      <c r="A894">
        <v>12315</v>
      </c>
      <c r="B894">
        <v>231766</v>
      </c>
      <c r="C894">
        <v>257696</v>
      </c>
      <c r="D894">
        <v>6527</v>
      </c>
      <c r="G894" t="s">
        <v>2082</v>
      </c>
      <c r="H894" t="s">
        <v>2083</v>
      </c>
      <c r="I894">
        <v>0</v>
      </c>
      <c r="J894" t="s">
        <v>519</v>
      </c>
      <c r="K894" t="s">
        <v>520</v>
      </c>
      <c r="L894">
        <v>5</v>
      </c>
      <c r="M894">
        <v>58</v>
      </c>
      <c r="N894" t="s">
        <v>617</v>
      </c>
      <c r="O894" t="s">
        <v>618</v>
      </c>
      <c r="P894" t="s">
        <v>619</v>
      </c>
      <c r="Q894" t="s">
        <v>524</v>
      </c>
      <c r="R894" t="s">
        <v>525</v>
      </c>
      <c r="S894" t="s">
        <v>526</v>
      </c>
      <c r="T894" t="s">
        <v>527</v>
      </c>
      <c r="U894" t="s">
        <v>779</v>
      </c>
      <c r="V894" t="s">
        <v>780</v>
      </c>
      <c r="W894" t="s">
        <v>530</v>
      </c>
      <c r="X894" t="s">
        <v>531</v>
      </c>
      <c r="Y894" t="s">
        <v>1882</v>
      </c>
      <c r="Z894" t="s">
        <v>1883</v>
      </c>
      <c r="AA894" t="s">
        <v>29</v>
      </c>
      <c r="AB894" s="3">
        <v>24969</v>
      </c>
      <c r="AC894">
        <v>0</v>
      </c>
      <c r="AD894">
        <v>0</v>
      </c>
      <c r="AE894" s="3">
        <v>24969</v>
      </c>
      <c r="AF894" s="3">
        <f t="shared" si="56"/>
        <v>0</v>
      </c>
      <c r="AG894" s="3">
        <v>24969</v>
      </c>
      <c r="AH894" s="3">
        <f t="shared" si="57"/>
        <v>25792.976999999999</v>
      </c>
      <c r="AI894" s="3">
        <f t="shared" si="58"/>
        <v>26618.352264000001</v>
      </c>
      <c r="AJ894">
        <v>0</v>
      </c>
      <c r="AK894">
        <v>0</v>
      </c>
      <c r="AL894">
        <v>0</v>
      </c>
      <c r="AM894">
        <f t="shared" si="59"/>
        <v>0</v>
      </c>
      <c r="AN894">
        <v>24969</v>
      </c>
      <c r="AO894">
        <v>0</v>
      </c>
    </row>
    <row r="895" spans="1:41" hidden="1" x14ac:dyDescent="0.3">
      <c r="A895">
        <v>12369</v>
      </c>
      <c r="B895">
        <v>231795</v>
      </c>
      <c r="C895">
        <v>257723</v>
      </c>
      <c r="D895">
        <v>6533</v>
      </c>
      <c r="G895" t="s">
        <v>2172</v>
      </c>
      <c r="H895" t="s">
        <v>2173</v>
      </c>
      <c r="I895">
        <v>0</v>
      </c>
      <c r="J895" t="s">
        <v>519</v>
      </c>
      <c r="K895" t="s">
        <v>520</v>
      </c>
      <c r="L895">
        <v>5</v>
      </c>
      <c r="M895">
        <v>58</v>
      </c>
      <c r="N895" t="s">
        <v>617</v>
      </c>
      <c r="O895" t="s">
        <v>618</v>
      </c>
      <c r="P895" t="s">
        <v>619</v>
      </c>
      <c r="Q895" t="s">
        <v>524</v>
      </c>
      <c r="R895" t="s">
        <v>525</v>
      </c>
      <c r="S895" t="s">
        <v>526</v>
      </c>
      <c r="T895" t="s">
        <v>527</v>
      </c>
      <c r="U895" t="s">
        <v>779</v>
      </c>
      <c r="V895" t="s">
        <v>780</v>
      </c>
      <c r="W895" t="s">
        <v>530</v>
      </c>
      <c r="X895" t="s">
        <v>531</v>
      </c>
      <c r="Y895" t="s">
        <v>1882</v>
      </c>
      <c r="Z895" t="s">
        <v>1883</v>
      </c>
      <c r="AA895" t="s">
        <v>29</v>
      </c>
      <c r="AB895" s="3">
        <v>23957</v>
      </c>
      <c r="AC895">
        <v>0</v>
      </c>
      <c r="AD895">
        <v>0</v>
      </c>
      <c r="AE895" s="3">
        <v>23957</v>
      </c>
      <c r="AF895" s="3">
        <f t="shared" si="56"/>
        <v>0</v>
      </c>
      <c r="AG895" s="3">
        <v>23957</v>
      </c>
      <c r="AH895" s="3">
        <f t="shared" si="57"/>
        <v>24747.580999999998</v>
      </c>
      <c r="AI895" s="3">
        <f t="shared" si="58"/>
        <v>25539.503591999997</v>
      </c>
      <c r="AJ895">
        <v>0</v>
      </c>
      <c r="AK895">
        <v>0</v>
      </c>
      <c r="AL895">
        <v>0</v>
      </c>
      <c r="AM895">
        <f t="shared" si="59"/>
        <v>0</v>
      </c>
      <c r="AN895">
        <v>23957</v>
      </c>
      <c r="AO895">
        <v>0</v>
      </c>
    </row>
    <row r="896" spans="1:41" hidden="1" x14ac:dyDescent="0.3">
      <c r="A896">
        <v>12371</v>
      </c>
      <c r="B896">
        <v>231797</v>
      </c>
      <c r="C896">
        <v>257725</v>
      </c>
      <c r="D896">
        <v>6535</v>
      </c>
      <c r="G896" t="s">
        <v>2006</v>
      </c>
      <c r="H896" t="s">
        <v>2007</v>
      </c>
      <c r="I896">
        <v>0</v>
      </c>
      <c r="J896" t="s">
        <v>519</v>
      </c>
      <c r="K896" t="s">
        <v>520</v>
      </c>
      <c r="L896">
        <v>5</v>
      </c>
      <c r="M896">
        <v>58</v>
      </c>
      <c r="N896" t="s">
        <v>617</v>
      </c>
      <c r="O896" t="s">
        <v>618</v>
      </c>
      <c r="P896" t="s">
        <v>619</v>
      </c>
      <c r="Q896" t="s">
        <v>524</v>
      </c>
      <c r="R896" t="s">
        <v>525</v>
      </c>
      <c r="S896" t="s">
        <v>526</v>
      </c>
      <c r="T896" t="s">
        <v>527</v>
      </c>
      <c r="U896" t="s">
        <v>779</v>
      </c>
      <c r="V896" t="s">
        <v>780</v>
      </c>
      <c r="W896" t="s">
        <v>530</v>
      </c>
      <c r="X896" t="s">
        <v>531</v>
      </c>
      <c r="Y896" t="s">
        <v>1882</v>
      </c>
      <c r="Z896" t="s">
        <v>1883</v>
      </c>
      <c r="AA896" t="s">
        <v>29</v>
      </c>
      <c r="AB896" s="3">
        <v>23957</v>
      </c>
      <c r="AC896">
        <v>0</v>
      </c>
      <c r="AD896">
        <v>0</v>
      </c>
      <c r="AE896" s="3">
        <v>23957</v>
      </c>
      <c r="AF896" s="3">
        <f t="shared" si="56"/>
        <v>0</v>
      </c>
      <c r="AG896" s="3">
        <v>23957</v>
      </c>
      <c r="AH896" s="3">
        <f t="shared" si="57"/>
        <v>24747.580999999998</v>
      </c>
      <c r="AI896" s="3">
        <f t="shared" si="58"/>
        <v>25539.503591999997</v>
      </c>
      <c r="AJ896">
        <v>0</v>
      </c>
      <c r="AK896">
        <v>0</v>
      </c>
      <c r="AL896">
        <v>0</v>
      </c>
      <c r="AM896">
        <f t="shared" si="59"/>
        <v>0</v>
      </c>
      <c r="AN896">
        <v>23957</v>
      </c>
      <c r="AO896">
        <v>0</v>
      </c>
    </row>
    <row r="897" spans="1:41" hidden="1" x14ac:dyDescent="0.3">
      <c r="A897">
        <v>10954</v>
      </c>
      <c r="B897">
        <v>201517</v>
      </c>
      <c r="C897">
        <v>239000</v>
      </c>
      <c r="D897">
        <v>270</v>
      </c>
      <c r="G897" t="s">
        <v>1176</v>
      </c>
      <c r="H897" t="s">
        <v>1177</v>
      </c>
      <c r="I897">
        <v>0</v>
      </c>
      <c r="J897" t="s">
        <v>519</v>
      </c>
      <c r="K897" t="s">
        <v>520</v>
      </c>
      <c r="L897">
        <v>6</v>
      </c>
      <c r="M897">
        <v>64</v>
      </c>
      <c r="N897" t="s">
        <v>626</v>
      </c>
      <c r="O897" t="s">
        <v>627</v>
      </c>
      <c r="P897" t="s">
        <v>628</v>
      </c>
      <c r="Q897" t="s">
        <v>524</v>
      </c>
      <c r="R897" t="s">
        <v>525</v>
      </c>
      <c r="S897" t="s">
        <v>526</v>
      </c>
      <c r="T897" t="s">
        <v>527</v>
      </c>
      <c r="U897" t="s">
        <v>554</v>
      </c>
      <c r="V897" t="s">
        <v>555</v>
      </c>
      <c r="W897" t="s">
        <v>629</v>
      </c>
      <c r="X897" t="s">
        <v>630</v>
      </c>
      <c r="Y897" t="s">
        <v>599</v>
      </c>
      <c r="Z897" t="s">
        <v>600</v>
      </c>
      <c r="AA897" t="s">
        <v>29</v>
      </c>
      <c r="AB897" s="3">
        <v>23822</v>
      </c>
      <c r="AC897">
        <v>0</v>
      </c>
      <c r="AD897">
        <v>0</v>
      </c>
      <c r="AE897" s="3">
        <v>23822</v>
      </c>
      <c r="AF897" s="3">
        <f t="shared" si="56"/>
        <v>0</v>
      </c>
      <c r="AG897" s="3">
        <v>23822</v>
      </c>
      <c r="AH897" s="3">
        <f t="shared" si="57"/>
        <v>24608.125999999997</v>
      </c>
      <c r="AI897" s="3">
        <f t="shared" si="58"/>
        <v>25395.586031999996</v>
      </c>
      <c r="AJ897">
        <v>0</v>
      </c>
      <c r="AK897">
        <v>0</v>
      </c>
      <c r="AL897">
        <v>435</v>
      </c>
      <c r="AM897">
        <f t="shared" si="59"/>
        <v>870</v>
      </c>
      <c r="AN897">
        <v>23387</v>
      </c>
      <c r="AO897">
        <v>1.83</v>
      </c>
    </row>
    <row r="898" spans="1:41" hidden="1" x14ac:dyDescent="0.3">
      <c r="A898">
        <v>12385</v>
      </c>
      <c r="B898">
        <v>224357</v>
      </c>
      <c r="C898">
        <v>256780</v>
      </c>
      <c r="D898">
        <v>6560</v>
      </c>
      <c r="G898" t="s">
        <v>2174</v>
      </c>
      <c r="H898" t="s">
        <v>2175</v>
      </c>
      <c r="I898">
        <v>0</v>
      </c>
      <c r="J898" t="s">
        <v>519</v>
      </c>
      <c r="K898" t="s">
        <v>520</v>
      </c>
      <c r="L898">
        <v>5</v>
      </c>
      <c r="M898">
        <v>58</v>
      </c>
      <c r="N898" t="s">
        <v>617</v>
      </c>
      <c r="O898" t="s">
        <v>618</v>
      </c>
      <c r="P898" t="s">
        <v>619</v>
      </c>
      <c r="Q898" t="s">
        <v>524</v>
      </c>
      <c r="R898" t="s">
        <v>525</v>
      </c>
      <c r="S898" t="s">
        <v>526</v>
      </c>
      <c r="T898" t="s">
        <v>527</v>
      </c>
      <c r="U898" t="s">
        <v>779</v>
      </c>
      <c r="V898" t="s">
        <v>780</v>
      </c>
      <c r="W898" t="s">
        <v>530</v>
      </c>
      <c r="X898" t="s">
        <v>531</v>
      </c>
      <c r="Y898" t="s">
        <v>706</v>
      </c>
      <c r="Z898" t="s">
        <v>707</v>
      </c>
      <c r="AA898" t="s">
        <v>28</v>
      </c>
      <c r="AB898" s="3">
        <v>21150</v>
      </c>
      <c r="AC898">
        <v>0</v>
      </c>
      <c r="AD898">
        <v>0</v>
      </c>
      <c r="AE898" s="3">
        <v>21150</v>
      </c>
      <c r="AF898" s="3">
        <f t="shared" si="56"/>
        <v>0</v>
      </c>
      <c r="AG898" s="3">
        <v>21150</v>
      </c>
      <c r="AH898" s="3">
        <f t="shared" si="57"/>
        <v>21847.949999999997</v>
      </c>
      <c r="AI898" s="3">
        <f t="shared" si="58"/>
        <v>22547.084399999996</v>
      </c>
      <c r="AJ898">
        <v>0</v>
      </c>
      <c r="AK898">
        <v>0</v>
      </c>
      <c r="AL898">
        <v>0</v>
      </c>
      <c r="AM898">
        <f t="shared" si="59"/>
        <v>0</v>
      </c>
      <c r="AN898">
        <v>21150</v>
      </c>
      <c r="AO898">
        <v>0</v>
      </c>
    </row>
    <row r="899" spans="1:41" hidden="1" x14ac:dyDescent="0.3">
      <c r="A899">
        <v>11128</v>
      </c>
      <c r="B899">
        <v>199316</v>
      </c>
      <c r="C899">
        <v>236829</v>
      </c>
      <c r="D899">
        <v>444</v>
      </c>
      <c r="G899" t="s">
        <v>1448</v>
      </c>
      <c r="H899" t="s">
        <v>1449</v>
      </c>
      <c r="I899">
        <v>0</v>
      </c>
      <c r="J899" t="s">
        <v>519</v>
      </c>
      <c r="K899" t="s">
        <v>520</v>
      </c>
      <c r="L899">
        <v>4</v>
      </c>
      <c r="M899">
        <v>87</v>
      </c>
      <c r="N899" t="s">
        <v>574</v>
      </c>
      <c r="O899" t="s">
        <v>537</v>
      </c>
      <c r="P899" t="s">
        <v>538</v>
      </c>
      <c r="Q899" t="s">
        <v>524</v>
      </c>
      <c r="R899" t="s">
        <v>525</v>
      </c>
      <c r="S899" t="s">
        <v>526</v>
      </c>
      <c r="T899" t="s">
        <v>527</v>
      </c>
      <c r="U899" t="s">
        <v>554</v>
      </c>
      <c r="V899" t="s">
        <v>555</v>
      </c>
      <c r="W899" t="s">
        <v>541</v>
      </c>
      <c r="X899" t="s">
        <v>542</v>
      </c>
      <c r="Y899" t="s">
        <v>658</v>
      </c>
      <c r="Z899" t="s">
        <v>659</v>
      </c>
      <c r="AA899" t="s">
        <v>26</v>
      </c>
      <c r="AB899" s="3">
        <v>1534</v>
      </c>
      <c r="AC899" s="3">
        <v>0</v>
      </c>
      <c r="AD899">
        <v>0</v>
      </c>
      <c r="AE899" s="3">
        <v>1534</v>
      </c>
      <c r="AF899" s="3">
        <f t="shared" si="56"/>
        <v>-1534</v>
      </c>
      <c r="AG899" s="3">
        <v>0</v>
      </c>
      <c r="AH899" s="3">
        <f t="shared" si="57"/>
        <v>0</v>
      </c>
      <c r="AI899" s="3">
        <f t="shared" si="58"/>
        <v>0</v>
      </c>
      <c r="AJ899">
        <v>0</v>
      </c>
      <c r="AK899">
        <v>0</v>
      </c>
      <c r="AL899">
        <v>727.9</v>
      </c>
      <c r="AM899">
        <f t="shared" si="59"/>
        <v>1455.8</v>
      </c>
      <c r="AN899">
        <v>806.1</v>
      </c>
      <c r="AO899">
        <v>47.45</v>
      </c>
    </row>
    <row r="900" spans="1:41" hidden="1" x14ac:dyDescent="0.3">
      <c r="A900">
        <v>11128</v>
      </c>
      <c r="B900">
        <v>223833</v>
      </c>
      <c r="C900">
        <v>256470</v>
      </c>
      <c r="D900">
        <v>444</v>
      </c>
      <c r="G900" t="s">
        <v>1448</v>
      </c>
      <c r="H900" t="s">
        <v>1449</v>
      </c>
      <c r="I900">
        <v>0</v>
      </c>
      <c r="J900" t="s">
        <v>519</v>
      </c>
      <c r="K900" t="s">
        <v>520</v>
      </c>
      <c r="L900">
        <v>4</v>
      </c>
      <c r="M900">
        <v>87</v>
      </c>
      <c r="N900" t="s">
        <v>574</v>
      </c>
      <c r="O900" t="s">
        <v>537</v>
      </c>
      <c r="P900" t="s">
        <v>538</v>
      </c>
      <c r="Q900" t="s">
        <v>524</v>
      </c>
      <c r="R900" t="s">
        <v>525</v>
      </c>
      <c r="S900" t="s">
        <v>526</v>
      </c>
      <c r="T900" t="s">
        <v>527</v>
      </c>
      <c r="U900" t="s">
        <v>554</v>
      </c>
      <c r="V900" t="s">
        <v>555</v>
      </c>
      <c r="W900" t="s">
        <v>541</v>
      </c>
      <c r="X900" t="s">
        <v>542</v>
      </c>
      <c r="Y900" t="s">
        <v>669</v>
      </c>
      <c r="Z900" t="s">
        <v>670</v>
      </c>
      <c r="AA900" t="s">
        <v>26</v>
      </c>
      <c r="AB900" s="3">
        <v>66000</v>
      </c>
      <c r="AC900" s="3">
        <v>0</v>
      </c>
      <c r="AD900">
        <v>0</v>
      </c>
      <c r="AE900" s="3">
        <v>66000</v>
      </c>
      <c r="AF900" s="3">
        <f t="shared" si="56"/>
        <v>-66000</v>
      </c>
      <c r="AG900" s="3">
        <v>0</v>
      </c>
      <c r="AH900" s="3">
        <f t="shared" si="57"/>
        <v>0</v>
      </c>
      <c r="AI900" s="3">
        <f t="shared" si="58"/>
        <v>0</v>
      </c>
      <c r="AJ900">
        <v>0</v>
      </c>
      <c r="AK900">
        <v>0</v>
      </c>
      <c r="AL900">
        <v>49000</v>
      </c>
      <c r="AM900">
        <f t="shared" si="59"/>
        <v>98000</v>
      </c>
      <c r="AN900">
        <v>17000</v>
      </c>
      <c r="AO900">
        <v>74.239999999999995</v>
      </c>
    </row>
    <row r="901" spans="1:41" hidden="1" x14ac:dyDescent="0.3">
      <c r="A901">
        <v>11128</v>
      </c>
      <c r="B901">
        <v>199488</v>
      </c>
      <c r="C901">
        <v>236999</v>
      </c>
      <c r="D901">
        <v>444</v>
      </c>
      <c r="G901" t="s">
        <v>1448</v>
      </c>
      <c r="H901" t="s">
        <v>1449</v>
      </c>
      <c r="I901">
        <v>0</v>
      </c>
      <c r="J901" t="s">
        <v>519</v>
      </c>
      <c r="K901" t="s">
        <v>520</v>
      </c>
      <c r="L901">
        <v>4</v>
      </c>
      <c r="M901">
        <v>87</v>
      </c>
      <c r="N901" t="s">
        <v>574</v>
      </c>
      <c r="O901" t="s">
        <v>537</v>
      </c>
      <c r="P901" t="s">
        <v>538</v>
      </c>
      <c r="Q901" t="s">
        <v>524</v>
      </c>
      <c r="R901" t="s">
        <v>525</v>
      </c>
      <c r="S901" t="s">
        <v>526</v>
      </c>
      <c r="T901" t="s">
        <v>527</v>
      </c>
      <c r="U901" t="s">
        <v>554</v>
      </c>
      <c r="V901" t="s">
        <v>555</v>
      </c>
      <c r="W901" t="s">
        <v>541</v>
      </c>
      <c r="X901" t="s">
        <v>542</v>
      </c>
      <c r="Y901" t="s">
        <v>646</v>
      </c>
      <c r="Z901" t="s">
        <v>647</v>
      </c>
      <c r="AA901" t="s">
        <v>26</v>
      </c>
      <c r="AB901" s="3">
        <v>29429</v>
      </c>
      <c r="AC901" s="3">
        <v>0</v>
      </c>
      <c r="AD901">
        <v>0</v>
      </c>
      <c r="AE901" s="3">
        <v>29429</v>
      </c>
      <c r="AF901" s="3">
        <f t="shared" si="56"/>
        <v>-29429</v>
      </c>
      <c r="AG901" s="3">
        <v>0</v>
      </c>
      <c r="AH901" s="3">
        <f t="shared" si="57"/>
        <v>0</v>
      </c>
      <c r="AI901" s="3">
        <f t="shared" si="58"/>
        <v>0</v>
      </c>
      <c r="AJ901">
        <v>0</v>
      </c>
      <c r="AK901">
        <v>0</v>
      </c>
      <c r="AL901">
        <v>13369.68</v>
      </c>
      <c r="AM901">
        <f t="shared" si="59"/>
        <v>26739.360000000001</v>
      </c>
      <c r="AN901">
        <v>16059.32</v>
      </c>
      <c r="AO901">
        <v>45.43</v>
      </c>
    </row>
    <row r="902" spans="1:41" hidden="1" x14ac:dyDescent="0.3">
      <c r="A902">
        <v>11128</v>
      </c>
      <c r="B902">
        <v>199309</v>
      </c>
      <c r="C902">
        <v>236822</v>
      </c>
      <c r="D902">
        <v>444</v>
      </c>
      <c r="G902" t="s">
        <v>1448</v>
      </c>
      <c r="H902" t="s">
        <v>1449</v>
      </c>
      <c r="I902">
        <v>0</v>
      </c>
      <c r="J902" t="s">
        <v>519</v>
      </c>
      <c r="K902" t="s">
        <v>520</v>
      </c>
      <c r="L902">
        <v>4</v>
      </c>
      <c r="M902">
        <v>87</v>
      </c>
      <c r="N902" t="s">
        <v>574</v>
      </c>
      <c r="O902" t="s">
        <v>537</v>
      </c>
      <c r="P902" t="s">
        <v>538</v>
      </c>
      <c r="Q902" t="s">
        <v>524</v>
      </c>
      <c r="R902" t="s">
        <v>525</v>
      </c>
      <c r="S902" t="s">
        <v>526</v>
      </c>
      <c r="T902" t="s">
        <v>527</v>
      </c>
      <c r="U902" t="s">
        <v>554</v>
      </c>
      <c r="V902" t="s">
        <v>555</v>
      </c>
      <c r="W902" t="s">
        <v>541</v>
      </c>
      <c r="X902" t="s">
        <v>542</v>
      </c>
      <c r="Y902" t="s">
        <v>642</v>
      </c>
      <c r="Z902" t="s">
        <v>643</v>
      </c>
      <c r="AA902" t="s">
        <v>26</v>
      </c>
      <c r="AB902" s="3">
        <v>637108</v>
      </c>
      <c r="AC902" s="3">
        <v>0</v>
      </c>
      <c r="AD902">
        <v>0</v>
      </c>
      <c r="AE902" s="3">
        <v>637108</v>
      </c>
      <c r="AF902" s="3">
        <f t="shared" si="56"/>
        <v>-637108</v>
      </c>
      <c r="AG902" s="3">
        <v>0</v>
      </c>
      <c r="AH902" s="3">
        <f t="shared" si="57"/>
        <v>0</v>
      </c>
      <c r="AI902" s="3">
        <f t="shared" si="58"/>
        <v>0</v>
      </c>
      <c r="AJ902">
        <v>0</v>
      </c>
      <c r="AK902">
        <v>0</v>
      </c>
      <c r="AL902">
        <v>361166.92</v>
      </c>
      <c r="AM902">
        <f t="shared" si="59"/>
        <v>722333.84</v>
      </c>
      <c r="AN902">
        <v>275941.08</v>
      </c>
      <c r="AO902">
        <v>56.69</v>
      </c>
    </row>
    <row r="903" spans="1:41" hidden="1" x14ac:dyDescent="0.3">
      <c r="A903">
        <v>11128</v>
      </c>
      <c r="B903">
        <v>210594</v>
      </c>
      <c r="C903">
        <v>247904</v>
      </c>
      <c r="D903">
        <v>444</v>
      </c>
      <c r="G903" t="s">
        <v>1448</v>
      </c>
      <c r="H903" t="s">
        <v>1449</v>
      </c>
      <c r="I903">
        <v>0</v>
      </c>
      <c r="J903" t="s">
        <v>519</v>
      </c>
      <c r="K903" t="s">
        <v>520</v>
      </c>
      <c r="L903">
        <v>5</v>
      </c>
      <c r="M903">
        <v>58</v>
      </c>
      <c r="N903" t="s">
        <v>617</v>
      </c>
      <c r="O903" t="s">
        <v>618</v>
      </c>
      <c r="P903" t="s">
        <v>619</v>
      </c>
      <c r="Q903" t="s">
        <v>524</v>
      </c>
      <c r="R903" t="s">
        <v>525</v>
      </c>
      <c r="S903" t="s">
        <v>526</v>
      </c>
      <c r="T903" t="s">
        <v>527</v>
      </c>
      <c r="U903" t="s">
        <v>554</v>
      </c>
      <c r="V903" t="s">
        <v>555</v>
      </c>
      <c r="W903" t="s">
        <v>541</v>
      </c>
      <c r="X903" t="s">
        <v>542</v>
      </c>
      <c r="Y903" t="s">
        <v>735</v>
      </c>
      <c r="Z903" t="s">
        <v>736</v>
      </c>
      <c r="AA903" t="s">
        <v>26</v>
      </c>
      <c r="AB903" s="3">
        <v>194020</v>
      </c>
      <c r="AC903" s="3">
        <v>0</v>
      </c>
      <c r="AD903">
        <v>0</v>
      </c>
      <c r="AE903" s="3">
        <v>194020</v>
      </c>
      <c r="AF903" s="3">
        <f t="shared" si="56"/>
        <v>-194020</v>
      </c>
      <c r="AG903" s="3">
        <v>0</v>
      </c>
      <c r="AH903" s="3">
        <f t="shared" si="57"/>
        <v>0</v>
      </c>
      <c r="AI903" s="3">
        <f t="shared" si="58"/>
        <v>0</v>
      </c>
      <c r="AJ903">
        <v>0</v>
      </c>
      <c r="AK903">
        <v>0</v>
      </c>
      <c r="AL903">
        <v>144978.95000000001</v>
      </c>
      <c r="AM903">
        <f t="shared" si="59"/>
        <v>289957.90000000002</v>
      </c>
      <c r="AN903">
        <v>49041.05</v>
      </c>
      <c r="AO903">
        <v>74.72</v>
      </c>
    </row>
    <row r="904" spans="1:41" hidden="1" x14ac:dyDescent="0.3">
      <c r="A904">
        <v>12244</v>
      </c>
      <c r="B904">
        <v>225144</v>
      </c>
      <c r="C904">
        <v>257170</v>
      </c>
      <c r="D904">
        <v>6515</v>
      </c>
      <c r="G904" t="s">
        <v>1890</v>
      </c>
      <c r="H904" t="s">
        <v>1891</v>
      </c>
      <c r="I904">
        <v>0</v>
      </c>
      <c r="J904" t="s">
        <v>519</v>
      </c>
      <c r="K904" t="s">
        <v>520</v>
      </c>
      <c r="L904">
        <v>5</v>
      </c>
      <c r="M904">
        <v>58</v>
      </c>
      <c r="N904" t="s">
        <v>617</v>
      </c>
      <c r="O904" t="s">
        <v>618</v>
      </c>
      <c r="P904" t="s">
        <v>619</v>
      </c>
      <c r="Q904" t="s">
        <v>524</v>
      </c>
      <c r="R904" t="s">
        <v>525</v>
      </c>
      <c r="S904" t="s">
        <v>526</v>
      </c>
      <c r="T904" t="s">
        <v>527</v>
      </c>
      <c r="U904" t="s">
        <v>779</v>
      </c>
      <c r="V904" t="s">
        <v>780</v>
      </c>
      <c r="W904" t="s">
        <v>541</v>
      </c>
      <c r="X904" t="s">
        <v>542</v>
      </c>
      <c r="Y904" t="s">
        <v>599</v>
      </c>
      <c r="Z904" t="s">
        <v>600</v>
      </c>
      <c r="AA904" t="s">
        <v>29</v>
      </c>
      <c r="AB904" s="3">
        <v>23400</v>
      </c>
      <c r="AC904">
        <v>0</v>
      </c>
      <c r="AD904">
        <v>0</v>
      </c>
      <c r="AE904" s="3">
        <v>23400</v>
      </c>
      <c r="AF904" s="3">
        <f t="shared" si="56"/>
        <v>0</v>
      </c>
      <c r="AG904" s="3">
        <v>23400</v>
      </c>
      <c r="AH904" s="3">
        <f t="shared" si="57"/>
        <v>24172.199999999997</v>
      </c>
      <c r="AI904" s="3">
        <f t="shared" si="58"/>
        <v>24945.710399999996</v>
      </c>
      <c r="AJ904">
        <v>0</v>
      </c>
      <c r="AK904">
        <v>0</v>
      </c>
      <c r="AL904">
        <v>0</v>
      </c>
      <c r="AM904">
        <f t="shared" si="59"/>
        <v>0</v>
      </c>
      <c r="AN904">
        <v>23400</v>
      </c>
      <c r="AO904">
        <v>0</v>
      </c>
    </row>
    <row r="905" spans="1:41" hidden="1" x14ac:dyDescent="0.3">
      <c r="A905">
        <v>11128</v>
      </c>
      <c r="B905">
        <v>199453</v>
      </c>
      <c r="C905">
        <v>236964</v>
      </c>
      <c r="D905">
        <v>444</v>
      </c>
      <c r="G905" t="s">
        <v>1448</v>
      </c>
      <c r="H905" t="s">
        <v>1449</v>
      </c>
      <c r="I905">
        <v>0</v>
      </c>
      <c r="J905" t="s">
        <v>519</v>
      </c>
      <c r="K905" t="s">
        <v>520</v>
      </c>
      <c r="L905">
        <v>4</v>
      </c>
      <c r="M905">
        <v>50</v>
      </c>
      <c r="N905" t="s">
        <v>536</v>
      </c>
      <c r="O905" t="s">
        <v>537</v>
      </c>
      <c r="P905" t="s">
        <v>538</v>
      </c>
      <c r="Q905" t="s">
        <v>524</v>
      </c>
      <c r="R905" t="s">
        <v>525</v>
      </c>
      <c r="S905" t="s">
        <v>526</v>
      </c>
      <c r="T905" t="s">
        <v>527</v>
      </c>
      <c r="U905" t="s">
        <v>554</v>
      </c>
      <c r="V905" t="s">
        <v>555</v>
      </c>
      <c r="W905" t="s">
        <v>541</v>
      </c>
      <c r="X905" t="s">
        <v>542</v>
      </c>
      <c r="Y905" t="s">
        <v>673</v>
      </c>
      <c r="Z905" t="s">
        <v>674</v>
      </c>
      <c r="AA905" t="s">
        <v>26</v>
      </c>
      <c r="AB905" s="3">
        <v>108055</v>
      </c>
      <c r="AC905" s="3">
        <v>0</v>
      </c>
      <c r="AD905">
        <v>0</v>
      </c>
      <c r="AE905" s="3">
        <v>108055</v>
      </c>
      <c r="AF905" s="3">
        <f t="shared" si="56"/>
        <v>-108055</v>
      </c>
      <c r="AG905" s="3">
        <v>0</v>
      </c>
      <c r="AH905" s="3">
        <f t="shared" si="57"/>
        <v>0</v>
      </c>
      <c r="AI905" s="3">
        <f t="shared" si="58"/>
        <v>0</v>
      </c>
      <c r="AJ905">
        <v>0</v>
      </c>
      <c r="AK905">
        <v>0</v>
      </c>
      <c r="AL905">
        <v>141727</v>
      </c>
      <c r="AM905">
        <f t="shared" si="59"/>
        <v>283454</v>
      </c>
      <c r="AN905">
        <v>-33672</v>
      </c>
      <c r="AO905">
        <v>131.16</v>
      </c>
    </row>
    <row r="906" spans="1:41" hidden="1" x14ac:dyDescent="0.3">
      <c r="A906">
        <v>11128</v>
      </c>
      <c r="B906">
        <v>199495</v>
      </c>
      <c r="C906">
        <v>237006</v>
      </c>
      <c r="D906">
        <v>444</v>
      </c>
      <c r="G906" t="s">
        <v>1448</v>
      </c>
      <c r="H906" t="s">
        <v>1449</v>
      </c>
      <c r="I906">
        <v>0</v>
      </c>
      <c r="J906" t="s">
        <v>519</v>
      </c>
      <c r="K906" t="s">
        <v>520</v>
      </c>
      <c r="L906">
        <v>4</v>
      </c>
      <c r="M906">
        <v>50</v>
      </c>
      <c r="N906" t="s">
        <v>536</v>
      </c>
      <c r="O906" t="s">
        <v>537</v>
      </c>
      <c r="P906" t="s">
        <v>538</v>
      </c>
      <c r="Q906" t="s">
        <v>524</v>
      </c>
      <c r="R906" t="s">
        <v>525</v>
      </c>
      <c r="S906" t="s">
        <v>526</v>
      </c>
      <c r="T906" t="s">
        <v>527</v>
      </c>
      <c r="U906" t="s">
        <v>554</v>
      </c>
      <c r="V906" t="s">
        <v>555</v>
      </c>
      <c r="W906" t="s">
        <v>541</v>
      </c>
      <c r="X906" t="s">
        <v>542</v>
      </c>
      <c r="Y906" t="s">
        <v>667</v>
      </c>
      <c r="Z906" t="s">
        <v>668</v>
      </c>
      <c r="AA906" t="s">
        <v>26</v>
      </c>
      <c r="AB906" s="3">
        <v>827187</v>
      </c>
      <c r="AC906" s="3">
        <v>0</v>
      </c>
      <c r="AD906">
        <v>0</v>
      </c>
      <c r="AE906" s="3">
        <v>827187</v>
      </c>
      <c r="AF906" s="3">
        <f t="shared" si="56"/>
        <v>-827187</v>
      </c>
      <c r="AG906" s="3">
        <v>0</v>
      </c>
      <c r="AH906" s="3">
        <f t="shared" si="57"/>
        <v>0</v>
      </c>
      <c r="AI906" s="3">
        <f t="shared" si="58"/>
        <v>0</v>
      </c>
      <c r="AJ906">
        <v>0</v>
      </c>
      <c r="AK906">
        <v>0</v>
      </c>
      <c r="AL906">
        <v>396214.8</v>
      </c>
      <c r="AM906">
        <f t="shared" si="59"/>
        <v>792429.6</v>
      </c>
      <c r="AN906">
        <v>430972.2</v>
      </c>
      <c r="AO906">
        <v>47.9</v>
      </c>
    </row>
    <row r="907" spans="1:41" hidden="1" x14ac:dyDescent="0.3">
      <c r="A907">
        <v>11128</v>
      </c>
      <c r="B907">
        <v>232812</v>
      </c>
      <c r="C907">
        <v>257888</v>
      </c>
      <c r="D907">
        <v>444</v>
      </c>
      <c r="G907" t="s">
        <v>1448</v>
      </c>
      <c r="H907" t="s">
        <v>1449</v>
      </c>
      <c r="I907">
        <v>0</v>
      </c>
      <c r="J907" t="s">
        <v>519</v>
      </c>
      <c r="K907" t="s">
        <v>520</v>
      </c>
      <c r="L907">
        <v>4</v>
      </c>
      <c r="M907">
        <v>87</v>
      </c>
      <c r="N907" t="s">
        <v>574</v>
      </c>
      <c r="O907" t="s">
        <v>537</v>
      </c>
      <c r="P907" t="s">
        <v>538</v>
      </c>
      <c r="Q907" t="s">
        <v>524</v>
      </c>
      <c r="R907" t="s">
        <v>525</v>
      </c>
      <c r="S907" t="s">
        <v>526</v>
      </c>
      <c r="T907" t="s">
        <v>527</v>
      </c>
      <c r="U907" t="s">
        <v>554</v>
      </c>
      <c r="V907" t="s">
        <v>555</v>
      </c>
      <c r="W907" t="s">
        <v>541</v>
      </c>
      <c r="X907" t="s">
        <v>542</v>
      </c>
      <c r="Y907" t="s">
        <v>675</v>
      </c>
      <c r="Z907" t="s">
        <v>676</v>
      </c>
      <c r="AA907" t="s">
        <v>26</v>
      </c>
      <c r="AB907" s="3">
        <v>58094</v>
      </c>
      <c r="AC907" s="3">
        <v>0</v>
      </c>
      <c r="AD907">
        <v>0</v>
      </c>
      <c r="AE907" s="3">
        <v>58094</v>
      </c>
      <c r="AF907" s="3">
        <f t="shared" si="56"/>
        <v>-58094</v>
      </c>
      <c r="AG907" s="3">
        <v>0</v>
      </c>
      <c r="AH907" s="3">
        <f t="shared" si="57"/>
        <v>0</v>
      </c>
      <c r="AI907" s="3">
        <f t="shared" si="58"/>
        <v>0</v>
      </c>
      <c r="AJ907">
        <v>0</v>
      </c>
      <c r="AK907">
        <v>0</v>
      </c>
      <c r="AL907">
        <v>32766.44</v>
      </c>
      <c r="AM907">
        <f t="shared" si="59"/>
        <v>65532.88</v>
      </c>
      <c r="AN907">
        <v>25327.56</v>
      </c>
      <c r="AO907">
        <v>56.4</v>
      </c>
    </row>
    <row r="908" spans="1:41" hidden="1" x14ac:dyDescent="0.3">
      <c r="A908">
        <v>11128</v>
      </c>
      <c r="B908">
        <v>199474</v>
      </c>
      <c r="C908">
        <v>236985</v>
      </c>
      <c r="D908">
        <v>444</v>
      </c>
      <c r="G908" t="s">
        <v>1448</v>
      </c>
      <c r="H908" t="s">
        <v>1449</v>
      </c>
      <c r="I908">
        <v>0</v>
      </c>
      <c r="J908" t="s">
        <v>519</v>
      </c>
      <c r="K908" t="s">
        <v>520</v>
      </c>
      <c r="L908">
        <v>4</v>
      </c>
      <c r="M908">
        <v>87</v>
      </c>
      <c r="N908" t="s">
        <v>574</v>
      </c>
      <c r="O908" t="s">
        <v>537</v>
      </c>
      <c r="P908" t="s">
        <v>538</v>
      </c>
      <c r="Q908" t="s">
        <v>524</v>
      </c>
      <c r="R908" t="s">
        <v>525</v>
      </c>
      <c r="S908" t="s">
        <v>526</v>
      </c>
      <c r="T908" t="s">
        <v>527</v>
      </c>
      <c r="U908" t="s">
        <v>554</v>
      </c>
      <c r="V908" t="s">
        <v>555</v>
      </c>
      <c r="W908" t="s">
        <v>541</v>
      </c>
      <c r="X908" t="s">
        <v>542</v>
      </c>
      <c r="Y908" t="s">
        <v>652</v>
      </c>
      <c r="Z908" t="s">
        <v>653</v>
      </c>
      <c r="AA908" t="s">
        <v>26</v>
      </c>
      <c r="AB908" s="3">
        <v>6920534</v>
      </c>
      <c r="AC908" s="3">
        <v>0</v>
      </c>
      <c r="AD908">
        <v>0</v>
      </c>
      <c r="AE908" s="3">
        <v>6920534</v>
      </c>
      <c r="AF908" s="3">
        <f t="shared" si="56"/>
        <v>-6920534</v>
      </c>
      <c r="AG908" s="3">
        <v>0</v>
      </c>
      <c r="AH908" s="3">
        <f t="shared" si="57"/>
        <v>0</v>
      </c>
      <c r="AI908" s="3">
        <f t="shared" si="58"/>
        <v>0</v>
      </c>
      <c r="AJ908">
        <v>0</v>
      </c>
      <c r="AK908">
        <v>0</v>
      </c>
      <c r="AL908">
        <v>3094645.3</v>
      </c>
      <c r="AM908">
        <f t="shared" si="59"/>
        <v>6189290.5999999996</v>
      </c>
      <c r="AN908">
        <v>3825888.7</v>
      </c>
      <c r="AO908">
        <v>44.72</v>
      </c>
    </row>
    <row r="909" spans="1:41" hidden="1" x14ac:dyDescent="0.3">
      <c r="A909">
        <v>11128</v>
      </c>
      <c r="B909">
        <v>199496</v>
      </c>
      <c r="C909">
        <v>237007</v>
      </c>
      <c r="D909">
        <v>444</v>
      </c>
      <c r="G909" t="s">
        <v>1448</v>
      </c>
      <c r="H909" t="s">
        <v>1449</v>
      </c>
      <c r="I909">
        <v>0</v>
      </c>
      <c r="J909" t="s">
        <v>519</v>
      </c>
      <c r="K909" t="s">
        <v>520</v>
      </c>
      <c r="L909">
        <v>4</v>
      </c>
      <c r="M909">
        <v>87</v>
      </c>
      <c r="N909" t="s">
        <v>574</v>
      </c>
      <c r="O909" t="s">
        <v>537</v>
      </c>
      <c r="P909" t="s">
        <v>538</v>
      </c>
      <c r="Q909" t="s">
        <v>524</v>
      </c>
      <c r="R909" t="s">
        <v>525</v>
      </c>
      <c r="S909" t="s">
        <v>526</v>
      </c>
      <c r="T909" t="s">
        <v>527</v>
      </c>
      <c r="U909" t="s">
        <v>554</v>
      </c>
      <c r="V909" t="s">
        <v>555</v>
      </c>
      <c r="W909" t="s">
        <v>541</v>
      </c>
      <c r="X909" t="s">
        <v>542</v>
      </c>
      <c r="Y909" t="s">
        <v>656</v>
      </c>
      <c r="Z909" t="s">
        <v>657</v>
      </c>
      <c r="AA909" t="s">
        <v>26</v>
      </c>
      <c r="AB909" s="3">
        <v>576711</v>
      </c>
      <c r="AC909" s="3">
        <v>0</v>
      </c>
      <c r="AD909">
        <v>0</v>
      </c>
      <c r="AE909" s="3">
        <v>576711</v>
      </c>
      <c r="AF909" s="3">
        <f t="shared" si="56"/>
        <v>-576711</v>
      </c>
      <c r="AG909" s="3">
        <v>0</v>
      </c>
      <c r="AH909" s="3">
        <f t="shared" si="57"/>
        <v>0</v>
      </c>
      <c r="AI909" s="3">
        <f t="shared" si="58"/>
        <v>0</v>
      </c>
      <c r="AJ909">
        <v>0</v>
      </c>
      <c r="AK909">
        <v>0</v>
      </c>
      <c r="AL909">
        <v>254827.27</v>
      </c>
      <c r="AM909">
        <f t="shared" si="59"/>
        <v>509654.54</v>
      </c>
      <c r="AN909">
        <v>321883.73</v>
      </c>
      <c r="AO909">
        <v>44.19</v>
      </c>
    </row>
    <row r="910" spans="1:41" hidden="1" x14ac:dyDescent="0.3">
      <c r="A910">
        <v>11128</v>
      </c>
      <c r="B910">
        <v>199481</v>
      </c>
      <c r="C910">
        <v>236992</v>
      </c>
      <c r="D910">
        <v>444</v>
      </c>
      <c r="G910" t="s">
        <v>1448</v>
      </c>
      <c r="H910" t="s">
        <v>1449</v>
      </c>
      <c r="I910">
        <v>0</v>
      </c>
      <c r="J910" t="s">
        <v>519</v>
      </c>
      <c r="K910" t="s">
        <v>520</v>
      </c>
      <c r="L910">
        <v>4</v>
      </c>
      <c r="M910">
        <v>87</v>
      </c>
      <c r="N910" t="s">
        <v>574</v>
      </c>
      <c r="O910" t="s">
        <v>537</v>
      </c>
      <c r="P910" t="s">
        <v>538</v>
      </c>
      <c r="Q910" t="s">
        <v>524</v>
      </c>
      <c r="R910" t="s">
        <v>525</v>
      </c>
      <c r="S910" t="s">
        <v>526</v>
      </c>
      <c r="T910" t="s">
        <v>527</v>
      </c>
      <c r="U910" t="s">
        <v>554</v>
      </c>
      <c r="V910" t="s">
        <v>555</v>
      </c>
      <c r="W910" t="s">
        <v>541</v>
      </c>
      <c r="X910" t="s">
        <v>542</v>
      </c>
      <c r="Y910" t="s">
        <v>650</v>
      </c>
      <c r="Z910" t="s">
        <v>651</v>
      </c>
      <c r="AA910" t="s">
        <v>26</v>
      </c>
      <c r="AB910" s="3">
        <v>108400</v>
      </c>
      <c r="AC910" s="3">
        <v>0</v>
      </c>
      <c r="AD910">
        <v>0</v>
      </c>
      <c r="AE910" s="3">
        <v>108400</v>
      </c>
      <c r="AF910" s="3">
        <f t="shared" si="56"/>
        <v>-108400</v>
      </c>
      <c r="AG910" s="3">
        <v>0</v>
      </c>
      <c r="AH910" s="3">
        <f t="shared" si="57"/>
        <v>0</v>
      </c>
      <c r="AI910" s="3">
        <f t="shared" si="58"/>
        <v>0</v>
      </c>
      <c r="AJ910">
        <v>0</v>
      </c>
      <c r="AK910">
        <v>0</v>
      </c>
      <c r="AL910">
        <v>47523.16</v>
      </c>
      <c r="AM910">
        <f t="shared" si="59"/>
        <v>95046.32</v>
      </c>
      <c r="AN910">
        <v>60876.84</v>
      </c>
      <c r="AO910">
        <v>43.84</v>
      </c>
    </row>
    <row r="911" spans="1:41" hidden="1" x14ac:dyDescent="0.3">
      <c r="A911">
        <v>11128</v>
      </c>
      <c r="B911">
        <v>199446</v>
      </c>
      <c r="C911">
        <v>236957</v>
      </c>
      <c r="D911">
        <v>444</v>
      </c>
      <c r="G911" t="s">
        <v>1448</v>
      </c>
      <c r="H911" t="s">
        <v>1449</v>
      </c>
      <c r="I911">
        <v>0</v>
      </c>
      <c r="J911" t="s">
        <v>519</v>
      </c>
      <c r="K911" t="s">
        <v>520</v>
      </c>
      <c r="L911">
        <v>4</v>
      </c>
      <c r="M911">
        <v>50</v>
      </c>
      <c r="N911" t="s">
        <v>536</v>
      </c>
      <c r="O911" t="s">
        <v>537</v>
      </c>
      <c r="P911" t="s">
        <v>538</v>
      </c>
      <c r="Q911" t="s">
        <v>524</v>
      </c>
      <c r="R911" t="s">
        <v>525</v>
      </c>
      <c r="S911" t="s">
        <v>526</v>
      </c>
      <c r="T911" t="s">
        <v>527</v>
      </c>
      <c r="U911" t="s">
        <v>554</v>
      </c>
      <c r="V911" t="s">
        <v>555</v>
      </c>
      <c r="W911" t="s">
        <v>541</v>
      </c>
      <c r="X911" t="s">
        <v>542</v>
      </c>
      <c r="Y911" t="s">
        <v>644</v>
      </c>
      <c r="Z911" t="s">
        <v>645</v>
      </c>
      <c r="AA911" t="s">
        <v>26</v>
      </c>
      <c r="AB911" s="3">
        <v>442488</v>
      </c>
      <c r="AC911" s="3">
        <v>0</v>
      </c>
      <c r="AD911">
        <v>0</v>
      </c>
      <c r="AE911" s="3">
        <v>442488</v>
      </c>
      <c r="AF911" s="3">
        <f t="shared" si="56"/>
        <v>-442488</v>
      </c>
      <c r="AG911" s="3">
        <v>0</v>
      </c>
      <c r="AH911" s="3">
        <f t="shared" si="57"/>
        <v>0</v>
      </c>
      <c r="AI911" s="3">
        <f t="shared" si="58"/>
        <v>0</v>
      </c>
      <c r="AJ911">
        <v>0</v>
      </c>
      <c r="AK911">
        <v>0</v>
      </c>
      <c r="AL911">
        <v>170222.4</v>
      </c>
      <c r="AM911">
        <f t="shared" si="59"/>
        <v>340444.8</v>
      </c>
      <c r="AN911">
        <v>272265.59999999998</v>
      </c>
      <c r="AO911">
        <v>38.47</v>
      </c>
    </row>
    <row r="912" spans="1:41" hidden="1" x14ac:dyDescent="0.3">
      <c r="A912">
        <v>11128</v>
      </c>
      <c r="B912">
        <v>199460</v>
      </c>
      <c r="C912">
        <v>236971</v>
      </c>
      <c r="D912">
        <v>444</v>
      </c>
      <c r="G912" t="s">
        <v>1448</v>
      </c>
      <c r="H912" t="s">
        <v>1449</v>
      </c>
      <c r="I912">
        <v>0</v>
      </c>
      <c r="J912" t="s">
        <v>519</v>
      </c>
      <c r="K912" t="s">
        <v>520</v>
      </c>
      <c r="L912">
        <v>4</v>
      </c>
      <c r="M912">
        <v>87</v>
      </c>
      <c r="N912" t="s">
        <v>574</v>
      </c>
      <c r="O912" t="s">
        <v>537</v>
      </c>
      <c r="P912" t="s">
        <v>538</v>
      </c>
      <c r="Q912" t="s">
        <v>524</v>
      </c>
      <c r="R912" t="s">
        <v>525</v>
      </c>
      <c r="S912" t="s">
        <v>526</v>
      </c>
      <c r="T912" t="s">
        <v>527</v>
      </c>
      <c r="U912" t="s">
        <v>554</v>
      </c>
      <c r="V912" t="s">
        <v>555</v>
      </c>
      <c r="W912" t="s">
        <v>541</v>
      </c>
      <c r="X912" t="s">
        <v>542</v>
      </c>
      <c r="Y912" t="s">
        <v>660</v>
      </c>
      <c r="Z912" t="s">
        <v>661</v>
      </c>
      <c r="AA912" t="s">
        <v>26</v>
      </c>
      <c r="AB912" s="3">
        <v>1071385</v>
      </c>
      <c r="AC912" s="3">
        <v>0</v>
      </c>
      <c r="AD912">
        <v>0</v>
      </c>
      <c r="AE912" s="3">
        <v>1071385</v>
      </c>
      <c r="AF912" s="3">
        <f t="shared" si="56"/>
        <v>-1071385</v>
      </c>
      <c r="AG912" s="3">
        <v>0</v>
      </c>
      <c r="AH912" s="3">
        <f t="shared" si="57"/>
        <v>0</v>
      </c>
      <c r="AI912" s="3">
        <f t="shared" si="58"/>
        <v>0</v>
      </c>
      <c r="AJ912">
        <v>0</v>
      </c>
      <c r="AK912">
        <v>0</v>
      </c>
      <c r="AL912">
        <v>505737.36</v>
      </c>
      <c r="AM912">
        <f t="shared" si="59"/>
        <v>1011474.72</v>
      </c>
      <c r="AN912">
        <v>565647.64</v>
      </c>
      <c r="AO912">
        <v>47.2</v>
      </c>
    </row>
    <row r="913" spans="1:41" hidden="1" x14ac:dyDescent="0.3">
      <c r="A913">
        <v>12322</v>
      </c>
      <c r="B913">
        <v>224288</v>
      </c>
      <c r="C913">
        <v>256728</v>
      </c>
      <c r="D913">
        <v>6545</v>
      </c>
      <c r="G913" t="s">
        <v>2038</v>
      </c>
      <c r="H913" t="s">
        <v>2039</v>
      </c>
      <c r="I913">
        <v>0</v>
      </c>
      <c r="J913" t="s">
        <v>519</v>
      </c>
      <c r="K913" t="s">
        <v>520</v>
      </c>
      <c r="L913">
        <v>5</v>
      </c>
      <c r="M913">
        <v>58</v>
      </c>
      <c r="N913" t="s">
        <v>617</v>
      </c>
      <c r="O913" t="s">
        <v>618</v>
      </c>
      <c r="P913" t="s">
        <v>619</v>
      </c>
      <c r="Q913" t="s">
        <v>524</v>
      </c>
      <c r="R913" t="s">
        <v>525</v>
      </c>
      <c r="S913" t="s">
        <v>526</v>
      </c>
      <c r="T913" t="s">
        <v>527</v>
      </c>
      <c r="U913" t="s">
        <v>779</v>
      </c>
      <c r="V913" t="s">
        <v>780</v>
      </c>
      <c r="W913" t="s">
        <v>530</v>
      </c>
      <c r="X913" t="s">
        <v>531</v>
      </c>
      <c r="Y913" t="s">
        <v>706</v>
      </c>
      <c r="Z913" t="s">
        <v>707</v>
      </c>
      <c r="AA913" t="s">
        <v>28</v>
      </c>
      <c r="AB913" s="3">
        <v>20610</v>
      </c>
      <c r="AC913">
        <v>0</v>
      </c>
      <c r="AD913">
        <v>0</v>
      </c>
      <c r="AE913" s="3">
        <v>20610</v>
      </c>
      <c r="AF913" s="3">
        <f t="shared" si="56"/>
        <v>0</v>
      </c>
      <c r="AG913" s="3">
        <v>20610</v>
      </c>
      <c r="AH913" s="3">
        <f t="shared" si="57"/>
        <v>21290.129999999997</v>
      </c>
      <c r="AI913" s="3">
        <f t="shared" si="58"/>
        <v>21971.414159999997</v>
      </c>
      <c r="AJ913">
        <v>0</v>
      </c>
      <c r="AK913">
        <v>0</v>
      </c>
      <c r="AL913">
        <v>0</v>
      </c>
      <c r="AM913">
        <f t="shared" si="59"/>
        <v>0</v>
      </c>
      <c r="AN913">
        <v>20610</v>
      </c>
      <c r="AO913">
        <v>0</v>
      </c>
    </row>
    <row r="914" spans="1:41" hidden="1" x14ac:dyDescent="0.3">
      <c r="A914">
        <v>12245</v>
      </c>
      <c r="B914">
        <v>225158</v>
      </c>
      <c r="C914">
        <v>257184</v>
      </c>
      <c r="D914">
        <v>6516</v>
      </c>
      <c r="G914" t="s">
        <v>1892</v>
      </c>
      <c r="H914" t="s">
        <v>1893</v>
      </c>
      <c r="I914">
        <v>0</v>
      </c>
      <c r="J914" t="s">
        <v>519</v>
      </c>
      <c r="K914" t="s">
        <v>520</v>
      </c>
      <c r="L914">
        <v>5</v>
      </c>
      <c r="M914">
        <v>58</v>
      </c>
      <c r="N914" t="s">
        <v>617</v>
      </c>
      <c r="O914" t="s">
        <v>618</v>
      </c>
      <c r="P914" t="s">
        <v>619</v>
      </c>
      <c r="Q914" t="s">
        <v>524</v>
      </c>
      <c r="R914" t="s">
        <v>525</v>
      </c>
      <c r="S914" t="s">
        <v>526</v>
      </c>
      <c r="T914" t="s">
        <v>527</v>
      </c>
      <c r="U914" t="s">
        <v>779</v>
      </c>
      <c r="V914" t="s">
        <v>780</v>
      </c>
      <c r="W914" t="s">
        <v>541</v>
      </c>
      <c r="X914" t="s">
        <v>542</v>
      </c>
      <c r="Y914" t="s">
        <v>599</v>
      </c>
      <c r="Z914" t="s">
        <v>600</v>
      </c>
      <c r="AA914" t="s">
        <v>29</v>
      </c>
      <c r="AB914" s="3">
        <v>23400</v>
      </c>
      <c r="AC914">
        <v>0</v>
      </c>
      <c r="AD914">
        <v>0</v>
      </c>
      <c r="AE914" s="3">
        <v>23400</v>
      </c>
      <c r="AF914" s="3">
        <f t="shared" si="56"/>
        <v>0</v>
      </c>
      <c r="AG914" s="3">
        <v>23400</v>
      </c>
      <c r="AH914" s="3">
        <f t="shared" si="57"/>
        <v>24172.199999999997</v>
      </c>
      <c r="AI914" s="3">
        <f t="shared" si="58"/>
        <v>24945.710399999996</v>
      </c>
      <c r="AJ914">
        <v>0</v>
      </c>
      <c r="AK914">
        <v>0</v>
      </c>
      <c r="AL914">
        <v>0</v>
      </c>
      <c r="AM914">
        <f t="shared" si="59"/>
        <v>0</v>
      </c>
      <c r="AN914">
        <v>23400</v>
      </c>
      <c r="AO914">
        <v>0</v>
      </c>
    </row>
    <row r="915" spans="1:41" hidden="1" x14ac:dyDescent="0.3">
      <c r="A915">
        <v>10726</v>
      </c>
      <c r="B915">
        <v>224901</v>
      </c>
      <c r="C915">
        <v>257070</v>
      </c>
      <c r="D915">
        <v>42</v>
      </c>
      <c r="G915" t="s">
        <v>701</v>
      </c>
      <c r="H915" t="s">
        <v>702</v>
      </c>
      <c r="I915">
        <v>0</v>
      </c>
      <c r="J915" t="s">
        <v>519</v>
      </c>
      <c r="K915" t="s">
        <v>520</v>
      </c>
      <c r="L915">
        <v>3</v>
      </c>
      <c r="M915">
        <v>40</v>
      </c>
      <c r="N915" t="s">
        <v>703</v>
      </c>
      <c r="O915" t="s">
        <v>704</v>
      </c>
      <c r="P915" t="s">
        <v>705</v>
      </c>
      <c r="Q915" t="s">
        <v>524</v>
      </c>
      <c r="R915" t="s">
        <v>525</v>
      </c>
      <c r="S915" t="s">
        <v>526</v>
      </c>
      <c r="T915" t="s">
        <v>527</v>
      </c>
      <c r="U915" t="s">
        <v>539</v>
      </c>
      <c r="V915" t="s">
        <v>540</v>
      </c>
      <c r="W915" t="s">
        <v>541</v>
      </c>
      <c r="X915" t="s">
        <v>542</v>
      </c>
      <c r="Y915" t="s">
        <v>532</v>
      </c>
      <c r="Z915" t="s">
        <v>533</v>
      </c>
      <c r="AA915" t="s">
        <v>28</v>
      </c>
      <c r="AB915" s="3">
        <v>20000</v>
      </c>
      <c r="AC915">
        <v>0</v>
      </c>
      <c r="AD915">
        <v>0</v>
      </c>
      <c r="AE915" s="3">
        <v>20000</v>
      </c>
      <c r="AF915" s="3">
        <f t="shared" si="56"/>
        <v>0</v>
      </c>
      <c r="AG915" s="3">
        <v>20000</v>
      </c>
      <c r="AH915" s="3">
        <f t="shared" si="57"/>
        <v>20660</v>
      </c>
      <c r="AI915" s="3">
        <f t="shared" si="58"/>
        <v>21321.119999999999</v>
      </c>
      <c r="AJ915">
        <v>0</v>
      </c>
      <c r="AK915">
        <v>0</v>
      </c>
      <c r="AL915">
        <v>16227.02</v>
      </c>
      <c r="AM915">
        <f t="shared" si="59"/>
        <v>32454.04</v>
      </c>
      <c r="AN915">
        <v>3772.98</v>
      </c>
      <c r="AO915">
        <v>81.14</v>
      </c>
    </row>
    <row r="916" spans="1:41" hidden="1" x14ac:dyDescent="0.3">
      <c r="A916">
        <v>12246</v>
      </c>
      <c r="B916">
        <v>225157</v>
      </c>
      <c r="C916">
        <v>257183</v>
      </c>
      <c r="D916">
        <v>6517</v>
      </c>
      <c r="G916" t="s">
        <v>1896</v>
      </c>
      <c r="H916" t="s">
        <v>1897</v>
      </c>
      <c r="I916">
        <v>0</v>
      </c>
      <c r="J916" t="s">
        <v>519</v>
      </c>
      <c r="K916" t="s">
        <v>520</v>
      </c>
      <c r="L916">
        <v>5</v>
      </c>
      <c r="M916">
        <v>58</v>
      </c>
      <c r="N916" t="s">
        <v>617</v>
      </c>
      <c r="O916" t="s">
        <v>618</v>
      </c>
      <c r="P916" t="s">
        <v>619</v>
      </c>
      <c r="Q916" t="s">
        <v>524</v>
      </c>
      <c r="R916" t="s">
        <v>525</v>
      </c>
      <c r="S916" t="s">
        <v>526</v>
      </c>
      <c r="T916" t="s">
        <v>527</v>
      </c>
      <c r="U916" t="s">
        <v>779</v>
      </c>
      <c r="V916" t="s">
        <v>780</v>
      </c>
      <c r="W916" t="s">
        <v>541</v>
      </c>
      <c r="X916" t="s">
        <v>542</v>
      </c>
      <c r="Y916" t="s">
        <v>599</v>
      </c>
      <c r="Z916" t="s">
        <v>600</v>
      </c>
      <c r="AA916" t="s">
        <v>29</v>
      </c>
      <c r="AB916" s="3">
        <v>23400</v>
      </c>
      <c r="AC916">
        <v>0</v>
      </c>
      <c r="AD916">
        <v>0</v>
      </c>
      <c r="AE916" s="3">
        <v>23400</v>
      </c>
      <c r="AF916" s="3">
        <f t="shared" si="56"/>
        <v>0</v>
      </c>
      <c r="AG916" s="3">
        <v>23400</v>
      </c>
      <c r="AH916" s="3">
        <f t="shared" si="57"/>
        <v>24172.199999999997</v>
      </c>
      <c r="AI916" s="3">
        <f t="shared" si="58"/>
        <v>24945.710399999996</v>
      </c>
      <c r="AJ916">
        <v>0</v>
      </c>
      <c r="AK916">
        <v>0</v>
      </c>
      <c r="AL916">
        <v>0</v>
      </c>
      <c r="AM916">
        <f t="shared" si="59"/>
        <v>0</v>
      </c>
      <c r="AN916">
        <v>23400</v>
      </c>
      <c r="AO916">
        <v>0</v>
      </c>
    </row>
    <row r="917" spans="1:41" hidden="1" x14ac:dyDescent="0.3">
      <c r="A917">
        <v>12247</v>
      </c>
      <c r="B917">
        <v>225156</v>
      </c>
      <c r="C917">
        <v>257182</v>
      </c>
      <c r="D917">
        <v>6518</v>
      </c>
      <c r="G917" t="s">
        <v>1900</v>
      </c>
      <c r="H917" t="s">
        <v>1901</v>
      </c>
      <c r="I917">
        <v>0</v>
      </c>
      <c r="J917" t="s">
        <v>519</v>
      </c>
      <c r="K917" t="s">
        <v>520</v>
      </c>
      <c r="L917">
        <v>5</v>
      </c>
      <c r="M917">
        <v>58</v>
      </c>
      <c r="N917" t="s">
        <v>617</v>
      </c>
      <c r="O917" t="s">
        <v>618</v>
      </c>
      <c r="P917" t="s">
        <v>619</v>
      </c>
      <c r="Q917" t="s">
        <v>524</v>
      </c>
      <c r="R917" t="s">
        <v>525</v>
      </c>
      <c r="S917" t="s">
        <v>526</v>
      </c>
      <c r="T917" t="s">
        <v>527</v>
      </c>
      <c r="U917" t="s">
        <v>779</v>
      </c>
      <c r="V917" t="s">
        <v>780</v>
      </c>
      <c r="W917" t="s">
        <v>541</v>
      </c>
      <c r="X917" t="s">
        <v>542</v>
      </c>
      <c r="Y917" t="s">
        <v>599</v>
      </c>
      <c r="Z917" t="s">
        <v>600</v>
      </c>
      <c r="AA917" t="s">
        <v>29</v>
      </c>
      <c r="AB917" s="3">
        <v>23400</v>
      </c>
      <c r="AC917">
        <v>0</v>
      </c>
      <c r="AD917">
        <v>0</v>
      </c>
      <c r="AE917" s="3">
        <v>23400</v>
      </c>
      <c r="AF917" s="3">
        <f t="shared" si="56"/>
        <v>0</v>
      </c>
      <c r="AG917" s="3">
        <v>23400</v>
      </c>
      <c r="AH917" s="3">
        <f t="shared" si="57"/>
        <v>24172.199999999997</v>
      </c>
      <c r="AI917" s="3">
        <f t="shared" si="58"/>
        <v>24945.710399999996</v>
      </c>
      <c r="AJ917">
        <v>0</v>
      </c>
      <c r="AK917">
        <v>0</v>
      </c>
      <c r="AL917">
        <v>0</v>
      </c>
      <c r="AM917">
        <f t="shared" si="59"/>
        <v>0</v>
      </c>
      <c r="AN917">
        <v>23400</v>
      </c>
      <c r="AO917">
        <v>0</v>
      </c>
    </row>
    <row r="918" spans="1:41" hidden="1" x14ac:dyDescent="0.3">
      <c r="A918">
        <v>12248</v>
      </c>
      <c r="B918">
        <v>225155</v>
      </c>
      <c r="C918">
        <v>257181</v>
      </c>
      <c r="D918">
        <v>6519</v>
      </c>
      <c r="G918" t="s">
        <v>1902</v>
      </c>
      <c r="H918" t="s">
        <v>1903</v>
      </c>
      <c r="I918">
        <v>0</v>
      </c>
      <c r="J918" t="s">
        <v>519</v>
      </c>
      <c r="K918" t="s">
        <v>520</v>
      </c>
      <c r="L918">
        <v>5</v>
      </c>
      <c r="M918">
        <v>58</v>
      </c>
      <c r="N918" t="s">
        <v>617</v>
      </c>
      <c r="O918" t="s">
        <v>618</v>
      </c>
      <c r="P918" t="s">
        <v>619</v>
      </c>
      <c r="Q918" t="s">
        <v>524</v>
      </c>
      <c r="R918" t="s">
        <v>525</v>
      </c>
      <c r="S918" t="s">
        <v>526</v>
      </c>
      <c r="T918" t="s">
        <v>527</v>
      </c>
      <c r="U918" t="s">
        <v>779</v>
      </c>
      <c r="V918" t="s">
        <v>780</v>
      </c>
      <c r="W918" t="s">
        <v>541</v>
      </c>
      <c r="X918" t="s">
        <v>542</v>
      </c>
      <c r="Y918" t="s">
        <v>599</v>
      </c>
      <c r="Z918" t="s">
        <v>600</v>
      </c>
      <c r="AA918" t="s">
        <v>29</v>
      </c>
      <c r="AB918" s="3">
        <v>23400</v>
      </c>
      <c r="AC918">
        <v>0</v>
      </c>
      <c r="AD918">
        <v>0</v>
      </c>
      <c r="AE918" s="3">
        <v>23400</v>
      </c>
      <c r="AF918" s="3">
        <f t="shared" si="56"/>
        <v>0</v>
      </c>
      <c r="AG918" s="3">
        <v>23400</v>
      </c>
      <c r="AH918" s="3">
        <f t="shared" si="57"/>
        <v>24172.199999999997</v>
      </c>
      <c r="AI918" s="3">
        <f t="shared" si="58"/>
        <v>24945.710399999996</v>
      </c>
      <c r="AJ918">
        <v>0</v>
      </c>
      <c r="AK918">
        <v>0</v>
      </c>
      <c r="AL918">
        <v>0</v>
      </c>
      <c r="AM918">
        <f t="shared" si="59"/>
        <v>0</v>
      </c>
      <c r="AN918">
        <v>23400</v>
      </c>
      <c r="AO918">
        <v>0</v>
      </c>
    </row>
    <row r="919" spans="1:41" hidden="1" x14ac:dyDescent="0.3">
      <c r="A919">
        <v>12249</v>
      </c>
      <c r="B919">
        <v>225154</v>
      </c>
      <c r="C919">
        <v>257180</v>
      </c>
      <c r="D919">
        <v>6520</v>
      </c>
      <c r="G919" t="s">
        <v>1908</v>
      </c>
      <c r="H919" t="s">
        <v>1909</v>
      </c>
      <c r="I919">
        <v>0</v>
      </c>
      <c r="J919" t="s">
        <v>519</v>
      </c>
      <c r="K919" t="s">
        <v>520</v>
      </c>
      <c r="L919">
        <v>5</v>
      </c>
      <c r="M919">
        <v>58</v>
      </c>
      <c r="N919" t="s">
        <v>617</v>
      </c>
      <c r="O919" t="s">
        <v>618</v>
      </c>
      <c r="P919" t="s">
        <v>619</v>
      </c>
      <c r="Q919" t="s">
        <v>524</v>
      </c>
      <c r="R919" t="s">
        <v>525</v>
      </c>
      <c r="S919" t="s">
        <v>526</v>
      </c>
      <c r="T919" t="s">
        <v>527</v>
      </c>
      <c r="U919" t="s">
        <v>779</v>
      </c>
      <c r="V919" t="s">
        <v>780</v>
      </c>
      <c r="W919" t="s">
        <v>541</v>
      </c>
      <c r="X919" t="s">
        <v>542</v>
      </c>
      <c r="Y919" t="s">
        <v>599</v>
      </c>
      <c r="Z919" t="s">
        <v>600</v>
      </c>
      <c r="AA919" t="s">
        <v>29</v>
      </c>
      <c r="AB919" s="3">
        <v>23400</v>
      </c>
      <c r="AC919">
        <v>0</v>
      </c>
      <c r="AD919">
        <v>0</v>
      </c>
      <c r="AE919" s="3">
        <v>23400</v>
      </c>
      <c r="AF919" s="3">
        <f t="shared" si="56"/>
        <v>0</v>
      </c>
      <c r="AG919" s="3">
        <v>23400</v>
      </c>
      <c r="AH919" s="3">
        <f t="shared" si="57"/>
        <v>24172.199999999997</v>
      </c>
      <c r="AI919" s="3">
        <f t="shared" si="58"/>
        <v>24945.710399999996</v>
      </c>
      <c r="AJ919">
        <v>6358</v>
      </c>
      <c r="AK919">
        <v>0</v>
      </c>
      <c r="AL919">
        <v>0</v>
      </c>
      <c r="AM919">
        <f t="shared" si="59"/>
        <v>0</v>
      </c>
      <c r="AN919">
        <v>17042</v>
      </c>
      <c r="AO919">
        <v>0</v>
      </c>
    </row>
    <row r="920" spans="1:41" hidden="1" x14ac:dyDescent="0.3">
      <c r="A920">
        <v>12250</v>
      </c>
      <c r="B920">
        <v>225153</v>
      </c>
      <c r="C920">
        <v>257179</v>
      </c>
      <c r="D920">
        <v>6521</v>
      </c>
      <c r="G920" t="s">
        <v>1910</v>
      </c>
      <c r="H920" t="s">
        <v>1911</v>
      </c>
      <c r="I920">
        <v>0</v>
      </c>
      <c r="J920" t="s">
        <v>519</v>
      </c>
      <c r="K920" t="s">
        <v>520</v>
      </c>
      <c r="L920">
        <v>5</v>
      </c>
      <c r="M920">
        <v>58</v>
      </c>
      <c r="N920" t="s">
        <v>617</v>
      </c>
      <c r="O920" t="s">
        <v>618</v>
      </c>
      <c r="P920" t="s">
        <v>619</v>
      </c>
      <c r="Q920" t="s">
        <v>524</v>
      </c>
      <c r="R920" t="s">
        <v>525</v>
      </c>
      <c r="S920" t="s">
        <v>526</v>
      </c>
      <c r="T920" t="s">
        <v>527</v>
      </c>
      <c r="U920" t="s">
        <v>779</v>
      </c>
      <c r="V920" t="s">
        <v>780</v>
      </c>
      <c r="W920" t="s">
        <v>541</v>
      </c>
      <c r="X920" t="s">
        <v>542</v>
      </c>
      <c r="Y920" t="s">
        <v>599</v>
      </c>
      <c r="Z920" t="s">
        <v>600</v>
      </c>
      <c r="AA920" t="s">
        <v>29</v>
      </c>
      <c r="AB920" s="3">
        <v>23400</v>
      </c>
      <c r="AC920">
        <v>0</v>
      </c>
      <c r="AD920">
        <v>0</v>
      </c>
      <c r="AE920" s="3">
        <v>23400</v>
      </c>
      <c r="AF920" s="3">
        <f t="shared" si="56"/>
        <v>0</v>
      </c>
      <c r="AG920" s="3">
        <v>23400</v>
      </c>
      <c r="AH920" s="3">
        <f t="shared" si="57"/>
        <v>24172.199999999997</v>
      </c>
      <c r="AI920" s="3">
        <f t="shared" si="58"/>
        <v>24945.710399999996</v>
      </c>
      <c r="AJ920">
        <v>0</v>
      </c>
      <c r="AK920">
        <v>0</v>
      </c>
      <c r="AL920">
        <v>0</v>
      </c>
      <c r="AM920">
        <f t="shared" si="59"/>
        <v>0</v>
      </c>
      <c r="AN920">
        <v>23400</v>
      </c>
      <c r="AO920">
        <v>0</v>
      </c>
    </row>
    <row r="921" spans="1:41" hidden="1" x14ac:dyDescent="0.3">
      <c r="A921">
        <v>12252</v>
      </c>
      <c r="B921">
        <v>225151</v>
      </c>
      <c r="C921">
        <v>257177</v>
      </c>
      <c r="D921">
        <v>6586</v>
      </c>
      <c r="G921" t="s">
        <v>1920</v>
      </c>
      <c r="H921" t="s">
        <v>1921</v>
      </c>
      <c r="I921">
        <v>0</v>
      </c>
      <c r="J921" t="s">
        <v>519</v>
      </c>
      <c r="K921" t="s">
        <v>520</v>
      </c>
      <c r="L921">
        <v>5</v>
      </c>
      <c r="M921">
        <v>58</v>
      </c>
      <c r="N921" t="s">
        <v>617</v>
      </c>
      <c r="O921" t="s">
        <v>618</v>
      </c>
      <c r="P921" t="s">
        <v>619</v>
      </c>
      <c r="Q921" t="s">
        <v>524</v>
      </c>
      <c r="R921" t="s">
        <v>525</v>
      </c>
      <c r="S921" t="s">
        <v>526</v>
      </c>
      <c r="T921" t="s">
        <v>527</v>
      </c>
      <c r="U921" t="s">
        <v>779</v>
      </c>
      <c r="V921" t="s">
        <v>780</v>
      </c>
      <c r="W921" t="s">
        <v>541</v>
      </c>
      <c r="X921" t="s">
        <v>542</v>
      </c>
      <c r="Y921" t="s">
        <v>599</v>
      </c>
      <c r="Z921" t="s">
        <v>600</v>
      </c>
      <c r="AA921" t="s">
        <v>29</v>
      </c>
      <c r="AB921" s="3">
        <v>23400</v>
      </c>
      <c r="AC921">
        <v>0</v>
      </c>
      <c r="AD921">
        <v>0</v>
      </c>
      <c r="AE921" s="3">
        <v>23400</v>
      </c>
      <c r="AF921" s="3">
        <f t="shared" si="56"/>
        <v>0</v>
      </c>
      <c r="AG921" s="3">
        <v>23400</v>
      </c>
      <c r="AH921" s="3">
        <f t="shared" si="57"/>
        <v>24172.199999999997</v>
      </c>
      <c r="AI921" s="3">
        <f t="shared" si="58"/>
        <v>24945.710399999996</v>
      </c>
      <c r="AJ921">
        <v>0</v>
      </c>
      <c r="AK921">
        <v>0</v>
      </c>
      <c r="AL921">
        <v>0</v>
      </c>
      <c r="AM921">
        <f t="shared" si="59"/>
        <v>0</v>
      </c>
      <c r="AN921">
        <v>23400</v>
      </c>
      <c r="AO921">
        <v>0</v>
      </c>
    </row>
    <row r="922" spans="1:41" hidden="1" x14ac:dyDescent="0.3">
      <c r="A922">
        <v>12253</v>
      </c>
      <c r="B922">
        <v>225150</v>
      </c>
      <c r="C922">
        <v>257176</v>
      </c>
      <c r="D922">
        <v>6587</v>
      </c>
      <c r="G922" t="s">
        <v>1924</v>
      </c>
      <c r="H922" t="s">
        <v>1925</v>
      </c>
      <c r="I922">
        <v>0</v>
      </c>
      <c r="J922" t="s">
        <v>519</v>
      </c>
      <c r="K922" t="s">
        <v>520</v>
      </c>
      <c r="L922">
        <v>5</v>
      </c>
      <c r="M922">
        <v>58</v>
      </c>
      <c r="N922" t="s">
        <v>617</v>
      </c>
      <c r="O922" t="s">
        <v>618</v>
      </c>
      <c r="P922" t="s">
        <v>619</v>
      </c>
      <c r="Q922" t="s">
        <v>524</v>
      </c>
      <c r="R922" t="s">
        <v>525</v>
      </c>
      <c r="S922" t="s">
        <v>526</v>
      </c>
      <c r="T922" t="s">
        <v>527</v>
      </c>
      <c r="U922" t="s">
        <v>779</v>
      </c>
      <c r="V922" t="s">
        <v>780</v>
      </c>
      <c r="W922" t="s">
        <v>541</v>
      </c>
      <c r="X922" t="s">
        <v>542</v>
      </c>
      <c r="Y922" t="s">
        <v>599</v>
      </c>
      <c r="Z922" t="s">
        <v>600</v>
      </c>
      <c r="AA922" t="s">
        <v>29</v>
      </c>
      <c r="AB922" s="3">
        <v>23400</v>
      </c>
      <c r="AC922">
        <v>0</v>
      </c>
      <c r="AD922">
        <v>0</v>
      </c>
      <c r="AE922" s="3">
        <v>23400</v>
      </c>
      <c r="AF922" s="3">
        <f t="shared" si="56"/>
        <v>0</v>
      </c>
      <c r="AG922" s="3">
        <v>23400</v>
      </c>
      <c r="AH922" s="3">
        <f t="shared" si="57"/>
        <v>24172.199999999997</v>
      </c>
      <c r="AI922" s="3">
        <f t="shared" si="58"/>
        <v>24945.710399999996</v>
      </c>
      <c r="AJ922">
        <v>0</v>
      </c>
      <c r="AK922">
        <v>0</v>
      </c>
      <c r="AL922">
        <v>0</v>
      </c>
      <c r="AM922">
        <f t="shared" si="59"/>
        <v>0</v>
      </c>
      <c r="AN922">
        <v>23400</v>
      </c>
      <c r="AO922">
        <v>0</v>
      </c>
    </row>
    <row r="923" spans="1:41" hidden="1" x14ac:dyDescent="0.3">
      <c r="A923">
        <v>12254</v>
      </c>
      <c r="B923">
        <v>225149</v>
      </c>
      <c r="C923">
        <v>257175</v>
      </c>
      <c r="D923">
        <v>6588</v>
      </c>
      <c r="G923" t="s">
        <v>1928</v>
      </c>
      <c r="H923" t="s">
        <v>1929</v>
      </c>
      <c r="I923">
        <v>0</v>
      </c>
      <c r="J923" t="s">
        <v>519</v>
      </c>
      <c r="K923" t="s">
        <v>520</v>
      </c>
      <c r="L923">
        <v>5</v>
      </c>
      <c r="M923">
        <v>58</v>
      </c>
      <c r="N923" t="s">
        <v>617</v>
      </c>
      <c r="O923" t="s">
        <v>618</v>
      </c>
      <c r="P923" t="s">
        <v>619</v>
      </c>
      <c r="Q923" t="s">
        <v>524</v>
      </c>
      <c r="R923" t="s">
        <v>525</v>
      </c>
      <c r="S923" t="s">
        <v>526</v>
      </c>
      <c r="T923" t="s">
        <v>527</v>
      </c>
      <c r="U923" t="s">
        <v>779</v>
      </c>
      <c r="V923" t="s">
        <v>780</v>
      </c>
      <c r="W923" t="s">
        <v>541</v>
      </c>
      <c r="X923" t="s">
        <v>542</v>
      </c>
      <c r="Y923" t="s">
        <v>599</v>
      </c>
      <c r="Z923" t="s">
        <v>600</v>
      </c>
      <c r="AA923" t="s">
        <v>29</v>
      </c>
      <c r="AB923" s="3">
        <v>23400</v>
      </c>
      <c r="AC923">
        <v>0</v>
      </c>
      <c r="AD923">
        <v>0</v>
      </c>
      <c r="AE923" s="3">
        <v>23400</v>
      </c>
      <c r="AF923" s="3">
        <f t="shared" si="56"/>
        <v>0</v>
      </c>
      <c r="AG923" s="3">
        <v>23400</v>
      </c>
      <c r="AH923" s="3">
        <f t="shared" si="57"/>
        <v>24172.199999999997</v>
      </c>
      <c r="AI923" s="3">
        <f t="shared" si="58"/>
        <v>24945.710399999996</v>
      </c>
      <c r="AJ923">
        <v>0</v>
      </c>
      <c r="AK923">
        <v>0</v>
      </c>
      <c r="AL923">
        <v>0</v>
      </c>
      <c r="AM923">
        <f t="shared" si="59"/>
        <v>0</v>
      </c>
      <c r="AN923">
        <v>23400</v>
      </c>
      <c r="AO923">
        <v>0</v>
      </c>
    </row>
    <row r="924" spans="1:41" hidden="1" x14ac:dyDescent="0.3">
      <c r="A924">
        <v>11132</v>
      </c>
      <c r="B924">
        <v>206734</v>
      </c>
      <c r="C924">
        <v>244136</v>
      </c>
      <c r="D924">
        <v>448</v>
      </c>
      <c r="G924" t="s">
        <v>1454</v>
      </c>
      <c r="H924" t="s">
        <v>1455</v>
      </c>
      <c r="I924">
        <v>0</v>
      </c>
      <c r="J924" t="s">
        <v>519</v>
      </c>
      <c r="K924" t="s">
        <v>520</v>
      </c>
      <c r="L924">
        <v>10</v>
      </c>
      <c r="M924">
        <v>104</v>
      </c>
      <c r="N924" t="s">
        <v>564</v>
      </c>
      <c r="O924" t="s">
        <v>565</v>
      </c>
      <c r="P924" t="s">
        <v>566</v>
      </c>
      <c r="Q924" t="s">
        <v>524</v>
      </c>
      <c r="R924" t="s">
        <v>525</v>
      </c>
      <c r="S924" t="s">
        <v>526</v>
      </c>
      <c r="T924" t="s">
        <v>527</v>
      </c>
      <c r="U924" t="s">
        <v>554</v>
      </c>
      <c r="V924" t="s">
        <v>555</v>
      </c>
      <c r="W924" t="s">
        <v>541</v>
      </c>
      <c r="X924" t="s">
        <v>542</v>
      </c>
      <c r="Y924" t="s">
        <v>1184</v>
      </c>
      <c r="Z924" t="s">
        <v>1185</v>
      </c>
      <c r="AA924" t="s">
        <v>31</v>
      </c>
      <c r="AB924" s="3">
        <v>750000</v>
      </c>
      <c r="AC924">
        <v>0</v>
      </c>
      <c r="AD924">
        <v>0</v>
      </c>
      <c r="AE924" s="3">
        <v>750000</v>
      </c>
      <c r="AF924" s="3">
        <f t="shared" si="56"/>
        <v>0</v>
      </c>
      <c r="AG924" s="3">
        <v>750000</v>
      </c>
      <c r="AH924" s="3">
        <f t="shared" si="57"/>
        <v>774749.99999999988</v>
      </c>
      <c r="AI924" s="3">
        <f t="shared" si="58"/>
        <v>799541.99999999988</v>
      </c>
      <c r="AJ924">
        <v>0</v>
      </c>
      <c r="AK924">
        <v>0</v>
      </c>
      <c r="AL924">
        <v>0</v>
      </c>
      <c r="AM924">
        <f t="shared" si="59"/>
        <v>0</v>
      </c>
      <c r="AN924">
        <v>750000</v>
      </c>
      <c r="AO924">
        <v>0</v>
      </c>
    </row>
    <row r="925" spans="1:41" hidden="1" x14ac:dyDescent="0.3">
      <c r="A925">
        <v>11132</v>
      </c>
      <c r="B925">
        <v>226116</v>
      </c>
      <c r="C925">
        <v>257782</v>
      </c>
      <c r="D925">
        <v>448</v>
      </c>
      <c r="G925" t="s">
        <v>1454</v>
      </c>
      <c r="H925" t="s">
        <v>1455</v>
      </c>
      <c r="I925">
        <v>0</v>
      </c>
      <c r="J925" t="s">
        <v>519</v>
      </c>
      <c r="K925" t="s">
        <v>520</v>
      </c>
      <c r="L925">
        <v>10</v>
      </c>
      <c r="M925">
        <v>104</v>
      </c>
      <c r="N925" t="s">
        <v>564</v>
      </c>
      <c r="O925" t="s">
        <v>565</v>
      </c>
      <c r="P925" t="s">
        <v>566</v>
      </c>
      <c r="Q925" t="s">
        <v>524</v>
      </c>
      <c r="R925" t="s">
        <v>525</v>
      </c>
      <c r="S925" t="s">
        <v>526</v>
      </c>
      <c r="T925" t="s">
        <v>527</v>
      </c>
      <c r="U925" t="s">
        <v>554</v>
      </c>
      <c r="V925" t="s">
        <v>555</v>
      </c>
      <c r="W925" t="s">
        <v>541</v>
      </c>
      <c r="X925" t="s">
        <v>542</v>
      </c>
      <c r="Y925" t="s">
        <v>1456</v>
      </c>
      <c r="Z925" t="s">
        <v>1457</v>
      </c>
      <c r="AA925" t="s">
        <v>31</v>
      </c>
      <c r="AB925" s="3">
        <v>150000</v>
      </c>
      <c r="AC925">
        <v>0</v>
      </c>
      <c r="AD925">
        <v>0</v>
      </c>
      <c r="AE925" s="3">
        <v>150000</v>
      </c>
      <c r="AF925" s="3">
        <f t="shared" si="56"/>
        <v>0</v>
      </c>
      <c r="AG925" s="3">
        <v>150000</v>
      </c>
      <c r="AH925" s="3">
        <f t="shared" si="57"/>
        <v>154950</v>
      </c>
      <c r="AI925" s="3">
        <f t="shared" si="58"/>
        <v>159908.4</v>
      </c>
      <c r="AJ925">
        <v>0</v>
      </c>
      <c r="AK925">
        <v>0</v>
      </c>
      <c r="AL925">
        <v>0</v>
      </c>
      <c r="AM925">
        <f t="shared" si="59"/>
        <v>0</v>
      </c>
      <c r="AN925">
        <v>150000</v>
      </c>
      <c r="AO925">
        <v>0</v>
      </c>
    </row>
    <row r="926" spans="1:41" hidden="1" x14ac:dyDescent="0.3">
      <c r="A926">
        <v>10795</v>
      </c>
      <c r="B926">
        <v>204696</v>
      </c>
      <c r="C926">
        <v>242131</v>
      </c>
      <c r="D926">
        <v>111</v>
      </c>
      <c r="G926" t="s">
        <v>888</v>
      </c>
      <c r="H926" t="s">
        <v>889</v>
      </c>
      <c r="I926">
        <v>0</v>
      </c>
      <c r="J926" t="s">
        <v>519</v>
      </c>
      <c r="K926" t="s">
        <v>520</v>
      </c>
      <c r="L926">
        <v>5</v>
      </c>
      <c r="M926">
        <v>92</v>
      </c>
      <c r="N926" t="s">
        <v>355</v>
      </c>
      <c r="O926" t="s">
        <v>545</v>
      </c>
      <c r="P926" t="s">
        <v>546</v>
      </c>
      <c r="Q926" t="s">
        <v>524</v>
      </c>
      <c r="R926" t="s">
        <v>525</v>
      </c>
      <c r="S926" t="s">
        <v>526</v>
      </c>
      <c r="T926" t="s">
        <v>527</v>
      </c>
      <c r="U926" t="s">
        <v>528</v>
      </c>
      <c r="V926" t="s">
        <v>529</v>
      </c>
      <c r="W926" t="s">
        <v>541</v>
      </c>
      <c r="X926" t="s">
        <v>542</v>
      </c>
      <c r="Y926" t="s">
        <v>532</v>
      </c>
      <c r="Z926" t="s">
        <v>533</v>
      </c>
      <c r="AA926" t="s">
        <v>28</v>
      </c>
      <c r="AB926" s="3">
        <v>20000</v>
      </c>
      <c r="AC926">
        <v>0</v>
      </c>
      <c r="AD926">
        <v>0</v>
      </c>
      <c r="AE926" s="3">
        <v>20000</v>
      </c>
      <c r="AF926" s="3">
        <f t="shared" si="56"/>
        <v>0</v>
      </c>
      <c r="AG926" s="3">
        <v>20000</v>
      </c>
      <c r="AH926" s="3">
        <f t="shared" si="57"/>
        <v>20660</v>
      </c>
      <c r="AI926" s="3">
        <f t="shared" si="58"/>
        <v>21321.119999999999</v>
      </c>
      <c r="AJ926">
        <v>0</v>
      </c>
      <c r="AK926">
        <v>0</v>
      </c>
      <c r="AL926">
        <v>1590.72</v>
      </c>
      <c r="AM926">
        <f t="shared" si="59"/>
        <v>3181.44</v>
      </c>
      <c r="AN926">
        <v>18409.28</v>
      </c>
      <c r="AO926">
        <v>7.95</v>
      </c>
    </row>
    <row r="927" spans="1:41" hidden="1" x14ac:dyDescent="0.3">
      <c r="A927">
        <v>12256</v>
      </c>
      <c r="B927">
        <v>225147</v>
      </c>
      <c r="C927">
        <v>257173</v>
      </c>
      <c r="D927">
        <v>6590</v>
      </c>
      <c r="G927" t="s">
        <v>1936</v>
      </c>
      <c r="H927" t="s">
        <v>1937</v>
      </c>
      <c r="I927">
        <v>0</v>
      </c>
      <c r="J927" t="s">
        <v>519</v>
      </c>
      <c r="K927" t="s">
        <v>520</v>
      </c>
      <c r="L927">
        <v>5</v>
      </c>
      <c r="M927">
        <v>58</v>
      </c>
      <c r="N927" t="s">
        <v>617</v>
      </c>
      <c r="O927" t="s">
        <v>618</v>
      </c>
      <c r="P927" t="s">
        <v>619</v>
      </c>
      <c r="Q927" t="s">
        <v>524</v>
      </c>
      <c r="R927" t="s">
        <v>525</v>
      </c>
      <c r="S927" t="s">
        <v>526</v>
      </c>
      <c r="T927" t="s">
        <v>527</v>
      </c>
      <c r="U927" t="s">
        <v>779</v>
      </c>
      <c r="V927" t="s">
        <v>780</v>
      </c>
      <c r="W927" t="s">
        <v>541</v>
      </c>
      <c r="X927" t="s">
        <v>542</v>
      </c>
      <c r="Y927" t="s">
        <v>599</v>
      </c>
      <c r="Z927" t="s">
        <v>600</v>
      </c>
      <c r="AA927" t="s">
        <v>29</v>
      </c>
      <c r="AB927" s="3">
        <v>23400</v>
      </c>
      <c r="AC927">
        <v>0</v>
      </c>
      <c r="AD927">
        <v>0</v>
      </c>
      <c r="AE927" s="3">
        <v>23400</v>
      </c>
      <c r="AF927" s="3">
        <f t="shared" si="56"/>
        <v>0</v>
      </c>
      <c r="AG927" s="3">
        <v>23400</v>
      </c>
      <c r="AH927" s="3">
        <f t="shared" si="57"/>
        <v>24172.199999999997</v>
      </c>
      <c r="AI927" s="3">
        <f t="shared" si="58"/>
        <v>24945.710399999996</v>
      </c>
      <c r="AJ927">
        <v>0</v>
      </c>
      <c r="AK927">
        <v>0</v>
      </c>
      <c r="AL927">
        <v>0</v>
      </c>
      <c r="AM927">
        <f t="shared" si="59"/>
        <v>0</v>
      </c>
      <c r="AN927">
        <v>23400</v>
      </c>
      <c r="AO927">
        <v>0</v>
      </c>
    </row>
    <row r="928" spans="1:41" hidden="1" x14ac:dyDescent="0.3">
      <c r="A928">
        <v>12257</v>
      </c>
      <c r="B928">
        <v>225146</v>
      </c>
      <c r="C928">
        <v>257172</v>
      </c>
      <c r="D928">
        <v>6591</v>
      </c>
      <c r="G928" t="s">
        <v>1940</v>
      </c>
      <c r="H928" t="s">
        <v>1941</v>
      </c>
      <c r="I928">
        <v>0</v>
      </c>
      <c r="J928" t="s">
        <v>519</v>
      </c>
      <c r="K928" t="s">
        <v>520</v>
      </c>
      <c r="L928">
        <v>5</v>
      </c>
      <c r="M928">
        <v>58</v>
      </c>
      <c r="N928" t="s">
        <v>617</v>
      </c>
      <c r="O928" t="s">
        <v>618</v>
      </c>
      <c r="P928" t="s">
        <v>619</v>
      </c>
      <c r="Q928" t="s">
        <v>524</v>
      </c>
      <c r="R928" t="s">
        <v>525</v>
      </c>
      <c r="S928" t="s">
        <v>526</v>
      </c>
      <c r="T928" t="s">
        <v>527</v>
      </c>
      <c r="U928" t="s">
        <v>779</v>
      </c>
      <c r="V928" t="s">
        <v>780</v>
      </c>
      <c r="W928" t="s">
        <v>541</v>
      </c>
      <c r="X928" t="s">
        <v>542</v>
      </c>
      <c r="Y928" t="s">
        <v>599</v>
      </c>
      <c r="Z928" t="s">
        <v>600</v>
      </c>
      <c r="AA928" t="s">
        <v>29</v>
      </c>
      <c r="AB928" s="3">
        <v>23400</v>
      </c>
      <c r="AC928">
        <v>0</v>
      </c>
      <c r="AD928">
        <v>0</v>
      </c>
      <c r="AE928" s="3">
        <v>23400</v>
      </c>
      <c r="AF928" s="3">
        <f t="shared" si="56"/>
        <v>0</v>
      </c>
      <c r="AG928" s="3">
        <v>23400</v>
      </c>
      <c r="AH928" s="3">
        <f t="shared" si="57"/>
        <v>24172.199999999997</v>
      </c>
      <c r="AI928" s="3">
        <f t="shared" si="58"/>
        <v>24945.710399999996</v>
      </c>
      <c r="AJ928">
        <v>0</v>
      </c>
      <c r="AK928">
        <v>0</v>
      </c>
      <c r="AL928">
        <v>0</v>
      </c>
      <c r="AM928">
        <f t="shared" si="59"/>
        <v>0</v>
      </c>
      <c r="AN928">
        <v>23400</v>
      </c>
      <c r="AO928">
        <v>0</v>
      </c>
    </row>
    <row r="929" spans="1:41" hidden="1" x14ac:dyDescent="0.3">
      <c r="A929">
        <v>12258</v>
      </c>
      <c r="B929">
        <v>225145</v>
      </c>
      <c r="C929">
        <v>257171</v>
      </c>
      <c r="D929">
        <v>6592</v>
      </c>
      <c r="G929" t="s">
        <v>1944</v>
      </c>
      <c r="H929" t="s">
        <v>1945</v>
      </c>
      <c r="I929">
        <v>0</v>
      </c>
      <c r="J929" t="s">
        <v>519</v>
      </c>
      <c r="K929" t="s">
        <v>520</v>
      </c>
      <c r="L929">
        <v>5</v>
      </c>
      <c r="M929">
        <v>58</v>
      </c>
      <c r="N929" t="s">
        <v>617</v>
      </c>
      <c r="O929" t="s">
        <v>618</v>
      </c>
      <c r="P929" t="s">
        <v>619</v>
      </c>
      <c r="Q929" t="s">
        <v>524</v>
      </c>
      <c r="R929" t="s">
        <v>525</v>
      </c>
      <c r="S929" t="s">
        <v>526</v>
      </c>
      <c r="T929" t="s">
        <v>527</v>
      </c>
      <c r="U929" t="s">
        <v>779</v>
      </c>
      <c r="V929" t="s">
        <v>780</v>
      </c>
      <c r="W929" t="s">
        <v>541</v>
      </c>
      <c r="X929" t="s">
        <v>542</v>
      </c>
      <c r="Y929" t="s">
        <v>599</v>
      </c>
      <c r="Z929" t="s">
        <v>600</v>
      </c>
      <c r="AA929" t="s">
        <v>29</v>
      </c>
      <c r="AB929" s="3">
        <v>23400</v>
      </c>
      <c r="AC929">
        <v>0</v>
      </c>
      <c r="AD929">
        <v>0</v>
      </c>
      <c r="AE929" s="3">
        <v>23400</v>
      </c>
      <c r="AF929" s="3">
        <f t="shared" si="56"/>
        <v>0</v>
      </c>
      <c r="AG929" s="3">
        <v>23400</v>
      </c>
      <c r="AH929" s="3">
        <f t="shared" si="57"/>
        <v>24172.199999999997</v>
      </c>
      <c r="AI929" s="3">
        <f t="shared" si="58"/>
        <v>24945.710399999996</v>
      </c>
      <c r="AJ929">
        <v>0</v>
      </c>
      <c r="AK929">
        <v>0</v>
      </c>
      <c r="AL929">
        <v>0</v>
      </c>
      <c r="AM929">
        <f t="shared" si="59"/>
        <v>0</v>
      </c>
      <c r="AN929">
        <v>23400</v>
      </c>
      <c r="AO929">
        <v>0</v>
      </c>
    </row>
    <row r="930" spans="1:41" hidden="1" x14ac:dyDescent="0.3">
      <c r="A930">
        <v>12259</v>
      </c>
      <c r="B930">
        <v>225143</v>
      </c>
      <c r="C930">
        <v>257169</v>
      </c>
      <c r="D930">
        <v>6593</v>
      </c>
      <c r="G930" t="s">
        <v>1946</v>
      </c>
      <c r="H930" t="s">
        <v>1947</v>
      </c>
      <c r="I930">
        <v>0</v>
      </c>
      <c r="J930" t="s">
        <v>519</v>
      </c>
      <c r="K930" t="s">
        <v>520</v>
      </c>
      <c r="L930">
        <v>5</v>
      </c>
      <c r="M930">
        <v>58</v>
      </c>
      <c r="N930" t="s">
        <v>617</v>
      </c>
      <c r="O930" t="s">
        <v>618</v>
      </c>
      <c r="P930" t="s">
        <v>619</v>
      </c>
      <c r="Q930" t="s">
        <v>524</v>
      </c>
      <c r="R930" t="s">
        <v>525</v>
      </c>
      <c r="S930" t="s">
        <v>526</v>
      </c>
      <c r="T930" t="s">
        <v>527</v>
      </c>
      <c r="U930" t="s">
        <v>779</v>
      </c>
      <c r="V930" t="s">
        <v>780</v>
      </c>
      <c r="W930" t="s">
        <v>541</v>
      </c>
      <c r="X930" t="s">
        <v>542</v>
      </c>
      <c r="Y930" t="s">
        <v>599</v>
      </c>
      <c r="Z930" t="s">
        <v>600</v>
      </c>
      <c r="AA930" t="s">
        <v>29</v>
      </c>
      <c r="AB930" s="3">
        <v>23400</v>
      </c>
      <c r="AC930">
        <v>0</v>
      </c>
      <c r="AD930">
        <v>0</v>
      </c>
      <c r="AE930" s="3">
        <v>23400</v>
      </c>
      <c r="AF930" s="3">
        <f t="shared" si="56"/>
        <v>0</v>
      </c>
      <c r="AG930" s="3">
        <v>23400</v>
      </c>
      <c r="AH930" s="3">
        <f t="shared" si="57"/>
        <v>24172.199999999997</v>
      </c>
      <c r="AI930" s="3">
        <f t="shared" si="58"/>
        <v>24945.710399999996</v>
      </c>
      <c r="AJ930">
        <v>0</v>
      </c>
      <c r="AK930">
        <v>0</v>
      </c>
      <c r="AL930">
        <v>0</v>
      </c>
      <c r="AM930">
        <f t="shared" si="59"/>
        <v>0</v>
      </c>
      <c r="AN930">
        <v>23400</v>
      </c>
      <c r="AO930">
        <v>0</v>
      </c>
    </row>
    <row r="931" spans="1:41" hidden="1" x14ac:dyDescent="0.3">
      <c r="A931">
        <v>12260</v>
      </c>
      <c r="B931">
        <v>225195</v>
      </c>
      <c r="C931">
        <v>257215</v>
      </c>
      <c r="D931">
        <v>6594</v>
      </c>
      <c r="G931" t="s">
        <v>1948</v>
      </c>
      <c r="H931" t="s">
        <v>1949</v>
      </c>
      <c r="I931">
        <v>0</v>
      </c>
      <c r="J931" t="s">
        <v>519</v>
      </c>
      <c r="K931" t="s">
        <v>520</v>
      </c>
      <c r="L931">
        <v>5</v>
      </c>
      <c r="M931">
        <v>58</v>
      </c>
      <c r="N931" t="s">
        <v>617</v>
      </c>
      <c r="O931" t="s">
        <v>618</v>
      </c>
      <c r="P931" t="s">
        <v>619</v>
      </c>
      <c r="Q931" t="s">
        <v>524</v>
      </c>
      <c r="R931" t="s">
        <v>525</v>
      </c>
      <c r="S931" t="s">
        <v>526</v>
      </c>
      <c r="T931" t="s">
        <v>527</v>
      </c>
      <c r="U931" t="s">
        <v>779</v>
      </c>
      <c r="V931" t="s">
        <v>780</v>
      </c>
      <c r="W931" t="s">
        <v>541</v>
      </c>
      <c r="X931" t="s">
        <v>542</v>
      </c>
      <c r="Y931" t="s">
        <v>599</v>
      </c>
      <c r="Z931" t="s">
        <v>600</v>
      </c>
      <c r="AA931" t="s">
        <v>29</v>
      </c>
      <c r="AB931" s="3">
        <v>23400</v>
      </c>
      <c r="AC931">
        <v>0</v>
      </c>
      <c r="AD931">
        <v>0</v>
      </c>
      <c r="AE931" s="3">
        <v>23400</v>
      </c>
      <c r="AF931" s="3">
        <f t="shared" si="56"/>
        <v>0</v>
      </c>
      <c r="AG931" s="3">
        <v>23400</v>
      </c>
      <c r="AH931" s="3">
        <f t="shared" si="57"/>
        <v>24172.199999999997</v>
      </c>
      <c r="AI931" s="3">
        <f t="shared" si="58"/>
        <v>24945.710399999996</v>
      </c>
      <c r="AJ931">
        <v>0</v>
      </c>
      <c r="AK931">
        <v>0</v>
      </c>
      <c r="AL931">
        <v>0</v>
      </c>
      <c r="AM931">
        <f t="shared" si="59"/>
        <v>0</v>
      </c>
      <c r="AN931">
        <v>23400</v>
      </c>
      <c r="AO931">
        <v>0</v>
      </c>
    </row>
    <row r="932" spans="1:41" hidden="1" x14ac:dyDescent="0.3">
      <c r="A932">
        <v>12261</v>
      </c>
      <c r="B932">
        <v>225142</v>
      </c>
      <c r="C932">
        <v>257168</v>
      </c>
      <c r="D932">
        <v>6595</v>
      </c>
      <c r="G932" t="s">
        <v>1952</v>
      </c>
      <c r="H932" t="s">
        <v>1953</v>
      </c>
      <c r="I932">
        <v>0</v>
      </c>
      <c r="J932" t="s">
        <v>519</v>
      </c>
      <c r="K932" t="s">
        <v>520</v>
      </c>
      <c r="L932">
        <v>5</v>
      </c>
      <c r="M932">
        <v>58</v>
      </c>
      <c r="N932" t="s">
        <v>617</v>
      </c>
      <c r="O932" t="s">
        <v>618</v>
      </c>
      <c r="P932" t="s">
        <v>619</v>
      </c>
      <c r="Q932" t="s">
        <v>524</v>
      </c>
      <c r="R932" t="s">
        <v>525</v>
      </c>
      <c r="S932" t="s">
        <v>526</v>
      </c>
      <c r="T932" t="s">
        <v>527</v>
      </c>
      <c r="U932" t="s">
        <v>779</v>
      </c>
      <c r="V932" t="s">
        <v>780</v>
      </c>
      <c r="W932" t="s">
        <v>541</v>
      </c>
      <c r="X932" t="s">
        <v>542</v>
      </c>
      <c r="Y932" t="s">
        <v>599</v>
      </c>
      <c r="Z932" t="s">
        <v>600</v>
      </c>
      <c r="AA932" t="s">
        <v>29</v>
      </c>
      <c r="AB932" s="3">
        <v>23400</v>
      </c>
      <c r="AC932">
        <v>0</v>
      </c>
      <c r="AD932">
        <v>0</v>
      </c>
      <c r="AE932" s="3">
        <v>23400</v>
      </c>
      <c r="AF932" s="3">
        <f t="shared" si="56"/>
        <v>0</v>
      </c>
      <c r="AG932" s="3">
        <v>23400</v>
      </c>
      <c r="AH932" s="3">
        <f t="shared" si="57"/>
        <v>24172.199999999997</v>
      </c>
      <c r="AI932" s="3">
        <f t="shared" si="58"/>
        <v>24945.710399999996</v>
      </c>
      <c r="AJ932">
        <v>0</v>
      </c>
      <c r="AK932">
        <v>0</v>
      </c>
      <c r="AL932">
        <v>0</v>
      </c>
      <c r="AM932">
        <f t="shared" si="59"/>
        <v>0</v>
      </c>
      <c r="AN932">
        <v>23400</v>
      </c>
      <c r="AO932">
        <v>0</v>
      </c>
    </row>
    <row r="933" spans="1:41" hidden="1" x14ac:dyDescent="0.3">
      <c r="A933">
        <v>10901</v>
      </c>
      <c r="B933">
        <v>224893</v>
      </c>
      <c r="C933">
        <v>257063</v>
      </c>
      <c r="D933">
        <v>217</v>
      </c>
      <c r="G933" t="s">
        <v>1090</v>
      </c>
      <c r="H933" t="s">
        <v>1091</v>
      </c>
      <c r="I933">
        <v>0</v>
      </c>
      <c r="J933" t="s">
        <v>519</v>
      </c>
      <c r="K933" t="s">
        <v>520</v>
      </c>
      <c r="L933">
        <v>3</v>
      </c>
      <c r="M933">
        <v>35</v>
      </c>
      <c r="N933" t="s">
        <v>569</v>
      </c>
      <c r="O933" t="s">
        <v>570</v>
      </c>
      <c r="P933" t="s">
        <v>571</v>
      </c>
      <c r="Q933" t="s">
        <v>524</v>
      </c>
      <c r="R933" t="s">
        <v>525</v>
      </c>
      <c r="S933" t="s">
        <v>526</v>
      </c>
      <c r="T933" t="s">
        <v>527</v>
      </c>
      <c r="U933" t="s">
        <v>554</v>
      </c>
      <c r="V933" t="s">
        <v>555</v>
      </c>
      <c r="W933" t="s">
        <v>541</v>
      </c>
      <c r="X933" t="s">
        <v>542</v>
      </c>
      <c r="Y933" t="s">
        <v>532</v>
      </c>
      <c r="Z933" t="s">
        <v>533</v>
      </c>
      <c r="AA933" t="s">
        <v>28</v>
      </c>
      <c r="AB933" s="3">
        <v>20000</v>
      </c>
      <c r="AC933">
        <v>0</v>
      </c>
      <c r="AD933">
        <v>0</v>
      </c>
      <c r="AE933" s="3">
        <v>20000</v>
      </c>
      <c r="AF933" s="3">
        <f t="shared" si="56"/>
        <v>0</v>
      </c>
      <c r="AG933" s="3">
        <v>20000</v>
      </c>
      <c r="AH933" s="3">
        <f t="shared" si="57"/>
        <v>20660</v>
      </c>
      <c r="AI933" s="3">
        <f t="shared" si="58"/>
        <v>21321.119999999999</v>
      </c>
      <c r="AJ933">
        <v>0</v>
      </c>
      <c r="AK933">
        <v>0</v>
      </c>
      <c r="AL933">
        <v>2259.96</v>
      </c>
      <c r="AM933">
        <f t="shared" si="59"/>
        <v>4519.92</v>
      </c>
      <c r="AN933">
        <v>17740.04</v>
      </c>
      <c r="AO933">
        <v>11.3</v>
      </c>
    </row>
    <row r="934" spans="1:41" hidden="1" x14ac:dyDescent="0.3">
      <c r="A934">
        <v>11116</v>
      </c>
      <c r="B934">
        <v>224487</v>
      </c>
      <c r="C934">
        <v>256836</v>
      </c>
      <c r="D934">
        <v>432</v>
      </c>
      <c r="G934" t="s">
        <v>1432</v>
      </c>
      <c r="H934" t="s">
        <v>1433</v>
      </c>
      <c r="I934">
        <v>0</v>
      </c>
      <c r="J934" t="s">
        <v>519</v>
      </c>
      <c r="K934" t="s">
        <v>520</v>
      </c>
      <c r="L934">
        <v>5</v>
      </c>
      <c r="M934">
        <v>83</v>
      </c>
      <c r="N934" t="s">
        <v>898</v>
      </c>
      <c r="O934" t="s">
        <v>899</v>
      </c>
      <c r="P934" t="s">
        <v>900</v>
      </c>
      <c r="Q934" t="s">
        <v>524</v>
      </c>
      <c r="R934" t="s">
        <v>525</v>
      </c>
      <c r="S934" t="s">
        <v>526</v>
      </c>
      <c r="T934" t="s">
        <v>527</v>
      </c>
      <c r="U934" t="s">
        <v>528</v>
      </c>
      <c r="V934" t="s">
        <v>529</v>
      </c>
      <c r="W934" t="s">
        <v>541</v>
      </c>
      <c r="X934" t="s">
        <v>542</v>
      </c>
      <c r="Y934" t="s">
        <v>532</v>
      </c>
      <c r="Z934" t="s">
        <v>533</v>
      </c>
      <c r="AA934" t="s">
        <v>28</v>
      </c>
      <c r="AB934" s="3">
        <v>19020</v>
      </c>
      <c r="AC934">
        <v>0</v>
      </c>
      <c r="AD934">
        <v>0</v>
      </c>
      <c r="AE934" s="3">
        <v>19020</v>
      </c>
      <c r="AF934" s="3">
        <f t="shared" ref="AF934:AF997" si="60">AG934-AE934</f>
        <v>0</v>
      </c>
      <c r="AG934" s="3">
        <v>19020</v>
      </c>
      <c r="AH934" s="3">
        <f t="shared" ref="AH934:AH997" si="61">AG934*1.033</f>
        <v>19647.66</v>
      </c>
      <c r="AI934" s="3">
        <f t="shared" ref="AI934:AI997" si="62">AH934*1.032</f>
        <v>20276.385119999999</v>
      </c>
      <c r="AJ934">
        <v>0</v>
      </c>
      <c r="AK934">
        <v>0</v>
      </c>
      <c r="AL934">
        <v>0</v>
      </c>
      <c r="AM934">
        <f t="shared" ref="AM934:AM997" si="63">AL934*2</f>
        <v>0</v>
      </c>
      <c r="AN934">
        <v>19020</v>
      </c>
      <c r="AO934">
        <v>0</v>
      </c>
    </row>
    <row r="935" spans="1:41" hidden="1" x14ac:dyDescent="0.3">
      <c r="A935">
        <v>12264</v>
      </c>
      <c r="B935">
        <v>225139</v>
      </c>
      <c r="C935">
        <v>257167</v>
      </c>
      <c r="D935">
        <v>6609</v>
      </c>
      <c r="G935" t="s">
        <v>1958</v>
      </c>
      <c r="H935" t="s">
        <v>1959</v>
      </c>
      <c r="I935">
        <v>0</v>
      </c>
      <c r="J935" t="s">
        <v>519</v>
      </c>
      <c r="K935" t="s">
        <v>520</v>
      </c>
      <c r="L935">
        <v>5</v>
      </c>
      <c r="M935">
        <v>58</v>
      </c>
      <c r="N935" t="s">
        <v>617</v>
      </c>
      <c r="O935" t="s">
        <v>618</v>
      </c>
      <c r="P935" t="s">
        <v>619</v>
      </c>
      <c r="Q935" t="s">
        <v>524</v>
      </c>
      <c r="R935" t="s">
        <v>525</v>
      </c>
      <c r="S935" t="s">
        <v>526</v>
      </c>
      <c r="T935" t="s">
        <v>527</v>
      </c>
      <c r="U935" t="s">
        <v>779</v>
      </c>
      <c r="V935" t="s">
        <v>780</v>
      </c>
      <c r="W935" t="s">
        <v>541</v>
      </c>
      <c r="X935" t="s">
        <v>542</v>
      </c>
      <c r="Y935" t="s">
        <v>599</v>
      </c>
      <c r="Z935" t="s">
        <v>600</v>
      </c>
      <c r="AA935" t="s">
        <v>29</v>
      </c>
      <c r="AB935" s="3">
        <v>23400</v>
      </c>
      <c r="AC935">
        <v>0</v>
      </c>
      <c r="AD935">
        <v>0</v>
      </c>
      <c r="AE935" s="3">
        <v>23400</v>
      </c>
      <c r="AF935" s="3">
        <f t="shared" si="60"/>
        <v>0</v>
      </c>
      <c r="AG935" s="3">
        <v>23400</v>
      </c>
      <c r="AH935" s="3">
        <f t="shared" si="61"/>
        <v>24172.199999999997</v>
      </c>
      <c r="AI935" s="3">
        <f t="shared" si="62"/>
        <v>24945.710399999996</v>
      </c>
      <c r="AJ935">
        <v>0</v>
      </c>
      <c r="AK935">
        <v>0</v>
      </c>
      <c r="AL935">
        <v>0</v>
      </c>
      <c r="AM935">
        <f t="shared" si="63"/>
        <v>0</v>
      </c>
      <c r="AN935">
        <v>23400</v>
      </c>
      <c r="AO935">
        <v>0</v>
      </c>
    </row>
    <row r="936" spans="1:41" hidden="1" x14ac:dyDescent="0.3">
      <c r="A936">
        <v>12252</v>
      </c>
      <c r="B936">
        <v>224267</v>
      </c>
      <c r="C936">
        <v>256711</v>
      </c>
      <c r="D936">
        <v>6586</v>
      </c>
      <c r="G936" t="s">
        <v>1920</v>
      </c>
      <c r="H936" t="s">
        <v>1921</v>
      </c>
      <c r="I936">
        <v>0</v>
      </c>
      <c r="J936" t="s">
        <v>519</v>
      </c>
      <c r="K936" t="s">
        <v>520</v>
      </c>
      <c r="L936">
        <v>5</v>
      </c>
      <c r="M936">
        <v>58</v>
      </c>
      <c r="N936" t="s">
        <v>617</v>
      </c>
      <c r="O936" t="s">
        <v>618</v>
      </c>
      <c r="P936" t="s">
        <v>619</v>
      </c>
      <c r="Q936" t="s">
        <v>524</v>
      </c>
      <c r="R936" t="s">
        <v>525</v>
      </c>
      <c r="S936" t="s">
        <v>526</v>
      </c>
      <c r="T936" t="s">
        <v>527</v>
      </c>
      <c r="U936" t="s">
        <v>779</v>
      </c>
      <c r="V936" t="s">
        <v>780</v>
      </c>
      <c r="W936" t="s">
        <v>530</v>
      </c>
      <c r="X936" t="s">
        <v>531</v>
      </c>
      <c r="Y936" t="s">
        <v>706</v>
      </c>
      <c r="Z936" t="s">
        <v>707</v>
      </c>
      <c r="AA936" t="s">
        <v>28</v>
      </c>
      <c r="AB936" s="3">
        <v>18799</v>
      </c>
      <c r="AC936">
        <v>0</v>
      </c>
      <c r="AD936">
        <v>0</v>
      </c>
      <c r="AE936" s="3">
        <v>18799</v>
      </c>
      <c r="AF936" s="3">
        <f t="shared" si="60"/>
        <v>0</v>
      </c>
      <c r="AG936" s="3">
        <v>18799</v>
      </c>
      <c r="AH936" s="3">
        <f t="shared" si="61"/>
        <v>19419.366999999998</v>
      </c>
      <c r="AI936" s="3">
        <f t="shared" si="62"/>
        <v>20040.786743999997</v>
      </c>
      <c r="AJ936">
        <v>0</v>
      </c>
      <c r="AK936">
        <v>0</v>
      </c>
      <c r="AL936">
        <v>0</v>
      </c>
      <c r="AM936">
        <f t="shared" si="63"/>
        <v>0</v>
      </c>
      <c r="AN936">
        <v>18799</v>
      </c>
      <c r="AO936">
        <v>0</v>
      </c>
    </row>
    <row r="937" spans="1:41" hidden="1" x14ac:dyDescent="0.3">
      <c r="A937">
        <v>12253</v>
      </c>
      <c r="B937">
        <v>224266</v>
      </c>
      <c r="C937">
        <v>256710</v>
      </c>
      <c r="D937">
        <v>6587</v>
      </c>
      <c r="G937" t="s">
        <v>1924</v>
      </c>
      <c r="H937" t="s">
        <v>1925</v>
      </c>
      <c r="I937">
        <v>0</v>
      </c>
      <c r="J937" t="s">
        <v>519</v>
      </c>
      <c r="K937" t="s">
        <v>520</v>
      </c>
      <c r="L937">
        <v>5</v>
      </c>
      <c r="M937">
        <v>58</v>
      </c>
      <c r="N937" t="s">
        <v>617</v>
      </c>
      <c r="O937" t="s">
        <v>618</v>
      </c>
      <c r="P937" t="s">
        <v>619</v>
      </c>
      <c r="Q937" t="s">
        <v>524</v>
      </c>
      <c r="R937" t="s">
        <v>525</v>
      </c>
      <c r="S937" t="s">
        <v>526</v>
      </c>
      <c r="T937" t="s">
        <v>527</v>
      </c>
      <c r="U937" t="s">
        <v>779</v>
      </c>
      <c r="V937" t="s">
        <v>780</v>
      </c>
      <c r="W937" t="s">
        <v>530</v>
      </c>
      <c r="X937" t="s">
        <v>531</v>
      </c>
      <c r="Y937" t="s">
        <v>706</v>
      </c>
      <c r="Z937" t="s">
        <v>707</v>
      </c>
      <c r="AA937" t="s">
        <v>28</v>
      </c>
      <c r="AB937" s="3">
        <v>18799</v>
      </c>
      <c r="AC937">
        <v>0</v>
      </c>
      <c r="AD937">
        <v>0</v>
      </c>
      <c r="AE937" s="3">
        <v>18799</v>
      </c>
      <c r="AF937" s="3">
        <f t="shared" si="60"/>
        <v>0</v>
      </c>
      <c r="AG937" s="3">
        <v>18799</v>
      </c>
      <c r="AH937" s="3">
        <f t="shared" si="61"/>
        <v>19419.366999999998</v>
      </c>
      <c r="AI937" s="3">
        <f t="shared" si="62"/>
        <v>20040.786743999997</v>
      </c>
      <c r="AJ937">
        <v>0</v>
      </c>
      <c r="AK937">
        <v>0</v>
      </c>
      <c r="AL937">
        <v>0</v>
      </c>
      <c r="AM937">
        <f t="shared" si="63"/>
        <v>0</v>
      </c>
      <c r="AN937">
        <v>18799</v>
      </c>
      <c r="AO937">
        <v>0</v>
      </c>
    </row>
    <row r="938" spans="1:41" hidden="1" x14ac:dyDescent="0.3">
      <c r="A938">
        <v>11141</v>
      </c>
      <c r="B938">
        <v>202436</v>
      </c>
      <c r="C938">
        <v>239909</v>
      </c>
      <c r="D938">
        <v>457</v>
      </c>
      <c r="G938" t="s">
        <v>1475</v>
      </c>
      <c r="H938" t="s">
        <v>1476</v>
      </c>
      <c r="I938">
        <v>0</v>
      </c>
      <c r="J938" t="s">
        <v>519</v>
      </c>
      <c r="K938" t="s">
        <v>520</v>
      </c>
      <c r="L938">
        <v>2</v>
      </c>
      <c r="M938">
        <v>25</v>
      </c>
      <c r="N938" t="s">
        <v>760</v>
      </c>
      <c r="O938" t="s">
        <v>761</v>
      </c>
      <c r="P938" t="s">
        <v>762</v>
      </c>
      <c r="Q938" t="s">
        <v>524</v>
      </c>
      <c r="R938" t="s">
        <v>525</v>
      </c>
      <c r="S938" t="s">
        <v>526</v>
      </c>
      <c r="T938" t="s">
        <v>527</v>
      </c>
      <c r="U938" t="s">
        <v>554</v>
      </c>
      <c r="V938" t="s">
        <v>555</v>
      </c>
      <c r="W938" t="s">
        <v>541</v>
      </c>
      <c r="X938" t="s">
        <v>542</v>
      </c>
      <c r="Y938" t="s">
        <v>656</v>
      </c>
      <c r="Z938" t="s">
        <v>657</v>
      </c>
      <c r="AA938" t="s">
        <v>26</v>
      </c>
      <c r="AB938" s="3">
        <v>186226</v>
      </c>
      <c r="AC938" s="3">
        <v>0</v>
      </c>
      <c r="AD938">
        <v>0</v>
      </c>
      <c r="AE938" s="3">
        <v>186226</v>
      </c>
      <c r="AF938" s="3">
        <f t="shared" si="60"/>
        <v>-186226</v>
      </c>
      <c r="AG938" s="3">
        <v>0</v>
      </c>
      <c r="AH938" s="3">
        <f t="shared" si="61"/>
        <v>0</v>
      </c>
      <c r="AI938" s="3">
        <f t="shared" si="62"/>
        <v>0</v>
      </c>
      <c r="AJ938">
        <v>0</v>
      </c>
      <c r="AK938">
        <v>0</v>
      </c>
      <c r="AL938">
        <v>262442.45</v>
      </c>
      <c r="AM938">
        <f t="shared" si="63"/>
        <v>524884.9</v>
      </c>
      <c r="AN938">
        <v>-76216.45</v>
      </c>
      <c r="AO938">
        <v>140.93</v>
      </c>
    </row>
    <row r="939" spans="1:41" hidden="1" x14ac:dyDescent="0.3">
      <c r="A939">
        <v>11141</v>
      </c>
      <c r="B939">
        <v>223820</v>
      </c>
      <c r="C939">
        <v>256457</v>
      </c>
      <c r="D939">
        <v>457</v>
      </c>
      <c r="G939" t="s">
        <v>1475</v>
      </c>
      <c r="H939" t="s">
        <v>1476</v>
      </c>
      <c r="I939">
        <v>0</v>
      </c>
      <c r="J939" t="s">
        <v>519</v>
      </c>
      <c r="K939" t="s">
        <v>520</v>
      </c>
      <c r="L939">
        <v>2</v>
      </c>
      <c r="M939">
        <v>25</v>
      </c>
      <c r="N939" t="s">
        <v>760</v>
      </c>
      <c r="O939" t="s">
        <v>761</v>
      </c>
      <c r="P939" t="s">
        <v>762</v>
      </c>
      <c r="Q939" t="s">
        <v>524</v>
      </c>
      <c r="R939" t="s">
        <v>525</v>
      </c>
      <c r="S939" t="s">
        <v>526</v>
      </c>
      <c r="T939" t="s">
        <v>527</v>
      </c>
      <c r="U939" t="s">
        <v>554</v>
      </c>
      <c r="V939" t="s">
        <v>555</v>
      </c>
      <c r="W939" t="s">
        <v>541</v>
      </c>
      <c r="X939" t="s">
        <v>542</v>
      </c>
      <c r="Y939" t="s">
        <v>669</v>
      </c>
      <c r="Z939" t="s">
        <v>670</v>
      </c>
      <c r="AA939" t="s">
        <v>26</v>
      </c>
      <c r="AB939" s="3">
        <v>24000</v>
      </c>
      <c r="AC939" s="3">
        <v>0</v>
      </c>
      <c r="AD939">
        <v>0</v>
      </c>
      <c r="AE939" s="3">
        <v>24000</v>
      </c>
      <c r="AF939" s="3">
        <f t="shared" si="60"/>
        <v>-24000</v>
      </c>
      <c r="AG939" s="3">
        <v>0</v>
      </c>
      <c r="AH939" s="3">
        <f t="shared" si="61"/>
        <v>0</v>
      </c>
      <c r="AI939" s="3">
        <f t="shared" si="62"/>
        <v>0</v>
      </c>
      <c r="AJ939">
        <v>0</v>
      </c>
      <c r="AK939">
        <v>0</v>
      </c>
      <c r="AL939">
        <v>47000</v>
      </c>
      <c r="AM939">
        <f t="shared" si="63"/>
        <v>94000</v>
      </c>
      <c r="AN939">
        <v>-23000</v>
      </c>
      <c r="AO939">
        <v>195.83</v>
      </c>
    </row>
    <row r="940" spans="1:41" hidden="1" x14ac:dyDescent="0.3">
      <c r="A940">
        <v>11141</v>
      </c>
      <c r="B940">
        <v>224024</v>
      </c>
      <c r="C940">
        <v>256627</v>
      </c>
      <c r="D940">
        <v>457</v>
      </c>
      <c r="G940" t="s">
        <v>1475</v>
      </c>
      <c r="H940" t="s">
        <v>1476</v>
      </c>
      <c r="I940">
        <v>0</v>
      </c>
      <c r="J940" t="s">
        <v>519</v>
      </c>
      <c r="K940" t="s">
        <v>520</v>
      </c>
      <c r="L940">
        <v>2</v>
      </c>
      <c r="M940">
        <v>25</v>
      </c>
      <c r="N940" t="s">
        <v>760</v>
      </c>
      <c r="O940" t="s">
        <v>761</v>
      </c>
      <c r="P940" t="s">
        <v>762</v>
      </c>
      <c r="Q940" t="s">
        <v>524</v>
      </c>
      <c r="R940" t="s">
        <v>525</v>
      </c>
      <c r="S940" t="s">
        <v>526</v>
      </c>
      <c r="T940" t="s">
        <v>527</v>
      </c>
      <c r="U940" t="s">
        <v>554</v>
      </c>
      <c r="V940" t="s">
        <v>555</v>
      </c>
      <c r="W940" t="s">
        <v>541</v>
      </c>
      <c r="X940" t="s">
        <v>542</v>
      </c>
      <c r="Y940" t="s">
        <v>1477</v>
      </c>
      <c r="Z940" t="s">
        <v>954</v>
      </c>
      <c r="AA940" t="s">
        <v>26</v>
      </c>
      <c r="AB940" s="3">
        <v>208278</v>
      </c>
      <c r="AC940" s="3">
        <v>0</v>
      </c>
      <c r="AD940">
        <v>0</v>
      </c>
      <c r="AE940" s="3">
        <v>208278</v>
      </c>
      <c r="AF940" s="3">
        <f t="shared" si="60"/>
        <v>-208278</v>
      </c>
      <c r="AG940" s="3">
        <v>0</v>
      </c>
      <c r="AH940" s="3">
        <f t="shared" si="61"/>
        <v>0</v>
      </c>
      <c r="AI940" s="3">
        <f t="shared" si="62"/>
        <v>0</v>
      </c>
      <c r="AJ940">
        <v>0</v>
      </c>
      <c r="AK940">
        <v>0</v>
      </c>
      <c r="AL940">
        <v>81105.3</v>
      </c>
      <c r="AM940">
        <f t="shared" si="63"/>
        <v>162210.6</v>
      </c>
      <c r="AN940">
        <v>127172.7</v>
      </c>
      <c r="AO940">
        <v>38.94</v>
      </c>
    </row>
    <row r="941" spans="1:41" hidden="1" x14ac:dyDescent="0.3">
      <c r="A941">
        <v>11141</v>
      </c>
      <c r="B941">
        <v>202417</v>
      </c>
      <c r="C941">
        <v>239890</v>
      </c>
      <c r="D941">
        <v>457</v>
      </c>
      <c r="G941" t="s">
        <v>1475</v>
      </c>
      <c r="H941" t="s">
        <v>1476</v>
      </c>
      <c r="I941">
        <v>0</v>
      </c>
      <c r="J941" t="s">
        <v>519</v>
      </c>
      <c r="K941" t="s">
        <v>520</v>
      </c>
      <c r="L941">
        <v>2</v>
      </c>
      <c r="M941">
        <v>25</v>
      </c>
      <c r="N941" t="s">
        <v>760</v>
      </c>
      <c r="O941" t="s">
        <v>761</v>
      </c>
      <c r="P941" t="s">
        <v>762</v>
      </c>
      <c r="Q941" t="s">
        <v>524</v>
      </c>
      <c r="R941" t="s">
        <v>525</v>
      </c>
      <c r="S941" t="s">
        <v>526</v>
      </c>
      <c r="T941" t="s">
        <v>527</v>
      </c>
      <c r="U941" t="s">
        <v>554</v>
      </c>
      <c r="V941" t="s">
        <v>555</v>
      </c>
      <c r="W941" t="s">
        <v>541</v>
      </c>
      <c r="X941" t="s">
        <v>542</v>
      </c>
      <c r="Y941" t="s">
        <v>650</v>
      </c>
      <c r="Z941" t="s">
        <v>651</v>
      </c>
      <c r="AA941" t="s">
        <v>26</v>
      </c>
      <c r="AB941" s="3">
        <v>44694</v>
      </c>
      <c r="AC941" s="3">
        <v>0</v>
      </c>
      <c r="AD941">
        <v>0</v>
      </c>
      <c r="AE941" s="3">
        <v>44694</v>
      </c>
      <c r="AF941" s="3">
        <f t="shared" si="60"/>
        <v>-44694</v>
      </c>
      <c r="AG941" s="3">
        <v>0</v>
      </c>
      <c r="AH941" s="3">
        <f t="shared" si="61"/>
        <v>0</v>
      </c>
      <c r="AI941" s="3">
        <f t="shared" si="62"/>
        <v>0</v>
      </c>
      <c r="AJ941">
        <v>0</v>
      </c>
      <c r="AK941">
        <v>0</v>
      </c>
      <c r="AL941">
        <v>45437.43</v>
      </c>
      <c r="AM941">
        <f t="shared" si="63"/>
        <v>90874.86</v>
      </c>
      <c r="AN941">
        <v>-743.43</v>
      </c>
      <c r="AO941">
        <v>101.66</v>
      </c>
    </row>
    <row r="942" spans="1:41" hidden="1" x14ac:dyDescent="0.3">
      <c r="A942">
        <v>12271</v>
      </c>
      <c r="B942">
        <v>225194</v>
      </c>
      <c r="C942">
        <v>257214</v>
      </c>
      <c r="D942">
        <v>6616</v>
      </c>
      <c r="G942" t="s">
        <v>1978</v>
      </c>
      <c r="H942" t="s">
        <v>1979</v>
      </c>
      <c r="I942">
        <v>0</v>
      </c>
      <c r="J942" t="s">
        <v>519</v>
      </c>
      <c r="K942" t="s">
        <v>520</v>
      </c>
      <c r="L942">
        <v>5</v>
      </c>
      <c r="M942">
        <v>58</v>
      </c>
      <c r="N942" t="s">
        <v>617</v>
      </c>
      <c r="O942" t="s">
        <v>618</v>
      </c>
      <c r="P942" t="s">
        <v>619</v>
      </c>
      <c r="Q942" t="s">
        <v>524</v>
      </c>
      <c r="R942" t="s">
        <v>525</v>
      </c>
      <c r="S942" t="s">
        <v>526</v>
      </c>
      <c r="T942" t="s">
        <v>527</v>
      </c>
      <c r="U942" t="s">
        <v>779</v>
      </c>
      <c r="V942" t="s">
        <v>780</v>
      </c>
      <c r="W942" t="s">
        <v>541</v>
      </c>
      <c r="X942" t="s">
        <v>542</v>
      </c>
      <c r="Y942" t="s">
        <v>599</v>
      </c>
      <c r="Z942" t="s">
        <v>600</v>
      </c>
      <c r="AA942" t="s">
        <v>29</v>
      </c>
      <c r="AB942" s="3">
        <v>23400</v>
      </c>
      <c r="AC942">
        <v>0</v>
      </c>
      <c r="AD942">
        <v>0</v>
      </c>
      <c r="AE942" s="3">
        <v>23400</v>
      </c>
      <c r="AF942" s="3">
        <f t="shared" si="60"/>
        <v>0</v>
      </c>
      <c r="AG942" s="3">
        <v>23400</v>
      </c>
      <c r="AH942" s="3">
        <f t="shared" si="61"/>
        <v>24172.199999999997</v>
      </c>
      <c r="AI942" s="3">
        <f t="shared" si="62"/>
        <v>24945.710399999996</v>
      </c>
      <c r="AJ942">
        <v>0</v>
      </c>
      <c r="AK942">
        <v>0</v>
      </c>
      <c r="AL942">
        <v>2880</v>
      </c>
      <c r="AM942">
        <f t="shared" si="63"/>
        <v>5760</v>
      </c>
      <c r="AN942">
        <v>20520</v>
      </c>
      <c r="AO942">
        <v>12.31</v>
      </c>
    </row>
    <row r="943" spans="1:41" hidden="1" x14ac:dyDescent="0.3">
      <c r="A943">
        <v>11141</v>
      </c>
      <c r="B943">
        <v>224037</v>
      </c>
      <c r="C943">
        <v>256638</v>
      </c>
      <c r="D943">
        <v>457</v>
      </c>
      <c r="G943" t="s">
        <v>1475</v>
      </c>
      <c r="H943" t="s">
        <v>1476</v>
      </c>
      <c r="I943">
        <v>0</v>
      </c>
      <c r="J943" t="s">
        <v>519</v>
      </c>
      <c r="K943" t="s">
        <v>520</v>
      </c>
      <c r="L943">
        <v>2</v>
      </c>
      <c r="M943">
        <v>25</v>
      </c>
      <c r="N943" t="s">
        <v>760</v>
      </c>
      <c r="O943" t="s">
        <v>761</v>
      </c>
      <c r="P943" t="s">
        <v>762</v>
      </c>
      <c r="Q943" t="s">
        <v>524</v>
      </c>
      <c r="R943" t="s">
        <v>525</v>
      </c>
      <c r="S943" t="s">
        <v>526</v>
      </c>
      <c r="T943" t="s">
        <v>527</v>
      </c>
      <c r="U943" t="s">
        <v>554</v>
      </c>
      <c r="V943" t="s">
        <v>555</v>
      </c>
      <c r="W943" t="s">
        <v>541</v>
      </c>
      <c r="X943" t="s">
        <v>542</v>
      </c>
      <c r="Y943" t="s">
        <v>1478</v>
      </c>
      <c r="Z943" t="s">
        <v>956</v>
      </c>
      <c r="AA943" t="s">
        <v>26</v>
      </c>
      <c r="AB943" s="3">
        <v>1189327</v>
      </c>
      <c r="AC943" s="3">
        <v>0</v>
      </c>
      <c r="AD943">
        <v>0</v>
      </c>
      <c r="AE943" s="3">
        <v>1189327</v>
      </c>
      <c r="AF943" s="3">
        <f t="shared" si="60"/>
        <v>-1189327</v>
      </c>
      <c r="AG943" s="3">
        <v>0</v>
      </c>
      <c r="AH943" s="3">
        <f t="shared" si="61"/>
        <v>0</v>
      </c>
      <c r="AI943" s="3">
        <f t="shared" si="62"/>
        <v>0</v>
      </c>
      <c r="AJ943">
        <v>0</v>
      </c>
      <c r="AK943">
        <v>0</v>
      </c>
      <c r="AL943">
        <v>676430.57</v>
      </c>
      <c r="AM943">
        <f t="shared" si="63"/>
        <v>1352861.14</v>
      </c>
      <c r="AN943">
        <v>512896.43</v>
      </c>
      <c r="AO943">
        <v>56.88</v>
      </c>
    </row>
    <row r="944" spans="1:41" hidden="1" x14ac:dyDescent="0.3">
      <c r="A944">
        <v>11141</v>
      </c>
      <c r="B944">
        <v>224031</v>
      </c>
      <c r="C944">
        <v>256633</v>
      </c>
      <c r="D944">
        <v>457</v>
      </c>
      <c r="G944" t="s">
        <v>1475</v>
      </c>
      <c r="H944" t="s">
        <v>1476</v>
      </c>
      <c r="I944">
        <v>0</v>
      </c>
      <c r="J944" t="s">
        <v>519</v>
      </c>
      <c r="K944" t="s">
        <v>520</v>
      </c>
      <c r="L944">
        <v>2</v>
      </c>
      <c r="M944">
        <v>25</v>
      </c>
      <c r="N944" t="s">
        <v>760</v>
      </c>
      <c r="O944" t="s">
        <v>761</v>
      </c>
      <c r="P944" t="s">
        <v>762</v>
      </c>
      <c r="Q944" t="s">
        <v>524</v>
      </c>
      <c r="R944" t="s">
        <v>525</v>
      </c>
      <c r="S944" t="s">
        <v>526</v>
      </c>
      <c r="T944" t="s">
        <v>527</v>
      </c>
      <c r="U944" t="s">
        <v>554</v>
      </c>
      <c r="V944" t="s">
        <v>555</v>
      </c>
      <c r="W944" t="s">
        <v>541</v>
      </c>
      <c r="X944" t="s">
        <v>542</v>
      </c>
      <c r="Y944" t="s">
        <v>957</v>
      </c>
      <c r="Z944" t="s">
        <v>958</v>
      </c>
      <c r="AA944" t="s">
        <v>26</v>
      </c>
      <c r="AB944" s="3">
        <v>24000</v>
      </c>
      <c r="AC944" s="3">
        <v>0</v>
      </c>
      <c r="AD944">
        <v>0</v>
      </c>
      <c r="AE944" s="3">
        <v>24000</v>
      </c>
      <c r="AF944" s="3">
        <f t="shared" si="60"/>
        <v>-24000</v>
      </c>
      <c r="AG944" s="3">
        <v>0</v>
      </c>
      <c r="AH944" s="3">
        <f t="shared" si="61"/>
        <v>0</v>
      </c>
      <c r="AI944" s="3">
        <f t="shared" si="62"/>
        <v>0</v>
      </c>
      <c r="AJ944">
        <v>0</v>
      </c>
      <c r="AK944">
        <v>0</v>
      </c>
      <c r="AL944">
        <v>10000</v>
      </c>
      <c r="AM944">
        <f t="shared" si="63"/>
        <v>20000</v>
      </c>
      <c r="AN944">
        <v>14000</v>
      </c>
      <c r="AO944">
        <v>41.67</v>
      </c>
    </row>
    <row r="945" spans="1:41" hidden="1" x14ac:dyDescent="0.3">
      <c r="A945">
        <v>11141</v>
      </c>
      <c r="B945">
        <v>202506</v>
      </c>
      <c r="C945">
        <v>239979</v>
      </c>
      <c r="D945">
        <v>457</v>
      </c>
      <c r="G945" t="s">
        <v>1475</v>
      </c>
      <c r="H945" t="s">
        <v>1476</v>
      </c>
      <c r="I945">
        <v>0</v>
      </c>
      <c r="J945" t="s">
        <v>519</v>
      </c>
      <c r="K945" t="s">
        <v>520</v>
      </c>
      <c r="L945">
        <v>2</v>
      </c>
      <c r="M945">
        <v>25</v>
      </c>
      <c r="N945" t="s">
        <v>760</v>
      </c>
      <c r="O945" t="s">
        <v>761</v>
      </c>
      <c r="P945" t="s">
        <v>762</v>
      </c>
      <c r="Q945" t="s">
        <v>524</v>
      </c>
      <c r="R945" t="s">
        <v>525</v>
      </c>
      <c r="S945" t="s">
        <v>526</v>
      </c>
      <c r="T945" t="s">
        <v>527</v>
      </c>
      <c r="U945" t="s">
        <v>554</v>
      </c>
      <c r="V945" t="s">
        <v>555</v>
      </c>
      <c r="W945" t="s">
        <v>541</v>
      </c>
      <c r="X945" t="s">
        <v>542</v>
      </c>
      <c r="Y945" t="s">
        <v>660</v>
      </c>
      <c r="Z945" t="s">
        <v>661</v>
      </c>
      <c r="AA945" t="s">
        <v>26</v>
      </c>
      <c r="AB945" s="3">
        <v>402248</v>
      </c>
      <c r="AC945" s="3">
        <v>0</v>
      </c>
      <c r="AD945">
        <v>0</v>
      </c>
      <c r="AE945" s="3">
        <v>402248</v>
      </c>
      <c r="AF945" s="3">
        <f t="shared" si="60"/>
        <v>-402248</v>
      </c>
      <c r="AG945" s="3">
        <v>0</v>
      </c>
      <c r="AH945" s="3">
        <f t="shared" si="61"/>
        <v>0</v>
      </c>
      <c r="AI945" s="3">
        <f t="shared" si="62"/>
        <v>0</v>
      </c>
      <c r="AJ945">
        <v>0</v>
      </c>
      <c r="AK945">
        <v>0</v>
      </c>
      <c r="AL945">
        <v>408937.12</v>
      </c>
      <c r="AM945">
        <f t="shared" si="63"/>
        <v>817874.24</v>
      </c>
      <c r="AN945">
        <v>-6689.12</v>
      </c>
      <c r="AO945">
        <v>101.66</v>
      </c>
    </row>
    <row r="946" spans="1:41" hidden="1" x14ac:dyDescent="0.3">
      <c r="A946">
        <v>11141</v>
      </c>
      <c r="B946">
        <v>202518</v>
      </c>
      <c r="C946">
        <v>239991</v>
      </c>
      <c r="D946">
        <v>457</v>
      </c>
      <c r="G946" t="s">
        <v>1475</v>
      </c>
      <c r="H946" t="s">
        <v>1476</v>
      </c>
      <c r="I946">
        <v>0</v>
      </c>
      <c r="J946" t="s">
        <v>519</v>
      </c>
      <c r="K946" t="s">
        <v>520</v>
      </c>
      <c r="L946">
        <v>2</v>
      </c>
      <c r="M946">
        <v>25</v>
      </c>
      <c r="N946" t="s">
        <v>760</v>
      </c>
      <c r="O946" t="s">
        <v>761</v>
      </c>
      <c r="P946" t="s">
        <v>762</v>
      </c>
      <c r="Q946" t="s">
        <v>524</v>
      </c>
      <c r="R946" t="s">
        <v>525</v>
      </c>
      <c r="S946" t="s">
        <v>526</v>
      </c>
      <c r="T946" t="s">
        <v>527</v>
      </c>
      <c r="U946" t="s">
        <v>554</v>
      </c>
      <c r="V946" t="s">
        <v>555</v>
      </c>
      <c r="W946" t="s">
        <v>541</v>
      </c>
      <c r="X946" t="s">
        <v>542</v>
      </c>
      <c r="Y946" t="s">
        <v>644</v>
      </c>
      <c r="Z946" t="s">
        <v>645</v>
      </c>
      <c r="AA946" t="s">
        <v>26</v>
      </c>
      <c r="AB946" s="3">
        <v>248080</v>
      </c>
      <c r="AC946" s="3">
        <v>0</v>
      </c>
      <c r="AD946">
        <v>0</v>
      </c>
      <c r="AE946" s="3">
        <v>248080</v>
      </c>
      <c r="AF946" s="3">
        <f t="shared" si="60"/>
        <v>-248080</v>
      </c>
      <c r="AG946" s="3">
        <v>0</v>
      </c>
      <c r="AH946" s="3">
        <f t="shared" si="61"/>
        <v>0</v>
      </c>
      <c r="AI946" s="3">
        <f t="shared" si="62"/>
        <v>0</v>
      </c>
      <c r="AJ946">
        <v>0</v>
      </c>
      <c r="AK946">
        <v>0</v>
      </c>
      <c r="AL946">
        <v>152517.29999999999</v>
      </c>
      <c r="AM946">
        <f t="shared" si="63"/>
        <v>305034.59999999998</v>
      </c>
      <c r="AN946">
        <v>95562.7</v>
      </c>
      <c r="AO946">
        <v>61.48</v>
      </c>
    </row>
    <row r="947" spans="1:41" hidden="1" x14ac:dyDescent="0.3">
      <c r="A947">
        <v>11141</v>
      </c>
      <c r="B947">
        <v>224004</v>
      </c>
      <c r="C947">
        <v>256610</v>
      </c>
      <c r="D947">
        <v>457</v>
      </c>
      <c r="G947" t="s">
        <v>1475</v>
      </c>
      <c r="H947" t="s">
        <v>1476</v>
      </c>
      <c r="I947">
        <v>0</v>
      </c>
      <c r="J947" t="s">
        <v>519</v>
      </c>
      <c r="K947" t="s">
        <v>520</v>
      </c>
      <c r="L947">
        <v>2</v>
      </c>
      <c r="M947">
        <v>25</v>
      </c>
      <c r="N947" t="s">
        <v>760</v>
      </c>
      <c r="O947" t="s">
        <v>761</v>
      </c>
      <c r="P947" t="s">
        <v>762</v>
      </c>
      <c r="Q947" t="s">
        <v>524</v>
      </c>
      <c r="R947" t="s">
        <v>525</v>
      </c>
      <c r="S947" t="s">
        <v>526</v>
      </c>
      <c r="T947" t="s">
        <v>527</v>
      </c>
      <c r="U947" t="s">
        <v>554</v>
      </c>
      <c r="V947" t="s">
        <v>555</v>
      </c>
      <c r="W947" t="s">
        <v>541</v>
      </c>
      <c r="X947" t="s">
        <v>542</v>
      </c>
      <c r="Y947" t="s">
        <v>646</v>
      </c>
      <c r="Z947" t="s">
        <v>647</v>
      </c>
      <c r="AA947" t="s">
        <v>26</v>
      </c>
      <c r="AB947" s="3">
        <v>9097</v>
      </c>
      <c r="AC947" s="3">
        <v>0</v>
      </c>
      <c r="AD947">
        <v>0</v>
      </c>
      <c r="AE947" s="3">
        <v>9097</v>
      </c>
      <c r="AF947" s="3">
        <f t="shared" si="60"/>
        <v>-9097</v>
      </c>
      <c r="AG947" s="3">
        <v>0</v>
      </c>
      <c r="AH947" s="3">
        <f t="shared" si="61"/>
        <v>0</v>
      </c>
      <c r="AI947" s="3">
        <f t="shared" si="62"/>
        <v>0</v>
      </c>
      <c r="AJ947">
        <v>0</v>
      </c>
      <c r="AK947">
        <v>0</v>
      </c>
      <c r="AL947">
        <v>7616.16</v>
      </c>
      <c r="AM947">
        <f t="shared" si="63"/>
        <v>15232.32</v>
      </c>
      <c r="AN947">
        <v>1480.84</v>
      </c>
      <c r="AO947">
        <v>83.72</v>
      </c>
    </row>
    <row r="948" spans="1:41" hidden="1" x14ac:dyDescent="0.3">
      <c r="A948">
        <v>11141</v>
      </c>
      <c r="B948">
        <v>224042</v>
      </c>
      <c r="C948">
        <v>256646</v>
      </c>
      <c r="D948">
        <v>457</v>
      </c>
      <c r="G948" t="s">
        <v>1475</v>
      </c>
      <c r="H948" t="s">
        <v>1476</v>
      </c>
      <c r="I948">
        <v>0</v>
      </c>
      <c r="J948" t="s">
        <v>519</v>
      </c>
      <c r="K948" t="s">
        <v>520</v>
      </c>
      <c r="L948">
        <v>2</v>
      </c>
      <c r="M948">
        <v>25</v>
      </c>
      <c r="N948" t="s">
        <v>760</v>
      </c>
      <c r="O948" t="s">
        <v>761</v>
      </c>
      <c r="P948" t="s">
        <v>762</v>
      </c>
      <c r="Q948" t="s">
        <v>524</v>
      </c>
      <c r="R948" t="s">
        <v>525</v>
      </c>
      <c r="S948" t="s">
        <v>526</v>
      </c>
      <c r="T948" t="s">
        <v>527</v>
      </c>
      <c r="U948" t="s">
        <v>554</v>
      </c>
      <c r="V948" t="s">
        <v>555</v>
      </c>
      <c r="W948" t="s">
        <v>541</v>
      </c>
      <c r="X948" t="s">
        <v>542</v>
      </c>
      <c r="Y948" t="s">
        <v>1243</v>
      </c>
      <c r="Z948" t="s">
        <v>962</v>
      </c>
      <c r="AA948" t="s">
        <v>26</v>
      </c>
      <c r="AB948" s="3">
        <v>149225</v>
      </c>
      <c r="AC948" s="3">
        <v>0</v>
      </c>
      <c r="AD948">
        <v>0</v>
      </c>
      <c r="AE948" s="3">
        <v>149225</v>
      </c>
      <c r="AF948" s="3">
        <f t="shared" si="60"/>
        <v>-149225</v>
      </c>
      <c r="AG948" s="3">
        <v>0</v>
      </c>
      <c r="AH948" s="3">
        <f t="shared" si="61"/>
        <v>0</v>
      </c>
      <c r="AI948" s="3">
        <f t="shared" si="62"/>
        <v>0</v>
      </c>
      <c r="AJ948">
        <v>0</v>
      </c>
      <c r="AK948">
        <v>0</v>
      </c>
      <c r="AL948">
        <v>57250.8</v>
      </c>
      <c r="AM948">
        <f t="shared" si="63"/>
        <v>114501.6</v>
      </c>
      <c r="AN948">
        <v>91974.2</v>
      </c>
      <c r="AO948">
        <v>38.369999999999997</v>
      </c>
    </row>
    <row r="949" spans="1:41" hidden="1" x14ac:dyDescent="0.3">
      <c r="A949">
        <v>11141</v>
      </c>
      <c r="B949">
        <v>232156</v>
      </c>
      <c r="C949">
        <v>256644</v>
      </c>
      <c r="D949">
        <v>457</v>
      </c>
      <c r="G949" t="s">
        <v>1475</v>
      </c>
      <c r="H949" t="s">
        <v>1476</v>
      </c>
      <c r="I949">
        <v>0</v>
      </c>
      <c r="J949" t="s">
        <v>519</v>
      </c>
      <c r="K949" t="s">
        <v>520</v>
      </c>
      <c r="L949">
        <v>2</v>
      </c>
      <c r="M949">
        <v>25</v>
      </c>
      <c r="N949" t="s">
        <v>760</v>
      </c>
      <c r="O949" t="s">
        <v>761</v>
      </c>
      <c r="P949" t="s">
        <v>762</v>
      </c>
      <c r="Q949" t="s">
        <v>524</v>
      </c>
      <c r="R949" t="s">
        <v>525</v>
      </c>
      <c r="S949" t="s">
        <v>526</v>
      </c>
      <c r="T949" t="s">
        <v>527</v>
      </c>
      <c r="U949" t="s">
        <v>554</v>
      </c>
      <c r="V949" t="s">
        <v>555</v>
      </c>
      <c r="W949" t="s">
        <v>541</v>
      </c>
      <c r="X949" t="s">
        <v>542</v>
      </c>
      <c r="Y949" t="s">
        <v>959</v>
      </c>
      <c r="Z949" t="s">
        <v>960</v>
      </c>
      <c r="AA949" t="s">
        <v>26</v>
      </c>
      <c r="AB949" s="3">
        <v>153</v>
      </c>
      <c r="AC949" s="3">
        <v>0</v>
      </c>
      <c r="AD949">
        <v>0</v>
      </c>
      <c r="AE949" s="3">
        <v>153</v>
      </c>
      <c r="AF949" s="3">
        <f t="shared" si="60"/>
        <v>-153</v>
      </c>
      <c r="AG949" s="3">
        <v>0</v>
      </c>
      <c r="AH949" s="3">
        <f t="shared" si="61"/>
        <v>0</v>
      </c>
      <c r="AI949" s="3">
        <f t="shared" si="62"/>
        <v>0</v>
      </c>
      <c r="AJ949">
        <v>0</v>
      </c>
      <c r="AK949">
        <v>0</v>
      </c>
      <c r="AL949">
        <v>0</v>
      </c>
      <c r="AM949">
        <f t="shared" si="63"/>
        <v>0</v>
      </c>
      <c r="AN949">
        <v>153</v>
      </c>
      <c r="AO949">
        <v>0</v>
      </c>
    </row>
    <row r="950" spans="1:41" hidden="1" x14ac:dyDescent="0.3">
      <c r="A950">
        <v>11141</v>
      </c>
      <c r="B950">
        <v>223930</v>
      </c>
      <c r="C950">
        <v>256551</v>
      </c>
      <c r="D950">
        <v>457</v>
      </c>
      <c r="G950" t="s">
        <v>1475</v>
      </c>
      <c r="H950" t="s">
        <v>1476</v>
      </c>
      <c r="I950">
        <v>0</v>
      </c>
      <c r="J950" t="s">
        <v>519</v>
      </c>
      <c r="K950" t="s">
        <v>520</v>
      </c>
      <c r="L950">
        <v>2</v>
      </c>
      <c r="M950">
        <v>25</v>
      </c>
      <c r="N950" t="s">
        <v>760</v>
      </c>
      <c r="O950" t="s">
        <v>761</v>
      </c>
      <c r="P950" t="s">
        <v>762</v>
      </c>
      <c r="Q950" t="s">
        <v>524</v>
      </c>
      <c r="R950" t="s">
        <v>525</v>
      </c>
      <c r="S950" t="s">
        <v>526</v>
      </c>
      <c r="T950" t="s">
        <v>527</v>
      </c>
      <c r="U950" t="s">
        <v>554</v>
      </c>
      <c r="V950" t="s">
        <v>555</v>
      </c>
      <c r="W950" t="s">
        <v>541</v>
      </c>
      <c r="X950" t="s">
        <v>542</v>
      </c>
      <c r="Y950" t="s">
        <v>652</v>
      </c>
      <c r="Z950" t="s">
        <v>653</v>
      </c>
      <c r="AA950" t="s">
        <v>26</v>
      </c>
      <c r="AB950" s="3">
        <v>2234708</v>
      </c>
      <c r="AC950" s="3">
        <v>0</v>
      </c>
      <c r="AD950">
        <v>0</v>
      </c>
      <c r="AE950" s="3">
        <v>2234708</v>
      </c>
      <c r="AF950" s="3">
        <f t="shared" si="60"/>
        <v>-2234708</v>
      </c>
      <c r="AG950" s="3">
        <v>0</v>
      </c>
      <c r="AH950" s="3">
        <f t="shared" si="61"/>
        <v>0</v>
      </c>
      <c r="AI950" s="3">
        <f t="shared" si="62"/>
        <v>0</v>
      </c>
      <c r="AJ950">
        <v>0</v>
      </c>
      <c r="AK950">
        <v>0</v>
      </c>
      <c r="AL950">
        <v>2227878.37</v>
      </c>
      <c r="AM950">
        <f t="shared" si="63"/>
        <v>4455756.74</v>
      </c>
      <c r="AN950">
        <v>6829.63</v>
      </c>
      <c r="AO950">
        <v>99.69</v>
      </c>
    </row>
    <row r="951" spans="1:41" hidden="1" x14ac:dyDescent="0.3">
      <c r="A951">
        <v>11141</v>
      </c>
      <c r="B951">
        <v>232813</v>
      </c>
      <c r="C951">
        <v>257889</v>
      </c>
      <c r="D951">
        <v>457</v>
      </c>
      <c r="G951" t="s">
        <v>1475</v>
      </c>
      <c r="H951" t="s">
        <v>1476</v>
      </c>
      <c r="I951">
        <v>0</v>
      </c>
      <c r="J951" t="s">
        <v>519</v>
      </c>
      <c r="K951" t="s">
        <v>520</v>
      </c>
      <c r="L951">
        <v>2</v>
      </c>
      <c r="M951">
        <v>25</v>
      </c>
      <c r="N951" t="s">
        <v>760</v>
      </c>
      <c r="O951" t="s">
        <v>761</v>
      </c>
      <c r="P951" t="s">
        <v>762</v>
      </c>
      <c r="Q951" t="s">
        <v>524</v>
      </c>
      <c r="R951" t="s">
        <v>525</v>
      </c>
      <c r="S951" t="s">
        <v>526</v>
      </c>
      <c r="T951" t="s">
        <v>527</v>
      </c>
      <c r="U951" t="s">
        <v>554</v>
      </c>
      <c r="V951" t="s">
        <v>555</v>
      </c>
      <c r="W951" t="s">
        <v>541</v>
      </c>
      <c r="X951" t="s">
        <v>542</v>
      </c>
      <c r="Y951" t="s">
        <v>675</v>
      </c>
      <c r="Z951" t="s">
        <v>676</v>
      </c>
      <c r="AA951" t="s">
        <v>26</v>
      </c>
      <c r="AB951" s="3">
        <v>29047</v>
      </c>
      <c r="AC951" s="3">
        <v>0</v>
      </c>
      <c r="AD951">
        <v>0</v>
      </c>
      <c r="AE951" s="3">
        <v>29047</v>
      </c>
      <c r="AF951" s="3">
        <f t="shared" si="60"/>
        <v>-29047</v>
      </c>
      <c r="AG951" s="3">
        <v>0</v>
      </c>
      <c r="AH951" s="3">
        <f t="shared" si="61"/>
        <v>0</v>
      </c>
      <c r="AI951" s="3">
        <f t="shared" si="62"/>
        <v>0</v>
      </c>
      <c r="AJ951">
        <v>0</v>
      </c>
      <c r="AK951">
        <v>0</v>
      </c>
      <c r="AL951">
        <v>24574.83</v>
      </c>
      <c r="AM951">
        <f t="shared" si="63"/>
        <v>49149.66</v>
      </c>
      <c r="AN951">
        <v>4472.17</v>
      </c>
      <c r="AO951">
        <v>84.6</v>
      </c>
    </row>
    <row r="952" spans="1:41" hidden="1" x14ac:dyDescent="0.3">
      <c r="A952">
        <v>11141</v>
      </c>
      <c r="B952">
        <v>226396</v>
      </c>
      <c r="C952">
        <v>258019</v>
      </c>
      <c r="D952">
        <v>457</v>
      </c>
      <c r="G952" t="s">
        <v>1475</v>
      </c>
      <c r="H952" t="s">
        <v>1476</v>
      </c>
      <c r="I952">
        <v>0</v>
      </c>
      <c r="J952" t="s">
        <v>519</v>
      </c>
      <c r="K952" t="s">
        <v>520</v>
      </c>
      <c r="L952">
        <v>2</v>
      </c>
      <c r="M952">
        <v>25</v>
      </c>
      <c r="N952" t="s">
        <v>760</v>
      </c>
      <c r="O952" t="s">
        <v>761</v>
      </c>
      <c r="P952" t="s">
        <v>762</v>
      </c>
      <c r="Q952" t="s">
        <v>524</v>
      </c>
      <c r="R952" t="s">
        <v>525</v>
      </c>
      <c r="S952" t="s">
        <v>526</v>
      </c>
      <c r="T952" t="s">
        <v>527</v>
      </c>
      <c r="U952" t="s">
        <v>554</v>
      </c>
      <c r="V952" t="s">
        <v>555</v>
      </c>
      <c r="W952" t="s">
        <v>541</v>
      </c>
      <c r="X952" t="s">
        <v>542</v>
      </c>
      <c r="Y952" t="s">
        <v>642</v>
      </c>
      <c r="Z952" t="s">
        <v>643</v>
      </c>
      <c r="AA952" t="s">
        <v>26</v>
      </c>
      <c r="AB952" s="3">
        <v>170455</v>
      </c>
      <c r="AC952" s="3">
        <v>0</v>
      </c>
      <c r="AD952">
        <v>0</v>
      </c>
      <c r="AE952" s="3">
        <v>170455</v>
      </c>
      <c r="AF952" s="3">
        <f t="shared" si="60"/>
        <v>-170455</v>
      </c>
      <c r="AG952" s="3">
        <v>0</v>
      </c>
      <c r="AH952" s="3">
        <f t="shared" si="61"/>
        <v>0</v>
      </c>
      <c r="AI952" s="3">
        <f t="shared" si="62"/>
        <v>0</v>
      </c>
      <c r="AJ952">
        <v>0</v>
      </c>
      <c r="AK952">
        <v>0</v>
      </c>
      <c r="AL952">
        <v>269252.67</v>
      </c>
      <c r="AM952">
        <f t="shared" si="63"/>
        <v>538505.34</v>
      </c>
      <c r="AN952">
        <v>-98797.67</v>
      </c>
      <c r="AO952">
        <v>157.96</v>
      </c>
    </row>
    <row r="953" spans="1:41" hidden="1" x14ac:dyDescent="0.3">
      <c r="A953">
        <v>11141</v>
      </c>
      <c r="B953">
        <v>223461</v>
      </c>
      <c r="C953">
        <v>256218</v>
      </c>
      <c r="D953">
        <v>457</v>
      </c>
      <c r="G953" t="s">
        <v>1475</v>
      </c>
      <c r="H953" t="s">
        <v>1476</v>
      </c>
      <c r="I953">
        <v>0</v>
      </c>
      <c r="J953" t="s">
        <v>519</v>
      </c>
      <c r="K953" t="s">
        <v>520</v>
      </c>
      <c r="L953">
        <v>2</v>
      </c>
      <c r="M953">
        <v>25</v>
      </c>
      <c r="N953" t="s">
        <v>760</v>
      </c>
      <c r="O953" t="s">
        <v>761</v>
      </c>
      <c r="P953" t="s">
        <v>762</v>
      </c>
      <c r="Q953" t="s">
        <v>524</v>
      </c>
      <c r="R953" t="s">
        <v>525</v>
      </c>
      <c r="S953" t="s">
        <v>526</v>
      </c>
      <c r="T953" t="s">
        <v>527</v>
      </c>
      <c r="U953" t="s">
        <v>554</v>
      </c>
      <c r="V953" t="s">
        <v>555</v>
      </c>
      <c r="W953" t="s">
        <v>541</v>
      </c>
      <c r="X953" t="s">
        <v>542</v>
      </c>
      <c r="Y953" t="s">
        <v>1479</v>
      </c>
      <c r="Z953" t="s">
        <v>952</v>
      </c>
      <c r="AA953" t="s">
        <v>26</v>
      </c>
      <c r="AB953" s="3">
        <v>2274</v>
      </c>
      <c r="AC953" s="3">
        <v>0</v>
      </c>
      <c r="AD953">
        <v>0</v>
      </c>
      <c r="AE953" s="3">
        <v>2274</v>
      </c>
      <c r="AF953" s="3">
        <f t="shared" si="60"/>
        <v>-2274</v>
      </c>
      <c r="AG953" s="3">
        <v>0</v>
      </c>
      <c r="AH953" s="3">
        <f t="shared" si="61"/>
        <v>0</v>
      </c>
      <c r="AI953" s="3">
        <f t="shared" si="62"/>
        <v>0</v>
      </c>
      <c r="AJ953">
        <v>0</v>
      </c>
      <c r="AK953">
        <v>0</v>
      </c>
      <c r="AL953">
        <v>898.15</v>
      </c>
      <c r="AM953">
        <f t="shared" si="63"/>
        <v>1796.3</v>
      </c>
      <c r="AN953">
        <v>1375.85</v>
      </c>
      <c r="AO953">
        <v>39.5</v>
      </c>
    </row>
    <row r="954" spans="1:41" hidden="1" x14ac:dyDescent="0.3">
      <c r="A954">
        <v>11141</v>
      </c>
      <c r="B954">
        <v>202473</v>
      </c>
      <c r="C954">
        <v>239946</v>
      </c>
      <c r="D954">
        <v>457</v>
      </c>
      <c r="G954" t="s">
        <v>1475</v>
      </c>
      <c r="H954" t="s">
        <v>1476</v>
      </c>
      <c r="I954">
        <v>0</v>
      </c>
      <c r="J954" t="s">
        <v>519</v>
      </c>
      <c r="K954" t="s">
        <v>520</v>
      </c>
      <c r="L954">
        <v>2</v>
      </c>
      <c r="M954">
        <v>25</v>
      </c>
      <c r="N954" t="s">
        <v>760</v>
      </c>
      <c r="O954" t="s">
        <v>761</v>
      </c>
      <c r="P954" t="s">
        <v>762</v>
      </c>
      <c r="Q954" t="s">
        <v>524</v>
      </c>
      <c r="R954" t="s">
        <v>525</v>
      </c>
      <c r="S954" t="s">
        <v>526</v>
      </c>
      <c r="T954" t="s">
        <v>527</v>
      </c>
      <c r="U954" t="s">
        <v>554</v>
      </c>
      <c r="V954" t="s">
        <v>555</v>
      </c>
      <c r="W954" t="s">
        <v>541</v>
      </c>
      <c r="X954" t="s">
        <v>542</v>
      </c>
      <c r="Y954" t="s">
        <v>658</v>
      </c>
      <c r="Z954" t="s">
        <v>659</v>
      </c>
      <c r="AA954" t="s">
        <v>26</v>
      </c>
      <c r="AB954" s="3">
        <v>614</v>
      </c>
      <c r="AC954" s="3">
        <v>0</v>
      </c>
      <c r="AD954">
        <v>0</v>
      </c>
      <c r="AE954" s="3">
        <v>614</v>
      </c>
      <c r="AF954" s="3">
        <f t="shared" si="60"/>
        <v>-614</v>
      </c>
      <c r="AG954" s="3">
        <v>0</v>
      </c>
      <c r="AH954" s="3">
        <f t="shared" si="61"/>
        <v>0</v>
      </c>
      <c r="AI954" s="3">
        <f t="shared" si="62"/>
        <v>0</v>
      </c>
      <c r="AJ954">
        <v>0</v>
      </c>
      <c r="AK954">
        <v>0</v>
      </c>
      <c r="AL954">
        <v>552.20000000000005</v>
      </c>
      <c r="AM954">
        <f t="shared" si="63"/>
        <v>1104.4000000000001</v>
      </c>
      <c r="AN954">
        <v>61.8</v>
      </c>
      <c r="AO954">
        <v>89.93</v>
      </c>
    </row>
    <row r="955" spans="1:41" hidden="1" x14ac:dyDescent="0.3">
      <c r="A955">
        <v>11141</v>
      </c>
      <c r="B955">
        <v>223810</v>
      </c>
      <c r="C955">
        <v>256447</v>
      </c>
      <c r="D955">
        <v>457</v>
      </c>
      <c r="G955" t="s">
        <v>1475</v>
      </c>
      <c r="H955" t="s">
        <v>1476</v>
      </c>
      <c r="I955">
        <v>0</v>
      </c>
      <c r="J955" t="s">
        <v>519</v>
      </c>
      <c r="K955" t="s">
        <v>520</v>
      </c>
      <c r="L955">
        <v>2</v>
      </c>
      <c r="M955">
        <v>25</v>
      </c>
      <c r="N955" t="s">
        <v>760</v>
      </c>
      <c r="O955" t="s">
        <v>761</v>
      </c>
      <c r="P955" t="s">
        <v>762</v>
      </c>
      <c r="Q955" t="s">
        <v>524</v>
      </c>
      <c r="R955" t="s">
        <v>525</v>
      </c>
      <c r="S955" t="s">
        <v>526</v>
      </c>
      <c r="T955" t="s">
        <v>527</v>
      </c>
      <c r="U955" t="s">
        <v>554</v>
      </c>
      <c r="V955" t="s">
        <v>555</v>
      </c>
      <c r="W955" t="s">
        <v>541</v>
      </c>
      <c r="X955" t="s">
        <v>542</v>
      </c>
      <c r="Y955" t="s">
        <v>667</v>
      </c>
      <c r="Z955" t="s">
        <v>668</v>
      </c>
      <c r="AA955" t="s">
        <v>26</v>
      </c>
      <c r="AB955" s="3">
        <v>177932</v>
      </c>
      <c r="AC955" s="3">
        <v>0</v>
      </c>
      <c r="AD955">
        <v>0</v>
      </c>
      <c r="AE955" s="3">
        <v>177932</v>
      </c>
      <c r="AF955" s="3">
        <f t="shared" si="60"/>
        <v>-177932</v>
      </c>
      <c r="AG955" s="3">
        <v>0</v>
      </c>
      <c r="AH955" s="3">
        <f t="shared" si="61"/>
        <v>0</v>
      </c>
      <c r="AI955" s="3">
        <f t="shared" si="62"/>
        <v>0</v>
      </c>
      <c r="AJ955">
        <v>0</v>
      </c>
      <c r="AK955">
        <v>0</v>
      </c>
      <c r="AL955">
        <v>380539.68</v>
      </c>
      <c r="AM955">
        <f t="shared" si="63"/>
        <v>761079.36</v>
      </c>
      <c r="AN955">
        <v>-202607.68</v>
      </c>
      <c r="AO955">
        <v>213.87</v>
      </c>
    </row>
    <row r="956" spans="1:41" hidden="1" x14ac:dyDescent="0.3">
      <c r="A956">
        <v>12272</v>
      </c>
      <c r="B956">
        <v>225197</v>
      </c>
      <c r="C956">
        <v>257217</v>
      </c>
      <c r="D956">
        <v>6628</v>
      </c>
      <c r="G956" t="s">
        <v>1982</v>
      </c>
      <c r="H956" t="s">
        <v>1983</v>
      </c>
      <c r="I956">
        <v>0</v>
      </c>
      <c r="J956" t="s">
        <v>519</v>
      </c>
      <c r="K956" t="s">
        <v>520</v>
      </c>
      <c r="L956">
        <v>5</v>
      </c>
      <c r="M956">
        <v>58</v>
      </c>
      <c r="N956" t="s">
        <v>617</v>
      </c>
      <c r="O956" t="s">
        <v>618</v>
      </c>
      <c r="P956" t="s">
        <v>619</v>
      </c>
      <c r="Q956" t="s">
        <v>524</v>
      </c>
      <c r="R956" t="s">
        <v>525</v>
      </c>
      <c r="S956" t="s">
        <v>526</v>
      </c>
      <c r="T956" t="s">
        <v>527</v>
      </c>
      <c r="U956" t="s">
        <v>779</v>
      </c>
      <c r="V956" t="s">
        <v>780</v>
      </c>
      <c r="W956" t="s">
        <v>541</v>
      </c>
      <c r="X956" t="s">
        <v>542</v>
      </c>
      <c r="Y956" t="s">
        <v>599</v>
      </c>
      <c r="Z956" t="s">
        <v>600</v>
      </c>
      <c r="AA956" t="s">
        <v>29</v>
      </c>
      <c r="AB956" s="3">
        <v>23400</v>
      </c>
      <c r="AC956">
        <v>0</v>
      </c>
      <c r="AD956">
        <v>0</v>
      </c>
      <c r="AE956" s="3">
        <v>23400</v>
      </c>
      <c r="AF956" s="3">
        <f t="shared" si="60"/>
        <v>0</v>
      </c>
      <c r="AG956" s="3">
        <v>23400</v>
      </c>
      <c r="AH956" s="3">
        <f t="shared" si="61"/>
        <v>24172.199999999997</v>
      </c>
      <c r="AI956" s="3">
        <f t="shared" si="62"/>
        <v>24945.710399999996</v>
      </c>
      <c r="AJ956">
        <v>0</v>
      </c>
      <c r="AK956">
        <v>0</v>
      </c>
      <c r="AL956">
        <v>0</v>
      </c>
      <c r="AM956">
        <f t="shared" si="63"/>
        <v>0</v>
      </c>
      <c r="AN956">
        <v>23400</v>
      </c>
      <c r="AO956">
        <v>0</v>
      </c>
    </row>
    <row r="957" spans="1:41" hidden="1" x14ac:dyDescent="0.3">
      <c r="A957">
        <v>12394</v>
      </c>
      <c r="B957">
        <v>224349</v>
      </c>
      <c r="C957">
        <v>256772</v>
      </c>
      <c r="D957">
        <v>6579</v>
      </c>
      <c r="G957" t="s">
        <v>1954</v>
      </c>
      <c r="H957" t="s">
        <v>1955</v>
      </c>
      <c r="I957">
        <v>0</v>
      </c>
      <c r="J957" t="s">
        <v>519</v>
      </c>
      <c r="K957" t="s">
        <v>520</v>
      </c>
      <c r="L957">
        <v>5</v>
      </c>
      <c r="M957">
        <v>58</v>
      </c>
      <c r="N957" t="s">
        <v>617</v>
      </c>
      <c r="O957" t="s">
        <v>618</v>
      </c>
      <c r="P957" t="s">
        <v>619</v>
      </c>
      <c r="Q957" t="s">
        <v>524</v>
      </c>
      <c r="R957" t="s">
        <v>525</v>
      </c>
      <c r="S957" t="s">
        <v>526</v>
      </c>
      <c r="T957" t="s">
        <v>527</v>
      </c>
      <c r="U957" t="s">
        <v>779</v>
      </c>
      <c r="V957" t="s">
        <v>780</v>
      </c>
      <c r="W957" t="s">
        <v>530</v>
      </c>
      <c r="X957" t="s">
        <v>531</v>
      </c>
      <c r="Y957" t="s">
        <v>706</v>
      </c>
      <c r="Z957" t="s">
        <v>707</v>
      </c>
      <c r="AA957" t="s">
        <v>28</v>
      </c>
      <c r="AB957" s="3">
        <v>18799</v>
      </c>
      <c r="AC957">
        <v>0</v>
      </c>
      <c r="AD957">
        <v>0</v>
      </c>
      <c r="AE957" s="3">
        <v>18799</v>
      </c>
      <c r="AF957" s="3">
        <f t="shared" si="60"/>
        <v>0</v>
      </c>
      <c r="AG957" s="3">
        <v>18799</v>
      </c>
      <c r="AH957" s="3">
        <f t="shared" si="61"/>
        <v>19419.366999999998</v>
      </c>
      <c r="AI957" s="3">
        <f t="shared" si="62"/>
        <v>20040.786743999997</v>
      </c>
      <c r="AJ957">
        <v>0</v>
      </c>
      <c r="AK957">
        <v>0</v>
      </c>
      <c r="AL957">
        <v>0</v>
      </c>
      <c r="AM957">
        <f t="shared" si="63"/>
        <v>0</v>
      </c>
      <c r="AN957">
        <v>18799</v>
      </c>
      <c r="AO957">
        <v>0</v>
      </c>
    </row>
    <row r="958" spans="1:41" hidden="1" x14ac:dyDescent="0.3">
      <c r="A958">
        <v>12278</v>
      </c>
      <c r="B958">
        <v>225201</v>
      </c>
      <c r="C958">
        <v>257219</v>
      </c>
      <c r="D958">
        <v>6634</v>
      </c>
      <c r="G958" t="s">
        <v>1980</v>
      </c>
      <c r="H958" t="s">
        <v>1981</v>
      </c>
      <c r="I958">
        <v>0</v>
      </c>
      <c r="J958" t="s">
        <v>519</v>
      </c>
      <c r="K958" t="s">
        <v>520</v>
      </c>
      <c r="L958">
        <v>5</v>
      </c>
      <c r="M958">
        <v>58</v>
      </c>
      <c r="N958" t="s">
        <v>617</v>
      </c>
      <c r="O958" t="s">
        <v>618</v>
      </c>
      <c r="P958" t="s">
        <v>619</v>
      </c>
      <c r="Q958" t="s">
        <v>524</v>
      </c>
      <c r="R958" t="s">
        <v>525</v>
      </c>
      <c r="S958" t="s">
        <v>526</v>
      </c>
      <c r="T958" t="s">
        <v>527</v>
      </c>
      <c r="U958" t="s">
        <v>779</v>
      </c>
      <c r="V958" t="s">
        <v>780</v>
      </c>
      <c r="W958" t="s">
        <v>541</v>
      </c>
      <c r="X958" t="s">
        <v>542</v>
      </c>
      <c r="Y958" t="s">
        <v>599</v>
      </c>
      <c r="Z958" t="s">
        <v>600</v>
      </c>
      <c r="AA958" t="s">
        <v>29</v>
      </c>
      <c r="AB958" s="3">
        <v>23400</v>
      </c>
      <c r="AC958">
        <v>0</v>
      </c>
      <c r="AD958">
        <v>0</v>
      </c>
      <c r="AE958" s="3">
        <v>23400</v>
      </c>
      <c r="AF958" s="3">
        <f t="shared" si="60"/>
        <v>0</v>
      </c>
      <c r="AG958" s="3">
        <v>23400</v>
      </c>
      <c r="AH958" s="3">
        <f t="shared" si="61"/>
        <v>24172.199999999997</v>
      </c>
      <c r="AI958" s="3">
        <f t="shared" si="62"/>
        <v>24945.710399999996</v>
      </c>
      <c r="AJ958">
        <v>0</v>
      </c>
      <c r="AK958">
        <v>0</v>
      </c>
      <c r="AL958">
        <v>0</v>
      </c>
      <c r="AM958">
        <f t="shared" si="63"/>
        <v>0</v>
      </c>
      <c r="AN958">
        <v>23400</v>
      </c>
      <c r="AO958">
        <v>0</v>
      </c>
    </row>
    <row r="959" spans="1:41" hidden="1" x14ac:dyDescent="0.3">
      <c r="A959">
        <v>12279</v>
      </c>
      <c r="B959">
        <v>225193</v>
      </c>
      <c r="C959">
        <v>257213</v>
      </c>
      <c r="D959">
        <v>6635</v>
      </c>
      <c r="G959" t="s">
        <v>2008</v>
      </c>
      <c r="H959" t="s">
        <v>2009</v>
      </c>
      <c r="I959">
        <v>0</v>
      </c>
      <c r="J959" t="s">
        <v>519</v>
      </c>
      <c r="K959" t="s">
        <v>520</v>
      </c>
      <c r="L959">
        <v>5</v>
      </c>
      <c r="M959">
        <v>58</v>
      </c>
      <c r="N959" t="s">
        <v>617</v>
      </c>
      <c r="O959" t="s">
        <v>618</v>
      </c>
      <c r="P959" t="s">
        <v>619</v>
      </c>
      <c r="Q959" t="s">
        <v>524</v>
      </c>
      <c r="R959" t="s">
        <v>525</v>
      </c>
      <c r="S959" t="s">
        <v>526</v>
      </c>
      <c r="T959" t="s">
        <v>527</v>
      </c>
      <c r="U959" t="s">
        <v>779</v>
      </c>
      <c r="V959" t="s">
        <v>780</v>
      </c>
      <c r="W959" t="s">
        <v>541</v>
      </c>
      <c r="X959" t="s">
        <v>542</v>
      </c>
      <c r="Y959" t="s">
        <v>599</v>
      </c>
      <c r="Z959" t="s">
        <v>600</v>
      </c>
      <c r="AA959" t="s">
        <v>29</v>
      </c>
      <c r="AB959" s="3">
        <v>23400</v>
      </c>
      <c r="AC959">
        <v>0</v>
      </c>
      <c r="AD959">
        <v>0</v>
      </c>
      <c r="AE959" s="3">
        <v>23400</v>
      </c>
      <c r="AF959" s="3">
        <f t="shared" si="60"/>
        <v>0</v>
      </c>
      <c r="AG959" s="3">
        <v>23400</v>
      </c>
      <c r="AH959" s="3">
        <f t="shared" si="61"/>
        <v>24172.199999999997</v>
      </c>
      <c r="AI959" s="3">
        <f t="shared" si="62"/>
        <v>24945.710399999996</v>
      </c>
      <c r="AJ959">
        <v>0</v>
      </c>
      <c r="AK959">
        <v>0</v>
      </c>
      <c r="AL959">
        <v>0</v>
      </c>
      <c r="AM959">
        <f t="shared" si="63"/>
        <v>0</v>
      </c>
      <c r="AN959">
        <v>23400</v>
      </c>
      <c r="AO959">
        <v>0</v>
      </c>
    </row>
    <row r="960" spans="1:41" hidden="1" x14ac:dyDescent="0.3">
      <c r="A960">
        <v>12280</v>
      </c>
      <c r="B960">
        <v>225191</v>
      </c>
      <c r="C960">
        <v>257211</v>
      </c>
      <c r="D960">
        <v>6636</v>
      </c>
      <c r="G960" t="s">
        <v>1984</v>
      </c>
      <c r="H960" t="s">
        <v>1985</v>
      </c>
      <c r="I960">
        <v>0</v>
      </c>
      <c r="J960" t="s">
        <v>519</v>
      </c>
      <c r="K960" t="s">
        <v>520</v>
      </c>
      <c r="L960">
        <v>5</v>
      </c>
      <c r="M960">
        <v>58</v>
      </c>
      <c r="N960" t="s">
        <v>617</v>
      </c>
      <c r="O960" t="s">
        <v>618</v>
      </c>
      <c r="P960" t="s">
        <v>619</v>
      </c>
      <c r="Q960" t="s">
        <v>524</v>
      </c>
      <c r="R960" t="s">
        <v>525</v>
      </c>
      <c r="S960" t="s">
        <v>526</v>
      </c>
      <c r="T960" t="s">
        <v>527</v>
      </c>
      <c r="U960" t="s">
        <v>779</v>
      </c>
      <c r="V960" t="s">
        <v>780</v>
      </c>
      <c r="W960" t="s">
        <v>541</v>
      </c>
      <c r="X960" t="s">
        <v>542</v>
      </c>
      <c r="Y960" t="s">
        <v>599</v>
      </c>
      <c r="Z960" t="s">
        <v>600</v>
      </c>
      <c r="AA960" t="s">
        <v>29</v>
      </c>
      <c r="AB960" s="3">
        <v>23400</v>
      </c>
      <c r="AC960">
        <v>0</v>
      </c>
      <c r="AD960">
        <v>0</v>
      </c>
      <c r="AE960" s="3">
        <v>23400</v>
      </c>
      <c r="AF960" s="3">
        <f t="shared" si="60"/>
        <v>0</v>
      </c>
      <c r="AG960" s="3">
        <v>23400</v>
      </c>
      <c r="AH960" s="3">
        <f t="shared" si="61"/>
        <v>24172.199999999997</v>
      </c>
      <c r="AI960" s="3">
        <f t="shared" si="62"/>
        <v>24945.710399999996</v>
      </c>
      <c r="AJ960">
        <v>0</v>
      </c>
      <c r="AK960">
        <v>0</v>
      </c>
      <c r="AL960">
        <v>0</v>
      </c>
      <c r="AM960">
        <f t="shared" si="63"/>
        <v>0</v>
      </c>
      <c r="AN960">
        <v>23400</v>
      </c>
      <c r="AO960">
        <v>0</v>
      </c>
    </row>
    <row r="961" spans="1:41" hidden="1" x14ac:dyDescent="0.3">
      <c r="A961">
        <v>12281</v>
      </c>
      <c r="B961">
        <v>225190</v>
      </c>
      <c r="C961">
        <v>257210</v>
      </c>
      <c r="D961">
        <v>6637</v>
      </c>
      <c r="G961" t="s">
        <v>1926</v>
      </c>
      <c r="H961" t="s">
        <v>1927</v>
      </c>
      <c r="I961">
        <v>0</v>
      </c>
      <c r="J961" t="s">
        <v>519</v>
      </c>
      <c r="K961" t="s">
        <v>520</v>
      </c>
      <c r="L961">
        <v>5</v>
      </c>
      <c r="M961">
        <v>58</v>
      </c>
      <c r="N961" t="s">
        <v>617</v>
      </c>
      <c r="O961" t="s">
        <v>618</v>
      </c>
      <c r="P961" t="s">
        <v>619</v>
      </c>
      <c r="Q961" t="s">
        <v>524</v>
      </c>
      <c r="R961" t="s">
        <v>525</v>
      </c>
      <c r="S961" t="s">
        <v>526</v>
      </c>
      <c r="T961" t="s">
        <v>527</v>
      </c>
      <c r="U961" t="s">
        <v>779</v>
      </c>
      <c r="V961" t="s">
        <v>780</v>
      </c>
      <c r="W961" t="s">
        <v>541</v>
      </c>
      <c r="X961" t="s">
        <v>542</v>
      </c>
      <c r="Y961" t="s">
        <v>599</v>
      </c>
      <c r="Z961" t="s">
        <v>600</v>
      </c>
      <c r="AA961" t="s">
        <v>29</v>
      </c>
      <c r="AB961" s="3">
        <v>23400</v>
      </c>
      <c r="AC961">
        <v>0</v>
      </c>
      <c r="AD961">
        <v>0</v>
      </c>
      <c r="AE961" s="3">
        <v>23400</v>
      </c>
      <c r="AF961" s="3">
        <f t="shared" si="60"/>
        <v>0</v>
      </c>
      <c r="AG961" s="3">
        <v>23400</v>
      </c>
      <c r="AH961" s="3">
        <f t="shared" si="61"/>
        <v>24172.199999999997</v>
      </c>
      <c r="AI961" s="3">
        <f t="shared" si="62"/>
        <v>24945.710399999996</v>
      </c>
      <c r="AJ961">
        <v>0</v>
      </c>
      <c r="AK961">
        <v>0</v>
      </c>
      <c r="AL961">
        <v>0</v>
      </c>
      <c r="AM961">
        <f t="shared" si="63"/>
        <v>0</v>
      </c>
      <c r="AN961">
        <v>23400</v>
      </c>
      <c r="AO961">
        <v>0</v>
      </c>
    </row>
    <row r="962" spans="1:41" hidden="1" x14ac:dyDescent="0.3">
      <c r="A962">
        <v>12282</v>
      </c>
      <c r="B962">
        <v>225189</v>
      </c>
      <c r="C962">
        <v>257209</v>
      </c>
      <c r="D962">
        <v>6638</v>
      </c>
      <c r="G962" t="s">
        <v>2012</v>
      </c>
      <c r="H962" t="s">
        <v>2013</v>
      </c>
      <c r="I962">
        <v>0</v>
      </c>
      <c r="J962" t="s">
        <v>519</v>
      </c>
      <c r="K962" t="s">
        <v>520</v>
      </c>
      <c r="L962">
        <v>5</v>
      </c>
      <c r="M962">
        <v>58</v>
      </c>
      <c r="N962" t="s">
        <v>617</v>
      </c>
      <c r="O962" t="s">
        <v>618</v>
      </c>
      <c r="P962" t="s">
        <v>619</v>
      </c>
      <c r="Q962" t="s">
        <v>524</v>
      </c>
      <c r="R962" t="s">
        <v>525</v>
      </c>
      <c r="S962" t="s">
        <v>526</v>
      </c>
      <c r="T962" t="s">
        <v>527</v>
      </c>
      <c r="U962" t="s">
        <v>779</v>
      </c>
      <c r="V962" t="s">
        <v>780</v>
      </c>
      <c r="W962" t="s">
        <v>541</v>
      </c>
      <c r="X962" t="s">
        <v>542</v>
      </c>
      <c r="Y962" t="s">
        <v>599</v>
      </c>
      <c r="Z962" t="s">
        <v>600</v>
      </c>
      <c r="AA962" t="s">
        <v>29</v>
      </c>
      <c r="AB962" s="3">
        <v>23400</v>
      </c>
      <c r="AC962">
        <v>0</v>
      </c>
      <c r="AD962">
        <v>0</v>
      </c>
      <c r="AE962" s="3">
        <v>23400</v>
      </c>
      <c r="AF962" s="3">
        <f t="shared" si="60"/>
        <v>0</v>
      </c>
      <c r="AG962" s="3">
        <v>23400</v>
      </c>
      <c r="AH962" s="3">
        <f t="shared" si="61"/>
        <v>24172.199999999997</v>
      </c>
      <c r="AI962" s="3">
        <f t="shared" si="62"/>
        <v>24945.710399999996</v>
      </c>
      <c r="AJ962">
        <v>0</v>
      </c>
      <c r="AK962">
        <v>0</v>
      </c>
      <c r="AL962">
        <v>0</v>
      </c>
      <c r="AM962">
        <f t="shared" si="63"/>
        <v>0</v>
      </c>
      <c r="AN962">
        <v>23400</v>
      </c>
      <c r="AO962">
        <v>0</v>
      </c>
    </row>
    <row r="963" spans="1:41" hidden="1" x14ac:dyDescent="0.3">
      <c r="A963">
        <v>12283</v>
      </c>
      <c r="B963">
        <v>225188</v>
      </c>
      <c r="C963">
        <v>257208</v>
      </c>
      <c r="D963">
        <v>6639</v>
      </c>
      <c r="G963" t="s">
        <v>1888</v>
      </c>
      <c r="H963" t="s">
        <v>1889</v>
      </c>
      <c r="I963">
        <v>0</v>
      </c>
      <c r="J963" t="s">
        <v>519</v>
      </c>
      <c r="K963" t="s">
        <v>520</v>
      </c>
      <c r="L963">
        <v>5</v>
      </c>
      <c r="M963">
        <v>58</v>
      </c>
      <c r="N963" t="s">
        <v>617</v>
      </c>
      <c r="O963" t="s">
        <v>618</v>
      </c>
      <c r="P963" t="s">
        <v>619</v>
      </c>
      <c r="Q963" t="s">
        <v>524</v>
      </c>
      <c r="R963" t="s">
        <v>525</v>
      </c>
      <c r="S963" t="s">
        <v>526</v>
      </c>
      <c r="T963" t="s">
        <v>527</v>
      </c>
      <c r="U963" t="s">
        <v>779</v>
      </c>
      <c r="V963" t="s">
        <v>780</v>
      </c>
      <c r="W963" t="s">
        <v>541</v>
      </c>
      <c r="X963" t="s">
        <v>542</v>
      </c>
      <c r="Y963" t="s">
        <v>599</v>
      </c>
      <c r="Z963" t="s">
        <v>600</v>
      </c>
      <c r="AA963" t="s">
        <v>29</v>
      </c>
      <c r="AB963" s="3">
        <v>23400</v>
      </c>
      <c r="AC963">
        <v>0</v>
      </c>
      <c r="AD963">
        <v>0</v>
      </c>
      <c r="AE963" s="3">
        <v>23400</v>
      </c>
      <c r="AF963" s="3">
        <f t="shared" si="60"/>
        <v>0</v>
      </c>
      <c r="AG963" s="3">
        <v>23400</v>
      </c>
      <c r="AH963" s="3">
        <f t="shared" si="61"/>
        <v>24172.199999999997</v>
      </c>
      <c r="AI963" s="3">
        <f t="shared" si="62"/>
        <v>24945.710399999996</v>
      </c>
      <c r="AJ963">
        <v>0</v>
      </c>
      <c r="AK963">
        <v>0</v>
      </c>
      <c r="AL963">
        <v>0</v>
      </c>
      <c r="AM963">
        <f t="shared" si="63"/>
        <v>0</v>
      </c>
      <c r="AN963">
        <v>23400</v>
      </c>
      <c r="AO963">
        <v>0</v>
      </c>
    </row>
    <row r="964" spans="1:41" hidden="1" x14ac:dyDescent="0.3">
      <c r="A964">
        <v>12284</v>
      </c>
      <c r="B964">
        <v>225202</v>
      </c>
      <c r="C964">
        <v>257220</v>
      </c>
      <c r="D964">
        <v>6640</v>
      </c>
      <c r="G964" t="s">
        <v>2016</v>
      </c>
      <c r="H964" t="s">
        <v>2017</v>
      </c>
      <c r="I964">
        <v>0</v>
      </c>
      <c r="J964" t="s">
        <v>519</v>
      </c>
      <c r="K964" t="s">
        <v>520</v>
      </c>
      <c r="L964">
        <v>5</v>
      </c>
      <c r="M964">
        <v>58</v>
      </c>
      <c r="N964" t="s">
        <v>617</v>
      </c>
      <c r="O964" t="s">
        <v>618</v>
      </c>
      <c r="P964" t="s">
        <v>619</v>
      </c>
      <c r="Q964" t="s">
        <v>524</v>
      </c>
      <c r="R964" t="s">
        <v>525</v>
      </c>
      <c r="S964" t="s">
        <v>526</v>
      </c>
      <c r="T964" t="s">
        <v>527</v>
      </c>
      <c r="U964" t="s">
        <v>779</v>
      </c>
      <c r="V964" t="s">
        <v>780</v>
      </c>
      <c r="W964" t="s">
        <v>541</v>
      </c>
      <c r="X964" t="s">
        <v>542</v>
      </c>
      <c r="Y964" t="s">
        <v>599</v>
      </c>
      <c r="Z964" t="s">
        <v>600</v>
      </c>
      <c r="AA964" t="s">
        <v>29</v>
      </c>
      <c r="AB964" s="3">
        <v>23400</v>
      </c>
      <c r="AC964">
        <v>0</v>
      </c>
      <c r="AD964">
        <v>0</v>
      </c>
      <c r="AE964" s="3">
        <v>23400</v>
      </c>
      <c r="AF964" s="3">
        <f t="shared" si="60"/>
        <v>0</v>
      </c>
      <c r="AG964" s="3">
        <v>23400</v>
      </c>
      <c r="AH964" s="3">
        <f t="shared" si="61"/>
        <v>24172.199999999997</v>
      </c>
      <c r="AI964" s="3">
        <f t="shared" si="62"/>
        <v>24945.710399999996</v>
      </c>
      <c r="AJ964">
        <v>0</v>
      </c>
      <c r="AK964">
        <v>0</v>
      </c>
      <c r="AL964">
        <v>0</v>
      </c>
      <c r="AM964">
        <f t="shared" si="63"/>
        <v>0</v>
      </c>
      <c r="AN964">
        <v>23400</v>
      </c>
      <c r="AO964">
        <v>0</v>
      </c>
    </row>
    <row r="965" spans="1:41" hidden="1" x14ac:dyDescent="0.3">
      <c r="A965">
        <v>12313</v>
      </c>
      <c r="B965">
        <v>225183</v>
      </c>
      <c r="C965">
        <v>257203</v>
      </c>
      <c r="D965">
        <v>6525</v>
      </c>
      <c r="G965" t="s">
        <v>2080</v>
      </c>
      <c r="H965" t="s">
        <v>2081</v>
      </c>
      <c r="I965">
        <v>0</v>
      </c>
      <c r="J965" t="s">
        <v>519</v>
      </c>
      <c r="K965" t="s">
        <v>520</v>
      </c>
      <c r="L965">
        <v>5</v>
      </c>
      <c r="M965">
        <v>58</v>
      </c>
      <c r="N965" t="s">
        <v>617</v>
      </c>
      <c r="O965" t="s">
        <v>618</v>
      </c>
      <c r="P965" t="s">
        <v>619</v>
      </c>
      <c r="Q965" t="s">
        <v>524</v>
      </c>
      <c r="R965" t="s">
        <v>525</v>
      </c>
      <c r="S965" t="s">
        <v>526</v>
      </c>
      <c r="T965" t="s">
        <v>527</v>
      </c>
      <c r="U965" t="s">
        <v>554</v>
      </c>
      <c r="V965" t="s">
        <v>555</v>
      </c>
      <c r="W965" t="s">
        <v>541</v>
      </c>
      <c r="X965" t="s">
        <v>542</v>
      </c>
      <c r="Y965" t="s">
        <v>599</v>
      </c>
      <c r="Z965" t="s">
        <v>600</v>
      </c>
      <c r="AA965" t="s">
        <v>29</v>
      </c>
      <c r="AB965" s="3">
        <v>23400</v>
      </c>
      <c r="AC965">
        <v>0</v>
      </c>
      <c r="AD965">
        <v>0</v>
      </c>
      <c r="AE965" s="3">
        <v>23400</v>
      </c>
      <c r="AF965" s="3">
        <f t="shared" si="60"/>
        <v>0</v>
      </c>
      <c r="AG965" s="3">
        <v>23400</v>
      </c>
      <c r="AH965" s="3">
        <f t="shared" si="61"/>
        <v>24172.199999999997</v>
      </c>
      <c r="AI965" s="3">
        <f t="shared" si="62"/>
        <v>24945.710399999996</v>
      </c>
      <c r="AJ965">
        <v>0</v>
      </c>
      <c r="AK965">
        <v>0</v>
      </c>
      <c r="AL965">
        <v>0</v>
      </c>
      <c r="AM965">
        <f t="shared" si="63"/>
        <v>0</v>
      </c>
      <c r="AN965">
        <v>23400</v>
      </c>
      <c r="AO965">
        <v>0</v>
      </c>
    </row>
    <row r="966" spans="1:41" hidden="1" x14ac:dyDescent="0.3">
      <c r="A966">
        <v>12317</v>
      </c>
      <c r="B966">
        <v>225179</v>
      </c>
      <c r="C966">
        <v>257200</v>
      </c>
      <c r="D966">
        <v>6529</v>
      </c>
      <c r="G966" t="s">
        <v>2088</v>
      </c>
      <c r="H966" t="s">
        <v>2089</v>
      </c>
      <c r="I966">
        <v>0</v>
      </c>
      <c r="J966" t="s">
        <v>519</v>
      </c>
      <c r="K966" t="s">
        <v>520</v>
      </c>
      <c r="L966">
        <v>5</v>
      </c>
      <c r="M966">
        <v>58</v>
      </c>
      <c r="N966" t="s">
        <v>617</v>
      </c>
      <c r="O966" t="s">
        <v>618</v>
      </c>
      <c r="P966" t="s">
        <v>619</v>
      </c>
      <c r="Q966" t="s">
        <v>524</v>
      </c>
      <c r="R966" t="s">
        <v>525</v>
      </c>
      <c r="S966" t="s">
        <v>526</v>
      </c>
      <c r="T966" t="s">
        <v>527</v>
      </c>
      <c r="U966" t="s">
        <v>779</v>
      </c>
      <c r="V966" t="s">
        <v>780</v>
      </c>
      <c r="W966" t="s">
        <v>541</v>
      </c>
      <c r="X966" t="s">
        <v>542</v>
      </c>
      <c r="Y966" t="s">
        <v>599</v>
      </c>
      <c r="Z966" t="s">
        <v>600</v>
      </c>
      <c r="AA966" t="s">
        <v>29</v>
      </c>
      <c r="AB966" s="3">
        <v>23400</v>
      </c>
      <c r="AC966">
        <v>0</v>
      </c>
      <c r="AD966">
        <v>0</v>
      </c>
      <c r="AE966" s="3">
        <v>23400</v>
      </c>
      <c r="AF966" s="3">
        <f t="shared" si="60"/>
        <v>0</v>
      </c>
      <c r="AG966" s="3">
        <v>23400</v>
      </c>
      <c r="AH966" s="3">
        <f t="shared" si="61"/>
        <v>24172.199999999997</v>
      </c>
      <c r="AI966" s="3">
        <f t="shared" si="62"/>
        <v>24945.710399999996</v>
      </c>
      <c r="AJ966">
        <v>0</v>
      </c>
      <c r="AK966">
        <v>0</v>
      </c>
      <c r="AL966">
        <v>0</v>
      </c>
      <c r="AM966">
        <f t="shared" si="63"/>
        <v>0</v>
      </c>
      <c r="AN966">
        <v>23400</v>
      </c>
      <c r="AO966">
        <v>0</v>
      </c>
    </row>
    <row r="967" spans="1:41" hidden="1" x14ac:dyDescent="0.3">
      <c r="A967">
        <v>12318</v>
      </c>
      <c r="B967">
        <v>225178</v>
      </c>
      <c r="C967">
        <v>257199</v>
      </c>
      <c r="D967">
        <v>6530</v>
      </c>
      <c r="G967" t="s">
        <v>2092</v>
      </c>
      <c r="H967" t="s">
        <v>2093</v>
      </c>
      <c r="I967">
        <v>0</v>
      </c>
      <c r="J967" t="s">
        <v>519</v>
      </c>
      <c r="K967" t="s">
        <v>520</v>
      </c>
      <c r="L967">
        <v>5</v>
      </c>
      <c r="M967">
        <v>58</v>
      </c>
      <c r="N967" t="s">
        <v>617</v>
      </c>
      <c r="O967" t="s">
        <v>618</v>
      </c>
      <c r="P967" t="s">
        <v>619</v>
      </c>
      <c r="Q967" t="s">
        <v>524</v>
      </c>
      <c r="R967" t="s">
        <v>525</v>
      </c>
      <c r="S967" t="s">
        <v>526</v>
      </c>
      <c r="T967" t="s">
        <v>527</v>
      </c>
      <c r="U967" t="s">
        <v>779</v>
      </c>
      <c r="V967" t="s">
        <v>780</v>
      </c>
      <c r="W967" t="s">
        <v>541</v>
      </c>
      <c r="X967" t="s">
        <v>542</v>
      </c>
      <c r="Y967" t="s">
        <v>599</v>
      </c>
      <c r="Z967" t="s">
        <v>600</v>
      </c>
      <c r="AA967" t="s">
        <v>29</v>
      </c>
      <c r="AB967" s="3">
        <v>23400</v>
      </c>
      <c r="AC967">
        <v>0</v>
      </c>
      <c r="AD967">
        <v>0</v>
      </c>
      <c r="AE967" s="3">
        <v>23400</v>
      </c>
      <c r="AF967" s="3">
        <f t="shared" si="60"/>
        <v>0</v>
      </c>
      <c r="AG967" s="3">
        <v>23400</v>
      </c>
      <c r="AH967" s="3">
        <f t="shared" si="61"/>
        <v>24172.199999999997</v>
      </c>
      <c r="AI967" s="3">
        <f t="shared" si="62"/>
        <v>24945.710399999996</v>
      </c>
      <c r="AJ967">
        <v>0</v>
      </c>
      <c r="AK967">
        <v>0</v>
      </c>
      <c r="AL967">
        <v>0</v>
      </c>
      <c r="AM967">
        <f t="shared" si="63"/>
        <v>0</v>
      </c>
      <c r="AN967">
        <v>23400</v>
      </c>
      <c r="AO967">
        <v>0</v>
      </c>
    </row>
    <row r="968" spans="1:41" hidden="1" x14ac:dyDescent="0.3">
      <c r="A968">
        <v>12395</v>
      </c>
      <c r="B968">
        <v>224348</v>
      </c>
      <c r="C968">
        <v>256771</v>
      </c>
      <c r="D968">
        <v>6580</v>
      </c>
      <c r="G968" t="s">
        <v>1956</v>
      </c>
      <c r="H968" t="s">
        <v>1957</v>
      </c>
      <c r="I968">
        <v>0</v>
      </c>
      <c r="J968" t="s">
        <v>519</v>
      </c>
      <c r="K968" t="s">
        <v>520</v>
      </c>
      <c r="L968">
        <v>5</v>
      </c>
      <c r="M968">
        <v>58</v>
      </c>
      <c r="N968" t="s">
        <v>617</v>
      </c>
      <c r="O968" t="s">
        <v>618</v>
      </c>
      <c r="P968" t="s">
        <v>619</v>
      </c>
      <c r="Q968" t="s">
        <v>524</v>
      </c>
      <c r="R968" t="s">
        <v>525</v>
      </c>
      <c r="S968" t="s">
        <v>526</v>
      </c>
      <c r="T968" t="s">
        <v>527</v>
      </c>
      <c r="U968" t="s">
        <v>779</v>
      </c>
      <c r="V968" t="s">
        <v>780</v>
      </c>
      <c r="W968" t="s">
        <v>530</v>
      </c>
      <c r="X968" t="s">
        <v>531</v>
      </c>
      <c r="Y968" t="s">
        <v>706</v>
      </c>
      <c r="Z968" t="s">
        <v>707</v>
      </c>
      <c r="AA968" t="s">
        <v>28</v>
      </c>
      <c r="AB968" s="3">
        <v>18799</v>
      </c>
      <c r="AC968">
        <v>0</v>
      </c>
      <c r="AD968">
        <v>0</v>
      </c>
      <c r="AE968" s="3">
        <v>18799</v>
      </c>
      <c r="AF968" s="3">
        <f t="shared" si="60"/>
        <v>0</v>
      </c>
      <c r="AG968" s="3">
        <v>18799</v>
      </c>
      <c r="AH968" s="3">
        <f t="shared" si="61"/>
        <v>19419.366999999998</v>
      </c>
      <c r="AI968" s="3">
        <f t="shared" si="62"/>
        <v>20040.786743999997</v>
      </c>
      <c r="AJ968">
        <v>0</v>
      </c>
      <c r="AK968">
        <v>0</v>
      </c>
      <c r="AL968">
        <v>0</v>
      </c>
      <c r="AM968">
        <f t="shared" si="63"/>
        <v>0</v>
      </c>
      <c r="AN968">
        <v>18799</v>
      </c>
      <c r="AO968">
        <v>0</v>
      </c>
    </row>
    <row r="969" spans="1:41" hidden="1" x14ac:dyDescent="0.3">
      <c r="A969">
        <v>11151</v>
      </c>
      <c r="B969">
        <v>223566</v>
      </c>
      <c r="C969">
        <v>256434</v>
      </c>
      <c r="D969">
        <v>467</v>
      </c>
      <c r="G969" t="s">
        <v>1494</v>
      </c>
      <c r="H969" t="s">
        <v>1495</v>
      </c>
      <c r="I969">
        <v>0</v>
      </c>
      <c r="J969" t="s">
        <v>519</v>
      </c>
      <c r="K969" t="s">
        <v>520</v>
      </c>
      <c r="L969">
        <v>6</v>
      </c>
      <c r="M969">
        <v>67</v>
      </c>
      <c r="N969" t="s">
        <v>875</v>
      </c>
      <c r="O969" t="s">
        <v>876</v>
      </c>
      <c r="P969" t="s">
        <v>877</v>
      </c>
      <c r="Q969" t="s">
        <v>524</v>
      </c>
      <c r="R969" t="s">
        <v>525</v>
      </c>
      <c r="S969" t="s">
        <v>526</v>
      </c>
      <c r="T969" t="s">
        <v>527</v>
      </c>
      <c r="U969" t="s">
        <v>554</v>
      </c>
      <c r="V969" t="s">
        <v>555</v>
      </c>
      <c r="W969" t="s">
        <v>541</v>
      </c>
      <c r="X969" t="s">
        <v>542</v>
      </c>
      <c r="Y969" t="s">
        <v>1496</v>
      </c>
      <c r="Z969" t="s">
        <v>1497</v>
      </c>
      <c r="AA969" t="s">
        <v>25</v>
      </c>
      <c r="AB969" s="3">
        <v>250104</v>
      </c>
      <c r="AC969">
        <v>0</v>
      </c>
      <c r="AD969">
        <v>0</v>
      </c>
      <c r="AE969" s="3">
        <v>250104</v>
      </c>
      <c r="AF969" s="3">
        <f t="shared" si="60"/>
        <v>0</v>
      </c>
      <c r="AG969" s="3">
        <v>250104</v>
      </c>
      <c r="AH969" s="3">
        <f t="shared" si="61"/>
        <v>258357.43199999997</v>
      </c>
      <c r="AI969" s="3">
        <f t="shared" si="62"/>
        <v>266624.86982399999</v>
      </c>
      <c r="AJ969">
        <v>0</v>
      </c>
      <c r="AK969">
        <v>0</v>
      </c>
      <c r="AL969">
        <v>131170.45000000001</v>
      </c>
      <c r="AM969">
        <f t="shared" si="63"/>
        <v>262340.90000000002</v>
      </c>
      <c r="AN969">
        <v>118933.55</v>
      </c>
      <c r="AO969">
        <v>52.45</v>
      </c>
    </row>
    <row r="970" spans="1:41" hidden="1" x14ac:dyDescent="0.3">
      <c r="A970">
        <v>11151</v>
      </c>
      <c r="B970">
        <v>231636</v>
      </c>
      <c r="C970">
        <v>263444</v>
      </c>
      <c r="D970">
        <v>467</v>
      </c>
      <c r="G970" t="s">
        <v>1494</v>
      </c>
      <c r="H970" t="s">
        <v>1495</v>
      </c>
      <c r="I970">
        <v>0</v>
      </c>
      <c r="J970" t="s">
        <v>519</v>
      </c>
      <c r="K970" t="s">
        <v>520</v>
      </c>
      <c r="L970">
        <v>6</v>
      </c>
      <c r="M970">
        <v>67</v>
      </c>
      <c r="N970" t="s">
        <v>875</v>
      </c>
      <c r="O970" t="s">
        <v>876</v>
      </c>
      <c r="P970" t="s">
        <v>877</v>
      </c>
      <c r="Q970" t="s">
        <v>524</v>
      </c>
      <c r="R970" t="s">
        <v>525</v>
      </c>
      <c r="S970" t="s">
        <v>526</v>
      </c>
      <c r="T970" t="s">
        <v>527</v>
      </c>
      <c r="U970" t="s">
        <v>554</v>
      </c>
      <c r="V970" t="s">
        <v>555</v>
      </c>
      <c r="W970" t="s">
        <v>541</v>
      </c>
      <c r="X970" t="s">
        <v>542</v>
      </c>
      <c r="Y970" t="s">
        <v>1498</v>
      </c>
      <c r="Z970" t="s">
        <v>1499</v>
      </c>
      <c r="AA970" t="s">
        <v>25</v>
      </c>
      <c r="AB970" s="3">
        <v>1872606</v>
      </c>
      <c r="AC970">
        <v>0</v>
      </c>
      <c r="AD970">
        <v>0</v>
      </c>
      <c r="AE970" s="3">
        <v>1872606</v>
      </c>
      <c r="AF970" s="3">
        <f t="shared" si="60"/>
        <v>0</v>
      </c>
      <c r="AG970" s="3">
        <v>1872606</v>
      </c>
      <c r="AH970" s="3">
        <f t="shared" si="61"/>
        <v>1934401.9979999999</v>
      </c>
      <c r="AI970" s="3">
        <f t="shared" si="62"/>
        <v>1996302.8619359999</v>
      </c>
      <c r="AJ970">
        <v>0</v>
      </c>
      <c r="AK970">
        <v>0</v>
      </c>
      <c r="AL970">
        <v>752134.24</v>
      </c>
      <c r="AM970">
        <f t="shared" si="63"/>
        <v>1504268.48</v>
      </c>
      <c r="AN970">
        <v>1120471.76</v>
      </c>
      <c r="AO970">
        <v>40.17</v>
      </c>
    </row>
    <row r="971" spans="1:41" hidden="1" x14ac:dyDescent="0.3">
      <c r="A971">
        <v>11152</v>
      </c>
      <c r="B971">
        <v>200363</v>
      </c>
      <c r="C971">
        <v>237869</v>
      </c>
      <c r="D971">
        <v>468</v>
      </c>
      <c r="G971" t="s">
        <v>1500</v>
      </c>
      <c r="H971" t="s">
        <v>1501</v>
      </c>
      <c r="I971">
        <v>0</v>
      </c>
      <c r="J971" t="s">
        <v>519</v>
      </c>
      <c r="K971" t="s">
        <v>520</v>
      </c>
      <c r="L971">
        <v>6</v>
      </c>
      <c r="M971">
        <v>61</v>
      </c>
      <c r="N971" t="s">
        <v>788</v>
      </c>
      <c r="O971" t="s">
        <v>545</v>
      </c>
      <c r="P971" t="s">
        <v>546</v>
      </c>
      <c r="Q971" t="s">
        <v>524</v>
      </c>
      <c r="R971" t="s">
        <v>525</v>
      </c>
      <c r="S971" t="s">
        <v>526</v>
      </c>
      <c r="T971" t="s">
        <v>527</v>
      </c>
      <c r="U971" t="s">
        <v>554</v>
      </c>
      <c r="V971" t="s">
        <v>555</v>
      </c>
      <c r="W971" t="s">
        <v>541</v>
      </c>
      <c r="X971" t="s">
        <v>542</v>
      </c>
      <c r="Y971" t="s">
        <v>650</v>
      </c>
      <c r="Z971" t="s">
        <v>651</v>
      </c>
      <c r="AA971" t="s">
        <v>26</v>
      </c>
      <c r="AB971" s="3">
        <v>271555</v>
      </c>
      <c r="AC971" s="3">
        <v>0</v>
      </c>
      <c r="AD971">
        <v>0</v>
      </c>
      <c r="AE971" s="3">
        <v>271555</v>
      </c>
      <c r="AF971" s="3">
        <f t="shared" si="60"/>
        <v>-271555</v>
      </c>
      <c r="AG971" s="3">
        <v>0</v>
      </c>
      <c r="AH971" s="3">
        <f t="shared" si="61"/>
        <v>0</v>
      </c>
      <c r="AI971" s="3">
        <f t="shared" si="62"/>
        <v>0</v>
      </c>
      <c r="AJ971">
        <v>0</v>
      </c>
      <c r="AK971">
        <v>0</v>
      </c>
      <c r="AL971">
        <v>133418.34</v>
      </c>
      <c r="AM971">
        <f t="shared" si="63"/>
        <v>266836.68</v>
      </c>
      <c r="AN971">
        <v>138136.66</v>
      </c>
      <c r="AO971">
        <v>49.13</v>
      </c>
    </row>
    <row r="972" spans="1:41" hidden="1" x14ac:dyDescent="0.3">
      <c r="A972">
        <v>11152</v>
      </c>
      <c r="B972">
        <v>201159</v>
      </c>
      <c r="C972">
        <v>238647</v>
      </c>
      <c r="D972">
        <v>468</v>
      </c>
      <c r="G972" t="s">
        <v>1500</v>
      </c>
      <c r="H972" t="s">
        <v>1501</v>
      </c>
      <c r="I972">
        <v>0</v>
      </c>
      <c r="J972" t="s">
        <v>519</v>
      </c>
      <c r="K972" t="s">
        <v>520</v>
      </c>
      <c r="L972">
        <v>6</v>
      </c>
      <c r="M972">
        <v>61</v>
      </c>
      <c r="N972" t="s">
        <v>788</v>
      </c>
      <c r="O972" t="s">
        <v>545</v>
      </c>
      <c r="P972" t="s">
        <v>546</v>
      </c>
      <c r="Q972" t="s">
        <v>524</v>
      </c>
      <c r="R972" t="s">
        <v>525</v>
      </c>
      <c r="S972" t="s">
        <v>526</v>
      </c>
      <c r="T972" t="s">
        <v>527</v>
      </c>
      <c r="U972" t="s">
        <v>554</v>
      </c>
      <c r="V972" t="s">
        <v>555</v>
      </c>
      <c r="W972" t="s">
        <v>541</v>
      </c>
      <c r="X972" t="s">
        <v>542</v>
      </c>
      <c r="Y972" t="s">
        <v>644</v>
      </c>
      <c r="Z972" t="s">
        <v>645</v>
      </c>
      <c r="AA972" t="s">
        <v>26</v>
      </c>
      <c r="AB972" s="3">
        <v>1295848</v>
      </c>
      <c r="AC972" s="3">
        <v>0</v>
      </c>
      <c r="AD972">
        <v>0</v>
      </c>
      <c r="AE972" s="3">
        <v>1295848</v>
      </c>
      <c r="AF972" s="3">
        <f t="shared" si="60"/>
        <v>-1295848</v>
      </c>
      <c r="AG972" s="3">
        <v>0</v>
      </c>
      <c r="AH972" s="3">
        <f t="shared" si="61"/>
        <v>0</v>
      </c>
      <c r="AI972" s="3">
        <f t="shared" si="62"/>
        <v>0</v>
      </c>
      <c r="AJ972">
        <v>0</v>
      </c>
      <c r="AK972">
        <v>0</v>
      </c>
      <c r="AL972">
        <v>627947.4</v>
      </c>
      <c r="AM972">
        <f t="shared" si="63"/>
        <v>1255894.8</v>
      </c>
      <c r="AN972">
        <v>667900.6</v>
      </c>
      <c r="AO972">
        <v>48.46</v>
      </c>
    </row>
    <row r="973" spans="1:41" hidden="1" x14ac:dyDescent="0.3">
      <c r="A973">
        <v>11152</v>
      </c>
      <c r="B973">
        <v>232814</v>
      </c>
      <c r="C973">
        <v>257890</v>
      </c>
      <c r="D973">
        <v>468</v>
      </c>
      <c r="G973" t="s">
        <v>1500</v>
      </c>
      <c r="H973" t="s">
        <v>1501</v>
      </c>
      <c r="I973">
        <v>0</v>
      </c>
      <c r="J973" t="s">
        <v>519</v>
      </c>
      <c r="K973" t="s">
        <v>520</v>
      </c>
      <c r="L973">
        <v>6</v>
      </c>
      <c r="M973">
        <v>61</v>
      </c>
      <c r="N973" t="s">
        <v>788</v>
      </c>
      <c r="O973" t="s">
        <v>545</v>
      </c>
      <c r="P973" t="s">
        <v>546</v>
      </c>
      <c r="Q973" t="s">
        <v>524</v>
      </c>
      <c r="R973" t="s">
        <v>525</v>
      </c>
      <c r="S973" t="s">
        <v>526</v>
      </c>
      <c r="T973" t="s">
        <v>527</v>
      </c>
      <c r="U973" t="s">
        <v>554</v>
      </c>
      <c r="V973" t="s">
        <v>555</v>
      </c>
      <c r="W973" t="s">
        <v>541</v>
      </c>
      <c r="X973" t="s">
        <v>542</v>
      </c>
      <c r="Y973" t="s">
        <v>675</v>
      </c>
      <c r="Z973" t="s">
        <v>676</v>
      </c>
      <c r="AA973" t="s">
        <v>26</v>
      </c>
      <c r="AB973" s="3">
        <v>14524</v>
      </c>
      <c r="AC973" s="3">
        <v>0</v>
      </c>
      <c r="AD973">
        <v>0</v>
      </c>
      <c r="AE973" s="3">
        <v>14524</v>
      </c>
      <c r="AF973" s="3">
        <f t="shared" si="60"/>
        <v>-14524</v>
      </c>
      <c r="AG973" s="3">
        <v>0</v>
      </c>
      <c r="AH973" s="3">
        <f t="shared" si="61"/>
        <v>0</v>
      </c>
      <c r="AI973" s="3">
        <f t="shared" si="62"/>
        <v>0</v>
      </c>
      <c r="AJ973">
        <v>0</v>
      </c>
      <c r="AK973">
        <v>0</v>
      </c>
      <c r="AL973">
        <v>0</v>
      </c>
      <c r="AM973">
        <f t="shared" si="63"/>
        <v>0</v>
      </c>
      <c r="AN973">
        <v>14524</v>
      </c>
      <c r="AO973">
        <v>0</v>
      </c>
    </row>
    <row r="974" spans="1:41" hidden="1" x14ac:dyDescent="0.3">
      <c r="A974">
        <v>11152</v>
      </c>
      <c r="B974">
        <v>200386</v>
      </c>
      <c r="C974">
        <v>237892</v>
      </c>
      <c r="D974">
        <v>468</v>
      </c>
      <c r="G974" t="s">
        <v>1500</v>
      </c>
      <c r="H974" t="s">
        <v>1501</v>
      </c>
      <c r="I974">
        <v>0</v>
      </c>
      <c r="J974" t="s">
        <v>519</v>
      </c>
      <c r="K974" t="s">
        <v>520</v>
      </c>
      <c r="L974">
        <v>6</v>
      </c>
      <c r="M974">
        <v>61</v>
      </c>
      <c r="N974" t="s">
        <v>788</v>
      </c>
      <c r="O974" t="s">
        <v>545</v>
      </c>
      <c r="P974" t="s">
        <v>546</v>
      </c>
      <c r="Q974" t="s">
        <v>524</v>
      </c>
      <c r="R974" t="s">
        <v>525</v>
      </c>
      <c r="S974" t="s">
        <v>526</v>
      </c>
      <c r="T974" t="s">
        <v>527</v>
      </c>
      <c r="U974" t="s">
        <v>554</v>
      </c>
      <c r="V974" t="s">
        <v>555</v>
      </c>
      <c r="W974" t="s">
        <v>541</v>
      </c>
      <c r="X974" t="s">
        <v>542</v>
      </c>
      <c r="Y974" t="s">
        <v>660</v>
      </c>
      <c r="Z974" t="s">
        <v>661</v>
      </c>
      <c r="AA974" t="s">
        <v>26</v>
      </c>
      <c r="AB974" s="3">
        <v>2884838</v>
      </c>
      <c r="AC974" s="3">
        <v>0</v>
      </c>
      <c r="AD974">
        <v>0</v>
      </c>
      <c r="AE974" s="3">
        <v>2884838</v>
      </c>
      <c r="AF974" s="3">
        <f t="shared" si="60"/>
        <v>-2884838</v>
      </c>
      <c r="AG974" s="3">
        <v>0</v>
      </c>
      <c r="AH974" s="3">
        <f t="shared" si="61"/>
        <v>0</v>
      </c>
      <c r="AI974" s="3">
        <f t="shared" si="62"/>
        <v>0</v>
      </c>
      <c r="AJ974">
        <v>0</v>
      </c>
      <c r="AK974">
        <v>0</v>
      </c>
      <c r="AL974">
        <v>1378601.96</v>
      </c>
      <c r="AM974">
        <f t="shared" si="63"/>
        <v>2757203.92</v>
      </c>
      <c r="AN974">
        <v>1506236.04</v>
      </c>
      <c r="AO974">
        <v>47.79</v>
      </c>
    </row>
    <row r="975" spans="1:41" hidden="1" x14ac:dyDescent="0.3">
      <c r="A975">
        <v>11152</v>
      </c>
      <c r="B975">
        <v>200379</v>
      </c>
      <c r="C975">
        <v>237885</v>
      </c>
      <c r="D975">
        <v>468</v>
      </c>
      <c r="G975" t="s">
        <v>1500</v>
      </c>
      <c r="H975" t="s">
        <v>1501</v>
      </c>
      <c r="I975">
        <v>0</v>
      </c>
      <c r="J975" t="s">
        <v>519</v>
      </c>
      <c r="K975" t="s">
        <v>520</v>
      </c>
      <c r="L975">
        <v>6</v>
      </c>
      <c r="M975">
        <v>61</v>
      </c>
      <c r="N975" t="s">
        <v>788</v>
      </c>
      <c r="O975" t="s">
        <v>545</v>
      </c>
      <c r="P975" t="s">
        <v>546</v>
      </c>
      <c r="Q975" t="s">
        <v>524</v>
      </c>
      <c r="R975" t="s">
        <v>525</v>
      </c>
      <c r="S975" t="s">
        <v>526</v>
      </c>
      <c r="T975" t="s">
        <v>527</v>
      </c>
      <c r="U975" t="s">
        <v>554</v>
      </c>
      <c r="V975" t="s">
        <v>555</v>
      </c>
      <c r="W975" t="s">
        <v>541</v>
      </c>
      <c r="X975" t="s">
        <v>542</v>
      </c>
      <c r="Y975" t="s">
        <v>658</v>
      </c>
      <c r="Z975" t="s">
        <v>659</v>
      </c>
      <c r="AA975" t="s">
        <v>26</v>
      </c>
      <c r="AB975" s="3">
        <v>3989</v>
      </c>
      <c r="AC975" s="3">
        <v>0</v>
      </c>
      <c r="AD975">
        <v>0</v>
      </c>
      <c r="AE975" s="3">
        <v>3989</v>
      </c>
      <c r="AF975" s="3">
        <f t="shared" si="60"/>
        <v>-3989</v>
      </c>
      <c r="AG975" s="3">
        <v>0</v>
      </c>
      <c r="AH975" s="3">
        <f t="shared" si="61"/>
        <v>0</v>
      </c>
      <c r="AI975" s="3">
        <f t="shared" si="62"/>
        <v>0</v>
      </c>
      <c r="AJ975">
        <v>0</v>
      </c>
      <c r="AK975">
        <v>0</v>
      </c>
      <c r="AL975">
        <v>1907.6</v>
      </c>
      <c r="AM975">
        <f t="shared" si="63"/>
        <v>3815.2</v>
      </c>
      <c r="AN975">
        <v>2081.4</v>
      </c>
      <c r="AO975">
        <v>47.82</v>
      </c>
    </row>
    <row r="976" spans="1:41" hidden="1" x14ac:dyDescent="0.3">
      <c r="A976">
        <v>11152</v>
      </c>
      <c r="B976">
        <v>200407</v>
      </c>
      <c r="C976">
        <v>237913</v>
      </c>
      <c r="D976">
        <v>468</v>
      </c>
      <c r="G976" t="s">
        <v>1500</v>
      </c>
      <c r="H976" t="s">
        <v>1501</v>
      </c>
      <c r="I976">
        <v>0</v>
      </c>
      <c r="J976" t="s">
        <v>519</v>
      </c>
      <c r="K976" t="s">
        <v>520</v>
      </c>
      <c r="L976">
        <v>6</v>
      </c>
      <c r="M976">
        <v>61</v>
      </c>
      <c r="N976" t="s">
        <v>788</v>
      </c>
      <c r="O976" t="s">
        <v>545</v>
      </c>
      <c r="P976" t="s">
        <v>546</v>
      </c>
      <c r="Q976" t="s">
        <v>524</v>
      </c>
      <c r="R976" t="s">
        <v>525</v>
      </c>
      <c r="S976" t="s">
        <v>526</v>
      </c>
      <c r="T976" t="s">
        <v>527</v>
      </c>
      <c r="U976" t="s">
        <v>554</v>
      </c>
      <c r="V976" t="s">
        <v>555</v>
      </c>
      <c r="W976" t="s">
        <v>613</v>
      </c>
      <c r="X976" t="s">
        <v>614</v>
      </c>
      <c r="Y976" t="s">
        <v>652</v>
      </c>
      <c r="Z976" t="s">
        <v>653</v>
      </c>
      <c r="AA976" t="s">
        <v>26</v>
      </c>
      <c r="AB976" s="3">
        <v>15144826</v>
      </c>
      <c r="AC976" s="3">
        <v>-13214</v>
      </c>
      <c r="AD976">
        <v>0</v>
      </c>
      <c r="AE976" s="3">
        <v>15131612</v>
      </c>
      <c r="AF976" s="3">
        <f t="shared" si="60"/>
        <v>-15131612</v>
      </c>
      <c r="AG976" s="3">
        <v>0</v>
      </c>
      <c r="AH976" s="3">
        <f t="shared" si="61"/>
        <v>0</v>
      </c>
      <c r="AI976" s="3">
        <f t="shared" si="62"/>
        <v>0</v>
      </c>
      <c r="AJ976">
        <v>0</v>
      </c>
      <c r="AK976">
        <v>0</v>
      </c>
      <c r="AL976">
        <v>6804954.4900000002</v>
      </c>
      <c r="AM976">
        <f t="shared" si="63"/>
        <v>13609908.98</v>
      </c>
      <c r="AN976">
        <v>8326657.5099999998</v>
      </c>
      <c r="AO976">
        <v>44.97</v>
      </c>
    </row>
    <row r="977" spans="1:41" hidden="1" x14ac:dyDescent="0.3">
      <c r="A977">
        <v>12319</v>
      </c>
      <c r="B977">
        <v>225177</v>
      </c>
      <c r="C977">
        <v>257198</v>
      </c>
      <c r="D977">
        <v>6531</v>
      </c>
      <c r="G977" t="s">
        <v>2010</v>
      </c>
      <c r="H977" t="s">
        <v>2011</v>
      </c>
      <c r="I977">
        <v>0</v>
      </c>
      <c r="J977" t="s">
        <v>519</v>
      </c>
      <c r="K977" t="s">
        <v>520</v>
      </c>
      <c r="L977">
        <v>5</v>
      </c>
      <c r="M977">
        <v>58</v>
      </c>
      <c r="N977" t="s">
        <v>617</v>
      </c>
      <c r="O977" t="s">
        <v>618</v>
      </c>
      <c r="P977" t="s">
        <v>619</v>
      </c>
      <c r="Q977" t="s">
        <v>524</v>
      </c>
      <c r="R977" t="s">
        <v>525</v>
      </c>
      <c r="S977" t="s">
        <v>526</v>
      </c>
      <c r="T977" t="s">
        <v>527</v>
      </c>
      <c r="U977" t="s">
        <v>779</v>
      </c>
      <c r="V977" t="s">
        <v>780</v>
      </c>
      <c r="W977" t="s">
        <v>541</v>
      </c>
      <c r="X977" t="s">
        <v>542</v>
      </c>
      <c r="Y977" t="s">
        <v>599</v>
      </c>
      <c r="Z977" t="s">
        <v>600</v>
      </c>
      <c r="AA977" t="s">
        <v>29</v>
      </c>
      <c r="AB977" s="3">
        <v>23400</v>
      </c>
      <c r="AC977">
        <v>0</v>
      </c>
      <c r="AD977">
        <v>0</v>
      </c>
      <c r="AE977" s="3">
        <v>23400</v>
      </c>
      <c r="AF977" s="3">
        <f t="shared" si="60"/>
        <v>0</v>
      </c>
      <c r="AG977" s="3">
        <v>23400</v>
      </c>
      <c r="AH977" s="3">
        <f t="shared" si="61"/>
        <v>24172.199999999997</v>
      </c>
      <c r="AI977" s="3">
        <f t="shared" si="62"/>
        <v>24945.710399999996</v>
      </c>
      <c r="AJ977">
        <v>0</v>
      </c>
      <c r="AK977">
        <v>0</v>
      </c>
      <c r="AL977">
        <v>0</v>
      </c>
      <c r="AM977">
        <f t="shared" si="63"/>
        <v>0</v>
      </c>
      <c r="AN977">
        <v>23400</v>
      </c>
      <c r="AO977">
        <v>0</v>
      </c>
    </row>
    <row r="978" spans="1:41" hidden="1" x14ac:dyDescent="0.3">
      <c r="A978">
        <v>11152</v>
      </c>
      <c r="B978">
        <v>200393</v>
      </c>
      <c r="C978">
        <v>237899</v>
      </c>
      <c r="D978">
        <v>468</v>
      </c>
      <c r="G978" t="s">
        <v>1500</v>
      </c>
      <c r="H978" t="s">
        <v>1501</v>
      </c>
      <c r="I978">
        <v>0</v>
      </c>
      <c r="J978" t="s">
        <v>519</v>
      </c>
      <c r="K978" t="s">
        <v>520</v>
      </c>
      <c r="L978">
        <v>6</v>
      </c>
      <c r="M978">
        <v>61</v>
      </c>
      <c r="N978" t="s">
        <v>788</v>
      </c>
      <c r="O978" t="s">
        <v>545</v>
      </c>
      <c r="P978" t="s">
        <v>546</v>
      </c>
      <c r="Q978" t="s">
        <v>524</v>
      </c>
      <c r="R978" t="s">
        <v>525</v>
      </c>
      <c r="S978" t="s">
        <v>526</v>
      </c>
      <c r="T978" t="s">
        <v>527</v>
      </c>
      <c r="U978" t="s">
        <v>554</v>
      </c>
      <c r="V978" t="s">
        <v>555</v>
      </c>
      <c r="W978" t="s">
        <v>541</v>
      </c>
      <c r="X978" t="s">
        <v>542</v>
      </c>
      <c r="Y978" t="s">
        <v>642</v>
      </c>
      <c r="Z978" t="s">
        <v>643</v>
      </c>
      <c r="AA978" t="s">
        <v>26</v>
      </c>
      <c r="AB978" s="3">
        <v>1160135</v>
      </c>
      <c r="AC978" s="3">
        <v>0</v>
      </c>
      <c r="AD978">
        <v>0</v>
      </c>
      <c r="AE978" s="3">
        <v>1160135</v>
      </c>
      <c r="AF978" s="3">
        <f t="shared" si="60"/>
        <v>-1160135</v>
      </c>
      <c r="AG978" s="3">
        <v>0</v>
      </c>
      <c r="AH978" s="3">
        <f t="shared" si="61"/>
        <v>0</v>
      </c>
      <c r="AI978" s="3">
        <f t="shared" si="62"/>
        <v>0</v>
      </c>
      <c r="AJ978">
        <v>0</v>
      </c>
      <c r="AK978">
        <v>0</v>
      </c>
      <c r="AL978">
        <v>862537.21</v>
      </c>
      <c r="AM978">
        <f t="shared" si="63"/>
        <v>1725074.42</v>
      </c>
      <c r="AN978">
        <v>297597.78999999998</v>
      </c>
      <c r="AO978">
        <v>74.349999999999994</v>
      </c>
    </row>
    <row r="979" spans="1:41" hidden="1" x14ac:dyDescent="0.3">
      <c r="A979">
        <v>11152</v>
      </c>
      <c r="B979">
        <v>200355</v>
      </c>
      <c r="C979">
        <v>237861</v>
      </c>
      <c r="D979">
        <v>468</v>
      </c>
      <c r="G979" t="s">
        <v>1500</v>
      </c>
      <c r="H979" t="s">
        <v>1501</v>
      </c>
      <c r="I979">
        <v>0</v>
      </c>
      <c r="J979" t="s">
        <v>519</v>
      </c>
      <c r="K979" t="s">
        <v>520</v>
      </c>
      <c r="L979">
        <v>6</v>
      </c>
      <c r="M979">
        <v>61</v>
      </c>
      <c r="N979" t="s">
        <v>788</v>
      </c>
      <c r="O979" t="s">
        <v>545</v>
      </c>
      <c r="P979" t="s">
        <v>546</v>
      </c>
      <c r="Q979" t="s">
        <v>524</v>
      </c>
      <c r="R979" t="s">
        <v>525</v>
      </c>
      <c r="S979" t="s">
        <v>526</v>
      </c>
      <c r="T979" t="s">
        <v>527</v>
      </c>
      <c r="U979" t="s">
        <v>554</v>
      </c>
      <c r="V979" t="s">
        <v>555</v>
      </c>
      <c r="W979" t="s">
        <v>541</v>
      </c>
      <c r="X979" t="s">
        <v>542</v>
      </c>
      <c r="Y979" t="s">
        <v>667</v>
      </c>
      <c r="Z979" t="s">
        <v>668</v>
      </c>
      <c r="AA979" t="s">
        <v>26</v>
      </c>
      <c r="AB979" s="3">
        <v>404041</v>
      </c>
      <c r="AC979" s="3">
        <v>0</v>
      </c>
      <c r="AD979">
        <v>0</v>
      </c>
      <c r="AE979" s="3">
        <v>404041</v>
      </c>
      <c r="AF979" s="3">
        <f t="shared" si="60"/>
        <v>-404041</v>
      </c>
      <c r="AG979" s="3">
        <v>0</v>
      </c>
      <c r="AH979" s="3">
        <f t="shared" si="61"/>
        <v>0</v>
      </c>
      <c r="AI979" s="3">
        <f t="shared" si="62"/>
        <v>0</v>
      </c>
      <c r="AJ979">
        <v>0</v>
      </c>
      <c r="AK979">
        <v>0</v>
      </c>
      <c r="AL979">
        <v>176969.72</v>
      </c>
      <c r="AM979">
        <f t="shared" si="63"/>
        <v>353939.44</v>
      </c>
      <c r="AN979">
        <v>227071.28</v>
      </c>
      <c r="AO979">
        <v>43.8</v>
      </c>
    </row>
    <row r="980" spans="1:41" hidden="1" x14ac:dyDescent="0.3">
      <c r="A980">
        <v>11152</v>
      </c>
      <c r="B980">
        <v>200400</v>
      </c>
      <c r="C980">
        <v>237906</v>
      </c>
      <c r="D980">
        <v>468</v>
      </c>
      <c r="G980" t="s">
        <v>1500</v>
      </c>
      <c r="H980" t="s">
        <v>1501</v>
      </c>
      <c r="I980">
        <v>0</v>
      </c>
      <c r="J980" t="s">
        <v>519</v>
      </c>
      <c r="K980" t="s">
        <v>520</v>
      </c>
      <c r="L980">
        <v>6</v>
      </c>
      <c r="M980">
        <v>61</v>
      </c>
      <c r="N980" t="s">
        <v>788</v>
      </c>
      <c r="O980" t="s">
        <v>545</v>
      </c>
      <c r="P980" t="s">
        <v>546</v>
      </c>
      <c r="Q980" t="s">
        <v>524</v>
      </c>
      <c r="R980" t="s">
        <v>525</v>
      </c>
      <c r="S980" t="s">
        <v>526</v>
      </c>
      <c r="T980" t="s">
        <v>527</v>
      </c>
      <c r="U980" t="s">
        <v>554</v>
      </c>
      <c r="V980" t="s">
        <v>555</v>
      </c>
      <c r="W980" t="s">
        <v>541</v>
      </c>
      <c r="X980" t="s">
        <v>542</v>
      </c>
      <c r="Y980" t="s">
        <v>673</v>
      </c>
      <c r="Z980" t="s">
        <v>674</v>
      </c>
      <c r="AA980" t="s">
        <v>26</v>
      </c>
      <c r="AB980" s="3">
        <v>1316111</v>
      </c>
      <c r="AC980" s="3">
        <v>0</v>
      </c>
      <c r="AD980">
        <v>0</v>
      </c>
      <c r="AE980" s="3">
        <v>1316111</v>
      </c>
      <c r="AF980" s="3">
        <f t="shared" si="60"/>
        <v>-1316111</v>
      </c>
      <c r="AG980" s="3">
        <v>0</v>
      </c>
      <c r="AH980" s="3">
        <f t="shared" si="61"/>
        <v>0</v>
      </c>
      <c r="AI980" s="3">
        <f t="shared" si="62"/>
        <v>0</v>
      </c>
      <c r="AJ980">
        <v>0</v>
      </c>
      <c r="AK980">
        <v>0</v>
      </c>
      <c r="AL980">
        <v>1136575.52</v>
      </c>
      <c r="AM980">
        <f t="shared" si="63"/>
        <v>2273151.04</v>
      </c>
      <c r="AN980">
        <v>179535.48</v>
      </c>
      <c r="AO980">
        <v>86.36</v>
      </c>
    </row>
    <row r="981" spans="1:41" hidden="1" x14ac:dyDescent="0.3">
      <c r="A981">
        <v>11152</v>
      </c>
      <c r="B981">
        <v>200356</v>
      </c>
      <c r="C981">
        <v>237862</v>
      </c>
      <c r="D981">
        <v>468</v>
      </c>
      <c r="G981" t="s">
        <v>1500</v>
      </c>
      <c r="H981" t="s">
        <v>1501</v>
      </c>
      <c r="I981">
        <v>0</v>
      </c>
      <c r="J981" t="s">
        <v>519</v>
      </c>
      <c r="K981" t="s">
        <v>520</v>
      </c>
      <c r="L981">
        <v>6</v>
      </c>
      <c r="M981">
        <v>61</v>
      </c>
      <c r="N981" t="s">
        <v>788</v>
      </c>
      <c r="O981" t="s">
        <v>545</v>
      </c>
      <c r="P981" t="s">
        <v>546</v>
      </c>
      <c r="Q981" t="s">
        <v>524</v>
      </c>
      <c r="R981" t="s">
        <v>525</v>
      </c>
      <c r="S981" t="s">
        <v>526</v>
      </c>
      <c r="T981" t="s">
        <v>527</v>
      </c>
      <c r="U981" t="s">
        <v>554</v>
      </c>
      <c r="V981" t="s">
        <v>555</v>
      </c>
      <c r="W981" t="s">
        <v>541</v>
      </c>
      <c r="X981" t="s">
        <v>542</v>
      </c>
      <c r="Y981" t="s">
        <v>656</v>
      </c>
      <c r="Z981" t="s">
        <v>657</v>
      </c>
      <c r="AA981" t="s">
        <v>26</v>
      </c>
      <c r="AB981" s="3">
        <v>1262069</v>
      </c>
      <c r="AC981" s="3">
        <v>0</v>
      </c>
      <c r="AD981">
        <v>0</v>
      </c>
      <c r="AE981" s="3">
        <v>1262069</v>
      </c>
      <c r="AF981" s="3">
        <f t="shared" si="60"/>
        <v>-1262069</v>
      </c>
      <c r="AG981" s="3">
        <v>0</v>
      </c>
      <c r="AH981" s="3">
        <f t="shared" si="61"/>
        <v>0</v>
      </c>
      <c r="AI981" s="3">
        <f t="shared" si="62"/>
        <v>0</v>
      </c>
      <c r="AJ981">
        <v>0</v>
      </c>
      <c r="AK981">
        <v>0</v>
      </c>
      <c r="AL981">
        <v>785977.99</v>
      </c>
      <c r="AM981">
        <f t="shared" si="63"/>
        <v>1571955.98</v>
      </c>
      <c r="AN981">
        <v>476091.01</v>
      </c>
      <c r="AO981">
        <v>62.28</v>
      </c>
    </row>
    <row r="982" spans="1:41" hidden="1" x14ac:dyDescent="0.3">
      <c r="A982">
        <v>12320</v>
      </c>
      <c r="B982">
        <v>225176</v>
      </c>
      <c r="C982">
        <v>257197</v>
      </c>
      <c r="D982">
        <v>6532</v>
      </c>
      <c r="G982" t="s">
        <v>2098</v>
      </c>
      <c r="H982" t="s">
        <v>2099</v>
      </c>
      <c r="I982">
        <v>0</v>
      </c>
      <c r="J982" t="s">
        <v>519</v>
      </c>
      <c r="K982" t="s">
        <v>520</v>
      </c>
      <c r="L982">
        <v>5</v>
      </c>
      <c r="M982">
        <v>58</v>
      </c>
      <c r="N982" t="s">
        <v>617</v>
      </c>
      <c r="O982" t="s">
        <v>618</v>
      </c>
      <c r="P982" t="s">
        <v>619</v>
      </c>
      <c r="Q982" t="s">
        <v>524</v>
      </c>
      <c r="R982" t="s">
        <v>525</v>
      </c>
      <c r="S982" t="s">
        <v>526</v>
      </c>
      <c r="T982" t="s">
        <v>527</v>
      </c>
      <c r="U982" t="s">
        <v>779</v>
      </c>
      <c r="V982" t="s">
        <v>780</v>
      </c>
      <c r="W982" t="s">
        <v>541</v>
      </c>
      <c r="X982" t="s">
        <v>542</v>
      </c>
      <c r="Y982" t="s">
        <v>599</v>
      </c>
      <c r="Z982" t="s">
        <v>600</v>
      </c>
      <c r="AA982" t="s">
        <v>29</v>
      </c>
      <c r="AB982" s="3">
        <v>23400</v>
      </c>
      <c r="AC982">
        <v>0</v>
      </c>
      <c r="AD982">
        <v>0</v>
      </c>
      <c r="AE982" s="3">
        <v>23400</v>
      </c>
      <c r="AF982" s="3">
        <f t="shared" si="60"/>
        <v>0</v>
      </c>
      <c r="AG982" s="3">
        <v>23400</v>
      </c>
      <c r="AH982" s="3">
        <f t="shared" si="61"/>
        <v>24172.199999999997</v>
      </c>
      <c r="AI982" s="3">
        <f t="shared" si="62"/>
        <v>24945.710399999996</v>
      </c>
      <c r="AJ982">
        <v>0</v>
      </c>
      <c r="AK982">
        <v>0</v>
      </c>
      <c r="AL982">
        <v>0</v>
      </c>
      <c r="AM982">
        <f t="shared" si="63"/>
        <v>0</v>
      </c>
      <c r="AN982">
        <v>23400</v>
      </c>
      <c r="AO982">
        <v>0</v>
      </c>
    </row>
    <row r="983" spans="1:41" hidden="1" x14ac:dyDescent="0.3">
      <c r="A983">
        <v>11152</v>
      </c>
      <c r="B983">
        <v>200370</v>
      </c>
      <c r="C983">
        <v>237876</v>
      </c>
      <c r="D983">
        <v>468</v>
      </c>
      <c r="G983" t="s">
        <v>1500</v>
      </c>
      <c r="H983" t="s">
        <v>1501</v>
      </c>
      <c r="I983">
        <v>0</v>
      </c>
      <c r="J983" t="s">
        <v>519</v>
      </c>
      <c r="K983" t="s">
        <v>520</v>
      </c>
      <c r="L983">
        <v>6</v>
      </c>
      <c r="M983">
        <v>61</v>
      </c>
      <c r="N983" t="s">
        <v>788</v>
      </c>
      <c r="O983" t="s">
        <v>545</v>
      </c>
      <c r="P983" t="s">
        <v>546</v>
      </c>
      <c r="Q983" t="s">
        <v>524</v>
      </c>
      <c r="R983" t="s">
        <v>525</v>
      </c>
      <c r="S983" t="s">
        <v>526</v>
      </c>
      <c r="T983" t="s">
        <v>527</v>
      </c>
      <c r="U983" t="s">
        <v>554</v>
      </c>
      <c r="V983" t="s">
        <v>555</v>
      </c>
      <c r="W983" t="s">
        <v>541</v>
      </c>
      <c r="X983" t="s">
        <v>542</v>
      </c>
      <c r="Y983" t="s">
        <v>646</v>
      </c>
      <c r="Z983" t="s">
        <v>647</v>
      </c>
      <c r="AA983" t="s">
        <v>26</v>
      </c>
      <c r="AB983" s="3">
        <v>59130</v>
      </c>
      <c r="AC983" s="3">
        <v>0</v>
      </c>
      <c r="AD983">
        <v>0</v>
      </c>
      <c r="AE983" s="3">
        <v>59130</v>
      </c>
      <c r="AF983" s="3">
        <f t="shared" si="60"/>
        <v>-59130</v>
      </c>
      <c r="AG983" s="3">
        <v>0</v>
      </c>
      <c r="AH983" s="3">
        <f t="shared" si="61"/>
        <v>0</v>
      </c>
      <c r="AI983" s="3">
        <f t="shared" si="62"/>
        <v>0</v>
      </c>
      <c r="AJ983">
        <v>0</v>
      </c>
      <c r="AK983">
        <v>0</v>
      </c>
      <c r="AL983">
        <v>27042.240000000002</v>
      </c>
      <c r="AM983">
        <f t="shared" si="63"/>
        <v>54084.480000000003</v>
      </c>
      <c r="AN983">
        <v>32087.759999999998</v>
      </c>
      <c r="AO983">
        <v>45.73</v>
      </c>
    </row>
    <row r="984" spans="1:41" hidden="1" x14ac:dyDescent="0.3">
      <c r="A984">
        <v>11152</v>
      </c>
      <c r="B984">
        <v>235991</v>
      </c>
      <c r="C984">
        <v>256531</v>
      </c>
      <c r="D984">
        <v>468</v>
      </c>
      <c r="G984" t="s">
        <v>1500</v>
      </c>
      <c r="H984" t="s">
        <v>1501</v>
      </c>
      <c r="I984">
        <v>0</v>
      </c>
      <c r="J984" t="s">
        <v>519</v>
      </c>
      <c r="K984" t="s">
        <v>520</v>
      </c>
      <c r="L984">
        <v>6</v>
      </c>
      <c r="M984">
        <v>61</v>
      </c>
      <c r="N984" t="s">
        <v>788</v>
      </c>
      <c r="O984" t="s">
        <v>545</v>
      </c>
      <c r="P984" t="s">
        <v>546</v>
      </c>
      <c r="Q984" t="s">
        <v>524</v>
      </c>
      <c r="R984" t="s">
        <v>525</v>
      </c>
      <c r="S984" t="s">
        <v>526</v>
      </c>
      <c r="T984" t="s">
        <v>527</v>
      </c>
      <c r="U984" t="s">
        <v>554</v>
      </c>
      <c r="V984" t="s">
        <v>555</v>
      </c>
      <c r="W984" t="s">
        <v>613</v>
      </c>
      <c r="X984" t="s">
        <v>614</v>
      </c>
      <c r="Y984" t="s">
        <v>735</v>
      </c>
      <c r="Z984" t="s">
        <v>736</v>
      </c>
      <c r="AA984" t="s">
        <v>26</v>
      </c>
      <c r="AB984" s="3">
        <v>0</v>
      </c>
      <c r="AC984" s="3">
        <v>13214</v>
      </c>
      <c r="AD984">
        <v>0</v>
      </c>
      <c r="AE984" s="3">
        <v>13214</v>
      </c>
      <c r="AF984" s="3">
        <f t="shared" si="60"/>
        <v>-13214</v>
      </c>
      <c r="AG984" s="3">
        <v>0</v>
      </c>
      <c r="AH984" s="3">
        <f t="shared" si="61"/>
        <v>0</v>
      </c>
      <c r="AI984" s="3">
        <f t="shared" si="62"/>
        <v>0</v>
      </c>
      <c r="AJ984">
        <v>0</v>
      </c>
      <c r="AK984">
        <v>0</v>
      </c>
      <c r="AL984">
        <v>990.96</v>
      </c>
      <c r="AM984">
        <f t="shared" si="63"/>
        <v>1981.92</v>
      </c>
      <c r="AN984">
        <v>12223.04</v>
      </c>
      <c r="AO984">
        <v>7.5</v>
      </c>
    </row>
    <row r="985" spans="1:41" hidden="1" x14ac:dyDescent="0.3">
      <c r="A985">
        <v>11152</v>
      </c>
      <c r="B985">
        <v>200271</v>
      </c>
      <c r="C985">
        <v>237777</v>
      </c>
      <c r="D985">
        <v>468</v>
      </c>
      <c r="G985" t="s">
        <v>1500</v>
      </c>
      <c r="H985" t="s">
        <v>1501</v>
      </c>
      <c r="I985">
        <v>0</v>
      </c>
      <c r="J985" t="s">
        <v>519</v>
      </c>
      <c r="K985" t="s">
        <v>520</v>
      </c>
      <c r="L985">
        <v>6</v>
      </c>
      <c r="M985">
        <v>61</v>
      </c>
      <c r="N985" t="s">
        <v>788</v>
      </c>
      <c r="O985" t="s">
        <v>545</v>
      </c>
      <c r="P985" t="s">
        <v>546</v>
      </c>
      <c r="Q985" t="s">
        <v>524</v>
      </c>
      <c r="R985" t="s">
        <v>525</v>
      </c>
      <c r="S985" t="s">
        <v>526</v>
      </c>
      <c r="T985" t="s">
        <v>527</v>
      </c>
      <c r="U985" t="s">
        <v>554</v>
      </c>
      <c r="V985" t="s">
        <v>555</v>
      </c>
      <c r="W985" t="s">
        <v>541</v>
      </c>
      <c r="X985" t="s">
        <v>542</v>
      </c>
      <c r="Y985" t="s">
        <v>662</v>
      </c>
      <c r="Z985" t="s">
        <v>663</v>
      </c>
      <c r="AA985" t="s">
        <v>26</v>
      </c>
      <c r="AB985" s="3">
        <v>55008</v>
      </c>
      <c r="AC985" s="3">
        <v>0</v>
      </c>
      <c r="AD985">
        <v>0</v>
      </c>
      <c r="AE985" s="3">
        <v>55008</v>
      </c>
      <c r="AF985" s="3">
        <f t="shared" si="60"/>
        <v>-55008</v>
      </c>
      <c r="AG985" s="3">
        <v>0</v>
      </c>
      <c r="AH985" s="3">
        <f t="shared" si="61"/>
        <v>0</v>
      </c>
      <c r="AI985" s="3">
        <f t="shared" si="62"/>
        <v>0</v>
      </c>
      <c r="AJ985">
        <v>0</v>
      </c>
      <c r="AK985">
        <v>0</v>
      </c>
      <c r="AL985">
        <v>38925.379999999997</v>
      </c>
      <c r="AM985">
        <f t="shared" si="63"/>
        <v>77850.759999999995</v>
      </c>
      <c r="AN985">
        <v>16082.62</v>
      </c>
      <c r="AO985">
        <v>70.760000000000005</v>
      </c>
    </row>
    <row r="986" spans="1:41" hidden="1" x14ac:dyDescent="0.3">
      <c r="A986">
        <v>11152</v>
      </c>
      <c r="B986">
        <v>223853</v>
      </c>
      <c r="C986">
        <v>256490</v>
      </c>
      <c r="D986">
        <v>468</v>
      </c>
      <c r="G986" t="s">
        <v>1500</v>
      </c>
      <c r="H986" t="s">
        <v>1501</v>
      </c>
      <c r="I986">
        <v>0</v>
      </c>
      <c r="J986" t="s">
        <v>519</v>
      </c>
      <c r="K986" t="s">
        <v>520</v>
      </c>
      <c r="L986">
        <v>6</v>
      </c>
      <c r="M986">
        <v>61</v>
      </c>
      <c r="N986" t="s">
        <v>788</v>
      </c>
      <c r="O986" t="s">
        <v>545</v>
      </c>
      <c r="P986" t="s">
        <v>546</v>
      </c>
      <c r="Q986" t="s">
        <v>524</v>
      </c>
      <c r="R986" t="s">
        <v>525</v>
      </c>
      <c r="S986" t="s">
        <v>526</v>
      </c>
      <c r="T986" t="s">
        <v>527</v>
      </c>
      <c r="U986" t="s">
        <v>554</v>
      </c>
      <c r="V986" t="s">
        <v>555</v>
      </c>
      <c r="W986" t="s">
        <v>613</v>
      </c>
      <c r="X986" t="s">
        <v>614</v>
      </c>
      <c r="Y986" t="s">
        <v>669</v>
      </c>
      <c r="Z986" t="s">
        <v>670</v>
      </c>
      <c r="AA986" t="s">
        <v>26</v>
      </c>
      <c r="AB986" s="3">
        <v>30000</v>
      </c>
      <c r="AC986" s="3">
        <v>0</v>
      </c>
      <c r="AD986">
        <v>0</v>
      </c>
      <c r="AE986" s="3">
        <v>30000</v>
      </c>
      <c r="AF986" s="3">
        <f t="shared" si="60"/>
        <v>-30000</v>
      </c>
      <c r="AG986" s="3">
        <v>0</v>
      </c>
      <c r="AH986" s="3">
        <f t="shared" si="61"/>
        <v>0</v>
      </c>
      <c r="AI986" s="3">
        <f t="shared" si="62"/>
        <v>0</v>
      </c>
      <c r="AJ986">
        <v>0</v>
      </c>
      <c r="AK986">
        <v>0</v>
      </c>
      <c r="AL986">
        <v>9000</v>
      </c>
      <c r="AM986">
        <f t="shared" si="63"/>
        <v>18000</v>
      </c>
      <c r="AN986">
        <v>21000</v>
      </c>
      <c r="AO986">
        <v>30</v>
      </c>
    </row>
    <row r="987" spans="1:41" hidden="1" x14ac:dyDescent="0.3">
      <c r="A987">
        <v>11153</v>
      </c>
      <c r="B987">
        <v>205567</v>
      </c>
      <c r="C987">
        <v>242989</v>
      </c>
      <c r="D987">
        <v>469</v>
      </c>
      <c r="G987" t="s">
        <v>1502</v>
      </c>
      <c r="H987" t="s">
        <v>1503</v>
      </c>
      <c r="I987">
        <v>0</v>
      </c>
      <c r="J987" t="s">
        <v>519</v>
      </c>
      <c r="K987" t="s">
        <v>520</v>
      </c>
      <c r="L987">
        <v>3</v>
      </c>
      <c r="M987">
        <v>36</v>
      </c>
      <c r="N987" t="s">
        <v>607</v>
      </c>
      <c r="O987" t="s">
        <v>570</v>
      </c>
      <c r="P987" t="s">
        <v>571</v>
      </c>
      <c r="Q987" t="s">
        <v>524</v>
      </c>
      <c r="R987" t="s">
        <v>525</v>
      </c>
      <c r="S987" t="s">
        <v>526</v>
      </c>
      <c r="T987" t="s">
        <v>527</v>
      </c>
      <c r="U987" t="s">
        <v>554</v>
      </c>
      <c r="V987" t="s">
        <v>555</v>
      </c>
      <c r="W987" t="s">
        <v>541</v>
      </c>
      <c r="X987" t="s">
        <v>542</v>
      </c>
      <c r="Y987" t="s">
        <v>646</v>
      </c>
      <c r="Z987" t="s">
        <v>647</v>
      </c>
      <c r="AA987" t="s">
        <v>26</v>
      </c>
      <c r="AB987" s="3">
        <v>68612</v>
      </c>
      <c r="AC987" s="3">
        <v>0</v>
      </c>
      <c r="AD987">
        <v>0</v>
      </c>
      <c r="AE987" s="3">
        <v>68612</v>
      </c>
      <c r="AF987" s="3">
        <f t="shared" si="60"/>
        <v>-68612</v>
      </c>
      <c r="AG987" s="3">
        <v>0</v>
      </c>
      <c r="AH987" s="3">
        <f t="shared" si="61"/>
        <v>0</v>
      </c>
      <c r="AI987" s="3">
        <f t="shared" si="62"/>
        <v>0</v>
      </c>
      <c r="AJ987">
        <v>0</v>
      </c>
      <c r="AK987">
        <v>0</v>
      </c>
      <c r="AL987">
        <v>30912.93</v>
      </c>
      <c r="AM987">
        <f t="shared" si="63"/>
        <v>61825.86</v>
      </c>
      <c r="AN987">
        <v>37699.07</v>
      </c>
      <c r="AO987">
        <v>45.05</v>
      </c>
    </row>
    <row r="988" spans="1:41" hidden="1" x14ac:dyDescent="0.3">
      <c r="A988">
        <v>11153</v>
      </c>
      <c r="B988">
        <v>205589</v>
      </c>
      <c r="C988">
        <v>243011</v>
      </c>
      <c r="D988">
        <v>469</v>
      </c>
      <c r="G988" t="s">
        <v>1502</v>
      </c>
      <c r="H988" t="s">
        <v>1503</v>
      </c>
      <c r="I988">
        <v>0</v>
      </c>
      <c r="J988" t="s">
        <v>519</v>
      </c>
      <c r="K988" t="s">
        <v>520</v>
      </c>
      <c r="L988">
        <v>3</v>
      </c>
      <c r="M988">
        <v>36</v>
      </c>
      <c r="N988" t="s">
        <v>607</v>
      </c>
      <c r="O988" t="s">
        <v>570</v>
      </c>
      <c r="P988" t="s">
        <v>571</v>
      </c>
      <c r="Q988" t="s">
        <v>524</v>
      </c>
      <c r="R988" t="s">
        <v>525</v>
      </c>
      <c r="S988" t="s">
        <v>526</v>
      </c>
      <c r="T988" t="s">
        <v>527</v>
      </c>
      <c r="U988" t="s">
        <v>554</v>
      </c>
      <c r="V988" t="s">
        <v>555</v>
      </c>
      <c r="W988" t="s">
        <v>541</v>
      </c>
      <c r="X988" t="s">
        <v>542</v>
      </c>
      <c r="Y988" t="s">
        <v>667</v>
      </c>
      <c r="Z988" t="s">
        <v>668</v>
      </c>
      <c r="AA988" t="s">
        <v>26</v>
      </c>
      <c r="AB988" s="3">
        <v>493770</v>
      </c>
      <c r="AC988" s="3">
        <v>0</v>
      </c>
      <c r="AD988">
        <v>0</v>
      </c>
      <c r="AE988" s="3">
        <v>493770</v>
      </c>
      <c r="AF988" s="3">
        <f t="shared" si="60"/>
        <v>-493770</v>
      </c>
      <c r="AG988" s="3">
        <v>0</v>
      </c>
      <c r="AH988" s="3">
        <f t="shared" si="61"/>
        <v>0</v>
      </c>
      <c r="AI988" s="3">
        <f t="shared" si="62"/>
        <v>0</v>
      </c>
      <c r="AJ988">
        <v>0</v>
      </c>
      <c r="AK988">
        <v>0</v>
      </c>
      <c r="AL988">
        <v>319115.94</v>
      </c>
      <c r="AM988">
        <f t="shared" si="63"/>
        <v>638231.88</v>
      </c>
      <c r="AN988">
        <v>174654.06</v>
      </c>
      <c r="AO988">
        <v>64.63</v>
      </c>
    </row>
    <row r="989" spans="1:41" hidden="1" x14ac:dyDescent="0.3">
      <c r="A989">
        <v>11153</v>
      </c>
      <c r="B989">
        <v>205612</v>
      </c>
      <c r="C989">
        <v>243034</v>
      </c>
      <c r="D989">
        <v>469</v>
      </c>
      <c r="G989" t="s">
        <v>1502</v>
      </c>
      <c r="H989" t="s">
        <v>1503</v>
      </c>
      <c r="I989">
        <v>0</v>
      </c>
      <c r="J989" t="s">
        <v>519</v>
      </c>
      <c r="K989" t="s">
        <v>520</v>
      </c>
      <c r="L989">
        <v>3</v>
      </c>
      <c r="M989">
        <v>36</v>
      </c>
      <c r="N989" t="s">
        <v>607</v>
      </c>
      <c r="O989" t="s">
        <v>570</v>
      </c>
      <c r="P989" t="s">
        <v>571</v>
      </c>
      <c r="Q989" t="s">
        <v>524</v>
      </c>
      <c r="R989" t="s">
        <v>525</v>
      </c>
      <c r="S989" t="s">
        <v>526</v>
      </c>
      <c r="T989" t="s">
        <v>527</v>
      </c>
      <c r="U989" t="s">
        <v>554</v>
      </c>
      <c r="V989" t="s">
        <v>555</v>
      </c>
      <c r="W989" t="s">
        <v>541</v>
      </c>
      <c r="X989" t="s">
        <v>542</v>
      </c>
      <c r="Y989" t="s">
        <v>660</v>
      </c>
      <c r="Z989" t="s">
        <v>661</v>
      </c>
      <c r="AA989" t="s">
        <v>26</v>
      </c>
      <c r="AB989" s="3">
        <v>3286084</v>
      </c>
      <c r="AC989" s="3">
        <v>0</v>
      </c>
      <c r="AD989">
        <v>0</v>
      </c>
      <c r="AE989" s="3">
        <v>3286084</v>
      </c>
      <c r="AF989" s="3">
        <f t="shared" si="60"/>
        <v>-3286084</v>
      </c>
      <c r="AG989" s="3">
        <v>0</v>
      </c>
      <c r="AH989" s="3">
        <f t="shared" si="61"/>
        <v>0</v>
      </c>
      <c r="AI989" s="3">
        <f t="shared" si="62"/>
        <v>0</v>
      </c>
      <c r="AJ989">
        <v>0</v>
      </c>
      <c r="AK989">
        <v>0</v>
      </c>
      <c r="AL989">
        <v>1564220.58</v>
      </c>
      <c r="AM989">
        <f t="shared" si="63"/>
        <v>3128441.16</v>
      </c>
      <c r="AN989">
        <v>1721863.42</v>
      </c>
      <c r="AO989">
        <v>47.6</v>
      </c>
    </row>
    <row r="990" spans="1:41" hidden="1" x14ac:dyDescent="0.3">
      <c r="A990">
        <v>11153</v>
      </c>
      <c r="B990">
        <v>205552</v>
      </c>
      <c r="C990">
        <v>242974</v>
      </c>
      <c r="D990">
        <v>469</v>
      </c>
      <c r="G990" t="s">
        <v>1502</v>
      </c>
      <c r="H990" t="s">
        <v>1503</v>
      </c>
      <c r="I990">
        <v>0</v>
      </c>
      <c r="J990" t="s">
        <v>519</v>
      </c>
      <c r="K990" t="s">
        <v>520</v>
      </c>
      <c r="L990">
        <v>3</v>
      </c>
      <c r="M990">
        <v>36</v>
      </c>
      <c r="N990" t="s">
        <v>607</v>
      </c>
      <c r="O990" t="s">
        <v>570</v>
      </c>
      <c r="P990" t="s">
        <v>571</v>
      </c>
      <c r="Q990" t="s">
        <v>524</v>
      </c>
      <c r="R990" t="s">
        <v>525</v>
      </c>
      <c r="S990" t="s">
        <v>526</v>
      </c>
      <c r="T990" t="s">
        <v>527</v>
      </c>
      <c r="U990" t="s">
        <v>554</v>
      </c>
      <c r="V990" t="s">
        <v>555</v>
      </c>
      <c r="W990" t="s">
        <v>541</v>
      </c>
      <c r="X990" t="s">
        <v>542</v>
      </c>
      <c r="Y990" t="s">
        <v>642</v>
      </c>
      <c r="Z990" t="s">
        <v>643</v>
      </c>
      <c r="AA990" t="s">
        <v>26</v>
      </c>
      <c r="AB990" s="3">
        <v>1689886</v>
      </c>
      <c r="AC990" s="3">
        <v>0</v>
      </c>
      <c r="AD990">
        <v>0</v>
      </c>
      <c r="AE990" s="3">
        <v>1689886</v>
      </c>
      <c r="AF990" s="3">
        <f t="shared" si="60"/>
        <v>-1689886</v>
      </c>
      <c r="AG990" s="3">
        <v>0</v>
      </c>
      <c r="AH990" s="3">
        <f t="shared" si="61"/>
        <v>0</v>
      </c>
      <c r="AI990" s="3">
        <f t="shared" si="62"/>
        <v>0</v>
      </c>
      <c r="AJ990">
        <v>0</v>
      </c>
      <c r="AK990">
        <v>0</v>
      </c>
      <c r="AL990">
        <v>545568.55000000005</v>
      </c>
      <c r="AM990">
        <f t="shared" si="63"/>
        <v>1091137.1000000001</v>
      </c>
      <c r="AN990">
        <v>1144317.45</v>
      </c>
      <c r="AO990">
        <v>32.28</v>
      </c>
    </row>
    <row r="991" spans="1:41" hidden="1" x14ac:dyDescent="0.3">
      <c r="A991">
        <v>11153</v>
      </c>
      <c r="B991">
        <v>205590</v>
      </c>
      <c r="C991">
        <v>243012</v>
      </c>
      <c r="D991">
        <v>469</v>
      </c>
      <c r="G991" t="s">
        <v>1502</v>
      </c>
      <c r="H991" t="s">
        <v>1503</v>
      </c>
      <c r="I991">
        <v>0</v>
      </c>
      <c r="J991" t="s">
        <v>519</v>
      </c>
      <c r="K991" t="s">
        <v>520</v>
      </c>
      <c r="L991">
        <v>3</v>
      </c>
      <c r="M991">
        <v>36</v>
      </c>
      <c r="N991" t="s">
        <v>607</v>
      </c>
      <c r="O991" t="s">
        <v>570</v>
      </c>
      <c r="P991" t="s">
        <v>571</v>
      </c>
      <c r="Q991" t="s">
        <v>524</v>
      </c>
      <c r="R991" t="s">
        <v>525</v>
      </c>
      <c r="S991" t="s">
        <v>526</v>
      </c>
      <c r="T991" t="s">
        <v>527</v>
      </c>
      <c r="U991" t="s">
        <v>554</v>
      </c>
      <c r="V991" t="s">
        <v>555</v>
      </c>
      <c r="W991" t="s">
        <v>541</v>
      </c>
      <c r="X991" t="s">
        <v>542</v>
      </c>
      <c r="Y991" t="s">
        <v>656</v>
      </c>
      <c r="Z991" t="s">
        <v>657</v>
      </c>
      <c r="AA991" t="s">
        <v>26</v>
      </c>
      <c r="AB991" s="3">
        <v>1421966</v>
      </c>
      <c r="AC991" s="3">
        <v>0</v>
      </c>
      <c r="AD991">
        <v>0</v>
      </c>
      <c r="AE991" s="3">
        <v>1421966</v>
      </c>
      <c r="AF991" s="3">
        <f t="shared" si="60"/>
        <v>-1421966</v>
      </c>
      <c r="AG991" s="3">
        <v>0</v>
      </c>
      <c r="AH991" s="3">
        <f t="shared" si="61"/>
        <v>0</v>
      </c>
      <c r="AI991" s="3">
        <f t="shared" si="62"/>
        <v>0</v>
      </c>
      <c r="AJ991">
        <v>0</v>
      </c>
      <c r="AK991">
        <v>0</v>
      </c>
      <c r="AL991">
        <v>509897.1</v>
      </c>
      <c r="AM991">
        <f t="shared" si="63"/>
        <v>1019794.2</v>
      </c>
      <c r="AN991">
        <v>912068.9</v>
      </c>
      <c r="AO991">
        <v>35.86</v>
      </c>
    </row>
    <row r="992" spans="1:41" hidden="1" x14ac:dyDescent="0.3">
      <c r="A992">
        <v>11153</v>
      </c>
      <c r="B992">
        <v>205575</v>
      </c>
      <c r="C992">
        <v>242997</v>
      </c>
      <c r="D992">
        <v>469</v>
      </c>
      <c r="G992" t="s">
        <v>1502</v>
      </c>
      <c r="H992" t="s">
        <v>1503</v>
      </c>
      <c r="I992">
        <v>0</v>
      </c>
      <c r="J992" t="s">
        <v>519</v>
      </c>
      <c r="K992" t="s">
        <v>520</v>
      </c>
      <c r="L992">
        <v>3</v>
      </c>
      <c r="M992">
        <v>36</v>
      </c>
      <c r="N992" t="s">
        <v>607</v>
      </c>
      <c r="O992" t="s">
        <v>570</v>
      </c>
      <c r="P992" t="s">
        <v>571</v>
      </c>
      <c r="Q992" t="s">
        <v>524</v>
      </c>
      <c r="R992" t="s">
        <v>525</v>
      </c>
      <c r="S992" t="s">
        <v>526</v>
      </c>
      <c r="T992" t="s">
        <v>527</v>
      </c>
      <c r="U992" t="s">
        <v>554</v>
      </c>
      <c r="V992" t="s">
        <v>555</v>
      </c>
      <c r="W992" t="s">
        <v>541</v>
      </c>
      <c r="X992" t="s">
        <v>542</v>
      </c>
      <c r="Y992" t="s">
        <v>673</v>
      </c>
      <c r="Z992" t="s">
        <v>674</v>
      </c>
      <c r="AA992" t="s">
        <v>26</v>
      </c>
      <c r="AB992" s="3">
        <v>393081</v>
      </c>
      <c r="AC992" s="3">
        <v>0</v>
      </c>
      <c r="AD992">
        <v>0</v>
      </c>
      <c r="AE992" s="3">
        <v>393081</v>
      </c>
      <c r="AF992" s="3">
        <f t="shared" si="60"/>
        <v>-393081</v>
      </c>
      <c r="AG992" s="3">
        <v>0</v>
      </c>
      <c r="AH992" s="3">
        <f t="shared" si="61"/>
        <v>0</v>
      </c>
      <c r="AI992" s="3">
        <f t="shared" si="62"/>
        <v>0</v>
      </c>
      <c r="AJ992">
        <v>0</v>
      </c>
      <c r="AK992">
        <v>0</v>
      </c>
      <c r="AL992">
        <v>307115.75</v>
      </c>
      <c r="AM992">
        <f t="shared" si="63"/>
        <v>614231.5</v>
      </c>
      <c r="AN992">
        <v>85965.25</v>
      </c>
      <c r="AO992">
        <v>78.13</v>
      </c>
    </row>
    <row r="993" spans="1:41" hidden="1" x14ac:dyDescent="0.3">
      <c r="A993">
        <v>11153</v>
      </c>
      <c r="B993">
        <v>205545</v>
      </c>
      <c r="C993">
        <v>242967</v>
      </c>
      <c r="D993">
        <v>469</v>
      </c>
      <c r="G993" t="s">
        <v>1502</v>
      </c>
      <c r="H993" t="s">
        <v>1503</v>
      </c>
      <c r="I993">
        <v>0</v>
      </c>
      <c r="J993" t="s">
        <v>519</v>
      </c>
      <c r="K993" t="s">
        <v>520</v>
      </c>
      <c r="L993">
        <v>3</v>
      </c>
      <c r="M993">
        <v>36</v>
      </c>
      <c r="N993" t="s">
        <v>607</v>
      </c>
      <c r="O993" t="s">
        <v>570</v>
      </c>
      <c r="P993" t="s">
        <v>571</v>
      </c>
      <c r="Q993" t="s">
        <v>524</v>
      </c>
      <c r="R993" t="s">
        <v>525</v>
      </c>
      <c r="S993" t="s">
        <v>526</v>
      </c>
      <c r="T993" t="s">
        <v>527</v>
      </c>
      <c r="U993" t="s">
        <v>554</v>
      </c>
      <c r="V993" t="s">
        <v>555</v>
      </c>
      <c r="W993" t="s">
        <v>613</v>
      </c>
      <c r="X993" t="s">
        <v>614</v>
      </c>
      <c r="Y993" t="s">
        <v>652</v>
      </c>
      <c r="Z993" t="s">
        <v>653</v>
      </c>
      <c r="AA993" t="s">
        <v>26</v>
      </c>
      <c r="AB993" s="3">
        <v>17063587</v>
      </c>
      <c r="AC993" s="3">
        <v>0</v>
      </c>
      <c r="AD993">
        <v>0</v>
      </c>
      <c r="AE993" s="3">
        <v>17063587</v>
      </c>
      <c r="AF993" s="3">
        <f t="shared" si="60"/>
        <v>-17063587</v>
      </c>
      <c r="AG993" s="3">
        <v>0</v>
      </c>
      <c r="AH993" s="3">
        <f t="shared" si="61"/>
        <v>0</v>
      </c>
      <c r="AI993" s="3">
        <f t="shared" si="62"/>
        <v>0</v>
      </c>
      <c r="AJ993">
        <v>0</v>
      </c>
      <c r="AK993">
        <v>0</v>
      </c>
      <c r="AL993">
        <v>8147579.3099999996</v>
      </c>
      <c r="AM993">
        <f t="shared" si="63"/>
        <v>16295158.619999999</v>
      </c>
      <c r="AN993">
        <v>8916007.6899999995</v>
      </c>
      <c r="AO993">
        <v>47.75</v>
      </c>
    </row>
    <row r="994" spans="1:41" hidden="1" x14ac:dyDescent="0.3">
      <c r="A994">
        <v>11153</v>
      </c>
      <c r="B994">
        <v>205554</v>
      </c>
      <c r="C994">
        <v>242976</v>
      </c>
      <c r="D994">
        <v>469</v>
      </c>
      <c r="G994" t="s">
        <v>1502</v>
      </c>
      <c r="H994" t="s">
        <v>1503</v>
      </c>
      <c r="I994">
        <v>0</v>
      </c>
      <c r="J994" t="s">
        <v>519</v>
      </c>
      <c r="K994" t="s">
        <v>520</v>
      </c>
      <c r="L994">
        <v>3</v>
      </c>
      <c r="M994">
        <v>36</v>
      </c>
      <c r="N994" t="s">
        <v>607</v>
      </c>
      <c r="O994" t="s">
        <v>570</v>
      </c>
      <c r="P994" t="s">
        <v>571</v>
      </c>
      <c r="Q994" t="s">
        <v>524</v>
      </c>
      <c r="R994" t="s">
        <v>525</v>
      </c>
      <c r="S994" t="s">
        <v>526</v>
      </c>
      <c r="T994" t="s">
        <v>527</v>
      </c>
      <c r="U994" t="s">
        <v>554</v>
      </c>
      <c r="V994" t="s">
        <v>555</v>
      </c>
      <c r="W994" t="s">
        <v>541</v>
      </c>
      <c r="X994" t="s">
        <v>542</v>
      </c>
      <c r="Y994" t="s">
        <v>662</v>
      </c>
      <c r="Z994" t="s">
        <v>663</v>
      </c>
      <c r="AA994" t="s">
        <v>26</v>
      </c>
      <c r="AB994" s="3">
        <v>26746</v>
      </c>
      <c r="AC994" s="3">
        <v>0</v>
      </c>
      <c r="AD994">
        <v>0</v>
      </c>
      <c r="AE994" s="3">
        <v>26746</v>
      </c>
      <c r="AF994" s="3">
        <f t="shared" si="60"/>
        <v>-26746</v>
      </c>
      <c r="AG994" s="3">
        <v>0</v>
      </c>
      <c r="AH994" s="3">
        <f t="shared" si="61"/>
        <v>0</v>
      </c>
      <c r="AI994" s="3">
        <f t="shared" si="62"/>
        <v>0</v>
      </c>
      <c r="AJ994">
        <v>0</v>
      </c>
      <c r="AK994">
        <v>0</v>
      </c>
      <c r="AL994">
        <v>15212.99</v>
      </c>
      <c r="AM994">
        <f t="shared" si="63"/>
        <v>30425.98</v>
      </c>
      <c r="AN994">
        <v>11533.01</v>
      </c>
      <c r="AO994">
        <v>56.88</v>
      </c>
    </row>
    <row r="995" spans="1:41" hidden="1" x14ac:dyDescent="0.3">
      <c r="A995">
        <v>12321</v>
      </c>
      <c r="B995">
        <v>225175</v>
      </c>
      <c r="C995">
        <v>257196</v>
      </c>
      <c r="D995">
        <v>6544</v>
      </c>
      <c r="G995" t="s">
        <v>2100</v>
      </c>
      <c r="H995" t="s">
        <v>2101</v>
      </c>
      <c r="I995">
        <v>0</v>
      </c>
      <c r="J995" t="s">
        <v>519</v>
      </c>
      <c r="K995" t="s">
        <v>520</v>
      </c>
      <c r="L995">
        <v>5</v>
      </c>
      <c r="M995">
        <v>58</v>
      </c>
      <c r="N995" t="s">
        <v>617</v>
      </c>
      <c r="O995" t="s">
        <v>618</v>
      </c>
      <c r="P995" t="s">
        <v>619</v>
      </c>
      <c r="Q995" t="s">
        <v>524</v>
      </c>
      <c r="R995" t="s">
        <v>525</v>
      </c>
      <c r="S995" t="s">
        <v>526</v>
      </c>
      <c r="T995" t="s">
        <v>527</v>
      </c>
      <c r="U995" t="s">
        <v>779</v>
      </c>
      <c r="V995" t="s">
        <v>780</v>
      </c>
      <c r="W995" t="s">
        <v>541</v>
      </c>
      <c r="X995" t="s">
        <v>542</v>
      </c>
      <c r="Y995" t="s">
        <v>599</v>
      </c>
      <c r="Z995" t="s">
        <v>600</v>
      </c>
      <c r="AA995" t="s">
        <v>29</v>
      </c>
      <c r="AB995" s="3">
        <v>23400</v>
      </c>
      <c r="AC995">
        <v>0</v>
      </c>
      <c r="AD995">
        <v>0</v>
      </c>
      <c r="AE995" s="3">
        <v>23400</v>
      </c>
      <c r="AF995" s="3">
        <f t="shared" si="60"/>
        <v>0</v>
      </c>
      <c r="AG995" s="3">
        <v>23400</v>
      </c>
      <c r="AH995" s="3">
        <f t="shared" si="61"/>
        <v>24172.199999999997</v>
      </c>
      <c r="AI995" s="3">
        <f t="shared" si="62"/>
        <v>24945.710399999996</v>
      </c>
      <c r="AJ995">
        <v>0</v>
      </c>
      <c r="AK995">
        <v>0</v>
      </c>
      <c r="AL995">
        <v>0</v>
      </c>
      <c r="AM995">
        <f t="shared" si="63"/>
        <v>0</v>
      </c>
      <c r="AN995">
        <v>23400</v>
      </c>
      <c r="AO995">
        <v>0</v>
      </c>
    </row>
    <row r="996" spans="1:41" hidden="1" x14ac:dyDescent="0.3">
      <c r="A996">
        <v>11153</v>
      </c>
      <c r="B996">
        <v>205582</v>
      </c>
      <c r="C996">
        <v>243004</v>
      </c>
      <c r="D996">
        <v>469</v>
      </c>
      <c r="G996" t="s">
        <v>1502</v>
      </c>
      <c r="H996" t="s">
        <v>1503</v>
      </c>
      <c r="I996">
        <v>0</v>
      </c>
      <c r="J996" t="s">
        <v>519</v>
      </c>
      <c r="K996" t="s">
        <v>520</v>
      </c>
      <c r="L996">
        <v>3</v>
      </c>
      <c r="M996">
        <v>36</v>
      </c>
      <c r="N996" t="s">
        <v>607</v>
      </c>
      <c r="O996" t="s">
        <v>570</v>
      </c>
      <c r="P996" t="s">
        <v>571</v>
      </c>
      <c r="Q996" t="s">
        <v>524</v>
      </c>
      <c r="R996" t="s">
        <v>525</v>
      </c>
      <c r="S996" t="s">
        <v>526</v>
      </c>
      <c r="T996" t="s">
        <v>527</v>
      </c>
      <c r="U996" t="s">
        <v>554</v>
      </c>
      <c r="V996" t="s">
        <v>555</v>
      </c>
      <c r="W996" t="s">
        <v>541</v>
      </c>
      <c r="X996" t="s">
        <v>542</v>
      </c>
      <c r="Y996" t="s">
        <v>658</v>
      </c>
      <c r="Z996" t="s">
        <v>659</v>
      </c>
      <c r="AA996" t="s">
        <v>26</v>
      </c>
      <c r="AB996" s="3">
        <v>4450</v>
      </c>
      <c r="AC996" s="3">
        <v>0</v>
      </c>
      <c r="AD996">
        <v>0</v>
      </c>
      <c r="AE996" s="3">
        <v>4450</v>
      </c>
      <c r="AF996" s="3">
        <f t="shared" si="60"/>
        <v>-4450</v>
      </c>
      <c r="AG996" s="3">
        <v>0</v>
      </c>
      <c r="AH996" s="3">
        <f t="shared" si="61"/>
        <v>0</v>
      </c>
      <c r="AI996" s="3">
        <f t="shared" si="62"/>
        <v>0</v>
      </c>
      <c r="AJ996">
        <v>0</v>
      </c>
      <c r="AK996">
        <v>0</v>
      </c>
      <c r="AL996">
        <v>2183.6999999999998</v>
      </c>
      <c r="AM996">
        <f t="shared" si="63"/>
        <v>4367.3999999999996</v>
      </c>
      <c r="AN996">
        <v>2266.3000000000002</v>
      </c>
      <c r="AO996">
        <v>49.07</v>
      </c>
    </row>
    <row r="997" spans="1:41" hidden="1" x14ac:dyDescent="0.3">
      <c r="A997">
        <v>11153</v>
      </c>
      <c r="B997">
        <v>205561</v>
      </c>
      <c r="C997">
        <v>242983</v>
      </c>
      <c r="D997">
        <v>469</v>
      </c>
      <c r="G997" t="s">
        <v>1502</v>
      </c>
      <c r="H997" t="s">
        <v>1503</v>
      </c>
      <c r="I997">
        <v>0</v>
      </c>
      <c r="J997" t="s">
        <v>519</v>
      </c>
      <c r="K997" t="s">
        <v>520</v>
      </c>
      <c r="L997">
        <v>3</v>
      </c>
      <c r="M997">
        <v>36</v>
      </c>
      <c r="N997" t="s">
        <v>607</v>
      </c>
      <c r="O997" t="s">
        <v>570</v>
      </c>
      <c r="P997" t="s">
        <v>571</v>
      </c>
      <c r="Q997" t="s">
        <v>524</v>
      </c>
      <c r="R997" t="s">
        <v>525</v>
      </c>
      <c r="S997" t="s">
        <v>526</v>
      </c>
      <c r="T997" t="s">
        <v>527</v>
      </c>
      <c r="U997" t="s">
        <v>554</v>
      </c>
      <c r="V997" t="s">
        <v>555</v>
      </c>
      <c r="W997" t="s">
        <v>541</v>
      </c>
      <c r="X997" t="s">
        <v>542</v>
      </c>
      <c r="Y997" t="s">
        <v>650</v>
      </c>
      <c r="Z997" t="s">
        <v>651</v>
      </c>
      <c r="AA997" t="s">
        <v>26</v>
      </c>
      <c r="AB997" s="3">
        <v>309400</v>
      </c>
      <c r="AC997" s="3">
        <v>0</v>
      </c>
      <c r="AD997">
        <v>0</v>
      </c>
      <c r="AE997" s="3">
        <v>309400</v>
      </c>
      <c r="AF997" s="3">
        <f t="shared" si="60"/>
        <v>-309400</v>
      </c>
      <c r="AG997" s="3">
        <v>0</v>
      </c>
      <c r="AH997" s="3">
        <f t="shared" si="61"/>
        <v>0</v>
      </c>
      <c r="AI997" s="3">
        <f t="shared" si="62"/>
        <v>0</v>
      </c>
      <c r="AJ997">
        <v>0</v>
      </c>
      <c r="AK997">
        <v>0</v>
      </c>
      <c r="AL997">
        <v>148100.26999999999</v>
      </c>
      <c r="AM997">
        <f t="shared" si="63"/>
        <v>296200.53999999998</v>
      </c>
      <c r="AN997">
        <v>161299.73000000001</v>
      </c>
      <c r="AO997">
        <v>47.87</v>
      </c>
    </row>
    <row r="998" spans="1:41" hidden="1" x14ac:dyDescent="0.3">
      <c r="A998">
        <v>11153</v>
      </c>
      <c r="B998">
        <v>205604</v>
      </c>
      <c r="C998">
        <v>243026</v>
      </c>
      <c r="D998">
        <v>469</v>
      </c>
      <c r="G998" t="s">
        <v>1502</v>
      </c>
      <c r="H998" t="s">
        <v>1503</v>
      </c>
      <c r="I998">
        <v>0</v>
      </c>
      <c r="J998" t="s">
        <v>519</v>
      </c>
      <c r="K998" t="s">
        <v>520</v>
      </c>
      <c r="L998">
        <v>3</v>
      </c>
      <c r="M998">
        <v>36</v>
      </c>
      <c r="N998" t="s">
        <v>607</v>
      </c>
      <c r="O998" t="s">
        <v>570</v>
      </c>
      <c r="P998" t="s">
        <v>571</v>
      </c>
      <c r="Q998" t="s">
        <v>524</v>
      </c>
      <c r="R998" t="s">
        <v>525</v>
      </c>
      <c r="S998" t="s">
        <v>526</v>
      </c>
      <c r="T998" t="s">
        <v>527</v>
      </c>
      <c r="U998" t="s">
        <v>554</v>
      </c>
      <c r="V998" t="s">
        <v>555</v>
      </c>
      <c r="W998" t="s">
        <v>541</v>
      </c>
      <c r="X998" t="s">
        <v>542</v>
      </c>
      <c r="Y998" t="s">
        <v>644</v>
      </c>
      <c r="Z998" t="s">
        <v>645</v>
      </c>
      <c r="AA998" t="s">
        <v>26</v>
      </c>
      <c r="AB998" s="3">
        <v>1467485</v>
      </c>
      <c r="AC998" s="3">
        <v>0</v>
      </c>
      <c r="AD998">
        <v>0</v>
      </c>
      <c r="AE998" s="3">
        <v>1467485</v>
      </c>
      <c r="AF998" s="3">
        <f t="shared" ref="AF998:AF1061" si="64">AG998-AE998</f>
        <v>-1467485</v>
      </c>
      <c r="AG998" s="3">
        <v>0</v>
      </c>
      <c r="AH998" s="3">
        <f t="shared" ref="AH998:AH1061" si="65">AG998*1.033</f>
        <v>0</v>
      </c>
      <c r="AI998" s="3">
        <f t="shared" ref="AI998:AI1061" si="66">AH998*1.032</f>
        <v>0</v>
      </c>
      <c r="AJ998">
        <v>0</v>
      </c>
      <c r="AK998">
        <v>0</v>
      </c>
      <c r="AL998">
        <v>638019.9</v>
      </c>
      <c r="AM998">
        <f t="shared" ref="AM998:AM1061" si="67">AL998*2</f>
        <v>1276039.8</v>
      </c>
      <c r="AN998">
        <v>829465.1</v>
      </c>
      <c r="AO998">
        <v>43.48</v>
      </c>
    </row>
    <row r="999" spans="1:41" hidden="1" x14ac:dyDescent="0.3">
      <c r="A999">
        <v>11153</v>
      </c>
      <c r="B999">
        <v>223910</v>
      </c>
      <c r="C999">
        <v>256537</v>
      </c>
      <c r="D999">
        <v>469</v>
      </c>
      <c r="G999" t="s">
        <v>1502</v>
      </c>
      <c r="H999" t="s">
        <v>1503</v>
      </c>
      <c r="I999">
        <v>0</v>
      </c>
      <c r="J999" t="s">
        <v>519</v>
      </c>
      <c r="K999" t="s">
        <v>520</v>
      </c>
      <c r="L999">
        <v>3</v>
      </c>
      <c r="M999">
        <v>36</v>
      </c>
      <c r="N999" t="s">
        <v>607</v>
      </c>
      <c r="O999" t="s">
        <v>570</v>
      </c>
      <c r="P999" t="s">
        <v>571</v>
      </c>
      <c r="Q999" t="s">
        <v>524</v>
      </c>
      <c r="R999" t="s">
        <v>525</v>
      </c>
      <c r="S999" t="s">
        <v>526</v>
      </c>
      <c r="T999" t="s">
        <v>527</v>
      </c>
      <c r="U999" t="s">
        <v>554</v>
      </c>
      <c r="V999" t="s">
        <v>555</v>
      </c>
      <c r="W999" t="s">
        <v>541</v>
      </c>
      <c r="X999" t="s">
        <v>542</v>
      </c>
      <c r="Y999" t="s">
        <v>735</v>
      </c>
      <c r="Z999" t="s">
        <v>736</v>
      </c>
      <c r="AA999" t="s">
        <v>26</v>
      </c>
      <c r="AB999" s="3">
        <v>35466</v>
      </c>
      <c r="AC999" s="3">
        <v>0</v>
      </c>
      <c r="AD999">
        <v>0</v>
      </c>
      <c r="AE999" s="3">
        <v>35466</v>
      </c>
      <c r="AF999" s="3">
        <f t="shared" si="64"/>
        <v>-35466</v>
      </c>
      <c r="AG999" s="3">
        <v>0</v>
      </c>
      <c r="AH999" s="3">
        <f t="shared" si="65"/>
        <v>0</v>
      </c>
      <c r="AI999" s="3">
        <f t="shared" si="66"/>
        <v>0</v>
      </c>
      <c r="AJ999">
        <v>0</v>
      </c>
      <c r="AK999">
        <v>0</v>
      </c>
      <c r="AL999">
        <v>2955.5</v>
      </c>
      <c r="AM999">
        <f t="shared" si="67"/>
        <v>5911</v>
      </c>
      <c r="AN999">
        <v>32510.5</v>
      </c>
      <c r="AO999">
        <v>8.33</v>
      </c>
    </row>
    <row r="1000" spans="1:41" hidden="1" x14ac:dyDescent="0.3">
      <c r="A1000">
        <v>11153</v>
      </c>
      <c r="B1000">
        <v>223823</v>
      </c>
      <c r="C1000">
        <v>256460</v>
      </c>
      <c r="D1000">
        <v>469</v>
      </c>
      <c r="G1000" t="s">
        <v>1502</v>
      </c>
      <c r="H1000" t="s">
        <v>1503</v>
      </c>
      <c r="I1000">
        <v>0</v>
      </c>
      <c r="J1000" t="s">
        <v>519</v>
      </c>
      <c r="K1000" t="s">
        <v>520</v>
      </c>
      <c r="L1000">
        <v>3</v>
      </c>
      <c r="M1000">
        <v>36</v>
      </c>
      <c r="N1000" t="s">
        <v>607</v>
      </c>
      <c r="O1000" t="s">
        <v>570</v>
      </c>
      <c r="P1000" t="s">
        <v>571</v>
      </c>
      <c r="Q1000" t="s">
        <v>524</v>
      </c>
      <c r="R1000" t="s">
        <v>525</v>
      </c>
      <c r="S1000" t="s">
        <v>526</v>
      </c>
      <c r="T1000" t="s">
        <v>527</v>
      </c>
      <c r="U1000" t="s">
        <v>554</v>
      </c>
      <c r="V1000" t="s">
        <v>555</v>
      </c>
      <c r="W1000" t="s">
        <v>541</v>
      </c>
      <c r="X1000" t="s">
        <v>542</v>
      </c>
      <c r="Y1000" t="s">
        <v>669</v>
      </c>
      <c r="Z1000" t="s">
        <v>670</v>
      </c>
      <c r="AA1000" t="s">
        <v>26</v>
      </c>
      <c r="AB1000" s="3">
        <v>90000</v>
      </c>
      <c r="AC1000" s="3">
        <v>0</v>
      </c>
      <c r="AD1000">
        <v>0</v>
      </c>
      <c r="AE1000" s="3">
        <v>90000</v>
      </c>
      <c r="AF1000" s="3">
        <f t="shared" si="64"/>
        <v>-90000</v>
      </c>
      <c r="AG1000" s="3">
        <v>0</v>
      </c>
      <c r="AH1000" s="3">
        <f t="shared" si="65"/>
        <v>0</v>
      </c>
      <c r="AI1000" s="3">
        <f t="shared" si="66"/>
        <v>0</v>
      </c>
      <c r="AJ1000">
        <v>0</v>
      </c>
      <c r="AK1000">
        <v>0</v>
      </c>
      <c r="AL1000">
        <v>54000</v>
      </c>
      <c r="AM1000">
        <f t="shared" si="67"/>
        <v>108000</v>
      </c>
      <c r="AN1000">
        <v>36000</v>
      </c>
      <c r="AO1000">
        <v>60</v>
      </c>
    </row>
    <row r="1001" spans="1:41" hidden="1" x14ac:dyDescent="0.3">
      <c r="A1001">
        <v>12322</v>
      </c>
      <c r="B1001">
        <v>225174</v>
      </c>
      <c r="C1001">
        <v>257195</v>
      </c>
      <c r="D1001">
        <v>6545</v>
      </c>
      <c r="G1001" t="s">
        <v>2038</v>
      </c>
      <c r="H1001" t="s">
        <v>2039</v>
      </c>
      <c r="I1001">
        <v>0</v>
      </c>
      <c r="J1001" t="s">
        <v>519</v>
      </c>
      <c r="K1001" t="s">
        <v>520</v>
      </c>
      <c r="L1001">
        <v>5</v>
      </c>
      <c r="M1001">
        <v>58</v>
      </c>
      <c r="N1001" t="s">
        <v>617</v>
      </c>
      <c r="O1001" t="s">
        <v>618</v>
      </c>
      <c r="P1001" t="s">
        <v>619</v>
      </c>
      <c r="Q1001" t="s">
        <v>524</v>
      </c>
      <c r="R1001" t="s">
        <v>525</v>
      </c>
      <c r="S1001" t="s">
        <v>526</v>
      </c>
      <c r="T1001" t="s">
        <v>527</v>
      </c>
      <c r="U1001" t="s">
        <v>779</v>
      </c>
      <c r="V1001" t="s">
        <v>780</v>
      </c>
      <c r="W1001" t="s">
        <v>541</v>
      </c>
      <c r="X1001" t="s">
        <v>542</v>
      </c>
      <c r="Y1001" t="s">
        <v>599</v>
      </c>
      <c r="Z1001" t="s">
        <v>600</v>
      </c>
      <c r="AA1001" t="s">
        <v>29</v>
      </c>
      <c r="AB1001" s="3">
        <v>23400</v>
      </c>
      <c r="AC1001">
        <v>0</v>
      </c>
      <c r="AD1001">
        <v>0</v>
      </c>
      <c r="AE1001" s="3">
        <v>23400</v>
      </c>
      <c r="AF1001" s="3">
        <f t="shared" si="64"/>
        <v>0</v>
      </c>
      <c r="AG1001" s="3">
        <v>23400</v>
      </c>
      <c r="AH1001" s="3">
        <f t="shared" si="65"/>
        <v>24172.199999999997</v>
      </c>
      <c r="AI1001" s="3">
        <f t="shared" si="66"/>
        <v>24945.710399999996</v>
      </c>
      <c r="AJ1001">
        <v>0</v>
      </c>
      <c r="AK1001">
        <v>0</v>
      </c>
      <c r="AL1001">
        <v>0</v>
      </c>
      <c r="AM1001">
        <f t="shared" si="67"/>
        <v>0</v>
      </c>
      <c r="AN1001">
        <v>23400</v>
      </c>
      <c r="AO1001">
        <v>0</v>
      </c>
    </row>
    <row r="1002" spans="1:41" hidden="1" x14ac:dyDescent="0.3">
      <c r="A1002">
        <v>11153</v>
      </c>
      <c r="B1002">
        <v>232815</v>
      </c>
      <c r="C1002">
        <v>257891</v>
      </c>
      <c r="D1002">
        <v>469</v>
      </c>
      <c r="G1002" t="s">
        <v>1502</v>
      </c>
      <c r="H1002" t="s">
        <v>1503</v>
      </c>
      <c r="I1002">
        <v>0</v>
      </c>
      <c r="J1002" t="s">
        <v>519</v>
      </c>
      <c r="K1002" t="s">
        <v>520</v>
      </c>
      <c r="L1002">
        <v>3</v>
      </c>
      <c r="M1002">
        <v>36</v>
      </c>
      <c r="N1002" t="s">
        <v>607</v>
      </c>
      <c r="O1002" t="s">
        <v>570</v>
      </c>
      <c r="P1002" t="s">
        <v>571</v>
      </c>
      <c r="Q1002" t="s">
        <v>524</v>
      </c>
      <c r="R1002" t="s">
        <v>525</v>
      </c>
      <c r="S1002" t="s">
        <v>526</v>
      </c>
      <c r="T1002" t="s">
        <v>527</v>
      </c>
      <c r="U1002" t="s">
        <v>554</v>
      </c>
      <c r="V1002" t="s">
        <v>555</v>
      </c>
      <c r="W1002" t="s">
        <v>541</v>
      </c>
      <c r="X1002" t="s">
        <v>542</v>
      </c>
      <c r="Y1002" t="s">
        <v>675</v>
      </c>
      <c r="Z1002" t="s">
        <v>676</v>
      </c>
      <c r="AA1002" t="s">
        <v>26</v>
      </c>
      <c r="AB1002" s="3">
        <v>72618</v>
      </c>
      <c r="AC1002" s="3">
        <v>0</v>
      </c>
      <c r="AD1002">
        <v>0</v>
      </c>
      <c r="AE1002" s="3">
        <v>72618</v>
      </c>
      <c r="AF1002" s="3">
        <f t="shared" si="64"/>
        <v>-72618</v>
      </c>
      <c r="AG1002" s="3">
        <v>0</v>
      </c>
      <c r="AH1002" s="3">
        <f t="shared" si="65"/>
        <v>0</v>
      </c>
      <c r="AI1002" s="3">
        <f t="shared" si="66"/>
        <v>0</v>
      </c>
      <c r="AJ1002">
        <v>0</v>
      </c>
      <c r="AK1002">
        <v>0</v>
      </c>
      <c r="AL1002">
        <v>38617.589999999997</v>
      </c>
      <c r="AM1002">
        <f t="shared" si="67"/>
        <v>77235.179999999993</v>
      </c>
      <c r="AN1002">
        <v>34000.410000000003</v>
      </c>
      <c r="AO1002">
        <v>53.18</v>
      </c>
    </row>
    <row r="1003" spans="1:41" hidden="1" x14ac:dyDescent="0.3">
      <c r="A1003">
        <v>11062</v>
      </c>
      <c r="B1003">
        <v>224748</v>
      </c>
      <c r="C1003">
        <v>256990</v>
      </c>
      <c r="D1003">
        <v>378</v>
      </c>
      <c r="G1003" t="s">
        <v>1346</v>
      </c>
      <c r="H1003" t="s">
        <v>1347</v>
      </c>
      <c r="I1003">
        <v>0</v>
      </c>
      <c r="J1003" t="s">
        <v>519</v>
      </c>
      <c r="K1003" t="s">
        <v>520</v>
      </c>
      <c r="L1003">
        <v>5</v>
      </c>
      <c r="M1003">
        <v>83</v>
      </c>
      <c r="N1003" t="s">
        <v>898</v>
      </c>
      <c r="O1003" t="s">
        <v>899</v>
      </c>
      <c r="P1003" t="s">
        <v>900</v>
      </c>
      <c r="Q1003" t="s">
        <v>524</v>
      </c>
      <c r="R1003" t="s">
        <v>525</v>
      </c>
      <c r="S1003" t="s">
        <v>526</v>
      </c>
      <c r="T1003" t="s">
        <v>527</v>
      </c>
      <c r="U1003" t="s">
        <v>528</v>
      </c>
      <c r="V1003" t="s">
        <v>529</v>
      </c>
      <c r="W1003" t="s">
        <v>541</v>
      </c>
      <c r="X1003" t="s">
        <v>542</v>
      </c>
      <c r="Y1003" t="s">
        <v>532</v>
      </c>
      <c r="Z1003" t="s">
        <v>533</v>
      </c>
      <c r="AA1003" t="s">
        <v>28</v>
      </c>
      <c r="AB1003" s="3">
        <v>17662</v>
      </c>
      <c r="AC1003">
        <v>0</v>
      </c>
      <c r="AD1003">
        <v>0</v>
      </c>
      <c r="AE1003" s="3">
        <v>17662</v>
      </c>
      <c r="AF1003" s="3">
        <f t="shared" si="64"/>
        <v>0</v>
      </c>
      <c r="AG1003" s="3">
        <v>17662</v>
      </c>
      <c r="AH1003" s="3">
        <f t="shared" si="65"/>
        <v>18244.845999999998</v>
      </c>
      <c r="AI1003" s="3">
        <f t="shared" si="66"/>
        <v>18828.681071999999</v>
      </c>
      <c r="AJ1003">
        <v>0</v>
      </c>
      <c r="AK1003">
        <v>0</v>
      </c>
      <c r="AL1003">
        <v>0</v>
      </c>
      <c r="AM1003">
        <f t="shared" si="67"/>
        <v>0</v>
      </c>
      <c r="AN1003">
        <v>17662</v>
      </c>
      <c r="AO1003">
        <v>0</v>
      </c>
    </row>
    <row r="1004" spans="1:41" hidden="1" x14ac:dyDescent="0.3">
      <c r="A1004">
        <v>11157</v>
      </c>
      <c r="B1004">
        <v>223537</v>
      </c>
      <c r="C1004">
        <v>256419</v>
      </c>
      <c r="D1004">
        <v>473</v>
      </c>
      <c r="G1004" t="s">
        <v>1506</v>
      </c>
      <c r="H1004" t="s">
        <v>1507</v>
      </c>
      <c r="I1004">
        <v>0</v>
      </c>
      <c r="J1004" t="s">
        <v>519</v>
      </c>
      <c r="K1004" t="s">
        <v>520</v>
      </c>
      <c r="L1004">
        <v>5</v>
      </c>
      <c r="M1004">
        <v>83</v>
      </c>
      <c r="N1004" t="s">
        <v>898</v>
      </c>
      <c r="O1004" t="s">
        <v>899</v>
      </c>
      <c r="P1004" t="s">
        <v>900</v>
      </c>
      <c r="Q1004" t="s">
        <v>524</v>
      </c>
      <c r="R1004" t="s">
        <v>525</v>
      </c>
      <c r="S1004" t="s">
        <v>526</v>
      </c>
      <c r="T1004" t="s">
        <v>527</v>
      </c>
      <c r="U1004" t="s">
        <v>554</v>
      </c>
      <c r="V1004" t="s">
        <v>555</v>
      </c>
      <c r="W1004" t="s">
        <v>556</v>
      </c>
      <c r="X1004" t="s">
        <v>557</v>
      </c>
      <c r="Y1004" t="s">
        <v>558</v>
      </c>
      <c r="Z1004" t="s">
        <v>559</v>
      </c>
      <c r="AA1004" t="s">
        <v>25</v>
      </c>
      <c r="AB1004" s="3">
        <v>39186</v>
      </c>
      <c r="AC1004">
        <v>0</v>
      </c>
      <c r="AD1004">
        <v>0</v>
      </c>
      <c r="AE1004" s="3">
        <v>39186</v>
      </c>
      <c r="AF1004" s="3">
        <f t="shared" si="64"/>
        <v>0</v>
      </c>
      <c r="AG1004" s="3">
        <v>39186</v>
      </c>
      <c r="AH1004" s="3">
        <f t="shared" si="65"/>
        <v>40479.137999999999</v>
      </c>
      <c r="AI1004" s="3">
        <f t="shared" si="66"/>
        <v>41774.470416000004</v>
      </c>
      <c r="AJ1004">
        <v>0</v>
      </c>
      <c r="AK1004">
        <v>0</v>
      </c>
      <c r="AL1004">
        <v>53386.25</v>
      </c>
      <c r="AM1004">
        <f t="shared" si="67"/>
        <v>106772.5</v>
      </c>
      <c r="AN1004">
        <v>-14200.25</v>
      </c>
      <c r="AO1004">
        <v>136.24</v>
      </c>
    </row>
    <row r="1005" spans="1:41" hidden="1" x14ac:dyDescent="0.3">
      <c r="A1005">
        <v>11160</v>
      </c>
      <c r="B1005">
        <v>205875</v>
      </c>
      <c r="C1005">
        <v>243293</v>
      </c>
      <c r="D1005">
        <v>476</v>
      </c>
      <c r="G1005" t="s">
        <v>1508</v>
      </c>
      <c r="H1005" t="s">
        <v>1509</v>
      </c>
      <c r="I1005">
        <v>0</v>
      </c>
      <c r="J1005" t="s">
        <v>519</v>
      </c>
      <c r="K1005" t="s">
        <v>520</v>
      </c>
      <c r="L1005">
        <v>3</v>
      </c>
      <c r="M1005">
        <v>35</v>
      </c>
      <c r="N1005" t="s">
        <v>569</v>
      </c>
      <c r="O1005" t="s">
        <v>570</v>
      </c>
      <c r="P1005" t="s">
        <v>571</v>
      </c>
      <c r="Q1005" t="s">
        <v>524</v>
      </c>
      <c r="R1005" t="s">
        <v>525</v>
      </c>
      <c r="S1005" t="s">
        <v>526</v>
      </c>
      <c r="T1005" t="s">
        <v>527</v>
      </c>
      <c r="U1005" t="s">
        <v>554</v>
      </c>
      <c r="V1005" t="s">
        <v>555</v>
      </c>
      <c r="W1005" t="s">
        <v>541</v>
      </c>
      <c r="X1005" t="s">
        <v>542</v>
      </c>
      <c r="Y1005" t="s">
        <v>656</v>
      </c>
      <c r="Z1005" t="s">
        <v>657</v>
      </c>
      <c r="AA1005" t="s">
        <v>26</v>
      </c>
      <c r="AB1005" s="3">
        <v>665774</v>
      </c>
      <c r="AC1005" s="3">
        <v>0</v>
      </c>
      <c r="AD1005">
        <v>0</v>
      </c>
      <c r="AE1005" s="3">
        <v>665774</v>
      </c>
      <c r="AF1005" s="3">
        <f t="shared" si="64"/>
        <v>-665774</v>
      </c>
      <c r="AG1005" s="3">
        <v>0</v>
      </c>
      <c r="AH1005" s="3">
        <f t="shared" si="65"/>
        <v>0</v>
      </c>
      <c r="AI1005" s="3">
        <f t="shared" si="66"/>
        <v>0</v>
      </c>
      <c r="AJ1005">
        <v>0</v>
      </c>
      <c r="AK1005">
        <v>0</v>
      </c>
      <c r="AL1005">
        <v>154346.47</v>
      </c>
      <c r="AM1005">
        <f t="shared" si="67"/>
        <v>308692.94</v>
      </c>
      <c r="AN1005">
        <v>511427.53</v>
      </c>
      <c r="AO1005">
        <v>23.18</v>
      </c>
    </row>
    <row r="1006" spans="1:41" hidden="1" x14ac:dyDescent="0.3">
      <c r="A1006">
        <v>11160</v>
      </c>
      <c r="B1006">
        <v>205897</v>
      </c>
      <c r="C1006">
        <v>243315</v>
      </c>
      <c r="D1006">
        <v>476</v>
      </c>
      <c r="G1006" t="s">
        <v>1508</v>
      </c>
      <c r="H1006" t="s">
        <v>1509</v>
      </c>
      <c r="I1006">
        <v>0</v>
      </c>
      <c r="J1006" t="s">
        <v>519</v>
      </c>
      <c r="K1006" t="s">
        <v>520</v>
      </c>
      <c r="L1006">
        <v>3</v>
      </c>
      <c r="M1006">
        <v>35</v>
      </c>
      <c r="N1006" t="s">
        <v>569</v>
      </c>
      <c r="O1006" t="s">
        <v>570</v>
      </c>
      <c r="P1006" t="s">
        <v>571</v>
      </c>
      <c r="Q1006" t="s">
        <v>524</v>
      </c>
      <c r="R1006" t="s">
        <v>525</v>
      </c>
      <c r="S1006" t="s">
        <v>526</v>
      </c>
      <c r="T1006" t="s">
        <v>527</v>
      </c>
      <c r="U1006" t="s">
        <v>554</v>
      </c>
      <c r="V1006" t="s">
        <v>555</v>
      </c>
      <c r="W1006" t="s">
        <v>541</v>
      </c>
      <c r="X1006" t="s">
        <v>542</v>
      </c>
      <c r="Y1006" t="s">
        <v>646</v>
      </c>
      <c r="Z1006" t="s">
        <v>647</v>
      </c>
      <c r="AA1006" t="s">
        <v>26</v>
      </c>
      <c r="AB1006" s="3">
        <v>29565</v>
      </c>
      <c r="AC1006" s="3">
        <v>0</v>
      </c>
      <c r="AD1006">
        <v>0</v>
      </c>
      <c r="AE1006" s="3">
        <v>29565</v>
      </c>
      <c r="AF1006" s="3">
        <f t="shared" si="64"/>
        <v>-29565</v>
      </c>
      <c r="AG1006" s="3">
        <v>0</v>
      </c>
      <c r="AH1006" s="3">
        <f t="shared" si="65"/>
        <v>0</v>
      </c>
      <c r="AI1006" s="3">
        <f t="shared" si="66"/>
        <v>0</v>
      </c>
      <c r="AJ1006">
        <v>0</v>
      </c>
      <c r="AK1006">
        <v>0</v>
      </c>
      <c r="AL1006">
        <v>13228.54</v>
      </c>
      <c r="AM1006">
        <f t="shared" si="67"/>
        <v>26457.08</v>
      </c>
      <c r="AN1006">
        <v>16336.46</v>
      </c>
      <c r="AO1006">
        <v>44.74</v>
      </c>
    </row>
    <row r="1007" spans="1:41" hidden="1" x14ac:dyDescent="0.3">
      <c r="A1007">
        <v>11160</v>
      </c>
      <c r="B1007">
        <v>205903</v>
      </c>
      <c r="C1007">
        <v>243321</v>
      </c>
      <c r="D1007">
        <v>476</v>
      </c>
      <c r="G1007" t="s">
        <v>1508</v>
      </c>
      <c r="H1007" t="s">
        <v>1509</v>
      </c>
      <c r="I1007">
        <v>0</v>
      </c>
      <c r="J1007" t="s">
        <v>519</v>
      </c>
      <c r="K1007" t="s">
        <v>520</v>
      </c>
      <c r="L1007">
        <v>3</v>
      </c>
      <c r="M1007">
        <v>35</v>
      </c>
      <c r="N1007" t="s">
        <v>569</v>
      </c>
      <c r="O1007" t="s">
        <v>570</v>
      </c>
      <c r="P1007" t="s">
        <v>571</v>
      </c>
      <c r="Q1007" t="s">
        <v>524</v>
      </c>
      <c r="R1007" t="s">
        <v>525</v>
      </c>
      <c r="S1007" t="s">
        <v>526</v>
      </c>
      <c r="T1007" t="s">
        <v>527</v>
      </c>
      <c r="U1007" t="s">
        <v>554</v>
      </c>
      <c r="V1007" t="s">
        <v>555</v>
      </c>
      <c r="W1007" t="s">
        <v>541</v>
      </c>
      <c r="X1007" t="s">
        <v>542</v>
      </c>
      <c r="Y1007" t="s">
        <v>660</v>
      </c>
      <c r="Z1007" t="s">
        <v>661</v>
      </c>
      <c r="AA1007" t="s">
        <v>26</v>
      </c>
      <c r="AB1007" s="3">
        <v>1589678</v>
      </c>
      <c r="AC1007" s="3">
        <v>0</v>
      </c>
      <c r="AD1007">
        <v>0</v>
      </c>
      <c r="AE1007" s="3">
        <v>1589678</v>
      </c>
      <c r="AF1007" s="3">
        <f t="shared" si="64"/>
        <v>-1589678</v>
      </c>
      <c r="AG1007" s="3">
        <v>0</v>
      </c>
      <c r="AH1007" s="3">
        <f t="shared" si="65"/>
        <v>0</v>
      </c>
      <c r="AI1007" s="3">
        <f t="shared" si="66"/>
        <v>0</v>
      </c>
      <c r="AJ1007">
        <v>0</v>
      </c>
      <c r="AK1007">
        <v>0</v>
      </c>
      <c r="AL1007">
        <v>689223.12</v>
      </c>
      <c r="AM1007">
        <f t="shared" si="67"/>
        <v>1378446.24</v>
      </c>
      <c r="AN1007">
        <v>900454.88</v>
      </c>
      <c r="AO1007">
        <v>43.36</v>
      </c>
    </row>
    <row r="1008" spans="1:41" hidden="1" x14ac:dyDescent="0.3">
      <c r="A1008">
        <v>11160</v>
      </c>
      <c r="B1008">
        <v>205917</v>
      </c>
      <c r="C1008">
        <v>243335</v>
      </c>
      <c r="D1008">
        <v>476</v>
      </c>
      <c r="G1008" t="s">
        <v>1508</v>
      </c>
      <c r="H1008" t="s">
        <v>1509</v>
      </c>
      <c r="I1008">
        <v>0</v>
      </c>
      <c r="J1008" t="s">
        <v>519</v>
      </c>
      <c r="K1008" t="s">
        <v>520</v>
      </c>
      <c r="L1008">
        <v>3</v>
      </c>
      <c r="M1008">
        <v>35</v>
      </c>
      <c r="N1008" t="s">
        <v>569</v>
      </c>
      <c r="O1008" t="s">
        <v>570</v>
      </c>
      <c r="P1008" t="s">
        <v>571</v>
      </c>
      <c r="Q1008" t="s">
        <v>524</v>
      </c>
      <c r="R1008" t="s">
        <v>525</v>
      </c>
      <c r="S1008" t="s">
        <v>526</v>
      </c>
      <c r="T1008" t="s">
        <v>527</v>
      </c>
      <c r="U1008" t="s">
        <v>554</v>
      </c>
      <c r="V1008" t="s">
        <v>555</v>
      </c>
      <c r="W1008" t="s">
        <v>541</v>
      </c>
      <c r="X1008" t="s">
        <v>542</v>
      </c>
      <c r="Y1008" t="s">
        <v>642</v>
      </c>
      <c r="Z1008" t="s">
        <v>643</v>
      </c>
      <c r="AA1008" t="s">
        <v>26</v>
      </c>
      <c r="AB1008" s="3">
        <v>966239</v>
      </c>
      <c r="AC1008" s="3">
        <v>0</v>
      </c>
      <c r="AD1008">
        <v>0</v>
      </c>
      <c r="AE1008" s="3">
        <v>966239</v>
      </c>
      <c r="AF1008" s="3">
        <f t="shared" si="64"/>
        <v>-966239</v>
      </c>
      <c r="AG1008" s="3">
        <v>0</v>
      </c>
      <c r="AH1008" s="3">
        <f t="shared" si="65"/>
        <v>0</v>
      </c>
      <c r="AI1008" s="3">
        <f t="shared" si="66"/>
        <v>0</v>
      </c>
      <c r="AJ1008">
        <v>0</v>
      </c>
      <c r="AK1008">
        <v>0</v>
      </c>
      <c r="AL1008">
        <v>227513.19</v>
      </c>
      <c r="AM1008">
        <f t="shared" si="67"/>
        <v>455026.38</v>
      </c>
      <c r="AN1008">
        <v>738725.81</v>
      </c>
      <c r="AO1008">
        <v>23.55</v>
      </c>
    </row>
    <row r="1009" spans="1:41" hidden="1" x14ac:dyDescent="0.3">
      <c r="A1009">
        <v>11160</v>
      </c>
      <c r="B1009">
        <v>205909</v>
      </c>
      <c r="C1009">
        <v>243327</v>
      </c>
      <c r="D1009">
        <v>476</v>
      </c>
      <c r="G1009" t="s">
        <v>1508</v>
      </c>
      <c r="H1009" t="s">
        <v>1509</v>
      </c>
      <c r="I1009">
        <v>0</v>
      </c>
      <c r="J1009" t="s">
        <v>519</v>
      </c>
      <c r="K1009" t="s">
        <v>520</v>
      </c>
      <c r="L1009">
        <v>3</v>
      </c>
      <c r="M1009">
        <v>35</v>
      </c>
      <c r="N1009" t="s">
        <v>569</v>
      </c>
      <c r="O1009" t="s">
        <v>570</v>
      </c>
      <c r="P1009" t="s">
        <v>571</v>
      </c>
      <c r="Q1009" t="s">
        <v>524</v>
      </c>
      <c r="R1009" t="s">
        <v>525</v>
      </c>
      <c r="S1009" t="s">
        <v>526</v>
      </c>
      <c r="T1009" t="s">
        <v>527</v>
      </c>
      <c r="U1009" t="s">
        <v>554</v>
      </c>
      <c r="V1009" t="s">
        <v>555</v>
      </c>
      <c r="W1009" t="s">
        <v>541</v>
      </c>
      <c r="X1009" t="s">
        <v>542</v>
      </c>
      <c r="Y1009" t="s">
        <v>652</v>
      </c>
      <c r="Z1009" t="s">
        <v>653</v>
      </c>
      <c r="AA1009" t="s">
        <v>26</v>
      </c>
      <c r="AB1009" s="3">
        <v>7989292</v>
      </c>
      <c r="AC1009" s="3">
        <v>0</v>
      </c>
      <c r="AD1009">
        <v>0</v>
      </c>
      <c r="AE1009" s="3">
        <v>7989292</v>
      </c>
      <c r="AF1009" s="3">
        <f t="shared" si="64"/>
        <v>-7989292</v>
      </c>
      <c r="AG1009" s="3">
        <v>0</v>
      </c>
      <c r="AH1009" s="3">
        <f t="shared" si="65"/>
        <v>0</v>
      </c>
      <c r="AI1009" s="3">
        <f t="shared" si="66"/>
        <v>0</v>
      </c>
      <c r="AJ1009">
        <v>0</v>
      </c>
      <c r="AK1009">
        <v>0</v>
      </c>
      <c r="AL1009">
        <v>3559299.6</v>
      </c>
      <c r="AM1009">
        <f t="shared" si="67"/>
        <v>7118599.2000000002</v>
      </c>
      <c r="AN1009">
        <v>4429992.4000000004</v>
      </c>
      <c r="AO1009">
        <v>44.55</v>
      </c>
    </row>
    <row r="1010" spans="1:41" hidden="1" x14ac:dyDescent="0.3">
      <c r="A1010">
        <v>11160</v>
      </c>
      <c r="B1010">
        <v>205947</v>
      </c>
      <c r="C1010">
        <v>243364</v>
      </c>
      <c r="D1010">
        <v>476</v>
      </c>
      <c r="G1010" t="s">
        <v>1508</v>
      </c>
      <c r="H1010" t="s">
        <v>1509</v>
      </c>
      <c r="I1010">
        <v>0</v>
      </c>
      <c r="J1010" t="s">
        <v>519</v>
      </c>
      <c r="K1010" t="s">
        <v>520</v>
      </c>
      <c r="L1010">
        <v>3</v>
      </c>
      <c r="M1010">
        <v>35</v>
      </c>
      <c r="N1010" t="s">
        <v>569</v>
      </c>
      <c r="O1010" t="s">
        <v>570</v>
      </c>
      <c r="P1010" t="s">
        <v>571</v>
      </c>
      <c r="Q1010" t="s">
        <v>524</v>
      </c>
      <c r="R1010" t="s">
        <v>525</v>
      </c>
      <c r="S1010" t="s">
        <v>526</v>
      </c>
      <c r="T1010" t="s">
        <v>527</v>
      </c>
      <c r="U1010" t="s">
        <v>554</v>
      </c>
      <c r="V1010" t="s">
        <v>555</v>
      </c>
      <c r="W1010" t="s">
        <v>541</v>
      </c>
      <c r="X1010" t="s">
        <v>542</v>
      </c>
      <c r="Y1010" t="s">
        <v>644</v>
      </c>
      <c r="Z1010" t="s">
        <v>645</v>
      </c>
      <c r="AA1010" t="s">
        <v>26</v>
      </c>
      <c r="AB1010" s="3">
        <v>655031</v>
      </c>
      <c r="AC1010" s="3">
        <v>0</v>
      </c>
      <c r="AD1010">
        <v>0</v>
      </c>
      <c r="AE1010" s="3">
        <v>655031</v>
      </c>
      <c r="AF1010" s="3">
        <f t="shared" si="64"/>
        <v>-655031</v>
      </c>
      <c r="AG1010" s="3">
        <v>0</v>
      </c>
      <c r="AH1010" s="3">
        <f t="shared" si="65"/>
        <v>0</v>
      </c>
      <c r="AI1010" s="3">
        <f t="shared" si="66"/>
        <v>0</v>
      </c>
      <c r="AJ1010">
        <v>0</v>
      </c>
      <c r="AK1010">
        <v>0</v>
      </c>
      <c r="AL1010">
        <v>246747.3</v>
      </c>
      <c r="AM1010">
        <f t="shared" si="67"/>
        <v>493494.6</v>
      </c>
      <c r="AN1010">
        <v>408283.7</v>
      </c>
      <c r="AO1010">
        <v>37.67</v>
      </c>
    </row>
    <row r="1011" spans="1:41" hidden="1" x14ac:dyDescent="0.3">
      <c r="A1011">
        <v>12323</v>
      </c>
      <c r="B1011">
        <v>225173</v>
      </c>
      <c r="C1011">
        <v>257194</v>
      </c>
      <c r="D1011">
        <v>6546</v>
      </c>
      <c r="G1011" t="s">
        <v>2014</v>
      </c>
      <c r="H1011" t="s">
        <v>2015</v>
      </c>
      <c r="I1011">
        <v>0</v>
      </c>
      <c r="J1011" t="s">
        <v>519</v>
      </c>
      <c r="K1011" t="s">
        <v>520</v>
      </c>
      <c r="L1011">
        <v>5</v>
      </c>
      <c r="M1011">
        <v>58</v>
      </c>
      <c r="N1011" t="s">
        <v>617</v>
      </c>
      <c r="O1011" t="s">
        <v>618</v>
      </c>
      <c r="P1011" t="s">
        <v>619</v>
      </c>
      <c r="Q1011" t="s">
        <v>524</v>
      </c>
      <c r="R1011" t="s">
        <v>525</v>
      </c>
      <c r="S1011" t="s">
        <v>526</v>
      </c>
      <c r="T1011" t="s">
        <v>527</v>
      </c>
      <c r="U1011" t="s">
        <v>779</v>
      </c>
      <c r="V1011" t="s">
        <v>780</v>
      </c>
      <c r="W1011" t="s">
        <v>541</v>
      </c>
      <c r="X1011" t="s">
        <v>542</v>
      </c>
      <c r="Y1011" t="s">
        <v>599</v>
      </c>
      <c r="Z1011" t="s">
        <v>600</v>
      </c>
      <c r="AA1011" t="s">
        <v>29</v>
      </c>
      <c r="AB1011" s="3">
        <v>23400</v>
      </c>
      <c r="AC1011">
        <v>0</v>
      </c>
      <c r="AD1011">
        <v>0</v>
      </c>
      <c r="AE1011" s="3">
        <v>23400</v>
      </c>
      <c r="AF1011" s="3">
        <f t="shared" si="64"/>
        <v>0</v>
      </c>
      <c r="AG1011" s="3">
        <v>23400</v>
      </c>
      <c r="AH1011" s="3">
        <f t="shared" si="65"/>
        <v>24172.199999999997</v>
      </c>
      <c r="AI1011" s="3">
        <f t="shared" si="66"/>
        <v>24945.710399999996</v>
      </c>
      <c r="AJ1011">
        <v>0</v>
      </c>
      <c r="AK1011">
        <v>0</v>
      </c>
      <c r="AL1011">
        <v>0</v>
      </c>
      <c r="AM1011">
        <f t="shared" si="67"/>
        <v>0</v>
      </c>
      <c r="AN1011">
        <v>23400</v>
      </c>
      <c r="AO1011">
        <v>0</v>
      </c>
    </row>
    <row r="1012" spans="1:41" hidden="1" x14ac:dyDescent="0.3">
      <c r="A1012">
        <v>11160</v>
      </c>
      <c r="B1012">
        <v>205926</v>
      </c>
      <c r="C1012">
        <v>243343</v>
      </c>
      <c r="D1012">
        <v>476</v>
      </c>
      <c r="G1012" t="s">
        <v>1508</v>
      </c>
      <c r="H1012" t="s">
        <v>1509</v>
      </c>
      <c r="I1012">
        <v>0</v>
      </c>
      <c r="J1012" t="s">
        <v>519</v>
      </c>
      <c r="K1012" t="s">
        <v>520</v>
      </c>
      <c r="L1012">
        <v>3</v>
      </c>
      <c r="M1012">
        <v>35</v>
      </c>
      <c r="N1012" t="s">
        <v>569</v>
      </c>
      <c r="O1012" t="s">
        <v>570</v>
      </c>
      <c r="P1012" t="s">
        <v>571</v>
      </c>
      <c r="Q1012" t="s">
        <v>524</v>
      </c>
      <c r="R1012" t="s">
        <v>525</v>
      </c>
      <c r="S1012" t="s">
        <v>526</v>
      </c>
      <c r="T1012" t="s">
        <v>527</v>
      </c>
      <c r="U1012" t="s">
        <v>554</v>
      </c>
      <c r="V1012" t="s">
        <v>555</v>
      </c>
      <c r="W1012" t="s">
        <v>541</v>
      </c>
      <c r="X1012" t="s">
        <v>542</v>
      </c>
      <c r="Y1012" t="s">
        <v>673</v>
      </c>
      <c r="Z1012" t="s">
        <v>674</v>
      </c>
      <c r="AA1012" t="s">
        <v>26</v>
      </c>
      <c r="AB1012" s="3">
        <v>783420</v>
      </c>
      <c r="AC1012" s="3">
        <v>0</v>
      </c>
      <c r="AD1012">
        <v>0</v>
      </c>
      <c r="AE1012" s="3">
        <v>783420</v>
      </c>
      <c r="AF1012" s="3">
        <f t="shared" si="64"/>
        <v>-783420</v>
      </c>
      <c r="AG1012" s="3">
        <v>0</v>
      </c>
      <c r="AH1012" s="3">
        <f t="shared" si="65"/>
        <v>0</v>
      </c>
      <c r="AI1012" s="3">
        <f t="shared" si="66"/>
        <v>0</v>
      </c>
      <c r="AJ1012">
        <v>0</v>
      </c>
      <c r="AK1012">
        <v>0</v>
      </c>
      <c r="AL1012">
        <v>537591.05000000005</v>
      </c>
      <c r="AM1012">
        <f t="shared" si="67"/>
        <v>1075182.1000000001</v>
      </c>
      <c r="AN1012">
        <v>245828.95</v>
      </c>
      <c r="AO1012">
        <v>68.62</v>
      </c>
    </row>
    <row r="1013" spans="1:41" hidden="1" x14ac:dyDescent="0.3">
      <c r="A1013">
        <v>11160</v>
      </c>
      <c r="B1013">
        <v>223814</v>
      </c>
      <c r="C1013">
        <v>256451</v>
      </c>
      <c r="D1013">
        <v>476</v>
      </c>
      <c r="G1013" t="s">
        <v>1508</v>
      </c>
      <c r="H1013" t="s">
        <v>1509</v>
      </c>
      <c r="I1013">
        <v>0</v>
      </c>
      <c r="J1013" t="s">
        <v>519</v>
      </c>
      <c r="K1013" t="s">
        <v>520</v>
      </c>
      <c r="L1013">
        <v>3</v>
      </c>
      <c r="M1013">
        <v>35</v>
      </c>
      <c r="N1013" t="s">
        <v>569</v>
      </c>
      <c r="O1013" t="s">
        <v>570</v>
      </c>
      <c r="P1013" t="s">
        <v>571</v>
      </c>
      <c r="Q1013" t="s">
        <v>524</v>
      </c>
      <c r="R1013" t="s">
        <v>525</v>
      </c>
      <c r="S1013" t="s">
        <v>526</v>
      </c>
      <c r="T1013" t="s">
        <v>527</v>
      </c>
      <c r="U1013" t="s">
        <v>554</v>
      </c>
      <c r="V1013" t="s">
        <v>555</v>
      </c>
      <c r="W1013" t="s">
        <v>541</v>
      </c>
      <c r="X1013" t="s">
        <v>542</v>
      </c>
      <c r="Y1013" t="s">
        <v>669</v>
      </c>
      <c r="Z1013" t="s">
        <v>670</v>
      </c>
      <c r="AA1013" t="s">
        <v>26</v>
      </c>
      <c r="AB1013" s="3">
        <v>42000</v>
      </c>
      <c r="AC1013" s="3">
        <v>0</v>
      </c>
      <c r="AD1013">
        <v>0</v>
      </c>
      <c r="AE1013" s="3">
        <v>42000</v>
      </c>
      <c r="AF1013" s="3">
        <f t="shared" si="64"/>
        <v>-42000</v>
      </c>
      <c r="AG1013" s="3">
        <v>0</v>
      </c>
      <c r="AH1013" s="3">
        <f t="shared" si="65"/>
        <v>0</v>
      </c>
      <c r="AI1013" s="3">
        <f t="shared" si="66"/>
        <v>0</v>
      </c>
      <c r="AJ1013">
        <v>0</v>
      </c>
      <c r="AK1013">
        <v>0</v>
      </c>
      <c r="AL1013">
        <v>21000</v>
      </c>
      <c r="AM1013">
        <f t="shared" si="67"/>
        <v>42000</v>
      </c>
      <c r="AN1013">
        <v>21000</v>
      </c>
      <c r="AO1013">
        <v>50</v>
      </c>
    </row>
    <row r="1014" spans="1:41" hidden="1" x14ac:dyDescent="0.3">
      <c r="A1014">
        <v>11160</v>
      </c>
      <c r="B1014">
        <v>205933</v>
      </c>
      <c r="C1014">
        <v>243350</v>
      </c>
      <c r="D1014">
        <v>476</v>
      </c>
      <c r="G1014" t="s">
        <v>1508</v>
      </c>
      <c r="H1014" t="s">
        <v>1509</v>
      </c>
      <c r="I1014">
        <v>0</v>
      </c>
      <c r="J1014" t="s">
        <v>519</v>
      </c>
      <c r="K1014" t="s">
        <v>520</v>
      </c>
      <c r="L1014">
        <v>3</v>
      </c>
      <c r="M1014">
        <v>35</v>
      </c>
      <c r="N1014" t="s">
        <v>569</v>
      </c>
      <c r="O1014" t="s">
        <v>570</v>
      </c>
      <c r="P1014" t="s">
        <v>571</v>
      </c>
      <c r="Q1014" t="s">
        <v>524</v>
      </c>
      <c r="R1014" t="s">
        <v>525</v>
      </c>
      <c r="S1014" t="s">
        <v>526</v>
      </c>
      <c r="T1014" t="s">
        <v>527</v>
      </c>
      <c r="U1014" t="s">
        <v>554</v>
      </c>
      <c r="V1014" t="s">
        <v>555</v>
      </c>
      <c r="W1014" t="s">
        <v>541</v>
      </c>
      <c r="X1014" t="s">
        <v>542</v>
      </c>
      <c r="Y1014" t="s">
        <v>650</v>
      </c>
      <c r="Z1014" t="s">
        <v>651</v>
      </c>
      <c r="AA1014" t="s">
        <v>26</v>
      </c>
      <c r="AB1014" s="3">
        <v>159786</v>
      </c>
      <c r="AC1014" s="3">
        <v>0</v>
      </c>
      <c r="AD1014">
        <v>0</v>
      </c>
      <c r="AE1014" s="3">
        <v>159786</v>
      </c>
      <c r="AF1014" s="3">
        <f t="shared" si="64"/>
        <v>-159786</v>
      </c>
      <c r="AG1014" s="3">
        <v>0</v>
      </c>
      <c r="AH1014" s="3">
        <f t="shared" si="65"/>
        <v>0</v>
      </c>
      <c r="AI1014" s="3">
        <f t="shared" si="66"/>
        <v>0</v>
      </c>
      <c r="AJ1014">
        <v>0</v>
      </c>
      <c r="AK1014">
        <v>0</v>
      </c>
      <c r="AL1014">
        <v>68314.559999999998</v>
      </c>
      <c r="AM1014">
        <f t="shared" si="67"/>
        <v>136629.12</v>
      </c>
      <c r="AN1014">
        <v>91471.44</v>
      </c>
      <c r="AO1014">
        <v>42.75</v>
      </c>
    </row>
    <row r="1015" spans="1:41" hidden="1" x14ac:dyDescent="0.3">
      <c r="A1015">
        <v>11160</v>
      </c>
      <c r="B1015">
        <v>205940</v>
      </c>
      <c r="C1015">
        <v>243357</v>
      </c>
      <c r="D1015">
        <v>476</v>
      </c>
      <c r="G1015" t="s">
        <v>1508</v>
      </c>
      <c r="H1015" t="s">
        <v>1509</v>
      </c>
      <c r="I1015">
        <v>0</v>
      </c>
      <c r="J1015" t="s">
        <v>519</v>
      </c>
      <c r="K1015" t="s">
        <v>520</v>
      </c>
      <c r="L1015">
        <v>3</v>
      </c>
      <c r="M1015">
        <v>35</v>
      </c>
      <c r="N1015" t="s">
        <v>569</v>
      </c>
      <c r="O1015" t="s">
        <v>570</v>
      </c>
      <c r="P1015" t="s">
        <v>571</v>
      </c>
      <c r="Q1015" t="s">
        <v>524</v>
      </c>
      <c r="R1015" t="s">
        <v>525</v>
      </c>
      <c r="S1015" t="s">
        <v>526</v>
      </c>
      <c r="T1015" t="s">
        <v>527</v>
      </c>
      <c r="U1015" t="s">
        <v>554</v>
      </c>
      <c r="V1015" t="s">
        <v>555</v>
      </c>
      <c r="W1015" t="s">
        <v>541</v>
      </c>
      <c r="X1015" t="s">
        <v>542</v>
      </c>
      <c r="Y1015" t="s">
        <v>658</v>
      </c>
      <c r="Z1015" t="s">
        <v>659</v>
      </c>
      <c r="AA1015" t="s">
        <v>26</v>
      </c>
      <c r="AB1015" s="3">
        <v>1841</v>
      </c>
      <c r="AC1015" s="3">
        <v>0</v>
      </c>
      <c r="AD1015">
        <v>0</v>
      </c>
      <c r="AE1015" s="3">
        <v>1841</v>
      </c>
      <c r="AF1015" s="3">
        <f t="shared" si="64"/>
        <v>-1841</v>
      </c>
      <c r="AG1015" s="3">
        <v>0</v>
      </c>
      <c r="AH1015" s="3">
        <f t="shared" si="65"/>
        <v>0</v>
      </c>
      <c r="AI1015" s="3">
        <f t="shared" si="66"/>
        <v>0</v>
      </c>
      <c r="AJ1015">
        <v>0</v>
      </c>
      <c r="AK1015">
        <v>0</v>
      </c>
      <c r="AL1015">
        <v>828.3</v>
      </c>
      <c r="AM1015">
        <f t="shared" si="67"/>
        <v>1656.6</v>
      </c>
      <c r="AN1015">
        <v>1012.7</v>
      </c>
      <c r="AO1015">
        <v>44.99</v>
      </c>
    </row>
    <row r="1016" spans="1:41" hidden="1" x14ac:dyDescent="0.3">
      <c r="A1016">
        <v>11160</v>
      </c>
      <c r="B1016">
        <v>205881</v>
      </c>
      <c r="C1016">
        <v>243299</v>
      </c>
      <c r="D1016">
        <v>476</v>
      </c>
      <c r="G1016" t="s">
        <v>1508</v>
      </c>
      <c r="H1016" t="s">
        <v>1509</v>
      </c>
      <c r="I1016">
        <v>0</v>
      </c>
      <c r="J1016" t="s">
        <v>519</v>
      </c>
      <c r="K1016" t="s">
        <v>520</v>
      </c>
      <c r="L1016">
        <v>3</v>
      </c>
      <c r="M1016">
        <v>35</v>
      </c>
      <c r="N1016" t="s">
        <v>569</v>
      </c>
      <c r="O1016" t="s">
        <v>570</v>
      </c>
      <c r="P1016" t="s">
        <v>571</v>
      </c>
      <c r="Q1016" t="s">
        <v>524</v>
      </c>
      <c r="R1016" t="s">
        <v>525</v>
      </c>
      <c r="S1016" t="s">
        <v>526</v>
      </c>
      <c r="T1016" t="s">
        <v>527</v>
      </c>
      <c r="U1016" t="s">
        <v>554</v>
      </c>
      <c r="V1016" t="s">
        <v>555</v>
      </c>
      <c r="W1016" t="s">
        <v>541</v>
      </c>
      <c r="X1016" t="s">
        <v>542</v>
      </c>
      <c r="Y1016" t="s">
        <v>667</v>
      </c>
      <c r="Z1016" t="s">
        <v>668</v>
      </c>
      <c r="AA1016" t="s">
        <v>26</v>
      </c>
      <c r="AB1016" s="3">
        <v>403829</v>
      </c>
      <c r="AC1016" s="3">
        <v>0</v>
      </c>
      <c r="AD1016">
        <v>0</v>
      </c>
      <c r="AE1016" s="3">
        <v>403829</v>
      </c>
      <c r="AF1016" s="3">
        <f t="shared" si="64"/>
        <v>-403829</v>
      </c>
      <c r="AG1016" s="3">
        <v>0</v>
      </c>
      <c r="AH1016" s="3">
        <f t="shared" si="65"/>
        <v>0</v>
      </c>
      <c r="AI1016" s="3">
        <f t="shared" si="66"/>
        <v>0</v>
      </c>
      <c r="AJ1016">
        <v>0</v>
      </c>
      <c r="AK1016">
        <v>0</v>
      </c>
      <c r="AL1016">
        <v>198159.12</v>
      </c>
      <c r="AM1016">
        <f t="shared" si="67"/>
        <v>396318.24</v>
      </c>
      <c r="AN1016">
        <v>205669.88</v>
      </c>
      <c r="AO1016">
        <v>49.07</v>
      </c>
    </row>
    <row r="1017" spans="1:41" hidden="1" x14ac:dyDescent="0.3">
      <c r="A1017">
        <v>12331</v>
      </c>
      <c r="B1017">
        <v>225165</v>
      </c>
      <c r="C1017">
        <v>257190</v>
      </c>
      <c r="D1017">
        <v>6554</v>
      </c>
      <c r="G1017" t="s">
        <v>2060</v>
      </c>
      <c r="H1017" t="s">
        <v>2061</v>
      </c>
      <c r="I1017">
        <v>0</v>
      </c>
      <c r="J1017" t="s">
        <v>519</v>
      </c>
      <c r="K1017" t="s">
        <v>520</v>
      </c>
      <c r="L1017">
        <v>5</v>
      </c>
      <c r="M1017">
        <v>58</v>
      </c>
      <c r="N1017" t="s">
        <v>617</v>
      </c>
      <c r="O1017" t="s">
        <v>618</v>
      </c>
      <c r="P1017" t="s">
        <v>619</v>
      </c>
      <c r="Q1017" t="s">
        <v>524</v>
      </c>
      <c r="R1017" t="s">
        <v>525</v>
      </c>
      <c r="S1017" t="s">
        <v>526</v>
      </c>
      <c r="T1017" t="s">
        <v>527</v>
      </c>
      <c r="U1017" t="s">
        <v>779</v>
      </c>
      <c r="V1017" t="s">
        <v>780</v>
      </c>
      <c r="W1017" t="s">
        <v>541</v>
      </c>
      <c r="X1017" t="s">
        <v>542</v>
      </c>
      <c r="Y1017" t="s">
        <v>599</v>
      </c>
      <c r="Z1017" t="s">
        <v>600</v>
      </c>
      <c r="AA1017" t="s">
        <v>29</v>
      </c>
      <c r="AB1017" s="3">
        <v>23400</v>
      </c>
      <c r="AC1017">
        <v>0</v>
      </c>
      <c r="AD1017">
        <v>0</v>
      </c>
      <c r="AE1017" s="3">
        <v>23400</v>
      </c>
      <c r="AF1017" s="3">
        <f t="shared" si="64"/>
        <v>0</v>
      </c>
      <c r="AG1017" s="3">
        <v>23400</v>
      </c>
      <c r="AH1017" s="3">
        <f t="shared" si="65"/>
        <v>24172.199999999997</v>
      </c>
      <c r="AI1017" s="3">
        <f t="shared" si="66"/>
        <v>24945.710399999996</v>
      </c>
      <c r="AJ1017">
        <v>0</v>
      </c>
      <c r="AK1017">
        <v>0</v>
      </c>
      <c r="AL1017">
        <v>0</v>
      </c>
      <c r="AM1017">
        <f t="shared" si="67"/>
        <v>0</v>
      </c>
      <c r="AN1017">
        <v>23400</v>
      </c>
      <c r="AO1017">
        <v>0</v>
      </c>
    </row>
    <row r="1018" spans="1:41" hidden="1" x14ac:dyDescent="0.3">
      <c r="A1018">
        <v>11160</v>
      </c>
      <c r="B1018">
        <v>232816</v>
      </c>
      <c r="C1018">
        <v>257892</v>
      </c>
      <c r="D1018">
        <v>476</v>
      </c>
      <c r="G1018" t="s">
        <v>1508</v>
      </c>
      <c r="H1018" t="s">
        <v>1509</v>
      </c>
      <c r="I1018">
        <v>0</v>
      </c>
      <c r="J1018" t="s">
        <v>519</v>
      </c>
      <c r="K1018" t="s">
        <v>520</v>
      </c>
      <c r="L1018">
        <v>3</v>
      </c>
      <c r="M1018">
        <v>35</v>
      </c>
      <c r="N1018" t="s">
        <v>569</v>
      </c>
      <c r="O1018" t="s">
        <v>570</v>
      </c>
      <c r="P1018" t="s">
        <v>571</v>
      </c>
      <c r="Q1018" t="s">
        <v>524</v>
      </c>
      <c r="R1018" t="s">
        <v>525</v>
      </c>
      <c r="S1018" t="s">
        <v>526</v>
      </c>
      <c r="T1018" t="s">
        <v>527</v>
      </c>
      <c r="U1018" t="s">
        <v>554</v>
      </c>
      <c r="V1018" t="s">
        <v>555</v>
      </c>
      <c r="W1018" t="s">
        <v>541</v>
      </c>
      <c r="X1018" t="s">
        <v>542</v>
      </c>
      <c r="Y1018" t="s">
        <v>675</v>
      </c>
      <c r="Z1018" t="s">
        <v>676</v>
      </c>
      <c r="AA1018" t="s">
        <v>26</v>
      </c>
      <c r="AB1018" s="3">
        <v>72618</v>
      </c>
      <c r="AC1018" s="3">
        <v>0</v>
      </c>
      <c r="AD1018">
        <v>0</v>
      </c>
      <c r="AE1018" s="3">
        <v>72618</v>
      </c>
      <c r="AF1018" s="3">
        <f t="shared" si="64"/>
        <v>-72618</v>
      </c>
      <c r="AG1018" s="3">
        <v>0</v>
      </c>
      <c r="AH1018" s="3">
        <f t="shared" si="65"/>
        <v>0</v>
      </c>
      <c r="AI1018" s="3">
        <f t="shared" si="66"/>
        <v>0</v>
      </c>
      <c r="AJ1018">
        <v>0</v>
      </c>
      <c r="AK1018">
        <v>0</v>
      </c>
      <c r="AL1018">
        <v>60318.9</v>
      </c>
      <c r="AM1018">
        <f t="shared" si="67"/>
        <v>120637.8</v>
      </c>
      <c r="AN1018">
        <v>12299.1</v>
      </c>
      <c r="AO1018">
        <v>83.06</v>
      </c>
    </row>
    <row r="1019" spans="1:41" hidden="1" x14ac:dyDescent="0.3">
      <c r="A1019">
        <v>12332</v>
      </c>
      <c r="B1019">
        <v>224280</v>
      </c>
      <c r="C1019">
        <v>256723</v>
      </c>
      <c r="D1019">
        <v>6566</v>
      </c>
      <c r="G1019" t="s">
        <v>2108</v>
      </c>
      <c r="H1019" t="s">
        <v>2109</v>
      </c>
      <c r="I1019">
        <v>0</v>
      </c>
      <c r="J1019" t="s">
        <v>519</v>
      </c>
      <c r="K1019" t="s">
        <v>520</v>
      </c>
      <c r="L1019">
        <v>5</v>
      </c>
      <c r="M1019">
        <v>58</v>
      </c>
      <c r="N1019" t="s">
        <v>617</v>
      </c>
      <c r="O1019" t="s">
        <v>618</v>
      </c>
      <c r="P1019" t="s">
        <v>619</v>
      </c>
      <c r="Q1019" t="s">
        <v>524</v>
      </c>
      <c r="R1019" t="s">
        <v>525</v>
      </c>
      <c r="S1019" t="s">
        <v>526</v>
      </c>
      <c r="T1019" t="s">
        <v>527</v>
      </c>
      <c r="U1019" t="s">
        <v>779</v>
      </c>
      <c r="V1019" t="s">
        <v>780</v>
      </c>
      <c r="W1019" t="s">
        <v>530</v>
      </c>
      <c r="X1019" t="s">
        <v>531</v>
      </c>
      <c r="Y1019" t="s">
        <v>706</v>
      </c>
      <c r="Z1019" t="s">
        <v>707</v>
      </c>
      <c r="AA1019" t="s">
        <v>28</v>
      </c>
      <c r="AB1019" s="3">
        <v>17625</v>
      </c>
      <c r="AC1019">
        <v>0</v>
      </c>
      <c r="AD1019">
        <v>0</v>
      </c>
      <c r="AE1019" s="3">
        <v>17625</v>
      </c>
      <c r="AF1019" s="3">
        <f t="shared" si="64"/>
        <v>0</v>
      </c>
      <c r="AG1019" s="3">
        <v>17625</v>
      </c>
      <c r="AH1019" s="3">
        <f t="shared" si="65"/>
        <v>18206.625</v>
      </c>
      <c r="AI1019" s="3">
        <f t="shared" si="66"/>
        <v>18789.237000000001</v>
      </c>
      <c r="AJ1019">
        <v>0</v>
      </c>
      <c r="AK1019">
        <v>0</v>
      </c>
      <c r="AL1019">
        <v>0</v>
      </c>
      <c r="AM1019">
        <f t="shared" si="67"/>
        <v>0</v>
      </c>
      <c r="AN1019">
        <v>17625</v>
      </c>
      <c r="AO1019">
        <v>0</v>
      </c>
    </row>
    <row r="1020" spans="1:41" hidden="1" x14ac:dyDescent="0.3">
      <c r="A1020">
        <v>12337</v>
      </c>
      <c r="B1020">
        <v>224382</v>
      </c>
      <c r="C1020">
        <v>256801</v>
      </c>
      <c r="D1020">
        <v>6571</v>
      </c>
      <c r="G1020" t="s">
        <v>2118</v>
      </c>
      <c r="H1020" t="s">
        <v>2119</v>
      </c>
      <c r="I1020">
        <v>0</v>
      </c>
      <c r="J1020" t="s">
        <v>519</v>
      </c>
      <c r="K1020" t="s">
        <v>520</v>
      </c>
      <c r="L1020">
        <v>5</v>
      </c>
      <c r="M1020">
        <v>58</v>
      </c>
      <c r="N1020" t="s">
        <v>617</v>
      </c>
      <c r="O1020" t="s">
        <v>618</v>
      </c>
      <c r="P1020" t="s">
        <v>619</v>
      </c>
      <c r="Q1020" t="s">
        <v>524</v>
      </c>
      <c r="R1020" t="s">
        <v>525</v>
      </c>
      <c r="S1020" t="s">
        <v>526</v>
      </c>
      <c r="T1020" t="s">
        <v>527</v>
      </c>
      <c r="U1020" t="s">
        <v>779</v>
      </c>
      <c r="V1020" t="s">
        <v>780</v>
      </c>
      <c r="W1020" t="s">
        <v>530</v>
      </c>
      <c r="X1020" t="s">
        <v>531</v>
      </c>
      <c r="Y1020" t="s">
        <v>706</v>
      </c>
      <c r="Z1020" t="s">
        <v>707</v>
      </c>
      <c r="AA1020" t="s">
        <v>28</v>
      </c>
      <c r="AB1020" s="3">
        <v>17625</v>
      </c>
      <c r="AC1020">
        <v>0</v>
      </c>
      <c r="AD1020">
        <v>0</v>
      </c>
      <c r="AE1020" s="3">
        <v>17625</v>
      </c>
      <c r="AF1020" s="3">
        <f t="shared" si="64"/>
        <v>0</v>
      </c>
      <c r="AG1020" s="3">
        <v>17625</v>
      </c>
      <c r="AH1020" s="3">
        <f t="shared" si="65"/>
        <v>18206.625</v>
      </c>
      <c r="AI1020" s="3">
        <f t="shared" si="66"/>
        <v>18789.237000000001</v>
      </c>
      <c r="AJ1020">
        <v>0</v>
      </c>
      <c r="AK1020">
        <v>0</v>
      </c>
      <c r="AL1020">
        <v>0</v>
      </c>
      <c r="AM1020">
        <f t="shared" si="67"/>
        <v>0</v>
      </c>
      <c r="AN1020">
        <v>17625</v>
      </c>
      <c r="AO1020">
        <v>0</v>
      </c>
    </row>
    <row r="1021" spans="1:41" hidden="1" x14ac:dyDescent="0.3">
      <c r="A1021">
        <v>11167</v>
      </c>
      <c r="B1021">
        <v>201062</v>
      </c>
      <c r="C1021">
        <v>238550</v>
      </c>
      <c r="D1021">
        <v>483</v>
      </c>
      <c r="G1021" t="s">
        <v>1514</v>
      </c>
      <c r="H1021" t="s">
        <v>1515</v>
      </c>
      <c r="I1021">
        <v>0</v>
      </c>
      <c r="J1021" t="s">
        <v>519</v>
      </c>
      <c r="K1021" t="s">
        <v>520</v>
      </c>
      <c r="L1021">
        <v>6</v>
      </c>
      <c r="M1021">
        <v>66</v>
      </c>
      <c r="N1021" t="s">
        <v>840</v>
      </c>
      <c r="O1021" t="s">
        <v>841</v>
      </c>
      <c r="P1021" t="s">
        <v>842</v>
      </c>
      <c r="Q1021" t="s">
        <v>524</v>
      </c>
      <c r="R1021" t="s">
        <v>525</v>
      </c>
      <c r="S1021" t="s">
        <v>526</v>
      </c>
      <c r="T1021" t="s">
        <v>527</v>
      </c>
      <c r="U1021" t="s">
        <v>554</v>
      </c>
      <c r="V1021" t="s">
        <v>555</v>
      </c>
      <c r="W1021" t="s">
        <v>629</v>
      </c>
      <c r="X1021" t="s">
        <v>630</v>
      </c>
      <c r="Y1021" t="s">
        <v>646</v>
      </c>
      <c r="Z1021" t="s">
        <v>647</v>
      </c>
      <c r="AA1021" t="s">
        <v>26</v>
      </c>
      <c r="AB1021" s="3">
        <v>84146</v>
      </c>
      <c r="AC1021" s="3">
        <v>0</v>
      </c>
      <c r="AD1021">
        <v>0</v>
      </c>
      <c r="AE1021" s="3">
        <v>84146</v>
      </c>
      <c r="AF1021" s="3">
        <f t="shared" si="64"/>
        <v>-84146</v>
      </c>
      <c r="AG1021" s="3">
        <v>0</v>
      </c>
      <c r="AH1021" s="3">
        <f t="shared" si="65"/>
        <v>0</v>
      </c>
      <c r="AI1021" s="3">
        <f t="shared" si="66"/>
        <v>0</v>
      </c>
      <c r="AJ1021">
        <v>0</v>
      </c>
      <c r="AK1021">
        <v>0</v>
      </c>
      <c r="AL1021">
        <v>40206.239999999998</v>
      </c>
      <c r="AM1021">
        <f t="shared" si="67"/>
        <v>80412.479999999996</v>
      </c>
      <c r="AN1021">
        <v>43939.76</v>
      </c>
      <c r="AO1021">
        <v>47.78</v>
      </c>
    </row>
    <row r="1022" spans="1:41" hidden="1" x14ac:dyDescent="0.3">
      <c r="A1022">
        <v>11167</v>
      </c>
      <c r="B1022">
        <v>201176</v>
      </c>
      <c r="C1022">
        <v>238664</v>
      </c>
      <c r="D1022">
        <v>483</v>
      </c>
      <c r="G1022" t="s">
        <v>1514</v>
      </c>
      <c r="H1022" t="s">
        <v>1515</v>
      </c>
      <c r="I1022">
        <v>0</v>
      </c>
      <c r="J1022" t="s">
        <v>519</v>
      </c>
      <c r="K1022" t="s">
        <v>520</v>
      </c>
      <c r="L1022">
        <v>6</v>
      </c>
      <c r="M1022">
        <v>66</v>
      </c>
      <c r="N1022" t="s">
        <v>840</v>
      </c>
      <c r="O1022" t="s">
        <v>841</v>
      </c>
      <c r="P1022" t="s">
        <v>842</v>
      </c>
      <c r="Q1022" t="s">
        <v>524</v>
      </c>
      <c r="R1022" t="s">
        <v>525</v>
      </c>
      <c r="S1022" t="s">
        <v>526</v>
      </c>
      <c r="T1022" t="s">
        <v>527</v>
      </c>
      <c r="U1022" t="s">
        <v>554</v>
      </c>
      <c r="V1022" t="s">
        <v>555</v>
      </c>
      <c r="W1022" t="s">
        <v>629</v>
      </c>
      <c r="X1022" t="s">
        <v>630</v>
      </c>
      <c r="Y1022" t="s">
        <v>650</v>
      </c>
      <c r="Z1022" t="s">
        <v>651</v>
      </c>
      <c r="AA1022" t="s">
        <v>26</v>
      </c>
      <c r="AB1022" s="3">
        <v>156954</v>
      </c>
      <c r="AC1022" s="3">
        <v>0</v>
      </c>
      <c r="AD1022">
        <v>0</v>
      </c>
      <c r="AE1022" s="3">
        <v>156954</v>
      </c>
      <c r="AF1022" s="3">
        <f t="shared" si="64"/>
        <v>-156954</v>
      </c>
      <c r="AG1022" s="3">
        <v>0</v>
      </c>
      <c r="AH1022" s="3">
        <f t="shared" si="65"/>
        <v>0</v>
      </c>
      <c r="AI1022" s="3">
        <f t="shared" si="66"/>
        <v>0</v>
      </c>
      <c r="AJ1022">
        <v>0</v>
      </c>
      <c r="AK1022">
        <v>0</v>
      </c>
      <c r="AL1022">
        <v>79367.42</v>
      </c>
      <c r="AM1022">
        <f t="shared" si="67"/>
        <v>158734.84</v>
      </c>
      <c r="AN1022">
        <v>77586.58</v>
      </c>
      <c r="AO1022">
        <v>50.57</v>
      </c>
    </row>
    <row r="1023" spans="1:41" hidden="1" x14ac:dyDescent="0.3">
      <c r="A1023">
        <v>11167</v>
      </c>
      <c r="B1023">
        <v>201167</v>
      </c>
      <c r="C1023">
        <v>238655</v>
      </c>
      <c r="D1023">
        <v>483</v>
      </c>
      <c r="G1023" t="s">
        <v>1514</v>
      </c>
      <c r="H1023" t="s">
        <v>1515</v>
      </c>
      <c r="I1023">
        <v>0</v>
      </c>
      <c r="J1023" t="s">
        <v>519</v>
      </c>
      <c r="K1023" t="s">
        <v>520</v>
      </c>
      <c r="L1023">
        <v>6</v>
      </c>
      <c r="M1023">
        <v>66</v>
      </c>
      <c r="N1023" t="s">
        <v>840</v>
      </c>
      <c r="O1023" t="s">
        <v>841</v>
      </c>
      <c r="P1023" t="s">
        <v>842</v>
      </c>
      <c r="Q1023" t="s">
        <v>524</v>
      </c>
      <c r="R1023" t="s">
        <v>525</v>
      </c>
      <c r="S1023" t="s">
        <v>526</v>
      </c>
      <c r="T1023" t="s">
        <v>527</v>
      </c>
      <c r="U1023" t="s">
        <v>554</v>
      </c>
      <c r="V1023" t="s">
        <v>555</v>
      </c>
      <c r="W1023" t="s">
        <v>530</v>
      </c>
      <c r="X1023" t="s">
        <v>531</v>
      </c>
      <c r="Y1023" t="s">
        <v>642</v>
      </c>
      <c r="Z1023" t="s">
        <v>643</v>
      </c>
      <c r="AA1023" t="s">
        <v>26</v>
      </c>
      <c r="AB1023" s="3">
        <v>762568</v>
      </c>
      <c r="AC1023" s="3">
        <v>0</v>
      </c>
      <c r="AD1023">
        <v>0</v>
      </c>
      <c r="AE1023" s="3">
        <v>762568</v>
      </c>
      <c r="AF1023" s="3">
        <f t="shared" si="64"/>
        <v>-762568</v>
      </c>
      <c r="AG1023" s="3">
        <v>0</v>
      </c>
      <c r="AH1023" s="3">
        <f t="shared" si="65"/>
        <v>0</v>
      </c>
      <c r="AI1023" s="3">
        <f t="shared" si="66"/>
        <v>0</v>
      </c>
      <c r="AJ1023">
        <v>0</v>
      </c>
      <c r="AK1023">
        <v>0</v>
      </c>
      <c r="AL1023">
        <v>237384.02</v>
      </c>
      <c r="AM1023">
        <f t="shared" si="67"/>
        <v>474768.04</v>
      </c>
      <c r="AN1023">
        <v>525183.98</v>
      </c>
      <c r="AO1023">
        <v>31.13</v>
      </c>
    </row>
    <row r="1024" spans="1:41" hidden="1" x14ac:dyDescent="0.3">
      <c r="A1024">
        <v>11167</v>
      </c>
      <c r="B1024">
        <v>201207</v>
      </c>
      <c r="C1024">
        <v>238695</v>
      </c>
      <c r="D1024">
        <v>483</v>
      </c>
      <c r="G1024" t="s">
        <v>1514</v>
      </c>
      <c r="H1024" t="s">
        <v>1515</v>
      </c>
      <c r="I1024">
        <v>0</v>
      </c>
      <c r="J1024" t="s">
        <v>519</v>
      </c>
      <c r="K1024" t="s">
        <v>520</v>
      </c>
      <c r="L1024">
        <v>6</v>
      </c>
      <c r="M1024">
        <v>66</v>
      </c>
      <c r="N1024" t="s">
        <v>840</v>
      </c>
      <c r="O1024" t="s">
        <v>841</v>
      </c>
      <c r="P1024" t="s">
        <v>842</v>
      </c>
      <c r="Q1024" t="s">
        <v>524</v>
      </c>
      <c r="R1024" t="s">
        <v>525</v>
      </c>
      <c r="S1024" t="s">
        <v>526</v>
      </c>
      <c r="T1024" t="s">
        <v>527</v>
      </c>
      <c r="U1024" t="s">
        <v>554</v>
      </c>
      <c r="V1024" t="s">
        <v>555</v>
      </c>
      <c r="W1024" t="s">
        <v>530</v>
      </c>
      <c r="X1024" t="s">
        <v>531</v>
      </c>
      <c r="Y1024" t="s">
        <v>673</v>
      </c>
      <c r="Z1024" t="s">
        <v>674</v>
      </c>
      <c r="AA1024" t="s">
        <v>26</v>
      </c>
      <c r="AB1024" s="3">
        <v>1767371</v>
      </c>
      <c r="AC1024" s="3">
        <v>0</v>
      </c>
      <c r="AD1024">
        <v>0</v>
      </c>
      <c r="AE1024" s="3">
        <v>1767371</v>
      </c>
      <c r="AF1024" s="3">
        <f t="shared" si="64"/>
        <v>-1767371</v>
      </c>
      <c r="AG1024" s="3">
        <v>0</v>
      </c>
      <c r="AH1024" s="3">
        <f t="shared" si="65"/>
        <v>0</v>
      </c>
      <c r="AI1024" s="3">
        <f t="shared" si="66"/>
        <v>0</v>
      </c>
      <c r="AJ1024">
        <v>0</v>
      </c>
      <c r="AK1024">
        <v>0</v>
      </c>
      <c r="AL1024">
        <v>1345274.24</v>
      </c>
      <c r="AM1024">
        <f t="shared" si="67"/>
        <v>2690548.48</v>
      </c>
      <c r="AN1024">
        <v>422096.76</v>
      </c>
      <c r="AO1024">
        <v>76.12</v>
      </c>
    </row>
    <row r="1025" spans="1:41" hidden="1" x14ac:dyDescent="0.3">
      <c r="A1025">
        <v>12332</v>
      </c>
      <c r="B1025">
        <v>225164</v>
      </c>
      <c r="C1025">
        <v>257189</v>
      </c>
      <c r="D1025">
        <v>6566</v>
      </c>
      <c r="G1025" t="s">
        <v>2108</v>
      </c>
      <c r="H1025" t="s">
        <v>2109</v>
      </c>
      <c r="I1025">
        <v>0</v>
      </c>
      <c r="J1025" t="s">
        <v>519</v>
      </c>
      <c r="K1025" t="s">
        <v>520</v>
      </c>
      <c r="L1025">
        <v>5</v>
      </c>
      <c r="M1025">
        <v>58</v>
      </c>
      <c r="N1025" t="s">
        <v>617</v>
      </c>
      <c r="O1025" t="s">
        <v>618</v>
      </c>
      <c r="P1025" t="s">
        <v>619</v>
      </c>
      <c r="Q1025" t="s">
        <v>524</v>
      </c>
      <c r="R1025" t="s">
        <v>525</v>
      </c>
      <c r="S1025" t="s">
        <v>526</v>
      </c>
      <c r="T1025" t="s">
        <v>527</v>
      </c>
      <c r="U1025" t="s">
        <v>779</v>
      </c>
      <c r="V1025" t="s">
        <v>780</v>
      </c>
      <c r="W1025" t="s">
        <v>541</v>
      </c>
      <c r="X1025" t="s">
        <v>542</v>
      </c>
      <c r="Y1025" t="s">
        <v>599</v>
      </c>
      <c r="Z1025" t="s">
        <v>600</v>
      </c>
      <c r="AA1025" t="s">
        <v>29</v>
      </c>
      <c r="AB1025" s="3">
        <v>23400</v>
      </c>
      <c r="AC1025">
        <v>0</v>
      </c>
      <c r="AD1025">
        <v>0</v>
      </c>
      <c r="AE1025" s="3">
        <v>23400</v>
      </c>
      <c r="AF1025" s="3">
        <f t="shared" si="64"/>
        <v>0</v>
      </c>
      <c r="AG1025" s="3">
        <v>23400</v>
      </c>
      <c r="AH1025" s="3">
        <f t="shared" si="65"/>
        <v>24172.199999999997</v>
      </c>
      <c r="AI1025" s="3">
        <f t="shared" si="66"/>
        <v>24945.710399999996</v>
      </c>
      <c r="AJ1025">
        <v>0</v>
      </c>
      <c r="AK1025">
        <v>0</v>
      </c>
      <c r="AL1025">
        <v>0</v>
      </c>
      <c r="AM1025">
        <f t="shared" si="67"/>
        <v>0</v>
      </c>
      <c r="AN1025">
        <v>23400</v>
      </c>
      <c r="AO1025">
        <v>0</v>
      </c>
    </row>
    <row r="1026" spans="1:41" hidden="1" x14ac:dyDescent="0.3">
      <c r="A1026">
        <v>11167</v>
      </c>
      <c r="B1026">
        <v>201141</v>
      </c>
      <c r="C1026">
        <v>238629</v>
      </c>
      <c r="D1026">
        <v>483</v>
      </c>
      <c r="G1026" t="s">
        <v>1514</v>
      </c>
      <c r="H1026" t="s">
        <v>1515</v>
      </c>
      <c r="I1026">
        <v>0</v>
      </c>
      <c r="J1026" t="s">
        <v>519</v>
      </c>
      <c r="K1026" t="s">
        <v>520</v>
      </c>
      <c r="L1026">
        <v>6</v>
      </c>
      <c r="M1026">
        <v>66</v>
      </c>
      <c r="N1026" t="s">
        <v>840</v>
      </c>
      <c r="O1026" t="s">
        <v>841</v>
      </c>
      <c r="P1026" t="s">
        <v>842</v>
      </c>
      <c r="Q1026" t="s">
        <v>524</v>
      </c>
      <c r="R1026" t="s">
        <v>525</v>
      </c>
      <c r="S1026" t="s">
        <v>526</v>
      </c>
      <c r="T1026" t="s">
        <v>527</v>
      </c>
      <c r="U1026" t="s">
        <v>554</v>
      </c>
      <c r="V1026" t="s">
        <v>555</v>
      </c>
      <c r="W1026" t="s">
        <v>629</v>
      </c>
      <c r="X1026" t="s">
        <v>630</v>
      </c>
      <c r="Y1026" t="s">
        <v>660</v>
      </c>
      <c r="Z1026" t="s">
        <v>661</v>
      </c>
      <c r="AA1026" t="s">
        <v>26</v>
      </c>
      <c r="AB1026" s="3">
        <v>1620348</v>
      </c>
      <c r="AC1026" s="3">
        <v>0</v>
      </c>
      <c r="AD1026">
        <v>0</v>
      </c>
      <c r="AE1026" s="3">
        <v>1620348</v>
      </c>
      <c r="AF1026" s="3">
        <f t="shared" si="64"/>
        <v>-1620348</v>
      </c>
      <c r="AG1026" s="3">
        <v>0</v>
      </c>
      <c r="AH1026" s="3">
        <f t="shared" si="65"/>
        <v>0</v>
      </c>
      <c r="AI1026" s="3">
        <f t="shared" si="66"/>
        <v>0</v>
      </c>
      <c r="AJ1026">
        <v>0</v>
      </c>
      <c r="AK1026">
        <v>0</v>
      </c>
      <c r="AL1026">
        <v>815564.54</v>
      </c>
      <c r="AM1026">
        <f t="shared" si="67"/>
        <v>1631129.08</v>
      </c>
      <c r="AN1026">
        <v>804783.46</v>
      </c>
      <c r="AO1026">
        <v>50.33</v>
      </c>
    </row>
    <row r="1027" spans="1:41" hidden="1" x14ac:dyDescent="0.3">
      <c r="A1027">
        <v>11167</v>
      </c>
      <c r="B1027">
        <v>200981</v>
      </c>
      <c r="C1027">
        <v>238470</v>
      </c>
      <c r="D1027">
        <v>483</v>
      </c>
      <c r="G1027" t="s">
        <v>1514</v>
      </c>
      <c r="H1027" t="s">
        <v>1515</v>
      </c>
      <c r="I1027">
        <v>0</v>
      </c>
      <c r="J1027" t="s">
        <v>519</v>
      </c>
      <c r="K1027" t="s">
        <v>520</v>
      </c>
      <c r="L1027">
        <v>6</v>
      </c>
      <c r="M1027">
        <v>66</v>
      </c>
      <c r="N1027" t="s">
        <v>840</v>
      </c>
      <c r="O1027" t="s">
        <v>841</v>
      </c>
      <c r="P1027" t="s">
        <v>842</v>
      </c>
      <c r="Q1027" t="s">
        <v>524</v>
      </c>
      <c r="R1027" t="s">
        <v>525</v>
      </c>
      <c r="S1027" t="s">
        <v>526</v>
      </c>
      <c r="T1027" t="s">
        <v>527</v>
      </c>
      <c r="U1027" t="s">
        <v>554</v>
      </c>
      <c r="V1027" t="s">
        <v>555</v>
      </c>
      <c r="W1027" t="s">
        <v>541</v>
      </c>
      <c r="X1027" t="s">
        <v>542</v>
      </c>
      <c r="Y1027" t="s">
        <v>652</v>
      </c>
      <c r="Z1027" t="s">
        <v>653</v>
      </c>
      <c r="AA1027" t="s">
        <v>26</v>
      </c>
      <c r="AB1027" s="3">
        <v>7847631</v>
      </c>
      <c r="AC1027" s="3">
        <v>-3511</v>
      </c>
      <c r="AD1027">
        <v>0</v>
      </c>
      <c r="AE1027" s="3">
        <v>7844120</v>
      </c>
      <c r="AF1027" s="3">
        <f t="shared" si="64"/>
        <v>-7844120</v>
      </c>
      <c r="AG1027" s="3">
        <v>0</v>
      </c>
      <c r="AH1027" s="3">
        <f t="shared" si="65"/>
        <v>0</v>
      </c>
      <c r="AI1027" s="3">
        <f t="shared" si="66"/>
        <v>0</v>
      </c>
      <c r="AJ1027">
        <v>0</v>
      </c>
      <c r="AK1027">
        <v>0</v>
      </c>
      <c r="AL1027">
        <v>3955898.41</v>
      </c>
      <c r="AM1027">
        <f t="shared" si="67"/>
        <v>7911796.8200000003</v>
      </c>
      <c r="AN1027">
        <v>3888221.59</v>
      </c>
      <c r="AO1027">
        <v>50.43</v>
      </c>
    </row>
    <row r="1028" spans="1:41" hidden="1" x14ac:dyDescent="0.3">
      <c r="A1028">
        <v>11167</v>
      </c>
      <c r="B1028">
        <v>201040</v>
      </c>
      <c r="C1028">
        <v>238529</v>
      </c>
      <c r="D1028">
        <v>483</v>
      </c>
      <c r="G1028" t="s">
        <v>1514</v>
      </c>
      <c r="H1028" t="s">
        <v>1515</v>
      </c>
      <c r="I1028">
        <v>0</v>
      </c>
      <c r="J1028" t="s">
        <v>519</v>
      </c>
      <c r="K1028" t="s">
        <v>520</v>
      </c>
      <c r="L1028">
        <v>6</v>
      </c>
      <c r="M1028">
        <v>66</v>
      </c>
      <c r="N1028" t="s">
        <v>840</v>
      </c>
      <c r="O1028" t="s">
        <v>841</v>
      </c>
      <c r="P1028" t="s">
        <v>842</v>
      </c>
      <c r="Q1028" t="s">
        <v>524</v>
      </c>
      <c r="R1028" t="s">
        <v>525</v>
      </c>
      <c r="S1028" t="s">
        <v>526</v>
      </c>
      <c r="T1028" t="s">
        <v>527</v>
      </c>
      <c r="U1028" t="s">
        <v>554</v>
      </c>
      <c r="V1028" t="s">
        <v>555</v>
      </c>
      <c r="W1028" t="s">
        <v>629</v>
      </c>
      <c r="X1028" t="s">
        <v>630</v>
      </c>
      <c r="Y1028" t="s">
        <v>656</v>
      </c>
      <c r="Z1028" t="s">
        <v>657</v>
      </c>
      <c r="AA1028" t="s">
        <v>26</v>
      </c>
      <c r="AB1028" s="3">
        <v>653969</v>
      </c>
      <c r="AC1028" s="3">
        <v>0</v>
      </c>
      <c r="AD1028">
        <v>0</v>
      </c>
      <c r="AE1028" s="3">
        <v>653969</v>
      </c>
      <c r="AF1028" s="3">
        <f t="shared" si="64"/>
        <v>-653969</v>
      </c>
      <c r="AG1028" s="3">
        <v>0</v>
      </c>
      <c r="AH1028" s="3">
        <f t="shared" si="65"/>
        <v>0</v>
      </c>
      <c r="AI1028" s="3">
        <f t="shared" si="66"/>
        <v>0</v>
      </c>
      <c r="AJ1028">
        <v>0</v>
      </c>
      <c r="AK1028">
        <v>0</v>
      </c>
      <c r="AL1028">
        <v>137244.25</v>
      </c>
      <c r="AM1028">
        <f t="shared" si="67"/>
        <v>274488.5</v>
      </c>
      <c r="AN1028">
        <v>516724.75</v>
      </c>
      <c r="AO1028">
        <v>20.99</v>
      </c>
    </row>
    <row r="1029" spans="1:41" hidden="1" x14ac:dyDescent="0.3">
      <c r="A1029">
        <v>11167</v>
      </c>
      <c r="B1029">
        <v>201194</v>
      </c>
      <c r="C1029">
        <v>238682</v>
      </c>
      <c r="D1029">
        <v>483</v>
      </c>
      <c r="G1029" t="s">
        <v>1514</v>
      </c>
      <c r="H1029" t="s">
        <v>1515</v>
      </c>
      <c r="I1029">
        <v>0</v>
      </c>
      <c r="J1029" t="s">
        <v>519</v>
      </c>
      <c r="K1029" t="s">
        <v>520</v>
      </c>
      <c r="L1029">
        <v>6</v>
      </c>
      <c r="M1029">
        <v>66</v>
      </c>
      <c r="N1029" t="s">
        <v>840</v>
      </c>
      <c r="O1029" t="s">
        <v>841</v>
      </c>
      <c r="P1029" t="s">
        <v>842</v>
      </c>
      <c r="Q1029" t="s">
        <v>524</v>
      </c>
      <c r="R1029" t="s">
        <v>525</v>
      </c>
      <c r="S1029" t="s">
        <v>526</v>
      </c>
      <c r="T1029" t="s">
        <v>527</v>
      </c>
      <c r="U1029" t="s">
        <v>554</v>
      </c>
      <c r="V1029" t="s">
        <v>555</v>
      </c>
      <c r="W1029" t="s">
        <v>629</v>
      </c>
      <c r="X1029" t="s">
        <v>630</v>
      </c>
      <c r="Y1029" t="s">
        <v>658</v>
      </c>
      <c r="Z1029" t="s">
        <v>659</v>
      </c>
      <c r="AA1029" t="s">
        <v>26</v>
      </c>
      <c r="AB1029" s="3">
        <v>5677</v>
      </c>
      <c r="AC1029" s="3">
        <v>0</v>
      </c>
      <c r="AD1029">
        <v>0</v>
      </c>
      <c r="AE1029" s="3">
        <v>5677</v>
      </c>
      <c r="AF1029" s="3">
        <f t="shared" si="64"/>
        <v>-5677</v>
      </c>
      <c r="AG1029" s="3">
        <v>0</v>
      </c>
      <c r="AH1029" s="3">
        <f t="shared" si="65"/>
        <v>0</v>
      </c>
      <c r="AI1029" s="3">
        <f t="shared" si="66"/>
        <v>0</v>
      </c>
      <c r="AJ1029">
        <v>0</v>
      </c>
      <c r="AK1029">
        <v>0</v>
      </c>
      <c r="AL1029">
        <v>2848.85</v>
      </c>
      <c r="AM1029">
        <f t="shared" si="67"/>
        <v>5697.7</v>
      </c>
      <c r="AN1029">
        <v>2828.15</v>
      </c>
      <c r="AO1029">
        <v>50.18</v>
      </c>
    </row>
    <row r="1030" spans="1:41" hidden="1" x14ac:dyDescent="0.3">
      <c r="A1030">
        <v>11167</v>
      </c>
      <c r="B1030">
        <v>201074</v>
      </c>
      <c r="C1030">
        <v>238562</v>
      </c>
      <c r="D1030">
        <v>483</v>
      </c>
      <c r="G1030" t="s">
        <v>1514</v>
      </c>
      <c r="H1030" t="s">
        <v>1515</v>
      </c>
      <c r="I1030">
        <v>0</v>
      </c>
      <c r="J1030" t="s">
        <v>519</v>
      </c>
      <c r="K1030" t="s">
        <v>520</v>
      </c>
      <c r="L1030">
        <v>6</v>
      </c>
      <c r="M1030">
        <v>66</v>
      </c>
      <c r="N1030" t="s">
        <v>840</v>
      </c>
      <c r="O1030" t="s">
        <v>841</v>
      </c>
      <c r="P1030" t="s">
        <v>842</v>
      </c>
      <c r="Q1030" t="s">
        <v>524</v>
      </c>
      <c r="R1030" t="s">
        <v>525</v>
      </c>
      <c r="S1030" t="s">
        <v>526</v>
      </c>
      <c r="T1030" t="s">
        <v>527</v>
      </c>
      <c r="U1030" t="s">
        <v>554</v>
      </c>
      <c r="V1030" t="s">
        <v>555</v>
      </c>
      <c r="W1030" t="s">
        <v>629</v>
      </c>
      <c r="X1030" t="s">
        <v>630</v>
      </c>
      <c r="Y1030" t="s">
        <v>644</v>
      </c>
      <c r="Z1030" t="s">
        <v>645</v>
      </c>
      <c r="AA1030" t="s">
        <v>26</v>
      </c>
      <c r="AB1030" s="3">
        <v>679870</v>
      </c>
      <c r="AC1030" s="3">
        <v>0</v>
      </c>
      <c r="AD1030">
        <v>0</v>
      </c>
      <c r="AE1030" s="3">
        <v>679870</v>
      </c>
      <c r="AF1030" s="3">
        <f t="shared" si="64"/>
        <v>-679870</v>
      </c>
      <c r="AG1030" s="3">
        <v>0</v>
      </c>
      <c r="AH1030" s="3">
        <f t="shared" si="65"/>
        <v>0</v>
      </c>
      <c r="AI1030" s="3">
        <f t="shared" si="66"/>
        <v>0</v>
      </c>
      <c r="AJ1030">
        <v>0</v>
      </c>
      <c r="AK1030">
        <v>0</v>
      </c>
      <c r="AL1030">
        <v>336974.4</v>
      </c>
      <c r="AM1030">
        <f t="shared" si="67"/>
        <v>673948.8</v>
      </c>
      <c r="AN1030">
        <v>342895.6</v>
      </c>
      <c r="AO1030">
        <v>49.56</v>
      </c>
    </row>
    <row r="1031" spans="1:41" hidden="1" x14ac:dyDescent="0.3">
      <c r="A1031">
        <v>11167</v>
      </c>
      <c r="B1031">
        <v>236155</v>
      </c>
      <c r="C1031">
        <v>256496</v>
      </c>
      <c r="D1031">
        <v>483</v>
      </c>
      <c r="G1031" t="s">
        <v>1514</v>
      </c>
      <c r="H1031" t="s">
        <v>1515</v>
      </c>
      <c r="I1031">
        <v>0</v>
      </c>
      <c r="J1031" t="s">
        <v>519</v>
      </c>
      <c r="K1031" t="s">
        <v>520</v>
      </c>
      <c r="L1031">
        <v>6</v>
      </c>
      <c r="M1031">
        <v>66</v>
      </c>
      <c r="N1031" t="s">
        <v>840</v>
      </c>
      <c r="O1031" t="s">
        <v>841</v>
      </c>
      <c r="P1031" t="s">
        <v>842</v>
      </c>
      <c r="Q1031" t="s">
        <v>524</v>
      </c>
      <c r="R1031" t="s">
        <v>525</v>
      </c>
      <c r="S1031" t="s">
        <v>526</v>
      </c>
      <c r="T1031" t="s">
        <v>527</v>
      </c>
      <c r="U1031" t="s">
        <v>554</v>
      </c>
      <c r="V1031" t="s">
        <v>555</v>
      </c>
      <c r="W1031" t="s">
        <v>541</v>
      </c>
      <c r="X1031" t="s">
        <v>542</v>
      </c>
      <c r="Y1031" t="s">
        <v>675</v>
      </c>
      <c r="Z1031" t="s">
        <v>676</v>
      </c>
      <c r="AA1031" t="s">
        <v>26</v>
      </c>
      <c r="AB1031" s="3">
        <v>0</v>
      </c>
      <c r="AC1031" s="3">
        <v>3511</v>
      </c>
      <c r="AD1031">
        <v>0</v>
      </c>
      <c r="AE1031" s="3">
        <v>3511</v>
      </c>
      <c r="AF1031" s="3">
        <f t="shared" si="64"/>
        <v>-3511</v>
      </c>
      <c r="AG1031" s="3">
        <v>0</v>
      </c>
      <c r="AH1031" s="3">
        <f t="shared" si="65"/>
        <v>0</v>
      </c>
      <c r="AI1031" s="3">
        <f t="shared" si="66"/>
        <v>0</v>
      </c>
      <c r="AJ1031">
        <v>0</v>
      </c>
      <c r="AK1031">
        <v>0</v>
      </c>
      <c r="AL1031">
        <v>3510.69</v>
      </c>
      <c r="AM1031">
        <f t="shared" si="67"/>
        <v>7021.38</v>
      </c>
      <c r="AN1031">
        <v>0.31</v>
      </c>
      <c r="AO1031">
        <v>99.99</v>
      </c>
    </row>
    <row r="1032" spans="1:41" hidden="1" x14ac:dyDescent="0.3">
      <c r="A1032">
        <v>12338</v>
      </c>
      <c r="B1032">
        <v>224381</v>
      </c>
      <c r="C1032">
        <v>256800</v>
      </c>
      <c r="D1032">
        <v>6572</v>
      </c>
      <c r="G1032" t="s">
        <v>2120</v>
      </c>
      <c r="H1032" t="s">
        <v>2121</v>
      </c>
      <c r="I1032">
        <v>0</v>
      </c>
      <c r="J1032" t="s">
        <v>519</v>
      </c>
      <c r="K1032" t="s">
        <v>520</v>
      </c>
      <c r="L1032">
        <v>5</v>
      </c>
      <c r="M1032">
        <v>58</v>
      </c>
      <c r="N1032" t="s">
        <v>617</v>
      </c>
      <c r="O1032" t="s">
        <v>618</v>
      </c>
      <c r="P1032" t="s">
        <v>619</v>
      </c>
      <c r="Q1032" t="s">
        <v>524</v>
      </c>
      <c r="R1032" t="s">
        <v>525</v>
      </c>
      <c r="S1032" t="s">
        <v>526</v>
      </c>
      <c r="T1032" t="s">
        <v>527</v>
      </c>
      <c r="U1032" t="s">
        <v>779</v>
      </c>
      <c r="V1032" t="s">
        <v>780</v>
      </c>
      <c r="W1032" t="s">
        <v>530</v>
      </c>
      <c r="X1032" t="s">
        <v>531</v>
      </c>
      <c r="Y1032" t="s">
        <v>706</v>
      </c>
      <c r="Z1032" t="s">
        <v>707</v>
      </c>
      <c r="AA1032" t="s">
        <v>28</v>
      </c>
      <c r="AB1032" s="3">
        <v>17625</v>
      </c>
      <c r="AC1032">
        <v>0</v>
      </c>
      <c r="AD1032">
        <v>0</v>
      </c>
      <c r="AE1032" s="3">
        <v>17625</v>
      </c>
      <c r="AF1032" s="3">
        <f t="shared" si="64"/>
        <v>0</v>
      </c>
      <c r="AG1032" s="3">
        <v>17625</v>
      </c>
      <c r="AH1032" s="3">
        <f t="shared" si="65"/>
        <v>18206.625</v>
      </c>
      <c r="AI1032" s="3">
        <f t="shared" si="66"/>
        <v>18789.237000000001</v>
      </c>
      <c r="AJ1032">
        <v>0</v>
      </c>
      <c r="AK1032">
        <v>0</v>
      </c>
      <c r="AL1032">
        <v>0</v>
      </c>
      <c r="AM1032">
        <f t="shared" si="67"/>
        <v>0</v>
      </c>
      <c r="AN1032">
        <v>17625</v>
      </c>
      <c r="AO1032">
        <v>0</v>
      </c>
    </row>
    <row r="1033" spans="1:41" hidden="1" x14ac:dyDescent="0.3">
      <c r="A1033">
        <v>11170</v>
      </c>
      <c r="B1033">
        <v>200630</v>
      </c>
      <c r="C1033">
        <v>238126</v>
      </c>
      <c r="D1033">
        <v>486</v>
      </c>
      <c r="G1033" t="s">
        <v>1518</v>
      </c>
      <c r="H1033" t="s">
        <v>1519</v>
      </c>
      <c r="I1033">
        <v>0</v>
      </c>
      <c r="J1033" t="s">
        <v>519</v>
      </c>
      <c r="K1033" t="s">
        <v>520</v>
      </c>
      <c r="L1033">
        <v>10</v>
      </c>
      <c r="M1033">
        <v>96</v>
      </c>
      <c r="N1033" t="s">
        <v>551</v>
      </c>
      <c r="O1033" t="s">
        <v>552</v>
      </c>
      <c r="P1033" t="s">
        <v>553</v>
      </c>
      <c r="Q1033" t="s">
        <v>524</v>
      </c>
      <c r="R1033" t="s">
        <v>525</v>
      </c>
      <c r="S1033" t="s">
        <v>526</v>
      </c>
      <c r="T1033" t="s">
        <v>527</v>
      </c>
      <c r="U1033" t="s">
        <v>554</v>
      </c>
      <c r="V1033" t="s">
        <v>555</v>
      </c>
      <c r="W1033" t="s">
        <v>541</v>
      </c>
      <c r="X1033" t="s">
        <v>542</v>
      </c>
      <c r="Y1033" t="s">
        <v>667</v>
      </c>
      <c r="Z1033" t="s">
        <v>668</v>
      </c>
      <c r="AA1033" t="s">
        <v>26</v>
      </c>
      <c r="AB1033" s="3">
        <v>344706</v>
      </c>
      <c r="AC1033" s="3">
        <v>0</v>
      </c>
      <c r="AD1033">
        <v>0</v>
      </c>
      <c r="AE1033" s="3">
        <v>344706</v>
      </c>
      <c r="AF1033" s="3">
        <f t="shared" si="64"/>
        <v>-344706</v>
      </c>
      <c r="AG1033" s="3">
        <v>0</v>
      </c>
      <c r="AH1033" s="3">
        <f t="shared" si="65"/>
        <v>0</v>
      </c>
      <c r="AI1033" s="3">
        <f t="shared" si="66"/>
        <v>0</v>
      </c>
      <c r="AJ1033">
        <v>0</v>
      </c>
      <c r="AK1033">
        <v>0</v>
      </c>
      <c r="AL1033">
        <v>171088.34</v>
      </c>
      <c r="AM1033">
        <f t="shared" si="67"/>
        <v>342176.68</v>
      </c>
      <c r="AN1033">
        <v>173617.66</v>
      </c>
      <c r="AO1033">
        <v>49.63</v>
      </c>
    </row>
    <row r="1034" spans="1:41" hidden="1" x14ac:dyDescent="0.3">
      <c r="A1034">
        <v>12333</v>
      </c>
      <c r="B1034">
        <v>225163</v>
      </c>
      <c r="C1034">
        <v>257188</v>
      </c>
      <c r="D1034">
        <v>6567</v>
      </c>
      <c r="G1034" t="s">
        <v>2114</v>
      </c>
      <c r="H1034" t="s">
        <v>2115</v>
      </c>
      <c r="I1034">
        <v>0</v>
      </c>
      <c r="J1034" t="s">
        <v>519</v>
      </c>
      <c r="K1034" t="s">
        <v>520</v>
      </c>
      <c r="L1034">
        <v>5</v>
      </c>
      <c r="M1034">
        <v>58</v>
      </c>
      <c r="N1034" t="s">
        <v>617</v>
      </c>
      <c r="O1034" t="s">
        <v>618</v>
      </c>
      <c r="P1034" t="s">
        <v>619</v>
      </c>
      <c r="Q1034" t="s">
        <v>524</v>
      </c>
      <c r="R1034" t="s">
        <v>525</v>
      </c>
      <c r="S1034" t="s">
        <v>526</v>
      </c>
      <c r="T1034" t="s">
        <v>527</v>
      </c>
      <c r="U1034" t="s">
        <v>779</v>
      </c>
      <c r="V1034" t="s">
        <v>780</v>
      </c>
      <c r="W1034" t="s">
        <v>541</v>
      </c>
      <c r="X1034" t="s">
        <v>542</v>
      </c>
      <c r="Y1034" t="s">
        <v>599</v>
      </c>
      <c r="Z1034" t="s">
        <v>600</v>
      </c>
      <c r="AA1034" t="s">
        <v>29</v>
      </c>
      <c r="AB1034" s="3">
        <v>23400</v>
      </c>
      <c r="AC1034">
        <v>0</v>
      </c>
      <c r="AD1034">
        <v>0</v>
      </c>
      <c r="AE1034" s="3">
        <v>23400</v>
      </c>
      <c r="AF1034" s="3">
        <f t="shared" si="64"/>
        <v>0</v>
      </c>
      <c r="AG1034" s="3">
        <v>23400</v>
      </c>
      <c r="AH1034" s="3">
        <f t="shared" si="65"/>
        <v>24172.199999999997</v>
      </c>
      <c r="AI1034" s="3">
        <f t="shared" si="66"/>
        <v>24945.710399999996</v>
      </c>
      <c r="AJ1034">
        <v>0</v>
      </c>
      <c r="AK1034">
        <v>0</v>
      </c>
      <c r="AL1034">
        <v>0</v>
      </c>
      <c r="AM1034">
        <f t="shared" si="67"/>
        <v>0</v>
      </c>
      <c r="AN1034">
        <v>23400</v>
      </c>
      <c r="AO1034">
        <v>0</v>
      </c>
    </row>
    <row r="1035" spans="1:41" hidden="1" x14ac:dyDescent="0.3">
      <c r="A1035">
        <v>11170</v>
      </c>
      <c r="B1035">
        <v>200612</v>
      </c>
      <c r="C1035">
        <v>238108</v>
      </c>
      <c r="D1035">
        <v>486</v>
      </c>
      <c r="G1035" t="s">
        <v>1518</v>
      </c>
      <c r="H1035" t="s">
        <v>1519</v>
      </c>
      <c r="I1035">
        <v>0</v>
      </c>
      <c r="J1035" t="s">
        <v>519</v>
      </c>
      <c r="K1035" t="s">
        <v>520</v>
      </c>
      <c r="L1035">
        <v>10</v>
      </c>
      <c r="M1035">
        <v>96</v>
      </c>
      <c r="N1035" t="s">
        <v>551</v>
      </c>
      <c r="O1035" t="s">
        <v>552</v>
      </c>
      <c r="P1035" t="s">
        <v>553</v>
      </c>
      <c r="Q1035" t="s">
        <v>524</v>
      </c>
      <c r="R1035" t="s">
        <v>525</v>
      </c>
      <c r="S1035" t="s">
        <v>526</v>
      </c>
      <c r="T1035" t="s">
        <v>527</v>
      </c>
      <c r="U1035" t="s">
        <v>554</v>
      </c>
      <c r="V1035" t="s">
        <v>555</v>
      </c>
      <c r="W1035" t="s">
        <v>541</v>
      </c>
      <c r="X1035" t="s">
        <v>542</v>
      </c>
      <c r="Y1035" t="s">
        <v>650</v>
      </c>
      <c r="Z1035" t="s">
        <v>651</v>
      </c>
      <c r="AA1035" t="s">
        <v>26</v>
      </c>
      <c r="AB1035" s="3">
        <v>37892</v>
      </c>
      <c r="AC1035" s="3">
        <v>0</v>
      </c>
      <c r="AD1035">
        <v>0</v>
      </c>
      <c r="AE1035" s="3">
        <v>37892</v>
      </c>
      <c r="AF1035" s="3">
        <f t="shared" si="64"/>
        <v>-37892</v>
      </c>
      <c r="AG1035" s="3">
        <v>0</v>
      </c>
      <c r="AH1035" s="3">
        <f t="shared" si="65"/>
        <v>0</v>
      </c>
      <c r="AI1035" s="3">
        <f t="shared" si="66"/>
        <v>0</v>
      </c>
      <c r="AJ1035">
        <v>0</v>
      </c>
      <c r="AK1035">
        <v>0</v>
      </c>
      <c r="AL1035">
        <v>18748.71</v>
      </c>
      <c r="AM1035">
        <f t="shared" si="67"/>
        <v>37497.42</v>
      </c>
      <c r="AN1035">
        <v>19143.29</v>
      </c>
      <c r="AO1035">
        <v>49.48</v>
      </c>
    </row>
    <row r="1036" spans="1:41" hidden="1" x14ac:dyDescent="0.3">
      <c r="A1036">
        <v>11170</v>
      </c>
      <c r="B1036">
        <v>200623</v>
      </c>
      <c r="C1036">
        <v>238119</v>
      </c>
      <c r="D1036">
        <v>486</v>
      </c>
      <c r="G1036" t="s">
        <v>1518</v>
      </c>
      <c r="H1036" t="s">
        <v>1519</v>
      </c>
      <c r="I1036">
        <v>0</v>
      </c>
      <c r="J1036" t="s">
        <v>519</v>
      </c>
      <c r="K1036" t="s">
        <v>520</v>
      </c>
      <c r="L1036">
        <v>10</v>
      </c>
      <c r="M1036">
        <v>96</v>
      </c>
      <c r="N1036" t="s">
        <v>551</v>
      </c>
      <c r="O1036" t="s">
        <v>552</v>
      </c>
      <c r="P1036" t="s">
        <v>553</v>
      </c>
      <c r="Q1036" t="s">
        <v>524</v>
      </c>
      <c r="R1036" t="s">
        <v>525</v>
      </c>
      <c r="S1036" t="s">
        <v>526</v>
      </c>
      <c r="T1036" t="s">
        <v>527</v>
      </c>
      <c r="U1036" t="s">
        <v>554</v>
      </c>
      <c r="V1036" t="s">
        <v>555</v>
      </c>
      <c r="W1036" t="s">
        <v>541</v>
      </c>
      <c r="X1036" t="s">
        <v>542</v>
      </c>
      <c r="Y1036" t="s">
        <v>656</v>
      </c>
      <c r="Z1036" t="s">
        <v>657</v>
      </c>
      <c r="AA1036" t="s">
        <v>26</v>
      </c>
      <c r="AB1036" s="3">
        <v>157882</v>
      </c>
      <c r="AC1036" s="3">
        <v>0</v>
      </c>
      <c r="AD1036">
        <v>0</v>
      </c>
      <c r="AE1036" s="3">
        <v>157882</v>
      </c>
      <c r="AF1036" s="3">
        <f t="shared" si="64"/>
        <v>-157882</v>
      </c>
      <c r="AG1036" s="3">
        <v>0</v>
      </c>
      <c r="AH1036" s="3">
        <f t="shared" si="65"/>
        <v>0</v>
      </c>
      <c r="AI1036" s="3">
        <f t="shared" si="66"/>
        <v>0</v>
      </c>
      <c r="AJ1036">
        <v>0</v>
      </c>
      <c r="AK1036">
        <v>0</v>
      </c>
      <c r="AL1036">
        <v>49973.51</v>
      </c>
      <c r="AM1036">
        <f t="shared" si="67"/>
        <v>99947.02</v>
      </c>
      <c r="AN1036">
        <v>107908.49</v>
      </c>
      <c r="AO1036">
        <v>31.65</v>
      </c>
    </row>
    <row r="1037" spans="1:41" hidden="1" x14ac:dyDescent="0.3">
      <c r="A1037">
        <v>11170</v>
      </c>
      <c r="B1037">
        <v>200347</v>
      </c>
      <c r="C1037">
        <v>237853</v>
      </c>
      <c r="D1037">
        <v>486</v>
      </c>
      <c r="G1037" t="s">
        <v>1518</v>
      </c>
      <c r="H1037" t="s">
        <v>1519</v>
      </c>
      <c r="I1037">
        <v>0</v>
      </c>
      <c r="J1037" t="s">
        <v>519</v>
      </c>
      <c r="K1037" t="s">
        <v>520</v>
      </c>
      <c r="L1037">
        <v>10</v>
      </c>
      <c r="M1037">
        <v>96</v>
      </c>
      <c r="N1037" t="s">
        <v>551</v>
      </c>
      <c r="O1037" t="s">
        <v>552</v>
      </c>
      <c r="P1037" t="s">
        <v>553</v>
      </c>
      <c r="Q1037" t="s">
        <v>524</v>
      </c>
      <c r="R1037" t="s">
        <v>525</v>
      </c>
      <c r="S1037" t="s">
        <v>526</v>
      </c>
      <c r="T1037" t="s">
        <v>527</v>
      </c>
      <c r="U1037" t="s">
        <v>554</v>
      </c>
      <c r="V1037" t="s">
        <v>555</v>
      </c>
      <c r="W1037" t="s">
        <v>541</v>
      </c>
      <c r="X1037" t="s">
        <v>542</v>
      </c>
      <c r="Y1037" t="s">
        <v>658</v>
      </c>
      <c r="Z1037" t="s">
        <v>659</v>
      </c>
      <c r="AA1037" t="s">
        <v>26</v>
      </c>
      <c r="AB1037" s="3">
        <v>460</v>
      </c>
      <c r="AC1037" s="3">
        <v>0</v>
      </c>
      <c r="AD1037">
        <v>0</v>
      </c>
      <c r="AE1037" s="3">
        <v>460</v>
      </c>
      <c r="AF1037" s="3">
        <f t="shared" si="64"/>
        <v>-460</v>
      </c>
      <c r="AG1037" s="3">
        <v>0</v>
      </c>
      <c r="AH1037" s="3">
        <f t="shared" si="65"/>
        <v>0</v>
      </c>
      <c r="AI1037" s="3">
        <f t="shared" si="66"/>
        <v>0</v>
      </c>
      <c r="AJ1037">
        <v>0</v>
      </c>
      <c r="AK1037">
        <v>0</v>
      </c>
      <c r="AL1037">
        <v>225.9</v>
      </c>
      <c r="AM1037">
        <f t="shared" si="67"/>
        <v>451.8</v>
      </c>
      <c r="AN1037">
        <v>234.1</v>
      </c>
      <c r="AO1037">
        <v>49.11</v>
      </c>
    </row>
    <row r="1038" spans="1:41" hidden="1" x14ac:dyDescent="0.3">
      <c r="A1038">
        <v>11170</v>
      </c>
      <c r="B1038">
        <v>200618</v>
      </c>
      <c r="C1038">
        <v>238114</v>
      </c>
      <c r="D1038">
        <v>486</v>
      </c>
      <c r="G1038" t="s">
        <v>1518</v>
      </c>
      <c r="H1038" t="s">
        <v>1519</v>
      </c>
      <c r="I1038">
        <v>0</v>
      </c>
      <c r="J1038" t="s">
        <v>519</v>
      </c>
      <c r="K1038" t="s">
        <v>520</v>
      </c>
      <c r="L1038">
        <v>10</v>
      </c>
      <c r="M1038">
        <v>96</v>
      </c>
      <c r="N1038" t="s">
        <v>551</v>
      </c>
      <c r="O1038" t="s">
        <v>552</v>
      </c>
      <c r="P1038" t="s">
        <v>553</v>
      </c>
      <c r="Q1038" t="s">
        <v>524</v>
      </c>
      <c r="R1038" t="s">
        <v>525</v>
      </c>
      <c r="S1038" t="s">
        <v>526</v>
      </c>
      <c r="T1038" t="s">
        <v>527</v>
      </c>
      <c r="U1038" t="s">
        <v>554</v>
      </c>
      <c r="V1038" t="s">
        <v>555</v>
      </c>
      <c r="W1038" t="s">
        <v>541</v>
      </c>
      <c r="X1038" t="s">
        <v>542</v>
      </c>
      <c r="Y1038" t="s">
        <v>646</v>
      </c>
      <c r="Z1038" t="s">
        <v>647</v>
      </c>
      <c r="AA1038" t="s">
        <v>26</v>
      </c>
      <c r="AB1038" s="3">
        <v>6823</v>
      </c>
      <c r="AC1038" s="3">
        <v>0</v>
      </c>
      <c r="AD1038">
        <v>0</v>
      </c>
      <c r="AE1038" s="3">
        <v>6823</v>
      </c>
      <c r="AF1038" s="3">
        <f t="shared" si="64"/>
        <v>-6823</v>
      </c>
      <c r="AG1038" s="3">
        <v>0</v>
      </c>
      <c r="AH1038" s="3">
        <f t="shared" si="65"/>
        <v>0</v>
      </c>
      <c r="AI1038" s="3">
        <f t="shared" si="66"/>
        <v>0</v>
      </c>
      <c r="AJ1038">
        <v>0</v>
      </c>
      <c r="AK1038">
        <v>0</v>
      </c>
      <c r="AL1038">
        <v>3188.16</v>
      </c>
      <c r="AM1038">
        <f t="shared" si="67"/>
        <v>6376.32</v>
      </c>
      <c r="AN1038">
        <v>3634.84</v>
      </c>
      <c r="AO1038">
        <v>46.73</v>
      </c>
    </row>
    <row r="1039" spans="1:41" hidden="1" x14ac:dyDescent="0.3">
      <c r="A1039">
        <v>11170</v>
      </c>
      <c r="B1039">
        <v>200637</v>
      </c>
      <c r="C1039">
        <v>238133</v>
      </c>
      <c r="D1039">
        <v>486</v>
      </c>
      <c r="G1039" t="s">
        <v>1518</v>
      </c>
      <c r="H1039" t="s">
        <v>1519</v>
      </c>
      <c r="I1039">
        <v>0</v>
      </c>
      <c r="J1039" t="s">
        <v>519</v>
      </c>
      <c r="K1039" t="s">
        <v>520</v>
      </c>
      <c r="L1039">
        <v>10</v>
      </c>
      <c r="M1039">
        <v>96</v>
      </c>
      <c r="N1039" t="s">
        <v>551</v>
      </c>
      <c r="O1039" t="s">
        <v>552</v>
      </c>
      <c r="P1039" t="s">
        <v>553</v>
      </c>
      <c r="Q1039" t="s">
        <v>524</v>
      </c>
      <c r="R1039" t="s">
        <v>525</v>
      </c>
      <c r="S1039" t="s">
        <v>526</v>
      </c>
      <c r="T1039" t="s">
        <v>527</v>
      </c>
      <c r="U1039" t="s">
        <v>554</v>
      </c>
      <c r="V1039" t="s">
        <v>555</v>
      </c>
      <c r="W1039" t="s">
        <v>541</v>
      </c>
      <c r="X1039" t="s">
        <v>542</v>
      </c>
      <c r="Y1039" t="s">
        <v>660</v>
      </c>
      <c r="Z1039" t="s">
        <v>661</v>
      </c>
      <c r="AA1039" t="s">
        <v>26</v>
      </c>
      <c r="AB1039" s="3">
        <v>392366</v>
      </c>
      <c r="AC1039" s="3">
        <v>0</v>
      </c>
      <c r="AD1039">
        <v>0</v>
      </c>
      <c r="AE1039" s="3">
        <v>392366</v>
      </c>
      <c r="AF1039" s="3">
        <f t="shared" si="64"/>
        <v>-392366</v>
      </c>
      <c r="AG1039" s="3">
        <v>0</v>
      </c>
      <c r="AH1039" s="3">
        <f t="shared" si="65"/>
        <v>0</v>
      </c>
      <c r="AI1039" s="3">
        <f t="shared" si="66"/>
        <v>0</v>
      </c>
      <c r="AJ1039">
        <v>0</v>
      </c>
      <c r="AK1039">
        <v>0</v>
      </c>
      <c r="AL1039">
        <v>193931.55</v>
      </c>
      <c r="AM1039">
        <f t="shared" si="67"/>
        <v>387863.1</v>
      </c>
      <c r="AN1039">
        <v>198434.45</v>
      </c>
      <c r="AO1039">
        <v>49.43</v>
      </c>
    </row>
    <row r="1040" spans="1:41" hidden="1" x14ac:dyDescent="0.3">
      <c r="A1040">
        <v>11170</v>
      </c>
      <c r="B1040">
        <v>200658</v>
      </c>
      <c r="C1040">
        <v>238154</v>
      </c>
      <c r="D1040">
        <v>486</v>
      </c>
      <c r="G1040" t="s">
        <v>1518</v>
      </c>
      <c r="H1040" t="s">
        <v>1519</v>
      </c>
      <c r="I1040">
        <v>0</v>
      </c>
      <c r="J1040" t="s">
        <v>519</v>
      </c>
      <c r="K1040" t="s">
        <v>520</v>
      </c>
      <c r="L1040">
        <v>10</v>
      </c>
      <c r="M1040">
        <v>96</v>
      </c>
      <c r="N1040" t="s">
        <v>551</v>
      </c>
      <c r="O1040" t="s">
        <v>552</v>
      </c>
      <c r="P1040" t="s">
        <v>553</v>
      </c>
      <c r="Q1040" t="s">
        <v>524</v>
      </c>
      <c r="R1040" t="s">
        <v>525</v>
      </c>
      <c r="S1040" t="s">
        <v>526</v>
      </c>
      <c r="T1040" t="s">
        <v>527</v>
      </c>
      <c r="U1040" t="s">
        <v>554</v>
      </c>
      <c r="V1040" t="s">
        <v>555</v>
      </c>
      <c r="W1040" t="s">
        <v>541</v>
      </c>
      <c r="X1040" t="s">
        <v>542</v>
      </c>
      <c r="Y1040" t="s">
        <v>644</v>
      </c>
      <c r="Z1040" t="s">
        <v>645</v>
      </c>
      <c r="AA1040" t="s">
        <v>26</v>
      </c>
      <c r="AB1040" s="3">
        <v>211343</v>
      </c>
      <c r="AC1040" s="3">
        <v>0</v>
      </c>
      <c r="AD1040">
        <v>0</v>
      </c>
      <c r="AE1040" s="3">
        <v>211343</v>
      </c>
      <c r="AF1040" s="3">
        <f t="shared" si="64"/>
        <v>-211343</v>
      </c>
      <c r="AG1040" s="3">
        <v>0</v>
      </c>
      <c r="AH1040" s="3">
        <f t="shared" si="65"/>
        <v>0</v>
      </c>
      <c r="AI1040" s="3">
        <f t="shared" si="66"/>
        <v>0</v>
      </c>
      <c r="AJ1040">
        <v>0</v>
      </c>
      <c r="AK1040">
        <v>0</v>
      </c>
      <c r="AL1040">
        <v>86460.9</v>
      </c>
      <c r="AM1040">
        <f t="shared" si="67"/>
        <v>172921.8</v>
      </c>
      <c r="AN1040">
        <v>124882.1</v>
      </c>
      <c r="AO1040">
        <v>40.909999999999997</v>
      </c>
    </row>
    <row r="1041" spans="1:41" hidden="1" x14ac:dyDescent="0.3">
      <c r="A1041">
        <v>11170</v>
      </c>
      <c r="B1041">
        <v>223844</v>
      </c>
      <c r="C1041">
        <v>256481</v>
      </c>
      <c r="D1041">
        <v>486</v>
      </c>
      <c r="G1041" t="s">
        <v>1518</v>
      </c>
      <c r="H1041" t="s">
        <v>1519</v>
      </c>
      <c r="I1041">
        <v>0</v>
      </c>
      <c r="J1041" t="s">
        <v>519</v>
      </c>
      <c r="K1041" t="s">
        <v>520</v>
      </c>
      <c r="L1041">
        <v>10</v>
      </c>
      <c r="M1041">
        <v>96</v>
      </c>
      <c r="N1041" t="s">
        <v>551</v>
      </c>
      <c r="O1041" t="s">
        <v>552</v>
      </c>
      <c r="P1041" t="s">
        <v>553</v>
      </c>
      <c r="Q1041" t="s">
        <v>524</v>
      </c>
      <c r="R1041" t="s">
        <v>525</v>
      </c>
      <c r="S1041" t="s">
        <v>526</v>
      </c>
      <c r="T1041" t="s">
        <v>527</v>
      </c>
      <c r="U1041" t="s">
        <v>554</v>
      </c>
      <c r="V1041" t="s">
        <v>555</v>
      </c>
      <c r="W1041" t="s">
        <v>541</v>
      </c>
      <c r="X1041" t="s">
        <v>542</v>
      </c>
      <c r="Y1041" t="s">
        <v>669</v>
      </c>
      <c r="Z1041" t="s">
        <v>670</v>
      </c>
      <c r="AA1041" t="s">
        <v>26</v>
      </c>
      <c r="AB1041" s="3">
        <v>24000</v>
      </c>
      <c r="AC1041" s="3">
        <v>0</v>
      </c>
      <c r="AD1041">
        <v>0</v>
      </c>
      <c r="AE1041" s="3">
        <v>24000</v>
      </c>
      <c r="AF1041" s="3">
        <f t="shared" si="64"/>
        <v>-24000</v>
      </c>
      <c r="AG1041" s="3">
        <v>0</v>
      </c>
      <c r="AH1041" s="3">
        <f t="shared" si="65"/>
        <v>0</v>
      </c>
      <c r="AI1041" s="3">
        <f t="shared" si="66"/>
        <v>0</v>
      </c>
      <c r="AJ1041">
        <v>0</v>
      </c>
      <c r="AK1041">
        <v>0</v>
      </c>
      <c r="AL1041">
        <v>12000</v>
      </c>
      <c r="AM1041">
        <f t="shared" si="67"/>
        <v>24000</v>
      </c>
      <c r="AN1041">
        <v>12000</v>
      </c>
      <c r="AO1041">
        <v>50</v>
      </c>
    </row>
    <row r="1042" spans="1:41" hidden="1" x14ac:dyDescent="0.3">
      <c r="A1042">
        <v>11170</v>
      </c>
      <c r="B1042">
        <v>200650</v>
      </c>
      <c r="C1042">
        <v>238146</v>
      </c>
      <c r="D1042">
        <v>486</v>
      </c>
      <c r="G1042" t="s">
        <v>1518</v>
      </c>
      <c r="H1042" t="s">
        <v>1519</v>
      </c>
      <c r="I1042">
        <v>0</v>
      </c>
      <c r="J1042" t="s">
        <v>519</v>
      </c>
      <c r="K1042" t="s">
        <v>520</v>
      </c>
      <c r="L1042">
        <v>10</v>
      </c>
      <c r="M1042">
        <v>96</v>
      </c>
      <c r="N1042" t="s">
        <v>551</v>
      </c>
      <c r="O1042" t="s">
        <v>552</v>
      </c>
      <c r="P1042" t="s">
        <v>553</v>
      </c>
      <c r="Q1042" t="s">
        <v>524</v>
      </c>
      <c r="R1042" t="s">
        <v>525</v>
      </c>
      <c r="S1042" t="s">
        <v>526</v>
      </c>
      <c r="T1042" t="s">
        <v>527</v>
      </c>
      <c r="U1042" t="s">
        <v>554</v>
      </c>
      <c r="V1042" t="s">
        <v>555</v>
      </c>
      <c r="W1042" t="s">
        <v>541</v>
      </c>
      <c r="X1042" t="s">
        <v>542</v>
      </c>
      <c r="Y1042" t="s">
        <v>652</v>
      </c>
      <c r="Z1042" t="s">
        <v>653</v>
      </c>
      <c r="AA1042" t="s">
        <v>26</v>
      </c>
      <c r="AB1042" s="3">
        <v>1894581</v>
      </c>
      <c r="AC1042" s="3">
        <v>0</v>
      </c>
      <c r="AD1042">
        <v>0</v>
      </c>
      <c r="AE1042" s="3">
        <v>1894581</v>
      </c>
      <c r="AF1042" s="3">
        <f t="shared" si="64"/>
        <v>-1894581</v>
      </c>
      <c r="AG1042" s="3">
        <v>0</v>
      </c>
      <c r="AH1042" s="3">
        <f t="shared" si="65"/>
        <v>0</v>
      </c>
      <c r="AI1042" s="3">
        <f t="shared" si="66"/>
        <v>0</v>
      </c>
      <c r="AJ1042">
        <v>0</v>
      </c>
      <c r="AK1042">
        <v>0</v>
      </c>
      <c r="AL1042">
        <v>937435.08</v>
      </c>
      <c r="AM1042">
        <f t="shared" si="67"/>
        <v>1874870.16</v>
      </c>
      <c r="AN1042">
        <v>957145.92</v>
      </c>
      <c r="AO1042">
        <v>49.48</v>
      </c>
    </row>
    <row r="1043" spans="1:41" hidden="1" x14ac:dyDescent="0.3">
      <c r="A1043">
        <v>11170</v>
      </c>
      <c r="B1043">
        <v>200644</v>
      </c>
      <c r="C1043">
        <v>238140</v>
      </c>
      <c r="D1043">
        <v>486</v>
      </c>
      <c r="G1043" t="s">
        <v>1518</v>
      </c>
      <c r="H1043" t="s">
        <v>1519</v>
      </c>
      <c r="I1043">
        <v>0</v>
      </c>
      <c r="J1043" t="s">
        <v>519</v>
      </c>
      <c r="K1043" t="s">
        <v>520</v>
      </c>
      <c r="L1043">
        <v>10</v>
      </c>
      <c r="M1043">
        <v>96</v>
      </c>
      <c r="N1043" t="s">
        <v>551</v>
      </c>
      <c r="O1043" t="s">
        <v>552</v>
      </c>
      <c r="P1043" t="s">
        <v>553</v>
      </c>
      <c r="Q1043" t="s">
        <v>524</v>
      </c>
      <c r="R1043" t="s">
        <v>525</v>
      </c>
      <c r="S1043" t="s">
        <v>526</v>
      </c>
      <c r="T1043" t="s">
        <v>527</v>
      </c>
      <c r="U1043" t="s">
        <v>554</v>
      </c>
      <c r="V1043" t="s">
        <v>555</v>
      </c>
      <c r="W1043" t="s">
        <v>541</v>
      </c>
      <c r="X1043" t="s">
        <v>542</v>
      </c>
      <c r="Y1043" t="s">
        <v>642</v>
      </c>
      <c r="Z1043" t="s">
        <v>643</v>
      </c>
      <c r="AA1043" t="s">
        <v>26</v>
      </c>
      <c r="AB1043" s="3">
        <v>152067</v>
      </c>
      <c r="AC1043" s="3">
        <v>0</v>
      </c>
      <c r="AD1043">
        <v>0</v>
      </c>
      <c r="AE1043" s="3">
        <v>152067</v>
      </c>
      <c r="AF1043" s="3">
        <f t="shared" si="64"/>
        <v>-152067</v>
      </c>
      <c r="AG1043" s="3">
        <v>0</v>
      </c>
      <c r="AH1043" s="3">
        <f t="shared" si="65"/>
        <v>0</v>
      </c>
      <c r="AI1043" s="3">
        <f t="shared" si="66"/>
        <v>0</v>
      </c>
      <c r="AJ1043">
        <v>0</v>
      </c>
      <c r="AK1043">
        <v>0</v>
      </c>
      <c r="AL1043">
        <v>76432.02</v>
      </c>
      <c r="AM1043">
        <f t="shared" si="67"/>
        <v>152864.04</v>
      </c>
      <c r="AN1043">
        <v>75634.98</v>
      </c>
      <c r="AO1043">
        <v>50.26</v>
      </c>
    </row>
    <row r="1044" spans="1:41" hidden="1" x14ac:dyDescent="0.3">
      <c r="A1044">
        <v>11170</v>
      </c>
      <c r="B1044">
        <v>232817</v>
      </c>
      <c r="C1044">
        <v>257893</v>
      </c>
      <c r="D1044">
        <v>486</v>
      </c>
      <c r="G1044" t="s">
        <v>1518</v>
      </c>
      <c r="H1044" t="s">
        <v>1519</v>
      </c>
      <c r="I1044">
        <v>0</v>
      </c>
      <c r="J1044" t="s">
        <v>519</v>
      </c>
      <c r="K1044" t="s">
        <v>520</v>
      </c>
      <c r="L1044">
        <v>10</v>
      </c>
      <c r="M1044">
        <v>96</v>
      </c>
      <c r="N1044" t="s">
        <v>551</v>
      </c>
      <c r="O1044" t="s">
        <v>552</v>
      </c>
      <c r="P1044" t="s">
        <v>553</v>
      </c>
      <c r="Q1044" t="s">
        <v>524</v>
      </c>
      <c r="R1044" t="s">
        <v>525</v>
      </c>
      <c r="S1044" t="s">
        <v>526</v>
      </c>
      <c r="T1044" t="s">
        <v>527</v>
      </c>
      <c r="U1044" t="s">
        <v>554</v>
      </c>
      <c r="V1044" t="s">
        <v>555</v>
      </c>
      <c r="W1044" t="s">
        <v>541</v>
      </c>
      <c r="X1044" t="s">
        <v>542</v>
      </c>
      <c r="Y1044" t="s">
        <v>675</v>
      </c>
      <c r="Z1044" t="s">
        <v>676</v>
      </c>
      <c r="AA1044" t="s">
        <v>26</v>
      </c>
      <c r="AB1044" s="3">
        <v>14524</v>
      </c>
      <c r="AC1044" s="3">
        <v>0</v>
      </c>
      <c r="AD1044">
        <v>0</v>
      </c>
      <c r="AE1044" s="3">
        <v>14524</v>
      </c>
      <c r="AF1044" s="3">
        <f t="shared" si="64"/>
        <v>-14524</v>
      </c>
      <c r="AG1044" s="3">
        <v>0</v>
      </c>
      <c r="AH1044" s="3">
        <f t="shared" si="65"/>
        <v>0</v>
      </c>
      <c r="AI1044" s="3">
        <f t="shared" si="66"/>
        <v>0</v>
      </c>
      <c r="AJ1044">
        <v>0</v>
      </c>
      <c r="AK1044">
        <v>0</v>
      </c>
      <c r="AL1044">
        <v>4680.92</v>
      </c>
      <c r="AM1044">
        <f t="shared" si="67"/>
        <v>9361.84</v>
      </c>
      <c r="AN1044">
        <v>9843.08</v>
      </c>
      <c r="AO1044">
        <v>32.229999999999997</v>
      </c>
    </row>
    <row r="1045" spans="1:41" hidden="1" x14ac:dyDescent="0.3">
      <c r="A1045">
        <v>12334</v>
      </c>
      <c r="B1045">
        <v>225162</v>
      </c>
      <c r="C1045">
        <v>257187</v>
      </c>
      <c r="D1045">
        <v>6568</v>
      </c>
      <c r="G1045" t="s">
        <v>1992</v>
      </c>
      <c r="H1045" t="s">
        <v>1993</v>
      </c>
      <c r="I1045">
        <v>0</v>
      </c>
      <c r="J1045" t="s">
        <v>519</v>
      </c>
      <c r="K1045" t="s">
        <v>520</v>
      </c>
      <c r="L1045">
        <v>5</v>
      </c>
      <c r="M1045">
        <v>58</v>
      </c>
      <c r="N1045" t="s">
        <v>617</v>
      </c>
      <c r="O1045" t="s">
        <v>618</v>
      </c>
      <c r="P1045" t="s">
        <v>619</v>
      </c>
      <c r="Q1045" t="s">
        <v>524</v>
      </c>
      <c r="R1045" t="s">
        <v>525</v>
      </c>
      <c r="S1045" t="s">
        <v>526</v>
      </c>
      <c r="T1045" t="s">
        <v>527</v>
      </c>
      <c r="U1045" t="s">
        <v>779</v>
      </c>
      <c r="V1045" t="s">
        <v>780</v>
      </c>
      <c r="W1045" t="s">
        <v>541</v>
      </c>
      <c r="X1045" t="s">
        <v>542</v>
      </c>
      <c r="Y1045" t="s">
        <v>599</v>
      </c>
      <c r="Z1045" t="s">
        <v>600</v>
      </c>
      <c r="AA1045" t="s">
        <v>29</v>
      </c>
      <c r="AB1045" s="3">
        <v>23400</v>
      </c>
      <c r="AC1045">
        <v>0</v>
      </c>
      <c r="AD1045">
        <v>0</v>
      </c>
      <c r="AE1045" s="3">
        <v>23400</v>
      </c>
      <c r="AF1045" s="3">
        <f t="shared" si="64"/>
        <v>0</v>
      </c>
      <c r="AG1045" s="3">
        <v>23400</v>
      </c>
      <c r="AH1045" s="3">
        <f t="shared" si="65"/>
        <v>24172.199999999997</v>
      </c>
      <c r="AI1045" s="3">
        <f t="shared" si="66"/>
        <v>24945.710399999996</v>
      </c>
      <c r="AJ1045">
        <v>0</v>
      </c>
      <c r="AK1045">
        <v>0</v>
      </c>
      <c r="AL1045">
        <v>0</v>
      </c>
      <c r="AM1045">
        <f t="shared" si="67"/>
        <v>0</v>
      </c>
      <c r="AN1045">
        <v>23400</v>
      </c>
      <c r="AO1045">
        <v>0</v>
      </c>
    </row>
    <row r="1046" spans="1:41" hidden="1" x14ac:dyDescent="0.3">
      <c r="A1046">
        <v>12339</v>
      </c>
      <c r="B1046">
        <v>224380</v>
      </c>
      <c r="C1046">
        <v>256799</v>
      </c>
      <c r="D1046">
        <v>6573</v>
      </c>
      <c r="G1046" t="s">
        <v>2124</v>
      </c>
      <c r="H1046" t="s">
        <v>2125</v>
      </c>
      <c r="I1046">
        <v>0</v>
      </c>
      <c r="J1046" t="s">
        <v>519</v>
      </c>
      <c r="K1046" t="s">
        <v>520</v>
      </c>
      <c r="L1046">
        <v>5</v>
      </c>
      <c r="M1046">
        <v>58</v>
      </c>
      <c r="N1046" t="s">
        <v>617</v>
      </c>
      <c r="O1046" t="s">
        <v>618</v>
      </c>
      <c r="P1046" t="s">
        <v>619</v>
      </c>
      <c r="Q1046" t="s">
        <v>524</v>
      </c>
      <c r="R1046" t="s">
        <v>525</v>
      </c>
      <c r="S1046" t="s">
        <v>526</v>
      </c>
      <c r="T1046" t="s">
        <v>527</v>
      </c>
      <c r="U1046" t="s">
        <v>779</v>
      </c>
      <c r="V1046" t="s">
        <v>780</v>
      </c>
      <c r="W1046" t="s">
        <v>530</v>
      </c>
      <c r="X1046" t="s">
        <v>531</v>
      </c>
      <c r="Y1046" t="s">
        <v>706</v>
      </c>
      <c r="Z1046" t="s">
        <v>707</v>
      </c>
      <c r="AA1046" t="s">
        <v>28</v>
      </c>
      <c r="AB1046" s="3">
        <v>17625</v>
      </c>
      <c r="AC1046">
        <v>0</v>
      </c>
      <c r="AD1046">
        <v>0</v>
      </c>
      <c r="AE1046" s="3">
        <v>17625</v>
      </c>
      <c r="AF1046" s="3">
        <f t="shared" si="64"/>
        <v>0</v>
      </c>
      <c r="AG1046" s="3">
        <v>17625</v>
      </c>
      <c r="AH1046" s="3">
        <f t="shared" si="65"/>
        <v>18206.625</v>
      </c>
      <c r="AI1046" s="3">
        <f t="shared" si="66"/>
        <v>18789.237000000001</v>
      </c>
      <c r="AJ1046">
        <v>0</v>
      </c>
      <c r="AK1046">
        <v>0</v>
      </c>
      <c r="AL1046">
        <v>0</v>
      </c>
      <c r="AM1046">
        <f t="shared" si="67"/>
        <v>0</v>
      </c>
      <c r="AN1046">
        <v>17625</v>
      </c>
      <c r="AO1046">
        <v>0</v>
      </c>
    </row>
    <row r="1047" spans="1:41" hidden="1" x14ac:dyDescent="0.3">
      <c r="A1047">
        <v>12340</v>
      </c>
      <c r="B1047">
        <v>224385</v>
      </c>
      <c r="C1047">
        <v>256804</v>
      </c>
      <c r="D1047">
        <v>6574</v>
      </c>
      <c r="G1047" t="s">
        <v>2128</v>
      </c>
      <c r="H1047" t="s">
        <v>2129</v>
      </c>
      <c r="I1047">
        <v>0</v>
      </c>
      <c r="J1047" t="s">
        <v>519</v>
      </c>
      <c r="K1047" t="s">
        <v>520</v>
      </c>
      <c r="L1047">
        <v>5</v>
      </c>
      <c r="M1047">
        <v>58</v>
      </c>
      <c r="N1047" t="s">
        <v>617</v>
      </c>
      <c r="O1047" t="s">
        <v>618</v>
      </c>
      <c r="P1047" t="s">
        <v>619</v>
      </c>
      <c r="Q1047" t="s">
        <v>524</v>
      </c>
      <c r="R1047" t="s">
        <v>525</v>
      </c>
      <c r="S1047" t="s">
        <v>526</v>
      </c>
      <c r="T1047" t="s">
        <v>527</v>
      </c>
      <c r="U1047" t="s">
        <v>779</v>
      </c>
      <c r="V1047" t="s">
        <v>780</v>
      </c>
      <c r="W1047" t="s">
        <v>530</v>
      </c>
      <c r="X1047" t="s">
        <v>531</v>
      </c>
      <c r="Y1047" t="s">
        <v>706</v>
      </c>
      <c r="Z1047" t="s">
        <v>707</v>
      </c>
      <c r="AA1047" t="s">
        <v>28</v>
      </c>
      <c r="AB1047" s="3">
        <v>17625</v>
      </c>
      <c r="AC1047">
        <v>0</v>
      </c>
      <c r="AD1047">
        <v>0</v>
      </c>
      <c r="AE1047" s="3">
        <v>17625</v>
      </c>
      <c r="AF1047" s="3">
        <f t="shared" si="64"/>
        <v>0</v>
      </c>
      <c r="AG1047" s="3">
        <v>17625</v>
      </c>
      <c r="AH1047" s="3">
        <f t="shared" si="65"/>
        <v>18206.625</v>
      </c>
      <c r="AI1047" s="3">
        <f t="shared" si="66"/>
        <v>18789.237000000001</v>
      </c>
      <c r="AJ1047">
        <v>0</v>
      </c>
      <c r="AK1047">
        <v>0</v>
      </c>
      <c r="AL1047">
        <v>0</v>
      </c>
      <c r="AM1047">
        <f t="shared" si="67"/>
        <v>0</v>
      </c>
      <c r="AN1047">
        <v>17625</v>
      </c>
      <c r="AO1047">
        <v>0</v>
      </c>
    </row>
    <row r="1048" spans="1:41" hidden="1" x14ac:dyDescent="0.3">
      <c r="A1048">
        <v>12341</v>
      </c>
      <c r="B1048">
        <v>224384</v>
      </c>
      <c r="C1048">
        <v>256803</v>
      </c>
      <c r="D1048">
        <v>6575</v>
      </c>
      <c r="G1048" t="s">
        <v>2132</v>
      </c>
      <c r="H1048" t="s">
        <v>2133</v>
      </c>
      <c r="I1048">
        <v>0</v>
      </c>
      <c r="J1048" t="s">
        <v>519</v>
      </c>
      <c r="K1048" t="s">
        <v>520</v>
      </c>
      <c r="L1048">
        <v>5</v>
      </c>
      <c r="M1048">
        <v>58</v>
      </c>
      <c r="N1048" t="s">
        <v>617</v>
      </c>
      <c r="O1048" t="s">
        <v>618</v>
      </c>
      <c r="P1048" t="s">
        <v>619</v>
      </c>
      <c r="Q1048" t="s">
        <v>524</v>
      </c>
      <c r="R1048" t="s">
        <v>525</v>
      </c>
      <c r="S1048" t="s">
        <v>526</v>
      </c>
      <c r="T1048" t="s">
        <v>527</v>
      </c>
      <c r="U1048" t="s">
        <v>779</v>
      </c>
      <c r="V1048" t="s">
        <v>780</v>
      </c>
      <c r="W1048" t="s">
        <v>530</v>
      </c>
      <c r="X1048" t="s">
        <v>531</v>
      </c>
      <c r="Y1048" t="s">
        <v>706</v>
      </c>
      <c r="Z1048" t="s">
        <v>707</v>
      </c>
      <c r="AA1048" t="s">
        <v>28</v>
      </c>
      <c r="AB1048" s="3">
        <v>17625</v>
      </c>
      <c r="AC1048">
        <v>0</v>
      </c>
      <c r="AD1048">
        <v>0</v>
      </c>
      <c r="AE1048" s="3">
        <v>17625</v>
      </c>
      <c r="AF1048" s="3">
        <f t="shared" si="64"/>
        <v>0</v>
      </c>
      <c r="AG1048" s="3">
        <v>17625</v>
      </c>
      <c r="AH1048" s="3">
        <f t="shared" si="65"/>
        <v>18206.625</v>
      </c>
      <c r="AI1048" s="3">
        <f t="shared" si="66"/>
        <v>18789.237000000001</v>
      </c>
      <c r="AJ1048">
        <v>0</v>
      </c>
      <c r="AK1048">
        <v>0</v>
      </c>
      <c r="AL1048">
        <v>2974.45</v>
      </c>
      <c r="AM1048">
        <f t="shared" si="67"/>
        <v>5948.9</v>
      </c>
      <c r="AN1048">
        <v>14650.55</v>
      </c>
      <c r="AO1048">
        <v>16.88</v>
      </c>
    </row>
    <row r="1049" spans="1:41" hidden="1" x14ac:dyDescent="0.3">
      <c r="A1049">
        <v>10820</v>
      </c>
      <c r="B1049">
        <v>224781</v>
      </c>
      <c r="C1049">
        <v>256999</v>
      </c>
      <c r="D1049">
        <v>136</v>
      </c>
      <c r="G1049" t="s">
        <v>929</v>
      </c>
      <c r="H1049" t="s">
        <v>930</v>
      </c>
      <c r="I1049">
        <v>0</v>
      </c>
      <c r="J1049" t="s">
        <v>519</v>
      </c>
      <c r="K1049" t="s">
        <v>520</v>
      </c>
      <c r="L1049">
        <v>10</v>
      </c>
      <c r="M1049">
        <v>114</v>
      </c>
      <c r="N1049" t="s">
        <v>685</v>
      </c>
      <c r="O1049" t="s">
        <v>686</v>
      </c>
      <c r="P1049" t="s">
        <v>687</v>
      </c>
      <c r="Q1049" t="s">
        <v>524</v>
      </c>
      <c r="R1049" t="s">
        <v>525</v>
      </c>
      <c r="S1049" t="s">
        <v>526</v>
      </c>
      <c r="T1049" t="s">
        <v>527</v>
      </c>
      <c r="U1049" t="s">
        <v>528</v>
      </c>
      <c r="V1049" t="s">
        <v>529</v>
      </c>
      <c r="W1049" t="s">
        <v>541</v>
      </c>
      <c r="X1049" t="s">
        <v>542</v>
      </c>
      <c r="Y1049" t="s">
        <v>532</v>
      </c>
      <c r="Z1049" t="s">
        <v>533</v>
      </c>
      <c r="AA1049" t="s">
        <v>28</v>
      </c>
      <c r="AB1049" s="3">
        <v>17000</v>
      </c>
      <c r="AC1049">
        <v>0</v>
      </c>
      <c r="AD1049">
        <v>0</v>
      </c>
      <c r="AE1049" s="3">
        <v>17000</v>
      </c>
      <c r="AF1049" s="3">
        <f t="shared" si="64"/>
        <v>0</v>
      </c>
      <c r="AG1049" s="3">
        <v>17000</v>
      </c>
      <c r="AH1049" s="3">
        <f t="shared" si="65"/>
        <v>17561</v>
      </c>
      <c r="AI1049" s="3">
        <f t="shared" si="66"/>
        <v>18122.952000000001</v>
      </c>
      <c r="AJ1049">
        <v>0</v>
      </c>
      <c r="AK1049">
        <v>0</v>
      </c>
      <c r="AL1049">
        <v>0</v>
      </c>
      <c r="AM1049">
        <f t="shared" si="67"/>
        <v>0</v>
      </c>
      <c r="AN1049">
        <v>17000</v>
      </c>
      <c r="AO1049">
        <v>0</v>
      </c>
    </row>
    <row r="1050" spans="1:41" hidden="1" x14ac:dyDescent="0.3">
      <c r="A1050">
        <v>12336</v>
      </c>
      <c r="B1050">
        <v>225160</v>
      </c>
      <c r="C1050">
        <v>257186</v>
      </c>
      <c r="D1050">
        <v>6570</v>
      </c>
      <c r="G1050" t="s">
        <v>2116</v>
      </c>
      <c r="H1050" t="s">
        <v>2117</v>
      </c>
      <c r="I1050">
        <v>0</v>
      </c>
      <c r="J1050" t="s">
        <v>519</v>
      </c>
      <c r="K1050" t="s">
        <v>520</v>
      </c>
      <c r="L1050">
        <v>5</v>
      </c>
      <c r="M1050">
        <v>58</v>
      </c>
      <c r="N1050" t="s">
        <v>617</v>
      </c>
      <c r="O1050" t="s">
        <v>618</v>
      </c>
      <c r="P1050" t="s">
        <v>619</v>
      </c>
      <c r="Q1050" t="s">
        <v>524</v>
      </c>
      <c r="R1050" t="s">
        <v>525</v>
      </c>
      <c r="S1050" t="s">
        <v>526</v>
      </c>
      <c r="T1050" t="s">
        <v>527</v>
      </c>
      <c r="U1050" t="s">
        <v>779</v>
      </c>
      <c r="V1050" t="s">
        <v>780</v>
      </c>
      <c r="W1050" t="s">
        <v>541</v>
      </c>
      <c r="X1050" t="s">
        <v>542</v>
      </c>
      <c r="Y1050" t="s">
        <v>599</v>
      </c>
      <c r="Z1050" t="s">
        <v>600</v>
      </c>
      <c r="AA1050" t="s">
        <v>29</v>
      </c>
      <c r="AB1050" s="3">
        <v>23400</v>
      </c>
      <c r="AC1050">
        <v>0</v>
      </c>
      <c r="AD1050">
        <v>0</v>
      </c>
      <c r="AE1050" s="3">
        <v>23400</v>
      </c>
      <c r="AF1050" s="3">
        <f t="shared" si="64"/>
        <v>0</v>
      </c>
      <c r="AG1050" s="3">
        <v>23400</v>
      </c>
      <c r="AH1050" s="3">
        <f t="shared" si="65"/>
        <v>24172.199999999997</v>
      </c>
      <c r="AI1050" s="3">
        <f t="shared" si="66"/>
        <v>24945.710399999996</v>
      </c>
      <c r="AJ1050">
        <v>0</v>
      </c>
      <c r="AK1050">
        <v>0</v>
      </c>
      <c r="AL1050">
        <v>3525</v>
      </c>
      <c r="AM1050">
        <f t="shared" si="67"/>
        <v>7050</v>
      </c>
      <c r="AN1050">
        <v>19875</v>
      </c>
      <c r="AO1050">
        <v>15.06</v>
      </c>
    </row>
    <row r="1051" spans="1:41" hidden="1" x14ac:dyDescent="0.3">
      <c r="A1051">
        <v>11179</v>
      </c>
      <c r="B1051">
        <v>223502</v>
      </c>
      <c r="C1051">
        <v>256236</v>
      </c>
      <c r="D1051">
        <v>495</v>
      </c>
      <c r="G1051" t="s">
        <v>1530</v>
      </c>
      <c r="H1051" t="s">
        <v>1531</v>
      </c>
      <c r="I1051">
        <v>0</v>
      </c>
      <c r="J1051" t="s">
        <v>519</v>
      </c>
      <c r="K1051" t="s">
        <v>520</v>
      </c>
      <c r="L1051">
        <v>2</v>
      </c>
      <c r="M1051">
        <v>26</v>
      </c>
      <c r="N1051" t="s">
        <v>767</v>
      </c>
      <c r="O1051" t="s">
        <v>768</v>
      </c>
      <c r="P1051" t="s">
        <v>769</v>
      </c>
      <c r="Q1051" t="s">
        <v>524</v>
      </c>
      <c r="R1051" t="s">
        <v>525</v>
      </c>
      <c r="S1051" t="s">
        <v>526</v>
      </c>
      <c r="T1051" t="s">
        <v>527</v>
      </c>
      <c r="U1051" t="s">
        <v>554</v>
      </c>
      <c r="V1051" t="s">
        <v>555</v>
      </c>
      <c r="W1051" t="s">
        <v>541</v>
      </c>
      <c r="X1051" t="s">
        <v>542</v>
      </c>
      <c r="Y1051" t="s">
        <v>1532</v>
      </c>
      <c r="Z1051" t="s">
        <v>1533</v>
      </c>
      <c r="AA1051" t="s">
        <v>24</v>
      </c>
      <c r="AB1051" s="3">
        <v>1533601</v>
      </c>
      <c r="AC1051">
        <v>0</v>
      </c>
      <c r="AD1051">
        <v>0</v>
      </c>
      <c r="AE1051" s="3">
        <v>1533601</v>
      </c>
      <c r="AF1051" s="3">
        <f t="shared" si="64"/>
        <v>153360.10000000009</v>
      </c>
      <c r="AG1051" s="3">
        <v>1686961.1</v>
      </c>
      <c r="AH1051" s="3">
        <f t="shared" si="65"/>
        <v>1742630.8163000001</v>
      </c>
      <c r="AI1051" s="3">
        <f t="shared" si="66"/>
        <v>1798395.0024216</v>
      </c>
      <c r="AJ1051">
        <v>0</v>
      </c>
      <c r="AK1051">
        <v>0</v>
      </c>
      <c r="AL1051">
        <v>530220.56000000006</v>
      </c>
      <c r="AM1051">
        <f t="shared" si="67"/>
        <v>1060441.1200000001</v>
      </c>
      <c r="AN1051">
        <v>1003380.44</v>
      </c>
      <c r="AO1051">
        <v>34.57</v>
      </c>
    </row>
    <row r="1052" spans="1:41" hidden="1" x14ac:dyDescent="0.3">
      <c r="A1052">
        <v>11180</v>
      </c>
      <c r="B1052">
        <v>207225</v>
      </c>
      <c r="C1052">
        <v>244619</v>
      </c>
      <c r="D1052">
        <v>496</v>
      </c>
      <c r="G1052" t="s">
        <v>1534</v>
      </c>
      <c r="H1052" t="s">
        <v>1535</v>
      </c>
      <c r="I1052">
        <v>0</v>
      </c>
      <c r="J1052" t="s">
        <v>519</v>
      </c>
      <c r="K1052" t="s">
        <v>520</v>
      </c>
      <c r="L1052">
        <v>3</v>
      </c>
      <c r="M1052">
        <v>40</v>
      </c>
      <c r="N1052" t="s">
        <v>703</v>
      </c>
      <c r="O1052" t="s">
        <v>704</v>
      </c>
      <c r="P1052" t="s">
        <v>705</v>
      </c>
      <c r="Q1052" t="s">
        <v>524</v>
      </c>
      <c r="R1052" t="s">
        <v>525</v>
      </c>
      <c r="S1052" t="s">
        <v>526</v>
      </c>
      <c r="T1052" t="s">
        <v>527</v>
      </c>
      <c r="U1052" t="s">
        <v>554</v>
      </c>
      <c r="V1052" t="s">
        <v>555</v>
      </c>
      <c r="W1052" t="s">
        <v>556</v>
      </c>
      <c r="X1052" t="s">
        <v>557</v>
      </c>
      <c r="Y1052" t="s">
        <v>558</v>
      </c>
      <c r="Z1052" t="s">
        <v>559</v>
      </c>
      <c r="AA1052" t="s">
        <v>25</v>
      </c>
      <c r="AB1052" s="3">
        <v>7115</v>
      </c>
      <c r="AC1052">
        <v>0</v>
      </c>
      <c r="AD1052">
        <v>0</v>
      </c>
      <c r="AE1052" s="3">
        <v>7115</v>
      </c>
      <c r="AF1052" s="3">
        <f t="shared" si="64"/>
        <v>0</v>
      </c>
      <c r="AG1052" s="3">
        <v>7115</v>
      </c>
      <c r="AH1052" s="3">
        <f t="shared" si="65"/>
        <v>7349.7949999999992</v>
      </c>
      <c r="AI1052" s="3">
        <f t="shared" si="66"/>
        <v>7584.9884399999992</v>
      </c>
      <c r="AJ1052">
        <v>0</v>
      </c>
      <c r="AK1052">
        <v>0</v>
      </c>
      <c r="AL1052">
        <v>0</v>
      </c>
      <c r="AM1052">
        <f t="shared" si="67"/>
        <v>0</v>
      </c>
      <c r="AN1052">
        <v>7115</v>
      </c>
      <c r="AO1052">
        <v>0</v>
      </c>
    </row>
    <row r="1053" spans="1:41" hidden="1" x14ac:dyDescent="0.3">
      <c r="A1053">
        <v>12337</v>
      </c>
      <c r="B1053">
        <v>225265</v>
      </c>
      <c r="C1053">
        <v>257270</v>
      </c>
      <c r="D1053">
        <v>6571</v>
      </c>
      <c r="G1053" t="s">
        <v>2118</v>
      </c>
      <c r="H1053" t="s">
        <v>2119</v>
      </c>
      <c r="I1053">
        <v>0</v>
      </c>
      <c r="J1053" t="s">
        <v>519</v>
      </c>
      <c r="K1053" t="s">
        <v>520</v>
      </c>
      <c r="L1053">
        <v>5</v>
      </c>
      <c r="M1053">
        <v>58</v>
      </c>
      <c r="N1053" t="s">
        <v>617</v>
      </c>
      <c r="O1053" t="s">
        <v>618</v>
      </c>
      <c r="P1053" t="s">
        <v>619</v>
      </c>
      <c r="Q1053" t="s">
        <v>524</v>
      </c>
      <c r="R1053" t="s">
        <v>525</v>
      </c>
      <c r="S1053" t="s">
        <v>526</v>
      </c>
      <c r="T1053" t="s">
        <v>527</v>
      </c>
      <c r="U1053" t="s">
        <v>779</v>
      </c>
      <c r="V1053" t="s">
        <v>780</v>
      </c>
      <c r="W1053" t="s">
        <v>541</v>
      </c>
      <c r="X1053" t="s">
        <v>542</v>
      </c>
      <c r="Y1053" t="s">
        <v>599</v>
      </c>
      <c r="Z1053" t="s">
        <v>600</v>
      </c>
      <c r="AA1053" t="s">
        <v>29</v>
      </c>
      <c r="AB1053" s="3">
        <v>23400</v>
      </c>
      <c r="AC1053">
        <v>0</v>
      </c>
      <c r="AD1053">
        <v>0</v>
      </c>
      <c r="AE1053" s="3">
        <v>23400</v>
      </c>
      <c r="AF1053" s="3">
        <f t="shared" si="64"/>
        <v>0</v>
      </c>
      <c r="AG1053" s="3">
        <v>23400</v>
      </c>
      <c r="AH1053" s="3">
        <f t="shared" si="65"/>
        <v>24172.199999999997</v>
      </c>
      <c r="AI1053" s="3">
        <f t="shared" si="66"/>
        <v>24945.710399999996</v>
      </c>
      <c r="AJ1053">
        <v>0</v>
      </c>
      <c r="AK1053">
        <v>0</v>
      </c>
      <c r="AL1053">
        <v>0</v>
      </c>
      <c r="AM1053">
        <f t="shared" si="67"/>
        <v>0</v>
      </c>
      <c r="AN1053">
        <v>23400</v>
      </c>
      <c r="AO1053">
        <v>0</v>
      </c>
    </row>
    <row r="1054" spans="1:41" hidden="1" x14ac:dyDescent="0.3">
      <c r="A1054">
        <v>12338</v>
      </c>
      <c r="B1054">
        <v>225264</v>
      </c>
      <c r="C1054">
        <v>257269</v>
      </c>
      <c r="D1054">
        <v>6572</v>
      </c>
      <c r="G1054" t="s">
        <v>2120</v>
      </c>
      <c r="H1054" t="s">
        <v>2121</v>
      </c>
      <c r="I1054">
        <v>0</v>
      </c>
      <c r="J1054" t="s">
        <v>519</v>
      </c>
      <c r="K1054" t="s">
        <v>520</v>
      </c>
      <c r="L1054">
        <v>5</v>
      </c>
      <c r="M1054">
        <v>58</v>
      </c>
      <c r="N1054" t="s">
        <v>617</v>
      </c>
      <c r="O1054" t="s">
        <v>618</v>
      </c>
      <c r="P1054" t="s">
        <v>619</v>
      </c>
      <c r="Q1054" t="s">
        <v>524</v>
      </c>
      <c r="R1054" t="s">
        <v>525</v>
      </c>
      <c r="S1054" t="s">
        <v>526</v>
      </c>
      <c r="T1054" t="s">
        <v>527</v>
      </c>
      <c r="U1054" t="s">
        <v>779</v>
      </c>
      <c r="V1054" t="s">
        <v>780</v>
      </c>
      <c r="W1054" t="s">
        <v>541</v>
      </c>
      <c r="X1054" t="s">
        <v>542</v>
      </c>
      <c r="Y1054" t="s">
        <v>599</v>
      </c>
      <c r="Z1054" t="s">
        <v>600</v>
      </c>
      <c r="AA1054" t="s">
        <v>29</v>
      </c>
      <c r="AB1054" s="3">
        <v>23400</v>
      </c>
      <c r="AC1054">
        <v>0</v>
      </c>
      <c r="AD1054">
        <v>0</v>
      </c>
      <c r="AE1054" s="3">
        <v>23400</v>
      </c>
      <c r="AF1054" s="3">
        <f t="shared" si="64"/>
        <v>0</v>
      </c>
      <c r="AG1054" s="3">
        <v>23400</v>
      </c>
      <c r="AH1054" s="3">
        <f t="shared" si="65"/>
        <v>24172.199999999997</v>
      </c>
      <c r="AI1054" s="3">
        <f t="shared" si="66"/>
        <v>24945.710399999996</v>
      </c>
      <c r="AJ1054">
        <v>0</v>
      </c>
      <c r="AK1054">
        <v>0</v>
      </c>
      <c r="AL1054">
        <v>0</v>
      </c>
      <c r="AM1054">
        <f t="shared" si="67"/>
        <v>0</v>
      </c>
      <c r="AN1054">
        <v>23400</v>
      </c>
      <c r="AO1054">
        <v>0</v>
      </c>
    </row>
    <row r="1055" spans="1:41" hidden="1" x14ac:dyDescent="0.3">
      <c r="A1055">
        <v>11183</v>
      </c>
      <c r="B1055">
        <v>202821</v>
      </c>
      <c r="C1055">
        <v>240287</v>
      </c>
      <c r="D1055">
        <v>499</v>
      </c>
      <c r="G1055" t="s">
        <v>1542</v>
      </c>
      <c r="H1055" t="s">
        <v>1543</v>
      </c>
      <c r="I1055">
        <v>0</v>
      </c>
      <c r="J1055" t="s">
        <v>519</v>
      </c>
      <c r="K1055" t="s">
        <v>520</v>
      </c>
      <c r="L1055">
        <v>6</v>
      </c>
      <c r="M1055">
        <v>74</v>
      </c>
      <c r="N1055" t="s">
        <v>933</v>
      </c>
      <c r="O1055" t="s">
        <v>818</v>
      </c>
      <c r="P1055" t="s">
        <v>819</v>
      </c>
      <c r="Q1055" t="s">
        <v>524</v>
      </c>
      <c r="R1055" t="s">
        <v>525</v>
      </c>
      <c r="S1055" t="s">
        <v>526</v>
      </c>
      <c r="T1055" t="s">
        <v>527</v>
      </c>
      <c r="U1055" t="s">
        <v>554</v>
      </c>
      <c r="V1055" t="s">
        <v>555</v>
      </c>
      <c r="W1055" t="s">
        <v>541</v>
      </c>
      <c r="X1055" t="s">
        <v>542</v>
      </c>
      <c r="Y1055" t="s">
        <v>646</v>
      </c>
      <c r="Z1055" t="s">
        <v>647</v>
      </c>
      <c r="AA1055" t="s">
        <v>26</v>
      </c>
      <c r="AB1055" s="3">
        <v>50033</v>
      </c>
      <c r="AC1055" s="3">
        <v>0</v>
      </c>
      <c r="AD1055">
        <v>0</v>
      </c>
      <c r="AE1055" s="3">
        <v>50033</v>
      </c>
      <c r="AF1055" s="3">
        <f t="shared" si="64"/>
        <v>-50033</v>
      </c>
      <c r="AG1055" s="3">
        <v>0</v>
      </c>
      <c r="AH1055" s="3">
        <f t="shared" si="65"/>
        <v>0</v>
      </c>
      <c r="AI1055" s="3">
        <f t="shared" si="66"/>
        <v>0</v>
      </c>
      <c r="AJ1055">
        <v>0</v>
      </c>
      <c r="AK1055">
        <v>0</v>
      </c>
      <c r="AL1055">
        <v>10656.12</v>
      </c>
      <c r="AM1055">
        <f t="shared" si="67"/>
        <v>21312.240000000002</v>
      </c>
      <c r="AN1055">
        <v>39376.879999999997</v>
      </c>
      <c r="AO1055">
        <v>21.3</v>
      </c>
    </row>
    <row r="1056" spans="1:41" hidden="1" x14ac:dyDescent="0.3">
      <c r="A1056">
        <v>11183</v>
      </c>
      <c r="B1056">
        <v>202827</v>
      </c>
      <c r="C1056">
        <v>240293</v>
      </c>
      <c r="D1056">
        <v>499</v>
      </c>
      <c r="G1056" t="s">
        <v>1542</v>
      </c>
      <c r="H1056" t="s">
        <v>1543</v>
      </c>
      <c r="I1056">
        <v>0</v>
      </c>
      <c r="J1056" t="s">
        <v>519</v>
      </c>
      <c r="K1056" t="s">
        <v>520</v>
      </c>
      <c r="L1056">
        <v>6</v>
      </c>
      <c r="M1056">
        <v>74</v>
      </c>
      <c r="N1056" t="s">
        <v>933</v>
      </c>
      <c r="O1056" t="s">
        <v>818</v>
      </c>
      <c r="P1056" t="s">
        <v>819</v>
      </c>
      <c r="Q1056" t="s">
        <v>524</v>
      </c>
      <c r="R1056" t="s">
        <v>525</v>
      </c>
      <c r="S1056" t="s">
        <v>526</v>
      </c>
      <c r="T1056" t="s">
        <v>527</v>
      </c>
      <c r="U1056" t="s">
        <v>554</v>
      </c>
      <c r="V1056" t="s">
        <v>555</v>
      </c>
      <c r="W1056" t="s">
        <v>541</v>
      </c>
      <c r="X1056" t="s">
        <v>542</v>
      </c>
      <c r="Y1056" t="s">
        <v>660</v>
      </c>
      <c r="Z1056" t="s">
        <v>661</v>
      </c>
      <c r="AA1056" t="s">
        <v>26</v>
      </c>
      <c r="AB1056" s="3">
        <v>1018534</v>
      </c>
      <c r="AC1056" s="3">
        <v>0</v>
      </c>
      <c r="AD1056">
        <v>0</v>
      </c>
      <c r="AE1056" s="3">
        <v>1018534</v>
      </c>
      <c r="AF1056" s="3">
        <f t="shared" si="64"/>
        <v>-1018534</v>
      </c>
      <c r="AG1056" s="3">
        <v>0</v>
      </c>
      <c r="AH1056" s="3">
        <f t="shared" si="65"/>
        <v>0</v>
      </c>
      <c r="AI1056" s="3">
        <f t="shared" si="66"/>
        <v>0</v>
      </c>
      <c r="AJ1056">
        <v>0</v>
      </c>
      <c r="AK1056">
        <v>0</v>
      </c>
      <c r="AL1056">
        <v>183254.48</v>
      </c>
      <c r="AM1056">
        <f t="shared" si="67"/>
        <v>366508.96</v>
      </c>
      <c r="AN1056">
        <v>835279.52</v>
      </c>
      <c r="AO1056">
        <v>17.989999999999998</v>
      </c>
    </row>
    <row r="1057" spans="1:41" hidden="1" x14ac:dyDescent="0.3">
      <c r="A1057">
        <v>11183</v>
      </c>
      <c r="B1057">
        <v>202850</v>
      </c>
      <c r="C1057">
        <v>240315</v>
      </c>
      <c r="D1057">
        <v>499</v>
      </c>
      <c r="G1057" t="s">
        <v>1542</v>
      </c>
      <c r="H1057" t="s">
        <v>1543</v>
      </c>
      <c r="I1057">
        <v>0</v>
      </c>
      <c r="J1057" t="s">
        <v>519</v>
      </c>
      <c r="K1057" t="s">
        <v>520</v>
      </c>
      <c r="L1057">
        <v>6</v>
      </c>
      <c r="M1057">
        <v>74</v>
      </c>
      <c r="N1057" t="s">
        <v>933</v>
      </c>
      <c r="O1057" t="s">
        <v>818</v>
      </c>
      <c r="P1057" t="s">
        <v>819</v>
      </c>
      <c r="Q1057" t="s">
        <v>524</v>
      </c>
      <c r="R1057" t="s">
        <v>525</v>
      </c>
      <c r="S1057" t="s">
        <v>526</v>
      </c>
      <c r="T1057" t="s">
        <v>527</v>
      </c>
      <c r="U1057" t="s">
        <v>554</v>
      </c>
      <c r="V1057" t="s">
        <v>555</v>
      </c>
      <c r="W1057" t="s">
        <v>541</v>
      </c>
      <c r="X1057" t="s">
        <v>542</v>
      </c>
      <c r="Y1057" t="s">
        <v>650</v>
      </c>
      <c r="Z1057" t="s">
        <v>651</v>
      </c>
      <c r="AA1057" t="s">
        <v>26</v>
      </c>
      <c r="AB1057" s="3">
        <v>89630</v>
      </c>
      <c r="AC1057" s="3">
        <v>0</v>
      </c>
      <c r="AD1057">
        <v>0</v>
      </c>
      <c r="AE1057" s="3">
        <v>89630</v>
      </c>
      <c r="AF1057" s="3">
        <f t="shared" si="64"/>
        <v>-89630</v>
      </c>
      <c r="AG1057" s="3">
        <v>0</v>
      </c>
      <c r="AH1057" s="3">
        <f t="shared" si="65"/>
        <v>0</v>
      </c>
      <c r="AI1057" s="3">
        <f t="shared" si="66"/>
        <v>0</v>
      </c>
      <c r="AJ1057">
        <v>0</v>
      </c>
      <c r="AK1057">
        <v>0</v>
      </c>
      <c r="AL1057">
        <v>16606.66</v>
      </c>
      <c r="AM1057">
        <f t="shared" si="67"/>
        <v>33213.32</v>
      </c>
      <c r="AN1057">
        <v>73023.34</v>
      </c>
      <c r="AO1057">
        <v>18.53</v>
      </c>
    </row>
    <row r="1058" spans="1:41" hidden="1" x14ac:dyDescent="0.3">
      <c r="A1058">
        <v>11183</v>
      </c>
      <c r="B1058">
        <v>202842</v>
      </c>
      <c r="C1058">
        <v>240308</v>
      </c>
      <c r="D1058">
        <v>499</v>
      </c>
      <c r="G1058" t="s">
        <v>1542</v>
      </c>
      <c r="H1058" t="s">
        <v>1543</v>
      </c>
      <c r="I1058">
        <v>0</v>
      </c>
      <c r="J1058" t="s">
        <v>519</v>
      </c>
      <c r="K1058" t="s">
        <v>520</v>
      </c>
      <c r="L1058">
        <v>6</v>
      </c>
      <c r="M1058">
        <v>74</v>
      </c>
      <c r="N1058" t="s">
        <v>933</v>
      </c>
      <c r="O1058" t="s">
        <v>818</v>
      </c>
      <c r="P1058" t="s">
        <v>819</v>
      </c>
      <c r="Q1058" t="s">
        <v>524</v>
      </c>
      <c r="R1058" t="s">
        <v>525</v>
      </c>
      <c r="S1058" t="s">
        <v>526</v>
      </c>
      <c r="T1058" t="s">
        <v>527</v>
      </c>
      <c r="U1058" t="s">
        <v>554</v>
      </c>
      <c r="V1058" t="s">
        <v>555</v>
      </c>
      <c r="W1058" t="s">
        <v>541</v>
      </c>
      <c r="X1058" t="s">
        <v>542</v>
      </c>
      <c r="Y1058" t="s">
        <v>658</v>
      </c>
      <c r="Z1058" t="s">
        <v>659</v>
      </c>
      <c r="AA1058" t="s">
        <v>26</v>
      </c>
      <c r="AB1058" s="3">
        <v>3376</v>
      </c>
      <c r="AC1058" s="3">
        <v>0</v>
      </c>
      <c r="AD1058">
        <v>0</v>
      </c>
      <c r="AE1058" s="3">
        <v>3376</v>
      </c>
      <c r="AF1058" s="3">
        <f t="shared" si="64"/>
        <v>-3376</v>
      </c>
      <c r="AG1058" s="3">
        <v>0</v>
      </c>
      <c r="AH1058" s="3">
        <f t="shared" si="65"/>
        <v>0</v>
      </c>
      <c r="AI1058" s="3">
        <f t="shared" si="66"/>
        <v>0</v>
      </c>
      <c r="AJ1058">
        <v>0</v>
      </c>
      <c r="AK1058">
        <v>0</v>
      </c>
      <c r="AL1058">
        <v>627.5</v>
      </c>
      <c r="AM1058">
        <f t="shared" si="67"/>
        <v>1255</v>
      </c>
      <c r="AN1058">
        <v>2748.5</v>
      </c>
      <c r="AO1058">
        <v>18.59</v>
      </c>
    </row>
    <row r="1059" spans="1:41" hidden="1" x14ac:dyDescent="0.3">
      <c r="A1059">
        <v>12339</v>
      </c>
      <c r="B1059">
        <v>225263</v>
      </c>
      <c r="C1059">
        <v>257268</v>
      </c>
      <c r="D1059">
        <v>6573</v>
      </c>
      <c r="G1059" t="s">
        <v>2124</v>
      </c>
      <c r="H1059" t="s">
        <v>2125</v>
      </c>
      <c r="I1059">
        <v>0</v>
      </c>
      <c r="J1059" t="s">
        <v>519</v>
      </c>
      <c r="K1059" t="s">
        <v>520</v>
      </c>
      <c r="L1059">
        <v>5</v>
      </c>
      <c r="M1059">
        <v>58</v>
      </c>
      <c r="N1059" t="s">
        <v>617</v>
      </c>
      <c r="O1059" t="s">
        <v>618</v>
      </c>
      <c r="P1059" t="s">
        <v>619</v>
      </c>
      <c r="Q1059" t="s">
        <v>524</v>
      </c>
      <c r="R1059" t="s">
        <v>525</v>
      </c>
      <c r="S1059" t="s">
        <v>526</v>
      </c>
      <c r="T1059" t="s">
        <v>527</v>
      </c>
      <c r="U1059" t="s">
        <v>779</v>
      </c>
      <c r="V1059" t="s">
        <v>780</v>
      </c>
      <c r="W1059" t="s">
        <v>541</v>
      </c>
      <c r="X1059" t="s">
        <v>542</v>
      </c>
      <c r="Y1059" t="s">
        <v>599</v>
      </c>
      <c r="Z1059" t="s">
        <v>600</v>
      </c>
      <c r="AA1059" t="s">
        <v>29</v>
      </c>
      <c r="AB1059" s="3">
        <v>23400</v>
      </c>
      <c r="AC1059">
        <v>0</v>
      </c>
      <c r="AD1059">
        <v>0</v>
      </c>
      <c r="AE1059" s="3">
        <v>23400</v>
      </c>
      <c r="AF1059" s="3">
        <f t="shared" si="64"/>
        <v>0</v>
      </c>
      <c r="AG1059" s="3">
        <v>23400</v>
      </c>
      <c r="AH1059" s="3">
        <f t="shared" si="65"/>
        <v>24172.199999999997</v>
      </c>
      <c r="AI1059" s="3">
        <f t="shared" si="66"/>
        <v>24945.710399999996</v>
      </c>
      <c r="AJ1059">
        <v>0</v>
      </c>
      <c r="AK1059">
        <v>0</v>
      </c>
      <c r="AL1059">
        <v>0</v>
      </c>
      <c r="AM1059">
        <f t="shared" si="67"/>
        <v>0</v>
      </c>
      <c r="AN1059">
        <v>23400</v>
      </c>
      <c r="AO1059">
        <v>0</v>
      </c>
    </row>
    <row r="1060" spans="1:41" hidden="1" x14ac:dyDescent="0.3">
      <c r="A1060">
        <v>11183</v>
      </c>
      <c r="B1060">
        <v>202812</v>
      </c>
      <c r="C1060">
        <v>240279</v>
      </c>
      <c r="D1060">
        <v>499</v>
      </c>
      <c r="G1060" t="s">
        <v>1542</v>
      </c>
      <c r="H1060" t="s">
        <v>1543</v>
      </c>
      <c r="I1060">
        <v>0</v>
      </c>
      <c r="J1060" t="s">
        <v>519</v>
      </c>
      <c r="K1060" t="s">
        <v>520</v>
      </c>
      <c r="L1060">
        <v>6</v>
      </c>
      <c r="M1060">
        <v>74</v>
      </c>
      <c r="N1060" t="s">
        <v>933</v>
      </c>
      <c r="O1060" t="s">
        <v>818</v>
      </c>
      <c r="P1060" t="s">
        <v>819</v>
      </c>
      <c r="Q1060" t="s">
        <v>524</v>
      </c>
      <c r="R1060" t="s">
        <v>525</v>
      </c>
      <c r="S1060" t="s">
        <v>526</v>
      </c>
      <c r="T1060" t="s">
        <v>527</v>
      </c>
      <c r="U1060" t="s">
        <v>554</v>
      </c>
      <c r="V1060" t="s">
        <v>555</v>
      </c>
      <c r="W1060" t="s">
        <v>541</v>
      </c>
      <c r="X1060" t="s">
        <v>542</v>
      </c>
      <c r="Y1060" t="s">
        <v>656</v>
      </c>
      <c r="Z1060" t="s">
        <v>657</v>
      </c>
      <c r="AA1060" t="s">
        <v>26</v>
      </c>
      <c r="AB1060" s="3">
        <v>503379</v>
      </c>
      <c r="AC1060" s="3">
        <v>0</v>
      </c>
      <c r="AD1060">
        <v>0</v>
      </c>
      <c r="AE1060" s="3">
        <v>503379</v>
      </c>
      <c r="AF1060" s="3">
        <f t="shared" si="64"/>
        <v>-503379</v>
      </c>
      <c r="AG1060" s="3">
        <v>0</v>
      </c>
      <c r="AH1060" s="3">
        <f t="shared" si="65"/>
        <v>0</v>
      </c>
      <c r="AI1060" s="3">
        <f t="shared" si="66"/>
        <v>0</v>
      </c>
      <c r="AJ1060">
        <v>0</v>
      </c>
      <c r="AK1060">
        <v>0</v>
      </c>
      <c r="AL1060">
        <v>169557.09</v>
      </c>
      <c r="AM1060">
        <f t="shared" si="67"/>
        <v>339114.18</v>
      </c>
      <c r="AN1060">
        <v>333821.90999999997</v>
      </c>
      <c r="AO1060">
        <v>33.68</v>
      </c>
    </row>
    <row r="1061" spans="1:41" hidden="1" x14ac:dyDescent="0.3">
      <c r="A1061">
        <v>11183</v>
      </c>
      <c r="B1061">
        <v>202793</v>
      </c>
      <c r="C1061">
        <v>240261</v>
      </c>
      <c r="D1061">
        <v>499</v>
      </c>
      <c r="G1061" t="s">
        <v>1542</v>
      </c>
      <c r="H1061" t="s">
        <v>1543</v>
      </c>
      <c r="I1061">
        <v>0</v>
      </c>
      <c r="J1061" t="s">
        <v>519</v>
      </c>
      <c r="K1061" t="s">
        <v>520</v>
      </c>
      <c r="L1061">
        <v>6</v>
      </c>
      <c r="M1061">
        <v>74</v>
      </c>
      <c r="N1061" t="s">
        <v>933</v>
      </c>
      <c r="O1061" t="s">
        <v>818</v>
      </c>
      <c r="P1061" t="s">
        <v>819</v>
      </c>
      <c r="Q1061" t="s">
        <v>524</v>
      </c>
      <c r="R1061" t="s">
        <v>525</v>
      </c>
      <c r="S1061" t="s">
        <v>526</v>
      </c>
      <c r="T1061" t="s">
        <v>527</v>
      </c>
      <c r="U1061" t="s">
        <v>554</v>
      </c>
      <c r="V1061" t="s">
        <v>555</v>
      </c>
      <c r="W1061" t="s">
        <v>541</v>
      </c>
      <c r="X1061" t="s">
        <v>542</v>
      </c>
      <c r="Y1061" t="s">
        <v>642</v>
      </c>
      <c r="Z1061" t="s">
        <v>643</v>
      </c>
      <c r="AA1061" t="s">
        <v>26</v>
      </c>
      <c r="AB1061" s="3">
        <v>994004</v>
      </c>
      <c r="AC1061" s="3">
        <v>0</v>
      </c>
      <c r="AD1061">
        <v>0</v>
      </c>
      <c r="AE1061" s="3">
        <v>994004</v>
      </c>
      <c r="AF1061" s="3">
        <f t="shared" si="64"/>
        <v>-994004</v>
      </c>
      <c r="AG1061" s="3">
        <v>0</v>
      </c>
      <c r="AH1061" s="3">
        <f t="shared" si="65"/>
        <v>0</v>
      </c>
      <c r="AI1061" s="3">
        <f t="shared" si="66"/>
        <v>0</v>
      </c>
      <c r="AJ1061">
        <v>0</v>
      </c>
      <c r="AK1061">
        <v>0</v>
      </c>
      <c r="AL1061">
        <v>382492.98</v>
      </c>
      <c r="AM1061">
        <f t="shared" si="67"/>
        <v>764985.96</v>
      </c>
      <c r="AN1061">
        <v>611511.02</v>
      </c>
      <c r="AO1061">
        <v>38.479999999999997</v>
      </c>
    </row>
    <row r="1062" spans="1:41" hidden="1" x14ac:dyDescent="0.3">
      <c r="A1062">
        <v>11183</v>
      </c>
      <c r="B1062">
        <v>202711</v>
      </c>
      <c r="C1062">
        <v>240179</v>
      </c>
      <c r="D1062">
        <v>499</v>
      </c>
      <c r="G1062" t="s">
        <v>1542</v>
      </c>
      <c r="H1062" t="s">
        <v>1543</v>
      </c>
      <c r="I1062">
        <v>0</v>
      </c>
      <c r="J1062" t="s">
        <v>519</v>
      </c>
      <c r="K1062" t="s">
        <v>520</v>
      </c>
      <c r="L1062">
        <v>6</v>
      </c>
      <c r="M1062">
        <v>74</v>
      </c>
      <c r="N1062" t="s">
        <v>933</v>
      </c>
      <c r="O1062" t="s">
        <v>818</v>
      </c>
      <c r="P1062" t="s">
        <v>819</v>
      </c>
      <c r="Q1062" t="s">
        <v>524</v>
      </c>
      <c r="R1062" t="s">
        <v>525</v>
      </c>
      <c r="S1062" t="s">
        <v>526</v>
      </c>
      <c r="T1062" t="s">
        <v>527</v>
      </c>
      <c r="U1062" t="s">
        <v>554</v>
      </c>
      <c r="V1062" t="s">
        <v>555</v>
      </c>
      <c r="W1062" t="s">
        <v>541</v>
      </c>
      <c r="X1062" t="s">
        <v>542</v>
      </c>
      <c r="Y1062" t="s">
        <v>673</v>
      </c>
      <c r="Z1062" t="s">
        <v>674</v>
      </c>
      <c r="AA1062" t="s">
        <v>26</v>
      </c>
      <c r="AB1062" s="3">
        <v>333328</v>
      </c>
      <c r="AC1062" s="3">
        <v>0</v>
      </c>
      <c r="AD1062">
        <v>0</v>
      </c>
      <c r="AE1062" s="3">
        <v>333328</v>
      </c>
      <c r="AF1062" s="3">
        <f t="shared" ref="AF1062:AF1125" si="68">AG1062-AE1062</f>
        <v>-333328</v>
      </c>
      <c r="AG1062" s="3">
        <v>0</v>
      </c>
      <c r="AH1062" s="3">
        <f t="shared" ref="AH1062:AH1125" si="69">AG1062*1.033</f>
        <v>0</v>
      </c>
      <c r="AI1062" s="3">
        <f t="shared" ref="AI1062:AI1125" si="70">AH1062*1.032</f>
        <v>0</v>
      </c>
      <c r="AJ1062">
        <v>0</v>
      </c>
      <c r="AK1062">
        <v>0</v>
      </c>
      <c r="AL1062">
        <v>90779</v>
      </c>
      <c r="AM1062">
        <f t="shared" ref="AM1062:AM1125" si="71">AL1062*2</f>
        <v>181558</v>
      </c>
      <c r="AN1062">
        <v>242549</v>
      </c>
      <c r="AO1062">
        <v>27.23</v>
      </c>
    </row>
    <row r="1063" spans="1:41" hidden="1" x14ac:dyDescent="0.3">
      <c r="A1063">
        <v>12340</v>
      </c>
      <c r="B1063">
        <v>225262</v>
      </c>
      <c r="C1063">
        <v>257267</v>
      </c>
      <c r="D1063">
        <v>6574</v>
      </c>
      <c r="G1063" t="s">
        <v>2128</v>
      </c>
      <c r="H1063" t="s">
        <v>2129</v>
      </c>
      <c r="I1063">
        <v>0</v>
      </c>
      <c r="J1063" t="s">
        <v>519</v>
      </c>
      <c r="K1063" t="s">
        <v>520</v>
      </c>
      <c r="L1063">
        <v>5</v>
      </c>
      <c r="M1063">
        <v>58</v>
      </c>
      <c r="N1063" t="s">
        <v>617</v>
      </c>
      <c r="O1063" t="s">
        <v>618</v>
      </c>
      <c r="P1063" t="s">
        <v>619</v>
      </c>
      <c r="Q1063" t="s">
        <v>524</v>
      </c>
      <c r="R1063" t="s">
        <v>525</v>
      </c>
      <c r="S1063" t="s">
        <v>526</v>
      </c>
      <c r="T1063" t="s">
        <v>527</v>
      </c>
      <c r="U1063" t="s">
        <v>779</v>
      </c>
      <c r="V1063" t="s">
        <v>780</v>
      </c>
      <c r="W1063" t="s">
        <v>541</v>
      </c>
      <c r="X1063" t="s">
        <v>542</v>
      </c>
      <c r="Y1063" t="s">
        <v>599</v>
      </c>
      <c r="Z1063" t="s">
        <v>600</v>
      </c>
      <c r="AA1063" t="s">
        <v>29</v>
      </c>
      <c r="AB1063" s="3">
        <v>23400</v>
      </c>
      <c r="AC1063">
        <v>0</v>
      </c>
      <c r="AD1063">
        <v>0</v>
      </c>
      <c r="AE1063" s="3">
        <v>23400</v>
      </c>
      <c r="AF1063" s="3">
        <f t="shared" si="68"/>
        <v>0</v>
      </c>
      <c r="AG1063" s="3">
        <v>23400</v>
      </c>
      <c r="AH1063" s="3">
        <f t="shared" si="69"/>
        <v>24172.199999999997</v>
      </c>
      <c r="AI1063" s="3">
        <f t="shared" si="70"/>
        <v>24945.710399999996</v>
      </c>
      <c r="AJ1063">
        <v>0</v>
      </c>
      <c r="AK1063">
        <v>0</v>
      </c>
      <c r="AL1063">
        <v>0</v>
      </c>
      <c r="AM1063">
        <f t="shared" si="71"/>
        <v>0</v>
      </c>
      <c r="AN1063">
        <v>23400</v>
      </c>
      <c r="AO1063">
        <v>0</v>
      </c>
    </row>
    <row r="1064" spans="1:41" hidden="1" x14ac:dyDescent="0.3">
      <c r="A1064">
        <v>11183</v>
      </c>
      <c r="B1064">
        <v>202779</v>
      </c>
      <c r="C1064">
        <v>240247</v>
      </c>
      <c r="D1064">
        <v>499</v>
      </c>
      <c r="G1064" t="s">
        <v>1542</v>
      </c>
      <c r="H1064" t="s">
        <v>1543</v>
      </c>
      <c r="I1064">
        <v>0</v>
      </c>
      <c r="J1064" t="s">
        <v>519</v>
      </c>
      <c r="K1064" t="s">
        <v>520</v>
      </c>
      <c r="L1064">
        <v>6</v>
      </c>
      <c r="M1064">
        <v>74</v>
      </c>
      <c r="N1064" t="s">
        <v>933</v>
      </c>
      <c r="O1064" t="s">
        <v>818</v>
      </c>
      <c r="P1064" t="s">
        <v>819</v>
      </c>
      <c r="Q1064" t="s">
        <v>524</v>
      </c>
      <c r="R1064" t="s">
        <v>525</v>
      </c>
      <c r="S1064" t="s">
        <v>526</v>
      </c>
      <c r="T1064" t="s">
        <v>527</v>
      </c>
      <c r="U1064" t="s">
        <v>554</v>
      </c>
      <c r="V1064" t="s">
        <v>555</v>
      </c>
      <c r="W1064" t="s">
        <v>541</v>
      </c>
      <c r="X1064" t="s">
        <v>542</v>
      </c>
      <c r="Y1064" t="s">
        <v>667</v>
      </c>
      <c r="Z1064" t="s">
        <v>668</v>
      </c>
      <c r="AA1064" t="s">
        <v>26</v>
      </c>
      <c r="AB1064" s="3">
        <v>64200</v>
      </c>
      <c r="AC1064" s="3">
        <v>0</v>
      </c>
      <c r="AD1064">
        <v>0</v>
      </c>
      <c r="AE1064" s="3">
        <v>64200</v>
      </c>
      <c r="AF1064" s="3">
        <f t="shared" si="68"/>
        <v>-64200</v>
      </c>
      <c r="AG1064" s="3">
        <v>0</v>
      </c>
      <c r="AH1064" s="3">
        <f t="shared" si="69"/>
        <v>0</v>
      </c>
      <c r="AI1064" s="3">
        <f t="shared" si="70"/>
        <v>0</v>
      </c>
      <c r="AJ1064">
        <v>0</v>
      </c>
      <c r="AK1064">
        <v>0</v>
      </c>
      <c r="AL1064">
        <v>10000</v>
      </c>
      <c r="AM1064">
        <f t="shared" si="71"/>
        <v>20000</v>
      </c>
      <c r="AN1064">
        <v>54200</v>
      </c>
      <c r="AO1064">
        <v>15.58</v>
      </c>
    </row>
    <row r="1065" spans="1:41" hidden="1" x14ac:dyDescent="0.3">
      <c r="A1065">
        <v>11183</v>
      </c>
      <c r="B1065">
        <v>202725</v>
      </c>
      <c r="C1065">
        <v>240193</v>
      </c>
      <c r="D1065">
        <v>499</v>
      </c>
      <c r="G1065" t="s">
        <v>1542</v>
      </c>
      <c r="H1065" t="s">
        <v>1543</v>
      </c>
      <c r="I1065">
        <v>0</v>
      </c>
      <c r="J1065" t="s">
        <v>519</v>
      </c>
      <c r="K1065" t="s">
        <v>520</v>
      </c>
      <c r="L1065">
        <v>6</v>
      </c>
      <c r="M1065">
        <v>74</v>
      </c>
      <c r="N1065" t="s">
        <v>933</v>
      </c>
      <c r="O1065" t="s">
        <v>818</v>
      </c>
      <c r="P1065" t="s">
        <v>819</v>
      </c>
      <c r="Q1065" t="s">
        <v>524</v>
      </c>
      <c r="R1065" t="s">
        <v>525</v>
      </c>
      <c r="S1065" t="s">
        <v>526</v>
      </c>
      <c r="T1065" t="s">
        <v>527</v>
      </c>
      <c r="U1065" t="s">
        <v>554</v>
      </c>
      <c r="V1065" t="s">
        <v>555</v>
      </c>
      <c r="W1065" t="s">
        <v>541</v>
      </c>
      <c r="X1065" t="s">
        <v>542</v>
      </c>
      <c r="Y1065" t="s">
        <v>644</v>
      </c>
      <c r="Z1065" t="s">
        <v>645</v>
      </c>
      <c r="AA1065" t="s">
        <v>26</v>
      </c>
      <c r="AB1065" s="3">
        <v>823735</v>
      </c>
      <c r="AC1065" s="3">
        <v>0</v>
      </c>
      <c r="AD1065">
        <v>0</v>
      </c>
      <c r="AE1065" s="3">
        <v>823735</v>
      </c>
      <c r="AF1065" s="3">
        <f t="shared" si="68"/>
        <v>-823735</v>
      </c>
      <c r="AG1065" s="3">
        <v>0</v>
      </c>
      <c r="AH1065" s="3">
        <f t="shared" si="69"/>
        <v>0</v>
      </c>
      <c r="AI1065" s="3">
        <f t="shared" si="70"/>
        <v>0</v>
      </c>
      <c r="AJ1065">
        <v>0</v>
      </c>
      <c r="AK1065">
        <v>0</v>
      </c>
      <c r="AL1065">
        <v>145900.79999999999</v>
      </c>
      <c r="AM1065">
        <f t="shared" si="71"/>
        <v>291801.59999999998</v>
      </c>
      <c r="AN1065">
        <v>677834.2</v>
      </c>
      <c r="AO1065">
        <v>17.71</v>
      </c>
    </row>
    <row r="1066" spans="1:41" hidden="1" x14ac:dyDescent="0.3">
      <c r="A1066">
        <v>11183</v>
      </c>
      <c r="B1066">
        <v>202786</v>
      </c>
      <c r="C1066">
        <v>240254</v>
      </c>
      <c r="D1066">
        <v>499</v>
      </c>
      <c r="G1066" t="s">
        <v>1542</v>
      </c>
      <c r="H1066" t="s">
        <v>1543</v>
      </c>
      <c r="I1066">
        <v>0</v>
      </c>
      <c r="J1066" t="s">
        <v>519</v>
      </c>
      <c r="K1066" t="s">
        <v>520</v>
      </c>
      <c r="L1066">
        <v>6</v>
      </c>
      <c r="M1066">
        <v>74</v>
      </c>
      <c r="N1066" t="s">
        <v>933</v>
      </c>
      <c r="O1066" t="s">
        <v>818</v>
      </c>
      <c r="P1066" t="s">
        <v>819</v>
      </c>
      <c r="Q1066" t="s">
        <v>524</v>
      </c>
      <c r="R1066" t="s">
        <v>525</v>
      </c>
      <c r="S1066" t="s">
        <v>526</v>
      </c>
      <c r="T1066" t="s">
        <v>527</v>
      </c>
      <c r="U1066" t="s">
        <v>554</v>
      </c>
      <c r="V1066" t="s">
        <v>555</v>
      </c>
      <c r="W1066" t="s">
        <v>541</v>
      </c>
      <c r="X1066" t="s">
        <v>542</v>
      </c>
      <c r="Y1066" t="s">
        <v>652</v>
      </c>
      <c r="Z1066" t="s">
        <v>653</v>
      </c>
      <c r="AA1066" t="s">
        <v>26</v>
      </c>
      <c r="AB1066" s="3">
        <v>6040543</v>
      </c>
      <c r="AC1066" s="3">
        <v>0</v>
      </c>
      <c r="AD1066">
        <v>0</v>
      </c>
      <c r="AE1066" s="3">
        <v>6040543</v>
      </c>
      <c r="AF1066" s="3">
        <f t="shared" si="68"/>
        <v>-6040543</v>
      </c>
      <c r="AG1066" s="3">
        <v>0</v>
      </c>
      <c r="AH1066" s="3">
        <f t="shared" si="69"/>
        <v>0</v>
      </c>
      <c r="AI1066" s="3">
        <f t="shared" si="70"/>
        <v>0</v>
      </c>
      <c r="AJ1066">
        <v>0</v>
      </c>
      <c r="AK1066">
        <v>0</v>
      </c>
      <c r="AL1066">
        <v>718102.64</v>
      </c>
      <c r="AM1066">
        <f t="shared" si="71"/>
        <v>1436205.28</v>
      </c>
      <c r="AN1066">
        <v>5322440.3600000003</v>
      </c>
      <c r="AO1066">
        <v>11.89</v>
      </c>
    </row>
    <row r="1067" spans="1:41" hidden="1" x14ac:dyDescent="0.3">
      <c r="A1067">
        <v>11183</v>
      </c>
      <c r="B1067">
        <v>223827</v>
      </c>
      <c r="C1067">
        <v>256464</v>
      </c>
      <c r="D1067">
        <v>499</v>
      </c>
      <c r="G1067" t="s">
        <v>1542</v>
      </c>
      <c r="H1067" t="s">
        <v>1543</v>
      </c>
      <c r="I1067">
        <v>0</v>
      </c>
      <c r="J1067" t="s">
        <v>519</v>
      </c>
      <c r="K1067" t="s">
        <v>520</v>
      </c>
      <c r="L1067">
        <v>6</v>
      </c>
      <c r="M1067">
        <v>74</v>
      </c>
      <c r="N1067" t="s">
        <v>933</v>
      </c>
      <c r="O1067" t="s">
        <v>818</v>
      </c>
      <c r="P1067" t="s">
        <v>819</v>
      </c>
      <c r="Q1067" t="s">
        <v>524</v>
      </c>
      <c r="R1067" t="s">
        <v>525</v>
      </c>
      <c r="S1067" t="s">
        <v>526</v>
      </c>
      <c r="T1067" t="s">
        <v>527</v>
      </c>
      <c r="U1067" t="s">
        <v>554</v>
      </c>
      <c r="V1067" t="s">
        <v>555</v>
      </c>
      <c r="W1067" t="s">
        <v>541</v>
      </c>
      <c r="X1067" t="s">
        <v>542</v>
      </c>
      <c r="Y1067" t="s">
        <v>669</v>
      </c>
      <c r="Z1067" t="s">
        <v>670</v>
      </c>
      <c r="AA1067" t="s">
        <v>26</v>
      </c>
      <c r="AB1067" s="3">
        <v>30000</v>
      </c>
      <c r="AC1067" s="3">
        <v>0</v>
      </c>
      <c r="AD1067">
        <v>0</v>
      </c>
      <c r="AE1067" s="3">
        <v>30000</v>
      </c>
      <c r="AF1067" s="3">
        <f t="shared" si="68"/>
        <v>-30000</v>
      </c>
      <c r="AG1067" s="3">
        <v>0</v>
      </c>
      <c r="AH1067" s="3">
        <f t="shared" si="69"/>
        <v>0</v>
      </c>
      <c r="AI1067" s="3">
        <f t="shared" si="70"/>
        <v>0</v>
      </c>
      <c r="AJ1067">
        <v>0</v>
      </c>
      <c r="AK1067">
        <v>0</v>
      </c>
      <c r="AL1067">
        <v>3670.23</v>
      </c>
      <c r="AM1067">
        <f t="shared" si="71"/>
        <v>7340.46</v>
      </c>
      <c r="AN1067">
        <v>26329.77</v>
      </c>
      <c r="AO1067">
        <v>12.23</v>
      </c>
    </row>
    <row r="1068" spans="1:41" hidden="1" x14ac:dyDescent="0.3">
      <c r="A1068">
        <v>11183</v>
      </c>
      <c r="B1068">
        <v>232818</v>
      </c>
      <c r="C1068">
        <v>257894</v>
      </c>
      <c r="D1068">
        <v>499</v>
      </c>
      <c r="G1068" t="s">
        <v>1542</v>
      </c>
      <c r="H1068" t="s">
        <v>1543</v>
      </c>
      <c r="I1068">
        <v>0</v>
      </c>
      <c r="J1068" t="s">
        <v>519</v>
      </c>
      <c r="K1068" t="s">
        <v>520</v>
      </c>
      <c r="L1068">
        <v>6</v>
      </c>
      <c r="M1068">
        <v>74</v>
      </c>
      <c r="N1068" t="s">
        <v>933</v>
      </c>
      <c r="O1068" t="s">
        <v>818</v>
      </c>
      <c r="P1068" t="s">
        <v>819</v>
      </c>
      <c r="Q1068" t="s">
        <v>524</v>
      </c>
      <c r="R1068" t="s">
        <v>525</v>
      </c>
      <c r="S1068" t="s">
        <v>526</v>
      </c>
      <c r="T1068" t="s">
        <v>527</v>
      </c>
      <c r="U1068" t="s">
        <v>554</v>
      </c>
      <c r="V1068" t="s">
        <v>555</v>
      </c>
      <c r="W1068" t="s">
        <v>541</v>
      </c>
      <c r="X1068" t="s">
        <v>542</v>
      </c>
      <c r="Y1068" t="s">
        <v>675</v>
      </c>
      <c r="Z1068" t="s">
        <v>676</v>
      </c>
      <c r="AA1068" t="s">
        <v>26</v>
      </c>
      <c r="AB1068" s="3">
        <v>14524</v>
      </c>
      <c r="AC1068" s="3">
        <v>0</v>
      </c>
      <c r="AD1068">
        <v>0</v>
      </c>
      <c r="AE1068" s="3">
        <v>14524</v>
      </c>
      <c r="AF1068" s="3">
        <f t="shared" si="68"/>
        <v>-14524</v>
      </c>
      <c r="AG1068" s="3">
        <v>0</v>
      </c>
      <c r="AH1068" s="3">
        <f t="shared" si="69"/>
        <v>0</v>
      </c>
      <c r="AI1068" s="3">
        <f t="shared" si="70"/>
        <v>0</v>
      </c>
      <c r="AJ1068">
        <v>0</v>
      </c>
      <c r="AK1068">
        <v>0</v>
      </c>
      <c r="AL1068">
        <v>7180.92</v>
      </c>
      <c r="AM1068">
        <f t="shared" si="71"/>
        <v>14361.84</v>
      </c>
      <c r="AN1068">
        <v>7343.08</v>
      </c>
      <c r="AO1068">
        <v>49.44</v>
      </c>
    </row>
    <row r="1069" spans="1:41" hidden="1" x14ac:dyDescent="0.3">
      <c r="A1069">
        <v>11184</v>
      </c>
      <c r="B1069">
        <v>200793</v>
      </c>
      <c r="C1069">
        <v>238287</v>
      </c>
      <c r="D1069">
        <v>500</v>
      </c>
      <c r="G1069" t="s">
        <v>1544</v>
      </c>
      <c r="H1069" t="s">
        <v>1545</v>
      </c>
      <c r="I1069">
        <v>0</v>
      </c>
      <c r="J1069" t="s">
        <v>519</v>
      </c>
      <c r="K1069" t="s">
        <v>520</v>
      </c>
      <c r="L1069">
        <v>6</v>
      </c>
      <c r="M1069">
        <v>75</v>
      </c>
      <c r="N1069" t="s">
        <v>635</v>
      </c>
      <c r="O1069" t="s">
        <v>636</v>
      </c>
      <c r="P1069" t="s">
        <v>637</v>
      </c>
      <c r="Q1069" t="s">
        <v>524</v>
      </c>
      <c r="R1069" t="s">
        <v>525</v>
      </c>
      <c r="S1069" t="s">
        <v>526</v>
      </c>
      <c r="T1069" t="s">
        <v>527</v>
      </c>
      <c r="U1069" t="s">
        <v>554</v>
      </c>
      <c r="V1069" t="s">
        <v>555</v>
      </c>
      <c r="W1069" t="s">
        <v>541</v>
      </c>
      <c r="X1069" t="s">
        <v>542</v>
      </c>
      <c r="Y1069" t="s">
        <v>644</v>
      </c>
      <c r="Z1069" t="s">
        <v>645</v>
      </c>
      <c r="AA1069" t="s">
        <v>26</v>
      </c>
      <c r="AB1069" s="3">
        <v>1061199</v>
      </c>
      <c r="AC1069" s="3">
        <v>0</v>
      </c>
      <c r="AD1069">
        <v>0</v>
      </c>
      <c r="AE1069" s="3">
        <v>1061199</v>
      </c>
      <c r="AF1069" s="3">
        <f t="shared" si="68"/>
        <v>-1061199</v>
      </c>
      <c r="AG1069" s="3">
        <v>0</v>
      </c>
      <c r="AH1069" s="3">
        <f t="shared" si="69"/>
        <v>0</v>
      </c>
      <c r="AI1069" s="3">
        <f t="shared" si="70"/>
        <v>0</v>
      </c>
      <c r="AJ1069">
        <v>0</v>
      </c>
      <c r="AK1069">
        <v>0</v>
      </c>
      <c r="AL1069">
        <v>421623.5</v>
      </c>
      <c r="AM1069">
        <f t="shared" si="71"/>
        <v>843247</v>
      </c>
      <c r="AN1069">
        <v>639575.5</v>
      </c>
      <c r="AO1069">
        <v>39.729999999999997</v>
      </c>
    </row>
    <row r="1070" spans="1:41" hidden="1" x14ac:dyDescent="0.3">
      <c r="A1070">
        <v>11184</v>
      </c>
      <c r="B1070">
        <v>223817</v>
      </c>
      <c r="C1070">
        <v>256454</v>
      </c>
      <c r="D1070">
        <v>500</v>
      </c>
      <c r="G1070" t="s">
        <v>1544</v>
      </c>
      <c r="H1070" t="s">
        <v>1545</v>
      </c>
      <c r="I1070">
        <v>0</v>
      </c>
      <c r="J1070" t="s">
        <v>519</v>
      </c>
      <c r="K1070" t="s">
        <v>520</v>
      </c>
      <c r="L1070">
        <v>6</v>
      </c>
      <c r="M1070">
        <v>75</v>
      </c>
      <c r="N1070" t="s">
        <v>635</v>
      </c>
      <c r="O1070" t="s">
        <v>636</v>
      </c>
      <c r="P1070" t="s">
        <v>637</v>
      </c>
      <c r="Q1070" t="s">
        <v>524</v>
      </c>
      <c r="R1070" t="s">
        <v>525</v>
      </c>
      <c r="S1070" t="s">
        <v>526</v>
      </c>
      <c r="T1070" t="s">
        <v>527</v>
      </c>
      <c r="U1070" t="s">
        <v>554</v>
      </c>
      <c r="V1070" t="s">
        <v>555</v>
      </c>
      <c r="W1070" t="s">
        <v>541</v>
      </c>
      <c r="X1070" t="s">
        <v>542</v>
      </c>
      <c r="Y1070" t="s">
        <v>669</v>
      </c>
      <c r="Z1070" t="s">
        <v>670</v>
      </c>
      <c r="AA1070" t="s">
        <v>26</v>
      </c>
      <c r="AB1070" s="3">
        <v>168000</v>
      </c>
      <c r="AC1070" s="3">
        <v>0</v>
      </c>
      <c r="AD1070">
        <v>0</v>
      </c>
      <c r="AE1070" s="3">
        <v>168000</v>
      </c>
      <c r="AF1070" s="3">
        <f t="shared" si="68"/>
        <v>-168000</v>
      </c>
      <c r="AG1070" s="3">
        <v>0</v>
      </c>
      <c r="AH1070" s="3">
        <f t="shared" si="69"/>
        <v>0</v>
      </c>
      <c r="AI1070" s="3">
        <f t="shared" si="70"/>
        <v>0</v>
      </c>
      <c r="AJ1070">
        <v>0</v>
      </c>
      <c r="AK1070">
        <v>0</v>
      </c>
      <c r="AL1070">
        <v>91000</v>
      </c>
      <c r="AM1070">
        <f t="shared" si="71"/>
        <v>182000</v>
      </c>
      <c r="AN1070">
        <v>77000</v>
      </c>
      <c r="AO1070">
        <v>54.17</v>
      </c>
    </row>
    <row r="1071" spans="1:41" hidden="1" x14ac:dyDescent="0.3">
      <c r="A1071">
        <v>11184</v>
      </c>
      <c r="B1071">
        <v>200721</v>
      </c>
      <c r="C1071">
        <v>238216</v>
      </c>
      <c r="D1071">
        <v>500</v>
      </c>
      <c r="G1071" t="s">
        <v>1544</v>
      </c>
      <c r="H1071" t="s">
        <v>1545</v>
      </c>
      <c r="I1071">
        <v>0</v>
      </c>
      <c r="J1071" t="s">
        <v>519</v>
      </c>
      <c r="K1071" t="s">
        <v>520</v>
      </c>
      <c r="L1071">
        <v>6</v>
      </c>
      <c r="M1071">
        <v>75</v>
      </c>
      <c r="N1071" t="s">
        <v>635</v>
      </c>
      <c r="O1071" t="s">
        <v>636</v>
      </c>
      <c r="P1071" t="s">
        <v>637</v>
      </c>
      <c r="Q1071" t="s">
        <v>524</v>
      </c>
      <c r="R1071" t="s">
        <v>525</v>
      </c>
      <c r="S1071" t="s">
        <v>526</v>
      </c>
      <c r="T1071" t="s">
        <v>527</v>
      </c>
      <c r="U1071" t="s">
        <v>554</v>
      </c>
      <c r="V1071" t="s">
        <v>555</v>
      </c>
      <c r="W1071" t="s">
        <v>541</v>
      </c>
      <c r="X1071" t="s">
        <v>542</v>
      </c>
      <c r="Y1071" t="s">
        <v>660</v>
      </c>
      <c r="Z1071" t="s">
        <v>661</v>
      </c>
      <c r="AA1071" t="s">
        <v>26</v>
      </c>
      <c r="AB1071" s="3">
        <v>2015859</v>
      </c>
      <c r="AC1071" s="3">
        <v>0</v>
      </c>
      <c r="AD1071">
        <v>0</v>
      </c>
      <c r="AE1071" s="3">
        <v>2015859</v>
      </c>
      <c r="AF1071" s="3">
        <f t="shared" si="68"/>
        <v>-2015859</v>
      </c>
      <c r="AG1071" s="3">
        <v>0</v>
      </c>
      <c r="AH1071" s="3">
        <f t="shared" si="69"/>
        <v>0</v>
      </c>
      <c r="AI1071" s="3">
        <f t="shared" si="70"/>
        <v>0</v>
      </c>
      <c r="AJ1071">
        <v>0</v>
      </c>
      <c r="AK1071">
        <v>0</v>
      </c>
      <c r="AL1071">
        <v>910135.06</v>
      </c>
      <c r="AM1071">
        <f t="shared" si="71"/>
        <v>1820270.12</v>
      </c>
      <c r="AN1071">
        <v>1105723.94</v>
      </c>
      <c r="AO1071">
        <v>45.15</v>
      </c>
    </row>
    <row r="1072" spans="1:41" hidden="1" x14ac:dyDescent="0.3">
      <c r="A1072">
        <v>11184</v>
      </c>
      <c r="B1072">
        <v>232819</v>
      </c>
      <c r="C1072">
        <v>257895</v>
      </c>
      <c r="D1072">
        <v>500</v>
      </c>
      <c r="G1072" t="s">
        <v>1544</v>
      </c>
      <c r="H1072" t="s">
        <v>1545</v>
      </c>
      <c r="I1072">
        <v>0</v>
      </c>
      <c r="J1072" t="s">
        <v>519</v>
      </c>
      <c r="K1072" t="s">
        <v>520</v>
      </c>
      <c r="L1072">
        <v>6</v>
      </c>
      <c r="M1072">
        <v>75</v>
      </c>
      <c r="N1072" t="s">
        <v>635</v>
      </c>
      <c r="O1072" t="s">
        <v>636</v>
      </c>
      <c r="P1072" t="s">
        <v>637</v>
      </c>
      <c r="Q1072" t="s">
        <v>524</v>
      </c>
      <c r="R1072" t="s">
        <v>525</v>
      </c>
      <c r="S1072" t="s">
        <v>526</v>
      </c>
      <c r="T1072" t="s">
        <v>527</v>
      </c>
      <c r="U1072" t="s">
        <v>554</v>
      </c>
      <c r="V1072" t="s">
        <v>555</v>
      </c>
      <c r="W1072" t="s">
        <v>541</v>
      </c>
      <c r="X1072" t="s">
        <v>542</v>
      </c>
      <c r="Y1072" t="s">
        <v>675</v>
      </c>
      <c r="Z1072" t="s">
        <v>676</v>
      </c>
      <c r="AA1072" t="s">
        <v>26</v>
      </c>
      <c r="AB1072" s="3">
        <v>43571</v>
      </c>
      <c r="AC1072" s="3">
        <v>0</v>
      </c>
      <c r="AD1072">
        <v>0</v>
      </c>
      <c r="AE1072" s="3">
        <v>43571</v>
      </c>
      <c r="AF1072" s="3">
        <f t="shared" si="68"/>
        <v>-43571</v>
      </c>
      <c r="AG1072" s="3">
        <v>0</v>
      </c>
      <c r="AH1072" s="3">
        <f t="shared" si="69"/>
        <v>0</v>
      </c>
      <c r="AI1072" s="3">
        <f t="shared" si="70"/>
        <v>0</v>
      </c>
      <c r="AJ1072">
        <v>0</v>
      </c>
      <c r="AK1072">
        <v>0</v>
      </c>
      <c r="AL1072">
        <v>14042.76</v>
      </c>
      <c r="AM1072">
        <f t="shared" si="71"/>
        <v>28085.52</v>
      </c>
      <c r="AN1072">
        <v>29528.240000000002</v>
      </c>
      <c r="AO1072">
        <v>32.229999999999997</v>
      </c>
    </row>
    <row r="1073" spans="1:41" hidden="1" x14ac:dyDescent="0.3">
      <c r="A1073">
        <v>11184</v>
      </c>
      <c r="B1073">
        <v>200727</v>
      </c>
      <c r="C1073">
        <v>238222</v>
      </c>
      <c r="D1073">
        <v>500</v>
      </c>
      <c r="G1073" t="s">
        <v>1544</v>
      </c>
      <c r="H1073" t="s">
        <v>1545</v>
      </c>
      <c r="I1073">
        <v>0</v>
      </c>
      <c r="J1073" t="s">
        <v>519</v>
      </c>
      <c r="K1073" t="s">
        <v>520</v>
      </c>
      <c r="L1073">
        <v>6</v>
      </c>
      <c r="M1073">
        <v>75</v>
      </c>
      <c r="N1073" t="s">
        <v>635</v>
      </c>
      <c r="O1073" t="s">
        <v>636</v>
      </c>
      <c r="P1073" t="s">
        <v>637</v>
      </c>
      <c r="Q1073" t="s">
        <v>524</v>
      </c>
      <c r="R1073" t="s">
        <v>525</v>
      </c>
      <c r="S1073" t="s">
        <v>526</v>
      </c>
      <c r="T1073" t="s">
        <v>527</v>
      </c>
      <c r="U1073" t="s">
        <v>554</v>
      </c>
      <c r="V1073" t="s">
        <v>555</v>
      </c>
      <c r="W1073" t="s">
        <v>541</v>
      </c>
      <c r="X1073" t="s">
        <v>542</v>
      </c>
      <c r="Y1073" t="s">
        <v>650</v>
      </c>
      <c r="Z1073" t="s">
        <v>651</v>
      </c>
      <c r="AA1073" t="s">
        <v>26</v>
      </c>
      <c r="AB1073" s="3">
        <v>194623</v>
      </c>
      <c r="AC1073" s="3">
        <v>0</v>
      </c>
      <c r="AD1073">
        <v>0</v>
      </c>
      <c r="AE1073" s="3">
        <v>194623</v>
      </c>
      <c r="AF1073" s="3">
        <f t="shared" si="68"/>
        <v>-194623</v>
      </c>
      <c r="AG1073" s="3">
        <v>0</v>
      </c>
      <c r="AH1073" s="3">
        <f t="shared" si="69"/>
        <v>0</v>
      </c>
      <c r="AI1073" s="3">
        <f t="shared" si="70"/>
        <v>0</v>
      </c>
      <c r="AJ1073">
        <v>0</v>
      </c>
      <c r="AK1073">
        <v>0</v>
      </c>
      <c r="AL1073">
        <v>83490.92</v>
      </c>
      <c r="AM1073">
        <f t="shared" si="71"/>
        <v>166981.84</v>
      </c>
      <c r="AN1073">
        <v>111132.08</v>
      </c>
      <c r="AO1073">
        <v>42.9</v>
      </c>
    </row>
    <row r="1074" spans="1:41" hidden="1" x14ac:dyDescent="0.3">
      <c r="A1074">
        <v>11184</v>
      </c>
      <c r="B1074">
        <v>200735</v>
      </c>
      <c r="C1074">
        <v>238230</v>
      </c>
      <c r="D1074">
        <v>500</v>
      </c>
      <c r="G1074" t="s">
        <v>1544</v>
      </c>
      <c r="H1074" t="s">
        <v>1545</v>
      </c>
      <c r="I1074">
        <v>0</v>
      </c>
      <c r="J1074" t="s">
        <v>519</v>
      </c>
      <c r="K1074" t="s">
        <v>520</v>
      </c>
      <c r="L1074">
        <v>6</v>
      </c>
      <c r="M1074">
        <v>75</v>
      </c>
      <c r="N1074" t="s">
        <v>635</v>
      </c>
      <c r="O1074" t="s">
        <v>636</v>
      </c>
      <c r="P1074" t="s">
        <v>637</v>
      </c>
      <c r="Q1074" t="s">
        <v>524</v>
      </c>
      <c r="R1074" t="s">
        <v>525</v>
      </c>
      <c r="S1074" t="s">
        <v>526</v>
      </c>
      <c r="T1074" t="s">
        <v>527</v>
      </c>
      <c r="U1074" t="s">
        <v>554</v>
      </c>
      <c r="V1074" t="s">
        <v>555</v>
      </c>
      <c r="W1074" t="s">
        <v>541</v>
      </c>
      <c r="X1074" t="s">
        <v>542</v>
      </c>
      <c r="Y1074" t="s">
        <v>646</v>
      </c>
      <c r="Z1074" t="s">
        <v>647</v>
      </c>
      <c r="AA1074" t="s">
        <v>26</v>
      </c>
      <c r="AB1074" s="3">
        <v>43210</v>
      </c>
      <c r="AC1074" s="3">
        <v>0</v>
      </c>
      <c r="AD1074">
        <v>0</v>
      </c>
      <c r="AE1074" s="3">
        <v>43210</v>
      </c>
      <c r="AF1074" s="3">
        <f t="shared" si="68"/>
        <v>-43210</v>
      </c>
      <c r="AG1074" s="3">
        <v>0</v>
      </c>
      <c r="AH1074" s="3">
        <f t="shared" si="69"/>
        <v>0</v>
      </c>
      <c r="AI1074" s="3">
        <f t="shared" si="70"/>
        <v>0</v>
      </c>
      <c r="AJ1074">
        <v>0</v>
      </c>
      <c r="AK1074">
        <v>0</v>
      </c>
      <c r="AL1074">
        <v>18066.240000000002</v>
      </c>
      <c r="AM1074">
        <f t="shared" si="71"/>
        <v>36132.480000000003</v>
      </c>
      <c r="AN1074">
        <v>25143.759999999998</v>
      </c>
      <c r="AO1074">
        <v>41.81</v>
      </c>
    </row>
    <row r="1075" spans="1:41" hidden="1" x14ac:dyDescent="0.3">
      <c r="A1075">
        <v>11184</v>
      </c>
      <c r="B1075">
        <v>200741</v>
      </c>
      <c r="C1075">
        <v>238236</v>
      </c>
      <c r="D1075">
        <v>500</v>
      </c>
      <c r="G1075" t="s">
        <v>1544</v>
      </c>
      <c r="H1075" t="s">
        <v>1545</v>
      </c>
      <c r="I1075">
        <v>0</v>
      </c>
      <c r="J1075" t="s">
        <v>519</v>
      </c>
      <c r="K1075" t="s">
        <v>520</v>
      </c>
      <c r="L1075">
        <v>6</v>
      </c>
      <c r="M1075">
        <v>75</v>
      </c>
      <c r="N1075" t="s">
        <v>635</v>
      </c>
      <c r="O1075" t="s">
        <v>636</v>
      </c>
      <c r="P1075" t="s">
        <v>637</v>
      </c>
      <c r="Q1075" t="s">
        <v>524</v>
      </c>
      <c r="R1075" t="s">
        <v>525</v>
      </c>
      <c r="S1075" t="s">
        <v>526</v>
      </c>
      <c r="T1075" t="s">
        <v>527</v>
      </c>
      <c r="U1075" t="s">
        <v>554</v>
      </c>
      <c r="V1075" t="s">
        <v>555</v>
      </c>
      <c r="W1075" t="s">
        <v>613</v>
      </c>
      <c r="X1075" t="s">
        <v>614</v>
      </c>
      <c r="Y1075" t="s">
        <v>652</v>
      </c>
      <c r="Z1075" t="s">
        <v>653</v>
      </c>
      <c r="AA1075" t="s">
        <v>26</v>
      </c>
      <c r="AB1075" s="3">
        <v>9870751</v>
      </c>
      <c r="AC1075" s="3">
        <v>0</v>
      </c>
      <c r="AD1075">
        <v>0</v>
      </c>
      <c r="AE1075" s="3">
        <v>9870751</v>
      </c>
      <c r="AF1075" s="3">
        <f t="shared" si="68"/>
        <v>-9870751</v>
      </c>
      <c r="AG1075" s="3">
        <v>0</v>
      </c>
      <c r="AH1075" s="3">
        <f t="shared" si="69"/>
        <v>0</v>
      </c>
      <c r="AI1075" s="3">
        <f t="shared" si="70"/>
        <v>0</v>
      </c>
      <c r="AJ1075">
        <v>0</v>
      </c>
      <c r="AK1075">
        <v>0</v>
      </c>
      <c r="AL1075">
        <v>4656660.72</v>
      </c>
      <c r="AM1075">
        <f t="shared" si="71"/>
        <v>9313321.4399999995</v>
      </c>
      <c r="AN1075">
        <v>5214090.28</v>
      </c>
      <c r="AO1075">
        <v>47.18</v>
      </c>
    </row>
    <row r="1076" spans="1:41" hidden="1" x14ac:dyDescent="0.3">
      <c r="A1076">
        <v>11184</v>
      </c>
      <c r="B1076">
        <v>200769</v>
      </c>
      <c r="C1076">
        <v>238264</v>
      </c>
      <c r="D1076">
        <v>500</v>
      </c>
      <c r="G1076" t="s">
        <v>1544</v>
      </c>
      <c r="H1076" t="s">
        <v>1545</v>
      </c>
      <c r="I1076">
        <v>0</v>
      </c>
      <c r="J1076" t="s">
        <v>519</v>
      </c>
      <c r="K1076" t="s">
        <v>520</v>
      </c>
      <c r="L1076">
        <v>6</v>
      </c>
      <c r="M1076">
        <v>75</v>
      </c>
      <c r="N1076" t="s">
        <v>635</v>
      </c>
      <c r="O1076" t="s">
        <v>636</v>
      </c>
      <c r="P1076" t="s">
        <v>637</v>
      </c>
      <c r="Q1076" t="s">
        <v>524</v>
      </c>
      <c r="R1076" t="s">
        <v>525</v>
      </c>
      <c r="S1076" t="s">
        <v>526</v>
      </c>
      <c r="T1076" t="s">
        <v>527</v>
      </c>
      <c r="U1076" t="s">
        <v>554</v>
      </c>
      <c r="V1076" t="s">
        <v>555</v>
      </c>
      <c r="W1076" t="s">
        <v>541</v>
      </c>
      <c r="X1076" t="s">
        <v>542</v>
      </c>
      <c r="Y1076" t="s">
        <v>658</v>
      </c>
      <c r="Z1076" t="s">
        <v>659</v>
      </c>
      <c r="AA1076" t="s">
        <v>26</v>
      </c>
      <c r="AB1076" s="3">
        <v>2608</v>
      </c>
      <c r="AC1076" s="3">
        <v>0</v>
      </c>
      <c r="AD1076">
        <v>0</v>
      </c>
      <c r="AE1076" s="3">
        <v>2608</v>
      </c>
      <c r="AF1076" s="3">
        <f t="shared" si="68"/>
        <v>-2608</v>
      </c>
      <c r="AG1076" s="3">
        <v>0</v>
      </c>
      <c r="AH1076" s="3">
        <f t="shared" si="69"/>
        <v>0</v>
      </c>
      <c r="AI1076" s="3">
        <f t="shared" si="70"/>
        <v>0</v>
      </c>
      <c r="AJ1076">
        <v>0</v>
      </c>
      <c r="AK1076">
        <v>0</v>
      </c>
      <c r="AL1076">
        <v>1280.0999999999999</v>
      </c>
      <c r="AM1076">
        <f t="shared" si="71"/>
        <v>2560.1999999999998</v>
      </c>
      <c r="AN1076">
        <v>1327.9</v>
      </c>
      <c r="AO1076">
        <v>49.08</v>
      </c>
    </row>
    <row r="1077" spans="1:41" hidden="1" x14ac:dyDescent="0.3">
      <c r="A1077">
        <v>11184</v>
      </c>
      <c r="B1077">
        <v>200756</v>
      </c>
      <c r="C1077">
        <v>238251</v>
      </c>
      <c r="D1077">
        <v>500</v>
      </c>
      <c r="G1077" t="s">
        <v>1544</v>
      </c>
      <c r="H1077" t="s">
        <v>1545</v>
      </c>
      <c r="I1077">
        <v>0</v>
      </c>
      <c r="J1077" t="s">
        <v>519</v>
      </c>
      <c r="K1077" t="s">
        <v>520</v>
      </c>
      <c r="L1077">
        <v>6</v>
      </c>
      <c r="M1077">
        <v>75</v>
      </c>
      <c r="N1077" t="s">
        <v>635</v>
      </c>
      <c r="O1077" t="s">
        <v>636</v>
      </c>
      <c r="P1077" t="s">
        <v>637</v>
      </c>
      <c r="Q1077" t="s">
        <v>524</v>
      </c>
      <c r="R1077" t="s">
        <v>525</v>
      </c>
      <c r="S1077" t="s">
        <v>526</v>
      </c>
      <c r="T1077" t="s">
        <v>527</v>
      </c>
      <c r="U1077" t="s">
        <v>554</v>
      </c>
      <c r="V1077" t="s">
        <v>555</v>
      </c>
      <c r="W1077" t="s">
        <v>541</v>
      </c>
      <c r="X1077" t="s">
        <v>542</v>
      </c>
      <c r="Y1077" t="s">
        <v>673</v>
      </c>
      <c r="Z1077" t="s">
        <v>674</v>
      </c>
      <c r="AA1077" t="s">
        <v>26</v>
      </c>
      <c r="AB1077" s="3">
        <v>892797</v>
      </c>
      <c r="AC1077" s="3">
        <v>0</v>
      </c>
      <c r="AD1077">
        <v>0</v>
      </c>
      <c r="AE1077" s="3">
        <v>892797</v>
      </c>
      <c r="AF1077" s="3">
        <f t="shared" si="68"/>
        <v>-892797</v>
      </c>
      <c r="AG1077" s="3">
        <v>0</v>
      </c>
      <c r="AH1077" s="3">
        <f t="shared" si="69"/>
        <v>0</v>
      </c>
      <c r="AI1077" s="3">
        <f t="shared" si="70"/>
        <v>0</v>
      </c>
      <c r="AJ1077">
        <v>0</v>
      </c>
      <c r="AK1077">
        <v>0</v>
      </c>
      <c r="AL1077">
        <v>637501.18999999994</v>
      </c>
      <c r="AM1077">
        <f t="shared" si="71"/>
        <v>1275002.3799999999</v>
      </c>
      <c r="AN1077">
        <v>255295.81</v>
      </c>
      <c r="AO1077">
        <v>71.400000000000006</v>
      </c>
    </row>
    <row r="1078" spans="1:41" hidden="1" x14ac:dyDescent="0.3">
      <c r="A1078">
        <v>12341</v>
      </c>
      <c r="B1078">
        <v>225267</v>
      </c>
      <c r="C1078">
        <v>257272</v>
      </c>
      <c r="D1078">
        <v>6575</v>
      </c>
      <c r="G1078" t="s">
        <v>2132</v>
      </c>
      <c r="H1078" t="s">
        <v>2133</v>
      </c>
      <c r="I1078">
        <v>0</v>
      </c>
      <c r="J1078" t="s">
        <v>519</v>
      </c>
      <c r="K1078" t="s">
        <v>520</v>
      </c>
      <c r="L1078">
        <v>5</v>
      </c>
      <c r="M1078">
        <v>58</v>
      </c>
      <c r="N1078" t="s">
        <v>617</v>
      </c>
      <c r="O1078" t="s">
        <v>618</v>
      </c>
      <c r="P1078" t="s">
        <v>619</v>
      </c>
      <c r="Q1078" t="s">
        <v>524</v>
      </c>
      <c r="R1078" t="s">
        <v>525</v>
      </c>
      <c r="S1078" t="s">
        <v>526</v>
      </c>
      <c r="T1078" t="s">
        <v>527</v>
      </c>
      <c r="U1078" t="s">
        <v>779</v>
      </c>
      <c r="V1078" t="s">
        <v>780</v>
      </c>
      <c r="W1078" t="s">
        <v>541</v>
      </c>
      <c r="X1078" t="s">
        <v>542</v>
      </c>
      <c r="Y1078" t="s">
        <v>599</v>
      </c>
      <c r="Z1078" t="s">
        <v>600</v>
      </c>
      <c r="AA1078" t="s">
        <v>29</v>
      </c>
      <c r="AB1078" s="3">
        <v>23400</v>
      </c>
      <c r="AC1078">
        <v>0</v>
      </c>
      <c r="AD1078">
        <v>0</v>
      </c>
      <c r="AE1078" s="3">
        <v>23400</v>
      </c>
      <c r="AF1078" s="3">
        <f t="shared" si="68"/>
        <v>0</v>
      </c>
      <c r="AG1078" s="3">
        <v>23400</v>
      </c>
      <c r="AH1078" s="3">
        <f t="shared" si="69"/>
        <v>24172.199999999997</v>
      </c>
      <c r="AI1078" s="3">
        <f t="shared" si="70"/>
        <v>24945.710399999996</v>
      </c>
      <c r="AJ1078">
        <v>0</v>
      </c>
      <c r="AK1078">
        <v>0</v>
      </c>
      <c r="AL1078">
        <v>0</v>
      </c>
      <c r="AM1078">
        <f t="shared" si="71"/>
        <v>0</v>
      </c>
      <c r="AN1078">
        <v>23400</v>
      </c>
      <c r="AO1078">
        <v>0</v>
      </c>
    </row>
    <row r="1079" spans="1:41" hidden="1" x14ac:dyDescent="0.3">
      <c r="A1079">
        <v>11184</v>
      </c>
      <c r="B1079">
        <v>231576</v>
      </c>
      <c r="C1079">
        <v>263421</v>
      </c>
      <c r="D1079">
        <v>500</v>
      </c>
      <c r="G1079" t="s">
        <v>1544</v>
      </c>
      <c r="H1079" t="s">
        <v>1545</v>
      </c>
      <c r="I1079">
        <v>0</v>
      </c>
      <c r="J1079" t="s">
        <v>519</v>
      </c>
      <c r="K1079" t="s">
        <v>520</v>
      </c>
      <c r="L1079">
        <v>6</v>
      </c>
      <c r="M1079">
        <v>75</v>
      </c>
      <c r="N1079" t="s">
        <v>635</v>
      </c>
      <c r="O1079" t="s">
        <v>636</v>
      </c>
      <c r="P1079" t="s">
        <v>637</v>
      </c>
      <c r="Q1079" t="s">
        <v>524</v>
      </c>
      <c r="R1079" t="s">
        <v>525</v>
      </c>
      <c r="S1079" t="s">
        <v>526</v>
      </c>
      <c r="T1079" t="s">
        <v>527</v>
      </c>
      <c r="U1079" t="s">
        <v>554</v>
      </c>
      <c r="V1079" t="s">
        <v>555</v>
      </c>
      <c r="W1079" t="s">
        <v>541</v>
      </c>
      <c r="X1079" t="s">
        <v>542</v>
      </c>
      <c r="Y1079" t="s">
        <v>735</v>
      </c>
      <c r="Z1079" t="s">
        <v>736</v>
      </c>
      <c r="AA1079" t="s">
        <v>26</v>
      </c>
      <c r="AB1079" s="3">
        <v>235744</v>
      </c>
      <c r="AC1079" s="3">
        <v>0</v>
      </c>
      <c r="AD1079">
        <v>0</v>
      </c>
      <c r="AE1079" s="3">
        <v>235744</v>
      </c>
      <c r="AF1079" s="3">
        <f t="shared" si="68"/>
        <v>-235744</v>
      </c>
      <c r="AG1079" s="3">
        <v>0</v>
      </c>
      <c r="AH1079" s="3">
        <f t="shared" si="69"/>
        <v>0</v>
      </c>
      <c r="AI1079" s="3">
        <f t="shared" si="70"/>
        <v>0</v>
      </c>
      <c r="AJ1079">
        <v>0</v>
      </c>
      <c r="AK1079">
        <v>0</v>
      </c>
      <c r="AL1079">
        <v>99359.95</v>
      </c>
      <c r="AM1079">
        <f t="shared" si="71"/>
        <v>198719.9</v>
      </c>
      <c r="AN1079">
        <v>136384.04999999999</v>
      </c>
      <c r="AO1079">
        <v>42.15</v>
      </c>
    </row>
    <row r="1080" spans="1:41" hidden="1" x14ac:dyDescent="0.3">
      <c r="A1080">
        <v>11184</v>
      </c>
      <c r="B1080">
        <v>200778</v>
      </c>
      <c r="C1080">
        <v>238272</v>
      </c>
      <c r="D1080">
        <v>500</v>
      </c>
      <c r="G1080" t="s">
        <v>1544</v>
      </c>
      <c r="H1080" t="s">
        <v>1545</v>
      </c>
      <c r="I1080">
        <v>0</v>
      </c>
      <c r="J1080" t="s">
        <v>519</v>
      </c>
      <c r="K1080" t="s">
        <v>520</v>
      </c>
      <c r="L1080">
        <v>6</v>
      </c>
      <c r="M1080">
        <v>75</v>
      </c>
      <c r="N1080" t="s">
        <v>635</v>
      </c>
      <c r="O1080" t="s">
        <v>636</v>
      </c>
      <c r="P1080" t="s">
        <v>637</v>
      </c>
      <c r="Q1080" t="s">
        <v>524</v>
      </c>
      <c r="R1080" t="s">
        <v>525</v>
      </c>
      <c r="S1080" t="s">
        <v>526</v>
      </c>
      <c r="T1080" t="s">
        <v>527</v>
      </c>
      <c r="U1080" t="s">
        <v>554</v>
      </c>
      <c r="V1080" t="s">
        <v>555</v>
      </c>
      <c r="W1080" t="s">
        <v>541</v>
      </c>
      <c r="X1080" t="s">
        <v>542</v>
      </c>
      <c r="Y1080" t="s">
        <v>667</v>
      </c>
      <c r="Z1080" t="s">
        <v>668</v>
      </c>
      <c r="AA1080" t="s">
        <v>26</v>
      </c>
      <c r="AB1080" s="3">
        <v>2414622</v>
      </c>
      <c r="AC1080" s="3">
        <v>0</v>
      </c>
      <c r="AD1080">
        <v>0</v>
      </c>
      <c r="AE1080" s="3">
        <v>2414622</v>
      </c>
      <c r="AF1080" s="3">
        <f t="shared" si="68"/>
        <v>-2414622</v>
      </c>
      <c r="AG1080" s="3">
        <v>0</v>
      </c>
      <c r="AH1080" s="3">
        <f t="shared" si="69"/>
        <v>0</v>
      </c>
      <c r="AI1080" s="3">
        <f t="shared" si="70"/>
        <v>0</v>
      </c>
      <c r="AJ1080">
        <v>0</v>
      </c>
      <c r="AK1080">
        <v>0</v>
      </c>
      <c r="AL1080">
        <v>1150624.83</v>
      </c>
      <c r="AM1080">
        <f t="shared" si="71"/>
        <v>2301249.66</v>
      </c>
      <c r="AN1080">
        <v>1263997.17</v>
      </c>
      <c r="AO1080">
        <v>47.65</v>
      </c>
    </row>
    <row r="1081" spans="1:41" hidden="1" x14ac:dyDescent="0.3">
      <c r="A1081">
        <v>11184</v>
      </c>
      <c r="B1081">
        <v>200333</v>
      </c>
      <c r="C1081">
        <v>237839</v>
      </c>
      <c r="D1081">
        <v>500</v>
      </c>
      <c r="G1081" t="s">
        <v>1544</v>
      </c>
      <c r="H1081" t="s">
        <v>1545</v>
      </c>
      <c r="I1081">
        <v>0</v>
      </c>
      <c r="J1081" t="s">
        <v>519</v>
      </c>
      <c r="K1081" t="s">
        <v>520</v>
      </c>
      <c r="L1081">
        <v>6</v>
      </c>
      <c r="M1081">
        <v>75</v>
      </c>
      <c r="N1081" t="s">
        <v>635</v>
      </c>
      <c r="O1081" t="s">
        <v>636</v>
      </c>
      <c r="P1081" t="s">
        <v>637</v>
      </c>
      <c r="Q1081" t="s">
        <v>524</v>
      </c>
      <c r="R1081" t="s">
        <v>525</v>
      </c>
      <c r="S1081" t="s">
        <v>526</v>
      </c>
      <c r="T1081" t="s">
        <v>527</v>
      </c>
      <c r="U1081" t="s">
        <v>554</v>
      </c>
      <c r="V1081" t="s">
        <v>555</v>
      </c>
      <c r="W1081" t="s">
        <v>541</v>
      </c>
      <c r="X1081" t="s">
        <v>542</v>
      </c>
      <c r="Y1081" t="s">
        <v>656</v>
      </c>
      <c r="Z1081" t="s">
        <v>657</v>
      </c>
      <c r="AA1081" t="s">
        <v>26</v>
      </c>
      <c r="AB1081" s="3">
        <v>822563</v>
      </c>
      <c r="AC1081" s="3">
        <v>0</v>
      </c>
      <c r="AD1081">
        <v>0</v>
      </c>
      <c r="AE1081" s="3">
        <v>822563</v>
      </c>
      <c r="AF1081" s="3">
        <f t="shared" si="68"/>
        <v>-822563</v>
      </c>
      <c r="AG1081" s="3">
        <v>0</v>
      </c>
      <c r="AH1081" s="3">
        <f t="shared" si="69"/>
        <v>0</v>
      </c>
      <c r="AI1081" s="3">
        <f t="shared" si="70"/>
        <v>0</v>
      </c>
      <c r="AJ1081">
        <v>0</v>
      </c>
      <c r="AK1081">
        <v>0</v>
      </c>
      <c r="AL1081">
        <v>269619.24</v>
      </c>
      <c r="AM1081">
        <f t="shared" si="71"/>
        <v>539238.48</v>
      </c>
      <c r="AN1081">
        <v>552943.76</v>
      </c>
      <c r="AO1081">
        <v>32.78</v>
      </c>
    </row>
    <row r="1082" spans="1:41" hidden="1" x14ac:dyDescent="0.3">
      <c r="A1082">
        <v>11184</v>
      </c>
      <c r="B1082">
        <v>200160</v>
      </c>
      <c r="C1082">
        <v>237666</v>
      </c>
      <c r="D1082">
        <v>500</v>
      </c>
      <c r="G1082" t="s">
        <v>1544</v>
      </c>
      <c r="H1082" t="s">
        <v>1545</v>
      </c>
      <c r="I1082">
        <v>0</v>
      </c>
      <c r="J1082" t="s">
        <v>519</v>
      </c>
      <c r="K1082" t="s">
        <v>520</v>
      </c>
      <c r="L1082">
        <v>6</v>
      </c>
      <c r="M1082">
        <v>75</v>
      </c>
      <c r="N1082" t="s">
        <v>635</v>
      </c>
      <c r="O1082" t="s">
        <v>636</v>
      </c>
      <c r="P1082" t="s">
        <v>637</v>
      </c>
      <c r="Q1082" t="s">
        <v>524</v>
      </c>
      <c r="R1082" t="s">
        <v>525</v>
      </c>
      <c r="S1082" t="s">
        <v>526</v>
      </c>
      <c r="T1082" t="s">
        <v>527</v>
      </c>
      <c r="U1082" t="s">
        <v>554</v>
      </c>
      <c r="V1082" t="s">
        <v>555</v>
      </c>
      <c r="W1082" t="s">
        <v>541</v>
      </c>
      <c r="X1082" t="s">
        <v>542</v>
      </c>
      <c r="Y1082" t="s">
        <v>642</v>
      </c>
      <c r="Z1082" t="s">
        <v>643</v>
      </c>
      <c r="AA1082" t="s">
        <v>26</v>
      </c>
      <c r="AB1082" s="3">
        <v>1062900</v>
      </c>
      <c r="AC1082" s="3">
        <v>0</v>
      </c>
      <c r="AD1082">
        <v>0</v>
      </c>
      <c r="AE1082" s="3">
        <v>1062900</v>
      </c>
      <c r="AF1082" s="3">
        <f t="shared" si="68"/>
        <v>-1062900</v>
      </c>
      <c r="AG1082" s="3">
        <v>0</v>
      </c>
      <c r="AH1082" s="3">
        <f t="shared" si="69"/>
        <v>0</v>
      </c>
      <c r="AI1082" s="3">
        <f t="shared" si="70"/>
        <v>0</v>
      </c>
      <c r="AJ1082">
        <v>0</v>
      </c>
      <c r="AK1082">
        <v>0</v>
      </c>
      <c r="AL1082">
        <v>609955.62</v>
      </c>
      <c r="AM1082">
        <f t="shared" si="71"/>
        <v>1219911.24</v>
      </c>
      <c r="AN1082">
        <v>452944.38</v>
      </c>
      <c r="AO1082">
        <v>57.39</v>
      </c>
    </row>
    <row r="1083" spans="1:41" hidden="1" x14ac:dyDescent="0.3">
      <c r="A1083">
        <v>10849</v>
      </c>
      <c r="B1083">
        <v>200321</v>
      </c>
      <c r="C1083">
        <v>237827</v>
      </c>
      <c r="D1083">
        <v>165</v>
      </c>
      <c r="G1083" t="s">
        <v>997</v>
      </c>
      <c r="H1083" t="s">
        <v>998</v>
      </c>
      <c r="I1083">
        <v>0</v>
      </c>
      <c r="J1083" t="s">
        <v>519</v>
      </c>
      <c r="K1083" t="s">
        <v>520</v>
      </c>
      <c r="L1083">
        <v>6</v>
      </c>
      <c r="M1083">
        <v>61</v>
      </c>
      <c r="N1083" t="s">
        <v>788</v>
      </c>
      <c r="O1083" t="s">
        <v>545</v>
      </c>
      <c r="P1083" t="s">
        <v>546</v>
      </c>
      <c r="Q1083" t="s">
        <v>524</v>
      </c>
      <c r="R1083" t="s">
        <v>525</v>
      </c>
      <c r="S1083" t="s">
        <v>526</v>
      </c>
      <c r="T1083" t="s">
        <v>527</v>
      </c>
      <c r="U1083" t="s">
        <v>720</v>
      </c>
      <c r="V1083" t="s">
        <v>721</v>
      </c>
      <c r="W1083" t="s">
        <v>541</v>
      </c>
      <c r="X1083" t="s">
        <v>542</v>
      </c>
      <c r="Y1083" t="s">
        <v>532</v>
      </c>
      <c r="Z1083" t="s">
        <v>533</v>
      </c>
      <c r="AA1083" t="s">
        <v>28</v>
      </c>
      <c r="AB1083" s="3">
        <v>16666</v>
      </c>
      <c r="AC1083">
        <v>0</v>
      </c>
      <c r="AD1083">
        <v>0</v>
      </c>
      <c r="AE1083" s="3">
        <v>16666</v>
      </c>
      <c r="AF1083" s="3">
        <f t="shared" si="68"/>
        <v>0</v>
      </c>
      <c r="AG1083" s="3">
        <v>16666</v>
      </c>
      <c r="AH1083" s="3">
        <f t="shared" si="69"/>
        <v>17215.977999999999</v>
      </c>
      <c r="AI1083" s="3">
        <f t="shared" si="70"/>
        <v>17766.889296000001</v>
      </c>
      <c r="AJ1083">
        <v>0</v>
      </c>
      <c r="AK1083">
        <v>0</v>
      </c>
      <c r="AL1083">
        <v>0</v>
      </c>
      <c r="AM1083">
        <f t="shared" si="71"/>
        <v>0</v>
      </c>
      <c r="AN1083">
        <v>16666</v>
      </c>
      <c r="AO1083">
        <v>0</v>
      </c>
    </row>
    <row r="1084" spans="1:41" hidden="1" x14ac:dyDescent="0.3">
      <c r="A1084">
        <v>11526</v>
      </c>
      <c r="B1084">
        <v>226364</v>
      </c>
      <c r="C1084">
        <v>257996</v>
      </c>
      <c r="D1084">
        <v>2323</v>
      </c>
      <c r="G1084" t="s">
        <v>1741</v>
      </c>
      <c r="H1084" t="s">
        <v>1742</v>
      </c>
      <c r="I1084">
        <v>0</v>
      </c>
      <c r="J1084" t="s">
        <v>519</v>
      </c>
      <c r="K1084" t="s">
        <v>520</v>
      </c>
      <c r="L1084">
        <v>6</v>
      </c>
      <c r="M1084">
        <v>67</v>
      </c>
      <c r="N1084" t="s">
        <v>875</v>
      </c>
      <c r="O1084" t="s">
        <v>876</v>
      </c>
      <c r="P1084" t="s">
        <v>877</v>
      </c>
      <c r="Q1084" t="s">
        <v>524</v>
      </c>
      <c r="R1084" t="s">
        <v>525</v>
      </c>
      <c r="S1084" t="s">
        <v>526</v>
      </c>
      <c r="T1084" t="s">
        <v>527</v>
      </c>
      <c r="U1084" t="s">
        <v>554</v>
      </c>
      <c r="V1084" t="s">
        <v>555</v>
      </c>
      <c r="W1084" t="s">
        <v>541</v>
      </c>
      <c r="X1084" t="s">
        <v>542</v>
      </c>
      <c r="Y1084" t="s">
        <v>532</v>
      </c>
      <c r="Z1084" t="s">
        <v>533</v>
      </c>
      <c r="AA1084" t="s">
        <v>28</v>
      </c>
      <c r="AB1084" s="3">
        <v>16470</v>
      </c>
      <c r="AC1084">
        <v>0</v>
      </c>
      <c r="AD1084">
        <v>0</v>
      </c>
      <c r="AE1084" s="3">
        <v>16470</v>
      </c>
      <c r="AF1084" s="3">
        <f t="shared" si="68"/>
        <v>0</v>
      </c>
      <c r="AG1084" s="3">
        <v>16470</v>
      </c>
      <c r="AH1084" s="3">
        <f t="shared" si="69"/>
        <v>17013.509999999998</v>
      </c>
      <c r="AI1084" s="3">
        <f t="shared" si="70"/>
        <v>17557.942319999998</v>
      </c>
      <c r="AJ1084">
        <v>0</v>
      </c>
      <c r="AK1084">
        <v>0</v>
      </c>
      <c r="AL1084">
        <v>0</v>
      </c>
      <c r="AM1084">
        <f t="shared" si="71"/>
        <v>0</v>
      </c>
      <c r="AN1084">
        <v>16470</v>
      </c>
      <c r="AO1084">
        <v>0</v>
      </c>
    </row>
    <row r="1085" spans="1:41" hidden="1" x14ac:dyDescent="0.3">
      <c r="A1085">
        <v>12362</v>
      </c>
      <c r="B1085">
        <v>225270</v>
      </c>
      <c r="C1085">
        <v>257274</v>
      </c>
      <c r="D1085">
        <v>6494</v>
      </c>
      <c r="G1085" t="s">
        <v>1912</v>
      </c>
      <c r="H1085" t="s">
        <v>1913</v>
      </c>
      <c r="I1085">
        <v>0</v>
      </c>
      <c r="J1085" t="s">
        <v>519</v>
      </c>
      <c r="K1085" t="s">
        <v>520</v>
      </c>
      <c r="L1085">
        <v>5</v>
      </c>
      <c r="M1085">
        <v>58</v>
      </c>
      <c r="N1085" t="s">
        <v>617</v>
      </c>
      <c r="O1085" t="s">
        <v>618</v>
      </c>
      <c r="P1085" t="s">
        <v>619</v>
      </c>
      <c r="Q1085" t="s">
        <v>524</v>
      </c>
      <c r="R1085" t="s">
        <v>525</v>
      </c>
      <c r="S1085" t="s">
        <v>526</v>
      </c>
      <c r="T1085" t="s">
        <v>527</v>
      </c>
      <c r="U1085" t="s">
        <v>779</v>
      </c>
      <c r="V1085" t="s">
        <v>780</v>
      </c>
      <c r="W1085" t="s">
        <v>541</v>
      </c>
      <c r="X1085" t="s">
        <v>542</v>
      </c>
      <c r="Y1085" t="s">
        <v>599</v>
      </c>
      <c r="Z1085" t="s">
        <v>600</v>
      </c>
      <c r="AA1085" t="s">
        <v>29</v>
      </c>
      <c r="AB1085" s="3">
        <v>23400</v>
      </c>
      <c r="AC1085">
        <v>0</v>
      </c>
      <c r="AD1085">
        <v>0</v>
      </c>
      <c r="AE1085" s="3">
        <v>23400</v>
      </c>
      <c r="AF1085" s="3">
        <f t="shared" si="68"/>
        <v>0</v>
      </c>
      <c r="AG1085" s="3">
        <v>23400</v>
      </c>
      <c r="AH1085" s="3">
        <f t="shared" si="69"/>
        <v>24172.199999999997</v>
      </c>
      <c r="AI1085" s="3">
        <f t="shared" si="70"/>
        <v>24945.710399999996</v>
      </c>
      <c r="AJ1085">
        <v>0</v>
      </c>
      <c r="AK1085">
        <v>0</v>
      </c>
      <c r="AL1085">
        <v>0</v>
      </c>
      <c r="AM1085">
        <f t="shared" si="71"/>
        <v>0</v>
      </c>
      <c r="AN1085">
        <v>23400</v>
      </c>
      <c r="AO1085">
        <v>0</v>
      </c>
    </row>
    <row r="1086" spans="1:41" hidden="1" x14ac:dyDescent="0.3">
      <c r="A1086">
        <v>12363</v>
      </c>
      <c r="B1086">
        <v>225269</v>
      </c>
      <c r="C1086">
        <v>257273</v>
      </c>
      <c r="D1086">
        <v>6495</v>
      </c>
      <c r="G1086" t="s">
        <v>1886</v>
      </c>
      <c r="H1086" t="s">
        <v>1887</v>
      </c>
      <c r="I1086">
        <v>0</v>
      </c>
      <c r="J1086" t="s">
        <v>519</v>
      </c>
      <c r="K1086" t="s">
        <v>520</v>
      </c>
      <c r="L1086">
        <v>5</v>
      </c>
      <c r="M1086">
        <v>58</v>
      </c>
      <c r="N1086" t="s">
        <v>617</v>
      </c>
      <c r="O1086" t="s">
        <v>618</v>
      </c>
      <c r="P1086" t="s">
        <v>619</v>
      </c>
      <c r="Q1086" t="s">
        <v>524</v>
      </c>
      <c r="R1086" t="s">
        <v>525</v>
      </c>
      <c r="S1086" t="s">
        <v>526</v>
      </c>
      <c r="T1086" t="s">
        <v>527</v>
      </c>
      <c r="U1086" t="s">
        <v>779</v>
      </c>
      <c r="V1086" t="s">
        <v>780</v>
      </c>
      <c r="W1086" t="s">
        <v>541</v>
      </c>
      <c r="X1086" t="s">
        <v>542</v>
      </c>
      <c r="Y1086" t="s">
        <v>599</v>
      </c>
      <c r="Z1086" t="s">
        <v>600</v>
      </c>
      <c r="AA1086" t="s">
        <v>29</v>
      </c>
      <c r="AB1086" s="3">
        <v>23400</v>
      </c>
      <c r="AC1086">
        <v>0</v>
      </c>
      <c r="AD1086">
        <v>0</v>
      </c>
      <c r="AE1086" s="3">
        <v>23400</v>
      </c>
      <c r="AF1086" s="3">
        <f t="shared" si="68"/>
        <v>0</v>
      </c>
      <c r="AG1086" s="3">
        <v>23400</v>
      </c>
      <c r="AH1086" s="3">
        <f t="shared" si="69"/>
        <v>24172.199999999997</v>
      </c>
      <c r="AI1086" s="3">
        <f t="shared" si="70"/>
        <v>24945.710399999996</v>
      </c>
      <c r="AJ1086">
        <v>0</v>
      </c>
      <c r="AK1086">
        <v>0</v>
      </c>
      <c r="AL1086">
        <v>0</v>
      </c>
      <c r="AM1086">
        <f t="shared" si="71"/>
        <v>0</v>
      </c>
      <c r="AN1086">
        <v>23400</v>
      </c>
      <c r="AO1086">
        <v>0</v>
      </c>
    </row>
    <row r="1087" spans="1:41" hidden="1" x14ac:dyDescent="0.3">
      <c r="A1087">
        <v>11189</v>
      </c>
      <c r="B1087">
        <v>223887</v>
      </c>
      <c r="C1087">
        <v>256516</v>
      </c>
      <c r="D1087">
        <v>505</v>
      </c>
      <c r="G1087" t="s">
        <v>1550</v>
      </c>
      <c r="H1087" t="s">
        <v>1551</v>
      </c>
      <c r="I1087">
        <v>0</v>
      </c>
      <c r="J1087" t="s">
        <v>519</v>
      </c>
      <c r="K1087" t="s">
        <v>520</v>
      </c>
      <c r="L1087">
        <v>10</v>
      </c>
      <c r="M1087">
        <v>106</v>
      </c>
      <c r="N1087" t="s">
        <v>1161</v>
      </c>
      <c r="O1087" t="s">
        <v>565</v>
      </c>
      <c r="P1087" t="s">
        <v>566</v>
      </c>
      <c r="Q1087" t="s">
        <v>524</v>
      </c>
      <c r="R1087" t="s">
        <v>525</v>
      </c>
      <c r="S1087" t="s">
        <v>526</v>
      </c>
      <c r="T1087" t="s">
        <v>527</v>
      </c>
      <c r="U1087" t="s">
        <v>554</v>
      </c>
      <c r="V1087" t="s">
        <v>555</v>
      </c>
      <c r="W1087" t="s">
        <v>541</v>
      </c>
      <c r="X1087" t="s">
        <v>542</v>
      </c>
      <c r="Y1087" t="s">
        <v>642</v>
      </c>
      <c r="Z1087" t="s">
        <v>643</v>
      </c>
      <c r="AA1087" t="s">
        <v>26</v>
      </c>
      <c r="AB1087" s="3">
        <v>81361</v>
      </c>
      <c r="AC1087" s="3">
        <v>0</v>
      </c>
      <c r="AD1087">
        <v>0</v>
      </c>
      <c r="AE1087" s="3">
        <v>81361</v>
      </c>
      <c r="AF1087" s="3">
        <f t="shared" si="68"/>
        <v>-81361</v>
      </c>
      <c r="AG1087" s="3">
        <v>0</v>
      </c>
      <c r="AH1087" s="3">
        <f t="shared" si="69"/>
        <v>0</v>
      </c>
      <c r="AI1087" s="3">
        <f t="shared" si="70"/>
        <v>0</v>
      </c>
      <c r="AJ1087">
        <v>0</v>
      </c>
      <c r="AK1087">
        <v>0</v>
      </c>
      <c r="AL1087">
        <v>22336.16</v>
      </c>
      <c r="AM1087">
        <f t="shared" si="71"/>
        <v>44672.32</v>
      </c>
      <c r="AN1087">
        <v>59024.84</v>
      </c>
      <c r="AO1087">
        <v>27.45</v>
      </c>
    </row>
    <row r="1088" spans="1:41" hidden="1" x14ac:dyDescent="0.3">
      <c r="A1088">
        <v>11189</v>
      </c>
      <c r="B1088">
        <v>223847</v>
      </c>
      <c r="C1088">
        <v>256484</v>
      </c>
      <c r="D1088">
        <v>505</v>
      </c>
      <c r="G1088" t="s">
        <v>1550</v>
      </c>
      <c r="H1088" t="s">
        <v>1551</v>
      </c>
      <c r="I1088">
        <v>0</v>
      </c>
      <c r="J1088" t="s">
        <v>519</v>
      </c>
      <c r="K1088" t="s">
        <v>520</v>
      </c>
      <c r="L1088">
        <v>10</v>
      </c>
      <c r="M1088">
        <v>106</v>
      </c>
      <c r="N1088" t="s">
        <v>1161</v>
      </c>
      <c r="O1088" t="s">
        <v>565</v>
      </c>
      <c r="P1088" t="s">
        <v>566</v>
      </c>
      <c r="Q1088" t="s">
        <v>524</v>
      </c>
      <c r="R1088" t="s">
        <v>525</v>
      </c>
      <c r="S1088" t="s">
        <v>526</v>
      </c>
      <c r="T1088" t="s">
        <v>527</v>
      </c>
      <c r="U1088" t="s">
        <v>554</v>
      </c>
      <c r="V1088" t="s">
        <v>555</v>
      </c>
      <c r="W1088" t="s">
        <v>541</v>
      </c>
      <c r="X1088" t="s">
        <v>542</v>
      </c>
      <c r="Y1088" t="s">
        <v>669</v>
      </c>
      <c r="Z1088" t="s">
        <v>670</v>
      </c>
      <c r="AA1088" t="s">
        <v>26</v>
      </c>
      <c r="AB1088" s="3">
        <v>24000</v>
      </c>
      <c r="AC1088" s="3">
        <v>0</v>
      </c>
      <c r="AD1088">
        <v>0</v>
      </c>
      <c r="AE1088" s="3">
        <v>24000</v>
      </c>
      <c r="AF1088" s="3">
        <f t="shared" si="68"/>
        <v>-24000</v>
      </c>
      <c r="AG1088" s="3">
        <v>0</v>
      </c>
      <c r="AH1088" s="3">
        <f t="shared" si="69"/>
        <v>0</v>
      </c>
      <c r="AI1088" s="3">
        <f t="shared" si="70"/>
        <v>0</v>
      </c>
      <c r="AJ1088">
        <v>0</v>
      </c>
      <c r="AK1088">
        <v>0</v>
      </c>
      <c r="AL1088">
        <v>14000</v>
      </c>
      <c r="AM1088">
        <f t="shared" si="71"/>
        <v>28000</v>
      </c>
      <c r="AN1088">
        <v>10000</v>
      </c>
      <c r="AO1088">
        <v>58.33</v>
      </c>
    </row>
    <row r="1089" spans="1:41" hidden="1" x14ac:dyDescent="0.3">
      <c r="A1089">
        <v>11189</v>
      </c>
      <c r="B1089">
        <v>223966</v>
      </c>
      <c r="C1089">
        <v>256583</v>
      </c>
      <c r="D1089">
        <v>505</v>
      </c>
      <c r="G1089" t="s">
        <v>1550</v>
      </c>
      <c r="H1089" t="s">
        <v>1551</v>
      </c>
      <c r="I1089">
        <v>0</v>
      </c>
      <c r="J1089" t="s">
        <v>519</v>
      </c>
      <c r="K1089" t="s">
        <v>520</v>
      </c>
      <c r="L1089">
        <v>10</v>
      </c>
      <c r="M1089">
        <v>106</v>
      </c>
      <c r="N1089" t="s">
        <v>1161</v>
      </c>
      <c r="O1089" t="s">
        <v>565</v>
      </c>
      <c r="P1089" t="s">
        <v>566</v>
      </c>
      <c r="Q1089" t="s">
        <v>524</v>
      </c>
      <c r="R1089" t="s">
        <v>525</v>
      </c>
      <c r="S1089" t="s">
        <v>526</v>
      </c>
      <c r="T1089" t="s">
        <v>527</v>
      </c>
      <c r="U1089" t="s">
        <v>554</v>
      </c>
      <c r="V1089" t="s">
        <v>555</v>
      </c>
      <c r="W1089" t="s">
        <v>541</v>
      </c>
      <c r="X1089" t="s">
        <v>542</v>
      </c>
      <c r="Y1089" t="s">
        <v>650</v>
      </c>
      <c r="Z1089" t="s">
        <v>651</v>
      </c>
      <c r="AA1089" t="s">
        <v>26</v>
      </c>
      <c r="AB1089" s="3">
        <v>21701</v>
      </c>
      <c r="AC1089" s="3">
        <v>0</v>
      </c>
      <c r="AD1089">
        <v>0</v>
      </c>
      <c r="AE1089" s="3">
        <v>21701</v>
      </c>
      <c r="AF1089" s="3">
        <f t="shared" si="68"/>
        <v>-21701</v>
      </c>
      <c r="AG1089" s="3">
        <v>0</v>
      </c>
      <c r="AH1089" s="3">
        <f t="shared" si="69"/>
        <v>0</v>
      </c>
      <c r="AI1089" s="3">
        <f t="shared" si="70"/>
        <v>0</v>
      </c>
      <c r="AJ1089">
        <v>0</v>
      </c>
      <c r="AK1089">
        <v>0</v>
      </c>
      <c r="AL1089">
        <v>10648.92</v>
      </c>
      <c r="AM1089">
        <f t="shared" si="71"/>
        <v>21297.84</v>
      </c>
      <c r="AN1089">
        <v>11052.08</v>
      </c>
      <c r="AO1089">
        <v>49.07</v>
      </c>
    </row>
    <row r="1090" spans="1:41" hidden="1" x14ac:dyDescent="0.3">
      <c r="A1090">
        <v>11189</v>
      </c>
      <c r="B1090">
        <v>224013</v>
      </c>
      <c r="C1090">
        <v>256615</v>
      </c>
      <c r="D1090">
        <v>505</v>
      </c>
      <c r="G1090" t="s">
        <v>1550</v>
      </c>
      <c r="H1090" t="s">
        <v>1551</v>
      </c>
      <c r="I1090">
        <v>0</v>
      </c>
      <c r="J1090" t="s">
        <v>519</v>
      </c>
      <c r="K1090" t="s">
        <v>520</v>
      </c>
      <c r="L1090">
        <v>10</v>
      </c>
      <c r="M1090">
        <v>106</v>
      </c>
      <c r="N1090" t="s">
        <v>1161</v>
      </c>
      <c r="O1090" t="s">
        <v>565</v>
      </c>
      <c r="P1090" t="s">
        <v>566</v>
      </c>
      <c r="Q1090" t="s">
        <v>524</v>
      </c>
      <c r="R1090" t="s">
        <v>525</v>
      </c>
      <c r="S1090" t="s">
        <v>526</v>
      </c>
      <c r="T1090" t="s">
        <v>527</v>
      </c>
      <c r="U1090" t="s">
        <v>554</v>
      </c>
      <c r="V1090" t="s">
        <v>555</v>
      </c>
      <c r="W1090" t="s">
        <v>541</v>
      </c>
      <c r="X1090" t="s">
        <v>542</v>
      </c>
      <c r="Y1090" t="s">
        <v>646</v>
      </c>
      <c r="Z1090" t="s">
        <v>647</v>
      </c>
      <c r="AA1090" t="s">
        <v>26</v>
      </c>
      <c r="AB1090" s="3">
        <v>4548</v>
      </c>
      <c r="AC1090" s="3">
        <v>0</v>
      </c>
      <c r="AD1090">
        <v>0</v>
      </c>
      <c r="AE1090" s="3">
        <v>4548</v>
      </c>
      <c r="AF1090" s="3">
        <f t="shared" si="68"/>
        <v>-4548</v>
      </c>
      <c r="AG1090" s="3">
        <v>0</v>
      </c>
      <c r="AH1090" s="3">
        <f t="shared" si="69"/>
        <v>0</v>
      </c>
      <c r="AI1090" s="3">
        <f t="shared" si="70"/>
        <v>0</v>
      </c>
      <c r="AJ1090">
        <v>0</v>
      </c>
      <c r="AK1090">
        <v>0</v>
      </c>
      <c r="AL1090">
        <v>2302.56</v>
      </c>
      <c r="AM1090">
        <f t="shared" si="71"/>
        <v>4605.12</v>
      </c>
      <c r="AN1090">
        <v>2245.44</v>
      </c>
      <c r="AO1090">
        <v>50.63</v>
      </c>
    </row>
    <row r="1091" spans="1:41" hidden="1" x14ac:dyDescent="0.3">
      <c r="A1091">
        <v>11189</v>
      </c>
      <c r="B1091">
        <v>223919</v>
      </c>
      <c r="C1091">
        <v>256545</v>
      </c>
      <c r="D1091">
        <v>505</v>
      </c>
      <c r="G1091" t="s">
        <v>1550</v>
      </c>
      <c r="H1091" t="s">
        <v>1551</v>
      </c>
      <c r="I1091">
        <v>0</v>
      </c>
      <c r="J1091" t="s">
        <v>519</v>
      </c>
      <c r="K1091" t="s">
        <v>520</v>
      </c>
      <c r="L1091">
        <v>10</v>
      </c>
      <c r="M1091">
        <v>106</v>
      </c>
      <c r="N1091" t="s">
        <v>1161</v>
      </c>
      <c r="O1091" t="s">
        <v>565</v>
      </c>
      <c r="P1091" t="s">
        <v>566</v>
      </c>
      <c r="Q1091" t="s">
        <v>524</v>
      </c>
      <c r="R1091" t="s">
        <v>525</v>
      </c>
      <c r="S1091" t="s">
        <v>526</v>
      </c>
      <c r="T1091" t="s">
        <v>527</v>
      </c>
      <c r="U1091" t="s">
        <v>554</v>
      </c>
      <c r="V1091" t="s">
        <v>555</v>
      </c>
      <c r="W1091" t="s">
        <v>541</v>
      </c>
      <c r="X1091" t="s">
        <v>542</v>
      </c>
      <c r="Y1091" t="s">
        <v>652</v>
      </c>
      <c r="Z1091" t="s">
        <v>653</v>
      </c>
      <c r="AA1091" t="s">
        <v>26</v>
      </c>
      <c r="AB1091" s="3">
        <v>1085070</v>
      </c>
      <c r="AC1091" s="3">
        <v>-18000</v>
      </c>
      <c r="AD1091">
        <v>0</v>
      </c>
      <c r="AE1091" s="3">
        <v>1067070</v>
      </c>
      <c r="AF1091" s="3">
        <f t="shared" si="68"/>
        <v>-1067070</v>
      </c>
      <c r="AG1091" s="3">
        <v>0</v>
      </c>
      <c r="AH1091" s="3">
        <f t="shared" si="69"/>
        <v>0</v>
      </c>
      <c r="AI1091" s="3">
        <f t="shared" si="70"/>
        <v>0</v>
      </c>
      <c r="AJ1091">
        <v>0</v>
      </c>
      <c r="AK1091">
        <v>0</v>
      </c>
      <c r="AL1091">
        <v>649603.54</v>
      </c>
      <c r="AM1091">
        <f t="shared" si="71"/>
        <v>1299207.08</v>
      </c>
      <c r="AN1091">
        <v>417466.46</v>
      </c>
      <c r="AO1091">
        <v>60.88</v>
      </c>
    </row>
    <row r="1092" spans="1:41" hidden="1" x14ac:dyDescent="0.3">
      <c r="A1092">
        <v>11189</v>
      </c>
      <c r="B1092">
        <v>224051</v>
      </c>
      <c r="C1092">
        <v>256655</v>
      </c>
      <c r="D1092">
        <v>505</v>
      </c>
      <c r="G1092" t="s">
        <v>1550</v>
      </c>
      <c r="H1092" t="s">
        <v>1551</v>
      </c>
      <c r="I1092">
        <v>0</v>
      </c>
      <c r="J1092" t="s">
        <v>519</v>
      </c>
      <c r="K1092" t="s">
        <v>520</v>
      </c>
      <c r="L1092">
        <v>10</v>
      </c>
      <c r="M1092">
        <v>106</v>
      </c>
      <c r="N1092" t="s">
        <v>1161</v>
      </c>
      <c r="O1092" t="s">
        <v>565</v>
      </c>
      <c r="P1092" t="s">
        <v>566</v>
      </c>
      <c r="Q1092" t="s">
        <v>524</v>
      </c>
      <c r="R1092" t="s">
        <v>525</v>
      </c>
      <c r="S1092" t="s">
        <v>526</v>
      </c>
      <c r="T1092" t="s">
        <v>527</v>
      </c>
      <c r="U1092" t="s">
        <v>554</v>
      </c>
      <c r="V1092" t="s">
        <v>555</v>
      </c>
      <c r="W1092" t="s">
        <v>541</v>
      </c>
      <c r="X1092" t="s">
        <v>542</v>
      </c>
      <c r="Y1092" t="s">
        <v>1552</v>
      </c>
      <c r="Z1092" t="s">
        <v>1553</v>
      </c>
      <c r="AA1092" t="s">
        <v>26</v>
      </c>
      <c r="AB1092" s="3">
        <v>1421319</v>
      </c>
      <c r="AC1092" s="3">
        <v>0</v>
      </c>
      <c r="AD1092">
        <v>0</v>
      </c>
      <c r="AE1092" s="3">
        <v>1421319</v>
      </c>
      <c r="AF1092" s="3">
        <f t="shared" si="68"/>
        <v>-1421319</v>
      </c>
      <c r="AG1092" s="3">
        <v>0</v>
      </c>
      <c r="AH1092" s="3">
        <f t="shared" si="69"/>
        <v>0</v>
      </c>
      <c r="AI1092" s="3">
        <f t="shared" si="70"/>
        <v>0</v>
      </c>
      <c r="AJ1092">
        <v>0</v>
      </c>
      <c r="AK1092">
        <v>0</v>
      </c>
      <c r="AL1092">
        <v>621498.98</v>
      </c>
      <c r="AM1092">
        <f t="shared" si="71"/>
        <v>1242997.96</v>
      </c>
      <c r="AN1092">
        <v>799820.02</v>
      </c>
      <c r="AO1092">
        <v>43.73</v>
      </c>
    </row>
    <row r="1093" spans="1:41" hidden="1" x14ac:dyDescent="0.3">
      <c r="A1093">
        <v>11189</v>
      </c>
      <c r="B1093">
        <v>224048</v>
      </c>
      <c r="C1093">
        <v>256653</v>
      </c>
      <c r="D1093">
        <v>505</v>
      </c>
      <c r="G1093" t="s">
        <v>1550</v>
      </c>
      <c r="H1093" t="s">
        <v>1551</v>
      </c>
      <c r="I1093">
        <v>0</v>
      </c>
      <c r="J1093" t="s">
        <v>519</v>
      </c>
      <c r="K1093" t="s">
        <v>520</v>
      </c>
      <c r="L1093">
        <v>10</v>
      </c>
      <c r="M1093">
        <v>106</v>
      </c>
      <c r="N1093" t="s">
        <v>1161</v>
      </c>
      <c r="O1093" t="s">
        <v>565</v>
      </c>
      <c r="P1093" t="s">
        <v>566</v>
      </c>
      <c r="Q1093" t="s">
        <v>524</v>
      </c>
      <c r="R1093" t="s">
        <v>525</v>
      </c>
      <c r="S1093" t="s">
        <v>526</v>
      </c>
      <c r="T1093" t="s">
        <v>527</v>
      </c>
      <c r="U1093" t="s">
        <v>554</v>
      </c>
      <c r="V1093" t="s">
        <v>555</v>
      </c>
      <c r="W1093" t="s">
        <v>541</v>
      </c>
      <c r="X1093" t="s">
        <v>542</v>
      </c>
      <c r="Y1093" t="s">
        <v>1554</v>
      </c>
      <c r="Z1093" t="s">
        <v>1555</v>
      </c>
      <c r="AA1093" t="s">
        <v>26</v>
      </c>
      <c r="AB1093" s="3">
        <v>295320</v>
      </c>
      <c r="AC1093" s="3">
        <v>0</v>
      </c>
      <c r="AD1093">
        <v>0</v>
      </c>
      <c r="AE1093" s="3">
        <v>295320</v>
      </c>
      <c r="AF1093" s="3">
        <f t="shared" si="68"/>
        <v>-295320</v>
      </c>
      <c r="AG1093" s="3">
        <v>0</v>
      </c>
      <c r="AH1093" s="3">
        <f t="shared" si="69"/>
        <v>0</v>
      </c>
      <c r="AI1093" s="3">
        <f t="shared" si="70"/>
        <v>0</v>
      </c>
      <c r="AJ1093">
        <v>0</v>
      </c>
      <c r="AK1093">
        <v>0</v>
      </c>
      <c r="AL1093">
        <v>115000</v>
      </c>
      <c r="AM1093">
        <f t="shared" si="71"/>
        <v>230000</v>
      </c>
      <c r="AN1093">
        <v>180320</v>
      </c>
      <c r="AO1093">
        <v>38.94</v>
      </c>
    </row>
    <row r="1094" spans="1:41" hidden="1" x14ac:dyDescent="0.3">
      <c r="A1094">
        <v>11189</v>
      </c>
      <c r="B1094">
        <v>232152</v>
      </c>
      <c r="C1094">
        <v>256656</v>
      </c>
      <c r="D1094">
        <v>505</v>
      </c>
      <c r="G1094" t="s">
        <v>1550</v>
      </c>
      <c r="H1094" t="s">
        <v>1551</v>
      </c>
      <c r="I1094">
        <v>0</v>
      </c>
      <c r="J1094" t="s">
        <v>519</v>
      </c>
      <c r="K1094" t="s">
        <v>520</v>
      </c>
      <c r="L1094">
        <v>10</v>
      </c>
      <c r="M1094">
        <v>106</v>
      </c>
      <c r="N1094" t="s">
        <v>1161</v>
      </c>
      <c r="O1094" t="s">
        <v>565</v>
      </c>
      <c r="P1094" t="s">
        <v>566</v>
      </c>
      <c r="Q1094" t="s">
        <v>524</v>
      </c>
      <c r="R1094" t="s">
        <v>525</v>
      </c>
      <c r="S1094" t="s">
        <v>526</v>
      </c>
      <c r="T1094" t="s">
        <v>527</v>
      </c>
      <c r="U1094" t="s">
        <v>554</v>
      </c>
      <c r="V1094" t="s">
        <v>555</v>
      </c>
      <c r="W1094" t="s">
        <v>541</v>
      </c>
      <c r="X1094" t="s">
        <v>542</v>
      </c>
      <c r="Y1094" t="s">
        <v>1556</v>
      </c>
      <c r="Z1094" t="s">
        <v>1557</v>
      </c>
      <c r="AA1094" t="s">
        <v>26</v>
      </c>
      <c r="AB1094" s="3">
        <v>153</v>
      </c>
      <c r="AC1094" s="3">
        <v>0</v>
      </c>
      <c r="AD1094">
        <v>0</v>
      </c>
      <c r="AE1094" s="3">
        <v>153</v>
      </c>
      <c r="AF1094" s="3">
        <f t="shared" si="68"/>
        <v>-153</v>
      </c>
      <c r="AG1094" s="3">
        <v>0</v>
      </c>
      <c r="AH1094" s="3">
        <f t="shared" si="69"/>
        <v>0</v>
      </c>
      <c r="AI1094" s="3">
        <f t="shared" si="70"/>
        <v>0</v>
      </c>
      <c r="AJ1094">
        <v>0</v>
      </c>
      <c r="AK1094">
        <v>0</v>
      </c>
      <c r="AL1094">
        <v>12.55</v>
      </c>
      <c r="AM1094">
        <f t="shared" si="71"/>
        <v>25.1</v>
      </c>
      <c r="AN1094">
        <v>140.44999999999999</v>
      </c>
      <c r="AO1094">
        <v>8.1999999999999993</v>
      </c>
    </row>
    <row r="1095" spans="1:41" hidden="1" x14ac:dyDescent="0.3">
      <c r="A1095">
        <v>11189</v>
      </c>
      <c r="B1095">
        <v>223955</v>
      </c>
      <c r="C1095">
        <v>256572</v>
      </c>
      <c r="D1095">
        <v>505</v>
      </c>
      <c r="G1095" t="s">
        <v>1550</v>
      </c>
      <c r="H1095" t="s">
        <v>1551</v>
      </c>
      <c r="I1095">
        <v>0</v>
      </c>
      <c r="J1095" t="s">
        <v>519</v>
      </c>
      <c r="K1095" t="s">
        <v>520</v>
      </c>
      <c r="L1095">
        <v>10</v>
      </c>
      <c r="M1095">
        <v>106</v>
      </c>
      <c r="N1095" t="s">
        <v>1161</v>
      </c>
      <c r="O1095" t="s">
        <v>565</v>
      </c>
      <c r="P1095" t="s">
        <v>566</v>
      </c>
      <c r="Q1095" t="s">
        <v>524</v>
      </c>
      <c r="R1095" t="s">
        <v>525</v>
      </c>
      <c r="S1095" t="s">
        <v>526</v>
      </c>
      <c r="T1095" t="s">
        <v>527</v>
      </c>
      <c r="U1095" t="s">
        <v>554</v>
      </c>
      <c r="V1095" t="s">
        <v>555</v>
      </c>
      <c r="W1095" t="s">
        <v>541</v>
      </c>
      <c r="X1095" t="s">
        <v>542</v>
      </c>
      <c r="Y1095" t="s">
        <v>658</v>
      </c>
      <c r="Z1095" t="s">
        <v>659</v>
      </c>
      <c r="AA1095" t="s">
        <v>26</v>
      </c>
      <c r="AB1095" s="3">
        <v>307</v>
      </c>
      <c r="AC1095" s="3">
        <v>0</v>
      </c>
      <c r="AD1095">
        <v>0</v>
      </c>
      <c r="AE1095" s="3">
        <v>307</v>
      </c>
      <c r="AF1095" s="3">
        <f t="shared" si="68"/>
        <v>-307</v>
      </c>
      <c r="AG1095" s="3">
        <v>0</v>
      </c>
      <c r="AH1095" s="3">
        <f t="shared" si="69"/>
        <v>0</v>
      </c>
      <c r="AI1095" s="3">
        <f t="shared" si="70"/>
        <v>0</v>
      </c>
      <c r="AJ1095">
        <v>0</v>
      </c>
      <c r="AK1095">
        <v>0</v>
      </c>
      <c r="AL1095">
        <v>213.35</v>
      </c>
      <c r="AM1095">
        <f t="shared" si="71"/>
        <v>426.7</v>
      </c>
      <c r="AN1095">
        <v>93.65</v>
      </c>
      <c r="AO1095">
        <v>69.5</v>
      </c>
    </row>
    <row r="1096" spans="1:41" hidden="1" x14ac:dyDescent="0.3">
      <c r="A1096">
        <v>11189</v>
      </c>
      <c r="B1096">
        <v>223942</v>
      </c>
      <c r="C1096">
        <v>256564</v>
      </c>
      <c r="D1096">
        <v>505</v>
      </c>
      <c r="G1096" t="s">
        <v>1550</v>
      </c>
      <c r="H1096" t="s">
        <v>1551</v>
      </c>
      <c r="I1096">
        <v>0</v>
      </c>
      <c r="J1096" t="s">
        <v>519</v>
      </c>
      <c r="K1096" t="s">
        <v>520</v>
      </c>
      <c r="L1096">
        <v>10</v>
      </c>
      <c r="M1096">
        <v>106</v>
      </c>
      <c r="N1096" t="s">
        <v>1161</v>
      </c>
      <c r="O1096" t="s">
        <v>565</v>
      </c>
      <c r="P1096" t="s">
        <v>566</v>
      </c>
      <c r="Q1096" t="s">
        <v>524</v>
      </c>
      <c r="R1096" t="s">
        <v>525</v>
      </c>
      <c r="S1096" t="s">
        <v>526</v>
      </c>
      <c r="T1096" t="s">
        <v>527</v>
      </c>
      <c r="U1096" t="s">
        <v>554</v>
      </c>
      <c r="V1096" t="s">
        <v>555</v>
      </c>
      <c r="W1096" t="s">
        <v>541</v>
      </c>
      <c r="X1096" t="s">
        <v>542</v>
      </c>
      <c r="Y1096" t="s">
        <v>656</v>
      </c>
      <c r="Z1096" t="s">
        <v>657</v>
      </c>
      <c r="AA1096" t="s">
        <v>26</v>
      </c>
      <c r="AB1096" s="3">
        <v>90423</v>
      </c>
      <c r="AC1096" s="3">
        <v>0</v>
      </c>
      <c r="AD1096">
        <v>0</v>
      </c>
      <c r="AE1096" s="3">
        <v>90423</v>
      </c>
      <c r="AF1096" s="3">
        <f t="shared" si="68"/>
        <v>-90423</v>
      </c>
      <c r="AG1096" s="3">
        <v>0</v>
      </c>
      <c r="AH1096" s="3">
        <f t="shared" si="69"/>
        <v>0</v>
      </c>
      <c r="AI1096" s="3">
        <f t="shared" si="70"/>
        <v>0</v>
      </c>
      <c r="AJ1096">
        <v>0</v>
      </c>
      <c r="AK1096">
        <v>0</v>
      </c>
      <c r="AL1096">
        <v>88740.82</v>
      </c>
      <c r="AM1096">
        <f t="shared" si="71"/>
        <v>177481.64</v>
      </c>
      <c r="AN1096">
        <v>1682.18</v>
      </c>
      <c r="AO1096">
        <v>98.14</v>
      </c>
    </row>
    <row r="1097" spans="1:41" hidden="1" x14ac:dyDescent="0.3">
      <c r="A1097">
        <v>11189</v>
      </c>
      <c r="B1097">
        <v>224050</v>
      </c>
      <c r="C1097">
        <v>256654</v>
      </c>
      <c r="D1097">
        <v>505</v>
      </c>
      <c r="G1097" t="s">
        <v>1550</v>
      </c>
      <c r="H1097" t="s">
        <v>1551</v>
      </c>
      <c r="I1097">
        <v>0</v>
      </c>
      <c r="J1097" t="s">
        <v>519</v>
      </c>
      <c r="K1097" t="s">
        <v>520</v>
      </c>
      <c r="L1097">
        <v>10</v>
      </c>
      <c r="M1097">
        <v>106</v>
      </c>
      <c r="N1097" t="s">
        <v>1161</v>
      </c>
      <c r="O1097" t="s">
        <v>565</v>
      </c>
      <c r="P1097" t="s">
        <v>566</v>
      </c>
      <c r="Q1097" t="s">
        <v>524</v>
      </c>
      <c r="R1097" t="s">
        <v>525</v>
      </c>
      <c r="S1097" t="s">
        <v>526</v>
      </c>
      <c r="T1097" t="s">
        <v>527</v>
      </c>
      <c r="U1097" t="s">
        <v>554</v>
      </c>
      <c r="V1097" t="s">
        <v>555</v>
      </c>
      <c r="W1097" t="s">
        <v>541</v>
      </c>
      <c r="X1097" t="s">
        <v>542</v>
      </c>
      <c r="Y1097" t="s">
        <v>1558</v>
      </c>
      <c r="Z1097" t="s">
        <v>1559</v>
      </c>
      <c r="AA1097" t="s">
        <v>26</v>
      </c>
      <c r="AB1097" s="3">
        <v>24000</v>
      </c>
      <c r="AC1097" s="3">
        <v>0</v>
      </c>
      <c r="AD1097">
        <v>0</v>
      </c>
      <c r="AE1097" s="3">
        <v>24000</v>
      </c>
      <c r="AF1097" s="3">
        <f t="shared" si="68"/>
        <v>-24000</v>
      </c>
      <c r="AG1097" s="3">
        <v>0</v>
      </c>
      <c r="AH1097" s="3">
        <f t="shared" si="69"/>
        <v>0</v>
      </c>
      <c r="AI1097" s="3">
        <f t="shared" si="70"/>
        <v>0</v>
      </c>
      <c r="AJ1097">
        <v>0</v>
      </c>
      <c r="AK1097">
        <v>0</v>
      </c>
      <c r="AL1097">
        <v>10000</v>
      </c>
      <c r="AM1097">
        <f t="shared" si="71"/>
        <v>20000</v>
      </c>
      <c r="AN1097">
        <v>14000</v>
      </c>
      <c r="AO1097">
        <v>41.67</v>
      </c>
    </row>
    <row r="1098" spans="1:41" hidden="1" x14ac:dyDescent="0.3">
      <c r="A1098">
        <v>11189</v>
      </c>
      <c r="B1098">
        <v>232820</v>
      </c>
      <c r="C1098">
        <v>257896</v>
      </c>
      <c r="D1098">
        <v>505</v>
      </c>
      <c r="G1098" t="s">
        <v>1550</v>
      </c>
      <c r="H1098" t="s">
        <v>1551</v>
      </c>
      <c r="I1098">
        <v>0</v>
      </c>
      <c r="J1098" t="s">
        <v>519</v>
      </c>
      <c r="K1098" t="s">
        <v>520</v>
      </c>
      <c r="L1098">
        <v>10</v>
      </c>
      <c r="M1098">
        <v>106</v>
      </c>
      <c r="N1098" t="s">
        <v>1161</v>
      </c>
      <c r="O1098" t="s">
        <v>565</v>
      </c>
      <c r="P1098" t="s">
        <v>566</v>
      </c>
      <c r="Q1098" t="s">
        <v>524</v>
      </c>
      <c r="R1098" t="s">
        <v>525</v>
      </c>
      <c r="S1098" t="s">
        <v>526</v>
      </c>
      <c r="T1098" t="s">
        <v>527</v>
      </c>
      <c r="U1098" t="s">
        <v>554</v>
      </c>
      <c r="V1098" t="s">
        <v>555</v>
      </c>
      <c r="W1098" t="s">
        <v>541</v>
      </c>
      <c r="X1098" t="s">
        <v>542</v>
      </c>
      <c r="Y1098" t="s">
        <v>675</v>
      </c>
      <c r="Z1098" t="s">
        <v>676</v>
      </c>
      <c r="AA1098" t="s">
        <v>26</v>
      </c>
      <c r="AB1098" s="3">
        <v>14524</v>
      </c>
      <c r="AC1098" s="3">
        <v>0</v>
      </c>
      <c r="AD1098">
        <v>0</v>
      </c>
      <c r="AE1098" s="3">
        <v>14524</v>
      </c>
      <c r="AF1098" s="3">
        <f t="shared" si="68"/>
        <v>-14524</v>
      </c>
      <c r="AG1098" s="3">
        <v>0</v>
      </c>
      <c r="AH1098" s="3">
        <f t="shared" si="69"/>
        <v>0</v>
      </c>
      <c r="AI1098" s="3">
        <f t="shared" si="70"/>
        <v>0</v>
      </c>
      <c r="AJ1098">
        <v>0</v>
      </c>
      <c r="AK1098">
        <v>0</v>
      </c>
      <c r="AL1098">
        <v>7021.38</v>
      </c>
      <c r="AM1098">
        <f t="shared" si="71"/>
        <v>14042.76</v>
      </c>
      <c r="AN1098">
        <v>7502.62</v>
      </c>
      <c r="AO1098">
        <v>48.34</v>
      </c>
    </row>
    <row r="1099" spans="1:41" hidden="1" x14ac:dyDescent="0.3">
      <c r="A1099">
        <v>11189</v>
      </c>
      <c r="B1099">
        <v>224052</v>
      </c>
      <c r="C1099">
        <v>256657</v>
      </c>
      <c r="D1099">
        <v>505</v>
      </c>
      <c r="G1099" t="s">
        <v>1550</v>
      </c>
      <c r="H1099" t="s">
        <v>1551</v>
      </c>
      <c r="I1099">
        <v>0</v>
      </c>
      <c r="J1099" t="s">
        <v>519</v>
      </c>
      <c r="K1099" t="s">
        <v>520</v>
      </c>
      <c r="L1099">
        <v>10</v>
      </c>
      <c r="M1099">
        <v>106</v>
      </c>
      <c r="N1099" t="s">
        <v>1161</v>
      </c>
      <c r="O1099" t="s">
        <v>565</v>
      </c>
      <c r="P1099" t="s">
        <v>566</v>
      </c>
      <c r="Q1099" t="s">
        <v>524</v>
      </c>
      <c r="R1099" t="s">
        <v>525</v>
      </c>
      <c r="S1099" t="s">
        <v>526</v>
      </c>
      <c r="T1099" t="s">
        <v>527</v>
      </c>
      <c r="U1099" t="s">
        <v>554</v>
      </c>
      <c r="V1099" t="s">
        <v>555</v>
      </c>
      <c r="W1099" t="s">
        <v>541</v>
      </c>
      <c r="X1099" t="s">
        <v>542</v>
      </c>
      <c r="Y1099" t="s">
        <v>1560</v>
      </c>
      <c r="Z1099" t="s">
        <v>1561</v>
      </c>
      <c r="AA1099" t="s">
        <v>26</v>
      </c>
      <c r="AB1099" s="3">
        <v>165591</v>
      </c>
      <c r="AC1099" s="3">
        <v>0</v>
      </c>
      <c r="AD1099">
        <v>0</v>
      </c>
      <c r="AE1099" s="3">
        <v>165591</v>
      </c>
      <c r="AF1099" s="3">
        <f t="shared" si="68"/>
        <v>-165591</v>
      </c>
      <c r="AG1099" s="3">
        <v>0</v>
      </c>
      <c r="AH1099" s="3">
        <f t="shared" si="69"/>
        <v>0</v>
      </c>
      <c r="AI1099" s="3">
        <f t="shared" si="70"/>
        <v>0</v>
      </c>
      <c r="AJ1099">
        <v>0</v>
      </c>
      <c r="AK1099">
        <v>0</v>
      </c>
      <c r="AL1099">
        <v>63529.4</v>
      </c>
      <c r="AM1099">
        <f t="shared" si="71"/>
        <v>127058.8</v>
      </c>
      <c r="AN1099">
        <v>102061.6</v>
      </c>
      <c r="AO1099">
        <v>38.369999999999997</v>
      </c>
    </row>
    <row r="1100" spans="1:41" hidden="1" x14ac:dyDescent="0.3">
      <c r="A1100">
        <v>11189</v>
      </c>
      <c r="B1100">
        <v>231621</v>
      </c>
      <c r="C1100">
        <v>263440</v>
      </c>
      <c r="D1100">
        <v>505</v>
      </c>
      <c r="G1100" t="s">
        <v>1550</v>
      </c>
      <c r="H1100" t="s">
        <v>1551</v>
      </c>
      <c r="I1100">
        <v>0</v>
      </c>
      <c r="J1100" t="s">
        <v>519</v>
      </c>
      <c r="K1100" t="s">
        <v>520</v>
      </c>
      <c r="L1100">
        <v>10</v>
      </c>
      <c r="M1100">
        <v>106</v>
      </c>
      <c r="N1100" t="s">
        <v>1161</v>
      </c>
      <c r="O1100" t="s">
        <v>565</v>
      </c>
      <c r="P1100" t="s">
        <v>566</v>
      </c>
      <c r="Q1100" t="s">
        <v>524</v>
      </c>
      <c r="R1100" t="s">
        <v>525</v>
      </c>
      <c r="S1100" t="s">
        <v>526</v>
      </c>
      <c r="T1100" t="s">
        <v>527</v>
      </c>
      <c r="U1100" t="s">
        <v>554</v>
      </c>
      <c r="V1100" t="s">
        <v>555</v>
      </c>
      <c r="W1100" t="s">
        <v>541</v>
      </c>
      <c r="X1100" t="s">
        <v>542</v>
      </c>
      <c r="Y1100" t="s">
        <v>1562</v>
      </c>
      <c r="Z1100" t="s">
        <v>1563</v>
      </c>
      <c r="AA1100" t="s">
        <v>26</v>
      </c>
      <c r="AB1100" s="3">
        <v>2274</v>
      </c>
      <c r="AC1100" s="3">
        <v>0</v>
      </c>
      <c r="AD1100">
        <v>0</v>
      </c>
      <c r="AE1100" s="3">
        <v>2274</v>
      </c>
      <c r="AF1100" s="3">
        <f t="shared" si="68"/>
        <v>-2274</v>
      </c>
      <c r="AG1100" s="3">
        <v>0</v>
      </c>
      <c r="AH1100" s="3">
        <f t="shared" si="69"/>
        <v>0</v>
      </c>
      <c r="AI1100" s="3">
        <f t="shared" si="70"/>
        <v>0</v>
      </c>
      <c r="AJ1100">
        <v>0</v>
      </c>
      <c r="AK1100">
        <v>0</v>
      </c>
      <c r="AL1100">
        <v>885.6</v>
      </c>
      <c r="AM1100">
        <f t="shared" si="71"/>
        <v>1771.2</v>
      </c>
      <c r="AN1100">
        <v>1388.4</v>
      </c>
      <c r="AO1100">
        <v>38.94</v>
      </c>
    </row>
    <row r="1101" spans="1:41" hidden="1" x14ac:dyDescent="0.3">
      <c r="A1101">
        <v>11189</v>
      </c>
      <c r="B1101">
        <v>223984</v>
      </c>
      <c r="C1101">
        <v>256593</v>
      </c>
      <c r="D1101">
        <v>505</v>
      </c>
      <c r="G1101" t="s">
        <v>1550</v>
      </c>
      <c r="H1101" t="s">
        <v>1551</v>
      </c>
      <c r="I1101">
        <v>0</v>
      </c>
      <c r="J1101" t="s">
        <v>519</v>
      </c>
      <c r="K1101" t="s">
        <v>520</v>
      </c>
      <c r="L1101">
        <v>10</v>
      </c>
      <c r="M1101">
        <v>106</v>
      </c>
      <c r="N1101" t="s">
        <v>1161</v>
      </c>
      <c r="O1101" t="s">
        <v>565</v>
      </c>
      <c r="P1101" t="s">
        <v>566</v>
      </c>
      <c r="Q1101" t="s">
        <v>524</v>
      </c>
      <c r="R1101" t="s">
        <v>525</v>
      </c>
      <c r="S1101" t="s">
        <v>526</v>
      </c>
      <c r="T1101" t="s">
        <v>527</v>
      </c>
      <c r="U1101" t="s">
        <v>554</v>
      </c>
      <c r="V1101" t="s">
        <v>555</v>
      </c>
      <c r="W1101" t="s">
        <v>541</v>
      </c>
      <c r="X1101" t="s">
        <v>542</v>
      </c>
      <c r="Y1101" t="s">
        <v>644</v>
      </c>
      <c r="Z1101" t="s">
        <v>645</v>
      </c>
      <c r="AA1101" t="s">
        <v>26</v>
      </c>
      <c r="AB1101" s="3">
        <v>139785</v>
      </c>
      <c r="AC1101" s="3">
        <v>0</v>
      </c>
      <c r="AD1101">
        <v>0</v>
      </c>
      <c r="AE1101" s="3">
        <v>139785</v>
      </c>
      <c r="AF1101" s="3">
        <f t="shared" si="68"/>
        <v>-139785</v>
      </c>
      <c r="AG1101" s="3">
        <v>0</v>
      </c>
      <c r="AH1101" s="3">
        <f t="shared" si="69"/>
        <v>0</v>
      </c>
      <c r="AI1101" s="3">
        <f t="shared" si="70"/>
        <v>0</v>
      </c>
      <c r="AJ1101">
        <v>0</v>
      </c>
      <c r="AK1101">
        <v>0</v>
      </c>
      <c r="AL1101">
        <v>66977.7</v>
      </c>
      <c r="AM1101">
        <f t="shared" si="71"/>
        <v>133955.4</v>
      </c>
      <c r="AN1101">
        <v>72807.3</v>
      </c>
      <c r="AO1101">
        <v>47.91</v>
      </c>
    </row>
    <row r="1102" spans="1:41" hidden="1" x14ac:dyDescent="0.3">
      <c r="A1102">
        <v>11189</v>
      </c>
      <c r="B1102">
        <v>235865</v>
      </c>
      <c r="C1102">
        <v>256527</v>
      </c>
      <c r="D1102">
        <v>505</v>
      </c>
      <c r="G1102" t="s">
        <v>1550</v>
      </c>
      <c r="H1102" t="s">
        <v>1551</v>
      </c>
      <c r="I1102">
        <v>0</v>
      </c>
      <c r="J1102" t="s">
        <v>519</v>
      </c>
      <c r="K1102" t="s">
        <v>520</v>
      </c>
      <c r="L1102">
        <v>10</v>
      </c>
      <c r="M1102">
        <v>106</v>
      </c>
      <c r="N1102" t="s">
        <v>1161</v>
      </c>
      <c r="O1102" t="s">
        <v>565</v>
      </c>
      <c r="P1102" t="s">
        <v>566</v>
      </c>
      <c r="Q1102" t="s">
        <v>524</v>
      </c>
      <c r="R1102" t="s">
        <v>525</v>
      </c>
      <c r="S1102" t="s">
        <v>526</v>
      </c>
      <c r="T1102" t="s">
        <v>527</v>
      </c>
      <c r="U1102" t="s">
        <v>554</v>
      </c>
      <c r="V1102" t="s">
        <v>555</v>
      </c>
      <c r="W1102" t="s">
        <v>541</v>
      </c>
      <c r="X1102" t="s">
        <v>542</v>
      </c>
      <c r="Y1102" t="s">
        <v>673</v>
      </c>
      <c r="Z1102" t="s">
        <v>674</v>
      </c>
      <c r="AA1102" t="s">
        <v>26</v>
      </c>
      <c r="AB1102" s="3">
        <v>0</v>
      </c>
      <c r="AC1102" s="3">
        <v>18000</v>
      </c>
      <c r="AD1102">
        <v>0</v>
      </c>
      <c r="AE1102" s="3">
        <v>18000</v>
      </c>
      <c r="AF1102" s="3">
        <f t="shared" si="68"/>
        <v>-18000</v>
      </c>
      <c r="AG1102" s="3">
        <v>0</v>
      </c>
      <c r="AH1102" s="3">
        <f t="shared" si="69"/>
        <v>0</v>
      </c>
      <c r="AI1102" s="3">
        <f t="shared" si="70"/>
        <v>0</v>
      </c>
      <c r="AJ1102">
        <v>0</v>
      </c>
      <c r="AK1102">
        <v>0</v>
      </c>
      <c r="AL1102">
        <v>17038.240000000002</v>
      </c>
      <c r="AM1102">
        <f t="shared" si="71"/>
        <v>34076.480000000003</v>
      </c>
      <c r="AN1102">
        <v>961.76</v>
      </c>
      <c r="AO1102">
        <v>94.66</v>
      </c>
    </row>
    <row r="1103" spans="1:41" hidden="1" x14ac:dyDescent="0.3">
      <c r="A1103">
        <v>11189</v>
      </c>
      <c r="B1103">
        <v>226310</v>
      </c>
      <c r="C1103">
        <v>257950</v>
      </c>
      <c r="D1103">
        <v>505</v>
      </c>
      <c r="G1103" t="s">
        <v>1550</v>
      </c>
      <c r="H1103" t="s">
        <v>1551</v>
      </c>
      <c r="I1103">
        <v>0</v>
      </c>
      <c r="J1103" t="s">
        <v>519</v>
      </c>
      <c r="K1103" t="s">
        <v>520</v>
      </c>
      <c r="L1103">
        <v>10</v>
      </c>
      <c r="M1103">
        <v>106</v>
      </c>
      <c r="N1103" t="s">
        <v>1161</v>
      </c>
      <c r="O1103" t="s">
        <v>565</v>
      </c>
      <c r="P1103" t="s">
        <v>566</v>
      </c>
      <c r="Q1103" t="s">
        <v>524</v>
      </c>
      <c r="R1103" t="s">
        <v>525</v>
      </c>
      <c r="S1103" t="s">
        <v>526</v>
      </c>
      <c r="T1103" t="s">
        <v>527</v>
      </c>
      <c r="U1103" t="s">
        <v>554</v>
      </c>
      <c r="V1103" t="s">
        <v>555</v>
      </c>
      <c r="W1103" t="s">
        <v>541</v>
      </c>
      <c r="X1103" t="s">
        <v>542</v>
      </c>
      <c r="Y1103" t="s">
        <v>1564</v>
      </c>
      <c r="Z1103" t="s">
        <v>1565</v>
      </c>
      <c r="AA1103" t="s">
        <v>26</v>
      </c>
      <c r="AB1103" s="3">
        <v>239767</v>
      </c>
      <c r="AC1103" s="3">
        <v>0</v>
      </c>
      <c r="AD1103">
        <v>0</v>
      </c>
      <c r="AE1103" s="3">
        <v>239767</v>
      </c>
      <c r="AF1103" s="3">
        <f t="shared" si="68"/>
        <v>-239767</v>
      </c>
      <c r="AG1103" s="3">
        <v>0</v>
      </c>
      <c r="AH1103" s="3">
        <f t="shared" si="69"/>
        <v>0</v>
      </c>
      <c r="AI1103" s="3">
        <f t="shared" si="70"/>
        <v>0</v>
      </c>
      <c r="AJ1103">
        <v>0</v>
      </c>
      <c r="AK1103">
        <v>0</v>
      </c>
      <c r="AL1103">
        <v>252710.29</v>
      </c>
      <c r="AM1103">
        <f t="shared" si="71"/>
        <v>505420.58</v>
      </c>
      <c r="AN1103">
        <v>-12943.29</v>
      </c>
      <c r="AO1103">
        <v>105.4</v>
      </c>
    </row>
    <row r="1104" spans="1:41" hidden="1" x14ac:dyDescent="0.3">
      <c r="A1104">
        <v>11189</v>
      </c>
      <c r="B1104">
        <v>223993</v>
      </c>
      <c r="C1104">
        <v>256603</v>
      </c>
      <c r="D1104">
        <v>505</v>
      </c>
      <c r="G1104" t="s">
        <v>1550</v>
      </c>
      <c r="H1104" t="s">
        <v>1551</v>
      </c>
      <c r="I1104">
        <v>0</v>
      </c>
      <c r="J1104" t="s">
        <v>519</v>
      </c>
      <c r="K1104" t="s">
        <v>520</v>
      </c>
      <c r="L1104">
        <v>10</v>
      </c>
      <c r="M1104">
        <v>106</v>
      </c>
      <c r="N1104" t="s">
        <v>1161</v>
      </c>
      <c r="O1104" t="s">
        <v>565</v>
      </c>
      <c r="P1104" t="s">
        <v>566</v>
      </c>
      <c r="Q1104" t="s">
        <v>524</v>
      </c>
      <c r="R1104" t="s">
        <v>525</v>
      </c>
      <c r="S1104" t="s">
        <v>526</v>
      </c>
      <c r="T1104" t="s">
        <v>527</v>
      </c>
      <c r="U1104" t="s">
        <v>554</v>
      </c>
      <c r="V1104" t="s">
        <v>555</v>
      </c>
      <c r="W1104" t="s">
        <v>541</v>
      </c>
      <c r="X1104" t="s">
        <v>542</v>
      </c>
      <c r="Y1104" t="s">
        <v>660</v>
      </c>
      <c r="Z1104" t="s">
        <v>661</v>
      </c>
      <c r="AA1104" t="s">
        <v>26</v>
      </c>
      <c r="AB1104" s="3">
        <v>218085</v>
      </c>
      <c r="AC1104" s="3">
        <v>0</v>
      </c>
      <c r="AD1104">
        <v>0</v>
      </c>
      <c r="AE1104" s="3">
        <v>218085</v>
      </c>
      <c r="AF1104" s="3">
        <f t="shared" si="68"/>
        <v>-218085</v>
      </c>
      <c r="AG1104" s="3">
        <v>0</v>
      </c>
      <c r="AH1104" s="3">
        <f t="shared" si="69"/>
        <v>0</v>
      </c>
      <c r="AI1104" s="3">
        <f t="shared" si="70"/>
        <v>0</v>
      </c>
      <c r="AJ1104">
        <v>0</v>
      </c>
      <c r="AK1104">
        <v>0</v>
      </c>
      <c r="AL1104">
        <v>107014.62</v>
      </c>
      <c r="AM1104">
        <f t="shared" si="71"/>
        <v>214029.24</v>
      </c>
      <c r="AN1104">
        <v>111070.38</v>
      </c>
      <c r="AO1104">
        <v>49.07</v>
      </c>
    </row>
    <row r="1105" spans="1:41" hidden="1" x14ac:dyDescent="0.3">
      <c r="A1105">
        <v>11192</v>
      </c>
      <c r="B1105">
        <v>208914</v>
      </c>
      <c r="C1105">
        <v>246286</v>
      </c>
      <c r="D1105">
        <v>508</v>
      </c>
      <c r="G1105" t="s">
        <v>1566</v>
      </c>
      <c r="H1105" t="s">
        <v>1567</v>
      </c>
      <c r="I1105">
        <v>0</v>
      </c>
      <c r="J1105" t="s">
        <v>519</v>
      </c>
      <c r="K1105" t="s">
        <v>520</v>
      </c>
      <c r="L1105">
        <v>7</v>
      </c>
      <c r="M1105">
        <v>76</v>
      </c>
      <c r="N1105" t="s">
        <v>521</v>
      </c>
      <c r="O1105" t="s">
        <v>522</v>
      </c>
      <c r="P1105" t="s">
        <v>523</v>
      </c>
      <c r="Q1105" t="s">
        <v>524</v>
      </c>
      <c r="R1105" t="s">
        <v>525</v>
      </c>
      <c r="S1105" t="s">
        <v>526</v>
      </c>
      <c r="T1105" t="s">
        <v>527</v>
      </c>
      <c r="U1105" t="s">
        <v>554</v>
      </c>
      <c r="V1105" t="s">
        <v>555</v>
      </c>
      <c r="W1105" t="s">
        <v>741</v>
      </c>
      <c r="X1105" t="s">
        <v>742</v>
      </c>
      <c r="Y1105" t="s">
        <v>807</v>
      </c>
      <c r="Z1105" t="s">
        <v>808</v>
      </c>
      <c r="AA1105" t="s">
        <v>27</v>
      </c>
      <c r="AB1105" s="3">
        <v>4696611</v>
      </c>
      <c r="AC1105">
        <v>0</v>
      </c>
      <c r="AD1105">
        <v>0</v>
      </c>
      <c r="AE1105" s="3">
        <v>4696611</v>
      </c>
      <c r="AF1105" s="3">
        <f t="shared" si="68"/>
        <v>-1522426.3750000005</v>
      </c>
      <c r="AG1105" s="3">
        <v>3174184.6249999995</v>
      </c>
      <c r="AH1105" s="3">
        <f t="shared" si="69"/>
        <v>3278932.7176249991</v>
      </c>
      <c r="AI1105" s="3">
        <f t="shared" si="70"/>
        <v>3383858.5645889994</v>
      </c>
      <c r="AJ1105">
        <v>0</v>
      </c>
      <c r="AK1105">
        <v>4856315.1399999997</v>
      </c>
      <c r="AL1105">
        <v>2552537.16</v>
      </c>
      <c r="AM1105">
        <f t="shared" si="71"/>
        <v>5105074.32</v>
      </c>
      <c r="AN1105">
        <v>-2712241.3</v>
      </c>
      <c r="AO1105">
        <v>54.35</v>
      </c>
    </row>
    <row r="1106" spans="1:41" hidden="1" x14ac:dyDescent="0.3">
      <c r="A1106">
        <v>12323</v>
      </c>
      <c r="B1106">
        <v>224285</v>
      </c>
      <c r="C1106">
        <v>256726</v>
      </c>
      <c r="D1106">
        <v>6546</v>
      </c>
      <c r="G1106" t="s">
        <v>2014</v>
      </c>
      <c r="H1106" t="s">
        <v>2015</v>
      </c>
      <c r="I1106">
        <v>0</v>
      </c>
      <c r="J1106" t="s">
        <v>519</v>
      </c>
      <c r="K1106" t="s">
        <v>520</v>
      </c>
      <c r="L1106">
        <v>5</v>
      </c>
      <c r="M1106">
        <v>58</v>
      </c>
      <c r="N1106" t="s">
        <v>617</v>
      </c>
      <c r="O1106" t="s">
        <v>618</v>
      </c>
      <c r="P1106" t="s">
        <v>619</v>
      </c>
      <c r="Q1106" t="s">
        <v>524</v>
      </c>
      <c r="R1106" t="s">
        <v>525</v>
      </c>
      <c r="S1106" t="s">
        <v>526</v>
      </c>
      <c r="T1106" t="s">
        <v>527</v>
      </c>
      <c r="U1106" t="s">
        <v>779</v>
      </c>
      <c r="V1106" t="s">
        <v>780</v>
      </c>
      <c r="W1106" t="s">
        <v>530</v>
      </c>
      <c r="X1106" t="s">
        <v>531</v>
      </c>
      <c r="Y1106" t="s">
        <v>706</v>
      </c>
      <c r="Z1106" t="s">
        <v>707</v>
      </c>
      <c r="AA1106" t="s">
        <v>28</v>
      </c>
      <c r="AB1106" s="3">
        <v>16172</v>
      </c>
      <c r="AC1106">
        <v>0</v>
      </c>
      <c r="AD1106">
        <v>0</v>
      </c>
      <c r="AE1106" s="3">
        <v>16172</v>
      </c>
      <c r="AF1106" s="3">
        <f t="shared" si="68"/>
        <v>0</v>
      </c>
      <c r="AG1106" s="3">
        <v>16172</v>
      </c>
      <c r="AH1106" s="3">
        <f t="shared" si="69"/>
        <v>16705.675999999999</v>
      </c>
      <c r="AI1106" s="3">
        <f t="shared" si="70"/>
        <v>17240.257632000001</v>
      </c>
      <c r="AJ1106">
        <v>0</v>
      </c>
      <c r="AK1106">
        <v>0</v>
      </c>
      <c r="AL1106">
        <v>0</v>
      </c>
      <c r="AM1106">
        <f t="shared" si="71"/>
        <v>0</v>
      </c>
      <c r="AN1106">
        <v>16172</v>
      </c>
      <c r="AO1106">
        <v>0</v>
      </c>
    </row>
    <row r="1107" spans="1:41" hidden="1" x14ac:dyDescent="0.3">
      <c r="A1107">
        <v>12374</v>
      </c>
      <c r="B1107">
        <v>224369</v>
      </c>
      <c r="C1107">
        <v>256790</v>
      </c>
      <c r="D1107">
        <v>6538</v>
      </c>
      <c r="G1107" t="s">
        <v>2182</v>
      </c>
      <c r="H1107" t="s">
        <v>2183</v>
      </c>
      <c r="I1107">
        <v>0</v>
      </c>
      <c r="J1107" t="s">
        <v>519</v>
      </c>
      <c r="K1107" t="s">
        <v>520</v>
      </c>
      <c r="L1107">
        <v>5</v>
      </c>
      <c r="M1107">
        <v>58</v>
      </c>
      <c r="N1107" t="s">
        <v>617</v>
      </c>
      <c r="O1107" t="s">
        <v>618</v>
      </c>
      <c r="P1107" t="s">
        <v>619</v>
      </c>
      <c r="Q1107" t="s">
        <v>524</v>
      </c>
      <c r="R1107" t="s">
        <v>525</v>
      </c>
      <c r="S1107" t="s">
        <v>526</v>
      </c>
      <c r="T1107" t="s">
        <v>527</v>
      </c>
      <c r="U1107" t="s">
        <v>779</v>
      </c>
      <c r="V1107" t="s">
        <v>780</v>
      </c>
      <c r="W1107" t="s">
        <v>530</v>
      </c>
      <c r="X1107" t="s">
        <v>531</v>
      </c>
      <c r="Y1107" t="s">
        <v>706</v>
      </c>
      <c r="Z1107" t="s">
        <v>707</v>
      </c>
      <c r="AA1107" t="s">
        <v>28</v>
      </c>
      <c r="AB1107" s="3">
        <v>16013</v>
      </c>
      <c r="AC1107">
        <v>0</v>
      </c>
      <c r="AD1107">
        <v>0</v>
      </c>
      <c r="AE1107" s="3">
        <v>16013</v>
      </c>
      <c r="AF1107" s="3">
        <f t="shared" si="68"/>
        <v>0</v>
      </c>
      <c r="AG1107" s="3">
        <v>16013</v>
      </c>
      <c r="AH1107" s="3">
        <f t="shared" si="69"/>
        <v>16541.429</v>
      </c>
      <c r="AI1107" s="3">
        <f t="shared" si="70"/>
        <v>17070.754728</v>
      </c>
      <c r="AJ1107">
        <v>0</v>
      </c>
      <c r="AK1107">
        <v>0</v>
      </c>
      <c r="AL1107">
        <v>0</v>
      </c>
      <c r="AM1107">
        <f t="shared" si="71"/>
        <v>0</v>
      </c>
      <c r="AN1107">
        <v>16013</v>
      </c>
      <c r="AO1107">
        <v>0</v>
      </c>
    </row>
    <row r="1108" spans="1:41" hidden="1" x14ac:dyDescent="0.3">
      <c r="A1108">
        <v>12369</v>
      </c>
      <c r="B1108">
        <v>225258</v>
      </c>
      <c r="C1108">
        <v>257264</v>
      </c>
      <c r="D1108">
        <v>6533</v>
      </c>
      <c r="G1108" t="s">
        <v>2172</v>
      </c>
      <c r="H1108" t="s">
        <v>2173</v>
      </c>
      <c r="I1108">
        <v>0</v>
      </c>
      <c r="J1108" t="s">
        <v>519</v>
      </c>
      <c r="K1108" t="s">
        <v>520</v>
      </c>
      <c r="L1108">
        <v>5</v>
      </c>
      <c r="M1108">
        <v>58</v>
      </c>
      <c r="N1108" t="s">
        <v>617</v>
      </c>
      <c r="O1108" t="s">
        <v>618</v>
      </c>
      <c r="P1108" t="s">
        <v>619</v>
      </c>
      <c r="Q1108" t="s">
        <v>524</v>
      </c>
      <c r="R1108" t="s">
        <v>525</v>
      </c>
      <c r="S1108" t="s">
        <v>526</v>
      </c>
      <c r="T1108" t="s">
        <v>527</v>
      </c>
      <c r="U1108" t="s">
        <v>779</v>
      </c>
      <c r="V1108" t="s">
        <v>780</v>
      </c>
      <c r="W1108" t="s">
        <v>541</v>
      </c>
      <c r="X1108" t="s">
        <v>542</v>
      </c>
      <c r="Y1108" t="s">
        <v>599</v>
      </c>
      <c r="Z1108" t="s">
        <v>600</v>
      </c>
      <c r="AA1108" t="s">
        <v>29</v>
      </c>
      <c r="AB1108" s="3">
        <v>23400</v>
      </c>
      <c r="AC1108">
        <v>0</v>
      </c>
      <c r="AD1108">
        <v>0</v>
      </c>
      <c r="AE1108" s="3">
        <v>23400</v>
      </c>
      <c r="AF1108" s="3">
        <f t="shared" si="68"/>
        <v>0</v>
      </c>
      <c r="AG1108" s="3">
        <v>23400</v>
      </c>
      <c r="AH1108" s="3">
        <f t="shared" si="69"/>
        <v>24172.199999999997</v>
      </c>
      <c r="AI1108" s="3">
        <f t="shared" si="70"/>
        <v>24945.710399999996</v>
      </c>
      <c r="AJ1108">
        <v>0</v>
      </c>
      <c r="AK1108">
        <v>0</v>
      </c>
      <c r="AL1108">
        <v>0</v>
      </c>
      <c r="AM1108">
        <f t="shared" si="71"/>
        <v>0</v>
      </c>
      <c r="AN1108">
        <v>23400</v>
      </c>
      <c r="AO1108">
        <v>0</v>
      </c>
    </row>
    <row r="1109" spans="1:41" hidden="1" x14ac:dyDescent="0.3">
      <c r="A1109">
        <v>11202</v>
      </c>
      <c r="B1109">
        <v>208675</v>
      </c>
      <c r="C1109">
        <v>246049</v>
      </c>
      <c r="D1109">
        <v>518</v>
      </c>
      <c r="G1109" t="s">
        <v>1584</v>
      </c>
      <c r="H1109" t="s">
        <v>1585</v>
      </c>
      <c r="I1109">
        <v>0</v>
      </c>
      <c r="J1109" t="s">
        <v>519</v>
      </c>
      <c r="K1109" t="s">
        <v>520</v>
      </c>
      <c r="L1109">
        <v>7</v>
      </c>
      <c r="M1109">
        <v>77</v>
      </c>
      <c r="N1109" t="s">
        <v>849</v>
      </c>
      <c r="O1109" t="s">
        <v>522</v>
      </c>
      <c r="P1109" t="s">
        <v>523</v>
      </c>
      <c r="Q1109" t="s">
        <v>524</v>
      </c>
      <c r="R1109" t="s">
        <v>525</v>
      </c>
      <c r="S1109" t="s">
        <v>526</v>
      </c>
      <c r="T1109" t="s">
        <v>527</v>
      </c>
      <c r="U1109" t="s">
        <v>528</v>
      </c>
      <c r="V1109" t="s">
        <v>529</v>
      </c>
      <c r="W1109" t="s">
        <v>530</v>
      </c>
      <c r="X1109" t="s">
        <v>531</v>
      </c>
      <c r="Y1109" t="s">
        <v>532</v>
      </c>
      <c r="Z1109" t="s">
        <v>533</v>
      </c>
      <c r="AA1109" t="s">
        <v>28</v>
      </c>
      <c r="AB1109" s="3">
        <v>15955</v>
      </c>
      <c r="AC1109">
        <v>0</v>
      </c>
      <c r="AD1109">
        <v>0</v>
      </c>
      <c r="AE1109" s="3">
        <v>15955</v>
      </c>
      <c r="AF1109" s="3">
        <f t="shared" si="68"/>
        <v>0</v>
      </c>
      <c r="AG1109" s="3">
        <v>15955</v>
      </c>
      <c r="AH1109" s="3">
        <f t="shared" si="69"/>
        <v>16481.514999999999</v>
      </c>
      <c r="AI1109" s="3">
        <f t="shared" si="70"/>
        <v>17008.923480000001</v>
      </c>
      <c r="AJ1109">
        <v>0</v>
      </c>
      <c r="AK1109">
        <v>1109.56</v>
      </c>
      <c r="AL1109">
        <v>5848.67</v>
      </c>
      <c r="AM1109">
        <f t="shared" si="71"/>
        <v>11697.34</v>
      </c>
      <c r="AN1109">
        <v>8996.77</v>
      </c>
      <c r="AO1109">
        <v>36.659999999999997</v>
      </c>
    </row>
    <row r="1110" spans="1:41" hidden="1" x14ac:dyDescent="0.3">
      <c r="A1110">
        <v>12320</v>
      </c>
      <c r="B1110">
        <v>224290</v>
      </c>
      <c r="C1110">
        <v>256730</v>
      </c>
      <c r="D1110">
        <v>6532</v>
      </c>
      <c r="G1110" t="s">
        <v>2098</v>
      </c>
      <c r="H1110" t="s">
        <v>2099</v>
      </c>
      <c r="I1110">
        <v>0</v>
      </c>
      <c r="J1110" t="s">
        <v>519</v>
      </c>
      <c r="K1110" t="s">
        <v>520</v>
      </c>
      <c r="L1110">
        <v>5</v>
      </c>
      <c r="M1110">
        <v>58</v>
      </c>
      <c r="N1110" t="s">
        <v>617</v>
      </c>
      <c r="O1110" t="s">
        <v>618</v>
      </c>
      <c r="P1110" t="s">
        <v>619</v>
      </c>
      <c r="Q1110" t="s">
        <v>524</v>
      </c>
      <c r="R1110" t="s">
        <v>525</v>
      </c>
      <c r="S1110" t="s">
        <v>526</v>
      </c>
      <c r="T1110" t="s">
        <v>527</v>
      </c>
      <c r="U1110" t="s">
        <v>779</v>
      </c>
      <c r="V1110" t="s">
        <v>780</v>
      </c>
      <c r="W1110" t="s">
        <v>530</v>
      </c>
      <c r="X1110" t="s">
        <v>531</v>
      </c>
      <c r="Y1110" t="s">
        <v>706</v>
      </c>
      <c r="Z1110" t="s">
        <v>707</v>
      </c>
      <c r="AA1110" t="s">
        <v>28</v>
      </c>
      <c r="AB1110" s="3">
        <v>15855</v>
      </c>
      <c r="AC1110">
        <v>0</v>
      </c>
      <c r="AD1110">
        <v>0</v>
      </c>
      <c r="AE1110" s="3">
        <v>15855</v>
      </c>
      <c r="AF1110" s="3">
        <f t="shared" si="68"/>
        <v>0</v>
      </c>
      <c r="AG1110" s="3">
        <v>15855</v>
      </c>
      <c r="AH1110" s="3">
        <f t="shared" si="69"/>
        <v>16378.214999999998</v>
      </c>
      <c r="AI1110" s="3">
        <f t="shared" si="70"/>
        <v>16902.317879999999</v>
      </c>
      <c r="AJ1110">
        <v>0</v>
      </c>
      <c r="AK1110">
        <v>0</v>
      </c>
      <c r="AL1110">
        <v>0</v>
      </c>
      <c r="AM1110">
        <f t="shared" si="71"/>
        <v>0</v>
      </c>
      <c r="AN1110">
        <v>15855</v>
      </c>
      <c r="AO1110">
        <v>0</v>
      </c>
    </row>
    <row r="1111" spans="1:41" hidden="1" x14ac:dyDescent="0.3">
      <c r="A1111">
        <v>11198</v>
      </c>
      <c r="B1111">
        <v>207011</v>
      </c>
      <c r="C1111">
        <v>244409</v>
      </c>
      <c r="D1111">
        <v>514</v>
      </c>
      <c r="G1111" t="s">
        <v>1580</v>
      </c>
      <c r="H1111" t="s">
        <v>1581</v>
      </c>
      <c r="I1111">
        <v>0</v>
      </c>
      <c r="J1111" t="s">
        <v>519</v>
      </c>
      <c r="K1111" t="s">
        <v>520</v>
      </c>
      <c r="L1111">
        <v>3</v>
      </c>
      <c r="M1111">
        <v>37</v>
      </c>
      <c r="N1111" t="s">
        <v>1071</v>
      </c>
      <c r="O1111" t="s">
        <v>1072</v>
      </c>
      <c r="P1111" t="s">
        <v>1073</v>
      </c>
      <c r="Q1111" t="s">
        <v>524</v>
      </c>
      <c r="R1111" t="s">
        <v>525</v>
      </c>
      <c r="S1111" t="s">
        <v>526</v>
      </c>
      <c r="T1111" t="s">
        <v>527</v>
      </c>
      <c r="U1111" t="s">
        <v>554</v>
      </c>
      <c r="V1111" t="s">
        <v>555</v>
      </c>
      <c r="W1111" t="s">
        <v>556</v>
      </c>
      <c r="X1111" t="s">
        <v>557</v>
      </c>
      <c r="Y1111" t="s">
        <v>558</v>
      </c>
      <c r="Z1111" t="s">
        <v>559</v>
      </c>
      <c r="AA1111" t="s">
        <v>25</v>
      </c>
      <c r="AB1111" s="3">
        <v>22865</v>
      </c>
      <c r="AC1111">
        <v>0</v>
      </c>
      <c r="AD1111">
        <v>0</v>
      </c>
      <c r="AE1111" s="3">
        <v>22865</v>
      </c>
      <c r="AF1111" s="3">
        <f t="shared" si="68"/>
        <v>0</v>
      </c>
      <c r="AG1111" s="3">
        <v>22865</v>
      </c>
      <c r="AH1111" s="3">
        <f t="shared" si="69"/>
        <v>23619.544999999998</v>
      </c>
      <c r="AI1111" s="3">
        <f t="shared" si="70"/>
        <v>24375.370439999999</v>
      </c>
      <c r="AJ1111">
        <v>0</v>
      </c>
      <c r="AK1111">
        <v>0</v>
      </c>
      <c r="AL1111">
        <v>0</v>
      </c>
      <c r="AM1111">
        <f t="shared" si="71"/>
        <v>0</v>
      </c>
      <c r="AN1111">
        <v>22865</v>
      </c>
      <c r="AO1111">
        <v>0</v>
      </c>
    </row>
    <row r="1112" spans="1:41" hidden="1" x14ac:dyDescent="0.3">
      <c r="A1112">
        <v>12370</v>
      </c>
      <c r="B1112">
        <v>225257</v>
      </c>
      <c r="C1112">
        <v>257263</v>
      </c>
      <c r="D1112">
        <v>6534</v>
      </c>
      <c r="G1112" t="s">
        <v>2176</v>
      </c>
      <c r="H1112" t="s">
        <v>2177</v>
      </c>
      <c r="I1112">
        <v>0</v>
      </c>
      <c r="J1112" t="s">
        <v>519</v>
      </c>
      <c r="K1112" t="s">
        <v>520</v>
      </c>
      <c r="L1112">
        <v>5</v>
      </c>
      <c r="M1112">
        <v>58</v>
      </c>
      <c r="N1112" t="s">
        <v>617</v>
      </c>
      <c r="O1112" t="s">
        <v>618</v>
      </c>
      <c r="P1112" t="s">
        <v>619</v>
      </c>
      <c r="Q1112" t="s">
        <v>524</v>
      </c>
      <c r="R1112" t="s">
        <v>525</v>
      </c>
      <c r="S1112" t="s">
        <v>526</v>
      </c>
      <c r="T1112" t="s">
        <v>527</v>
      </c>
      <c r="U1112" t="s">
        <v>779</v>
      </c>
      <c r="V1112" t="s">
        <v>780</v>
      </c>
      <c r="W1112" t="s">
        <v>541</v>
      </c>
      <c r="X1112" t="s">
        <v>542</v>
      </c>
      <c r="Y1112" t="s">
        <v>599</v>
      </c>
      <c r="Z1112" t="s">
        <v>600</v>
      </c>
      <c r="AA1112" t="s">
        <v>29</v>
      </c>
      <c r="AB1112" s="3">
        <v>23400</v>
      </c>
      <c r="AC1112">
        <v>0</v>
      </c>
      <c r="AD1112">
        <v>0</v>
      </c>
      <c r="AE1112" s="3">
        <v>23400</v>
      </c>
      <c r="AF1112" s="3">
        <f t="shared" si="68"/>
        <v>0</v>
      </c>
      <c r="AG1112" s="3">
        <v>23400</v>
      </c>
      <c r="AH1112" s="3">
        <f t="shared" si="69"/>
        <v>24172.199999999997</v>
      </c>
      <c r="AI1112" s="3">
        <f t="shared" si="70"/>
        <v>24945.710399999996</v>
      </c>
      <c r="AJ1112">
        <v>0</v>
      </c>
      <c r="AK1112">
        <v>0</v>
      </c>
      <c r="AL1112">
        <v>0</v>
      </c>
      <c r="AM1112">
        <f t="shared" si="71"/>
        <v>0</v>
      </c>
      <c r="AN1112">
        <v>23400</v>
      </c>
      <c r="AO1112">
        <v>0</v>
      </c>
    </row>
    <row r="1113" spans="1:41" hidden="1" x14ac:dyDescent="0.3">
      <c r="A1113">
        <v>12313</v>
      </c>
      <c r="B1113">
        <v>224297</v>
      </c>
      <c r="C1113">
        <v>256736</v>
      </c>
      <c r="D1113">
        <v>6525</v>
      </c>
      <c r="G1113" t="s">
        <v>2080</v>
      </c>
      <c r="H1113" t="s">
        <v>2081</v>
      </c>
      <c r="I1113">
        <v>0</v>
      </c>
      <c r="J1113" t="s">
        <v>519</v>
      </c>
      <c r="K1113" t="s">
        <v>520</v>
      </c>
      <c r="L1113">
        <v>5</v>
      </c>
      <c r="M1113">
        <v>58</v>
      </c>
      <c r="N1113" t="s">
        <v>617</v>
      </c>
      <c r="O1113" t="s">
        <v>618</v>
      </c>
      <c r="P1113" t="s">
        <v>619</v>
      </c>
      <c r="Q1113" t="s">
        <v>524</v>
      </c>
      <c r="R1113" t="s">
        <v>525</v>
      </c>
      <c r="S1113" t="s">
        <v>526</v>
      </c>
      <c r="T1113" t="s">
        <v>527</v>
      </c>
      <c r="U1113" t="s">
        <v>554</v>
      </c>
      <c r="V1113" t="s">
        <v>555</v>
      </c>
      <c r="W1113" t="s">
        <v>530</v>
      </c>
      <c r="X1113" t="s">
        <v>531</v>
      </c>
      <c r="Y1113" t="s">
        <v>706</v>
      </c>
      <c r="Z1113" t="s">
        <v>707</v>
      </c>
      <c r="AA1113" t="s">
        <v>28</v>
      </c>
      <c r="AB1113" s="3">
        <v>15854</v>
      </c>
      <c r="AC1113">
        <v>0</v>
      </c>
      <c r="AD1113">
        <v>0</v>
      </c>
      <c r="AE1113" s="3">
        <v>15854</v>
      </c>
      <c r="AF1113" s="3">
        <f t="shared" si="68"/>
        <v>0</v>
      </c>
      <c r="AG1113" s="3">
        <v>15854</v>
      </c>
      <c r="AH1113" s="3">
        <f t="shared" si="69"/>
        <v>16377.181999999999</v>
      </c>
      <c r="AI1113" s="3">
        <f t="shared" si="70"/>
        <v>16901.251823999999</v>
      </c>
      <c r="AJ1113">
        <v>0</v>
      </c>
      <c r="AK1113">
        <v>0</v>
      </c>
      <c r="AL1113">
        <v>0</v>
      </c>
      <c r="AM1113">
        <f t="shared" si="71"/>
        <v>0</v>
      </c>
      <c r="AN1113">
        <v>15854</v>
      </c>
      <c r="AO1113">
        <v>0</v>
      </c>
    </row>
    <row r="1114" spans="1:41" hidden="1" x14ac:dyDescent="0.3">
      <c r="A1114">
        <v>12371</v>
      </c>
      <c r="B1114">
        <v>225256</v>
      </c>
      <c r="C1114">
        <v>257262</v>
      </c>
      <c r="D1114">
        <v>6535</v>
      </c>
      <c r="G1114" t="s">
        <v>2006</v>
      </c>
      <c r="H1114" t="s">
        <v>2007</v>
      </c>
      <c r="I1114">
        <v>0</v>
      </c>
      <c r="J1114" t="s">
        <v>519</v>
      </c>
      <c r="K1114" t="s">
        <v>520</v>
      </c>
      <c r="L1114">
        <v>5</v>
      </c>
      <c r="M1114">
        <v>58</v>
      </c>
      <c r="N1114" t="s">
        <v>617</v>
      </c>
      <c r="O1114" t="s">
        <v>618</v>
      </c>
      <c r="P1114" t="s">
        <v>619</v>
      </c>
      <c r="Q1114" t="s">
        <v>524</v>
      </c>
      <c r="R1114" t="s">
        <v>525</v>
      </c>
      <c r="S1114" t="s">
        <v>526</v>
      </c>
      <c r="T1114" t="s">
        <v>527</v>
      </c>
      <c r="U1114" t="s">
        <v>779</v>
      </c>
      <c r="V1114" t="s">
        <v>780</v>
      </c>
      <c r="W1114" t="s">
        <v>541</v>
      </c>
      <c r="X1114" t="s">
        <v>542</v>
      </c>
      <c r="Y1114" t="s">
        <v>599</v>
      </c>
      <c r="Z1114" t="s">
        <v>600</v>
      </c>
      <c r="AA1114" t="s">
        <v>29</v>
      </c>
      <c r="AB1114" s="3">
        <v>23400</v>
      </c>
      <c r="AC1114">
        <v>0</v>
      </c>
      <c r="AD1114">
        <v>0</v>
      </c>
      <c r="AE1114" s="3">
        <v>23400</v>
      </c>
      <c r="AF1114" s="3">
        <f t="shared" si="68"/>
        <v>0</v>
      </c>
      <c r="AG1114" s="3">
        <v>23400</v>
      </c>
      <c r="AH1114" s="3">
        <f t="shared" si="69"/>
        <v>24172.199999999997</v>
      </c>
      <c r="AI1114" s="3">
        <f t="shared" si="70"/>
        <v>24945.710399999996</v>
      </c>
      <c r="AJ1114">
        <v>0</v>
      </c>
      <c r="AK1114">
        <v>0</v>
      </c>
      <c r="AL1114">
        <v>0</v>
      </c>
      <c r="AM1114">
        <f t="shared" si="71"/>
        <v>0</v>
      </c>
      <c r="AN1114">
        <v>23400</v>
      </c>
      <c r="AO1114">
        <v>0</v>
      </c>
    </row>
    <row r="1115" spans="1:41" hidden="1" x14ac:dyDescent="0.3">
      <c r="A1115">
        <v>12372</v>
      </c>
      <c r="B1115">
        <v>225255</v>
      </c>
      <c r="C1115">
        <v>257261</v>
      </c>
      <c r="D1115">
        <v>6536</v>
      </c>
      <c r="G1115" t="s">
        <v>2178</v>
      </c>
      <c r="H1115" t="s">
        <v>2179</v>
      </c>
      <c r="I1115">
        <v>0</v>
      </c>
      <c r="J1115" t="s">
        <v>519</v>
      </c>
      <c r="K1115" t="s">
        <v>520</v>
      </c>
      <c r="L1115">
        <v>5</v>
      </c>
      <c r="M1115">
        <v>58</v>
      </c>
      <c r="N1115" t="s">
        <v>617</v>
      </c>
      <c r="O1115" t="s">
        <v>618</v>
      </c>
      <c r="P1115" t="s">
        <v>619</v>
      </c>
      <c r="Q1115" t="s">
        <v>524</v>
      </c>
      <c r="R1115" t="s">
        <v>525</v>
      </c>
      <c r="S1115" t="s">
        <v>526</v>
      </c>
      <c r="T1115" t="s">
        <v>527</v>
      </c>
      <c r="U1115" t="s">
        <v>779</v>
      </c>
      <c r="V1115" t="s">
        <v>780</v>
      </c>
      <c r="W1115" t="s">
        <v>541</v>
      </c>
      <c r="X1115" t="s">
        <v>542</v>
      </c>
      <c r="Y1115" t="s">
        <v>599</v>
      </c>
      <c r="Z1115" t="s">
        <v>600</v>
      </c>
      <c r="AA1115" t="s">
        <v>29</v>
      </c>
      <c r="AB1115" s="3">
        <v>23400</v>
      </c>
      <c r="AC1115">
        <v>0</v>
      </c>
      <c r="AD1115">
        <v>0</v>
      </c>
      <c r="AE1115" s="3">
        <v>23400</v>
      </c>
      <c r="AF1115" s="3">
        <f t="shared" si="68"/>
        <v>0</v>
      </c>
      <c r="AG1115" s="3">
        <v>23400</v>
      </c>
      <c r="AH1115" s="3">
        <f t="shared" si="69"/>
        <v>24172.199999999997</v>
      </c>
      <c r="AI1115" s="3">
        <f t="shared" si="70"/>
        <v>24945.710399999996</v>
      </c>
      <c r="AJ1115">
        <v>0</v>
      </c>
      <c r="AK1115">
        <v>0</v>
      </c>
      <c r="AL1115">
        <v>0</v>
      </c>
      <c r="AM1115">
        <f t="shared" si="71"/>
        <v>0</v>
      </c>
      <c r="AN1115">
        <v>23400</v>
      </c>
      <c r="AO1115">
        <v>0</v>
      </c>
    </row>
    <row r="1116" spans="1:41" hidden="1" x14ac:dyDescent="0.3">
      <c r="A1116">
        <v>12373</v>
      </c>
      <c r="B1116">
        <v>225254</v>
      </c>
      <c r="C1116">
        <v>257260</v>
      </c>
      <c r="D1116">
        <v>6537</v>
      </c>
      <c r="G1116" t="s">
        <v>2180</v>
      </c>
      <c r="H1116" t="s">
        <v>2181</v>
      </c>
      <c r="I1116">
        <v>0</v>
      </c>
      <c r="J1116" t="s">
        <v>519</v>
      </c>
      <c r="K1116" t="s">
        <v>520</v>
      </c>
      <c r="L1116">
        <v>5</v>
      </c>
      <c r="M1116">
        <v>58</v>
      </c>
      <c r="N1116" t="s">
        <v>617</v>
      </c>
      <c r="O1116" t="s">
        <v>618</v>
      </c>
      <c r="P1116" t="s">
        <v>619</v>
      </c>
      <c r="Q1116" t="s">
        <v>524</v>
      </c>
      <c r="R1116" t="s">
        <v>525</v>
      </c>
      <c r="S1116" t="s">
        <v>526</v>
      </c>
      <c r="T1116" t="s">
        <v>527</v>
      </c>
      <c r="U1116" t="s">
        <v>779</v>
      </c>
      <c r="V1116" t="s">
        <v>780</v>
      </c>
      <c r="W1116" t="s">
        <v>541</v>
      </c>
      <c r="X1116" t="s">
        <v>542</v>
      </c>
      <c r="Y1116" t="s">
        <v>599</v>
      </c>
      <c r="Z1116" t="s">
        <v>600</v>
      </c>
      <c r="AA1116" t="s">
        <v>29</v>
      </c>
      <c r="AB1116" s="3">
        <v>23400</v>
      </c>
      <c r="AC1116">
        <v>0</v>
      </c>
      <c r="AD1116">
        <v>0</v>
      </c>
      <c r="AE1116" s="3">
        <v>23400</v>
      </c>
      <c r="AF1116" s="3">
        <f t="shared" si="68"/>
        <v>0</v>
      </c>
      <c r="AG1116" s="3">
        <v>23400</v>
      </c>
      <c r="AH1116" s="3">
        <f t="shared" si="69"/>
        <v>24172.199999999997</v>
      </c>
      <c r="AI1116" s="3">
        <f t="shared" si="70"/>
        <v>24945.710399999996</v>
      </c>
      <c r="AJ1116">
        <v>0</v>
      </c>
      <c r="AK1116">
        <v>0</v>
      </c>
      <c r="AL1116">
        <v>0</v>
      </c>
      <c r="AM1116">
        <f t="shared" si="71"/>
        <v>0</v>
      </c>
      <c r="AN1116">
        <v>23400</v>
      </c>
      <c r="AO1116">
        <v>0</v>
      </c>
    </row>
    <row r="1117" spans="1:41" hidden="1" x14ac:dyDescent="0.3">
      <c r="A1117">
        <v>12374</v>
      </c>
      <c r="B1117">
        <v>225253</v>
      </c>
      <c r="C1117">
        <v>257259</v>
      </c>
      <c r="D1117">
        <v>6538</v>
      </c>
      <c r="G1117" t="s">
        <v>2182</v>
      </c>
      <c r="H1117" t="s">
        <v>2183</v>
      </c>
      <c r="I1117">
        <v>0</v>
      </c>
      <c r="J1117" t="s">
        <v>519</v>
      </c>
      <c r="K1117" t="s">
        <v>520</v>
      </c>
      <c r="L1117">
        <v>5</v>
      </c>
      <c r="M1117">
        <v>58</v>
      </c>
      <c r="N1117" t="s">
        <v>617</v>
      </c>
      <c r="O1117" t="s">
        <v>618</v>
      </c>
      <c r="P1117" t="s">
        <v>619</v>
      </c>
      <c r="Q1117" t="s">
        <v>524</v>
      </c>
      <c r="R1117" t="s">
        <v>525</v>
      </c>
      <c r="S1117" t="s">
        <v>526</v>
      </c>
      <c r="T1117" t="s">
        <v>527</v>
      </c>
      <c r="U1117" t="s">
        <v>779</v>
      </c>
      <c r="V1117" t="s">
        <v>780</v>
      </c>
      <c r="W1117" t="s">
        <v>541</v>
      </c>
      <c r="X1117" t="s">
        <v>542</v>
      </c>
      <c r="Y1117" t="s">
        <v>599</v>
      </c>
      <c r="Z1117" t="s">
        <v>600</v>
      </c>
      <c r="AA1117" t="s">
        <v>29</v>
      </c>
      <c r="AB1117" s="3">
        <v>23400</v>
      </c>
      <c r="AC1117">
        <v>0</v>
      </c>
      <c r="AD1117">
        <v>0</v>
      </c>
      <c r="AE1117" s="3">
        <v>23400</v>
      </c>
      <c r="AF1117" s="3">
        <f t="shared" si="68"/>
        <v>0</v>
      </c>
      <c r="AG1117" s="3">
        <v>23400</v>
      </c>
      <c r="AH1117" s="3">
        <f t="shared" si="69"/>
        <v>24172.199999999997</v>
      </c>
      <c r="AI1117" s="3">
        <f t="shared" si="70"/>
        <v>24945.710399999996</v>
      </c>
      <c r="AJ1117">
        <v>0</v>
      </c>
      <c r="AK1117">
        <v>0</v>
      </c>
      <c r="AL1117">
        <v>0</v>
      </c>
      <c r="AM1117">
        <f t="shared" si="71"/>
        <v>0</v>
      </c>
      <c r="AN1117">
        <v>23400</v>
      </c>
      <c r="AO1117">
        <v>0</v>
      </c>
    </row>
    <row r="1118" spans="1:41" hidden="1" x14ac:dyDescent="0.3">
      <c r="A1118">
        <v>12375</v>
      </c>
      <c r="B1118">
        <v>225252</v>
      </c>
      <c r="C1118">
        <v>257258</v>
      </c>
      <c r="D1118">
        <v>6539</v>
      </c>
      <c r="G1118" t="s">
        <v>2184</v>
      </c>
      <c r="H1118" t="s">
        <v>2185</v>
      </c>
      <c r="I1118">
        <v>0</v>
      </c>
      <c r="J1118" t="s">
        <v>519</v>
      </c>
      <c r="K1118" t="s">
        <v>520</v>
      </c>
      <c r="L1118">
        <v>5</v>
      </c>
      <c r="M1118">
        <v>58</v>
      </c>
      <c r="N1118" t="s">
        <v>617</v>
      </c>
      <c r="O1118" t="s">
        <v>618</v>
      </c>
      <c r="P1118" t="s">
        <v>619</v>
      </c>
      <c r="Q1118" t="s">
        <v>524</v>
      </c>
      <c r="R1118" t="s">
        <v>525</v>
      </c>
      <c r="S1118" t="s">
        <v>526</v>
      </c>
      <c r="T1118" t="s">
        <v>527</v>
      </c>
      <c r="U1118" t="s">
        <v>779</v>
      </c>
      <c r="V1118" t="s">
        <v>780</v>
      </c>
      <c r="W1118" t="s">
        <v>541</v>
      </c>
      <c r="X1118" t="s">
        <v>542</v>
      </c>
      <c r="Y1118" t="s">
        <v>599</v>
      </c>
      <c r="Z1118" t="s">
        <v>600</v>
      </c>
      <c r="AA1118" t="s">
        <v>29</v>
      </c>
      <c r="AB1118" s="3">
        <v>23400</v>
      </c>
      <c r="AC1118">
        <v>0</v>
      </c>
      <c r="AD1118">
        <v>0</v>
      </c>
      <c r="AE1118" s="3">
        <v>23400</v>
      </c>
      <c r="AF1118" s="3">
        <f t="shared" si="68"/>
        <v>0</v>
      </c>
      <c r="AG1118" s="3">
        <v>23400</v>
      </c>
      <c r="AH1118" s="3">
        <f t="shared" si="69"/>
        <v>24172.199999999997</v>
      </c>
      <c r="AI1118" s="3">
        <f t="shared" si="70"/>
        <v>24945.710399999996</v>
      </c>
      <c r="AJ1118">
        <v>0</v>
      </c>
      <c r="AK1118">
        <v>0</v>
      </c>
      <c r="AL1118">
        <v>0</v>
      </c>
      <c r="AM1118">
        <f t="shared" si="71"/>
        <v>0</v>
      </c>
      <c r="AN1118">
        <v>23400</v>
      </c>
      <c r="AO1118">
        <v>0</v>
      </c>
    </row>
    <row r="1119" spans="1:41" hidden="1" x14ac:dyDescent="0.3">
      <c r="A1119">
        <v>12376</v>
      </c>
      <c r="B1119">
        <v>225251</v>
      </c>
      <c r="C1119">
        <v>257257</v>
      </c>
      <c r="D1119">
        <v>6540</v>
      </c>
      <c r="G1119" t="s">
        <v>2078</v>
      </c>
      <c r="H1119" t="s">
        <v>2079</v>
      </c>
      <c r="I1119">
        <v>0</v>
      </c>
      <c r="J1119" t="s">
        <v>519</v>
      </c>
      <c r="K1119" t="s">
        <v>520</v>
      </c>
      <c r="L1119">
        <v>5</v>
      </c>
      <c r="M1119">
        <v>58</v>
      </c>
      <c r="N1119" t="s">
        <v>617</v>
      </c>
      <c r="O1119" t="s">
        <v>618</v>
      </c>
      <c r="P1119" t="s">
        <v>619</v>
      </c>
      <c r="Q1119" t="s">
        <v>524</v>
      </c>
      <c r="R1119" t="s">
        <v>525</v>
      </c>
      <c r="S1119" t="s">
        <v>526</v>
      </c>
      <c r="T1119" t="s">
        <v>527</v>
      </c>
      <c r="U1119" t="s">
        <v>779</v>
      </c>
      <c r="V1119" t="s">
        <v>780</v>
      </c>
      <c r="W1119" t="s">
        <v>541</v>
      </c>
      <c r="X1119" t="s">
        <v>542</v>
      </c>
      <c r="Y1119" t="s">
        <v>599</v>
      </c>
      <c r="Z1119" t="s">
        <v>600</v>
      </c>
      <c r="AA1119" t="s">
        <v>29</v>
      </c>
      <c r="AB1119" s="3">
        <v>23400</v>
      </c>
      <c r="AC1119">
        <v>0</v>
      </c>
      <c r="AD1119">
        <v>0</v>
      </c>
      <c r="AE1119" s="3">
        <v>23400</v>
      </c>
      <c r="AF1119" s="3">
        <f t="shared" si="68"/>
        <v>0</v>
      </c>
      <c r="AG1119" s="3">
        <v>23400</v>
      </c>
      <c r="AH1119" s="3">
        <f t="shared" si="69"/>
        <v>24172.199999999997</v>
      </c>
      <c r="AI1119" s="3">
        <f t="shared" si="70"/>
        <v>24945.710399999996</v>
      </c>
      <c r="AJ1119">
        <v>0</v>
      </c>
      <c r="AK1119">
        <v>0</v>
      </c>
      <c r="AL1119">
        <v>0</v>
      </c>
      <c r="AM1119">
        <f t="shared" si="71"/>
        <v>0</v>
      </c>
      <c r="AN1119">
        <v>23400</v>
      </c>
      <c r="AO1119">
        <v>0</v>
      </c>
    </row>
    <row r="1120" spans="1:41" hidden="1" x14ac:dyDescent="0.3">
      <c r="A1120">
        <v>12377</v>
      </c>
      <c r="B1120">
        <v>225250</v>
      </c>
      <c r="C1120">
        <v>257256</v>
      </c>
      <c r="D1120">
        <v>6541</v>
      </c>
      <c r="G1120" t="s">
        <v>2186</v>
      </c>
      <c r="H1120" t="s">
        <v>2187</v>
      </c>
      <c r="I1120">
        <v>0</v>
      </c>
      <c r="J1120" t="s">
        <v>519</v>
      </c>
      <c r="K1120" t="s">
        <v>520</v>
      </c>
      <c r="L1120">
        <v>5</v>
      </c>
      <c r="M1120">
        <v>58</v>
      </c>
      <c r="N1120" t="s">
        <v>617</v>
      </c>
      <c r="O1120" t="s">
        <v>618</v>
      </c>
      <c r="P1120" t="s">
        <v>619</v>
      </c>
      <c r="Q1120" t="s">
        <v>524</v>
      </c>
      <c r="R1120" t="s">
        <v>525</v>
      </c>
      <c r="S1120" t="s">
        <v>526</v>
      </c>
      <c r="T1120" t="s">
        <v>527</v>
      </c>
      <c r="U1120" t="s">
        <v>779</v>
      </c>
      <c r="V1120" t="s">
        <v>780</v>
      </c>
      <c r="W1120" t="s">
        <v>541</v>
      </c>
      <c r="X1120" t="s">
        <v>542</v>
      </c>
      <c r="Y1120" t="s">
        <v>599</v>
      </c>
      <c r="Z1120" t="s">
        <v>600</v>
      </c>
      <c r="AA1120" t="s">
        <v>29</v>
      </c>
      <c r="AB1120" s="3">
        <v>23400</v>
      </c>
      <c r="AC1120">
        <v>0</v>
      </c>
      <c r="AD1120">
        <v>0</v>
      </c>
      <c r="AE1120" s="3">
        <v>23400</v>
      </c>
      <c r="AF1120" s="3">
        <f t="shared" si="68"/>
        <v>0</v>
      </c>
      <c r="AG1120" s="3">
        <v>23400</v>
      </c>
      <c r="AH1120" s="3">
        <f t="shared" si="69"/>
        <v>24172.199999999997</v>
      </c>
      <c r="AI1120" s="3">
        <f t="shared" si="70"/>
        <v>24945.710399999996</v>
      </c>
      <c r="AJ1120">
        <v>0</v>
      </c>
      <c r="AK1120">
        <v>0</v>
      </c>
      <c r="AL1120">
        <v>0</v>
      </c>
      <c r="AM1120">
        <f t="shared" si="71"/>
        <v>0</v>
      </c>
      <c r="AN1120">
        <v>23400</v>
      </c>
      <c r="AO1120">
        <v>0</v>
      </c>
    </row>
    <row r="1121" spans="1:41" hidden="1" x14ac:dyDescent="0.3">
      <c r="A1121">
        <v>12317</v>
      </c>
      <c r="B1121">
        <v>224293</v>
      </c>
      <c r="C1121">
        <v>256733</v>
      </c>
      <c r="D1121">
        <v>6529</v>
      </c>
      <c r="G1121" t="s">
        <v>2088</v>
      </c>
      <c r="H1121" t="s">
        <v>2089</v>
      </c>
      <c r="I1121">
        <v>0</v>
      </c>
      <c r="J1121" t="s">
        <v>519</v>
      </c>
      <c r="K1121" t="s">
        <v>520</v>
      </c>
      <c r="L1121">
        <v>5</v>
      </c>
      <c r="M1121">
        <v>58</v>
      </c>
      <c r="N1121" t="s">
        <v>617</v>
      </c>
      <c r="O1121" t="s">
        <v>618</v>
      </c>
      <c r="P1121" t="s">
        <v>619</v>
      </c>
      <c r="Q1121" t="s">
        <v>524</v>
      </c>
      <c r="R1121" t="s">
        <v>525</v>
      </c>
      <c r="S1121" t="s">
        <v>526</v>
      </c>
      <c r="T1121" t="s">
        <v>527</v>
      </c>
      <c r="U1121" t="s">
        <v>779</v>
      </c>
      <c r="V1121" t="s">
        <v>780</v>
      </c>
      <c r="W1121" t="s">
        <v>530</v>
      </c>
      <c r="X1121" t="s">
        <v>531</v>
      </c>
      <c r="Y1121" t="s">
        <v>706</v>
      </c>
      <c r="Z1121" t="s">
        <v>707</v>
      </c>
      <c r="AA1121" t="s">
        <v>28</v>
      </c>
      <c r="AB1121" s="3">
        <v>15854</v>
      </c>
      <c r="AC1121">
        <v>0</v>
      </c>
      <c r="AD1121">
        <v>0</v>
      </c>
      <c r="AE1121" s="3">
        <v>15854</v>
      </c>
      <c r="AF1121" s="3">
        <f t="shared" si="68"/>
        <v>0</v>
      </c>
      <c r="AG1121" s="3">
        <v>15854</v>
      </c>
      <c r="AH1121" s="3">
        <f t="shared" si="69"/>
        <v>16377.181999999999</v>
      </c>
      <c r="AI1121" s="3">
        <f t="shared" si="70"/>
        <v>16901.251823999999</v>
      </c>
      <c r="AJ1121">
        <v>0</v>
      </c>
      <c r="AK1121">
        <v>0</v>
      </c>
      <c r="AL1121">
        <v>0</v>
      </c>
      <c r="AM1121">
        <f t="shared" si="71"/>
        <v>0</v>
      </c>
      <c r="AN1121">
        <v>15854</v>
      </c>
      <c r="AO1121">
        <v>0</v>
      </c>
    </row>
    <row r="1122" spans="1:41" hidden="1" x14ac:dyDescent="0.3">
      <c r="A1122">
        <v>12373</v>
      </c>
      <c r="B1122">
        <v>224370</v>
      </c>
      <c r="C1122">
        <v>256791</v>
      </c>
      <c r="D1122">
        <v>6537</v>
      </c>
      <c r="G1122" t="s">
        <v>2180</v>
      </c>
      <c r="H1122" t="s">
        <v>2181</v>
      </c>
      <c r="I1122">
        <v>0</v>
      </c>
      <c r="J1122" t="s">
        <v>519</v>
      </c>
      <c r="K1122" t="s">
        <v>520</v>
      </c>
      <c r="L1122">
        <v>5</v>
      </c>
      <c r="M1122">
        <v>58</v>
      </c>
      <c r="N1122" t="s">
        <v>617</v>
      </c>
      <c r="O1122" t="s">
        <v>618</v>
      </c>
      <c r="P1122" t="s">
        <v>619</v>
      </c>
      <c r="Q1122" t="s">
        <v>524</v>
      </c>
      <c r="R1122" t="s">
        <v>525</v>
      </c>
      <c r="S1122" t="s">
        <v>526</v>
      </c>
      <c r="T1122" t="s">
        <v>527</v>
      </c>
      <c r="U1122" t="s">
        <v>779</v>
      </c>
      <c r="V1122" t="s">
        <v>780</v>
      </c>
      <c r="W1122" t="s">
        <v>530</v>
      </c>
      <c r="X1122" t="s">
        <v>531</v>
      </c>
      <c r="Y1122" t="s">
        <v>706</v>
      </c>
      <c r="Z1122" t="s">
        <v>707</v>
      </c>
      <c r="AA1122" t="s">
        <v>28</v>
      </c>
      <c r="AB1122" s="3">
        <v>15854</v>
      </c>
      <c r="AC1122">
        <v>0</v>
      </c>
      <c r="AD1122">
        <v>0</v>
      </c>
      <c r="AE1122" s="3">
        <v>15854</v>
      </c>
      <c r="AF1122" s="3">
        <f t="shared" si="68"/>
        <v>0</v>
      </c>
      <c r="AG1122" s="3">
        <v>15854</v>
      </c>
      <c r="AH1122" s="3">
        <f t="shared" si="69"/>
        <v>16377.181999999999</v>
      </c>
      <c r="AI1122" s="3">
        <f t="shared" si="70"/>
        <v>16901.251823999999</v>
      </c>
      <c r="AJ1122">
        <v>0</v>
      </c>
      <c r="AK1122">
        <v>0</v>
      </c>
      <c r="AL1122">
        <v>1189.3499999999999</v>
      </c>
      <c r="AM1122">
        <f t="shared" si="71"/>
        <v>2378.6999999999998</v>
      </c>
      <c r="AN1122">
        <v>14664.65</v>
      </c>
      <c r="AO1122">
        <v>7.5</v>
      </c>
    </row>
    <row r="1123" spans="1:41" hidden="1" x14ac:dyDescent="0.3">
      <c r="A1123">
        <v>12378</v>
      </c>
      <c r="B1123">
        <v>225249</v>
      </c>
      <c r="C1123">
        <v>257255</v>
      </c>
      <c r="D1123">
        <v>6542</v>
      </c>
      <c r="G1123" t="s">
        <v>2188</v>
      </c>
      <c r="H1123" t="s">
        <v>2189</v>
      </c>
      <c r="I1123">
        <v>0</v>
      </c>
      <c r="J1123" t="s">
        <v>519</v>
      </c>
      <c r="K1123" t="s">
        <v>520</v>
      </c>
      <c r="L1123">
        <v>5</v>
      </c>
      <c r="M1123">
        <v>58</v>
      </c>
      <c r="N1123" t="s">
        <v>617</v>
      </c>
      <c r="O1123" t="s">
        <v>618</v>
      </c>
      <c r="P1123" t="s">
        <v>619</v>
      </c>
      <c r="Q1123" t="s">
        <v>524</v>
      </c>
      <c r="R1123" t="s">
        <v>525</v>
      </c>
      <c r="S1123" t="s">
        <v>526</v>
      </c>
      <c r="T1123" t="s">
        <v>527</v>
      </c>
      <c r="U1123" t="s">
        <v>779</v>
      </c>
      <c r="V1123" t="s">
        <v>780</v>
      </c>
      <c r="W1123" t="s">
        <v>541</v>
      </c>
      <c r="X1123" t="s">
        <v>542</v>
      </c>
      <c r="Y1123" t="s">
        <v>599</v>
      </c>
      <c r="Z1123" t="s">
        <v>600</v>
      </c>
      <c r="AA1123" t="s">
        <v>29</v>
      </c>
      <c r="AB1123" s="3">
        <v>23400</v>
      </c>
      <c r="AC1123">
        <v>0</v>
      </c>
      <c r="AD1123">
        <v>0</v>
      </c>
      <c r="AE1123" s="3">
        <v>23400</v>
      </c>
      <c r="AF1123" s="3">
        <f t="shared" si="68"/>
        <v>0</v>
      </c>
      <c r="AG1123" s="3">
        <v>23400</v>
      </c>
      <c r="AH1123" s="3">
        <f t="shared" si="69"/>
        <v>24172.199999999997</v>
      </c>
      <c r="AI1123" s="3">
        <f t="shared" si="70"/>
        <v>24945.710399999996</v>
      </c>
      <c r="AJ1123">
        <v>0</v>
      </c>
      <c r="AK1123">
        <v>0</v>
      </c>
      <c r="AL1123">
        <v>0</v>
      </c>
      <c r="AM1123">
        <f t="shared" si="71"/>
        <v>0</v>
      </c>
      <c r="AN1123">
        <v>23400</v>
      </c>
      <c r="AO1123">
        <v>0</v>
      </c>
    </row>
    <row r="1124" spans="1:41" hidden="1" x14ac:dyDescent="0.3">
      <c r="A1124">
        <v>12379</v>
      </c>
      <c r="B1124">
        <v>225248</v>
      </c>
      <c r="C1124">
        <v>257254</v>
      </c>
      <c r="D1124">
        <v>6543</v>
      </c>
      <c r="G1124" t="s">
        <v>2190</v>
      </c>
      <c r="H1124" t="s">
        <v>2191</v>
      </c>
      <c r="I1124">
        <v>0</v>
      </c>
      <c r="J1124" t="s">
        <v>519</v>
      </c>
      <c r="K1124" t="s">
        <v>520</v>
      </c>
      <c r="L1124">
        <v>5</v>
      </c>
      <c r="M1124">
        <v>58</v>
      </c>
      <c r="N1124" t="s">
        <v>617</v>
      </c>
      <c r="O1124" t="s">
        <v>618</v>
      </c>
      <c r="P1124" t="s">
        <v>619</v>
      </c>
      <c r="Q1124" t="s">
        <v>524</v>
      </c>
      <c r="R1124" t="s">
        <v>525</v>
      </c>
      <c r="S1124" t="s">
        <v>526</v>
      </c>
      <c r="T1124" t="s">
        <v>527</v>
      </c>
      <c r="U1124" t="s">
        <v>779</v>
      </c>
      <c r="V1124" t="s">
        <v>780</v>
      </c>
      <c r="W1124" t="s">
        <v>541</v>
      </c>
      <c r="X1124" t="s">
        <v>542</v>
      </c>
      <c r="Y1124" t="s">
        <v>599</v>
      </c>
      <c r="Z1124" t="s">
        <v>600</v>
      </c>
      <c r="AA1124" t="s">
        <v>29</v>
      </c>
      <c r="AB1124" s="3">
        <v>23400</v>
      </c>
      <c r="AC1124">
        <v>0</v>
      </c>
      <c r="AD1124">
        <v>0</v>
      </c>
      <c r="AE1124" s="3">
        <v>23400</v>
      </c>
      <c r="AF1124" s="3">
        <f t="shared" si="68"/>
        <v>0</v>
      </c>
      <c r="AG1124" s="3">
        <v>23400</v>
      </c>
      <c r="AH1124" s="3">
        <f t="shared" si="69"/>
        <v>24172.199999999997</v>
      </c>
      <c r="AI1124" s="3">
        <f t="shared" si="70"/>
        <v>24945.710399999996</v>
      </c>
      <c r="AJ1124">
        <v>0</v>
      </c>
      <c r="AK1124">
        <v>0</v>
      </c>
      <c r="AL1124">
        <v>0</v>
      </c>
      <c r="AM1124">
        <f t="shared" si="71"/>
        <v>0</v>
      </c>
      <c r="AN1124">
        <v>23400</v>
      </c>
      <c r="AO1124">
        <v>0</v>
      </c>
    </row>
    <row r="1125" spans="1:41" hidden="1" x14ac:dyDescent="0.3">
      <c r="A1125">
        <v>12380</v>
      </c>
      <c r="B1125">
        <v>225247</v>
      </c>
      <c r="C1125">
        <v>257253</v>
      </c>
      <c r="D1125">
        <v>6555</v>
      </c>
      <c r="G1125" t="s">
        <v>1988</v>
      </c>
      <c r="H1125" t="s">
        <v>1989</v>
      </c>
      <c r="I1125">
        <v>0</v>
      </c>
      <c r="J1125" t="s">
        <v>519</v>
      </c>
      <c r="K1125" t="s">
        <v>520</v>
      </c>
      <c r="L1125">
        <v>5</v>
      </c>
      <c r="M1125">
        <v>58</v>
      </c>
      <c r="N1125" t="s">
        <v>617</v>
      </c>
      <c r="O1125" t="s">
        <v>618</v>
      </c>
      <c r="P1125" t="s">
        <v>619</v>
      </c>
      <c r="Q1125" t="s">
        <v>524</v>
      </c>
      <c r="R1125" t="s">
        <v>525</v>
      </c>
      <c r="S1125" t="s">
        <v>526</v>
      </c>
      <c r="T1125" t="s">
        <v>527</v>
      </c>
      <c r="U1125" t="s">
        <v>779</v>
      </c>
      <c r="V1125" t="s">
        <v>780</v>
      </c>
      <c r="W1125" t="s">
        <v>541</v>
      </c>
      <c r="X1125" t="s">
        <v>542</v>
      </c>
      <c r="Y1125" t="s">
        <v>599</v>
      </c>
      <c r="Z1125" t="s">
        <v>600</v>
      </c>
      <c r="AA1125" t="s">
        <v>29</v>
      </c>
      <c r="AB1125" s="3">
        <v>23400</v>
      </c>
      <c r="AC1125">
        <v>0</v>
      </c>
      <c r="AD1125">
        <v>0</v>
      </c>
      <c r="AE1125" s="3">
        <v>23400</v>
      </c>
      <c r="AF1125" s="3">
        <f t="shared" si="68"/>
        <v>0</v>
      </c>
      <c r="AG1125" s="3">
        <v>23400</v>
      </c>
      <c r="AH1125" s="3">
        <f t="shared" si="69"/>
        <v>24172.199999999997</v>
      </c>
      <c r="AI1125" s="3">
        <f t="shared" si="70"/>
        <v>24945.710399999996</v>
      </c>
      <c r="AJ1125">
        <v>0</v>
      </c>
      <c r="AK1125">
        <v>0</v>
      </c>
      <c r="AL1125">
        <v>2124</v>
      </c>
      <c r="AM1125">
        <f t="shared" si="71"/>
        <v>4248</v>
      </c>
      <c r="AN1125">
        <v>21276</v>
      </c>
      <c r="AO1125">
        <v>9.08</v>
      </c>
    </row>
    <row r="1126" spans="1:41" hidden="1" x14ac:dyDescent="0.3">
      <c r="A1126">
        <v>11204</v>
      </c>
      <c r="B1126">
        <v>224055</v>
      </c>
      <c r="C1126">
        <v>256660</v>
      </c>
      <c r="D1126">
        <v>520</v>
      </c>
      <c r="G1126" t="s">
        <v>1386</v>
      </c>
      <c r="H1126" t="s">
        <v>1387</v>
      </c>
      <c r="I1126">
        <v>0</v>
      </c>
      <c r="J1126" t="s">
        <v>519</v>
      </c>
      <c r="K1126" t="s">
        <v>520</v>
      </c>
      <c r="L1126">
        <v>5</v>
      </c>
      <c r="M1126">
        <v>92</v>
      </c>
      <c r="N1126" t="s">
        <v>355</v>
      </c>
      <c r="O1126" t="s">
        <v>545</v>
      </c>
      <c r="P1126" t="s">
        <v>546</v>
      </c>
      <c r="Q1126" t="s">
        <v>524</v>
      </c>
      <c r="R1126" t="s">
        <v>525</v>
      </c>
      <c r="S1126" t="s">
        <v>526</v>
      </c>
      <c r="T1126" t="s">
        <v>527</v>
      </c>
      <c r="U1126" t="s">
        <v>554</v>
      </c>
      <c r="V1126" t="s">
        <v>555</v>
      </c>
      <c r="W1126" t="s">
        <v>541</v>
      </c>
      <c r="X1126" t="s">
        <v>542</v>
      </c>
      <c r="Y1126" t="s">
        <v>807</v>
      </c>
      <c r="Z1126" t="s">
        <v>808</v>
      </c>
      <c r="AA1126" t="s">
        <v>27</v>
      </c>
      <c r="AB1126" s="3">
        <v>1233382</v>
      </c>
      <c r="AC1126">
        <v>950</v>
      </c>
      <c r="AD1126">
        <v>0</v>
      </c>
      <c r="AE1126" s="3">
        <v>1234332</v>
      </c>
      <c r="AF1126" s="3">
        <f t="shared" ref="AF1126:AF1189" si="72">AG1126-AE1126</f>
        <v>-1234332</v>
      </c>
      <c r="AG1126" s="3">
        <v>0</v>
      </c>
      <c r="AH1126" s="3">
        <f t="shared" ref="AH1126:AH1189" si="73">AG1126*1.033</f>
        <v>0</v>
      </c>
      <c r="AI1126" s="3">
        <f t="shared" ref="AI1126:AI1189" si="74">AH1126*1.032</f>
        <v>0</v>
      </c>
      <c r="AJ1126">
        <v>0</v>
      </c>
      <c r="AK1126">
        <v>251902.6</v>
      </c>
      <c r="AL1126">
        <v>1234322.75</v>
      </c>
      <c r="AM1126">
        <f t="shared" ref="AM1126:AM1189" si="75">AL1126*2</f>
        <v>2468645.5</v>
      </c>
      <c r="AN1126">
        <v>-251893.35</v>
      </c>
      <c r="AO1126">
        <v>100</v>
      </c>
    </row>
    <row r="1127" spans="1:41" hidden="1" x14ac:dyDescent="0.3">
      <c r="A1127">
        <v>12383</v>
      </c>
      <c r="B1127">
        <v>225244</v>
      </c>
      <c r="C1127">
        <v>257252</v>
      </c>
      <c r="D1127">
        <v>6558</v>
      </c>
      <c r="G1127" t="s">
        <v>2192</v>
      </c>
      <c r="H1127" t="s">
        <v>2193</v>
      </c>
      <c r="I1127">
        <v>0</v>
      </c>
      <c r="J1127" t="s">
        <v>519</v>
      </c>
      <c r="K1127" t="s">
        <v>520</v>
      </c>
      <c r="L1127">
        <v>5</v>
      </c>
      <c r="M1127">
        <v>58</v>
      </c>
      <c r="N1127" t="s">
        <v>617</v>
      </c>
      <c r="O1127" t="s">
        <v>618</v>
      </c>
      <c r="P1127" t="s">
        <v>619</v>
      </c>
      <c r="Q1127" t="s">
        <v>524</v>
      </c>
      <c r="R1127" t="s">
        <v>525</v>
      </c>
      <c r="S1127" t="s">
        <v>526</v>
      </c>
      <c r="T1127" t="s">
        <v>527</v>
      </c>
      <c r="U1127" t="s">
        <v>779</v>
      </c>
      <c r="V1127" t="s">
        <v>780</v>
      </c>
      <c r="W1127" t="s">
        <v>541</v>
      </c>
      <c r="X1127" t="s">
        <v>542</v>
      </c>
      <c r="Y1127" t="s">
        <v>599</v>
      </c>
      <c r="Z1127" t="s">
        <v>600</v>
      </c>
      <c r="AA1127" t="s">
        <v>29</v>
      </c>
      <c r="AB1127" s="3">
        <v>23400</v>
      </c>
      <c r="AC1127">
        <v>0</v>
      </c>
      <c r="AD1127">
        <v>0</v>
      </c>
      <c r="AE1127" s="3">
        <v>23400</v>
      </c>
      <c r="AF1127" s="3">
        <f t="shared" si="72"/>
        <v>0</v>
      </c>
      <c r="AG1127" s="3">
        <v>23400</v>
      </c>
      <c r="AH1127" s="3">
        <f t="shared" si="73"/>
        <v>24172.199999999997</v>
      </c>
      <c r="AI1127" s="3">
        <f t="shared" si="74"/>
        <v>24945.710399999996</v>
      </c>
      <c r="AJ1127">
        <v>0</v>
      </c>
      <c r="AK1127">
        <v>0</v>
      </c>
      <c r="AL1127">
        <v>0</v>
      </c>
      <c r="AM1127">
        <f t="shared" si="75"/>
        <v>0</v>
      </c>
      <c r="AN1127">
        <v>23400</v>
      </c>
      <c r="AO1127">
        <v>0</v>
      </c>
    </row>
    <row r="1128" spans="1:41" hidden="1" x14ac:dyDescent="0.3">
      <c r="A1128">
        <v>12044</v>
      </c>
      <c r="B1128">
        <v>223504</v>
      </c>
      <c r="C1128">
        <v>256237</v>
      </c>
      <c r="D1128">
        <v>6241</v>
      </c>
      <c r="G1128" t="s">
        <v>1588</v>
      </c>
      <c r="H1128" t="s">
        <v>1589</v>
      </c>
      <c r="I1128">
        <v>0</v>
      </c>
      <c r="J1128" t="s">
        <v>519</v>
      </c>
      <c r="K1128" t="s">
        <v>520</v>
      </c>
      <c r="L1128">
        <v>4</v>
      </c>
      <c r="M1128">
        <v>89</v>
      </c>
      <c r="N1128" t="s">
        <v>774</v>
      </c>
      <c r="O1128" t="s">
        <v>575</v>
      </c>
      <c r="P1128" t="s">
        <v>576</v>
      </c>
      <c r="Q1128" t="s">
        <v>524</v>
      </c>
      <c r="R1128" t="s">
        <v>525</v>
      </c>
      <c r="S1128" t="s">
        <v>526</v>
      </c>
      <c r="T1128" t="s">
        <v>527</v>
      </c>
      <c r="U1128" t="s">
        <v>554</v>
      </c>
      <c r="V1128" t="s">
        <v>555</v>
      </c>
      <c r="W1128" t="s">
        <v>541</v>
      </c>
      <c r="X1128" t="s">
        <v>542</v>
      </c>
      <c r="Y1128" t="s">
        <v>1590</v>
      </c>
      <c r="Z1128" t="s">
        <v>1591</v>
      </c>
      <c r="AA1128" t="s">
        <v>24</v>
      </c>
      <c r="AB1128" s="3">
        <v>1500000</v>
      </c>
      <c r="AC1128">
        <v>0</v>
      </c>
      <c r="AD1128">
        <v>0</v>
      </c>
      <c r="AE1128" s="3">
        <v>1500000</v>
      </c>
      <c r="AF1128" s="3">
        <f t="shared" si="72"/>
        <v>0</v>
      </c>
      <c r="AG1128" s="3">
        <v>1500000</v>
      </c>
      <c r="AH1128" s="3">
        <f t="shared" si="73"/>
        <v>1549499.9999999998</v>
      </c>
      <c r="AI1128" s="3">
        <f t="shared" si="74"/>
        <v>1599083.9999999998</v>
      </c>
      <c r="AJ1128">
        <v>0</v>
      </c>
      <c r="AK1128">
        <v>0</v>
      </c>
      <c r="AL1128">
        <v>0</v>
      </c>
      <c r="AM1128">
        <f t="shared" si="75"/>
        <v>0</v>
      </c>
      <c r="AN1128">
        <v>1500000</v>
      </c>
      <c r="AO1128">
        <v>0</v>
      </c>
    </row>
    <row r="1129" spans="1:41" hidden="1" x14ac:dyDescent="0.3">
      <c r="A1129">
        <v>12384</v>
      </c>
      <c r="B1129">
        <v>225243</v>
      </c>
      <c r="C1129">
        <v>257251</v>
      </c>
      <c r="D1129">
        <v>6559</v>
      </c>
      <c r="G1129" t="s">
        <v>2090</v>
      </c>
      <c r="H1129" t="s">
        <v>2091</v>
      </c>
      <c r="I1129">
        <v>0</v>
      </c>
      <c r="J1129" t="s">
        <v>519</v>
      </c>
      <c r="K1129" t="s">
        <v>520</v>
      </c>
      <c r="L1129">
        <v>5</v>
      </c>
      <c r="M1129">
        <v>58</v>
      </c>
      <c r="N1129" t="s">
        <v>617</v>
      </c>
      <c r="O1129" t="s">
        <v>618</v>
      </c>
      <c r="P1129" t="s">
        <v>619</v>
      </c>
      <c r="Q1129" t="s">
        <v>524</v>
      </c>
      <c r="R1129" t="s">
        <v>525</v>
      </c>
      <c r="S1129" t="s">
        <v>526</v>
      </c>
      <c r="T1129" t="s">
        <v>527</v>
      </c>
      <c r="U1129" t="s">
        <v>779</v>
      </c>
      <c r="V1129" t="s">
        <v>780</v>
      </c>
      <c r="W1129" t="s">
        <v>541</v>
      </c>
      <c r="X1129" t="s">
        <v>542</v>
      </c>
      <c r="Y1129" t="s">
        <v>599</v>
      </c>
      <c r="Z1129" t="s">
        <v>600</v>
      </c>
      <c r="AA1129" t="s">
        <v>29</v>
      </c>
      <c r="AB1129" s="3">
        <v>23400</v>
      </c>
      <c r="AC1129">
        <v>0</v>
      </c>
      <c r="AD1129">
        <v>0</v>
      </c>
      <c r="AE1129" s="3">
        <v>23400</v>
      </c>
      <c r="AF1129" s="3">
        <f t="shared" si="72"/>
        <v>0</v>
      </c>
      <c r="AG1129" s="3">
        <v>23400</v>
      </c>
      <c r="AH1129" s="3">
        <f t="shared" si="73"/>
        <v>24172.199999999997</v>
      </c>
      <c r="AI1129" s="3">
        <f t="shared" si="74"/>
        <v>24945.710399999996</v>
      </c>
      <c r="AJ1129">
        <v>0</v>
      </c>
      <c r="AK1129">
        <v>0</v>
      </c>
      <c r="AL1129">
        <v>0</v>
      </c>
      <c r="AM1129">
        <f t="shared" si="75"/>
        <v>0</v>
      </c>
      <c r="AN1129">
        <v>23400</v>
      </c>
      <c r="AO1129">
        <v>0</v>
      </c>
    </row>
    <row r="1130" spans="1:41" hidden="1" x14ac:dyDescent="0.3">
      <c r="A1130">
        <v>12385</v>
      </c>
      <c r="B1130">
        <v>225242</v>
      </c>
      <c r="C1130">
        <v>257250</v>
      </c>
      <c r="D1130">
        <v>6560</v>
      </c>
      <c r="G1130" t="s">
        <v>2174</v>
      </c>
      <c r="H1130" t="s">
        <v>2175</v>
      </c>
      <c r="I1130">
        <v>0</v>
      </c>
      <c r="J1130" t="s">
        <v>519</v>
      </c>
      <c r="K1130" t="s">
        <v>520</v>
      </c>
      <c r="L1130">
        <v>5</v>
      </c>
      <c r="M1130">
        <v>58</v>
      </c>
      <c r="N1130" t="s">
        <v>617</v>
      </c>
      <c r="O1130" t="s">
        <v>618</v>
      </c>
      <c r="P1130" t="s">
        <v>619</v>
      </c>
      <c r="Q1130" t="s">
        <v>524</v>
      </c>
      <c r="R1130" t="s">
        <v>525</v>
      </c>
      <c r="S1130" t="s">
        <v>526</v>
      </c>
      <c r="T1130" t="s">
        <v>527</v>
      </c>
      <c r="U1130" t="s">
        <v>779</v>
      </c>
      <c r="V1130" t="s">
        <v>780</v>
      </c>
      <c r="W1130" t="s">
        <v>541</v>
      </c>
      <c r="X1130" t="s">
        <v>542</v>
      </c>
      <c r="Y1130" t="s">
        <v>599</v>
      </c>
      <c r="Z1130" t="s">
        <v>600</v>
      </c>
      <c r="AA1130" t="s">
        <v>29</v>
      </c>
      <c r="AB1130" s="3">
        <v>23400</v>
      </c>
      <c r="AC1130">
        <v>0</v>
      </c>
      <c r="AD1130">
        <v>0</v>
      </c>
      <c r="AE1130" s="3">
        <v>23400</v>
      </c>
      <c r="AF1130" s="3">
        <f t="shared" si="72"/>
        <v>0</v>
      </c>
      <c r="AG1130" s="3">
        <v>23400</v>
      </c>
      <c r="AH1130" s="3">
        <f t="shared" si="73"/>
        <v>24172.199999999997</v>
      </c>
      <c r="AI1130" s="3">
        <f t="shared" si="74"/>
        <v>24945.710399999996</v>
      </c>
      <c r="AJ1130">
        <v>0</v>
      </c>
      <c r="AK1130">
        <v>0</v>
      </c>
      <c r="AL1130">
        <v>0</v>
      </c>
      <c r="AM1130">
        <f t="shared" si="75"/>
        <v>0</v>
      </c>
      <c r="AN1130">
        <v>23400</v>
      </c>
      <c r="AO1130">
        <v>0</v>
      </c>
    </row>
    <row r="1131" spans="1:41" hidden="1" x14ac:dyDescent="0.3">
      <c r="A1131">
        <v>10926</v>
      </c>
      <c r="B1131">
        <v>199649</v>
      </c>
      <c r="C1131">
        <v>237158</v>
      </c>
      <c r="D1131">
        <v>242</v>
      </c>
      <c r="G1131" t="s">
        <v>1126</v>
      </c>
      <c r="H1131" t="s">
        <v>1127</v>
      </c>
      <c r="I1131">
        <v>0</v>
      </c>
      <c r="J1131" t="s">
        <v>519</v>
      </c>
      <c r="K1131" t="s">
        <v>520</v>
      </c>
      <c r="L1131">
        <v>4</v>
      </c>
      <c r="M1131">
        <v>50</v>
      </c>
      <c r="N1131" t="s">
        <v>536</v>
      </c>
      <c r="O1131" t="s">
        <v>537</v>
      </c>
      <c r="P1131" t="s">
        <v>538</v>
      </c>
      <c r="Q1131" t="s">
        <v>524</v>
      </c>
      <c r="R1131" t="s">
        <v>525</v>
      </c>
      <c r="S1131" t="s">
        <v>526</v>
      </c>
      <c r="T1131" t="s">
        <v>527</v>
      </c>
      <c r="U1131" t="s">
        <v>528</v>
      </c>
      <c r="V1131" t="s">
        <v>529</v>
      </c>
      <c r="W1131" t="s">
        <v>541</v>
      </c>
      <c r="X1131" t="s">
        <v>542</v>
      </c>
      <c r="Y1131" t="s">
        <v>532</v>
      </c>
      <c r="Z1131" t="s">
        <v>533</v>
      </c>
      <c r="AA1131" t="s">
        <v>28</v>
      </c>
      <c r="AB1131" s="3">
        <v>15549</v>
      </c>
      <c r="AC1131">
        <v>0</v>
      </c>
      <c r="AD1131">
        <v>0</v>
      </c>
      <c r="AE1131" s="3">
        <v>15549</v>
      </c>
      <c r="AF1131" s="3">
        <f t="shared" si="72"/>
        <v>0</v>
      </c>
      <c r="AG1131" s="3">
        <v>15549</v>
      </c>
      <c r="AH1131" s="3">
        <f t="shared" si="73"/>
        <v>16062.116999999998</v>
      </c>
      <c r="AI1131" s="3">
        <f t="shared" si="74"/>
        <v>16576.104744</v>
      </c>
      <c r="AJ1131">
        <v>0</v>
      </c>
      <c r="AK1131">
        <v>0</v>
      </c>
      <c r="AL1131">
        <v>173.91</v>
      </c>
      <c r="AM1131">
        <f t="shared" si="75"/>
        <v>347.82</v>
      </c>
      <c r="AN1131">
        <v>15375.09</v>
      </c>
      <c r="AO1131">
        <v>1.1200000000000001</v>
      </c>
    </row>
    <row r="1132" spans="1:41" hidden="1" x14ac:dyDescent="0.3">
      <c r="A1132">
        <v>12386</v>
      </c>
      <c r="B1132">
        <v>225241</v>
      </c>
      <c r="C1132">
        <v>257249</v>
      </c>
      <c r="D1132">
        <v>6561</v>
      </c>
      <c r="G1132" t="s">
        <v>1998</v>
      </c>
      <c r="H1132" t="s">
        <v>1999</v>
      </c>
      <c r="I1132">
        <v>0</v>
      </c>
      <c r="J1132" t="s">
        <v>519</v>
      </c>
      <c r="K1132" t="s">
        <v>520</v>
      </c>
      <c r="L1132">
        <v>5</v>
      </c>
      <c r="M1132">
        <v>58</v>
      </c>
      <c r="N1132" t="s">
        <v>617</v>
      </c>
      <c r="O1132" t="s">
        <v>618</v>
      </c>
      <c r="P1132" t="s">
        <v>619</v>
      </c>
      <c r="Q1132" t="s">
        <v>524</v>
      </c>
      <c r="R1132" t="s">
        <v>525</v>
      </c>
      <c r="S1132" t="s">
        <v>526</v>
      </c>
      <c r="T1132" t="s">
        <v>527</v>
      </c>
      <c r="U1132" t="s">
        <v>779</v>
      </c>
      <c r="V1132" t="s">
        <v>780</v>
      </c>
      <c r="W1132" t="s">
        <v>541</v>
      </c>
      <c r="X1132" t="s">
        <v>542</v>
      </c>
      <c r="Y1132" t="s">
        <v>599</v>
      </c>
      <c r="Z1132" t="s">
        <v>600</v>
      </c>
      <c r="AA1132" t="s">
        <v>29</v>
      </c>
      <c r="AB1132" s="3">
        <v>23400</v>
      </c>
      <c r="AC1132">
        <v>0</v>
      </c>
      <c r="AD1132">
        <v>0</v>
      </c>
      <c r="AE1132" s="3">
        <v>23400</v>
      </c>
      <c r="AF1132" s="3">
        <f t="shared" si="72"/>
        <v>0</v>
      </c>
      <c r="AG1132" s="3">
        <v>23400</v>
      </c>
      <c r="AH1132" s="3">
        <f t="shared" si="73"/>
        <v>24172.199999999997</v>
      </c>
      <c r="AI1132" s="3">
        <f t="shared" si="74"/>
        <v>24945.710399999996</v>
      </c>
      <c r="AJ1132">
        <v>0</v>
      </c>
      <c r="AK1132">
        <v>0</v>
      </c>
      <c r="AL1132">
        <v>0</v>
      </c>
      <c r="AM1132">
        <f t="shared" si="75"/>
        <v>0</v>
      </c>
      <c r="AN1132">
        <v>23400</v>
      </c>
      <c r="AO1132">
        <v>0</v>
      </c>
    </row>
    <row r="1133" spans="1:41" hidden="1" x14ac:dyDescent="0.3">
      <c r="A1133">
        <v>12387</v>
      </c>
      <c r="B1133">
        <v>225239</v>
      </c>
      <c r="C1133">
        <v>257247</v>
      </c>
      <c r="D1133">
        <v>6562</v>
      </c>
      <c r="G1133" t="s">
        <v>2162</v>
      </c>
      <c r="H1133" t="s">
        <v>2163</v>
      </c>
      <c r="I1133">
        <v>0</v>
      </c>
      <c r="J1133" t="s">
        <v>519</v>
      </c>
      <c r="K1133" t="s">
        <v>520</v>
      </c>
      <c r="L1133">
        <v>5</v>
      </c>
      <c r="M1133">
        <v>58</v>
      </c>
      <c r="N1133" t="s">
        <v>617</v>
      </c>
      <c r="O1133" t="s">
        <v>618</v>
      </c>
      <c r="P1133" t="s">
        <v>619</v>
      </c>
      <c r="Q1133" t="s">
        <v>524</v>
      </c>
      <c r="R1133" t="s">
        <v>525</v>
      </c>
      <c r="S1133" t="s">
        <v>526</v>
      </c>
      <c r="T1133" t="s">
        <v>527</v>
      </c>
      <c r="U1133" t="s">
        <v>779</v>
      </c>
      <c r="V1133" t="s">
        <v>780</v>
      </c>
      <c r="W1133" t="s">
        <v>541</v>
      </c>
      <c r="X1133" t="s">
        <v>542</v>
      </c>
      <c r="Y1133" t="s">
        <v>599</v>
      </c>
      <c r="Z1133" t="s">
        <v>600</v>
      </c>
      <c r="AA1133" t="s">
        <v>29</v>
      </c>
      <c r="AB1133" s="3">
        <v>23400</v>
      </c>
      <c r="AC1133">
        <v>0</v>
      </c>
      <c r="AD1133">
        <v>0</v>
      </c>
      <c r="AE1133" s="3">
        <v>23400</v>
      </c>
      <c r="AF1133" s="3">
        <f t="shared" si="72"/>
        <v>0</v>
      </c>
      <c r="AG1133" s="3">
        <v>23400</v>
      </c>
      <c r="AH1133" s="3">
        <f t="shared" si="73"/>
        <v>24172.199999999997</v>
      </c>
      <c r="AI1133" s="3">
        <f t="shared" si="74"/>
        <v>24945.710399999996</v>
      </c>
      <c r="AJ1133">
        <v>0</v>
      </c>
      <c r="AK1133">
        <v>0</v>
      </c>
      <c r="AL1133">
        <v>0</v>
      </c>
      <c r="AM1133">
        <f t="shared" si="75"/>
        <v>0</v>
      </c>
      <c r="AN1133">
        <v>23400</v>
      </c>
      <c r="AO1133">
        <v>0</v>
      </c>
    </row>
    <row r="1134" spans="1:41" hidden="1" x14ac:dyDescent="0.3">
      <c r="A1134">
        <v>12388</v>
      </c>
      <c r="B1134">
        <v>225240</v>
      </c>
      <c r="C1134">
        <v>257248</v>
      </c>
      <c r="D1134">
        <v>6563</v>
      </c>
      <c r="G1134" t="s">
        <v>2024</v>
      </c>
      <c r="H1134" t="s">
        <v>2025</v>
      </c>
      <c r="I1134">
        <v>0</v>
      </c>
      <c r="J1134" t="s">
        <v>519</v>
      </c>
      <c r="K1134" t="s">
        <v>520</v>
      </c>
      <c r="L1134">
        <v>5</v>
      </c>
      <c r="M1134">
        <v>58</v>
      </c>
      <c r="N1134" t="s">
        <v>617</v>
      </c>
      <c r="O1134" t="s">
        <v>618</v>
      </c>
      <c r="P1134" t="s">
        <v>619</v>
      </c>
      <c r="Q1134" t="s">
        <v>524</v>
      </c>
      <c r="R1134" t="s">
        <v>525</v>
      </c>
      <c r="S1134" t="s">
        <v>526</v>
      </c>
      <c r="T1134" t="s">
        <v>527</v>
      </c>
      <c r="U1134" t="s">
        <v>779</v>
      </c>
      <c r="V1134" t="s">
        <v>780</v>
      </c>
      <c r="W1134" t="s">
        <v>541</v>
      </c>
      <c r="X1134" t="s">
        <v>542</v>
      </c>
      <c r="Y1134" t="s">
        <v>599</v>
      </c>
      <c r="Z1134" t="s">
        <v>600</v>
      </c>
      <c r="AA1134" t="s">
        <v>29</v>
      </c>
      <c r="AB1134" s="3">
        <v>23400</v>
      </c>
      <c r="AC1134">
        <v>0</v>
      </c>
      <c r="AD1134">
        <v>0</v>
      </c>
      <c r="AE1134" s="3">
        <v>23400</v>
      </c>
      <c r="AF1134" s="3">
        <f t="shared" si="72"/>
        <v>0</v>
      </c>
      <c r="AG1134" s="3">
        <v>23400</v>
      </c>
      <c r="AH1134" s="3">
        <f t="shared" si="73"/>
        <v>24172.199999999997</v>
      </c>
      <c r="AI1134" s="3">
        <f t="shared" si="74"/>
        <v>24945.710399999996</v>
      </c>
      <c r="AJ1134">
        <v>0</v>
      </c>
      <c r="AK1134">
        <v>0</v>
      </c>
      <c r="AL1134">
        <v>0</v>
      </c>
      <c r="AM1134">
        <f t="shared" si="75"/>
        <v>0</v>
      </c>
      <c r="AN1134">
        <v>23400</v>
      </c>
      <c r="AO1134">
        <v>0</v>
      </c>
    </row>
    <row r="1135" spans="1:41" hidden="1" x14ac:dyDescent="0.3">
      <c r="A1135">
        <v>10904</v>
      </c>
      <c r="B1135">
        <v>224894</v>
      </c>
      <c r="C1135">
        <v>257064</v>
      </c>
      <c r="D1135">
        <v>220</v>
      </c>
      <c r="G1135" t="s">
        <v>1106</v>
      </c>
      <c r="H1135" t="s">
        <v>1107</v>
      </c>
      <c r="I1135">
        <v>0</v>
      </c>
      <c r="J1135" t="s">
        <v>519</v>
      </c>
      <c r="K1135" t="s">
        <v>520</v>
      </c>
      <c r="L1135">
        <v>3</v>
      </c>
      <c r="M1135">
        <v>40</v>
      </c>
      <c r="N1135" t="s">
        <v>703</v>
      </c>
      <c r="O1135" t="s">
        <v>704</v>
      </c>
      <c r="P1135" t="s">
        <v>705</v>
      </c>
      <c r="Q1135" t="s">
        <v>524</v>
      </c>
      <c r="R1135" t="s">
        <v>525</v>
      </c>
      <c r="S1135" t="s">
        <v>526</v>
      </c>
      <c r="T1135" t="s">
        <v>527</v>
      </c>
      <c r="U1135" t="s">
        <v>554</v>
      </c>
      <c r="V1135" t="s">
        <v>555</v>
      </c>
      <c r="W1135" t="s">
        <v>541</v>
      </c>
      <c r="X1135" t="s">
        <v>542</v>
      </c>
      <c r="Y1135" t="s">
        <v>532</v>
      </c>
      <c r="Z1135" t="s">
        <v>533</v>
      </c>
      <c r="AA1135" t="s">
        <v>28</v>
      </c>
      <c r="AB1135" s="3">
        <v>15000</v>
      </c>
      <c r="AC1135">
        <v>0</v>
      </c>
      <c r="AD1135">
        <v>0</v>
      </c>
      <c r="AE1135" s="3">
        <v>15000</v>
      </c>
      <c r="AF1135" s="3">
        <f t="shared" si="72"/>
        <v>0</v>
      </c>
      <c r="AG1135" s="3">
        <v>15000</v>
      </c>
      <c r="AH1135" s="3">
        <f t="shared" si="73"/>
        <v>15494.999999999998</v>
      </c>
      <c r="AI1135" s="3">
        <f t="shared" si="74"/>
        <v>15990.839999999998</v>
      </c>
      <c r="AJ1135">
        <v>0</v>
      </c>
      <c r="AK1135">
        <v>0</v>
      </c>
      <c r="AL1135">
        <v>0</v>
      </c>
      <c r="AM1135">
        <f t="shared" si="75"/>
        <v>0</v>
      </c>
      <c r="AN1135">
        <v>15000</v>
      </c>
      <c r="AO1135">
        <v>0</v>
      </c>
    </row>
    <row r="1136" spans="1:41" hidden="1" x14ac:dyDescent="0.3">
      <c r="A1136">
        <v>12389</v>
      </c>
      <c r="B1136">
        <v>225238</v>
      </c>
      <c r="C1136">
        <v>257246</v>
      </c>
      <c r="D1136">
        <v>6564</v>
      </c>
      <c r="G1136" t="s">
        <v>2194</v>
      </c>
      <c r="H1136" t="s">
        <v>2195</v>
      </c>
      <c r="I1136">
        <v>0</v>
      </c>
      <c r="J1136" t="s">
        <v>519</v>
      </c>
      <c r="K1136" t="s">
        <v>520</v>
      </c>
      <c r="L1136">
        <v>5</v>
      </c>
      <c r="M1136">
        <v>58</v>
      </c>
      <c r="N1136" t="s">
        <v>617</v>
      </c>
      <c r="O1136" t="s">
        <v>618</v>
      </c>
      <c r="P1136" t="s">
        <v>619</v>
      </c>
      <c r="Q1136" t="s">
        <v>524</v>
      </c>
      <c r="R1136" t="s">
        <v>525</v>
      </c>
      <c r="S1136" t="s">
        <v>526</v>
      </c>
      <c r="T1136" t="s">
        <v>527</v>
      </c>
      <c r="U1136" t="s">
        <v>779</v>
      </c>
      <c r="V1136" t="s">
        <v>780</v>
      </c>
      <c r="W1136" t="s">
        <v>541</v>
      </c>
      <c r="X1136" t="s">
        <v>542</v>
      </c>
      <c r="Y1136" t="s">
        <v>599</v>
      </c>
      <c r="Z1136" t="s">
        <v>600</v>
      </c>
      <c r="AA1136" t="s">
        <v>29</v>
      </c>
      <c r="AB1136" s="3">
        <v>23400</v>
      </c>
      <c r="AC1136">
        <v>0</v>
      </c>
      <c r="AD1136">
        <v>0</v>
      </c>
      <c r="AE1136" s="3">
        <v>23400</v>
      </c>
      <c r="AF1136" s="3">
        <f t="shared" si="72"/>
        <v>0</v>
      </c>
      <c r="AG1136" s="3">
        <v>23400</v>
      </c>
      <c r="AH1136" s="3">
        <f t="shared" si="73"/>
        <v>24172.199999999997</v>
      </c>
      <c r="AI1136" s="3">
        <f t="shared" si="74"/>
        <v>24945.710399999996</v>
      </c>
      <c r="AJ1136">
        <v>0</v>
      </c>
      <c r="AK1136">
        <v>0</v>
      </c>
      <c r="AL1136">
        <v>0</v>
      </c>
      <c r="AM1136">
        <f t="shared" si="75"/>
        <v>0</v>
      </c>
      <c r="AN1136">
        <v>23400</v>
      </c>
      <c r="AO1136">
        <v>0</v>
      </c>
    </row>
    <row r="1137" spans="1:41" hidden="1" x14ac:dyDescent="0.3">
      <c r="A1137">
        <v>12390</v>
      </c>
      <c r="B1137">
        <v>225237</v>
      </c>
      <c r="C1137">
        <v>257245</v>
      </c>
      <c r="D1137">
        <v>6565</v>
      </c>
      <c r="G1137" t="s">
        <v>2004</v>
      </c>
      <c r="H1137" t="s">
        <v>2005</v>
      </c>
      <c r="I1137">
        <v>0</v>
      </c>
      <c r="J1137" t="s">
        <v>519</v>
      </c>
      <c r="K1137" t="s">
        <v>520</v>
      </c>
      <c r="L1137">
        <v>5</v>
      </c>
      <c r="M1137">
        <v>58</v>
      </c>
      <c r="N1137" t="s">
        <v>617</v>
      </c>
      <c r="O1137" t="s">
        <v>618</v>
      </c>
      <c r="P1137" t="s">
        <v>619</v>
      </c>
      <c r="Q1137" t="s">
        <v>524</v>
      </c>
      <c r="R1137" t="s">
        <v>525</v>
      </c>
      <c r="S1137" t="s">
        <v>526</v>
      </c>
      <c r="T1137" t="s">
        <v>527</v>
      </c>
      <c r="U1137" t="s">
        <v>779</v>
      </c>
      <c r="V1137" t="s">
        <v>780</v>
      </c>
      <c r="W1137" t="s">
        <v>541</v>
      </c>
      <c r="X1137" t="s">
        <v>542</v>
      </c>
      <c r="Y1137" t="s">
        <v>599</v>
      </c>
      <c r="Z1137" t="s">
        <v>600</v>
      </c>
      <c r="AA1137" t="s">
        <v>29</v>
      </c>
      <c r="AB1137" s="3">
        <v>23400</v>
      </c>
      <c r="AC1137">
        <v>0</v>
      </c>
      <c r="AD1137">
        <v>0</v>
      </c>
      <c r="AE1137" s="3">
        <v>23400</v>
      </c>
      <c r="AF1137" s="3">
        <f t="shared" si="72"/>
        <v>0</v>
      </c>
      <c r="AG1137" s="3">
        <v>23400</v>
      </c>
      <c r="AH1137" s="3">
        <f t="shared" si="73"/>
        <v>24172.199999999997</v>
      </c>
      <c r="AI1137" s="3">
        <f t="shared" si="74"/>
        <v>24945.710399999996</v>
      </c>
      <c r="AJ1137">
        <v>0</v>
      </c>
      <c r="AK1137">
        <v>0</v>
      </c>
      <c r="AL1137">
        <v>0</v>
      </c>
      <c r="AM1137">
        <f t="shared" si="75"/>
        <v>0</v>
      </c>
      <c r="AN1137">
        <v>23400</v>
      </c>
      <c r="AO1137">
        <v>0</v>
      </c>
    </row>
    <row r="1138" spans="1:41" hidden="1" x14ac:dyDescent="0.3">
      <c r="A1138">
        <v>12391</v>
      </c>
      <c r="B1138">
        <v>225236</v>
      </c>
      <c r="C1138">
        <v>257244</v>
      </c>
      <c r="D1138">
        <v>6576</v>
      </c>
      <c r="G1138" t="s">
        <v>1938</v>
      </c>
      <c r="H1138" t="s">
        <v>1939</v>
      </c>
      <c r="I1138">
        <v>0</v>
      </c>
      <c r="J1138" t="s">
        <v>519</v>
      </c>
      <c r="K1138" t="s">
        <v>520</v>
      </c>
      <c r="L1138">
        <v>5</v>
      </c>
      <c r="M1138">
        <v>58</v>
      </c>
      <c r="N1138" t="s">
        <v>617</v>
      </c>
      <c r="O1138" t="s">
        <v>618</v>
      </c>
      <c r="P1138" t="s">
        <v>619</v>
      </c>
      <c r="Q1138" t="s">
        <v>524</v>
      </c>
      <c r="R1138" t="s">
        <v>525</v>
      </c>
      <c r="S1138" t="s">
        <v>526</v>
      </c>
      <c r="T1138" t="s">
        <v>527</v>
      </c>
      <c r="U1138" t="s">
        <v>779</v>
      </c>
      <c r="V1138" t="s">
        <v>780</v>
      </c>
      <c r="W1138" t="s">
        <v>541</v>
      </c>
      <c r="X1138" t="s">
        <v>542</v>
      </c>
      <c r="Y1138" t="s">
        <v>599</v>
      </c>
      <c r="Z1138" t="s">
        <v>600</v>
      </c>
      <c r="AA1138" t="s">
        <v>29</v>
      </c>
      <c r="AB1138" s="3">
        <v>23400</v>
      </c>
      <c r="AC1138">
        <v>0</v>
      </c>
      <c r="AD1138">
        <v>0</v>
      </c>
      <c r="AE1138" s="3">
        <v>23400</v>
      </c>
      <c r="AF1138" s="3">
        <f t="shared" si="72"/>
        <v>0</v>
      </c>
      <c r="AG1138" s="3">
        <v>23400</v>
      </c>
      <c r="AH1138" s="3">
        <f t="shared" si="73"/>
        <v>24172.199999999997</v>
      </c>
      <c r="AI1138" s="3">
        <f t="shared" si="74"/>
        <v>24945.710399999996</v>
      </c>
      <c r="AJ1138">
        <v>0</v>
      </c>
      <c r="AK1138">
        <v>0</v>
      </c>
      <c r="AL1138">
        <v>0</v>
      </c>
      <c r="AM1138">
        <f t="shared" si="75"/>
        <v>0</v>
      </c>
      <c r="AN1138">
        <v>23400</v>
      </c>
      <c r="AO1138">
        <v>0</v>
      </c>
    </row>
    <row r="1139" spans="1:41" hidden="1" x14ac:dyDescent="0.3">
      <c r="A1139">
        <v>12392</v>
      </c>
      <c r="B1139">
        <v>225235</v>
      </c>
      <c r="C1139">
        <v>257243</v>
      </c>
      <c r="D1139">
        <v>6577</v>
      </c>
      <c r="G1139" t="s">
        <v>1950</v>
      </c>
      <c r="H1139" t="s">
        <v>1951</v>
      </c>
      <c r="I1139">
        <v>0</v>
      </c>
      <c r="J1139" t="s">
        <v>519</v>
      </c>
      <c r="K1139" t="s">
        <v>520</v>
      </c>
      <c r="L1139">
        <v>5</v>
      </c>
      <c r="M1139">
        <v>58</v>
      </c>
      <c r="N1139" t="s">
        <v>617</v>
      </c>
      <c r="O1139" t="s">
        <v>618</v>
      </c>
      <c r="P1139" t="s">
        <v>619</v>
      </c>
      <c r="Q1139" t="s">
        <v>524</v>
      </c>
      <c r="R1139" t="s">
        <v>525</v>
      </c>
      <c r="S1139" t="s">
        <v>526</v>
      </c>
      <c r="T1139" t="s">
        <v>527</v>
      </c>
      <c r="U1139" t="s">
        <v>779</v>
      </c>
      <c r="V1139" t="s">
        <v>780</v>
      </c>
      <c r="W1139" t="s">
        <v>541</v>
      </c>
      <c r="X1139" t="s">
        <v>542</v>
      </c>
      <c r="Y1139" t="s">
        <v>599</v>
      </c>
      <c r="Z1139" t="s">
        <v>600</v>
      </c>
      <c r="AA1139" t="s">
        <v>29</v>
      </c>
      <c r="AB1139" s="3">
        <v>23400</v>
      </c>
      <c r="AC1139">
        <v>0</v>
      </c>
      <c r="AD1139">
        <v>0</v>
      </c>
      <c r="AE1139" s="3">
        <v>23400</v>
      </c>
      <c r="AF1139" s="3">
        <f t="shared" si="72"/>
        <v>0</v>
      </c>
      <c r="AG1139" s="3">
        <v>23400</v>
      </c>
      <c r="AH1139" s="3">
        <f t="shared" si="73"/>
        <v>24172.199999999997</v>
      </c>
      <c r="AI1139" s="3">
        <f t="shared" si="74"/>
        <v>24945.710399999996</v>
      </c>
      <c r="AJ1139">
        <v>0</v>
      </c>
      <c r="AK1139">
        <v>0</v>
      </c>
      <c r="AL1139">
        <v>0</v>
      </c>
      <c r="AM1139">
        <f t="shared" si="75"/>
        <v>0</v>
      </c>
      <c r="AN1139">
        <v>23400</v>
      </c>
      <c r="AO1139">
        <v>0</v>
      </c>
    </row>
    <row r="1140" spans="1:41" hidden="1" x14ac:dyDescent="0.3">
      <c r="A1140">
        <v>11068</v>
      </c>
      <c r="B1140">
        <v>235483</v>
      </c>
      <c r="C1140">
        <v>257043</v>
      </c>
      <c r="D1140">
        <v>384</v>
      </c>
      <c r="G1140" t="s">
        <v>1364</v>
      </c>
      <c r="H1140" t="s">
        <v>1365</v>
      </c>
      <c r="I1140">
        <v>0</v>
      </c>
      <c r="J1140" t="s">
        <v>519</v>
      </c>
      <c r="K1140" t="s">
        <v>520</v>
      </c>
      <c r="L1140">
        <v>2</v>
      </c>
      <c r="M1140">
        <v>20</v>
      </c>
      <c r="N1140" t="s">
        <v>749</v>
      </c>
      <c r="O1140" t="s">
        <v>686</v>
      </c>
      <c r="P1140" t="s">
        <v>687</v>
      </c>
      <c r="Q1140" t="s">
        <v>524</v>
      </c>
      <c r="R1140" t="s">
        <v>525</v>
      </c>
      <c r="S1140" t="s">
        <v>526</v>
      </c>
      <c r="T1140" t="s">
        <v>527</v>
      </c>
      <c r="U1140" t="s">
        <v>554</v>
      </c>
      <c r="V1140" t="s">
        <v>555</v>
      </c>
      <c r="W1140" t="s">
        <v>541</v>
      </c>
      <c r="X1140" t="s">
        <v>542</v>
      </c>
      <c r="Y1140" t="s">
        <v>532</v>
      </c>
      <c r="Z1140" t="s">
        <v>533</v>
      </c>
      <c r="AA1140" t="s">
        <v>28</v>
      </c>
      <c r="AB1140" s="3">
        <v>0</v>
      </c>
      <c r="AC1140">
        <v>15000</v>
      </c>
      <c r="AD1140">
        <v>0</v>
      </c>
      <c r="AE1140" s="3">
        <v>15000</v>
      </c>
      <c r="AF1140" s="3">
        <f t="shared" si="72"/>
        <v>0</v>
      </c>
      <c r="AG1140" s="3">
        <v>15000</v>
      </c>
      <c r="AH1140" s="3">
        <f t="shared" si="73"/>
        <v>15494.999999999998</v>
      </c>
      <c r="AI1140" s="3">
        <f t="shared" si="74"/>
        <v>15990.839999999998</v>
      </c>
      <c r="AJ1140">
        <v>0</v>
      </c>
      <c r="AK1140">
        <v>0</v>
      </c>
      <c r="AL1140">
        <v>0</v>
      </c>
      <c r="AM1140">
        <f t="shared" si="75"/>
        <v>0</v>
      </c>
      <c r="AN1140">
        <v>15000</v>
      </c>
      <c r="AO1140">
        <v>0</v>
      </c>
    </row>
    <row r="1141" spans="1:41" hidden="1" x14ac:dyDescent="0.3">
      <c r="A1141">
        <v>12393</v>
      </c>
      <c r="B1141">
        <v>225234</v>
      </c>
      <c r="C1141">
        <v>257242</v>
      </c>
      <c r="D1141">
        <v>6578</v>
      </c>
      <c r="G1141" t="s">
        <v>2096</v>
      </c>
      <c r="H1141" t="s">
        <v>2097</v>
      </c>
      <c r="I1141">
        <v>0</v>
      </c>
      <c r="J1141" t="s">
        <v>519</v>
      </c>
      <c r="K1141" t="s">
        <v>520</v>
      </c>
      <c r="L1141">
        <v>5</v>
      </c>
      <c r="M1141">
        <v>58</v>
      </c>
      <c r="N1141" t="s">
        <v>617</v>
      </c>
      <c r="O1141" t="s">
        <v>618</v>
      </c>
      <c r="P1141" t="s">
        <v>619</v>
      </c>
      <c r="Q1141" t="s">
        <v>524</v>
      </c>
      <c r="R1141" t="s">
        <v>525</v>
      </c>
      <c r="S1141" t="s">
        <v>526</v>
      </c>
      <c r="T1141" t="s">
        <v>527</v>
      </c>
      <c r="U1141" t="s">
        <v>779</v>
      </c>
      <c r="V1141" t="s">
        <v>780</v>
      </c>
      <c r="W1141" t="s">
        <v>541</v>
      </c>
      <c r="X1141" t="s">
        <v>542</v>
      </c>
      <c r="Y1141" t="s">
        <v>599</v>
      </c>
      <c r="Z1141" t="s">
        <v>600</v>
      </c>
      <c r="AA1141" t="s">
        <v>29</v>
      </c>
      <c r="AB1141" s="3">
        <v>23400</v>
      </c>
      <c r="AC1141">
        <v>0</v>
      </c>
      <c r="AD1141">
        <v>0</v>
      </c>
      <c r="AE1141" s="3">
        <v>23400</v>
      </c>
      <c r="AF1141" s="3">
        <f t="shared" si="72"/>
        <v>0</v>
      </c>
      <c r="AG1141" s="3">
        <v>23400</v>
      </c>
      <c r="AH1141" s="3">
        <f t="shared" si="73"/>
        <v>24172.199999999997</v>
      </c>
      <c r="AI1141" s="3">
        <f t="shared" si="74"/>
        <v>24945.710399999996</v>
      </c>
      <c r="AJ1141">
        <v>0</v>
      </c>
      <c r="AK1141">
        <v>0</v>
      </c>
      <c r="AL1141">
        <v>0</v>
      </c>
      <c r="AM1141">
        <f t="shared" si="75"/>
        <v>0</v>
      </c>
      <c r="AN1141">
        <v>23400</v>
      </c>
      <c r="AO1141">
        <v>0</v>
      </c>
    </row>
    <row r="1142" spans="1:41" hidden="1" x14ac:dyDescent="0.3">
      <c r="A1142">
        <v>11208</v>
      </c>
      <c r="B1142">
        <v>206589</v>
      </c>
      <c r="C1142">
        <v>243993</v>
      </c>
      <c r="D1142">
        <v>524</v>
      </c>
      <c r="G1142" t="s">
        <v>1596</v>
      </c>
      <c r="H1142" t="s">
        <v>1597</v>
      </c>
      <c r="I1142">
        <v>0</v>
      </c>
      <c r="J1142" t="s">
        <v>519</v>
      </c>
      <c r="K1142" t="s">
        <v>520</v>
      </c>
      <c r="L1142">
        <v>3</v>
      </c>
      <c r="M1142">
        <v>37</v>
      </c>
      <c r="N1142" t="s">
        <v>1071</v>
      </c>
      <c r="O1142" t="s">
        <v>1072</v>
      </c>
      <c r="P1142" t="s">
        <v>1073</v>
      </c>
      <c r="Q1142" t="s">
        <v>524</v>
      </c>
      <c r="R1142" t="s">
        <v>525</v>
      </c>
      <c r="S1142" t="s">
        <v>526</v>
      </c>
      <c r="T1142" t="s">
        <v>527</v>
      </c>
      <c r="U1142" t="s">
        <v>554</v>
      </c>
      <c r="V1142" t="s">
        <v>555</v>
      </c>
      <c r="W1142" t="s">
        <v>541</v>
      </c>
      <c r="X1142" t="s">
        <v>542</v>
      </c>
      <c r="Y1142" t="s">
        <v>652</v>
      </c>
      <c r="Z1142" t="s">
        <v>653</v>
      </c>
      <c r="AA1142" t="s">
        <v>26</v>
      </c>
      <c r="AB1142" s="3">
        <v>5165213</v>
      </c>
      <c r="AC1142" s="3">
        <v>0</v>
      </c>
      <c r="AD1142">
        <v>0</v>
      </c>
      <c r="AE1142" s="3">
        <v>5165213</v>
      </c>
      <c r="AF1142" s="3">
        <f t="shared" si="72"/>
        <v>-5165213</v>
      </c>
      <c r="AG1142" s="3">
        <v>0</v>
      </c>
      <c r="AH1142" s="3">
        <f t="shared" si="73"/>
        <v>0</v>
      </c>
      <c r="AI1142" s="3">
        <f t="shared" si="74"/>
        <v>0</v>
      </c>
      <c r="AJ1142">
        <v>0</v>
      </c>
      <c r="AK1142">
        <v>0</v>
      </c>
      <c r="AL1142">
        <v>2430418.5699999998</v>
      </c>
      <c r="AM1142">
        <f t="shared" si="75"/>
        <v>4860837.1399999997</v>
      </c>
      <c r="AN1142">
        <v>2734794.43</v>
      </c>
      <c r="AO1142">
        <v>47.05</v>
      </c>
    </row>
    <row r="1143" spans="1:41" hidden="1" x14ac:dyDescent="0.3">
      <c r="A1143">
        <v>12394</v>
      </c>
      <c r="B1143">
        <v>225233</v>
      </c>
      <c r="C1143">
        <v>257241</v>
      </c>
      <c r="D1143">
        <v>6579</v>
      </c>
      <c r="G1143" t="s">
        <v>1954</v>
      </c>
      <c r="H1143" t="s">
        <v>1955</v>
      </c>
      <c r="I1143">
        <v>0</v>
      </c>
      <c r="J1143" t="s">
        <v>519</v>
      </c>
      <c r="K1143" t="s">
        <v>520</v>
      </c>
      <c r="L1143">
        <v>5</v>
      </c>
      <c r="M1143">
        <v>58</v>
      </c>
      <c r="N1143" t="s">
        <v>617</v>
      </c>
      <c r="O1143" t="s">
        <v>618</v>
      </c>
      <c r="P1143" t="s">
        <v>619</v>
      </c>
      <c r="Q1143" t="s">
        <v>524</v>
      </c>
      <c r="R1143" t="s">
        <v>525</v>
      </c>
      <c r="S1143" t="s">
        <v>526</v>
      </c>
      <c r="T1143" t="s">
        <v>527</v>
      </c>
      <c r="U1143" t="s">
        <v>779</v>
      </c>
      <c r="V1143" t="s">
        <v>780</v>
      </c>
      <c r="W1143" t="s">
        <v>541</v>
      </c>
      <c r="X1143" t="s">
        <v>542</v>
      </c>
      <c r="Y1143" t="s">
        <v>599</v>
      </c>
      <c r="Z1143" t="s">
        <v>600</v>
      </c>
      <c r="AA1143" t="s">
        <v>29</v>
      </c>
      <c r="AB1143" s="3">
        <v>23400</v>
      </c>
      <c r="AC1143">
        <v>0</v>
      </c>
      <c r="AD1143">
        <v>0</v>
      </c>
      <c r="AE1143" s="3">
        <v>23400</v>
      </c>
      <c r="AF1143" s="3">
        <f t="shared" si="72"/>
        <v>0</v>
      </c>
      <c r="AG1143" s="3">
        <v>23400</v>
      </c>
      <c r="AH1143" s="3">
        <f t="shared" si="73"/>
        <v>24172.199999999997</v>
      </c>
      <c r="AI1143" s="3">
        <f t="shared" si="74"/>
        <v>24945.710399999996</v>
      </c>
      <c r="AJ1143">
        <v>0</v>
      </c>
      <c r="AK1143">
        <v>0</v>
      </c>
      <c r="AL1143">
        <v>6004</v>
      </c>
      <c r="AM1143">
        <f t="shared" si="75"/>
        <v>12008</v>
      </c>
      <c r="AN1143">
        <v>17396</v>
      </c>
      <c r="AO1143">
        <v>25.66</v>
      </c>
    </row>
    <row r="1144" spans="1:41" hidden="1" x14ac:dyDescent="0.3">
      <c r="A1144">
        <v>11208</v>
      </c>
      <c r="B1144">
        <v>206611</v>
      </c>
      <c r="C1144">
        <v>244014</v>
      </c>
      <c r="D1144">
        <v>524</v>
      </c>
      <c r="G1144" t="s">
        <v>1596</v>
      </c>
      <c r="H1144" t="s">
        <v>1597</v>
      </c>
      <c r="I1144">
        <v>0</v>
      </c>
      <c r="J1144" t="s">
        <v>519</v>
      </c>
      <c r="K1144" t="s">
        <v>520</v>
      </c>
      <c r="L1144">
        <v>3</v>
      </c>
      <c r="M1144">
        <v>37</v>
      </c>
      <c r="N1144" t="s">
        <v>1071</v>
      </c>
      <c r="O1144" t="s">
        <v>1072</v>
      </c>
      <c r="P1144" t="s">
        <v>1073</v>
      </c>
      <c r="Q1144" t="s">
        <v>524</v>
      </c>
      <c r="R1144" t="s">
        <v>525</v>
      </c>
      <c r="S1144" t="s">
        <v>526</v>
      </c>
      <c r="T1144" t="s">
        <v>527</v>
      </c>
      <c r="U1144" t="s">
        <v>554</v>
      </c>
      <c r="V1144" t="s">
        <v>555</v>
      </c>
      <c r="W1144" t="s">
        <v>541</v>
      </c>
      <c r="X1144" t="s">
        <v>542</v>
      </c>
      <c r="Y1144" t="s">
        <v>642</v>
      </c>
      <c r="Z1144" t="s">
        <v>643</v>
      </c>
      <c r="AA1144" t="s">
        <v>26</v>
      </c>
      <c r="AB1144" s="3">
        <v>382772</v>
      </c>
      <c r="AC1144" s="3">
        <v>0</v>
      </c>
      <c r="AD1144">
        <v>0</v>
      </c>
      <c r="AE1144" s="3">
        <v>382772</v>
      </c>
      <c r="AF1144" s="3">
        <f t="shared" si="72"/>
        <v>-382772</v>
      </c>
      <c r="AG1144" s="3">
        <v>0</v>
      </c>
      <c r="AH1144" s="3">
        <f t="shared" si="73"/>
        <v>0</v>
      </c>
      <c r="AI1144" s="3">
        <f t="shared" si="74"/>
        <v>0</v>
      </c>
      <c r="AJ1144">
        <v>0</v>
      </c>
      <c r="AK1144">
        <v>0</v>
      </c>
      <c r="AL1144">
        <v>130998.21</v>
      </c>
      <c r="AM1144">
        <f t="shared" si="75"/>
        <v>261996.42</v>
      </c>
      <c r="AN1144">
        <v>251773.79</v>
      </c>
      <c r="AO1144">
        <v>34.22</v>
      </c>
    </row>
    <row r="1145" spans="1:41" hidden="1" x14ac:dyDescent="0.3">
      <c r="A1145">
        <v>11208</v>
      </c>
      <c r="B1145">
        <v>206596</v>
      </c>
      <c r="C1145">
        <v>244000</v>
      </c>
      <c r="D1145">
        <v>524</v>
      </c>
      <c r="G1145" t="s">
        <v>1596</v>
      </c>
      <c r="H1145" t="s">
        <v>1597</v>
      </c>
      <c r="I1145">
        <v>0</v>
      </c>
      <c r="J1145" t="s">
        <v>519</v>
      </c>
      <c r="K1145" t="s">
        <v>520</v>
      </c>
      <c r="L1145">
        <v>3</v>
      </c>
      <c r="M1145">
        <v>37</v>
      </c>
      <c r="N1145" t="s">
        <v>1071</v>
      </c>
      <c r="O1145" t="s">
        <v>1072</v>
      </c>
      <c r="P1145" t="s">
        <v>1073</v>
      </c>
      <c r="Q1145" t="s">
        <v>524</v>
      </c>
      <c r="R1145" t="s">
        <v>525</v>
      </c>
      <c r="S1145" t="s">
        <v>526</v>
      </c>
      <c r="T1145" t="s">
        <v>527</v>
      </c>
      <c r="U1145" t="s">
        <v>554</v>
      </c>
      <c r="V1145" t="s">
        <v>555</v>
      </c>
      <c r="W1145" t="s">
        <v>541</v>
      </c>
      <c r="X1145" t="s">
        <v>542</v>
      </c>
      <c r="Y1145" t="s">
        <v>658</v>
      </c>
      <c r="Z1145" t="s">
        <v>659</v>
      </c>
      <c r="AA1145" t="s">
        <v>26</v>
      </c>
      <c r="AB1145" s="3">
        <v>1228</v>
      </c>
      <c r="AC1145" s="3">
        <v>0</v>
      </c>
      <c r="AD1145">
        <v>0</v>
      </c>
      <c r="AE1145" s="3">
        <v>1228</v>
      </c>
      <c r="AF1145" s="3">
        <f t="shared" si="72"/>
        <v>-1228</v>
      </c>
      <c r="AG1145" s="3">
        <v>0</v>
      </c>
      <c r="AH1145" s="3">
        <f t="shared" si="73"/>
        <v>0</v>
      </c>
      <c r="AI1145" s="3">
        <f t="shared" si="74"/>
        <v>0</v>
      </c>
      <c r="AJ1145">
        <v>0</v>
      </c>
      <c r="AK1145">
        <v>0</v>
      </c>
      <c r="AL1145">
        <v>527.1</v>
      </c>
      <c r="AM1145">
        <f t="shared" si="75"/>
        <v>1054.2</v>
      </c>
      <c r="AN1145">
        <v>700.9</v>
      </c>
      <c r="AO1145">
        <v>42.92</v>
      </c>
    </row>
    <row r="1146" spans="1:41" hidden="1" x14ac:dyDescent="0.3">
      <c r="A1146">
        <v>11208</v>
      </c>
      <c r="B1146">
        <v>206604</v>
      </c>
      <c r="C1146">
        <v>244007</v>
      </c>
      <c r="D1146">
        <v>524</v>
      </c>
      <c r="G1146" t="s">
        <v>1596</v>
      </c>
      <c r="H1146" t="s">
        <v>1597</v>
      </c>
      <c r="I1146">
        <v>0</v>
      </c>
      <c r="J1146" t="s">
        <v>519</v>
      </c>
      <c r="K1146" t="s">
        <v>520</v>
      </c>
      <c r="L1146">
        <v>3</v>
      </c>
      <c r="M1146">
        <v>37</v>
      </c>
      <c r="N1146" t="s">
        <v>1071</v>
      </c>
      <c r="O1146" t="s">
        <v>1072</v>
      </c>
      <c r="P1146" t="s">
        <v>1073</v>
      </c>
      <c r="Q1146" t="s">
        <v>524</v>
      </c>
      <c r="R1146" t="s">
        <v>525</v>
      </c>
      <c r="S1146" t="s">
        <v>526</v>
      </c>
      <c r="T1146" t="s">
        <v>527</v>
      </c>
      <c r="U1146" t="s">
        <v>554</v>
      </c>
      <c r="V1146" t="s">
        <v>555</v>
      </c>
      <c r="W1146" t="s">
        <v>541</v>
      </c>
      <c r="X1146" t="s">
        <v>542</v>
      </c>
      <c r="Y1146" t="s">
        <v>644</v>
      </c>
      <c r="Z1146" t="s">
        <v>645</v>
      </c>
      <c r="AA1146" t="s">
        <v>26</v>
      </c>
      <c r="AB1146" s="3">
        <v>400649</v>
      </c>
      <c r="AC1146" s="3">
        <v>0</v>
      </c>
      <c r="AD1146">
        <v>0</v>
      </c>
      <c r="AE1146" s="3">
        <v>400649</v>
      </c>
      <c r="AF1146" s="3">
        <f t="shared" si="72"/>
        <v>-400649</v>
      </c>
      <c r="AG1146" s="3">
        <v>0</v>
      </c>
      <c r="AH1146" s="3">
        <f t="shared" si="73"/>
        <v>0</v>
      </c>
      <c r="AI1146" s="3">
        <f t="shared" si="74"/>
        <v>0</v>
      </c>
      <c r="AJ1146">
        <v>0</v>
      </c>
      <c r="AK1146">
        <v>0</v>
      </c>
      <c r="AL1146">
        <v>164728.20000000001</v>
      </c>
      <c r="AM1146">
        <f t="shared" si="75"/>
        <v>329456.40000000002</v>
      </c>
      <c r="AN1146">
        <v>235920.8</v>
      </c>
      <c r="AO1146">
        <v>41.12</v>
      </c>
    </row>
    <row r="1147" spans="1:41" hidden="1" x14ac:dyDescent="0.3">
      <c r="A1147">
        <v>11208</v>
      </c>
      <c r="B1147">
        <v>206632</v>
      </c>
      <c r="C1147">
        <v>244035</v>
      </c>
      <c r="D1147">
        <v>524</v>
      </c>
      <c r="G1147" t="s">
        <v>1596</v>
      </c>
      <c r="H1147" t="s">
        <v>1597</v>
      </c>
      <c r="I1147">
        <v>0</v>
      </c>
      <c r="J1147" t="s">
        <v>519</v>
      </c>
      <c r="K1147" t="s">
        <v>520</v>
      </c>
      <c r="L1147">
        <v>3</v>
      </c>
      <c r="M1147">
        <v>37</v>
      </c>
      <c r="N1147" t="s">
        <v>1071</v>
      </c>
      <c r="O1147" t="s">
        <v>1072</v>
      </c>
      <c r="P1147" t="s">
        <v>1073</v>
      </c>
      <c r="Q1147" t="s">
        <v>524</v>
      </c>
      <c r="R1147" t="s">
        <v>525</v>
      </c>
      <c r="S1147" t="s">
        <v>526</v>
      </c>
      <c r="T1147" t="s">
        <v>527</v>
      </c>
      <c r="U1147" t="s">
        <v>554</v>
      </c>
      <c r="V1147" t="s">
        <v>555</v>
      </c>
      <c r="W1147" t="s">
        <v>541</v>
      </c>
      <c r="X1147" t="s">
        <v>542</v>
      </c>
      <c r="Y1147" t="s">
        <v>660</v>
      </c>
      <c r="Z1147" t="s">
        <v>661</v>
      </c>
      <c r="AA1147" t="s">
        <v>26</v>
      </c>
      <c r="AB1147" s="3">
        <v>989613</v>
      </c>
      <c r="AC1147" s="3">
        <v>0</v>
      </c>
      <c r="AD1147">
        <v>0</v>
      </c>
      <c r="AE1147" s="3">
        <v>989613</v>
      </c>
      <c r="AF1147" s="3">
        <f t="shared" si="72"/>
        <v>-989613</v>
      </c>
      <c r="AG1147" s="3">
        <v>0</v>
      </c>
      <c r="AH1147" s="3">
        <f t="shared" si="73"/>
        <v>0</v>
      </c>
      <c r="AI1147" s="3">
        <f t="shared" si="74"/>
        <v>0</v>
      </c>
      <c r="AJ1147">
        <v>0</v>
      </c>
      <c r="AK1147">
        <v>0</v>
      </c>
      <c r="AL1147">
        <v>435110.33</v>
      </c>
      <c r="AM1147">
        <f t="shared" si="75"/>
        <v>870220.66</v>
      </c>
      <c r="AN1147">
        <v>554502.67000000004</v>
      </c>
      <c r="AO1147">
        <v>43.97</v>
      </c>
    </row>
    <row r="1148" spans="1:41" hidden="1" x14ac:dyDescent="0.3">
      <c r="A1148">
        <v>11208</v>
      </c>
      <c r="B1148">
        <v>223850</v>
      </c>
      <c r="C1148">
        <v>256487</v>
      </c>
      <c r="D1148">
        <v>524</v>
      </c>
      <c r="G1148" t="s">
        <v>1596</v>
      </c>
      <c r="H1148" t="s">
        <v>1597</v>
      </c>
      <c r="I1148">
        <v>0</v>
      </c>
      <c r="J1148" t="s">
        <v>519</v>
      </c>
      <c r="K1148" t="s">
        <v>520</v>
      </c>
      <c r="L1148">
        <v>3</v>
      </c>
      <c r="M1148">
        <v>37</v>
      </c>
      <c r="N1148" t="s">
        <v>1071</v>
      </c>
      <c r="O1148" t="s">
        <v>1072</v>
      </c>
      <c r="P1148" t="s">
        <v>1073</v>
      </c>
      <c r="Q1148" t="s">
        <v>524</v>
      </c>
      <c r="R1148" t="s">
        <v>525</v>
      </c>
      <c r="S1148" t="s">
        <v>526</v>
      </c>
      <c r="T1148" t="s">
        <v>527</v>
      </c>
      <c r="U1148" t="s">
        <v>554</v>
      </c>
      <c r="V1148" t="s">
        <v>555</v>
      </c>
      <c r="W1148" t="s">
        <v>541</v>
      </c>
      <c r="X1148" t="s">
        <v>542</v>
      </c>
      <c r="Y1148" t="s">
        <v>669</v>
      </c>
      <c r="Z1148" t="s">
        <v>670</v>
      </c>
      <c r="AA1148" t="s">
        <v>26</v>
      </c>
      <c r="AB1148" s="3">
        <v>30000</v>
      </c>
      <c r="AC1148" s="3">
        <v>0</v>
      </c>
      <c r="AD1148">
        <v>0</v>
      </c>
      <c r="AE1148" s="3">
        <v>30000</v>
      </c>
      <c r="AF1148" s="3">
        <f t="shared" si="72"/>
        <v>-30000</v>
      </c>
      <c r="AG1148" s="3">
        <v>0</v>
      </c>
      <c r="AH1148" s="3">
        <f t="shared" si="73"/>
        <v>0</v>
      </c>
      <c r="AI1148" s="3">
        <f t="shared" si="74"/>
        <v>0</v>
      </c>
      <c r="AJ1148">
        <v>0</v>
      </c>
      <c r="AK1148">
        <v>0</v>
      </c>
      <c r="AL1148">
        <v>21000</v>
      </c>
      <c r="AM1148">
        <f t="shared" si="75"/>
        <v>42000</v>
      </c>
      <c r="AN1148">
        <v>9000</v>
      </c>
      <c r="AO1148">
        <v>70</v>
      </c>
    </row>
    <row r="1149" spans="1:41" hidden="1" x14ac:dyDescent="0.3">
      <c r="A1149">
        <v>11208</v>
      </c>
      <c r="B1149">
        <v>206646</v>
      </c>
      <c r="C1149">
        <v>244049</v>
      </c>
      <c r="D1149">
        <v>524</v>
      </c>
      <c r="G1149" t="s">
        <v>1596</v>
      </c>
      <c r="H1149" t="s">
        <v>1597</v>
      </c>
      <c r="I1149">
        <v>0</v>
      </c>
      <c r="J1149" t="s">
        <v>519</v>
      </c>
      <c r="K1149" t="s">
        <v>520</v>
      </c>
      <c r="L1149">
        <v>3</v>
      </c>
      <c r="M1149">
        <v>37</v>
      </c>
      <c r="N1149" t="s">
        <v>1071</v>
      </c>
      <c r="O1149" t="s">
        <v>1072</v>
      </c>
      <c r="P1149" t="s">
        <v>1073</v>
      </c>
      <c r="Q1149" t="s">
        <v>524</v>
      </c>
      <c r="R1149" t="s">
        <v>525</v>
      </c>
      <c r="S1149" t="s">
        <v>526</v>
      </c>
      <c r="T1149" t="s">
        <v>527</v>
      </c>
      <c r="U1149" t="s">
        <v>554</v>
      </c>
      <c r="V1149" t="s">
        <v>555</v>
      </c>
      <c r="W1149" t="s">
        <v>541</v>
      </c>
      <c r="X1149" t="s">
        <v>542</v>
      </c>
      <c r="Y1149" t="s">
        <v>667</v>
      </c>
      <c r="Z1149" t="s">
        <v>668</v>
      </c>
      <c r="AA1149" t="s">
        <v>26</v>
      </c>
      <c r="AB1149" s="3">
        <v>211884</v>
      </c>
      <c r="AC1149" s="3">
        <v>0</v>
      </c>
      <c r="AD1149">
        <v>0</v>
      </c>
      <c r="AE1149" s="3">
        <v>211884</v>
      </c>
      <c r="AF1149" s="3">
        <f t="shared" si="72"/>
        <v>-211884</v>
      </c>
      <c r="AG1149" s="3">
        <v>0</v>
      </c>
      <c r="AH1149" s="3">
        <f t="shared" si="73"/>
        <v>0</v>
      </c>
      <c r="AI1149" s="3">
        <f t="shared" si="74"/>
        <v>0</v>
      </c>
      <c r="AJ1149">
        <v>0</v>
      </c>
      <c r="AK1149">
        <v>0</v>
      </c>
      <c r="AL1149">
        <v>103971.66</v>
      </c>
      <c r="AM1149">
        <f t="shared" si="75"/>
        <v>207943.32</v>
      </c>
      <c r="AN1149">
        <v>107912.34</v>
      </c>
      <c r="AO1149">
        <v>49.07</v>
      </c>
    </row>
    <row r="1150" spans="1:41" hidden="1" x14ac:dyDescent="0.3">
      <c r="A1150">
        <v>11208</v>
      </c>
      <c r="B1150">
        <v>206623</v>
      </c>
      <c r="C1150">
        <v>244026</v>
      </c>
      <c r="D1150">
        <v>524</v>
      </c>
      <c r="G1150" t="s">
        <v>1596</v>
      </c>
      <c r="H1150" t="s">
        <v>1597</v>
      </c>
      <c r="I1150">
        <v>0</v>
      </c>
      <c r="J1150" t="s">
        <v>519</v>
      </c>
      <c r="K1150" t="s">
        <v>520</v>
      </c>
      <c r="L1150">
        <v>3</v>
      </c>
      <c r="M1150">
        <v>37</v>
      </c>
      <c r="N1150" t="s">
        <v>1071</v>
      </c>
      <c r="O1150" t="s">
        <v>1072</v>
      </c>
      <c r="P1150" t="s">
        <v>1073</v>
      </c>
      <c r="Q1150" t="s">
        <v>524</v>
      </c>
      <c r="R1150" t="s">
        <v>525</v>
      </c>
      <c r="S1150" t="s">
        <v>526</v>
      </c>
      <c r="T1150" t="s">
        <v>527</v>
      </c>
      <c r="U1150" t="s">
        <v>554</v>
      </c>
      <c r="V1150" t="s">
        <v>555</v>
      </c>
      <c r="W1150" t="s">
        <v>541</v>
      </c>
      <c r="X1150" t="s">
        <v>542</v>
      </c>
      <c r="Y1150" t="s">
        <v>646</v>
      </c>
      <c r="Z1150" t="s">
        <v>647</v>
      </c>
      <c r="AA1150" t="s">
        <v>26</v>
      </c>
      <c r="AB1150" s="3">
        <v>20091</v>
      </c>
      <c r="AC1150" s="3">
        <v>0</v>
      </c>
      <c r="AD1150">
        <v>0</v>
      </c>
      <c r="AE1150" s="3">
        <v>20091</v>
      </c>
      <c r="AF1150" s="3">
        <f t="shared" si="72"/>
        <v>-20091</v>
      </c>
      <c r="AG1150" s="3">
        <v>0</v>
      </c>
      <c r="AH1150" s="3">
        <f t="shared" si="73"/>
        <v>0</v>
      </c>
      <c r="AI1150" s="3">
        <f t="shared" si="74"/>
        <v>0</v>
      </c>
      <c r="AJ1150">
        <v>0</v>
      </c>
      <c r="AK1150">
        <v>0</v>
      </c>
      <c r="AL1150">
        <v>10464.209999999999</v>
      </c>
      <c r="AM1150">
        <f t="shared" si="75"/>
        <v>20928.419999999998</v>
      </c>
      <c r="AN1150">
        <v>9626.7900000000009</v>
      </c>
      <c r="AO1150">
        <v>52.08</v>
      </c>
    </row>
    <row r="1151" spans="1:41" hidden="1" x14ac:dyDescent="0.3">
      <c r="A1151">
        <v>11208</v>
      </c>
      <c r="B1151">
        <v>206647</v>
      </c>
      <c r="C1151">
        <v>244050</v>
      </c>
      <c r="D1151">
        <v>524</v>
      </c>
      <c r="G1151" t="s">
        <v>1596</v>
      </c>
      <c r="H1151" t="s">
        <v>1597</v>
      </c>
      <c r="I1151">
        <v>0</v>
      </c>
      <c r="J1151" t="s">
        <v>519</v>
      </c>
      <c r="K1151" t="s">
        <v>520</v>
      </c>
      <c r="L1151">
        <v>3</v>
      </c>
      <c r="M1151">
        <v>37</v>
      </c>
      <c r="N1151" t="s">
        <v>1071</v>
      </c>
      <c r="O1151" t="s">
        <v>1072</v>
      </c>
      <c r="P1151" t="s">
        <v>1073</v>
      </c>
      <c r="Q1151" t="s">
        <v>524</v>
      </c>
      <c r="R1151" t="s">
        <v>525</v>
      </c>
      <c r="S1151" t="s">
        <v>526</v>
      </c>
      <c r="T1151" t="s">
        <v>527</v>
      </c>
      <c r="U1151" t="s">
        <v>554</v>
      </c>
      <c r="V1151" t="s">
        <v>555</v>
      </c>
      <c r="W1151" t="s">
        <v>541</v>
      </c>
      <c r="X1151" t="s">
        <v>542</v>
      </c>
      <c r="Y1151" t="s">
        <v>656</v>
      </c>
      <c r="Z1151" t="s">
        <v>657</v>
      </c>
      <c r="AA1151" t="s">
        <v>26</v>
      </c>
      <c r="AB1151" s="3">
        <v>430434</v>
      </c>
      <c r="AC1151" s="3">
        <v>0</v>
      </c>
      <c r="AD1151">
        <v>0</v>
      </c>
      <c r="AE1151" s="3">
        <v>430434</v>
      </c>
      <c r="AF1151" s="3">
        <f t="shared" si="72"/>
        <v>-430434</v>
      </c>
      <c r="AG1151" s="3">
        <v>0</v>
      </c>
      <c r="AH1151" s="3">
        <f t="shared" si="73"/>
        <v>0</v>
      </c>
      <c r="AI1151" s="3">
        <f t="shared" si="74"/>
        <v>0</v>
      </c>
      <c r="AJ1151">
        <v>0</v>
      </c>
      <c r="AK1151">
        <v>0</v>
      </c>
      <c r="AL1151">
        <v>358682.28</v>
      </c>
      <c r="AM1151">
        <f t="shared" si="75"/>
        <v>717364.56</v>
      </c>
      <c r="AN1151">
        <v>71751.72</v>
      </c>
      <c r="AO1151">
        <v>83.33</v>
      </c>
    </row>
    <row r="1152" spans="1:41" hidden="1" x14ac:dyDescent="0.3">
      <c r="A1152">
        <v>11208</v>
      </c>
      <c r="B1152">
        <v>206639</v>
      </c>
      <c r="C1152">
        <v>244042</v>
      </c>
      <c r="D1152">
        <v>524</v>
      </c>
      <c r="G1152" t="s">
        <v>1596</v>
      </c>
      <c r="H1152" t="s">
        <v>1597</v>
      </c>
      <c r="I1152">
        <v>0</v>
      </c>
      <c r="J1152" t="s">
        <v>519</v>
      </c>
      <c r="K1152" t="s">
        <v>520</v>
      </c>
      <c r="L1152">
        <v>3</v>
      </c>
      <c r="M1152">
        <v>37</v>
      </c>
      <c r="N1152" t="s">
        <v>1071</v>
      </c>
      <c r="O1152" t="s">
        <v>1072</v>
      </c>
      <c r="P1152" t="s">
        <v>1073</v>
      </c>
      <c r="Q1152" t="s">
        <v>524</v>
      </c>
      <c r="R1152" t="s">
        <v>525</v>
      </c>
      <c r="S1152" t="s">
        <v>526</v>
      </c>
      <c r="T1152" t="s">
        <v>527</v>
      </c>
      <c r="U1152" t="s">
        <v>554</v>
      </c>
      <c r="V1152" t="s">
        <v>555</v>
      </c>
      <c r="W1152" t="s">
        <v>541</v>
      </c>
      <c r="X1152" t="s">
        <v>542</v>
      </c>
      <c r="Y1152" t="s">
        <v>673</v>
      </c>
      <c r="Z1152" t="s">
        <v>674</v>
      </c>
      <c r="AA1152" t="s">
        <v>26</v>
      </c>
      <c r="AB1152" s="3">
        <v>118893</v>
      </c>
      <c r="AC1152" s="3">
        <v>0</v>
      </c>
      <c r="AD1152">
        <v>0</v>
      </c>
      <c r="AE1152" s="3">
        <v>118893</v>
      </c>
      <c r="AF1152" s="3">
        <f t="shared" si="72"/>
        <v>-118893</v>
      </c>
      <c r="AG1152" s="3">
        <v>0</v>
      </c>
      <c r="AH1152" s="3">
        <f t="shared" si="73"/>
        <v>0</v>
      </c>
      <c r="AI1152" s="3">
        <f t="shared" si="74"/>
        <v>0</v>
      </c>
      <c r="AJ1152">
        <v>0</v>
      </c>
      <c r="AK1152">
        <v>0</v>
      </c>
      <c r="AL1152">
        <v>159162.32</v>
      </c>
      <c r="AM1152">
        <f t="shared" si="75"/>
        <v>318324.64</v>
      </c>
      <c r="AN1152">
        <v>-40269.32</v>
      </c>
      <c r="AO1152">
        <v>133.87</v>
      </c>
    </row>
    <row r="1153" spans="1:41" hidden="1" x14ac:dyDescent="0.3">
      <c r="A1153">
        <v>11208</v>
      </c>
      <c r="B1153">
        <v>232821</v>
      </c>
      <c r="C1153">
        <v>257897</v>
      </c>
      <c r="D1153">
        <v>524</v>
      </c>
      <c r="G1153" t="s">
        <v>1596</v>
      </c>
      <c r="H1153" t="s">
        <v>1597</v>
      </c>
      <c r="I1153">
        <v>0</v>
      </c>
      <c r="J1153" t="s">
        <v>519</v>
      </c>
      <c r="K1153" t="s">
        <v>520</v>
      </c>
      <c r="L1153">
        <v>3</v>
      </c>
      <c r="M1153">
        <v>37</v>
      </c>
      <c r="N1153" t="s">
        <v>1071</v>
      </c>
      <c r="O1153" t="s">
        <v>1072</v>
      </c>
      <c r="P1153" t="s">
        <v>1073</v>
      </c>
      <c r="Q1153" t="s">
        <v>524</v>
      </c>
      <c r="R1153" t="s">
        <v>525</v>
      </c>
      <c r="S1153" t="s">
        <v>526</v>
      </c>
      <c r="T1153" t="s">
        <v>527</v>
      </c>
      <c r="U1153" t="s">
        <v>554</v>
      </c>
      <c r="V1153" t="s">
        <v>555</v>
      </c>
      <c r="W1153" t="s">
        <v>541</v>
      </c>
      <c r="X1153" t="s">
        <v>542</v>
      </c>
      <c r="Y1153" t="s">
        <v>675</v>
      </c>
      <c r="Z1153" t="s">
        <v>676</v>
      </c>
      <c r="AA1153" t="s">
        <v>26</v>
      </c>
      <c r="AB1153" s="3">
        <v>29047</v>
      </c>
      <c r="AC1153" s="3">
        <v>0</v>
      </c>
      <c r="AD1153">
        <v>0</v>
      </c>
      <c r="AE1153" s="3">
        <v>29047</v>
      </c>
      <c r="AF1153" s="3">
        <f t="shared" si="72"/>
        <v>-29047</v>
      </c>
      <c r="AG1153" s="3">
        <v>0</v>
      </c>
      <c r="AH1153" s="3">
        <f t="shared" si="73"/>
        <v>0</v>
      </c>
      <c r="AI1153" s="3">
        <f t="shared" si="74"/>
        <v>0</v>
      </c>
      <c r="AJ1153">
        <v>0</v>
      </c>
      <c r="AK1153">
        <v>0</v>
      </c>
      <c r="AL1153">
        <v>14042.76</v>
      </c>
      <c r="AM1153">
        <f t="shared" si="75"/>
        <v>28085.52</v>
      </c>
      <c r="AN1153">
        <v>15004.24</v>
      </c>
      <c r="AO1153">
        <v>48.34</v>
      </c>
    </row>
    <row r="1154" spans="1:41" hidden="1" x14ac:dyDescent="0.3">
      <c r="A1154">
        <v>11208</v>
      </c>
      <c r="B1154">
        <v>206654</v>
      </c>
      <c r="C1154">
        <v>244057</v>
      </c>
      <c r="D1154">
        <v>524</v>
      </c>
      <c r="G1154" t="s">
        <v>1596</v>
      </c>
      <c r="H1154" t="s">
        <v>1597</v>
      </c>
      <c r="I1154">
        <v>0</v>
      </c>
      <c r="J1154" t="s">
        <v>519</v>
      </c>
      <c r="K1154" t="s">
        <v>520</v>
      </c>
      <c r="L1154">
        <v>3</v>
      </c>
      <c r="M1154">
        <v>37</v>
      </c>
      <c r="N1154" t="s">
        <v>1071</v>
      </c>
      <c r="O1154" t="s">
        <v>1072</v>
      </c>
      <c r="P1154" t="s">
        <v>1073</v>
      </c>
      <c r="Q1154" t="s">
        <v>524</v>
      </c>
      <c r="R1154" t="s">
        <v>525</v>
      </c>
      <c r="S1154" t="s">
        <v>526</v>
      </c>
      <c r="T1154" t="s">
        <v>527</v>
      </c>
      <c r="U1154" t="s">
        <v>554</v>
      </c>
      <c r="V1154" t="s">
        <v>555</v>
      </c>
      <c r="W1154" t="s">
        <v>541</v>
      </c>
      <c r="X1154" t="s">
        <v>542</v>
      </c>
      <c r="Y1154" t="s">
        <v>650</v>
      </c>
      <c r="Z1154" t="s">
        <v>651</v>
      </c>
      <c r="AA1154" t="s">
        <v>26</v>
      </c>
      <c r="AB1154" s="3">
        <v>99452</v>
      </c>
      <c r="AC1154" s="3">
        <v>0</v>
      </c>
      <c r="AD1154">
        <v>0</v>
      </c>
      <c r="AE1154" s="3">
        <v>99452</v>
      </c>
      <c r="AF1154" s="3">
        <f t="shared" si="72"/>
        <v>-99452</v>
      </c>
      <c r="AG1154" s="3">
        <v>0</v>
      </c>
      <c r="AH1154" s="3">
        <f t="shared" si="73"/>
        <v>0</v>
      </c>
      <c r="AI1154" s="3">
        <f t="shared" si="74"/>
        <v>0</v>
      </c>
      <c r="AJ1154">
        <v>0</v>
      </c>
      <c r="AK1154">
        <v>0</v>
      </c>
      <c r="AL1154">
        <v>43149.41</v>
      </c>
      <c r="AM1154">
        <f t="shared" si="75"/>
        <v>86298.82</v>
      </c>
      <c r="AN1154">
        <v>56302.59</v>
      </c>
      <c r="AO1154">
        <v>43.39</v>
      </c>
    </row>
    <row r="1155" spans="1:41" hidden="1" x14ac:dyDescent="0.3">
      <c r="A1155">
        <v>12395</v>
      </c>
      <c r="B1155">
        <v>225232</v>
      </c>
      <c r="C1155">
        <v>257240</v>
      </c>
      <c r="D1155">
        <v>6580</v>
      </c>
      <c r="G1155" t="s">
        <v>1956</v>
      </c>
      <c r="H1155" t="s">
        <v>1957</v>
      </c>
      <c r="I1155">
        <v>0</v>
      </c>
      <c r="J1155" t="s">
        <v>519</v>
      </c>
      <c r="K1155" t="s">
        <v>520</v>
      </c>
      <c r="L1155">
        <v>5</v>
      </c>
      <c r="M1155">
        <v>58</v>
      </c>
      <c r="N1155" t="s">
        <v>617</v>
      </c>
      <c r="O1155" t="s">
        <v>618</v>
      </c>
      <c r="P1155" t="s">
        <v>619</v>
      </c>
      <c r="Q1155" t="s">
        <v>524</v>
      </c>
      <c r="R1155" t="s">
        <v>525</v>
      </c>
      <c r="S1155" t="s">
        <v>526</v>
      </c>
      <c r="T1155" t="s">
        <v>527</v>
      </c>
      <c r="U1155" t="s">
        <v>779</v>
      </c>
      <c r="V1155" t="s">
        <v>780</v>
      </c>
      <c r="W1155" t="s">
        <v>541</v>
      </c>
      <c r="X1155" t="s">
        <v>542</v>
      </c>
      <c r="Y1155" t="s">
        <v>599</v>
      </c>
      <c r="Z1155" t="s">
        <v>600</v>
      </c>
      <c r="AA1155" t="s">
        <v>29</v>
      </c>
      <c r="AB1155" s="3">
        <v>23400</v>
      </c>
      <c r="AC1155">
        <v>0</v>
      </c>
      <c r="AD1155">
        <v>0</v>
      </c>
      <c r="AE1155" s="3">
        <v>23400</v>
      </c>
      <c r="AF1155" s="3">
        <f t="shared" si="72"/>
        <v>0</v>
      </c>
      <c r="AG1155" s="3">
        <v>23400</v>
      </c>
      <c r="AH1155" s="3">
        <f t="shared" si="73"/>
        <v>24172.199999999997</v>
      </c>
      <c r="AI1155" s="3">
        <f t="shared" si="74"/>
        <v>24945.710399999996</v>
      </c>
      <c r="AJ1155">
        <v>0</v>
      </c>
      <c r="AK1155">
        <v>0</v>
      </c>
      <c r="AL1155">
        <v>0</v>
      </c>
      <c r="AM1155">
        <f t="shared" si="75"/>
        <v>0</v>
      </c>
      <c r="AN1155">
        <v>23400</v>
      </c>
      <c r="AO1155">
        <v>0</v>
      </c>
    </row>
    <row r="1156" spans="1:41" hidden="1" x14ac:dyDescent="0.3">
      <c r="A1156">
        <v>11125</v>
      </c>
      <c r="B1156">
        <v>201108</v>
      </c>
      <c r="C1156">
        <v>238596</v>
      </c>
      <c r="D1156">
        <v>441</v>
      </c>
      <c r="G1156" t="s">
        <v>1446</v>
      </c>
      <c r="H1156" t="s">
        <v>1447</v>
      </c>
      <c r="I1156">
        <v>0</v>
      </c>
      <c r="J1156" t="s">
        <v>519</v>
      </c>
      <c r="K1156" t="s">
        <v>520</v>
      </c>
      <c r="L1156">
        <v>6</v>
      </c>
      <c r="M1156">
        <v>61</v>
      </c>
      <c r="N1156" t="s">
        <v>788</v>
      </c>
      <c r="O1156" t="s">
        <v>545</v>
      </c>
      <c r="P1156" t="s">
        <v>546</v>
      </c>
      <c r="Q1156" t="s">
        <v>524</v>
      </c>
      <c r="R1156" t="s">
        <v>525</v>
      </c>
      <c r="S1156" t="s">
        <v>526</v>
      </c>
      <c r="T1156" t="s">
        <v>527</v>
      </c>
      <c r="U1156" t="s">
        <v>528</v>
      </c>
      <c r="V1156" t="s">
        <v>529</v>
      </c>
      <c r="W1156" t="s">
        <v>541</v>
      </c>
      <c r="X1156" t="s">
        <v>542</v>
      </c>
      <c r="Y1156" t="s">
        <v>532</v>
      </c>
      <c r="Z1156" t="s">
        <v>533</v>
      </c>
      <c r="AA1156" t="s">
        <v>28</v>
      </c>
      <c r="AB1156" s="3">
        <v>14666</v>
      </c>
      <c r="AC1156">
        <v>0</v>
      </c>
      <c r="AD1156">
        <v>0</v>
      </c>
      <c r="AE1156" s="3">
        <v>14666</v>
      </c>
      <c r="AF1156" s="3">
        <f t="shared" si="72"/>
        <v>0</v>
      </c>
      <c r="AG1156" s="3">
        <v>14666</v>
      </c>
      <c r="AH1156" s="3">
        <f t="shared" si="73"/>
        <v>15149.977999999999</v>
      </c>
      <c r="AI1156" s="3">
        <f t="shared" si="74"/>
        <v>15634.777296</v>
      </c>
      <c r="AJ1156">
        <v>0</v>
      </c>
      <c r="AK1156">
        <v>0</v>
      </c>
      <c r="AL1156">
        <v>1049.45</v>
      </c>
      <c r="AM1156">
        <f t="shared" si="75"/>
        <v>2098.9</v>
      </c>
      <c r="AN1156">
        <v>13616.55</v>
      </c>
      <c r="AO1156">
        <v>7.16</v>
      </c>
    </row>
    <row r="1157" spans="1:41" hidden="1" x14ac:dyDescent="0.3">
      <c r="A1157">
        <v>11006</v>
      </c>
      <c r="B1157">
        <v>226063</v>
      </c>
      <c r="C1157">
        <v>257770</v>
      </c>
      <c r="D1157">
        <v>322</v>
      </c>
      <c r="G1157" t="s">
        <v>1252</v>
      </c>
      <c r="H1157" t="s">
        <v>1253</v>
      </c>
      <c r="I1157">
        <v>0</v>
      </c>
      <c r="J1157" t="s">
        <v>519</v>
      </c>
      <c r="K1157" t="s">
        <v>520</v>
      </c>
      <c r="L1157">
        <v>10</v>
      </c>
      <c r="M1157">
        <v>104</v>
      </c>
      <c r="N1157" t="s">
        <v>564</v>
      </c>
      <c r="O1157" t="s">
        <v>1254</v>
      </c>
      <c r="P1157" t="s">
        <v>1255</v>
      </c>
      <c r="Q1157" t="s">
        <v>524</v>
      </c>
      <c r="R1157" t="s">
        <v>525</v>
      </c>
      <c r="S1157" t="s">
        <v>526</v>
      </c>
      <c r="T1157" t="s">
        <v>527</v>
      </c>
      <c r="U1157" t="s">
        <v>554</v>
      </c>
      <c r="V1157" t="s">
        <v>555</v>
      </c>
      <c r="W1157" t="s">
        <v>541</v>
      </c>
      <c r="X1157" t="s">
        <v>542</v>
      </c>
      <c r="Y1157" t="s">
        <v>1600</v>
      </c>
      <c r="Z1157" t="s">
        <v>1601</v>
      </c>
      <c r="AA1157" t="s">
        <v>30</v>
      </c>
      <c r="AB1157" s="3">
        <v>11143947</v>
      </c>
      <c r="AC1157">
        <v>0</v>
      </c>
      <c r="AD1157">
        <v>0</v>
      </c>
      <c r="AE1157" s="3">
        <v>11143947</v>
      </c>
      <c r="AF1157" s="3">
        <f t="shared" si="72"/>
        <v>780076.29000000097</v>
      </c>
      <c r="AG1157" s="3">
        <v>11924023.290000001</v>
      </c>
      <c r="AH1157" s="3">
        <f t="shared" si="73"/>
        <v>12317516.058569999</v>
      </c>
      <c r="AI1157" s="3">
        <f t="shared" si="74"/>
        <v>12711676.57244424</v>
      </c>
      <c r="AJ1157">
        <v>0</v>
      </c>
      <c r="AK1157">
        <v>0</v>
      </c>
      <c r="AL1157">
        <v>5004909.1900000004</v>
      </c>
      <c r="AM1157">
        <f t="shared" si="75"/>
        <v>10009818.380000001</v>
      </c>
      <c r="AN1157">
        <v>6139037.8099999996</v>
      </c>
      <c r="AO1157">
        <v>44.91</v>
      </c>
    </row>
    <row r="1158" spans="1:41" hidden="1" x14ac:dyDescent="0.3">
      <c r="A1158">
        <v>11006</v>
      </c>
      <c r="B1158">
        <v>226064</v>
      </c>
      <c r="C1158">
        <v>257771</v>
      </c>
      <c r="D1158">
        <v>322</v>
      </c>
      <c r="G1158" t="s">
        <v>1252</v>
      </c>
      <c r="H1158" t="s">
        <v>1253</v>
      </c>
      <c r="I1158">
        <v>0</v>
      </c>
      <c r="J1158" t="s">
        <v>519</v>
      </c>
      <c r="K1158" t="s">
        <v>520</v>
      </c>
      <c r="L1158">
        <v>10</v>
      </c>
      <c r="M1158">
        <v>104</v>
      </c>
      <c r="N1158" t="s">
        <v>564</v>
      </c>
      <c r="O1158" t="s">
        <v>1254</v>
      </c>
      <c r="P1158" t="s">
        <v>1255</v>
      </c>
      <c r="Q1158" t="s">
        <v>524</v>
      </c>
      <c r="R1158" t="s">
        <v>525</v>
      </c>
      <c r="S1158" t="s">
        <v>526</v>
      </c>
      <c r="T1158" t="s">
        <v>527</v>
      </c>
      <c r="U1158" t="s">
        <v>554</v>
      </c>
      <c r="V1158" t="s">
        <v>555</v>
      </c>
      <c r="W1158" t="s">
        <v>541</v>
      </c>
      <c r="X1158" t="s">
        <v>542</v>
      </c>
      <c r="Y1158" t="s">
        <v>1602</v>
      </c>
      <c r="Z1158" t="s">
        <v>1603</v>
      </c>
      <c r="AA1158" t="s">
        <v>30</v>
      </c>
      <c r="AB1158" s="3">
        <v>2060640</v>
      </c>
      <c r="AC1158">
        <v>0</v>
      </c>
      <c r="AD1158">
        <v>0</v>
      </c>
      <c r="AE1158" s="3">
        <v>2060640</v>
      </c>
      <c r="AF1158" s="3">
        <f t="shared" si="72"/>
        <v>144244.80000000028</v>
      </c>
      <c r="AG1158" s="3">
        <v>2204884.8000000003</v>
      </c>
      <c r="AH1158" s="3">
        <f t="shared" si="73"/>
        <v>2277645.9983999999</v>
      </c>
      <c r="AI1158" s="3">
        <f t="shared" si="74"/>
        <v>2350530.6703487998</v>
      </c>
      <c r="AJ1158">
        <v>0</v>
      </c>
      <c r="AK1158">
        <v>0</v>
      </c>
      <c r="AL1158">
        <v>975333</v>
      </c>
      <c r="AM1158">
        <f t="shared" si="75"/>
        <v>1950666</v>
      </c>
      <c r="AN1158">
        <v>1085307</v>
      </c>
      <c r="AO1158">
        <v>47.33</v>
      </c>
    </row>
    <row r="1159" spans="1:41" hidden="1" x14ac:dyDescent="0.3">
      <c r="A1159">
        <v>11006</v>
      </c>
      <c r="B1159">
        <v>226065</v>
      </c>
      <c r="C1159">
        <v>257772</v>
      </c>
      <c r="D1159">
        <v>322</v>
      </c>
      <c r="G1159" t="s">
        <v>1252</v>
      </c>
      <c r="H1159" t="s">
        <v>1253</v>
      </c>
      <c r="I1159">
        <v>0</v>
      </c>
      <c r="J1159" t="s">
        <v>519</v>
      </c>
      <c r="K1159" t="s">
        <v>520</v>
      </c>
      <c r="L1159">
        <v>10</v>
      </c>
      <c r="M1159">
        <v>104</v>
      </c>
      <c r="N1159" t="s">
        <v>564</v>
      </c>
      <c r="O1159" t="s">
        <v>1254</v>
      </c>
      <c r="P1159" t="s">
        <v>1255</v>
      </c>
      <c r="Q1159" t="s">
        <v>524</v>
      </c>
      <c r="R1159" t="s">
        <v>525</v>
      </c>
      <c r="S1159" t="s">
        <v>526</v>
      </c>
      <c r="T1159" t="s">
        <v>527</v>
      </c>
      <c r="U1159" t="s">
        <v>554</v>
      </c>
      <c r="V1159" t="s">
        <v>555</v>
      </c>
      <c r="W1159" t="s">
        <v>541</v>
      </c>
      <c r="X1159" t="s">
        <v>542</v>
      </c>
      <c r="Y1159" t="s">
        <v>1604</v>
      </c>
      <c r="Z1159" t="s">
        <v>1605</v>
      </c>
      <c r="AA1159" t="s">
        <v>30</v>
      </c>
      <c r="AB1159" s="3">
        <v>3714647</v>
      </c>
      <c r="AC1159">
        <v>0</v>
      </c>
      <c r="AD1159">
        <v>0</v>
      </c>
      <c r="AE1159" s="3">
        <v>3714647</v>
      </c>
      <c r="AF1159" s="3">
        <f t="shared" si="72"/>
        <v>260025.29000000004</v>
      </c>
      <c r="AG1159" s="3">
        <v>3974672.29</v>
      </c>
      <c r="AH1159" s="3">
        <f t="shared" si="73"/>
        <v>4105836.4755699998</v>
      </c>
      <c r="AI1159" s="3">
        <f t="shared" si="74"/>
        <v>4237223.2427882403</v>
      </c>
      <c r="AJ1159">
        <v>0</v>
      </c>
      <c r="AK1159">
        <v>0</v>
      </c>
      <c r="AL1159">
        <v>1672351.73</v>
      </c>
      <c r="AM1159">
        <f t="shared" si="75"/>
        <v>3344703.46</v>
      </c>
      <c r="AN1159">
        <v>2042295.27</v>
      </c>
      <c r="AO1159">
        <v>45.02</v>
      </c>
    </row>
    <row r="1160" spans="1:41" hidden="1" x14ac:dyDescent="0.3">
      <c r="A1160">
        <v>12321</v>
      </c>
      <c r="B1160">
        <v>224289</v>
      </c>
      <c r="C1160">
        <v>256729</v>
      </c>
      <c r="D1160">
        <v>6544</v>
      </c>
      <c r="G1160" t="s">
        <v>2100</v>
      </c>
      <c r="H1160" t="s">
        <v>2101</v>
      </c>
      <c r="I1160">
        <v>0</v>
      </c>
      <c r="J1160" t="s">
        <v>519</v>
      </c>
      <c r="K1160" t="s">
        <v>520</v>
      </c>
      <c r="L1160">
        <v>5</v>
      </c>
      <c r="M1160">
        <v>58</v>
      </c>
      <c r="N1160" t="s">
        <v>617</v>
      </c>
      <c r="O1160" t="s">
        <v>618</v>
      </c>
      <c r="P1160" t="s">
        <v>619</v>
      </c>
      <c r="Q1160" t="s">
        <v>524</v>
      </c>
      <c r="R1160" t="s">
        <v>525</v>
      </c>
      <c r="S1160" t="s">
        <v>526</v>
      </c>
      <c r="T1160" t="s">
        <v>527</v>
      </c>
      <c r="U1160" t="s">
        <v>779</v>
      </c>
      <c r="V1160" t="s">
        <v>780</v>
      </c>
      <c r="W1160" t="s">
        <v>530</v>
      </c>
      <c r="X1160" t="s">
        <v>531</v>
      </c>
      <c r="Y1160" t="s">
        <v>706</v>
      </c>
      <c r="Z1160" t="s">
        <v>707</v>
      </c>
      <c r="AA1160" t="s">
        <v>28</v>
      </c>
      <c r="AB1160" s="3">
        <v>14269</v>
      </c>
      <c r="AC1160">
        <v>0</v>
      </c>
      <c r="AD1160">
        <v>0</v>
      </c>
      <c r="AE1160" s="3">
        <v>14269</v>
      </c>
      <c r="AF1160" s="3">
        <f t="shared" si="72"/>
        <v>0</v>
      </c>
      <c r="AG1160" s="3">
        <v>14269</v>
      </c>
      <c r="AH1160" s="3">
        <f t="shared" si="73"/>
        <v>14739.876999999999</v>
      </c>
      <c r="AI1160" s="3">
        <f t="shared" si="74"/>
        <v>15211.553064</v>
      </c>
      <c r="AJ1160">
        <v>0</v>
      </c>
      <c r="AK1160">
        <v>0</v>
      </c>
      <c r="AL1160">
        <v>0</v>
      </c>
      <c r="AM1160">
        <f t="shared" si="75"/>
        <v>0</v>
      </c>
      <c r="AN1160">
        <v>14269</v>
      </c>
      <c r="AO1160">
        <v>0</v>
      </c>
    </row>
    <row r="1161" spans="1:41" hidden="1" x14ac:dyDescent="0.3">
      <c r="A1161">
        <v>12377</v>
      </c>
      <c r="B1161">
        <v>224366</v>
      </c>
      <c r="C1161">
        <v>256787</v>
      </c>
      <c r="D1161">
        <v>6541</v>
      </c>
      <c r="G1161" t="s">
        <v>2186</v>
      </c>
      <c r="H1161" t="s">
        <v>2187</v>
      </c>
      <c r="I1161">
        <v>0</v>
      </c>
      <c r="J1161" t="s">
        <v>519</v>
      </c>
      <c r="K1161" t="s">
        <v>520</v>
      </c>
      <c r="L1161">
        <v>5</v>
      </c>
      <c r="M1161">
        <v>58</v>
      </c>
      <c r="N1161" t="s">
        <v>617</v>
      </c>
      <c r="O1161" t="s">
        <v>618</v>
      </c>
      <c r="P1161" t="s">
        <v>619</v>
      </c>
      <c r="Q1161" t="s">
        <v>524</v>
      </c>
      <c r="R1161" t="s">
        <v>525</v>
      </c>
      <c r="S1161" t="s">
        <v>526</v>
      </c>
      <c r="T1161" t="s">
        <v>527</v>
      </c>
      <c r="U1161" t="s">
        <v>779</v>
      </c>
      <c r="V1161" t="s">
        <v>780</v>
      </c>
      <c r="W1161" t="s">
        <v>530</v>
      </c>
      <c r="X1161" t="s">
        <v>531</v>
      </c>
      <c r="Y1161" t="s">
        <v>706</v>
      </c>
      <c r="Z1161" t="s">
        <v>707</v>
      </c>
      <c r="AA1161" t="s">
        <v>28</v>
      </c>
      <c r="AB1161" s="3">
        <v>14269</v>
      </c>
      <c r="AC1161">
        <v>0</v>
      </c>
      <c r="AD1161">
        <v>0</v>
      </c>
      <c r="AE1161" s="3">
        <v>14269</v>
      </c>
      <c r="AF1161" s="3">
        <f t="shared" si="72"/>
        <v>0</v>
      </c>
      <c r="AG1161" s="3">
        <v>14269</v>
      </c>
      <c r="AH1161" s="3">
        <f t="shared" si="73"/>
        <v>14739.876999999999</v>
      </c>
      <c r="AI1161" s="3">
        <f t="shared" si="74"/>
        <v>15211.553064</v>
      </c>
      <c r="AJ1161">
        <v>0</v>
      </c>
      <c r="AK1161">
        <v>0</v>
      </c>
      <c r="AL1161">
        <v>0</v>
      </c>
      <c r="AM1161">
        <f t="shared" si="75"/>
        <v>0</v>
      </c>
      <c r="AN1161">
        <v>14269</v>
      </c>
      <c r="AO1161">
        <v>0</v>
      </c>
    </row>
    <row r="1162" spans="1:41" hidden="1" x14ac:dyDescent="0.3">
      <c r="A1162">
        <v>12378</v>
      </c>
      <c r="B1162">
        <v>224365</v>
      </c>
      <c r="C1162">
        <v>256786</v>
      </c>
      <c r="D1162">
        <v>6542</v>
      </c>
      <c r="G1162" t="s">
        <v>2188</v>
      </c>
      <c r="H1162" t="s">
        <v>2189</v>
      </c>
      <c r="I1162">
        <v>0</v>
      </c>
      <c r="J1162" t="s">
        <v>519</v>
      </c>
      <c r="K1162" t="s">
        <v>520</v>
      </c>
      <c r="L1162">
        <v>5</v>
      </c>
      <c r="M1162">
        <v>58</v>
      </c>
      <c r="N1162" t="s">
        <v>617</v>
      </c>
      <c r="O1162" t="s">
        <v>618</v>
      </c>
      <c r="P1162" t="s">
        <v>619</v>
      </c>
      <c r="Q1162" t="s">
        <v>524</v>
      </c>
      <c r="R1162" t="s">
        <v>525</v>
      </c>
      <c r="S1162" t="s">
        <v>526</v>
      </c>
      <c r="T1162" t="s">
        <v>527</v>
      </c>
      <c r="U1162" t="s">
        <v>779</v>
      </c>
      <c r="V1162" t="s">
        <v>780</v>
      </c>
      <c r="W1162" t="s">
        <v>530</v>
      </c>
      <c r="X1162" t="s">
        <v>531</v>
      </c>
      <c r="Y1162" t="s">
        <v>706</v>
      </c>
      <c r="Z1162" t="s">
        <v>707</v>
      </c>
      <c r="AA1162" t="s">
        <v>28</v>
      </c>
      <c r="AB1162" s="3">
        <v>14269</v>
      </c>
      <c r="AC1162">
        <v>0</v>
      </c>
      <c r="AD1162">
        <v>0</v>
      </c>
      <c r="AE1162" s="3">
        <v>14269</v>
      </c>
      <c r="AF1162" s="3">
        <f t="shared" si="72"/>
        <v>0</v>
      </c>
      <c r="AG1162" s="3">
        <v>14269</v>
      </c>
      <c r="AH1162" s="3">
        <f t="shared" si="73"/>
        <v>14739.876999999999</v>
      </c>
      <c r="AI1162" s="3">
        <f t="shared" si="74"/>
        <v>15211.553064</v>
      </c>
      <c r="AJ1162">
        <v>0</v>
      </c>
      <c r="AK1162">
        <v>0</v>
      </c>
      <c r="AL1162">
        <v>0</v>
      </c>
      <c r="AM1162">
        <f t="shared" si="75"/>
        <v>0</v>
      </c>
      <c r="AN1162">
        <v>14269</v>
      </c>
      <c r="AO1162">
        <v>0</v>
      </c>
    </row>
    <row r="1163" spans="1:41" hidden="1" x14ac:dyDescent="0.3">
      <c r="A1163">
        <v>12379</v>
      </c>
      <c r="B1163">
        <v>224364</v>
      </c>
      <c r="C1163">
        <v>256785</v>
      </c>
      <c r="D1163">
        <v>6543</v>
      </c>
      <c r="G1163" t="s">
        <v>2190</v>
      </c>
      <c r="H1163" t="s">
        <v>2191</v>
      </c>
      <c r="I1163">
        <v>0</v>
      </c>
      <c r="J1163" t="s">
        <v>519</v>
      </c>
      <c r="K1163" t="s">
        <v>520</v>
      </c>
      <c r="L1163">
        <v>5</v>
      </c>
      <c r="M1163">
        <v>58</v>
      </c>
      <c r="N1163" t="s">
        <v>617</v>
      </c>
      <c r="O1163" t="s">
        <v>618</v>
      </c>
      <c r="P1163" t="s">
        <v>619</v>
      </c>
      <c r="Q1163" t="s">
        <v>524</v>
      </c>
      <c r="R1163" t="s">
        <v>525</v>
      </c>
      <c r="S1163" t="s">
        <v>526</v>
      </c>
      <c r="T1163" t="s">
        <v>527</v>
      </c>
      <c r="U1163" t="s">
        <v>779</v>
      </c>
      <c r="V1163" t="s">
        <v>780</v>
      </c>
      <c r="W1163" t="s">
        <v>530</v>
      </c>
      <c r="X1163" t="s">
        <v>531</v>
      </c>
      <c r="Y1163" t="s">
        <v>706</v>
      </c>
      <c r="Z1163" t="s">
        <v>707</v>
      </c>
      <c r="AA1163" t="s">
        <v>28</v>
      </c>
      <c r="AB1163" s="3">
        <v>14269</v>
      </c>
      <c r="AC1163">
        <v>0</v>
      </c>
      <c r="AD1163">
        <v>0</v>
      </c>
      <c r="AE1163" s="3">
        <v>14269</v>
      </c>
      <c r="AF1163" s="3">
        <f t="shared" si="72"/>
        <v>0</v>
      </c>
      <c r="AG1163" s="3">
        <v>14269</v>
      </c>
      <c r="AH1163" s="3">
        <f t="shared" si="73"/>
        <v>14739.876999999999</v>
      </c>
      <c r="AI1163" s="3">
        <f t="shared" si="74"/>
        <v>15211.553064</v>
      </c>
      <c r="AJ1163">
        <v>0</v>
      </c>
      <c r="AK1163">
        <v>0</v>
      </c>
      <c r="AL1163">
        <v>0</v>
      </c>
      <c r="AM1163">
        <f t="shared" si="75"/>
        <v>0</v>
      </c>
      <c r="AN1163">
        <v>14269</v>
      </c>
      <c r="AO1163">
        <v>0</v>
      </c>
    </row>
    <row r="1164" spans="1:41" hidden="1" x14ac:dyDescent="0.3">
      <c r="A1164">
        <v>12386</v>
      </c>
      <c r="B1164">
        <v>224358</v>
      </c>
      <c r="C1164">
        <v>256781</v>
      </c>
      <c r="D1164">
        <v>6561</v>
      </c>
      <c r="G1164" t="s">
        <v>1998</v>
      </c>
      <c r="H1164" t="s">
        <v>1999</v>
      </c>
      <c r="I1164">
        <v>0</v>
      </c>
      <c r="J1164" t="s">
        <v>519</v>
      </c>
      <c r="K1164" t="s">
        <v>520</v>
      </c>
      <c r="L1164">
        <v>5</v>
      </c>
      <c r="M1164">
        <v>58</v>
      </c>
      <c r="N1164" t="s">
        <v>617</v>
      </c>
      <c r="O1164" t="s">
        <v>618</v>
      </c>
      <c r="P1164" t="s">
        <v>619</v>
      </c>
      <c r="Q1164" t="s">
        <v>524</v>
      </c>
      <c r="R1164" t="s">
        <v>525</v>
      </c>
      <c r="S1164" t="s">
        <v>526</v>
      </c>
      <c r="T1164" t="s">
        <v>527</v>
      </c>
      <c r="U1164" t="s">
        <v>779</v>
      </c>
      <c r="V1164" t="s">
        <v>780</v>
      </c>
      <c r="W1164" t="s">
        <v>530</v>
      </c>
      <c r="X1164" t="s">
        <v>531</v>
      </c>
      <c r="Y1164" t="s">
        <v>706</v>
      </c>
      <c r="Z1164" t="s">
        <v>707</v>
      </c>
      <c r="AA1164" t="s">
        <v>28</v>
      </c>
      <c r="AB1164" s="3">
        <v>14100</v>
      </c>
      <c r="AC1164">
        <v>0</v>
      </c>
      <c r="AD1164">
        <v>0</v>
      </c>
      <c r="AE1164" s="3">
        <v>14100</v>
      </c>
      <c r="AF1164" s="3">
        <f t="shared" si="72"/>
        <v>0</v>
      </c>
      <c r="AG1164" s="3">
        <v>14100</v>
      </c>
      <c r="AH1164" s="3">
        <f t="shared" si="73"/>
        <v>14565.3</v>
      </c>
      <c r="AI1164" s="3">
        <f t="shared" si="74"/>
        <v>15031.3896</v>
      </c>
      <c r="AJ1164">
        <v>0</v>
      </c>
      <c r="AK1164">
        <v>0</v>
      </c>
      <c r="AL1164">
        <v>0</v>
      </c>
      <c r="AM1164">
        <f t="shared" si="75"/>
        <v>0</v>
      </c>
      <c r="AN1164">
        <v>14100</v>
      </c>
      <c r="AO1164">
        <v>0</v>
      </c>
    </row>
    <row r="1165" spans="1:41" hidden="1" x14ac:dyDescent="0.3">
      <c r="A1165">
        <v>12646</v>
      </c>
      <c r="B1165">
        <v>232140</v>
      </c>
      <c r="C1165">
        <v>256233</v>
      </c>
      <c r="D1165">
        <v>8702</v>
      </c>
      <c r="G1165" t="s">
        <v>1616</v>
      </c>
      <c r="H1165" t="s">
        <v>1617</v>
      </c>
      <c r="I1165">
        <v>0</v>
      </c>
      <c r="J1165" t="s">
        <v>519</v>
      </c>
      <c r="K1165" t="s">
        <v>520</v>
      </c>
      <c r="L1165">
        <v>4</v>
      </c>
      <c r="M1165">
        <v>89</v>
      </c>
      <c r="N1165" t="s">
        <v>774</v>
      </c>
      <c r="O1165" t="s">
        <v>575</v>
      </c>
      <c r="P1165" t="s">
        <v>576</v>
      </c>
      <c r="Q1165" t="s">
        <v>524</v>
      </c>
      <c r="R1165" t="s">
        <v>525</v>
      </c>
      <c r="S1165" t="s">
        <v>526</v>
      </c>
      <c r="T1165" t="s">
        <v>527</v>
      </c>
      <c r="U1165" t="s">
        <v>554</v>
      </c>
      <c r="V1165" t="s">
        <v>555</v>
      </c>
      <c r="W1165" t="s">
        <v>541</v>
      </c>
      <c r="X1165" t="s">
        <v>542</v>
      </c>
      <c r="Y1165" t="s">
        <v>1618</v>
      </c>
      <c r="Z1165" t="s">
        <v>1619</v>
      </c>
      <c r="AA1165" t="s">
        <v>24</v>
      </c>
      <c r="AB1165" s="3">
        <v>1500000</v>
      </c>
      <c r="AC1165">
        <v>0</v>
      </c>
      <c r="AD1165">
        <v>0</v>
      </c>
      <c r="AE1165" s="3">
        <v>1500000</v>
      </c>
      <c r="AF1165" s="3">
        <f t="shared" si="72"/>
        <v>0</v>
      </c>
      <c r="AG1165" s="3">
        <v>1500000</v>
      </c>
      <c r="AH1165" s="3">
        <f t="shared" si="73"/>
        <v>1549499.9999999998</v>
      </c>
      <c r="AI1165" s="3">
        <f t="shared" si="74"/>
        <v>1599083.9999999998</v>
      </c>
      <c r="AJ1165">
        <v>0</v>
      </c>
      <c r="AK1165">
        <v>0</v>
      </c>
      <c r="AL1165">
        <v>0</v>
      </c>
      <c r="AM1165">
        <f t="shared" si="75"/>
        <v>0</v>
      </c>
      <c r="AN1165">
        <v>1500000</v>
      </c>
      <c r="AO1165">
        <v>0</v>
      </c>
    </row>
    <row r="1166" spans="1:41" hidden="1" x14ac:dyDescent="0.3">
      <c r="A1166">
        <v>12396</v>
      </c>
      <c r="B1166">
        <v>225231</v>
      </c>
      <c r="C1166">
        <v>257239</v>
      </c>
      <c r="D1166">
        <v>6581</v>
      </c>
      <c r="G1166" t="s">
        <v>1904</v>
      </c>
      <c r="H1166" t="s">
        <v>1905</v>
      </c>
      <c r="I1166">
        <v>0</v>
      </c>
      <c r="J1166" t="s">
        <v>519</v>
      </c>
      <c r="K1166" t="s">
        <v>520</v>
      </c>
      <c r="L1166">
        <v>5</v>
      </c>
      <c r="M1166">
        <v>58</v>
      </c>
      <c r="N1166" t="s">
        <v>617</v>
      </c>
      <c r="O1166" t="s">
        <v>618</v>
      </c>
      <c r="P1166" t="s">
        <v>619</v>
      </c>
      <c r="Q1166" t="s">
        <v>524</v>
      </c>
      <c r="R1166" t="s">
        <v>525</v>
      </c>
      <c r="S1166" t="s">
        <v>526</v>
      </c>
      <c r="T1166" t="s">
        <v>527</v>
      </c>
      <c r="U1166" t="s">
        <v>779</v>
      </c>
      <c r="V1166" t="s">
        <v>780</v>
      </c>
      <c r="W1166" t="s">
        <v>541</v>
      </c>
      <c r="X1166" t="s">
        <v>542</v>
      </c>
      <c r="Y1166" t="s">
        <v>599</v>
      </c>
      <c r="Z1166" t="s">
        <v>600</v>
      </c>
      <c r="AA1166" t="s">
        <v>29</v>
      </c>
      <c r="AB1166" s="3">
        <v>23400</v>
      </c>
      <c r="AC1166">
        <v>0</v>
      </c>
      <c r="AD1166">
        <v>0</v>
      </c>
      <c r="AE1166" s="3">
        <v>23400</v>
      </c>
      <c r="AF1166" s="3">
        <f t="shared" si="72"/>
        <v>0</v>
      </c>
      <c r="AG1166" s="3">
        <v>23400</v>
      </c>
      <c r="AH1166" s="3">
        <f t="shared" si="73"/>
        <v>24172.199999999997</v>
      </c>
      <c r="AI1166" s="3">
        <f t="shared" si="74"/>
        <v>24945.710399999996</v>
      </c>
      <c r="AJ1166">
        <v>0</v>
      </c>
      <c r="AK1166">
        <v>0</v>
      </c>
      <c r="AL1166">
        <v>0</v>
      </c>
      <c r="AM1166">
        <f t="shared" si="75"/>
        <v>0</v>
      </c>
      <c r="AN1166">
        <v>23400</v>
      </c>
      <c r="AO1166">
        <v>0</v>
      </c>
    </row>
    <row r="1167" spans="1:41" hidden="1" x14ac:dyDescent="0.3">
      <c r="A1167">
        <v>12397</v>
      </c>
      <c r="B1167">
        <v>225230</v>
      </c>
      <c r="C1167">
        <v>257238</v>
      </c>
      <c r="D1167">
        <v>6582</v>
      </c>
      <c r="G1167" t="s">
        <v>1960</v>
      </c>
      <c r="H1167" t="s">
        <v>1961</v>
      </c>
      <c r="I1167">
        <v>0</v>
      </c>
      <c r="J1167" t="s">
        <v>519</v>
      </c>
      <c r="K1167" t="s">
        <v>520</v>
      </c>
      <c r="L1167">
        <v>5</v>
      </c>
      <c r="M1167">
        <v>58</v>
      </c>
      <c r="N1167" t="s">
        <v>617</v>
      </c>
      <c r="O1167" t="s">
        <v>618</v>
      </c>
      <c r="P1167" t="s">
        <v>619</v>
      </c>
      <c r="Q1167" t="s">
        <v>524</v>
      </c>
      <c r="R1167" t="s">
        <v>525</v>
      </c>
      <c r="S1167" t="s">
        <v>526</v>
      </c>
      <c r="T1167" t="s">
        <v>527</v>
      </c>
      <c r="U1167" t="s">
        <v>779</v>
      </c>
      <c r="V1167" t="s">
        <v>780</v>
      </c>
      <c r="W1167" t="s">
        <v>541</v>
      </c>
      <c r="X1167" t="s">
        <v>542</v>
      </c>
      <c r="Y1167" t="s">
        <v>599</v>
      </c>
      <c r="Z1167" t="s">
        <v>600</v>
      </c>
      <c r="AA1167" t="s">
        <v>29</v>
      </c>
      <c r="AB1167" s="3">
        <v>23400</v>
      </c>
      <c r="AC1167">
        <v>0</v>
      </c>
      <c r="AD1167">
        <v>0</v>
      </c>
      <c r="AE1167" s="3">
        <v>23400</v>
      </c>
      <c r="AF1167" s="3">
        <f t="shared" si="72"/>
        <v>0</v>
      </c>
      <c r="AG1167" s="3">
        <v>23400</v>
      </c>
      <c r="AH1167" s="3">
        <f t="shared" si="73"/>
        <v>24172.199999999997</v>
      </c>
      <c r="AI1167" s="3">
        <f t="shared" si="74"/>
        <v>24945.710399999996</v>
      </c>
      <c r="AJ1167">
        <v>0</v>
      </c>
      <c r="AK1167">
        <v>0</v>
      </c>
      <c r="AL1167">
        <v>0</v>
      </c>
      <c r="AM1167">
        <f t="shared" si="75"/>
        <v>0</v>
      </c>
      <c r="AN1167">
        <v>23400</v>
      </c>
      <c r="AO1167">
        <v>0</v>
      </c>
    </row>
    <row r="1168" spans="1:41" hidden="1" x14ac:dyDescent="0.3">
      <c r="A1168">
        <v>12398</v>
      </c>
      <c r="B1168">
        <v>225229</v>
      </c>
      <c r="C1168">
        <v>257237</v>
      </c>
      <c r="D1168">
        <v>6583</v>
      </c>
      <c r="G1168" t="s">
        <v>1968</v>
      </c>
      <c r="H1168" t="s">
        <v>1969</v>
      </c>
      <c r="I1168">
        <v>0</v>
      </c>
      <c r="J1168" t="s">
        <v>519</v>
      </c>
      <c r="K1168" t="s">
        <v>520</v>
      </c>
      <c r="L1168">
        <v>5</v>
      </c>
      <c r="M1168">
        <v>58</v>
      </c>
      <c r="N1168" t="s">
        <v>617</v>
      </c>
      <c r="O1168" t="s">
        <v>618</v>
      </c>
      <c r="P1168" t="s">
        <v>619</v>
      </c>
      <c r="Q1168" t="s">
        <v>524</v>
      </c>
      <c r="R1168" t="s">
        <v>525</v>
      </c>
      <c r="S1168" t="s">
        <v>526</v>
      </c>
      <c r="T1168" t="s">
        <v>527</v>
      </c>
      <c r="U1168" t="s">
        <v>779</v>
      </c>
      <c r="V1168" t="s">
        <v>780</v>
      </c>
      <c r="W1168" t="s">
        <v>541</v>
      </c>
      <c r="X1168" t="s">
        <v>542</v>
      </c>
      <c r="Y1168" t="s">
        <v>599</v>
      </c>
      <c r="Z1168" t="s">
        <v>600</v>
      </c>
      <c r="AA1168" t="s">
        <v>29</v>
      </c>
      <c r="AB1168" s="3">
        <v>23400</v>
      </c>
      <c r="AC1168">
        <v>0</v>
      </c>
      <c r="AD1168">
        <v>0</v>
      </c>
      <c r="AE1168" s="3">
        <v>23400</v>
      </c>
      <c r="AF1168" s="3">
        <f t="shared" si="72"/>
        <v>0</v>
      </c>
      <c r="AG1168" s="3">
        <v>23400</v>
      </c>
      <c r="AH1168" s="3">
        <f t="shared" si="73"/>
        <v>24172.199999999997</v>
      </c>
      <c r="AI1168" s="3">
        <f t="shared" si="74"/>
        <v>24945.710399999996</v>
      </c>
      <c r="AJ1168">
        <v>0</v>
      </c>
      <c r="AK1168">
        <v>0</v>
      </c>
      <c r="AL1168">
        <v>0</v>
      </c>
      <c r="AM1168">
        <f t="shared" si="75"/>
        <v>0</v>
      </c>
      <c r="AN1168">
        <v>23400</v>
      </c>
      <c r="AO1168">
        <v>0</v>
      </c>
    </row>
    <row r="1169" spans="1:41" hidden="1" x14ac:dyDescent="0.3">
      <c r="A1169">
        <v>12399</v>
      </c>
      <c r="B1169">
        <v>225228</v>
      </c>
      <c r="C1169">
        <v>257236</v>
      </c>
      <c r="D1169">
        <v>6584</v>
      </c>
      <c r="G1169" t="s">
        <v>1972</v>
      </c>
      <c r="H1169" t="s">
        <v>1973</v>
      </c>
      <c r="I1169">
        <v>0</v>
      </c>
      <c r="J1169" t="s">
        <v>519</v>
      </c>
      <c r="K1169" t="s">
        <v>520</v>
      </c>
      <c r="L1169">
        <v>5</v>
      </c>
      <c r="M1169">
        <v>58</v>
      </c>
      <c r="N1169" t="s">
        <v>617</v>
      </c>
      <c r="O1169" t="s">
        <v>618</v>
      </c>
      <c r="P1169" t="s">
        <v>619</v>
      </c>
      <c r="Q1169" t="s">
        <v>524</v>
      </c>
      <c r="R1169" t="s">
        <v>525</v>
      </c>
      <c r="S1169" t="s">
        <v>526</v>
      </c>
      <c r="T1169" t="s">
        <v>527</v>
      </c>
      <c r="U1169" t="s">
        <v>779</v>
      </c>
      <c r="V1169" t="s">
        <v>780</v>
      </c>
      <c r="W1169" t="s">
        <v>541</v>
      </c>
      <c r="X1169" t="s">
        <v>542</v>
      </c>
      <c r="Y1169" t="s">
        <v>599</v>
      </c>
      <c r="Z1169" t="s">
        <v>600</v>
      </c>
      <c r="AA1169" t="s">
        <v>29</v>
      </c>
      <c r="AB1169" s="3">
        <v>23400</v>
      </c>
      <c r="AC1169">
        <v>0</v>
      </c>
      <c r="AD1169">
        <v>0</v>
      </c>
      <c r="AE1169" s="3">
        <v>23400</v>
      </c>
      <c r="AF1169" s="3">
        <f t="shared" si="72"/>
        <v>0</v>
      </c>
      <c r="AG1169" s="3">
        <v>23400</v>
      </c>
      <c r="AH1169" s="3">
        <f t="shared" si="73"/>
        <v>24172.199999999997</v>
      </c>
      <c r="AI1169" s="3">
        <f t="shared" si="74"/>
        <v>24945.710399999996</v>
      </c>
      <c r="AJ1169">
        <v>0</v>
      </c>
      <c r="AK1169">
        <v>0</v>
      </c>
      <c r="AL1169">
        <v>0</v>
      </c>
      <c r="AM1169">
        <f t="shared" si="75"/>
        <v>0</v>
      </c>
      <c r="AN1169">
        <v>23400</v>
      </c>
      <c r="AO1169">
        <v>0</v>
      </c>
    </row>
    <row r="1170" spans="1:41" hidden="1" x14ac:dyDescent="0.3">
      <c r="A1170">
        <v>12400</v>
      </c>
      <c r="B1170">
        <v>225227</v>
      </c>
      <c r="C1170">
        <v>257235</v>
      </c>
      <c r="D1170">
        <v>6585</v>
      </c>
      <c r="G1170" t="s">
        <v>1974</v>
      </c>
      <c r="H1170" t="s">
        <v>1975</v>
      </c>
      <c r="I1170">
        <v>0</v>
      </c>
      <c r="J1170" t="s">
        <v>519</v>
      </c>
      <c r="K1170" t="s">
        <v>520</v>
      </c>
      <c r="L1170">
        <v>5</v>
      </c>
      <c r="M1170">
        <v>58</v>
      </c>
      <c r="N1170" t="s">
        <v>617</v>
      </c>
      <c r="O1170" t="s">
        <v>618</v>
      </c>
      <c r="P1170" t="s">
        <v>619</v>
      </c>
      <c r="Q1170" t="s">
        <v>524</v>
      </c>
      <c r="R1170" t="s">
        <v>525</v>
      </c>
      <c r="S1170" t="s">
        <v>526</v>
      </c>
      <c r="T1170" t="s">
        <v>527</v>
      </c>
      <c r="U1170" t="s">
        <v>779</v>
      </c>
      <c r="V1170" t="s">
        <v>780</v>
      </c>
      <c r="W1170" t="s">
        <v>541</v>
      </c>
      <c r="X1170" t="s">
        <v>542</v>
      </c>
      <c r="Y1170" t="s">
        <v>599</v>
      </c>
      <c r="Z1170" t="s">
        <v>600</v>
      </c>
      <c r="AA1170" t="s">
        <v>29</v>
      </c>
      <c r="AB1170" s="3">
        <v>23400</v>
      </c>
      <c r="AC1170">
        <v>0</v>
      </c>
      <c r="AD1170">
        <v>0</v>
      </c>
      <c r="AE1170" s="3">
        <v>23400</v>
      </c>
      <c r="AF1170" s="3">
        <f t="shared" si="72"/>
        <v>0</v>
      </c>
      <c r="AG1170" s="3">
        <v>23400</v>
      </c>
      <c r="AH1170" s="3">
        <f t="shared" si="73"/>
        <v>24172.199999999997</v>
      </c>
      <c r="AI1170" s="3">
        <f t="shared" si="74"/>
        <v>24945.710399999996</v>
      </c>
      <c r="AJ1170">
        <v>0</v>
      </c>
      <c r="AK1170">
        <v>0</v>
      </c>
      <c r="AL1170">
        <v>0</v>
      </c>
      <c r="AM1170">
        <f t="shared" si="75"/>
        <v>0</v>
      </c>
      <c r="AN1170">
        <v>23400</v>
      </c>
      <c r="AO1170">
        <v>0</v>
      </c>
    </row>
    <row r="1171" spans="1:41" hidden="1" x14ac:dyDescent="0.3">
      <c r="A1171">
        <v>12389</v>
      </c>
      <c r="B1171">
        <v>224354</v>
      </c>
      <c r="C1171">
        <v>256777</v>
      </c>
      <c r="D1171">
        <v>6564</v>
      </c>
      <c r="G1171" t="s">
        <v>2194</v>
      </c>
      <c r="H1171" t="s">
        <v>2195</v>
      </c>
      <c r="I1171">
        <v>0</v>
      </c>
      <c r="J1171" t="s">
        <v>519</v>
      </c>
      <c r="K1171" t="s">
        <v>520</v>
      </c>
      <c r="L1171">
        <v>5</v>
      </c>
      <c r="M1171">
        <v>58</v>
      </c>
      <c r="N1171" t="s">
        <v>617</v>
      </c>
      <c r="O1171" t="s">
        <v>618</v>
      </c>
      <c r="P1171" t="s">
        <v>619</v>
      </c>
      <c r="Q1171" t="s">
        <v>524</v>
      </c>
      <c r="R1171" t="s">
        <v>525</v>
      </c>
      <c r="S1171" t="s">
        <v>526</v>
      </c>
      <c r="T1171" t="s">
        <v>527</v>
      </c>
      <c r="U1171" t="s">
        <v>779</v>
      </c>
      <c r="V1171" t="s">
        <v>780</v>
      </c>
      <c r="W1171" t="s">
        <v>530</v>
      </c>
      <c r="X1171" t="s">
        <v>531</v>
      </c>
      <c r="Y1171" t="s">
        <v>706</v>
      </c>
      <c r="Z1171" t="s">
        <v>707</v>
      </c>
      <c r="AA1171" t="s">
        <v>28</v>
      </c>
      <c r="AB1171" s="3">
        <v>14100</v>
      </c>
      <c r="AC1171">
        <v>0</v>
      </c>
      <c r="AD1171">
        <v>0</v>
      </c>
      <c r="AE1171" s="3">
        <v>14100</v>
      </c>
      <c r="AF1171" s="3">
        <f t="shared" si="72"/>
        <v>0</v>
      </c>
      <c r="AG1171" s="3">
        <v>14100</v>
      </c>
      <c r="AH1171" s="3">
        <f t="shared" si="73"/>
        <v>14565.3</v>
      </c>
      <c r="AI1171" s="3">
        <f t="shared" si="74"/>
        <v>15031.3896</v>
      </c>
      <c r="AJ1171">
        <v>0</v>
      </c>
      <c r="AK1171">
        <v>0</v>
      </c>
      <c r="AL1171">
        <v>0</v>
      </c>
      <c r="AM1171">
        <f t="shared" si="75"/>
        <v>0</v>
      </c>
      <c r="AN1171">
        <v>14100</v>
      </c>
      <c r="AO1171">
        <v>0</v>
      </c>
    </row>
    <row r="1172" spans="1:41" hidden="1" x14ac:dyDescent="0.3">
      <c r="A1172">
        <v>10860</v>
      </c>
      <c r="B1172">
        <v>207804</v>
      </c>
      <c r="C1172">
        <v>245197</v>
      </c>
      <c r="D1172">
        <v>176</v>
      </c>
      <c r="G1172" t="s">
        <v>1018</v>
      </c>
      <c r="H1172" t="s">
        <v>1019</v>
      </c>
      <c r="I1172">
        <v>0</v>
      </c>
      <c r="J1172" t="s">
        <v>519</v>
      </c>
      <c r="K1172" t="s">
        <v>520</v>
      </c>
      <c r="L1172">
        <v>4</v>
      </c>
      <c r="M1172">
        <v>46</v>
      </c>
      <c r="N1172" t="s">
        <v>363</v>
      </c>
      <c r="O1172" t="s">
        <v>640</v>
      </c>
      <c r="P1172" t="s">
        <v>641</v>
      </c>
      <c r="Q1172" t="s">
        <v>524</v>
      </c>
      <c r="R1172" t="s">
        <v>525</v>
      </c>
      <c r="S1172" t="s">
        <v>526</v>
      </c>
      <c r="T1172" t="s">
        <v>527</v>
      </c>
      <c r="U1172" t="s">
        <v>528</v>
      </c>
      <c r="V1172" t="s">
        <v>529</v>
      </c>
      <c r="W1172" t="s">
        <v>541</v>
      </c>
      <c r="X1172" t="s">
        <v>542</v>
      </c>
      <c r="Y1172" t="s">
        <v>532</v>
      </c>
      <c r="Z1172" t="s">
        <v>533</v>
      </c>
      <c r="AA1172" t="s">
        <v>28</v>
      </c>
      <c r="AB1172" s="3">
        <v>14080</v>
      </c>
      <c r="AC1172">
        <v>0</v>
      </c>
      <c r="AD1172">
        <v>0</v>
      </c>
      <c r="AE1172" s="3">
        <v>14080</v>
      </c>
      <c r="AF1172" s="3">
        <f t="shared" si="72"/>
        <v>0</v>
      </c>
      <c r="AG1172" s="3">
        <v>14080</v>
      </c>
      <c r="AH1172" s="3">
        <f t="shared" si="73"/>
        <v>14544.64</v>
      </c>
      <c r="AI1172" s="3">
        <f t="shared" si="74"/>
        <v>15010.06848</v>
      </c>
      <c r="AJ1172">
        <v>0</v>
      </c>
      <c r="AK1172">
        <v>0</v>
      </c>
      <c r="AL1172">
        <v>60.87</v>
      </c>
      <c r="AM1172">
        <f t="shared" si="75"/>
        <v>121.74</v>
      </c>
      <c r="AN1172">
        <v>14019.13</v>
      </c>
      <c r="AO1172">
        <v>0.43</v>
      </c>
    </row>
    <row r="1173" spans="1:41" hidden="1" x14ac:dyDescent="0.3">
      <c r="A1173">
        <v>11225</v>
      </c>
      <c r="B1173">
        <v>223479</v>
      </c>
      <c r="C1173">
        <v>256222</v>
      </c>
      <c r="D1173">
        <v>541</v>
      </c>
      <c r="G1173" t="s">
        <v>1626</v>
      </c>
      <c r="H1173" t="s">
        <v>1627</v>
      </c>
      <c r="I1173">
        <v>0</v>
      </c>
      <c r="J1173" t="s">
        <v>519</v>
      </c>
      <c r="K1173" t="s">
        <v>520</v>
      </c>
      <c r="L1173">
        <v>3</v>
      </c>
      <c r="M1173">
        <v>85</v>
      </c>
      <c r="N1173" t="s">
        <v>724</v>
      </c>
      <c r="O1173" t="s">
        <v>570</v>
      </c>
      <c r="P1173" t="s">
        <v>571</v>
      </c>
      <c r="Q1173" t="s">
        <v>524</v>
      </c>
      <c r="R1173" t="s">
        <v>525</v>
      </c>
      <c r="S1173" t="s">
        <v>526</v>
      </c>
      <c r="T1173" t="s">
        <v>527</v>
      </c>
      <c r="U1173" t="s">
        <v>554</v>
      </c>
      <c r="V1173" t="s">
        <v>555</v>
      </c>
      <c r="W1173" t="s">
        <v>556</v>
      </c>
      <c r="X1173" t="s">
        <v>557</v>
      </c>
      <c r="Y1173" t="s">
        <v>1022</v>
      </c>
      <c r="Z1173" t="s">
        <v>1023</v>
      </c>
      <c r="AA1173" t="s">
        <v>25</v>
      </c>
      <c r="AB1173" s="3">
        <v>99369</v>
      </c>
      <c r="AC1173">
        <v>0</v>
      </c>
      <c r="AD1173">
        <v>0</v>
      </c>
      <c r="AE1173" s="3">
        <v>99369</v>
      </c>
      <c r="AF1173" s="3">
        <f t="shared" si="72"/>
        <v>0</v>
      </c>
      <c r="AG1173" s="3">
        <v>99369</v>
      </c>
      <c r="AH1173" s="3">
        <f t="shared" si="73"/>
        <v>102648.177</v>
      </c>
      <c r="AI1173" s="3">
        <f t="shared" si="74"/>
        <v>105932.918664</v>
      </c>
      <c r="AJ1173">
        <v>0</v>
      </c>
      <c r="AK1173">
        <v>0</v>
      </c>
      <c r="AL1173">
        <v>13891.25</v>
      </c>
      <c r="AM1173">
        <f t="shared" si="75"/>
        <v>27782.5</v>
      </c>
      <c r="AN1173">
        <v>85477.75</v>
      </c>
      <c r="AO1173">
        <v>13.98</v>
      </c>
    </row>
    <row r="1174" spans="1:41" hidden="1" x14ac:dyDescent="0.3">
      <c r="A1174">
        <v>11225</v>
      </c>
      <c r="B1174">
        <v>223539</v>
      </c>
      <c r="C1174">
        <v>256421</v>
      </c>
      <c r="D1174">
        <v>541</v>
      </c>
      <c r="G1174" t="s">
        <v>1626</v>
      </c>
      <c r="H1174" t="s">
        <v>1627</v>
      </c>
      <c r="I1174">
        <v>0</v>
      </c>
      <c r="J1174" t="s">
        <v>519</v>
      </c>
      <c r="K1174" t="s">
        <v>520</v>
      </c>
      <c r="L1174">
        <v>3</v>
      </c>
      <c r="M1174">
        <v>85</v>
      </c>
      <c r="N1174" t="s">
        <v>724</v>
      </c>
      <c r="O1174" t="s">
        <v>570</v>
      </c>
      <c r="P1174" t="s">
        <v>571</v>
      </c>
      <c r="Q1174" t="s">
        <v>524</v>
      </c>
      <c r="R1174" t="s">
        <v>525</v>
      </c>
      <c r="S1174" t="s">
        <v>526</v>
      </c>
      <c r="T1174" t="s">
        <v>527</v>
      </c>
      <c r="U1174" t="s">
        <v>554</v>
      </c>
      <c r="V1174" t="s">
        <v>555</v>
      </c>
      <c r="W1174" t="s">
        <v>556</v>
      </c>
      <c r="X1174" t="s">
        <v>557</v>
      </c>
      <c r="Y1174" t="s">
        <v>558</v>
      </c>
      <c r="Z1174" t="s">
        <v>559</v>
      </c>
      <c r="AA1174" t="s">
        <v>25</v>
      </c>
      <c r="AB1174" s="3">
        <v>888834</v>
      </c>
      <c r="AC1174">
        <v>0</v>
      </c>
      <c r="AD1174">
        <v>0</v>
      </c>
      <c r="AE1174" s="3">
        <v>888834</v>
      </c>
      <c r="AF1174" s="3">
        <f t="shared" si="72"/>
        <v>0</v>
      </c>
      <c r="AG1174" s="3">
        <v>888834</v>
      </c>
      <c r="AH1174" s="3">
        <f t="shared" si="73"/>
        <v>918165.52199999988</v>
      </c>
      <c r="AI1174" s="3">
        <f t="shared" si="74"/>
        <v>947546.81870399986</v>
      </c>
      <c r="AJ1174">
        <v>0</v>
      </c>
      <c r="AK1174">
        <v>0</v>
      </c>
      <c r="AL1174">
        <v>59454.3</v>
      </c>
      <c r="AM1174">
        <f t="shared" si="75"/>
        <v>118908.6</v>
      </c>
      <c r="AN1174">
        <v>829379.7</v>
      </c>
      <c r="AO1174">
        <v>6.69</v>
      </c>
    </row>
    <row r="1175" spans="1:41" hidden="1" x14ac:dyDescent="0.3">
      <c r="A1175">
        <v>11225</v>
      </c>
      <c r="B1175">
        <v>223436</v>
      </c>
      <c r="C1175">
        <v>256210</v>
      </c>
      <c r="D1175">
        <v>541</v>
      </c>
      <c r="G1175" t="s">
        <v>1626</v>
      </c>
      <c r="H1175" t="s">
        <v>1627</v>
      </c>
      <c r="I1175">
        <v>0</v>
      </c>
      <c r="J1175" t="s">
        <v>519</v>
      </c>
      <c r="K1175" t="s">
        <v>520</v>
      </c>
      <c r="L1175">
        <v>3</v>
      </c>
      <c r="M1175">
        <v>85</v>
      </c>
      <c r="N1175" t="s">
        <v>724</v>
      </c>
      <c r="O1175" t="s">
        <v>570</v>
      </c>
      <c r="P1175" t="s">
        <v>571</v>
      </c>
      <c r="Q1175" t="s">
        <v>524</v>
      </c>
      <c r="R1175" t="s">
        <v>525</v>
      </c>
      <c r="S1175" t="s">
        <v>526</v>
      </c>
      <c r="T1175" t="s">
        <v>527</v>
      </c>
      <c r="U1175" t="s">
        <v>554</v>
      </c>
      <c r="V1175" t="s">
        <v>555</v>
      </c>
      <c r="W1175" t="s">
        <v>556</v>
      </c>
      <c r="X1175" t="s">
        <v>557</v>
      </c>
      <c r="Y1175" t="s">
        <v>692</v>
      </c>
      <c r="Z1175" t="s">
        <v>693</v>
      </c>
      <c r="AA1175" t="s">
        <v>25</v>
      </c>
      <c r="AB1175" s="3">
        <v>2217015</v>
      </c>
      <c r="AC1175">
        <v>0</v>
      </c>
      <c r="AD1175">
        <v>0</v>
      </c>
      <c r="AE1175" s="3">
        <v>2217015</v>
      </c>
      <c r="AF1175" s="3">
        <f t="shared" si="72"/>
        <v>0</v>
      </c>
      <c r="AG1175" s="3">
        <v>2217015</v>
      </c>
      <c r="AH1175" s="3">
        <f t="shared" si="73"/>
        <v>2290176.4949999996</v>
      </c>
      <c r="AI1175" s="3">
        <f t="shared" si="74"/>
        <v>2363462.1428399999</v>
      </c>
      <c r="AJ1175">
        <v>0</v>
      </c>
      <c r="AK1175">
        <v>0</v>
      </c>
      <c r="AL1175">
        <v>87407</v>
      </c>
      <c r="AM1175">
        <f t="shared" si="75"/>
        <v>174814</v>
      </c>
      <c r="AN1175">
        <v>2129608</v>
      </c>
      <c r="AO1175">
        <v>3.94</v>
      </c>
    </row>
    <row r="1176" spans="1:41" hidden="1" x14ac:dyDescent="0.3">
      <c r="A1176">
        <v>11263</v>
      </c>
      <c r="B1176">
        <v>206111</v>
      </c>
      <c r="C1176">
        <v>243526</v>
      </c>
      <c r="D1176">
        <v>580</v>
      </c>
      <c r="G1176" t="s">
        <v>1628</v>
      </c>
      <c r="H1176" t="s">
        <v>1629</v>
      </c>
      <c r="I1176">
        <v>0</v>
      </c>
      <c r="J1176" t="s">
        <v>519</v>
      </c>
      <c r="K1176" t="s">
        <v>520</v>
      </c>
      <c r="L1176">
        <v>4</v>
      </c>
      <c r="M1176">
        <v>86</v>
      </c>
      <c r="N1176" t="s">
        <v>1462</v>
      </c>
      <c r="O1176" t="s">
        <v>575</v>
      </c>
      <c r="P1176" t="s">
        <v>576</v>
      </c>
      <c r="Q1176" t="s">
        <v>1630</v>
      </c>
      <c r="R1176" t="s">
        <v>1631</v>
      </c>
      <c r="S1176" t="s">
        <v>526</v>
      </c>
      <c r="T1176" t="s">
        <v>527</v>
      </c>
      <c r="U1176" t="s">
        <v>554</v>
      </c>
      <c r="V1176" t="s">
        <v>555</v>
      </c>
      <c r="W1176" t="s">
        <v>541</v>
      </c>
      <c r="X1176" t="s">
        <v>542</v>
      </c>
      <c r="Y1176" t="s">
        <v>673</v>
      </c>
      <c r="Z1176" t="s">
        <v>674</v>
      </c>
      <c r="AA1176" t="s">
        <v>26</v>
      </c>
      <c r="AB1176" s="3">
        <v>368350</v>
      </c>
      <c r="AC1176" s="3">
        <v>0</v>
      </c>
      <c r="AD1176">
        <v>0</v>
      </c>
      <c r="AE1176" s="3">
        <v>368350</v>
      </c>
      <c r="AF1176" s="3">
        <f t="shared" si="72"/>
        <v>-368350</v>
      </c>
      <c r="AG1176" s="3">
        <v>0</v>
      </c>
      <c r="AH1176" s="3">
        <f t="shared" si="73"/>
        <v>0</v>
      </c>
      <c r="AI1176" s="3">
        <f t="shared" si="74"/>
        <v>0</v>
      </c>
      <c r="AJ1176">
        <v>0</v>
      </c>
      <c r="AK1176">
        <v>0</v>
      </c>
      <c r="AL1176">
        <v>199024.31</v>
      </c>
      <c r="AM1176">
        <f t="shared" si="75"/>
        <v>398048.62</v>
      </c>
      <c r="AN1176">
        <v>169325.69</v>
      </c>
      <c r="AO1176">
        <v>54.03</v>
      </c>
    </row>
    <row r="1177" spans="1:41" hidden="1" x14ac:dyDescent="0.3">
      <c r="A1177">
        <v>12402</v>
      </c>
      <c r="B1177">
        <v>225225</v>
      </c>
      <c r="C1177">
        <v>257234</v>
      </c>
      <c r="D1177">
        <v>6597</v>
      </c>
      <c r="G1177" t="s">
        <v>2126</v>
      </c>
      <c r="H1177" t="s">
        <v>2127</v>
      </c>
      <c r="I1177">
        <v>0</v>
      </c>
      <c r="J1177" t="s">
        <v>519</v>
      </c>
      <c r="K1177" t="s">
        <v>520</v>
      </c>
      <c r="L1177">
        <v>5</v>
      </c>
      <c r="M1177">
        <v>58</v>
      </c>
      <c r="N1177" t="s">
        <v>617</v>
      </c>
      <c r="O1177" t="s">
        <v>618</v>
      </c>
      <c r="P1177" t="s">
        <v>619</v>
      </c>
      <c r="Q1177" t="s">
        <v>524</v>
      </c>
      <c r="R1177" t="s">
        <v>525</v>
      </c>
      <c r="S1177" t="s">
        <v>526</v>
      </c>
      <c r="T1177" t="s">
        <v>527</v>
      </c>
      <c r="U1177" t="s">
        <v>779</v>
      </c>
      <c r="V1177" t="s">
        <v>780</v>
      </c>
      <c r="W1177" t="s">
        <v>541</v>
      </c>
      <c r="X1177" t="s">
        <v>542</v>
      </c>
      <c r="Y1177" t="s">
        <v>599</v>
      </c>
      <c r="Z1177" t="s">
        <v>600</v>
      </c>
      <c r="AA1177" t="s">
        <v>29</v>
      </c>
      <c r="AB1177" s="3">
        <v>23400</v>
      </c>
      <c r="AC1177">
        <v>0</v>
      </c>
      <c r="AD1177">
        <v>0</v>
      </c>
      <c r="AE1177" s="3">
        <v>23400</v>
      </c>
      <c r="AF1177" s="3">
        <f t="shared" si="72"/>
        <v>0</v>
      </c>
      <c r="AG1177" s="3">
        <v>23400</v>
      </c>
      <c r="AH1177" s="3">
        <f t="shared" si="73"/>
        <v>24172.199999999997</v>
      </c>
      <c r="AI1177" s="3">
        <f t="shared" si="74"/>
        <v>24945.710399999996</v>
      </c>
      <c r="AJ1177">
        <v>0</v>
      </c>
      <c r="AK1177">
        <v>0</v>
      </c>
      <c r="AL1177">
        <v>0</v>
      </c>
      <c r="AM1177">
        <f t="shared" si="75"/>
        <v>0</v>
      </c>
      <c r="AN1177">
        <v>23400</v>
      </c>
      <c r="AO1177">
        <v>0</v>
      </c>
    </row>
    <row r="1178" spans="1:41" hidden="1" x14ac:dyDescent="0.3">
      <c r="A1178">
        <v>12404</v>
      </c>
      <c r="B1178">
        <v>225223</v>
      </c>
      <c r="C1178">
        <v>257233</v>
      </c>
      <c r="D1178">
        <v>6599</v>
      </c>
      <c r="G1178" t="s">
        <v>2084</v>
      </c>
      <c r="H1178" t="s">
        <v>2085</v>
      </c>
      <c r="I1178">
        <v>0</v>
      </c>
      <c r="J1178" t="s">
        <v>519</v>
      </c>
      <c r="K1178" t="s">
        <v>520</v>
      </c>
      <c r="L1178">
        <v>5</v>
      </c>
      <c r="M1178">
        <v>58</v>
      </c>
      <c r="N1178" t="s">
        <v>617</v>
      </c>
      <c r="O1178" t="s">
        <v>618</v>
      </c>
      <c r="P1178" t="s">
        <v>619</v>
      </c>
      <c r="Q1178" t="s">
        <v>524</v>
      </c>
      <c r="R1178" t="s">
        <v>525</v>
      </c>
      <c r="S1178" t="s">
        <v>526</v>
      </c>
      <c r="T1178" t="s">
        <v>527</v>
      </c>
      <c r="U1178" t="s">
        <v>779</v>
      </c>
      <c r="V1178" t="s">
        <v>780</v>
      </c>
      <c r="W1178" t="s">
        <v>541</v>
      </c>
      <c r="X1178" t="s">
        <v>542</v>
      </c>
      <c r="Y1178" t="s">
        <v>599</v>
      </c>
      <c r="Z1178" t="s">
        <v>600</v>
      </c>
      <c r="AA1178" t="s">
        <v>29</v>
      </c>
      <c r="AB1178" s="3">
        <v>23400</v>
      </c>
      <c r="AC1178">
        <v>0</v>
      </c>
      <c r="AD1178">
        <v>0</v>
      </c>
      <c r="AE1178" s="3">
        <v>23400</v>
      </c>
      <c r="AF1178" s="3">
        <f t="shared" si="72"/>
        <v>0</v>
      </c>
      <c r="AG1178" s="3">
        <v>23400</v>
      </c>
      <c r="AH1178" s="3">
        <f t="shared" si="73"/>
        <v>24172.199999999997</v>
      </c>
      <c r="AI1178" s="3">
        <f t="shared" si="74"/>
        <v>24945.710399999996</v>
      </c>
      <c r="AJ1178">
        <v>0</v>
      </c>
      <c r="AK1178">
        <v>0</v>
      </c>
      <c r="AL1178">
        <v>0</v>
      </c>
      <c r="AM1178">
        <f t="shared" si="75"/>
        <v>0</v>
      </c>
      <c r="AN1178">
        <v>23400</v>
      </c>
      <c r="AO1178">
        <v>0</v>
      </c>
    </row>
    <row r="1179" spans="1:41" hidden="1" x14ac:dyDescent="0.3">
      <c r="A1179">
        <v>11263</v>
      </c>
      <c r="B1179">
        <v>206122</v>
      </c>
      <c r="C1179">
        <v>243536</v>
      </c>
      <c r="D1179">
        <v>580</v>
      </c>
      <c r="G1179" t="s">
        <v>1628</v>
      </c>
      <c r="H1179" t="s">
        <v>1629</v>
      </c>
      <c r="I1179">
        <v>0</v>
      </c>
      <c r="J1179" t="s">
        <v>519</v>
      </c>
      <c r="K1179" t="s">
        <v>520</v>
      </c>
      <c r="L1179">
        <v>4</v>
      </c>
      <c r="M1179">
        <v>86</v>
      </c>
      <c r="N1179" t="s">
        <v>1462</v>
      </c>
      <c r="O1179" t="s">
        <v>575</v>
      </c>
      <c r="P1179" t="s">
        <v>576</v>
      </c>
      <c r="Q1179" t="s">
        <v>1630</v>
      </c>
      <c r="R1179" t="s">
        <v>1631</v>
      </c>
      <c r="S1179" t="s">
        <v>526</v>
      </c>
      <c r="T1179" t="s">
        <v>527</v>
      </c>
      <c r="U1179" t="s">
        <v>554</v>
      </c>
      <c r="V1179" t="s">
        <v>555</v>
      </c>
      <c r="W1179" t="s">
        <v>541</v>
      </c>
      <c r="X1179" t="s">
        <v>542</v>
      </c>
      <c r="Y1179" t="s">
        <v>644</v>
      </c>
      <c r="Z1179" t="s">
        <v>645</v>
      </c>
      <c r="AA1179" t="s">
        <v>26</v>
      </c>
      <c r="AB1179" s="3">
        <v>913284</v>
      </c>
      <c r="AC1179" s="3">
        <v>0</v>
      </c>
      <c r="AD1179">
        <v>0</v>
      </c>
      <c r="AE1179" s="3">
        <v>913284</v>
      </c>
      <c r="AF1179" s="3">
        <f t="shared" si="72"/>
        <v>-913284</v>
      </c>
      <c r="AG1179" s="3">
        <v>0</v>
      </c>
      <c r="AH1179" s="3">
        <f t="shared" si="73"/>
        <v>0</v>
      </c>
      <c r="AI1179" s="3">
        <f t="shared" si="74"/>
        <v>0</v>
      </c>
      <c r="AJ1179">
        <v>0</v>
      </c>
      <c r="AK1179">
        <v>0</v>
      </c>
      <c r="AL1179">
        <v>358939.8</v>
      </c>
      <c r="AM1179">
        <f t="shared" si="75"/>
        <v>717879.6</v>
      </c>
      <c r="AN1179">
        <v>554344.19999999995</v>
      </c>
      <c r="AO1179">
        <v>39.299999999999997</v>
      </c>
    </row>
    <row r="1180" spans="1:41" hidden="1" x14ac:dyDescent="0.3">
      <c r="A1180">
        <v>11263</v>
      </c>
      <c r="B1180">
        <v>206112</v>
      </c>
      <c r="C1180">
        <v>243527</v>
      </c>
      <c r="D1180">
        <v>580</v>
      </c>
      <c r="G1180" t="s">
        <v>1628</v>
      </c>
      <c r="H1180" t="s">
        <v>1629</v>
      </c>
      <c r="I1180">
        <v>0</v>
      </c>
      <c r="J1180" t="s">
        <v>519</v>
      </c>
      <c r="K1180" t="s">
        <v>520</v>
      </c>
      <c r="L1180">
        <v>4</v>
      </c>
      <c r="M1180">
        <v>86</v>
      </c>
      <c r="N1180" t="s">
        <v>1462</v>
      </c>
      <c r="O1180" t="s">
        <v>575</v>
      </c>
      <c r="P1180" t="s">
        <v>576</v>
      </c>
      <c r="Q1180" t="s">
        <v>1630</v>
      </c>
      <c r="R1180" t="s">
        <v>1631</v>
      </c>
      <c r="S1180" t="s">
        <v>526</v>
      </c>
      <c r="T1180" t="s">
        <v>527</v>
      </c>
      <c r="U1180" t="s">
        <v>554</v>
      </c>
      <c r="V1180" t="s">
        <v>555</v>
      </c>
      <c r="W1180" t="s">
        <v>541</v>
      </c>
      <c r="X1180" t="s">
        <v>542</v>
      </c>
      <c r="Y1180" t="s">
        <v>656</v>
      </c>
      <c r="Z1180" t="s">
        <v>657</v>
      </c>
      <c r="AA1180" t="s">
        <v>26</v>
      </c>
      <c r="AB1180" s="3">
        <v>603899</v>
      </c>
      <c r="AC1180" s="3">
        <v>0</v>
      </c>
      <c r="AD1180">
        <v>0</v>
      </c>
      <c r="AE1180" s="3">
        <v>603899</v>
      </c>
      <c r="AF1180" s="3">
        <f t="shared" si="72"/>
        <v>-603899</v>
      </c>
      <c r="AG1180" s="3">
        <v>0</v>
      </c>
      <c r="AH1180" s="3">
        <f t="shared" si="73"/>
        <v>0</v>
      </c>
      <c r="AI1180" s="3">
        <f t="shared" si="74"/>
        <v>0</v>
      </c>
      <c r="AJ1180">
        <v>0</v>
      </c>
      <c r="AK1180">
        <v>0</v>
      </c>
      <c r="AL1180">
        <v>303261.53999999998</v>
      </c>
      <c r="AM1180">
        <f t="shared" si="75"/>
        <v>606523.07999999996</v>
      </c>
      <c r="AN1180">
        <v>300637.46000000002</v>
      </c>
      <c r="AO1180">
        <v>50.22</v>
      </c>
    </row>
    <row r="1181" spans="1:41" hidden="1" x14ac:dyDescent="0.3">
      <c r="A1181">
        <v>11263</v>
      </c>
      <c r="B1181">
        <v>235864</v>
      </c>
      <c r="C1181">
        <v>256498</v>
      </c>
      <c r="D1181">
        <v>580</v>
      </c>
      <c r="G1181" t="s">
        <v>1628</v>
      </c>
      <c r="H1181" t="s">
        <v>1629</v>
      </c>
      <c r="I1181">
        <v>0</v>
      </c>
      <c r="J1181" t="s">
        <v>519</v>
      </c>
      <c r="K1181" t="s">
        <v>520</v>
      </c>
      <c r="L1181">
        <v>4</v>
      </c>
      <c r="M1181">
        <v>86</v>
      </c>
      <c r="N1181" t="s">
        <v>1462</v>
      </c>
      <c r="O1181" t="s">
        <v>575</v>
      </c>
      <c r="P1181" t="s">
        <v>576</v>
      </c>
      <c r="Q1181" t="s">
        <v>1630</v>
      </c>
      <c r="R1181" t="s">
        <v>1631</v>
      </c>
      <c r="S1181" t="s">
        <v>526</v>
      </c>
      <c r="T1181" t="s">
        <v>527</v>
      </c>
      <c r="U1181" t="s">
        <v>554</v>
      </c>
      <c r="V1181" t="s">
        <v>555</v>
      </c>
      <c r="W1181" t="s">
        <v>541</v>
      </c>
      <c r="X1181" t="s">
        <v>542</v>
      </c>
      <c r="Y1181" t="s">
        <v>675</v>
      </c>
      <c r="Z1181" t="s">
        <v>676</v>
      </c>
      <c r="AA1181" t="s">
        <v>26</v>
      </c>
      <c r="AB1181" s="3">
        <v>0</v>
      </c>
      <c r="AC1181" s="3">
        <v>25746</v>
      </c>
      <c r="AD1181">
        <v>0</v>
      </c>
      <c r="AE1181" s="3">
        <v>25746</v>
      </c>
      <c r="AF1181" s="3">
        <f t="shared" si="72"/>
        <v>-25746</v>
      </c>
      <c r="AG1181" s="3">
        <v>0</v>
      </c>
      <c r="AH1181" s="3">
        <f t="shared" si="73"/>
        <v>0</v>
      </c>
      <c r="AI1181" s="3">
        <f t="shared" si="74"/>
        <v>0</v>
      </c>
      <c r="AJ1181">
        <v>0</v>
      </c>
      <c r="AK1181">
        <v>0</v>
      </c>
      <c r="AL1181">
        <v>16383.22</v>
      </c>
      <c r="AM1181">
        <f t="shared" si="75"/>
        <v>32766.44</v>
      </c>
      <c r="AN1181">
        <v>9362.7800000000007</v>
      </c>
      <c r="AO1181">
        <v>63.63</v>
      </c>
    </row>
    <row r="1182" spans="1:41" hidden="1" x14ac:dyDescent="0.3">
      <c r="A1182">
        <v>11263</v>
      </c>
      <c r="B1182">
        <v>206110</v>
      </c>
      <c r="C1182">
        <v>243525</v>
      </c>
      <c r="D1182">
        <v>580</v>
      </c>
      <c r="G1182" t="s">
        <v>1628</v>
      </c>
      <c r="H1182" t="s">
        <v>1629</v>
      </c>
      <c r="I1182">
        <v>0</v>
      </c>
      <c r="J1182" t="s">
        <v>519</v>
      </c>
      <c r="K1182" t="s">
        <v>520</v>
      </c>
      <c r="L1182">
        <v>4</v>
      </c>
      <c r="M1182">
        <v>86</v>
      </c>
      <c r="N1182" t="s">
        <v>1462</v>
      </c>
      <c r="O1182" t="s">
        <v>575</v>
      </c>
      <c r="P1182" t="s">
        <v>576</v>
      </c>
      <c r="Q1182" t="s">
        <v>1630</v>
      </c>
      <c r="R1182" t="s">
        <v>1631</v>
      </c>
      <c r="S1182" t="s">
        <v>526</v>
      </c>
      <c r="T1182" t="s">
        <v>527</v>
      </c>
      <c r="U1182" t="s">
        <v>554</v>
      </c>
      <c r="V1182" t="s">
        <v>555</v>
      </c>
      <c r="W1182" t="s">
        <v>541</v>
      </c>
      <c r="X1182" t="s">
        <v>542</v>
      </c>
      <c r="Y1182" t="s">
        <v>652</v>
      </c>
      <c r="Z1182" t="s">
        <v>653</v>
      </c>
      <c r="AA1182" t="s">
        <v>26</v>
      </c>
      <c r="AB1182" s="3">
        <v>7246782</v>
      </c>
      <c r="AC1182" s="3">
        <v>-25746</v>
      </c>
      <c r="AD1182">
        <v>0</v>
      </c>
      <c r="AE1182" s="3">
        <v>7221036</v>
      </c>
      <c r="AF1182" s="3">
        <f t="shared" si="72"/>
        <v>-7221036</v>
      </c>
      <c r="AG1182" s="3">
        <v>0</v>
      </c>
      <c r="AH1182" s="3">
        <f t="shared" si="73"/>
        <v>0</v>
      </c>
      <c r="AI1182" s="3">
        <f t="shared" si="74"/>
        <v>0</v>
      </c>
      <c r="AJ1182">
        <v>0</v>
      </c>
      <c r="AK1182">
        <v>0</v>
      </c>
      <c r="AL1182">
        <v>3363118.64</v>
      </c>
      <c r="AM1182">
        <f t="shared" si="75"/>
        <v>6726237.2800000003</v>
      </c>
      <c r="AN1182">
        <v>3857917.36</v>
      </c>
      <c r="AO1182">
        <v>46.57</v>
      </c>
    </row>
    <row r="1183" spans="1:41" hidden="1" x14ac:dyDescent="0.3">
      <c r="A1183">
        <v>11263</v>
      </c>
      <c r="B1183">
        <v>206123</v>
      </c>
      <c r="C1183">
        <v>243537</v>
      </c>
      <c r="D1183">
        <v>580</v>
      </c>
      <c r="G1183" t="s">
        <v>1628</v>
      </c>
      <c r="H1183" t="s">
        <v>1629</v>
      </c>
      <c r="I1183">
        <v>0</v>
      </c>
      <c r="J1183" t="s">
        <v>519</v>
      </c>
      <c r="K1183" t="s">
        <v>520</v>
      </c>
      <c r="L1183">
        <v>4</v>
      </c>
      <c r="M1183">
        <v>86</v>
      </c>
      <c r="N1183" t="s">
        <v>1462</v>
      </c>
      <c r="O1183" t="s">
        <v>575</v>
      </c>
      <c r="P1183" t="s">
        <v>576</v>
      </c>
      <c r="Q1183" t="s">
        <v>1630</v>
      </c>
      <c r="R1183" t="s">
        <v>1631</v>
      </c>
      <c r="S1183" t="s">
        <v>526</v>
      </c>
      <c r="T1183" t="s">
        <v>527</v>
      </c>
      <c r="U1183" t="s">
        <v>554</v>
      </c>
      <c r="V1183" t="s">
        <v>555</v>
      </c>
      <c r="W1183" t="s">
        <v>541</v>
      </c>
      <c r="X1183" t="s">
        <v>542</v>
      </c>
      <c r="Y1183" t="s">
        <v>660</v>
      </c>
      <c r="Z1183" t="s">
        <v>661</v>
      </c>
      <c r="AA1183" t="s">
        <v>26</v>
      </c>
      <c r="AB1183" s="3">
        <v>1521238</v>
      </c>
      <c r="AC1183" s="3">
        <v>0</v>
      </c>
      <c r="AD1183">
        <v>0</v>
      </c>
      <c r="AE1183" s="3">
        <v>1521238</v>
      </c>
      <c r="AF1183" s="3">
        <f t="shared" si="72"/>
        <v>-1521238</v>
      </c>
      <c r="AG1183" s="3">
        <v>0</v>
      </c>
      <c r="AH1183" s="3">
        <f t="shared" si="73"/>
        <v>0</v>
      </c>
      <c r="AI1183" s="3">
        <f t="shared" si="74"/>
        <v>0</v>
      </c>
      <c r="AJ1183">
        <v>0</v>
      </c>
      <c r="AK1183">
        <v>0</v>
      </c>
      <c r="AL1183">
        <v>706664.5</v>
      </c>
      <c r="AM1183">
        <f t="shared" si="75"/>
        <v>1413329</v>
      </c>
      <c r="AN1183">
        <v>814573.5</v>
      </c>
      <c r="AO1183">
        <v>46.45</v>
      </c>
    </row>
    <row r="1184" spans="1:41" hidden="1" x14ac:dyDescent="0.3">
      <c r="A1184">
        <v>11263</v>
      </c>
      <c r="B1184">
        <v>206113</v>
      </c>
      <c r="C1184">
        <v>243528</v>
      </c>
      <c r="D1184">
        <v>580</v>
      </c>
      <c r="G1184" t="s">
        <v>1628</v>
      </c>
      <c r="H1184" t="s">
        <v>1629</v>
      </c>
      <c r="I1184">
        <v>0</v>
      </c>
      <c r="J1184" t="s">
        <v>519</v>
      </c>
      <c r="K1184" t="s">
        <v>520</v>
      </c>
      <c r="L1184">
        <v>4</v>
      </c>
      <c r="M1184">
        <v>86</v>
      </c>
      <c r="N1184" t="s">
        <v>1462</v>
      </c>
      <c r="O1184" t="s">
        <v>575</v>
      </c>
      <c r="P1184" t="s">
        <v>576</v>
      </c>
      <c r="Q1184" t="s">
        <v>1630</v>
      </c>
      <c r="R1184" t="s">
        <v>1631</v>
      </c>
      <c r="S1184" t="s">
        <v>526</v>
      </c>
      <c r="T1184" t="s">
        <v>527</v>
      </c>
      <c r="U1184" t="s">
        <v>554</v>
      </c>
      <c r="V1184" t="s">
        <v>555</v>
      </c>
      <c r="W1184" t="s">
        <v>541</v>
      </c>
      <c r="X1184" t="s">
        <v>542</v>
      </c>
      <c r="Y1184" t="s">
        <v>642</v>
      </c>
      <c r="Z1184" t="s">
        <v>643</v>
      </c>
      <c r="AA1184" t="s">
        <v>26</v>
      </c>
      <c r="AB1184" s="3">
        <v>1079112</v>
      </c>
      <c r="AC1184" s="3">
        <v>0</v>
      </c>
      <c r="AD1184">
        <v>0</v>
      </c>
      <c r="AE1184" s="3">
        <v>1079112</v>
      </c>
      <c r="AF1184" s="3">
        <f t="shared" si="72"/>
        <v>-1079112</v>
      </c>
      <c r="AG1184" s="3">
        <v>0</v>
      </c>
      <c r="AH1184" s="3">
        <f t="shared" si="73"/>
        <v>0</v>
      </c>
      <c r="AI1184" s="3">
        <f t="shared" si="74"/>
        <v>0</v>
      </c>
      <c r="AJ1184">
        <v>0</v>
      </c>
      <c r="AK1184">
        <v>0</v>
      </c>
      <c r="AL1184">
        <v>188365</v>
      </c>
      <c r="AM1184">
        <f t="shared" si="75"/>
        <v>376730</v>
      </c>
      <c r="AN1184">
        <v>890747</v>
      </c>
      <c r="AO1184">
        <v>17.46</v>
      </c>
    </row>
    <row r="1185" spans="1:41" hidden="1" x14ac:dyDescent="0.3">
      <c r="A1185">
        <v>11263</v>
      </c>
      <c r="B1185">
        <v>206115</v>
      </c>
      <c r="C1185">
        <v>243529</v>
      </c>
      <c r="D1185">
        <v>580</v>
      </c>
      <c r="G1185" t="s">
        <v>1628</v>
      </c>
      <c r="H1185" t="s">
        <v>1629</v>
      </c>
      <c r="I1185">
        <v>0</v>
      </c>
      <c r="J1185" t="s">
        <v>519</v>
      </c>
      <c r="K1185" t="s">
        <v>520</v>
      </c>
      <c r="L1185">
        <v>4</v>
      </c>
      <c r="M1185">
        <v>86</v>
      </c>
      <c r="N1185" t="s">
        <v>1462</v>
      </c>
      <c r="O1185" t="s">
        <v>575</v>
      </c>
      <c r="P1185" t="s">
        <v>576</v>
      </c>
      <c r="Q1185" t="s">
        <v>1630</v>
      </c>
      <c r="R1185" t="s">
        <v>1631</v>
      </c>
      <c r="S1185" t="s">
        <v>526</v>
      </c>
      <c r="T1185" t="s">
        <v>527</v>
      </c>
      <c r="U1185" t="s">
        <v>554</v>
      </c>
      <c r="V1185" t="s">
        <v>555</v>
      </c>
      <c r="W1185" t="s">
        <v>541</v>
      </c>
      <c r="X1185" t="s">
        <v>542</v>
      </c>
      <c r="Y1185" t="s">
        <v>667</v>
      </c>
      <c r="Z1185" t="s">
        <v>668</v>
      </c>
      <c r="AA1185" t="s">
        <v>26</v>
      </c>
      <c r="AB1185" s="3">
        <v>1540996</v>
      </c>
      <c r="AC1185" s="3">
        <v>0</v>
      </c>
      <c r="AD1185">
        <v>0</v>
      </c>
      <c r="AE1185" s="3">
        <v>1540996</v>
      </c>
      <c r="AF1185" s="3">
        <f t="shared" si="72"/>
        <v>-1540996</v>
      </c>
      <c r="AG1185" s="3">
        <v>0</v>
      </c>
      <c r="AH1185" s="3">
        <f t="shared" si="73"/>
        <v>0</v>
      </c>
      <c r="AI1185" s="3">
        <f t="shared" si="74"/>
        <v>0</v>
      </c>
      <c r="AJ1185">
        <v>0</v>
      </c>
      <c r="AK1185">
        <v>0</v>
      </c>
      <c r="AL1185">
        <v>724518.48</v>
      </c>
      <c r="AM1185">
        <f t="shared" si="75"/>
        <v>1449036.96</v>
      </c>
      <c r="AN1185">
        <v>816477.52</v>
      </c>
      <c r="AO1185">
        <v>47.02</v>
      </c>
    </row>
    <row r="1186" spans="1:41" hidden="1" x14ac:dyDescent="0.3">
      <c r="A1186">
        <v>11263</v>
      </c>
      <c r="B1186">
        <v>206128</v>
      </c>
      <c r="C1186">
        <v>243541</v>
      </c>
      <c r="D1186">
        <v>580</v>
      </c>
      <c r="G1186" t="s">
        <v>1628</v>
      </c>
      <c r="H1186" t="s">
        <v>1629</v>
      </c>
      <c r="I1186">
        <v>0</v>
      </c>
      <c r="J1186" t="s">
        <v>519</v>
      </c>
      <c r="K1186" t="s">
        <v>520</v>
      </c>
      <c r="L1186">
        <v>4</v>
      </c>
      <c r="M1186">
        <v>86</v>
      </c>
      <c r="N1186" t="s">
        <v>1462</v>
      </c>
      <c r="O1186" t="s">
        <v>575</v>
      </c>
      <c r="P1186" t="s">
        <v>576</v>
      </c>
      <c r="Q1186" t="s">
        <v>1630</v>
      </c>
      <c r="R1186" t="s">
        <v>1631</v>
      </c>
      <c r="S1186" t="s">
        <v>526</v>
      </c>
      <c r="T1186" t="s">
        <v>527</v>
      </c>
      <c r="U1186" t="s">
        <v>554</v>
      </c>
      <c r="V1186" t="s">
        <v>555</v>
      </c>
      <c r="W1186" t="s">
        <v>541</v>
      </c>
      <c r="X1186" t="s">
        <v>542</v>
      </c>
      <c r="Y1186" t="s">
        <v>646</v>
      </c>
      <c r="Z1186" t="s">
        <v>647</v>
      </c>
      <c r="AA1186" t="s">
        <v>26</v>
      </c>
      <c r="AB1186" s="3">
        <v>34113</v>
      </c>
      <c r="AC1186" s="3">
        <v>0</v>
      </c>
      <c r="AD1186">
        <v>0</v>
      </c>
      <c r="AE1186" s="3">
        <v>34113</v>
      </c>
      <c r="AF1186" s="3">
        <f t="shared" si="72"/>
        <v>-34113</v>
      </c>
      <c r="AG1186" s="3">
        <v>0</v>
      </c>
      <c r="AH1186" s="3">
        <f t="shared" si="73"/>
        <v>0</v>
      </c>
      <c r="AI1186" s="3">
        <f t="shared" si="74"/>
        <v>0</v>
      </c>
      <c r="AJ1186">
        <v>0</v>
      </c>
      <c r="AK1186">
        <v>0</v>
      </c>
      <c r="AL1186">
        <v>14100.96</v>
      </c>
      <c r="AM1186">
        <f t="shared" si="75"/>
        <v>28201.919999999998</v>
      </c>
      <c r="AN1186">
        <v>20012.04</v>
      </c>
      <c r="AO1186">
        <v>41.34</v>
      </c>
    </row>
    <row r="1187" spans="1:41" hidden="1" x14ac:dyDescent="0.3">
      <c r="A1187">
        <v>11263</v>
      </c>
      <c r="B1187">
        <v>206124</v>
      </c>
      <c r="C1187">
        <v>243538</v>
      </c>
      <c r="D1187">
        <v>580</v>
      </c>
      <c r="G1187" t="s">
        <v>1628</v>
      </c>
      <c r="H1187" t="s">
        <v>1629</v>
      </c>
      <c r="I1187">
        <v>0</v>
      </c>
      <c r="J1187" t="s">
        <v>519</v>
      </c>
      <c r="K1187" t="s">
        <v>520</v>
      </c>
      <c r="L1187">
        <v>4</v>
      </c>
      <c r="M1187">
        <v>86</v>
      </c>
      <c r="N1187" t="s">
        <v>1462</v>
      </c>
      <c r="O1187" t="s">
        <v>575</v>
      </c>
      <c r="P1187" t="s">
        <v>576</v>
      </c>
      <c r="Q1187" t="s">
        <v>1630</v>
      </c>
      <c r="R1187" t="s">
        <v>1631</v>
      </c>
      <c r="S1187" t="s">
        <v>526</v>
      </c>
      <c r="T1187" t="s">
        <v>527</v>
      </c>
      <c r="U1187" t="s">
        <v>554</v>
      </c>
      <c r="V1187" t="s">
        <v>555</v>
      </c>
      <c r="W1187" t="s">
        <v>541</v>
      </c>
      <c r="X1187" t="s">
        <v>542</v>
      </c>
      <c r="Y1187" t="s">
        <v>650</v>
      </c>
      <c r="Z1187" t="s">
        <v>651</v>
      </c>
      <c r="AA1187" t="s">
        <v>26</v>
      </c>
      <c r="AB1187" s="3">
        <v>144936</v>
      </c>
      <c r="AC1187" s="3">
        <v>0</v>
      </c>
      <c r="AD1187">
        <v>0</v>
      </c>
      <c r="AE1187" s="3">
        <v>144936</v>
      </c>
      <c r="AF1187" s="3">
        <f t="shared" si="72"/>
        <v>-144936</v>
      </c>
      <c r="AG1187" s="3">
        <v>0</v>
      </c>
      <c r="AH1187" s="3">
        <f t="shared" si="73"/>
        <v>0</v>
      </c>
      <c r="AI1187" s="3">
        <f t="shared" si="74"/>
        <v>0</v>
      </c>
      <c r="AJ1187">
        <v>0</v>
      </c>
      <c r="AK1187">
        <v>0</v>
      </c>
      <c r="AL1187">
        <v>66697.179999999993</v>
      </c>
      <c r="AM1187">
        <f t="shared" si="75"/>
        <v>133394.35999999999</v>
      </c>
      <c r="AN1187">
        <v>78238.820000000007</v>
      </c>
      <c r="AO1187">
        <v>46.02</v>
      </c>
    </row>
    <row r="1188" spans="1:41" hidden="1" x14ac:dyDescent="0.3">
      <c r="A1188">
        <v>11263</v>
      </c>
      <c r="B1188">
        <v>223846</v>
      </c>
      <c r="C1188">
        <v>256483</v>
      </c>
      <c r="D1188">
        <v>580</v>
      </c>
      <c r="G1188" t="s">
        <v>1628</v>
      </c>
      <c r="H1188" t="s">
        <v>1629</v>
      </c>
      <c r="I1188">
        <v>0</v>
      </c>
      <c r="J1188" t="s">
        <v>519</v>
      </c>
      <c r="K1188" t="s">
        <v>520</v>
      </c>
      <c r="L1188">
        <v>4</v>
      </c>
      <c r="M1188">
        <v>86</v>
      </c>
      <c r="N1188" t="s">
        <v>1462</v>
      </c>
      <c r="O1188" t="s">
        <v>575</v>
      </c>
      <c r="P1188" t="s">
        <v>576</v>
      </c>
      <c r="Q1188" t="s">
        <v>1630</v>
      </c>
      <c r="R1188" t="s">
        <v>1631</v>
      </c>
      <c r="S1188" t="s">
        <v>526</v>
      </c>
      <c r="T1188" t="s">
        <v>527</v>
      </c>
      <c r="U1188" t="s">
        <v>554</v>
      </c>
      <c r="V1188" t="s">
        <v>555</v>
      </c>
      <c r="W1188" t="s">
        <v>541</v>
      </c>
      <c r="X1188" t="s">
        <v>542</v>
      </c>
      <c r="Y1188" t="s">
        <v>669</v>
      </c>
      <c r="Z1188" t="s">
        <v>670</v>
      </c>
      <c r="AA1188" t="s">
        <v>26</v>
      </c>
      <c r="AB1188" s="3">
        <v>150000</v>
      </c>
      <c r="AC1188" s="3">
        <v>0</v>
      </c>
      <c r="AD1188">
        <v>0</v>
      </c>
      <c r="AE1188" s="3">
        <v>150000</v>
      </c>
      <c r="AF1188" s="3">
        <f t="shared" si="72"/>
        <v>-150000</v>
      </c>
      <c r="AG1188" s="3">
        <v>0</v>
      </c>
      <c r="AH1188" s="3">
        <f t="shared" si="73"/>
        <v>0</v>
      </c>
      <c r="AI1188" s="3">
        <f t="shared" si="74"/>
        <v>0</v>
      </c>
      <c r="AJ1188">
        <v>0</v>
      </c>
      <c r="AK1188">
        <v>0</v>
      </c>
      <c r="AL1188">
        <v>75000</v>
      </c>
      <c r="AM1188">
        <f t="shared" si="75"/>
        <v>150000</v>
      </c>
      <c r="AN1188">
        <v>75000</v>
      </c>
      <c r="AO1188">
        <v>50</v>
      </c>
    </row>
    <row r="1189" spans="1:41" hidden="1" x14ac:dyDescent="0.3">
      <c r="A1189">
        <v>11263</v>
      </c>
      <c r="B1189">
        <v>206126</v>
      </c>
      <c r="C1189">
        <v>243540</v>
      </c>
      <c r="D1189">
        <v>580</v>
      </c>
      <c r="G1189" t="s">
        <v>1628</v>
      </c>
      <c r="H1189" t="s">
        <v>1629</v>
      </c>
      <c r="I1189">
        <v>0</v>
      </c>
      <c r="J1189" t="s">
        <v>519</v>
      </c>
      <c r="K1189" t="s">
        <v>520</v>
      </c>
      <c r="L1189">
        <v>4</v>
      </c>
      <c r="M1189">
        <v>86</v>
      </c>
      <c r="N1189" t="s">
        <v>1462</v>
      </c>
      <c r="O1189" t="s">
        <v>575</v>
      </c>
      <c r="P1189" t="s">
        <v>576</v>
      </c>
      <c r="Q1189" t="s">
        <v>1630</v>
      </c>
      <c r="R1189" t="s">
        <v>1631</v>
      </c>
      <c r="S1189" t="s">
        <v>526</v>
      </c>
      <c r="T1189" t="s">
        <v>527</v>
      </c>
      <c r="U1189" t="s">
        <v>554</v>
      </c>
      <c r="V1189" t="s">
        <v>555</v>
      </c>
      <c r="W1189" t="s">
        <v>541</v>
      </c>
      <c r="X1189" t="s">
        <v>542</v>
      </c>
      <c r="Y1189" t="s">
        <v>658</v>
      </c>
      <c r="Z1189" t="s">
        <v>659</v>
      </c>
      <c r="AA1189" t="s">
        <v>26</v>
      </c>
      <c r="AB1189" s="3">
        <v>2302</v>
      </c>
      <c r="AC1189" s="3">
        <v>0</v>
      </c>
      <c r="AD1189">
        <v>0</v>
      </c>
      <c r="AE1189" s="3">
        <v>2302</v>
      </c>
      <c r="AF1189" s="3">
        <f t="shared" si="72"/>
        <v>-2302</v>
      </c>
      <c r="AG1189" s="3">
        <v>0</v>
      </c>
      <c r="AH1189" s="3">
        <f t="shared" si="73"/>
        <v>0</v>
      </c>
      <c r="AI1189" s="3">
        <f t="shared" si="74"/>
        <v>0</v>
      </c>
      <c r="AJ1189">
        <v>0</v>
      </c>
      <c r="AK1189">
        <v>0</v>
      </c>
      <c r="AL1189">
        <v>978.9</v>
      </c>
      <c r="AM1189">
        <f t="shared" si="75"/>
        <v>1957.8</v>
      </c>
      <c r="AN1189">
        <v>1323.1</v>
      </c>
      <c r="AO1189">
        <v>42.52</v>
      </c>
    </row>
    <row r="1190" spans="1:41" hidden="1" x14ac:dyDescent="0.3">
      <c r="A1190">
        <v>12405</v>
      </c>
      <c r="B1190">
        <v>225222</v>
      </c>
      <c r="C1190">
        <v>257232</v>
      </c>
      <c r="D1190">
        <v>6600</v>
      </c>
      <c r="G1190" t="s">
        <v>2048</v>
      </c>
      <c r="H1190" t="s">
        <v>2049</v>
      </c>
      <c r="I1190">
        <v>0</v>
      </c>
      <c r="J1190" t="s">
        <v>519</v>
      </c>
      <c r="K1190" t="s">
        <v>520</v>
      </c>
      <c r="L1190">
        <v>5</v>
      </c>
      <c r="M1190">
        <v>58</v>
      </c>
      <c r="N1190" t="s">
        <v>617</v>
      </c>
      <c r="O1190" t="s">
        <v>618</v>
      </c>
      <c r="P1190" t="s">
        <v>619</v>
      </c>
      <c r="Q1190" t="s">
        <v>524</v>
      </c>
      <c r="R1190" t="s">
        <v>525</v>
      </c>
      <c r="S1190" t="s">
        <v>526</v>
      </c>
      <c r="T1190" t="s">
        <v>527</v>
      </c>
      <c r="U1190" t="s">
        <v>779</v>
      </c>
      <c r="V1190" t="s">
        <v>780</v>
      </c>
      <c r="W1190" t="s">
        <v>541</v>
      </c>
      <c r="X1190" t="s">
        <v>542</v>
      </c>
      <c r="Y1190" t="s">
        <v>599</v>
      </c>
      <c r="Z1190" t="s">
        <v>600</v>
      </c>
      <c r="AA1190" t="s">
        <v>29</v>
      </c>
      <c r="AB1190" s="3">
        <v>23400</v>
      </c>
      <c r="AC1190">
        <v>0</v>
      </c>
      <c r="AD1190">
        <v>0</v>
      </c>
      <c r="AE1190" s="3">
        <v>23400</v>
      </c>
      <c r="AF1190" s="3">
        <f t="shared" ref="AF1190:AF1253" si="76">AG1190-AE1190</f>
        <v>0</v>
      </c>
      <c r="AG1190" s="3">
        <v>23400</v>
      </c>
      <c r="AH1190" s="3">
        <f t="shared" ref="AH1190:AH1253" si="77">AG1190*1.033</f>
        <v>24172.199999999997</v>
      </c>
      <c r="AI1190" s="3">
        <f t="shared" ref="AI1190:AI1253" si="78">AH1190*1.032</f>
        <v>24945.710399999996</v>
      </c>
      <c r="AJ1190">
        <v>0</v>
      </c>
      <c r="AK1190">
        <v>0</v>
      </c>
      <c r="AL1190">
        <v>0</v>
      </c>
      <c r="AM1190">
        <f t="shared" ref="AM1190:AM1253" si="79">AL1190*2</f>
        <v>0</v>
      </c>
      <c r="AN1190">
        <v>23400</v>
      </c>
      <c r="AO1190">
        <v>0</v>
      </c>
    </row>
    <row r="1191" spans="1:41" hidden="1" x14ac:dyDescent="0.3">
      <c r="A1191">
        <v>12410</v>
      </c>
      <c r="B1191">
        <v>225217</v>
      </c>
      <c r="C1191">
        <v>257231</v>
      </c>
      <c r="D1191">
        <v>6605</v>
      </c>
      <c r="G1191" t="s">
        <v>2086</v>
      </c>
      <c r="H1191" t="s">
        <v>2087</v>
      </c>
      <c r="I1191">
        <v>0</v>
      </c>
      <c r="J1191" t="s">
        <v>519</v>
      </c>
      <c r="K1191" t="s">
        <v>520</v>
      </c>
      <c r="L1191">
        <v>5</v>
      </c>
      <c r="M1191">
        <v>58</v>
      </c>
      <c r="N1191" t="s">
        <v>617</v>
      </c>
      <c r="O1191" t="s">
        <v>618</v>
      </c>
      <c r="P1191" t="s">
        <v>619</v>
      </c>
      <c r="Q1191" t="s">
        <v>524</v>
      </c>
      <c r="R1191" t="s">
        <v>525</v>
      </c>
      <c r="S1191" t="s">
        <v>526</v>
      </c>
      <c r="T1191" t="s">
        <v>527</v>
      </c>
      <c r="U1191" t="s">
        <v>779</v>
      </c>
      <c r="V1191" t="s">
        <v>780</v>
      </c>
      <c r="W1191" t="s">
        <v>541</v>
      </c>
      <c r="X1191" t="s">
        <v>542</v>
      </c>
      <c r="Y1191" t="s">
        <v>599</v>
      </c>
      <c r="Z1191" t="s">
        <v>600</v>
      </c>
      <c r="AA1191" t="s">
        <v>29</v>
      </c>
      <c r="AB1191" s="3">
        <v>23400</v>
      </c>
      <c r="AC1191">
        <v>0</v>
      </c>
      <c r="AD1191">
        <v>0</v>
      </c>
      <c r="AE1191" s="3">
        <v>23400</v>
      </c>
      <c r="AF1191" s="3">
        <f t="shared" si="76"/>
        <v>0</v>
      </c>
      <c r="AG1191" s="3">
        <v>23400</v>
      </c>
      <c r="AH1191" s="3">
        <f t="shared" si="77"/>
        <v>24172.199999999997</v>
      </c>
      <c r="AI1191" s="3">
        <f t="shared" si="78"/>
        <v>24945.710399999996</v>
      </c>
      <c r="AJ1191">
        <v>0</v>
      </c>
      <c r="AK1191">
        <v>0</v>
      </c>
      <c r="AL1191">
        <v>0</v>
      </c>
      <c r="AM1191">
        <f t="shared" si="79"/>
        <v>0</v>
      </c>
      <c r="AN1191">
        <v>23400</v>
      </c>
      <c r="AO1191">
        <v>0</v>
      </c>
    </row>
    <row r="1192" spans="1:41" hidden="1" x14ac:dyDescent="0.3">
      <c r="A1192">
        <v>12412</v>
      </c>
      <c r="B1192">
        <v>225215</v>
      </c>
      <c r="C1192">
        <v>257230</v>
      </c>
      <c r="D1192">
        <v>6617</v>
      </c>
      <c r="G1192" t="s">
        <v>2202</v>
      </c>
      <c r="H1192" t="s">
        <v>2203</v>
      </c>
      <c r="I1192">
        <v>0</v>
      </c>
      <c r="J1192" t="s">
        <v>519</v>
      </c>
      <c r="K1192" t="s">
        <v>520</v>
      </c>
      <c r="L1192">
        <v>5</v>
      </c>
      <c r="M1192">
        <v>58</v>
      </c>
      <c r="N1192" t="s">
        <v>617</v>
      </c>
      <c r="O1192" t="s">
        <v>618</v>
      </c>
      <c r="P1192" t="s">
        <v>619</v>
      </c>
      <c r="Q1192" t="s">
        <v>524</v>
      </c>
      <c r="R1192" t="s">
        <v>525</v>
      </c>
      <c r="S1192" t="s">
        <v>526</v>
      </c>
      <c r="T1192" t="s">
        <v>527</v>
      </c>
      <c r="U1192" t="s">
        <v>779</v>
      </c>
      <c r="V1192" t="s">
        <v>780</v>
      </c>
      <c r="W1192" t="s">
        <v>541</v>
      </c>
      <c r="X1192" t="s">
        <v>542</v>
      </c>
      <c r="Y1192" t="s">
        <v>599</v>
      </c>
      <c r="Z1192" t="s">
        <v>600</v>
      </c>
      <c r="AA1192" t="s">
        <v>29</v>
      </c>
      <c r="AB1192" s="3">
        <v>23400</v>
      </c>
      <c r="AC1192">
        <v>0</v>
      </c>
      <c r="AD1192">
        <v>0</v>
      </c>
      <c r="AE1192" s="3">
        <v>23400</v>
      </c>
      <c r="AF1192" s="3">
        <f t="shared" si="76"/>
        <v>0</v>
      </c>
      <c r="AG1192" s="3">
        <v>23400</v>
      </c>
      <c r="AH1192" s="3">
        <f t="shared" si="77"/>
        <v>24172.199999999997</v>
      </c>
      <c r="AI1192" s="3">
        <f t="shared" si="78"/>
        <v>24945.710399999996</v>
      </c>
      <c r="AJ1192">
        <v>0</v>
      </c>
      <c r="AK1192">
        <v>0</v>
      </c>
      <c r="AL1192">
        <v>3340</v>
      </c>
      <c r="AM1192">
        <f t="shared" si="79"/>
        <v>6680</v>
      </c>
      <c r="AN1192">
        <v>20060</v>
      </c>
      <c r="AO1192">
        <v>14.27</v>
      </c>
    </row>
    <row r="1193" spans="1:41" hidden="1" x14ac:dyDescent="0.3">
      <c r="A1193">
        <v>12413</v>
      </c>
      <c r="B1193">
        <v>225211</v>
      </c>
      <c r="C1193">
        <v>257228</v>
      </c>
      <c r="D1193">
        <v>6618</v>
      </c>
      <c r="G1193" t="s">
        <v>2218</v>
      </c>
      <c r="H1193" t="s">
        <v>2219</v>
      </c>
      <c r="I1193">
        <v>0</v>
      </c>
      <c r="J1193" t="s">
        <v>519</v>
      </c>
      <c r="K1193" t="s">
        <v>520</v>
      </c>
      <c r="L1193">
        <v>5</v>
      </c>
      <c r="M1193">
        <v>58</v>
      </c>
      <c r="N1193" t="s">
        <v>617</v>
      </c>
      <c r="O1193" t="s">
        <v>618</v>
      </c>
      <c r="P1193" t="s">
        <v>619</v>
      </c>
      <c r="Q1193" t="s">
        <v>524</v>
      </c>
      <c r="R1193" t="s">
        <v>525</v>
      </c>
      <c r="S1193" t="s">
        <v>526</v>
      </c>
      <c r="T1193" t="s">
        <v>527</v>
      </c>
      <c r="U1193" t="s">
        <v>779</v>
      </c>
      <c r="V1193" t="s">
        <v>780</v>
      </c>
      <c r="W1193" t="s">
        <v>541</v>
      </c>
      <c r="X1193" t="s">
        <v>542</v>
      </c>
      <c r="Y1193" t="s">
        <v>599</v>
      </c>
      <c r="Z1193" t="s">
        <v>600</v>
      </c>
      <c r="AA1193" t="s">
        <v>29</v>
      </c>
      <c r="AB1193" s="3">
        <v>23400</v>
      </c>
      <c r="AC1193">
        <v>0</v>
      </c>
      <c r="AD1193">
        <v>0</v>
      </c>
      <c r="AE1193" s="3">
        <v>23400</v>
      </c>
      <c r="AF1193" s="3">
        <f t="shared" si="76"/>
        <v>0</v>
      </c>
      <c r="AG1193" s="3">
        <v>23400</v>
      </c>
      <c r="AH1193" s="3">
        <f t="shared" si="77"/>
        <v>24172.199999999997</v>
      </c>
      <c r="AI1193" s="3">
        <f t="shared" si="78"/>
        <v>24945.710399999996</v>
      </c>
      <c r="AJ1193">
        <v>0</v>
      </c>
      <c r="AK1193">
        <v>0</v>
      </c>
      <c r="AL1193">
        <v>0</v>
      </c>
      <c r="AM1193">
        <f t="shared" si="79"/>
        <v>0</v>
      </c>
      <c r="AN1193">
        <v>23400</v>
      </c>
      <c r="AO1193">
        <v>0</v>
      </c>
    </row>
    <row r="1194" spans="1:41" hidden="1" x14ac:dyDescent="0.3">
      <c r="A1194">
        <v>10829</v>
      </c>
      <c r="B1194">
        <v>223511</v>
      </c>
      <c r="C1194">
        <v>256410</v>
      </c>
      <c r="D1194">
        <v>145</v>
      </c>
      <c r="G1194" t="s">
        <v>1642</v>
      </c>
      <c r="H1194" t="s">
        <v>1643</v>
      </c>
      <c r="I1194">
        <v>0</v>
      </c>
      <c r="J1194" t="s">
        <v>519</v>
      </c>
      <c r="K1194" t="s">
        <v>520</v>
      </c>
      <c r="L1194">
        <v>6</v>
      </c>
      <c r="M1194">
        <v>64</v>
      </c>
      <c r="N1194" t="s">
        <v>626</v>
      </c>
      <c r="O1194" t="s">
        <v>627</v>
      </c>
      <c r="P1194" t="s">
        <v>628</v>
      </c>
      <c r="Q1194" t="s">
        <v>524</v>
      </c>
      <c r="R1194" t="s">
        <v>525</v>
      </c>
      <c r="S1194" t="s">
        <v>526</v>
      </c>
      <c r="T1194" t="s">
        <v>527</v>
      </c>
      <c r="U1194" t="s">
        <v>1644</v>
      </c>
      <c r="V1194" t="s">
        <v>1645</v>
      </c>
      <c r="W1194" t="s">
        <v>629</v>
      </c>
      <c r="X1194" t="s">
        <v>630</v>
      </c>
      <c r="Y1194" t="s">
        <v>1646</v>
      </c>
      <c r="Z1194" t="s">
        <v>1647</v>
      </c>
      <c r="AA1194" t="s">
        <v>24</v>
      </c>
      <c r="AB1194" s="3">
        <v>1000000</v>
      </c>
      <c r="AC1194">
        <v>0</v>
      </c>
      <c r="AD1194">
        <v>0</v>
      </c>
      <c r="AE1194" s="3">
        <v>1000000</v>
      </c>
      <c r="AF1194" s="3">
        <f t="shared" si="76"/>
        <v>100000</v>
      </c>
      <c r="AG1194" s="3">
        <v>1100000</v>
      </c>
      <c r="AH1194" s="3">
        <f t="shared" si="77"/>
        <v>1136300</v>
      </c>
      <c r="AI1194" s="3">
        <f t="shared" si="78"/>
        <v>1172661.6000000001</v>
      </c>
      <c r="AJ1194">
        <v>0</v>
      </c>
      <c r="AK1194">
        <v>0</v>
      </c>
      <c r="AL1194">
        <v>0</v>
      </c>
      <c r="AM1194">
        <f t="shared" si="79"/>
        <v>0</v>
      </c>
      <c r="AN1194">
        <v>1000000</v>
      </c>
      <c r="AO1194">
        <v>0</v>
      </c>
    </row>
    <row r="1195" spans="1:41" hidden="1" x14ac:dyDescent="0.3">
      <c r="A1195">
        <v>11222</v>
      </c>
      <c r="B1195">
        <v>203974</v>
      </c>
      <c r="C1195">
        <v>241411</v>
      </c>
      <c r="D1195">
        <v>538</v>
      </c>
      <c r="G1195" t="s">
        <v>1622</v>
      </c>
      <c r="H1195" t="s">
        <v>1623</v>
      </c>
      <c r="I1195">
        <v>0</v>
      </c>
      <c r="J1195" t="s">
        <v>519</v>
      </c>
      <c r="K1195" t="s">
        <v>520</v>
      </c>
      <c r="L1195">
        <v>2</v>
      </c>
      <c r="M1195">
        <v>33</v>
      </c>
      <c r="N1195" t="s">
        <v>610</v>
      </c>
      <c r="O1195" t="s">
        <v>611</v>
      </c>
      <c r="P1195" t="s">
        <v>612</v>
      </c>
      <c r="Q1195" t="s">
        <v>524</v>
      </c>
      <c r="R1195" t="s">
        <v>525</v>
      </c>
      <c r="S1195" t="s">
        <v>526</v>
      </c>
      <c r="T1195" t="s">
        <v>527</v>
      </c>
      <c r="U1195" t="s">
        <v>720</v>
      </c>
      <c r="V1195" t="s">
        <v>721</v>
      </c>
      <c r="W1195" t="s">
        <v>613</v>
      </c>
      <c r="X1195" t="s">
        <v>614</v>
      </c>
      <c r="Y1195" t="s">
        <v>532</v>
      </c>
      <c r="Z1195" t="s">
        <v>533</v>
      </c>
      <c r="AA1195" t="s">
        <v>28</v>
      </c>
      <c r="AB1195" s="3">
        <v>14000</v>
      </c>
      <c r="AC1195">
        <v>0</v>
      </c>
      <c r="AD1195">
        <v>0</v>
      </c>
      <c r="AE1195" s="3">
        <v>14000</v>
      </c>
      <c r="AF1195" s="3">
        <f t="shared" si="76"/>
        <v>0</v>
      </c>
      <c r="AG1195" s="3">
        <v>14000</v>
      </c>
      <c r="AH1195" s="3">
        <f t="shared" si="77"/>
        <v>14461.999999999998</v>
      </c>
      <c r="AI1195" s="3">
        <f t="shared" si="78"/>
        <v>14924.783999999998</v>
      </c>
      <c r="AJ1195">
        <v>0</v>
      </c>
      <c r="AK1195">
        <v>0</v>
      </c>
      <c r="AL1195">
        <v>0</v>
      </c>
      <c r="AM1195">
        <f t="shared" si="79"/>
        <v>0</v>
      </c>
      <c r="AN1195">
        <v>14000</v>
      </c>
      <c r="AO1195">
        <v>0</v>
      </c>
    </row>
    <row r="1196" spans="1:41" hidden="1" x14ac:dyDescent="0.3">
      <c r="A1196">
        <v>11361</v>
      </c>
      <c r="B1196">
        <v>223836</v>
      </c>
      <c r="C1196">
        <v>256473</v>
      </c>
      <c r="D1196">
        <v>1258</v>
      </c>
      <c r="G1196" t="s">
        <v>1648</v>
      </c>
      <c r="H1196" t="s">
        <v>1649</v>
      </c>
      <c r="I1196">
        <v>0</v>
      </c>
      <c r="J1196" t="s">
        <v>519</v>
      </c>
      <c r="K1196" t="s">
        <v>520</v>
      </c>
      <c r="L1196">
        <v>5</v>
      </c>
      <c r="M1196">
        <v>92</v>
      </c>
      <c r="N1196" t="s">
        <v>355</v>
      </c>
      <c r="O1196" t="s">
        <v>545</v>
      </c>
      <c r="P1196" t="s">
        <v>546</v>
      </c>
      <c r="Q1196" t="s">
        <v>524</v>
      </c>
      <c r="R1196" t="s">
        <v>525</v>
      </c>
      <c r="S1196" t="s">
        <v>526</v>
      </c>
      <c r="T1196" t="s">
        <v>527</v>
      </c>
      <c r="U1196" t="s">
        <v>554</v>
      </c>
      <c r="V1196" t="s">
        <v>555</v>
      </c>
      <c r="W1196" t="s">
        <v>541</v>
      </c>
      <c r="X1196" t="s">
        <v>542</v>
      </c>
      <c r="Y1196" t="s">
        <v>669</v>
      </c>
      <c r="Z1196" t="s">
        <v>670</v>
      </c>
      <c r="AA1196" t="s">
        <v>26</v>
      </c>
      <c r="AB1196" s="3">
        <v>102000</v>
      </c>
      <c r="AC1196" s="3">
        <v>0</v>
      </c>
      <c r="AD1196">
        <v>0</v>
      </c>
      <c r="AE1196" s="3">
        <v>102000</v>
      </c>
      <c r="AF1196" s="3">
        <f t="shared" si="76"/>
        <v>-102000</v>
      </c>
      <c r="AG1196" s="3">
        <v>0</v>
      </c>
      <c r="AH1196" s="3">
        <f t="shared" si="77"/>
        <v>0</v>
      </c>
      <c r="AI1196" s="3">
        <f t="shared" si="78"/>
        <v>0</v>
      </c>
      <c r="AJ1196">
        <v>0</v>
      </c>
      <c r="AK1196">
        <v>0</v>
      </c>
      <c r="AL1196">
        <v>55000</v>
      </c>
      <c r="AM1196">
        <f t="shared" si="79"/>
        <v>110000</v>
      </c>
      <c r="AN1196">
        <v>47000</v>
      </c>
      <c r="AO1196">
        <v>53.92</v>
      </c>
    </row>
    <row r="1197" spans="1:41" hidden="1" x14ac:dyDescent="0.3">
      <c r="A1197">
        <v>11361</v>
      </c>
      <c r="B1197">
        <v>212326</v>
      </c>
      <c r="C1197">
        <v>249562</v>
      </c>
      <c r="D1197">
        <v>1258</v>
      </c>
      <c r="G1197" t="s">
        <v>1648</v>
      </c>
      <c r="H1197" t="s">
        <v>1649</v>
      </c>
      <c r="I1197">
        <v>0</v>
      </c>
      <c r="J1197" t="s">
        <v>519</v>
      </c>
      <c r="K1197" t="s">
        <v>520</v>
      </c>
      <c r="L1197">
        <v>5</v>
      </c>
      <c r="M1197">
        <v>92</v>
      </c>
      <c r="N1197" t="s">
        <v>355</v>
      </c>
      <c r="O1197" t="s">
        <v>545</v>
      </c>
      <c r="P1197" t="s">
        <v>546</v>
      </c>
      <c r="Q1197" t="s">
        <v>524</v>
      </c>
      <c r="R1197" t="s">
        <v>525</v>
      </c>
      <c r="S1197" t="s">
        <v>526</v>
      </c>
      <c r="T1197" t="s">
        <v>527</v>
      </c>
      <c r="U1197" t="s">
        <v>554</v>
      </c>
      <c r="V1197" t="s">
        <v>555</v>
      </c>
      <c r="W1197" t="s">
        <v>541</v>
      </c>
      <c r="X1197" t="s">
        <v>542</v>
      </c>
      <c r="Y1197" t="s">
        <v>667</v>
      </c>
      <c r="Z1197" t="s">
        <v>668</v>
      </c>
      <c r="AA1197" t="s">
        <v>26</v>
      </c>
      <c r="AB1197" s="3">
        <v>535689</v>
      </c>
      <c r="AC1197" s="3">
        <v>0</v>
      </c>
      <c r="AD1197">
        <v>0</v>
      </c>
      <c r="AE1197" s="3">
        <v>535689</v>
      </c>
      <c r="AF1197" s="3">
        <f t="shared" si="76"/>
        <v>-535689</v>
      </c>
      <c r="AG1197" s="3">
        <v>0</v>
      </c>
      <c r="AH1197" s="3">
        <f t="shared" si="77"/>
        <v>0</v>
      </c>
      <c r="AI1197" s="3">
        <f t="shared" si="78"/>
        <v>0</v>
      </c>
      <c r="AJ1197">
        <v>0</v>
      </c>
      <c r="AK1197">
        <v>0</v>
      </c>
      <c r="AL1197">
        <v>578230.15</v>
      </c>
      <c r="AM1197">
        <f t="shared" si="79"/>
        <v>1156460.3</v>
      </c>
      <c r="AN1197">
        <v>-42541.15</v>
      </c>
      <c r="AO1197">
        <v>107.94</v>
      </c>
    </row>
    <row r="1198" spans="1:41" hidden="1" x14ac:dyDescent="0.3">
      <c r="A1198">
        <v>12414</v>
      </c>
      <c r="B1198">
        <v>225210</v>
      </c>
      <c r="C1198">
        <v>257227</v>
      </c>
      <c r="D1198">
        <v>6619</v>
      </c>
      <c r="G1198" t="s">
        <v>2220</v>
      </c>
      <c r="H1198" t="s">
        <v>2221</v>
      </c>
      <c r="I1198">
        <v>0</v>
      </c>
      <c r="J1198" t="s">
        <v>519</v>
      </c>
      <c r="K1198" t="s">
        <v>520</v>
      </c>
      <c r="L1198">
        <v>5</v>
      </c>
      <c r="M1198">
        <v>58</v>
      </c>
      <c r="N1198" t="s">
        <v>617</v>
      </c>
      <c r="O1198" t="s">
        <v>618</v>
      </c>
      <c r="P1198" t="s">
        <v>619</v>
      </c>
      <c r="Q1198" t="s">
        <v>524</v>
      </c>
      <c r="R1198" t="s">
        <v>525</v>
      </c>
      <c r="S1198" t="s">
        <v>526</v>
      </c>
      <c r="T1198" t="s">
        <v>527</v>
      </c>
      <c r="U1198" t="s">
        <v>779</v>
      </c>
      <c r="V1198" t="s">
        <v>780</v>
      </c>
      <c r="W1198" t="s">
        <v>541</v>
      </c>
      <c r="X1198" t="s">
        <v>542</v>
      </c>
      <c r="Y1198" t="s">
        <v>599</v>
      </c>
      <c r="Z1198" t="s">
        <v>600</v>
      </c>
      <c r="AA1198" t="s">
        <v>29</v>
      </c>
      <c r="AB1198" s="3">
        <v>23400</v>
      </c>
      <c r="AC1198">
        <v>0</v>
      </c>
      <c r="AD1198">
        <v>0</v>
      </c>
      <c r="AE1198" s="3">
        <v>23400</v>
      </c>
      <c r="AF1198" s="3">
        <f t="shared" si="76"/>
        <v>0</v>
      </c>
      <c r="AG1198" s="3">
        <v>23400</v>
      </c>
      <c r="AH1198" s="3">
        <f t="shared" si="77"/>
        <v>24172.199999999997</v>
      </c>
      <c r="AI1198" s="3">
        <f t="shared" si="78"/>
        <v>24945.710399999996</v>
      </c>
      <c r="AJ1198">
        <v>0</v>
      </c>
      <c r="AK1198">
        <v>0</v>
      </c>
      <c r="AL1198">
        <v>2746</v>
      </c>
      <c r="AM1198">
        <f t="shared" si="79"/>
        <v>5492</v>
      </c>
      <c r="AN1198">
        <v>20654</v>
      </c>
      <c r="AO1198">
        <v>11.74</v>
      </c>
    </row>
    <row r="1199" spans="1:41" hidden="1" x14ac:dyDescent="0.3">
      <c r="A1199">
        <v>11361</v>
      </c>
      <c r="B1199">
        <v>212328</v>
      </c>
      <c r="C1199">
        <v>249563</v>
      </c>
      <c r="D1199">
        <v>1258</v>
      </c>
      <c r="G1199" t="s">
        <v>1648</v>
      </c>
      <c r="H1199" t="s">
        <v>1649</v>
      </c>
      <c r="I1199">
        <v>0</v>
      </c>
      <c r="J1199" t="s">
        <v>519</v>
      </c>
      <c r="K1199" t="s">
        <v>520</v>
      </c>
      <c r="L1199">
        <v>5</v>
      </c>
      <c r="M1199">
        <v>92</v>
      </c>
      <c r="N1199" t="s">
        <v>355</v>
      </c>
      <c r="O1199" t="s">
        <v>545</v>
      </c>
      <c r="P1199" t="s">
        <v>546</v>
      </c>
      <c r="Q1199" t="s">
        <v>524</v>
      </c>
      <c r="R1199" t="s">
        <v>525</v>
      </c>
      <c r="S1199" t="s">
        <v>526</v>
      </c>
      <c r="T1199" t="s">
        <v>527</v>
      </c>
      <c r="U1199" t="s">
        <v>554</v>
      </c>
      <c r="V1199" t="s">
        <v>555</v>
      </c>
      <c r="W1199" t="s">
        <v>541</v>
      </c>
      <c r="X1199" t="s">
        <v>542</v>
      </c>
      <c r="Y1199" t="s">
        <v>642</v>
      </c>
      <c r="Z1199" t="s">
        <v>643</v>
      </c>
      <c r="AA1199" t="s">
        <v>26</v>
      </c>
      <c r="AB1199" s="3">
        <v>1588464</v>
      </c>
      <c r="AC1199" s="3">
        <v>0</v>
      </c>
      <c r="AD1199">
        <v>0</v>
      </c>
      <c r="AE1199" s="3">
        <v>1588464</v>
      </c>
      <c r="AF1199" s="3">
        <f t="shared" si="76"/>
        <v>-1588464</v>
      </c>
      <c r="AG1199" s="3">
        <v>0</v>
      </c>
      <c r="AH1199" s="3">
        <f t="shared" si="77"/>
        <v>0</v>
      </c>
      <c r="AI1199" s="3">
        <f t="shared" si="78"/>
        <v>0</v>
      </c>
      <c r="AJ1199">
        <v>0</v>
      </c>
      <c r="AK1199">
        <v>0</v>
      </c>
      <c r="AL1199">
        <v>607218.67000000004</v>
      </c>
      <c r="AM1199">
        <f t="shared" si="79"/>
        <v>1214437.3400000001</v>
      </c>
      <c r="AN1199">
        <v>981245.33</v>
      </c>
      <c r="AO1199">
        <v>38.229999999999997</v>
      </c>
    </row>
    <row r="1200" spans="1:41" hidden="1" x14ac:dyDescent="0.3">
      <c r="A1200">
        <v>11361</v>
      </c>
      <c r="B1200">
        <v>232822</v>
      </c>
      <c r="C1200">
        <v>257898</v>
      </c>
      <c r="D1200">
        <v>1258</v>
      </c>
      <c r="G1200" t="s">
        <v>1648</v>
      </c>
      <c r="H1200" t="s">
        <v>1649</v>
      </c>
      <c r="I1200">
        <v>0</v>
      </c>
      <c r="J1200" t="s">
        <v>519</v>
      </c>
      <c r="K1200" t="s">
        <v>520</v>
      </c>
      <c r="L1200">
        <v>5</v>
      </c>
      <c r="M1200">
        <v>92</v>
      </c>
      <c r="N1200" t="s">
        <v>355</v>
      </c>
      <c r="O1200" t="s">
        <v>545</v>
      </c>
      <c r="P1200" t="s">
        <v>546</v>
      </c>
      <c r="Q1200" t="s">
        <v>524</v>
      </c>
      <c r="R1200" t="s">
        <v>525</v>
      </c>
      <c r="S1200" t="s">
        <v>526</v>
      </c>
      <c r="T1200" t="s">
        <v>527</v>
      </c>
      <c r="U1200" t="s">
        <v>554</v>
      </c>
      <c r="V1200" t="s">
        <v>555</v>
      </c>
      <c r="W1200" t="s">
        <v>613</v>
      </c>
      <c r="X1200" t="s">
        <v>614</v>
      </c>
      <c r="Y1200" t="s">
        <v>675</v>
      </c>
      <c r="Z1200" t="s">
        <v>676</v>
      </c>
      <c r="AA1200" t="s">
        <v>26</v>
      </c>
      <c r="AB1200" s="3">
        <v>14524</v>
      </c>
      <c r="AC1200" s="3">
        <v>0</v>
      </c>
      <c r="AD1200">
        <v>0</v>
      </c>
      <c r="AE1200" s="3">
        <v>14524</v>
      </c>
      <c r="AF1200" s="3">
        <f t="shared" si="76"/>
        <v>-14524</v>
      </c>
      <c r="AG1200" s="3">
        <v>0</v>
      </c>
      <c r="AH1200" s="3">
        <f t="shared" si="77"/>
        <v>0</v>
      </c>
      <c r="AI1200" s="3">
        <f t="shared" si="78"/>
        <v>0</v>
      </c>
      <c r="AJ1200">
        <v>0</v>
      </c>
      <c r="AK1200">
        <v>0</v>
      </c>
      <c r="AL1200">
        <v>14042.76</v>
      </c>
      <c r="AM1200">
        <f t="shared" si="79"/>
        <v>28085.52</v>
      </c>
      <c r="AN1200">
        <v>481.24</v>
      </c>
      <c r="AO1200">
        <v>96.69</v>
      </c>
    </row>
    <row r="1201" spans="1:41" hidden="1" x14ac:dyDescent="0.3">
      <c r="A1201">
        <v>11361</v>
      </c>
      <c r="B1201">
        <v>212333</v>
      </c>
      <c r="C1201">
        <v>249568</v>
      </c>
      <c r="D1201">
        <v>1258</v>
      </c>
      <c r="G1201" t="s">
        <v>1648</v>
      </c>
      <c r="H1201" t="s">
        <v>1649</v>
      </c>
      <c r="I1201">
        <v>0</v>
      </c>
      <c r="J1201" t="s">
        <v>519</v>
      </c>
      <c r="K1201" t="s">
        <v>520</v>
      </c>
      <c r="L1201">
        <v>5</v>
      </c>
      <c r="M1201">
        <v>92</v>
      </c>
      <c r="N1201" t="s">
        <v>355</v>
      </c>
      <c r="O1201" t="s">
        <v>545</v>
      </c>
      <c r="P1201" t="s">
        <v>546</v>
      </c>
      <c r="Q1201" t="s">
        <v>524</v>
      </c>
      <c r="R1201" t="s">
        <v>525</v>
      </c>
      <c r="S1201" t="s">
        <v>526</v>
      </c>
      <c r="T1201" t="s">
        <v>527</v>
      </c>
      <c r="U1201" t="s">
        <v>554</v>
      </c>
      <c r="V1201" t="s">
        <v>555</v>
      </c>
      <c r="W1201" t="s">
        <v>541</v>
      </c>
      <c r="X1201" t="s">
        <v>542</v>
      </c>
      <c r="Y1201" t="s">
        <v>650</v>
      </c>
      <c r="Z1201" t="s">
        <v>651</v>
      </c>
      <c r="AA1201" t="s">
        <v>26</v>
      </c>
      <c r="AB1201" s="3">
        <v>325905</v>
      </c>
      <c r="AC1201" s="3">
        <v>0</v>
      </c>
      <c r="AD1201">
        <v>0</v>
      </c>
      <c r="AE1201" s="3">
        <v>325905</v>
      </c>
      <c r="AF1201" s="3">
        <f t="shared" si="76"/>
        <v>-325905</v>
      </c>
      <c r="AG1201" s="3">
        <v>0</v>
      </c>
      <c r="AH1201" s="3">
        <f t="shared" si="77"/>
        <v>0</v>
      </c>
      <c r="AI1201" s="3">
        <f t="shared" si="78"/>
        <v>0</v>
      </c>
      <c r="AJ1201">
        <v>0</v>
      </c>
      <c r="AK1201">
        <v>0</v>
      </c>
      <c r="AL1201">
        <v>152293.07</v>
      </c>
      <c r="AM1201">
        <f t="shared" si="79"/>
        <v>304586.14</v>
      </c>
      <c r="AN1201">
        <v>173611.93</v>
      </c>
      <c r="AO1201">
        <v>46.73</v>
      </c>
    </row>
    <row r="1202" spans="1:41" hidden="1" x14ac:dyDescent="0.3">
      <c r="A1202">
        <v>11361</v>
      </c>
      <c r="B1202">
        <v>212332</v>
      </c>
      <c r="C1202">
        <v>249567</v>
      </c>
      <c r="D1202">
        <v>1258</v>
      </c>
      <c r="G1202" t="s">
        <v>1648</v>
      </c>
      <c r="H1202" t="s">
        <v>1649</v>
      </c>
      <c r="I1202">
        <v>0</v>
      </c>
      <c r="J1202" t="s">
        <v>519</v>
      </c>
      <c r="K1202" t="s">
        <v>520</v>
      </c>
      <c r="L1202">
        <v>5</v>
      </c>
      <c r="M1202">
        <v>92</v>
      </c>
      <c r="N1202" t="s">
        <v>355</v>
      </c>
      <c r="O1202" t="s">
        <v>545</v>
      </c>
      <c r="P1202" t="s">
        <v>546</v>
      </c>
      <c r="Q1202" t="s">
        <v>524</v>
      </c>
      <c r="R1202" t="s">
        <v>525</v>
      </c>
      <c r="S1202" t="s">
        <v>526</v>
      </c>
      <c r="T1202" t="s">
        <v>527</v>
      </c>
      <c r="U1202" t="s">
        <v>554</v>
      </c>
      <c r="V1202" t="s">
        <v>555</v>
      </c>
      <c r="W1202" t="s">
        <v>541</v>
      </c>
      <c r="X1202" t="s">
        <v>542</v>
      </c>
      <c r="Y1202" t="s">
        <v>658</v>
      </c>
      <c r="Z1202" t="s">
        <v>659</v>
      </c>
      <c r="AA1202" t="s">
        <v>26</v>
      </c>
      <c r="AB1202" s="3">
        <v>6905</v>
      </c>
      <c r="AC1202" s="3">
        <v>0</v>
      </c>
      <c r="AD1202">
        <v>0</v>
      </c>
      <c r="AE1202" s="3">
        <v>6905</v>
      </c>
      <c r="AF1202" s="3">
        <f t="shared" si="76"/>
        <v>-6905</v>
      </c>
      <c r="AG1202" s="3">
        <v>0</v>
      </c>
      <c r="AH1202" s="3">
        <f t="shared" si="77"/>
        <v>0</v>
      </c>
      <c r="AI1202" s="3">
        <f t="shared" si="78"/>
        <v>0</v>
      </c>
      <c r="AJ1202">
        <v>0</v>
      </c>
      <c r="AK1202">
        <v>0</v>
      </c>
      <c r="AL1202">
        <v>3689.7</v>
      </c>
      <c r="AM1202">
        <f t="shared" si="79"/>
        <v>7379.4</v>
      </c>
      <c r="AN1202">
        <v>3215.3</v>
      </c>
      <c r="AO1202">
        <v>53.44</v>
      </c>
    </row>
    <row r="1203" spans="1:41" hidden="1" x14ac:dyDescent="0.3">
      <c r="A1203">
        <v>11361</v>
      </c>
      <c r="B1203">
        <v>212329</v>
      </c>
      <c r="C1203">
        <v>249564</v>
      </c>
      <c r="D1203">
        <v>1258</v>
      </c>
      <c r="G1203" t="s">
        <v>1648</v>
      </c>
      <c r="H1203" t="s">
        <v>1649</v>
      </c>
      <c r="I1203">
        <v>0</v>
      </c>
      <c r="J1203" t="s">
        <v>519</v>
      </c>
      <c r="K1203" t="s">
        <v>520</v>
      </c>
      <c r="L1203">
        <v>5</v>
      </c>
      <c r="M1203">
        <v>92</v>
      </c>
      <c r="N1203" t="s">
        <v>355</v>
      </c>
      <c r="O1203" t="s">
        <v>545</v>
      </c>
      <c r="P1203" t="s">
        <v>546</v>
      </c>
      <c r="Q1203" t="s">
        <v>524</v>
      </c>
      <c r="R1203" t="s">
        <v>525</v>
      </c>
      <c r="S1203" t="s">
        <v>526</v>
      </c>
      <c r="T1203" t="s">
        <v>527</v>
      </c>
      <c r="U1203" t="s">
        <v>554</v>
      </c>
      <c r="V1203" t="s">
        <v>555</v>
      </c>
      <c r="W1203" t="s">
        <v>541</v>
      </c>
      <c r="X1203" t="s">
        <v>542</v>
      </c>
      <c r="Y1203" t="s">
        <v>673</v>
      </c>
      <c r="Z1203" t="s">
        <v>674</v>
      </c>
      <c r="AA1203" t="s">
        <v>26</v>
      </c>
      <c r="AB1203" s="3">
        <v>1226957</v>
      </c>
      <c r="AC1203" s="3">
        <v>0</v>
      </c>
      <c r="AD1203">
        <v>0</v>
      </c>
      <c r="AE1203" s="3">
        <v>1226957</v>
      </c>
      <c r="AF1203" s="3">
        <f t="shared" si="76"/>
        <v>-1226957</v>
      </c>
      <c r="AG1203" s="3">
        <v>0</v>
      </c>
      <c r="AH1203" s="3">
        <f t="shared" si="77"/>
        <v>0</v>
      </c>
      <c r="AI1203" s="3">
        <f t="shared" si="78"/>
        <v>0</v>
      </c>
      <c r="AJ1203">
        <v>0</v>
      </c>
      <c r="AK1203">
        <v>0</v>
      </c>
      <c r="AL1203">
        <v>1107493.1299999999</v>
      </c>
      <c r="AM1203">
        <f t="shared" si="79"/>
        <v>2214986.2599999998</v>
      </c>
      <c r="AN1203">
        <v>119463.87</v>
      </c>
      <c r="AO1203">
        <v>90.26</v>
      </c>
    </row>
    <row r="1204" spans="1:41" hidden="1" x14ac:dyDescent="0.3">
      <c r="A1204">
        <v>11361</v>
      </c>
      <c r="B1204">
        <v>212334</v>
      </c>
      <c r="C1204">
        <v>249569</v>
      </c>
      <c r="D1204">
        <v>1258</v>
      </c>
      <c r="G1204" t="s">
        <v>1648</v>
      </c>
      <c r="H1204" t="s">
        <v>1649</v>
      </c>
      <c r="I1204">
        <v>0</v>
      </c>
      <c r="J1204" t="s">
        <v>519</v>
      </c>
      <c r="K1204" t="s">
        <v>520</v>
      </c>
      <c r="L1204">
        <v>5</v>
      </c>
      <c r="M1204">
        <v>92</v>
      </c>
      <c r="N1204" t="s">
        <v>355</v>
      </c>
      <c r="O1204" t="s">
        <v>545</v>
      </c>
      <c r="P1204" t="s">
        <v>546</v>
      </c>
      <c r="Q1204" t="s">
        <v>524</v>
      </c>
      <c r="R1204" t="s">
        <v>525</v>
      </c>
      <c r="S1204" t="s">
        <v>526</v>
      </c>
      <c r="T1204" t="s">
        <v>527</v>
      </c>
      <c r="U1204" t="s">
        <v>554</v>
      </c>
      <c r="V1204" t="s">
        <v>555</v>
      </c>
      <c r="W1204" t="s">
        <v>541</v>
      </c>
      <c r="X1204" t="s">
        <v>542</v>
      </c>
      <c r="Y1204" t="s">
        <v>644</v>
      </c>
      <c r="Z1204" t="s">
        <v>645</v>
      </c>
      <c r="AA1204" t="s">
        <v>26</v>
      </c>
      <c r="AB1204" s="3">
        <v>1395383</v>
      </c>
      <c r="AC1204" s="3">
        <v>0</v>
      </c>
      <c r="AD1204">
        <v>0</v>
      </c>
      <c r="AE1204" s="3">
        <v>1395383</v>
      </c>
      <c r="AF1204" s="3">
        <f t="shared" si="76"/>
        <v>-1395383</v>
      </c>
      <c r="AG1204" s="3">
        <v>0</v>
      </c>
      <c r="AH1204" s="3">
        <f t="shared" si="77"/>
        <v>0</v>
      </c>
      <c r="AI1204" s="3">
        <f t="shared" si="78"/>
        <v>0</v>
      </c>
      <c r="AJ1204">
        <v>0</v>
      </c>
      <c r="AK1204">
        <v>0</v>
      </c>
      <c r="AL1204">
        <v>518571.95</v>
      </c>
      <c r="AM1204">
        <f t="shared" si="79"/>
        <v>1037143.9</v>
      </c>
      <c r="AN1204">
        <v>876811.05</v>
      </c>
      <c r="AO1204">
        <v>37.159999999999997</v>
      </c>
    </row>
    <row r="1205" spans="1:41" hidden="1" x14ac:dyDescent="0.3">
      <c r="A1205">
        <v>11361</v>
      </c>
      <c r="B1205">
        <v>212335</v>
      </c>
      <c r="C1205">
        <v>249570</v>
      </c>
      <c r="D1205">
        <v>1258</v>
      </c>
      <c r="G1205" t="s">
        <v>1648</v>
      </c>
      <c r="H1205" t="s">
        <v>1649</v>
      </c>
      <c r="I1205">
        <v>0</v>
      </c>
      <c r="J1205" t="s">
        <v>519</v>
      </c>
      <c r="K1205" t="s">
        <v>520</v>
      </c>
      <c r="L1205">
        <v>5</v>
      </c>
      <c r="M1205">
        <v>92</v>
      </c>
      <c r="N1205" t="s">
        <v>355</v>
      </c>
      <c r="O1205" t="s">
        <v>545</v>
      </c>
      <c r="P1205" t="s">
        <v>546</v>
      </c>
      <c r="Q1205" t="s">
        <v>524</v>
      </c>
      <c r="R1205" t="s">
        <v>525</v>
      </c>
      <c r="S1205" t="s">
        <v>526</v>
      </c>
      <c r="T1205" t="s">
        <v>527</v>
      </c>
      <c r="U1205" t="s">
        <v>554</v>
      </c>
      <c r="V1205" t="s">
        <v>555</v>
      </c>
      <c r="W1205" t="s">
        <v>541</v>
      </c>
      <c r="X1205" t="s">
        <v>542</v>
      </c>
      <c r="Y1205" t="s">
        <v>660</v>
      </c>
      <c r="Z1205" t="s">
        <v>661</v>
      </c>
      <c r="AA1205" t="s">
        <v>26</v>
      </c>
      <c r="AB1205" s="3">
        <v>3216444</v>
      </c>
      <c r="AC1205" s="3">
        <v>0</v>
      </c>
      <c r="AD1205">
        <v>0</v>
      </c>
      <c r="AE1205" s="3">
        <v>3216444</v>
      </c>
      <c r="AF1205" s="3">
        <f t="shared" si="76"/>
        <v>-3216444</v>
      </c>
      <c r="AG1205" s="3">
        <v>0</v>
      </c>
      <c r="AH1205" s="3">
        <f t="shared" si="77"/>
        <v>0</v>
      </c>
      <c r="AI1205" s="3">
        <f t="shared" si="78"/>
        <v>0</v>
      </c>
      <c r="AJ1205">
        <v>0</v>
      </c>
      <c r="AK1205">
        <v>0</v>
      </c>
      <c r="AL1205">
        <v>1534436.71</v>
      </c>
      <c r="AM1205">
        <f t="shared" si="79"/>
        <v>3068873.42</v>
      </c>
      <c r="AN1205">
        <v>1682007.29</v>
      </c>
      <c r="AO1205">
        <v>47.71</v>
      </c>
    </row>
    <row r="1206" spans="1:41" hidden="1" x14ac:dyDescent="0.3">
      <c r="A1206">
        <v>11361</v>
      </c>
      <c r="B1206">
        <v>212336</v>
      </c>
      <c r="C1206">
        <v>249571</v>
      </c>
      <c r="D1206">
        <v>1258</v>
      </c>
      <c r="G1206" t="s">
        <v>1648</v>
      </c>
      <c r="H1206" t="s">
        <v>1649</v>
      </c>
      <c r="I1206">
        <v>0</v>
      </c>
      <c r="J1206" t="s">
        <v>519</v>
      </c>
      <c r="K1206" t="s">
        <v>520</v>
      </c>
      <c r="L1206">
        <v>5</v>
      </c>
      <c r="M1206">
        <v>92</v>
      </c>
      <c r="N1206" t="s">
        <v>355</v>
      </c>
      <c r="O1206" t="s">
        <v>545</v>
      </c>
      <c r="P1206" t="s">
        <v>546</v>
      </c>
      <c r="Q1206" t="s">
        <v>524</v>
      </c>
      <c r="R1206" t="s">
        <v>525</v>
      </c>
      <c r="S1206" t="s">
        <v>526</v>
      </c>
      <c r="T1206" t="s">
        <v>527</v>
      </c>
      <c r="U1206" t="s">
        <v>554</v>
      </c>
      <c r="V1206" t="s">
        <v>555</v>
      </c>
      <c r="W1206" t="s">
        <v>541</v>
      </c>
      <c r="X1206" t="s">
        <v>542</v>
      </c>
      <c r="Y1206" t="s">
        <v>646</v>
      </c>
      <c r="Z1206" t="s">
        <v>647</v>
      </c>
      <c r="AA1206" t="s">
        <v>26</v>
      </c>
      <c r="AB1206" s="3">
        <v>111474</v>
      </c>
      <c r="AC1206" s="3">
        <v>0</v>
      </c>
      <c r="AD1206">
        <v>0</v>
      </c>
      <c r="AE1206" s="3">
        <v>111474</v>
      </c>
      <c r="AF1206" s="3">
        <f t="shared" si="76"/>
        <v>-111474</v>
      </c>
      <c r="AG1206" s="3">
        <v>0</v>
      </c>
      <c r="AH1206" s="3">
        <f t="shared" si="77"/>
        <v>0</v>
      </c>
      <c r="AI1206" s="3">
        <f t="shared" si="78"/>
        <v>0</v>
      </c>
      <c r="AJ1206">
        <v>0</v>
      </c>
      <c r="AK1206">
        <v>0</v>
      </c>
      <c r="AL1206">
        <v>62673.84</v>
      </c>
      <c r="AM1206">
        <f t="shared" si="79"/>
        <v>125347.68</v>
      </c>
      <c r="AN1206">
        <v>48800.160000000003</v>
      </c>
      <c r="AO1206">
        <v>56.22</v>
      </c>
    </row>
    <row r="1207" spans="1:41" hidden="1" x14ac:dyDescent="0.3">
      <c r="A1207">
        <v>11361</v>
      </c>
      <c r="B1207">
        <v>212330</v>
      </c>
      <c r="C1207">
        <v>249565</v>
      </c>
      <c r="D1207">
        <v>1258</v>
      </c>
      <c r="G1207" t="s">
        <v>1648</v>
      </c>
      <c r="H1207" t="s">
        <v>1649</v>
      </c>
      <c r="I1207">
        <v>0</v>
      </c>
      <c r="J1207" t="s">
        <v>519</v>
      </c>
      <c r="K1207" t="s">
        <v>520</v>
      </c>
      <c r="L1207">
        <v>5</v>
      </c>
      <c r="M1207">
        <v>92</v>
      </c>
      <c r="N1207" t="s">
        <v>355</v>
      </c>
      <c r="O1207" t="s">
        <v>545</v>
      </c>
      <c r="P1207" t="s">
        <v>546</v>
      </c>
      <c r="Q1207" t="s">
        <v>524</v>
      </c>
      <c r="R1207" t="s">
        <v>525</v>
      </c>
      <c r="S1207" t="s">
        <v>526</v>
      </c>
      <c r="T1207" t="s">
        <v>527</v>
      </c>
      <c r="U1207" t="s">
        <v>554</v>
      </c>
      <c r="V1207" t="s">
        <v>555</v>
      </c>
      <c r="W1207" t="s">
        <v>613</v>
      </c>
      <c r="X1207" t="s">
        <v>614</v>
      </c>
      <c r="Y1207" t="s">
        <v>652</v>
      </c>
      <c r="Z1207" t="s">
        <v>653</v>
      </c>
      <c r="AA1207" t="s">
        <v>26</v>
      </c>
      <c r="AB1207" s="3">
        <v>16960547</v>
      </c>
      <c r="AC1207" s="3">
        <v>2878319</v>
      </c>
      <c r="AD1207">
        <v>0</v>
      </c>
      <c r="AE1207" s="3">
        <f>SUM(AB1207:AC1207)</f>
        <v>19838866</v>
      </c>
      <c r="AF1207" s="3">
        <f t="shared" si="76"/>
        <v>-19838866</v>
      </c>
      <c r="AG1207" s="3">
        <v>0</v>
      </c>
      <c r="AH1207" s="3">
        <f t="shared" si="77"/>
        <v>0</v>
      </c>
      <c r="AI1207" s="3">
        <f t="shared" si="78"/>
        <v>0</v>
      </c>
      <c r="AJ1207">
        <v>0</v>
      </c>
      <c r="AK1207">
        <v>0</v>
      </c>
      <c r="AL1207">
        <v>7819115.2699999996</v>
      </c>
      <c r="AM1207">
        <f t="shared" si="79"/>
        <v>15638230.539999999</v>
      </c>
      <c r="AN1207">
        <v>9141431.7300000004</v>
      </c>
      <c r="AO1207">
        <v>46.1</v>
      </c>
    </row>
    <row r="1208" spans="1:41" hidden="1" x14ac:dyDescent="0.3">
      <c r="A1208">
        <v>11361</v>
      </c>
      <c r="B1208">
        <v>212331</v>
      </c>
      <c r="C1208">
        <v>249566</v>
      </c>
      <c r="D1208">
        <v>1258</v>
      </c>
      <c r="G1208" t="s">
        <v>1648</v>
      </c>
      <c r="H1208" t="s">
        <v>1649</v>
      </c>
      <c r="I1208">
        <v>0</v>
      </c>
      <c r="J1208" t="s">
        <v>519</v>
      </c>
      <c r="K1208" t="s">
        <v>520</v>
      </c>
      <c r="L1208">
        <v>5</v>
      </c>
      <c r="M1208">
        <v>92</v>
      </c>
      <c r="N1208" t="s">
        <v>355</v>
      </c>
      <c r="O1208" t="s">
        <v>545</v>
      </c>
      <c r="P1208" t="s">
        <v>546</v>
      </c>
      <c r="Q1208" t="s">
        <v>524</v>
      </c>
      <c r="R1208" t="s">
        <v>525</v>
      </c>
      <c r="S1208" t="s">
        <v>526</v>
      </c>
      <c r="T1208" t="s">
        <v>527</v>
      </c>
      <c r="U1208" t="s">
        <v>554</v>
      </c>
      <c r="V1208" t="s">
        <v>555</v>
      </c>
      <c r="W1208" t="s">
        <v>541</v>
      </c>
      <c r="X1208" t="s">
        <v>542</v>
      </c>
      <c r="Y1208" t="s">
        <v>656</v>
      </c>
      <c r="Z1208" t="s">
        <v>657</v>
      </c>
      <c r="AA1208" t="s">
        <v>26</v>
      </c>
      <c r="AB1208" s="3">
        <v>1413379</v>
      </c>
      <c r="AC1208" s="3">
        <v>0</v>
      </c>
      <c r="AD1208">
        <v>0</v>
      </c>
      <c r="AE1208" s="3">
        <v>1413379</v>
      </c>
      <c r="AF1208" s="3">
        <f t="shared" si="76"/>
        <v>-1413379</v>
      </c>
      <c r="AG1208" s="3">
        <v>0</v>
      </c>
      <c r="AH1208" s="3">
        <f t="shared" si="77"/>
        <v>0</v>
      </c>
      <c r="AI1208" s="3">
        <f t="shared" si="78"/>
        <v>0</v>
      </c>
      <c r="AJ1208">
        <v>0</v>
      </c>
      <c r="AK1208">
        <v>0</v>
      </c>
      <c r="AL1208">
        <v>913289.72</v>
      </c>
      <c r="AM1208">
        <f t="shared" si="79"/>
        <v>1826579.44</v>
      </c>
      <c r="AN1208">
        <v>500089.28</v>
      </c>
      <c r="AO1208">
        <v>64.62</v>
      </c>
    </row>
    <row r="1209" spans="1:41" hidden="1" x14ac:dyDescent="0.3">
      <c r="A1209">
        <v>11362</v>
      </c>
      <c r="B1209">
        <v>220509</v>
      </c>
      <c r="C1209">
        <v>253697</v>
      </c>
      <c r="D1209">
        <v>1259</v>
      </c>
      <c r="G1209" t="s">
        <v>1650</v>
      </c>
      <c r="H1209" t="s">
        <v>1651</v>
      </c>
      <c r="I1209">
        <v>0</v>
      </c>
      <c r="J1209" t="s">
        <v>519</v>
      </c>
      <c r="K1209" t="s">
        <v>520</v>
      </c>
      <c r="L1209">
        <v>5</v>
      </c>
      <c r="M1209">
        <v>83</v>
      </c>
      <c r="N1209" t="s">
        <v>898</v>
      </c>
      <c r="O1209" t="s">
        <v>899</v>
      </c>
      <c r="P1209" t="s">
        <v>900</v>
      </c>
      <c r="Q1209" t="s">
        <v>524</v>
      </c>
      <c r="R1209" t="s">
        <v>525</v>
      </c>
      <c r="S1209" t="s">
        <v>526</v>
      </c>
      <c r="T1209" t="s">
        <v>527</v>
      </c>
      <c r="U1209" t="s">
        <v>554</v>
      </c>
      <c r="V1209" t="s">
        <v>555</v>
      </c>
      <c r="W1209" t="s">
        <v>541</v>
      </c>
      <c r="X1209" t="s">
        <v>542</v>
      </c>
      <c r="Y1209" t="s">
        <v>650</v>
      </c>
      <c r="Z1209" t="s">
        <v>651</v>
      </c>
      <c r="AA1209" t="s">
        <v>26</v>
      </c>
      <c r="AB1209" s="3">
        <v>147874</v>
      </c>
      <c r="AC1209" s="3">
        <v>0</v>
      </c>
      <c r="AD1209">
        <v>0</v>
      </c>
      <c r="AE1209" s="3">
        <v>147874</v>
      </c>
      <c r="AF1209" s="3">
        <f t="shared" si="76"/>
        <v>-147874</v>
      </c>
      <c r="AG1209" s="3">
        <v>0</v>
      </c>
      <c r="AH1209" s="3">
        <f t="shared" si="77"/>
        <v>0</v>
      </c>
      <c r="AI1209" s="3">
        <f t="shared" si="78"/>
        <v>0</v>
      </c>
      <c r="AJ1209">
        <v>0</v>
      </c>
      <c r="AK1209">
        <v>0</v>
      </c>
      <c r="AL1209">
        <v>20274.28</v>
      </c>
      <c r="AM1209">
        <f t="shared" si="79"/>
        <v>40548.559999999998</v>
      </c>
      <c r="AN1209">
        <v>127599.72</v>
      </c>
      <c r="AO1209">
        <v>13.71</v>
      </c>
    </row>
    <row r="1210" spans="1:41" hidden="1" x14ac:dyDescent="0.3">
      <c r="A1210">
        <v>11362</v>
      </c>
      <c r="B1210">
        <v>220507</v>
      </c>
      <c r="C1210">
        <v>253695</v>
      </c>
      <c r="D1210">
        <v>1259</v>
      </c>
      <c r="G1210" t="s">
        <v>1650</v>
      </c>
      <c r="H1210" t="s">
        <v>1651</v>
      </c>
      <c r="I1210">
        <v>0</v>
      </c>
      <c r="J1210" t="s">
        <v>519</v>
      </c>
      <c r="K1210" t="s">
        <v>520</v>
      </c>
      <c r="L1210">
        <v>5</v>
      </c>
      <c r="M1210">
        <v>83</v>
      </c>
      <c r="N1210" t="s">
        <v>898</v>
      </c>
      <c r="O1210" t="s">
        <v>899</v>
      </c>
      <c r="P1210" t="s">
        <v>900</v>
      </c>
      <c r="Q1210" t="s">
        <v>524</v>
      </c>
      <c r="R1210" t="s">
        <v>525</v>
      </c>
      <c r="S1210" t="s">
        <v>526</v>
      </c>
      <c r="T1210" t="s">
        <v>527</v>
      </c>
      <c r="U1210" t="s">
        <v>554</v>
      </c>
      <c r="V1210" t="s">
        <v>555</v>
      </c>
      <c r="W1210" t="s">
        <v>541</v>
      </c>
      <c r="X1210" t="s">
        <v>542</v>
      </c>
      <c r="Y1210" t="s">
        <v>656</v>
      </c>
      <c r="Z1210" t="s">
        <v>657</v>
      </c>
      <c r="AA1210" t="s">
        <v>26</v>
      </c>
      <c r="AB1210" s="3">
        <v>616142</v>
      </c>
      <c r="AC1210" s="3">
        <v>-42980</v>
      </c>
      <c r="AD1210">
        <v>0</v>
      </c>
      <c r="AE1210" s="3">
        <v>573162</v>
      </c>
      <c r="AF1210" s="3">
        <f t="shared" si="76"/>
        <v>-573162</v>
      </c>
      <c r="AG1210" s="3">
        <v>0</v>
      </c>
      <c r="AH1210" s="3">
        <f t="shared" si="77"/>
        <v>0</v>
      </c>
      <c r="AI1210" s="3">
        <f t="shared" si="78"/>
        <v>0</v>
      </c>
      <c r="AJ1210">
        <v>0</v>
      </c>
      <c r="AK1210">
        <v>0</v>
      </c>
      <c r="AL1210">
        <v>94766.53</v>
      </c>
      <c r="AM1210">
        <f t="shared" si="79"/>
        <v>189533.06</v>
      </c>
      <c r="AN1210">
        <v>478395.47</v>
      </c>
      <c r="AO1210">
        <v>16.53</v>
      </c>
    </row>
    <row r="1211" spans="1:41" hidden="1" x14ac:dyDescent="0.3">
      <c r="A1211">
        <v>11362</v>
      </c>
      <c r="B1211">
        <v>220508</v>
      </c>
      <c r="C1211">
        <v>253696</v>
      </c>
      <c r="D1211">
        <v>1259</v>
      </c>
      <c r="G1211" t="s">
        <v>1650</v>
      </c>
      <c r="H1211" t="s">
        <v>1651</v>
      </c>
      <c r="I1211">
        <v>0</v>
      </c>
      <c r="J1211" t="s">
        <v>519</v>
      </c>
      <c r="K1211" t="s">
        <v>520</v>
      </c>
      <c r="L1211">
        <v>5</v>
      </c>
      <c r="M1211">
        <v>83</v>
      </c>
      <c r="N1211" t="s">
        <v>898</v>
      </c>
      <c r="O1211" t="s">
        <v>899</v>
      </c>
      <c r="P1211" t="s">
        <v>900</v>
      </c>
      <c r="Q1211" t="s">
        <v>524</v>
      </c>
      <c r="R1211" t="s">
        <v>525</v>
      </c>
      <c r="S1211" t="s">
        <v>526</v>
      </c>
      <c r="T1211" t="s">
        <v>527</v>
      </c>
      <c r="U1211" t="s">
        <v>554</v>
      </c>
      <c r="V1211" t="s">
        <v>555</v>
      </c>
      <c r="W1211" t="s">
        <v>541</v>
      </c>
      <c r="X1211" t="s">
        <v>542</v>
      </c>
      <c r="Y1211" t="s">
        <v>658</v>
      </c>
      <c r="Z1211" t="s">
        <v>659</v>
      </c>
      <c r="AA1211" t="s">
        <v>26</v>
      </c>
      <c r="AB1211" s="3">
        <v>2455</v>
      </c>
      <c r="AC1211" s="3">
        <v>0</v>
      </c>
      <c r="AD1211">
        <v>0</v>
      </c>
      <c r="AE1211" s="3">
        <v>2455</v>
      </c>
      <c r="AF1211" s="3">
        <f t="shared" si="76"/>
        <v>-2455</v>
      </c>
      <c r="AG1211" s="3">
        <v>0</v>
      </c>
      <c r="AH1211" s="3">
        <f t="shared" si="77"/>
        <v>0</v>
      </c>
      <c r="AI1211" s="3">
        <f t="shared" si="78"/>
        <v>0</v>
      </c>
      <c r="AJ1211">
        <v>0</v>
      </c>
      <c r="AK1211">
        <v>0</v>
      </c>
      <c r="AL1211">
        <v>326.3</v>
      </c>
      <c r="AM1211">
        <f t="shared" si="79"/>
        <v>652.6</v>
      </c>
      <c r="AN1211">
        <v>2128.6999999999998</v>
      </c>
      <c r="AO1211">
        <v>13.29</v>
      </c>
    </row>
    <row r="1212" spans="1:41" hidden="1" x14ac:dyDescent="0.3">
      <c r="A1212">
        <v>11362</v>
      </c>
      <c r="B1212">
        <v>220501</v>
      </c>
      <c r="C1212">
        <v>253691</v>
      </c>
      <c r="D1212">
        <v>1259</v>
      </c>
      <c r="G1212" t="s">
        <v>1650</v>
      </c>
      <c r="H1212" t="s">
        <v>1651</v>
      </c>
      <c r="I1212">
        <v>0</v>
      </c>
      <c r="J1212" t="s">
        <v>519</v>
      </c>
      <c r="K1212" t="s">
        <v>520</v>
      </c>
      <c r="L1212">
        <v>5</v>
      </c>
      <c r="M1212">
        <v>83</v>
      </c>
      <c r="N1212" t="s">
        <v>898</v>
      </c>
      <c r="O1212" t="s">
        <v>899</v>
      </c>
      <c r="P1212" t="s">
        <v>900</v>
      </c>
      <c r="Q1212" t="s">
        <v>524</v>
      </c>
      <c r="R1212" t="s">
        <v>525</v>
      </c>
      <c r="S1212" t="s">
        <v>526</v>
      </c>
      <c r="T1212" t="s">
        <v>527</v>
      </c>
      <c r="U1212" t="s">
        <v>554</v>
      </c>
      <c r="V1212" t="s">
        <v>555</v>
      </c>
      <c r="W1212" t="s">
        <v>541</v>
      </c>
      <c r="X1212" t="s">
        <v>542</v>
      </c>
      <c r="Y1212" t="s">
        <v>667</v>
      </c>
      <c r="Z1212" t="s">
        <v>668</v>
      </c>
      <c r="AA1212" t="s">
        <v>26</v>
      </c>
      <c r="AB1212" s="3">
        <v>1183081</v>
      </c>
      <c r="AC1212" s="3">
        <v>0</v>
      </c>
      <c r="AD1212">
        <v>0</v>
      </c>
      <c r="AE1212" s="3">
        <v>1183081</v>
      </c>
      <c r="AF1212" s="3">
        <f t="shared" si="76"/>
        <v>-1183081</v>
      </c>
      <c r="AG1212" s="3">
        <v>0</v>
      </c>
      <c r="AH1212" s="3">
        <f t="shared" si="77"/>
        <v>0</v>
      </c>
      <c r="AI1212" s="3">
        <f t="shared" si="78"/>
        <v>0</v>
      </c>
      <c r="AJ1212">
        <v>0</v>
      </c>
      <c r="AK1212">
        <v>0</v>
      </c>
      <c r="AL1212">
        <v>161750.44</v>
      </c>
      <c r="AM1212">
        <f t="shared" si="79"/>
        <v>323500.88</v>
      </c>
      <c r="AN1212">
        <v>1021330.56</v>
      </c>
      <c r="AO1212">
        <v>13.67</v>
      </c>
    </row>
    <row r="1213" spans="1:41" hidden="1" x14ac:dyDescent="0.3">
      <c r="A1213">
        <v>11362</v>
      </c>
      <c r="B1213">
        <v>220510</v>
      </c>
      <c r="C1213">
        <v>253698</v>
      </c>
      <c r="D1213">
        <v>1259</v>
      </c>
      <c r="G1213" t="s">
        <v>1650</v>
      </c>
      <c r="H1213" t="s">
        <v>1651</v>
      </c>
      <c r="I1213">
        <v>0</v>
      </c>
      <c r="J1213" t="s">
        <v>519</v>
      </c>
      <c r="K1213" t="s">
        <v>520</v>
      </c>
      <c r="L1213">
        <v>5</v>
      </c>
      <c r="M1213">
        <v>83</v>
      </c>
      <c r="N1213" t="s">
        <v>898</v>
      </c>
      <c r="O1213" t="s">
        <v>899</v>
      </c>
      <c r="P1213" t="s">
        <v>900</v>
      </c>
      <c r="Q1213" t="s">
        <v>524</v>
      </c>
      <c r="R1213" t="s">
        <v>525</v>
      </c>
      <c r="S1213" t="s">
        <v>526</v>
      </c>
      <c r="T1213" t="s">
        <v>527</v>
      </c>
      <c r="U1213" t="s">
        <v>554</v>
      </c>
      <c r="V1213" t="s">
        <v>555</v>
      </c>
      <c r="W1213" t="s">
        <v>541</v>
      </c>
      <c r="X1213" t="s">
        <v>542</v>
      </c>
      <c r="Y1213" t="s">
        <v>644</v>
      </c>
      <c r="Z1213" t="s">
        <v>645</v>
      </c>
      <c r="AA1213" t="s">
        <v>26</v>
      </c>
      <c r="AB1213" s="3">
        <v>645050</v>
      </c>
      <c r="AC1213" s="3">
        <v>0</v>
      </c>
      <c r="AD1213">
        <v>0</v>
      </c>
      <c r="AE1213" s="3">
        <v>645050</v>
      </c>
      <c r="AF1213" s="3">
        <f t="shared" si="76"/>
        <v>-645050</v>
      </c>
      <c r="AG1213" s="3">
        <v>0</v>
      </c>
      <c r="AH1213" s="3">
        <f t="shared" si="77"/>
        <v>0</v>
      </c>
      <c r="AI1213" s="3">
        <f t="shared" si="78"/>
        <v>0</v>
      </c>
      <c r="AJ1213">
        <v>0</v>
      </c>
      <c r="AK1213">
        <v>0</v>
      </c>
      <c r="AL1213">
        <v>82793.600000000006</v>
      </c>
      <c r="AM1213">
        <f t="shared" si="79"/>
        <v>165587.20000000001</v>
      </c>
      <c r="AN1213">
        <v>562256.4</v>
      </c>
      <c r="AO1213">
        <v>12.84</v>
      </c>
    </row>
    <row r="1214" spans="1:41" hidden="1" x14ac:dyDescent="0.3">
      <c r="A1214">
        <v>11362</v>
      </c>
      <c r="B1214">
        <v>232823</v>
      </c>
      <c r="C1214">
        <v>257899</v>
      </c>
      <c r="D1214">
        <v>1259</v>
      </c>
      <c r="G1214" t="s">
        <v>1650</v>
      </c>
      <c r="H1214" t="s">
        <v>1651</v>
      </c>
      <c r="I1214">
        <v>0</v>
      </c>
      <c r="J1214" t="s">
        <v>519</v>
      </c>
      <c r="K1214" t="s">
        <v>520</v>
      </c>
      <c r="L1214">
        <v>5</v>
      </c>
      <c r="M1214">
        <v>83</v>
      </c>
      <c r="N1214" t="s">
        <v>898</v>
      </c>
      <c r="O1214" t="s">
        <v>899</v>
      </c>
      <c r="P1214" t="s">
        <v>900</v>
      </c>
      <c r="Q1214" t="s">
        <v>524</v>
      </c>
      <c r="R1214" t="s">
        <v>525</v>
      </c>
      <c r="S1214" t="s">
        <v>526</v>
      </c>
      <c r="T1214" t="s">
        <v>527</v>
      </c>
      <c r="U1214" t="s">
        <v>554</v>
      </c>
      <c r="V1214" t="s">
        <v>555</v>
      </c>
      <c r="W1214" t="s">
        <v>541</v>
      </c>
      <c r="X1214" t="s">
        <v>542</v>
      </c>
      <c r="Y1214" t="s">
        <v>675</v>
      </c>
      <c r="Z1214" t="s">
        <v>676</v>
      </c>
      <c r="AA1214" t="s">
        <v>26</v>
      </c>
      <c r="AB1214" s="3">
        <v>29047</v>
      </c>
      <c r="AC1214" s="3">
        <v>0</v>
      </c>
      <c r="AD1214">
        <v>0</v>
      </c>
      <c r="AE1214" s="3">
        <v>29047</v>
      </c>
      <c r="AF1214" s="3">
        <f t="shared" si="76"/>
        <v>-29047</v>
      </c>
      <c r="AG1214" s="3">
        <v>0</v>
      </c>
      <c r="AH1214" s="3">
        <f t="shared" si="77"/>
        <v>0</v>
      </c>
      <c r="AI1214" s="3">
        <f t="shared" si="78"/>
        <v>0</v>
      </c>
      <c r="AJ1214">
        <v>0</v>
      </c>
      <c r="AK1214">
        <v>0</v>
      </c>
      <c r="AL1214">
        <v>0</v>
      </c>
      <c r="AM1214">
        <f t="shared" si="79"/>
        <v>0</v>
      </c>
      <c r="AN1214">
        <v>29047</v>
      </c>
      <c r="AO1214">
        <v>0</v>
      </c>
    </row>
    <row r="1215" spans="1:41" hidden="1" x14ac:dyDescent="0.3">
      <c r="A1215">
        <v>11362</v>
      </c>
      <c r="B1215">
        <v>220511</v>
      </c>
      <c r="C1215">
        <v>253699</v>
      </c>
      <c r="D1215">
        <v>1259</v>
      </c>
      <c r="G1215" t="s">
        <v>1650</v>
      </c>
      <c r="H1215" t="s">
        <v>1651</v>
      </c>
      <c r="I1215">
        <v>0</v>
      </c>
      <c r="J1215" t="s">
        <v>519</v>
      </c>
      <c r="K1215" t="s">
        <v>520</v>
      </c>
      <c r="L1215">
        <v>5</v>
      </c>
      <c r="M1215">
        <v>83</v>
      </c>
      <c r="N1215" t="s">
        <v>898</v>
      </c>
      <c r="O1215" t="s">
        <v>899</v>
      </c>
      <c r="P1215" t="s">
        <v>900</v>
      </c>
      <c r="Q1215" t="s">
        <v>524</v>
      </c>
      <c r="R1215" t="s">
        <v>525</v>
      </c>
      <c r="S1215" t="s">
        <v>526</v>
      </c>
      <c r="T1215" t="s">
        <v>527</v>
      </c>
      <c r="U1215" t="s">
        <v>554</v>
      </c>
      <c r="V1215" t="s">
        <v>555</v>
      </c>
      <c r="W1215" t="s">
        <v>541</v>
      </c>
      <c r="X1215" t="s">
        <v>542</v>
      </c>
      <c r="Y1215" t="s">
        <v>660</v>
      </c>
      <c r="Z1215" t="s">
        <v>661</v>
      </c>
      <c r="AA1215" t="s">
        <v>26</v>
      </c>
      <c r="AB1215" s="3">
        <v>1560481</v>
      </c>
      <c r="AC1215" s="3">
        <v>-113467</v>
      </c>
      <c r="AD1215">
        <v>0</v>
      </c>
      <c r="AE1215" s="3">
        <v>1447014</v>
      </c>
      <c r="AF1215" s="3">
        <f t="shared" si="76"/>
        <v>-1447014</v>
      </c>
      <c r="AG1215" s="3">
        <v>0</v>
      </c>
      <c r="AH1215" s="3">
        <f t="shared" si="77"/>
        <v>0</v>
      </c>
      <c r="AI1215" s="3">
        <f t="shared" si="78"/>
        <v>0</v>
      </c>
      <c r="AJ1215">
        <v>0</v>
      </c>
      <c r="AK1215">
        <v>0</v>
      </c>
      <c r="AL1215">
        <v>212199.67999999999</v>
      </c>
      <c r="AM1215">
        <f t="shared" si="79"/>
        <v>424399.35999999999</v>
      </c>
      <c r="AN1215">
        <v>1234814.32</v>
      </c>
      <c r="AO1215">
        <v>14.66</v>
      </c>
    </row>
    <row r="1216" spans="1:41" hidden="1" x14ac:dyDescent="0.3">
      <c r="A1216">
        <v>11362</v>
      </c>
      <c r="B1216">
        <v>220502</v>
      </c>
      <c r="C1216">
        <v>253692</v>
      </c>
      <c r="D1216">
        <v>1259</v>
      </c>
      <c r="G1216" t="s">
        <v>1650</v>
      </c>
      <c r="H1216" t="s">
        <v>1651</v>
      </c>
      <c r="I1216">
        <v>0</v>
      </c>
      <c r="J1216" t="s">
        <v>519</v>
      </c>
      <c r="K1216" t="s">
        <v>520</v>
      </c>
      <c r="L1216">
        <v>5</v>
      </c>
      <c r="M1216">
        <v>83</v>
      </c>
      <c r="N1216" t="s">
        <v>898</v>
      </c>
      <c r="O1216" t="s">
        <v>899</v>
      </c>
      <c r="P1216" t="s">
        <v>900</v>
      </c>
      <c r="Q1216" t="s">
        <v>524</v>
      </c>
      <c r="R1216" t="s">
        <v>525</v>
      </c>
      <c r="S1216" t="s">
        <v>526</v>
      </c>
      <c r="T1216" t="s">
        <v>527</v>
      </c>
      <c r="U1216" t="s">
        <v>554</v>
      </c>
      <c r="V1216" t="s">
        <v>555</v>
      </c>
      <c r="W1216" t="s">
        <v>541</v>
      </c>
      <c r="X1216" t="s">
        <v>542</v>
      </c>
      <c r="Y1216" t="s">
        <v>662</v>
      </c>
      <c r="Z1216" t="s">
        <v>663</v>
      </c>
      <c r="AA1216" t="s">
        <v>26</v>
      </c>
      <c r="AB1216" s="3">
        <v>27504</v>
      </c>
      <c r="AC1216" s="3">
        <v>0</v>
      </c>
      <c r="AD1216">
        <v>0</v>
      </c>
      <c r="AE1216" s="3">
        <v>27504</v>
      </c>
      <c r="AF1216" s="3">
        <f t="shared" si="76"/>
        <v>-27504</v>
      </c>
      <c r="AG1216" s="3">
        <v>0</v>
      </c>
      <c r="AH1216" s="3">
        <f t="shared" si="77"/>
        <v>0</v>
      </c>
      <c r="AI1216" s="3">
        <f t="shared" si="78"/>
        <v>0</v>
      </c>
      <c r="AJ1216">
        <v>0</v>
      </c>
      <c r="AK1216">
        <v>0</v>
      </c>
      <c r="AL1216">
        <v>4680.92</v>
      </c>
      <c r="AM1216">
        <f t="shared" si="79"/>
        <v>9361.84</v>
      </c>
      <c r="AN1216">
        <v>22823.08</v>
      </c>
      <c r="AO1216">
        <v>17.02</v>
      </c>
    </row>
    <row r="1217" spans="1:41" hidden="1" x14ac:dyDescent="0.3">
      <c r="A1217">
        <v>11362</v>
      </c>
      <c r="B1217">
        <v>220512</v>
      </c>
      <c r="C1217">
        <v>253700</v>
      </c>
      <c r="D1217">
        <v>1259</v>
      </c>
      <c r="G1217" t="s">
        <v>1650</v>
      </c>
      <c r="H1217" t="s">
        <v>1651</v>
      </c>
      <c r="I1217">
        <v>0</v>
      </c>
      <c r="J1217" t="s">
        <v>519</v>
      </c>
      <c r="K1217" t="s">
        <v>520</v>
      </c>
      <c r="L1217">
        <v>5</v>
      </c>
      <c r="M1217">
        <v>83</v>
      </c>
      <c r="N1217" t="s">
        <v>898</v>
      </c>
      <c r="O1217" t="s">
        <v>899</v>
      </c>
      <c r="P1217" t="s">
        <v>900</v>
      </c>
      <c r="Q1217" t="s">
        <v>524</v>
      </c>
      <c r="R1217" t="s">
        <v>525</v>
      </c>
      <c r="S1217" t="s">
        <v>526</v>
      </c>
      <c r="T1217" t="s">
        <v>527</v>
      </c>
      <c r="U1217" t="s">
        <v>554</v>
      </c>
      <c r="V1217" t="s">
        <v>555</v>
      </c>
      <c r="W1217" t="s">
        <v>541</v>
      </c>
      <c r="X1217" t="s">
        <v>542</v>
      </c>
      <c r="Y1217" t="s">
        <v>646</v>
      </c>
      <c r="Z1217" t="s">
        <v>647</v>
      </c>
      <c r="AA1217" t="s">
        <v>26</v>
      </c>
      <c r="AB1217" s="3">
        <v>36388</v>
      </c>
      <c r="AC1217" s="3">
        <v>-2274</v>
      </c>
      <c r="AD1217">
        <v>0</v>
      </c>
      <c r="AE1217" s="3">
        <v>34114</v>
      </c>
      <c r="AF1217" s="3">
        <f t="shared" si="76"/>
        <v>-34114</v>
      </c>
      <c r="AG1217" s="3">
        <v>0</v>
      </c>
      <c r="AH1217" s="3">
        <f t="shared" si="77"/>
        <v>0</v>
      </c>
      <c r="AI1217" s="3">
        <f t="shared" si="78"/>
        <v>0</v>
      </c>
      <c r="AJ1217">
        <v>0</v>
      </c>
      <c r="AK1217">
        <v>0</v>
      </c>
      <c r="AL1217">
        <v>4605.12</v>
      </c>
      <c r="AM1217">
        <f t="shared" si="79"/>
        <v>9210.24</v>
      </c>
      <c r="AN1217">
        <v>29508.880000000001</v>
      </c>
      <c r="AO1217">
        <v>13.5</v>
      </c>
    </row>
    <row r="1218" spans="1:41" hidden="1" x14ac:dyDescent="0.3">
      <c r="A1218">
        <v>11362</v>
      </c>
      <c r="B1218">
        <v>220503</v>
      </c>
      <c r="C1218">
        <v>253693</v>
      </c>
      <c r="D1218">
        <v>1259</v>
      </c>
      <c r="G1218" t="s">
        <v>1650</v>
      </c>
      <c r="H1218" t="s">
        <v>1651</v>
      </c>
      <c r="I1218">
        <v>0</v>
      </c>
      <c r="J1218" t="s">
        <v>519</v>
      </c>
      <c r="K1218" t="s">
        <v>520</v>
      </c>
      <c r="L1218">
        <v>5</v>
      </c>
      <c r="M1218">
        <v>83</v>
      </c>
      <c r="N1218" t="s">
        <v>898</v>
      </c>
      <c r="O1218" t="s">
        <v>899</v>
      </c>
      <c r="P1218" t="s">
        <v>900</v>
      </c>
      <c r="Q1218" t="s">
        <v>524</v>
      </c>
      <c r="R1218" t="s">
        <v>525</v>
      </c>
      <c r="S1218" t="s">
        <v>526</v>
      </c>
      <c r="T1218" t="s">
        <v>527</v>
      </c>
      <c r="U1218" t="s">
        <v>554</v>
      </c>
      <c r="V1218" t="s">
        <v>555</v>
      </c>
      <c r="W1218" t="s">
        <v>541</v>
      </c>
      <c r="X1218" t="s">
        <v>542</v>
      </c>
      <c r="Y1218" t="s">
        <v>642</v>
      </c>
      <c r="Z1218" t="s">
        <v>643</v>
      </c>
      <c r="AA1218" t="s">
        <v>26</v>
      </c>
      <c r="AB1218" s="3">
        <v>608480</v>
      </c>
      <c r="AC1218" s="3">
        <v>0</v>
      </c>
      <c r="AD1218">
        <v>0</v>
      </c>
      <c r="AE1218" s="3">
        <v>608480</v>
      </c>
      <c r="AF1218" s="3">
        <f t="shared" si="76"/>
        <v>-608480</v>
      </c>
      <c r="AG1218" s="3">
        <v>0</v>
      </c>
      <c r="AH1218" s="3">
        <f t="shared" si="77"/>
        <v>0</v>
      </c>
      <c r="AI1218" s="3">
        <f t="shared" si="78"/>
        <v>0</v>
      </c>
      <c r="AJ1218">
        <v>0</v>
      </c>
      <c r="AK1218">
        <v>0</v>
      </c>
      <c r="AL1218">
        <v>94253.1</v>
      </c>
      <c r="AM1218">
        <f t="shared" si="79"/>
        <v>188506.2</v>
      </c>
      <c r="AN1218">
        <v>514226.9</v>
      </c>
      <c r="AO1218">
        <v>15.49</v>
      </c>
    </row>
    <row r="1219" spans="1:41" hidden="1" x14ac:dyDescent="0.3">
      <c r="A1219">
        <v>11362</v>
      </c>
      <c r="B1219">
        <v>223819</v>
      </c>
      <c r="C1219">
        <v>256456</v>
      </c>
      <c r="D1219">
        <v>1259</v>
      </c>
      <c r="G1219" t="s">
        <v>1650</v>
      </c>
      <c r="H1219" t="s">
        <v>1651</v>
      </c>
      <c r="I1219">
        <v>0</v>
      </c>
      <c r="J1219" t="s">
        <v>519</v>
      </c>
      <c r="K1219" t="s">
        <v>520</v>
      </c>
      <c r="L1219">
        <v>5</v>
      </c>
      <c r="M1219">
        <v>83</v>
      </c>
      <c r="N1219" t="s">
        <v>898</v>
      </c>
      <c r="O1219" t="s">
        <v>899</v>
      </c>
      <c r="P1219" t="s">
        <v>900</v>
      </c>
      <c r="Q1219" t="s">
        <v>524</v>
      </c>
      <c r="R1219" t="s">
        <v>525</v>
      </c>
      <c r="S1219" t="s">
        <v>526</v>
      </c>
      <c r="T1219" t="s">
        <v>527</v>
      </c>
      <c r="U1219" t="s">
        <v>554</v>
      </c>
      <c r="V1219" t="s">
        <v>555</v>
      </c>
      <c r="W1219" t="s">
        <v>541</v>
      </c>
      <c r="X1219" t="s">
        <v>542</v>
      </c>
      <c r="Y1219" t="s">
        <v>669</v>
      </c>
      <c r="Z1219" t="s">
        <v>670</v>
      </c>
      <c r="AA1219" t="s">
        <v>26</v>
      </c>
      <c r="AB1219" s="3">
        <v>84000</v>
      </c>
      <c r="AC1219" s="3">
        <v>0</v>
      </c>
      <c r="AD1219">
        <v>0</v>
      </c>
      <c r="AE1219" s="3">
        <v>84000</v>
      </c>
      <c r="AF1219" s="3">
        <f t="shared" si="76"/>
        <v>-84000</v>
      </c>
      <c r="AG1219" s="3">
        <v>0</v>
      </c>
      <c r="AH1219" s="3">
        <f t="shared" si="77"/>
        <v>0</v>
      </c>
      <c r="AI1219" s="3">
        <f t="shared" si="78"/>
        <v>0</v>
      </c>
      <c r="AJ1219">
        <v>0</v>
      </c>
      <c r="AK1219">
        <v>0</v>
      </c>
      <c r="AL1219">
        <v>12000</v>
      </c>
      <c r="AM1219">
        <f t="shared" si="79"/>
        <v>24000</v>
      </c>
      <c r="AN1219">
        <v>72000</v>
      </c>
      <c r="AO1219">
        <v>14.29</v>
      </c>
    </row>
    <row r="1220" spans="1:41" hidden="1" x14ac:dyDescent="0.3">
      <c r="A1220">
        <v>11362</v>
      </c>
      <c r="B1220">
        <v>220504</v>
      </c>
      <c r="C1220">
        <v>253694</v>
      </c>
      <c r="D1220">
        <v>1259</v>
      </c>
      <c r="G1220" t="s">
        <v>1650</v>
      </c>
      <c r="H1220" t="s">
        <v>1651</v>
      </c>
      <c r="I1220">
        <v>0</v>
      </c>
      <c r="J1220" t="s">
        <v>519</v>
      </c>
      <c r="K1220" t="s">
        <v>520</v>
      </c>
      <c r="L1220">
        <v>5</v>
      </c>
      <c r="M1220">
        <v>83</v>
      </c>
      <c r="N1220" t="s">
        <v>898</v>
      </c>
      <c r="O1220" t="s">
        <v>899</v>
      </c>
      <c r="P1220" t="s">
        <v>900</v>
      </c>
      <c r="Q1220" t="s">
        <v>524</v>
      </c>
      <c r="R1220" t="s">
        <v>525</v>
      </c>
      <c r="S1220" t="s">
        <v>526</v>
      </c>
      <c r="T1220" t="s">
        <v>527</v>
      </c>
      <c r="U1220" t="s">
        <v>554</v>
      </c>
      <c r="V1220" t="s">
        <v>555</v>
      </c>
      <c r="W1220" t="s">
        <v>541</v>
      </c>
      <c r="X1220" t="s">
        <v>542</v>
      </c>
      <c r="Y1220" t="s">
        <v>673</v>
      </c>
      <c r="Z1220" t="s">
        <v>674</v>
      </c>
      <c r="AA1220" t="s">
        <v>26</v>
      </c>
      <c r="AB1220" s="3">
        <v>340795</v>
      </c>
      <c r="AC1220" s="3">
        <v>-22096</v>
      </c>
      <c r="AD1220">
        <v>0</v>
      </c>
      <c r="AE1220" s="3">
        <v>318699</v>
      </c>
      <c r="AF1220" s="3">
        <f t="shared" si="76"/>
        <v>-318699</v>
      </c>
      <c r="AG1220" s="3">
        <v>0</v>
      </c>
      <c r="AH1220" s="3">
        <f t="shared" si="77"/>
        <v>0</v>
      </c>
      <c r="AI1220" s="3">
        <f t="shared" si="78"/>
        <v>0</v>
      </c>
      <c r="AJ1220">
        <v>0</v>
      </c>
      <c r="AK1220">
        <v>0</v>
      </c>
      <c r="AL1220">
        <v>76096.22</v>
      </c>
      <c r="AM1220">
        <f t="shared" si="79"/>
        <v>152192.44</v>
      </c>
      <c r="AN1220">
        <v>242602.78</v>
      </c>
      <c r="AO1220">
        <v>23.88</v>
      </c>
    </row>
    <row r="1221" spans="1:41" hidden="1" x14ac:dyDescent="0.3">
      <c r="A1221">
        <v>12415</v>
      </c>
      <c r="B1221">
        <v>225209</v>
      </c>
      <c r="C1221">
        <v>257226</v>
      </c>
      <c r="D1221">
        <v>6620</v>
      </c>
      <c r="G1221" t="s">
        <v>2224</v>
      </c>
      <c r="H1221" t="s">
        <v>2225</v>
      </c>
      <c r="I1221">
        <v>0</v>
      </c>
      <c r="J1221" t="s">
        <v>519</v>
      </c>
      <c r="K1221" t="s">
        <v>520</v>
      </c>
      <c r="L1221">
        <v>5</v>
      </c>
      <c r="M1221">
        <v>58</v>
      </c>
      <c r="N1221" t="s">
        <v>617</v>
      </c>
      <c r="O1221" t="s">
        <v>618</v>
      </c>
      <c r="P1221" t="s">
        <v>619</v>
      </c>
      <c r="Q1221" t="s">
        <v>524</v>
      </c>
      <c r="R1221" t="s">
        <v>525</v>
      </c>
      <c r="S1221" t="s">
        <v>526</v>
      </c>
      <c r="T1221" t="s">
        <v>527</v>
      </c>
      <c r="U1221" t="s">
        <v>779</v>
      </c>
      <c r="V1221" t="s">
        <v>780</v>
      </c>
      <c r="W1221" t="s">
        <v>541</v>
      </c>
      <c r="X1221" t="s">
        <v>542</v>
      </c>
      <c r="Y1221" t="s">
        <v>599</v>
      </c>
      <c r="Z1221" t="s">
        <v>600</v>
      </c>
      <c r="AA1221" t="s">
        <v>29</v>
      </c>
      <c r="AB1221" s="3">
        <v>23400</v>
      </c>
      <c r="AC1221">
        <v>0</v>
      </c>
      <c r="AD1221">
        <v>0</v>
      </c>
      <c r="AE1221" s="3">
        <v>23400</v>
      </c>
      <c r="AF1221" s="3">
        <f t="shared" si="76"/>
        <v>0</v>
      </c>
      <c r="AG1221" s="3">
        <v>23400</v>
      </c>
      <c r="AH1221" s="3">
        <f t="shared" si="77"/>
        <v>24172.199999999997</v>
      </c>
      <c r="AI1221" s="3">
        <f t="shared" si="78"/>
        <v>24945.710399999996</v>
      </c>
      <c r="AJ1221">
        <v>0</v>
      </c>
      <c r="AK1221">
        <v>0</v>
      </c>
      <c r="AL1221">
        <v>0</v>
      </c>
      <c r="AM1221">
        <f t="shared" si="79"/>
        <v>0</v>
      </c>
      <c r="AN1221">
        <v>23400</v>
      </c>
      <c r="AO1221">
        <v>0</v>
      </c>
    </row>
    <row r="1222" spans="1:41" hidden="1" x14ac:dyDescent="0.3">
      <c r="A1222">
        <v>12416</v>
      </c>
      <c r="B1222">
        <v>225208</v>
      </c>
      <c r="C1222">
        <v>257225</v>
      </c>
      <c r="D1222">
        <v>6621</v>
      </c>
      <c r="G1222" t="s">
        <v>2226</v>
      </c>
      <c r="H1222" t="s">
        <v>2227</v>
      </c>
      <c r="I1222">
        <v>0</v>
      </c>
      <c r="J1222" t="s">
        <v>519</v>
      </c>
      <c r="K1222" t="s">
        <v>520</v>
      </c>
      <c r="L1222">
        <v>5</v>
      </c>
      <c r="M1222">
        <v>58</v>
      </c>
      <c r="N1222" t="s">
        <v>617</v>
      </c>
      <c r="O1222" t="s">
        <v>618</v>
      </c>
      <c r="P1222" t="s">
        <v>619</v>
      </c>
      <c r="Q1222" t="s">
        <v>524</v>
      </c>
      <c r="R1222" t="s">
        <v>525</v>
      </c>
      <c r="S1222" t="s">
        <v>526</v>
      </c>
      <c r="T1222" t="s">
        <v>527</v>
      </c>
      <c r="U1222" t="s">
        <v>779</v>
      </c>
      <c r="V1222" t="s">
        <v>780</v>
      </c>
      <c r="W1222" t="s">
        <v>541</v>
      </c>
      <c r="X1222" t="s">
        <v>542</v>
      </c>
      <c r="Y1222" t="s">
        <v>599</v>
      </c>
      <c r="Z1222" t="s">
        <v>600</v>
      </c>
      <c r="AA1222" t="s">
        <v>29</v>
      </c>
      <c r="AB1222" s="3">
        <v>23400</v>
      </c>
      <c r="AC1222">
        <v>0</v>
      </c>
      <c r="AD1222">
        <v>0</v>
      </c>
      <c r="AE1222" s="3">
        <v>23400</v>
      </c>
      <c r="AF1222" s="3">
        <f t="shared" si="76"/>
        <v>0</v>
      </c>
      <c r="AG1222" s="3">
        <v>23400</v>
      </c>
      <c r="AH1222" s="3">
        <f t="shared" si="77"/>
        <v>24172.199999999997</v>
      </c>
      <c r="AI1222" s="3">
        <f t="shared" si="78"/>
        <v>24945.710399999996</v>
      </c>
      <c r="AJ1222">
        <v>0</v>
      </c>
      <c r="AK1222">
        <v>0</v>
      </c>
      <c r="AL1222">
        <v>5270</v>
      </c>
      <c r="AM1222">
        <f t="shared" si="79"/>
        <v>10540</v>
      </c>
      <c r="AN1222">
        <v>18130</v>
      </c>
      <c r="AO1222">
        <v>22.52</v>
      </c>
    </row>
    <row r="1223" spans="1:41" s="239" customFormat="1" hidden="1" x14ac:dyDescent="0.3">
      <c r="A1223" s="239">
        <v>11362</v>
      </c>
      <c r="B1223" s="239">
        <v>232149</v>
      </c>
      <c r="C1223">
        <v>257939</v>
      </c>
      <c r="D1223" s="239">
        <v>1259</v>
      </c>
      <c r="G1223" s="239" t="s">
        <v>1650</v>
      </c>
      <c r="H1223" s="239" t="s">
        <v>1651</v>
      </c>
      <c r="I1223" s="239">
        <v>0</v>
      </c>
      <c r="J1223" s="239" t="s">
        <v>519</v>
      </c>
      <c r="K1223" s="239" t="s">
        <v>520</v>
      </c>
      <c r="L1223" s="239">
        <v>5</v>
      </c>
      <c r="M1223" s="239">
        <v>83</v>
      </c>
      <c r="N1223" s="239" t="s">
        <v>898</v>
      </c>
      <c r="O1223" s="239" t="s">
        <v>899</v>
      </c>
      <c r="P1223" s="239" t="s">
        <v>900</v>
      </c>
      <c r="Q1223" s="239" t="s">
        <v>524</v>
      </c>
      <c r="R1223" s="239" t="s">
        <v>525</v>
      </c>
      <c r="S1223" s="239" t="s">
        <v>526</v>
      </c>
      <c r="T1223" s="239" t="s">
        <v>527</v>
      </c>
      <c r="U1223" s="239" t="s">
        <v>554</v>
      </c>
      <c r="V1223" s="239" t="s">
        <v>555</v>
      </c>
      <c r="W1223" s="239" t="s">
        <v>530</v>
      </c>
      <c r="X1223" s="239" t="s">
        <v>531</v>
      </c>
      <c r="Y1223" s="239" t="s">
        <v>652</v>
      </c>
      <c r="Z1223" s="239" t="s">
        <v>653</v>
      </c>
      <c r="AA1223" s="239" t="s">
        <v>26</v>
      </c>
      <c r="AB1223" s="254">
        <v>7393700</v>
      </c>
      <c r="AC1223" s="254">
        <v>-3394075</v>
      </c>
      <c r="AD1223" s="239">
        <v>0</v>
      </c>
      <c r="AE1223" s="254">
        <v>3999625</v>
      </c>
      <c r="AF1223" s="3">
        <f t="shared" si="76"/>
        <v>-3999625</v>
      </c>
      <c r="AG1223" s="3">
        <v>0</v>
      </c>
      <c r="AH1223" s="3">
        <f t="shared" si="77"/>
        <v>0</v>
      </c>
      <c r="AI1223" s="3">
        <f t="shared" si="78"/>
        <v>0</v>
      </c>
      <c r="AJ1223" s="239">
        <v>0</v>
      </c>
      <c r="AK1223" s="239">
        <v>0</v>
      </c>
      <c r="AL1223" s="239">
        <v>1010167.9</v>
      </c>
      <c r="AM1223" s="239">
        <f t="shared" si="79"/>
        <v>2020335.8</v>
      </c>
      <c r="AN1223" s="239">
        <v>2989457.1</v>
      </c>
      <c r="AO1223" s="239">
        <v>25.26</v>
      </c>
    </row>
    <row r="1224" spans="1:41" hidden="1" x14ac:dyDescent="0.3">
      <c r="A1224">
        <v>11363</v>
      </c>
      <c r="B1224">
        <v>220513</v>
      </c>
      <c r="C1224">
        <v>253701</v>
      </c>
      <c r="D1224">
        <v>1260</v>
      </c>
      <c r="G1224" t="s">
        <v>1652</v>
      </c>
      <c r="H1224" t="s">
        <v>1653</v>
      </c>
      <c r="I1224">
        <v>0</v>
      </c>
      <c r="J1224" t="s">
        <v>519</v>
      </c>
      <c r="K1224" t="s">
        <v>520</v>
      </c>
      <c r="L1224">
        <v>6</v>
      </c>
      <c r="M1224">
        <v>71</v>
      </c>
      <c r="N1224" t="s">
        <v>710</v>
      </c>
      <c r="O1224" t="s">
        <v>711</v>
      </c>
      <c r="P1224" t="s">
        <v>712</v>
      </c>
      <c r="Q1224" t="s">
        <v>524</v>
      </c>
      <c r="R1224" t="s">
        <v>525</v>
      </c>
      <c r="S1224" t="s">
        <v>526</v>
      </c>
      <c r="T1224" t="s">
        <v>527</v>
      </c>
      <c r="U1224" t="s">
        <v>554</v>
      </c>
      <c r="V1224" t="s">
        <v>555</v>
      </c>
      <c r="W1224" t="s">
        <v>541</v>
      </c>
      <c r="X1224" t="s">
        <v>542</v>
      </c>
      <c r="Y1224" t="s">
        <v>652</v>
      </c>
      <c r="Z1224" t="s">
        <v>653</v>
      </c>
      <c r="AA1224" t="s">
        <v>26</v>
      </c>
      <c r="AB1224" s="3">
        <v>19667410</v>
      </c>
      <c r="AC1224" s="3">
        <v>0</v>
      </c>
      <c r="AD1224">
        <v>0</v>
      </c>
      <c r="AE1224" s="3">
        <v>19667410</v>
      </c>
      <c r="AF1224" s="3">
        <f t="shared" si="76"/>
        <v>-19667410</v>
      </c>
      <c r="AG1224" s="3">
        <v>0</v>
      </c>
      <c r="AH1224" s="3">
        <f t="shared" si="77"/>
        <v>0</v>
      </c>
      <c r="AI1224" s="3">
        <f t="shared" si="78"/>
        <v>0</v>
      </c>
      <c r="AJ1224">
        <v>0</v>
      </c>
      <c r="AK1224">
        <v>0</v>
      </c>
      <c r="AL1224">
        <v>9035890.3499999996</v>
      </c>
      <c r="AM1224">
        <f t="shared" si="79"/>
        <v>18071780.699999999</v>
      </c>
      <c r="AN1224">
        <v>10631519.65</v>
      </c>
      <c r="AO1224">
        <v>45.94</v>
      </c>
    </row>
    <row r="1225" spans="1:41" hidden="1" x14ac:dyDescent="0.3">
      <c r="A1225">
        <v>12417</v>
      </c>
      <c r="B1225">
        <v>225207</v>
      </c>
      <c r="C1225">
        <v>257224</v>
      </c>
      <c r="D1225">
        <v>6622</v>
      </c>
      <c r="G1225" t="s">
        <v>1898</v>
      </c>
      <c r="H1225" t="s">
        <v>1899</v>
      </c>
      <c r="I1225">
        <v>0</v>
      </c>
      <c r="J1225" t="s">
        <v>519</v>
      </c>
      <c r="K1225" t="s">
        <v>520</v>
      </c>
      <c r="L1225">
        <v>5</v>
      </c>
      <c r="M1225">
        <v>58</v>
      </c>
      <c r="N1225" t="s">
        <v>617</v>
      </c>
      <c r="O1225" t="s">
        <v>618</v>
      </c>
      <c r="P1225" t="s">
        <v>619</v>
      </c>
      <c r="Q1225" t="s">
        <v>524</v>
      </c>
      <c r="R1225" t="s">
        <v>525</v>
      </c>
      <c r="S1225" t="s">
        <v>526</v>
      </c>
      <c r="T1225" t="s">
        <v>527</v>
      </c>
      <c r="U1225" t="s">
        <v>779</v>
      </c>
      <c r="V1225" t="s">
        <v>780</v>
      </c>
      <c r="W1225" t="s">
        <v>541</v>
      </c>
      <c r="X1225" t="s">
        <v>542</v>
      </c>
      <c r="Y1225" t="s">
        <v>599</v>
      </c>
      <c r="Z1225" t="s">
        <v>600</v>
      </c>
      <c r="AA1225" t="s">
        <v>29</v>
      </c>
      <c r="AB1225" s="3">
        <v>23400</v>
      </c>
      <c r="AC1225">
        <v>0</v>
      </c>
      <c r="AD1225">
        <v>0</v>
      </c>
      <c r="AE1225" s="3">
        <v>23400</v>
      </c>
      <c r="AF1225" s="3">
        <f t="shared" si="76"/>
        <v>0</v>
      </c>
      <c r="AG1225" s="3">
        <v>23400</v>
      </c>
      <c r="AH1225" s="3">
        <f t="shared" si="77"/>
        <v>24172.199999999997</v>
      </c>
      <c r="AI1225" s="3">
        <f t="shared" si="78"/>
        <v>24945.710399999996</v>
      </c>
      <c r="AJ1225">
        <v>0</v>
      </c>
      <c r="AK1225">
        <v>0</v>
      </c>
      <c r="AL1225">
        <v>1824</v>
      </c>
      <c r="AM1225">
        <f t="shared" si="79"/>
        <v>3648</v>
      </c>
      <c r="AN1225">
        <v>21576</v>
      </c>
      <c r="AO1225">
        <v>7.79</v>
      </c>
    </row>
    <row r="1226" spans="1:41" hidden="1" x14ac:dyDescent="0.3">
      <c r="A1226">
        <v>11363</v>
      </c>
      <c r="B1226">
        <v>212320</v>
      </c>
      <c r="C1226">
        <v>249556</v>
      </c>
      <c r="D1226">
        <v>1260</v>
      </c>
      <c r="G1226" t="s">
        <v>1652</v>
      </c>
      <c r="H1226" t="s">
        <v>1653</v>
      </c>
      <c r="I1226">
        <v>0</v>
      </c>
      <c r="J1226" t="s">
        <v>519</v>
      </c>
      <c r="K1226" t="s">
        <v>520</v>
      </c>
      <c r="L1226">
        <v>6</v>
      </c>
      <c r="M1226">
        <v>71</v>
      </c>
      <c r="N1226" t="s">
        <v>710</v>
      </c>
      <c r="O1226" t="s">
        <v>711</v>
      </c>
      <c r="P1226" t="s">
        <v>712</v>
      </c>
      <c r="Q1226" t="s">
        <v>524</v>
      </c>
      <c r="R1226" t="s">
        <v>525</v>
      </c>
      <c r="S1226" t="s">
        <v>526</v>
      </c>
      <c r="T1226" t="s">
        <v>527</v>
      </c>
      <c r="U1226" t="s">
        <v>554</v>
      </c>
      <c r="V1226" t="s">
        <v>555</v>
      </c>
      <c r="W1226" t="s">
        <v>541</v>
      </c>
      <c r="X1226" t="s">
        <v>542</v>
      </c>
      <c r="Y1226" t="s">
        <v>656</v>
      </c>
      <c r="Z1226" t="s">
        <v>657</v>
      </c>
      <c r="AA1226" t="s">
        <v>26</v>
      </c>
      <c r="AB1226" s="3">
        <v>1638951</v>
      </c>
      <c r="AC1226" s="3">
        <v>0</v>
      </c>
      <c r="AD1226">
        <v>0</v>
      </c>
      <c r="AE1226" s="3">
        <v>1638951</v>
      </c>
      <c r="AF1226" s="3">
        <f t="shared" si="76"/>
        <v>-1638951</v>
      </c>
      <c r="AG1226" s="3">
        <v>0</v>
      </c>
      <c r="AH1226" s="3">
        <f t="shared" si="77"/>
        <v>0</v>
      </c>
      <c r="AI1226" s="3">
        <f t="shared" si="78"/>
        <v>0</v>
      </c>
      <c r="AJ1226">
        <v>0</v>
      </c>
      <c r="AK1226">
        <v>0</v>
      </c>
      <c r="AL1226">
        <v>567615.18999999994</v>
      </c>
      <c r="AM1226">
        <f t="shared" si="79"/>
        <v>1135230.3799999999</v>
      </c>
      <c r="AN1226">
        <v>1071335.81</v>
      </c>
      <c r="AO1226">
        <v>34.630000000000003</v>
      </c>
    </row>
    <row r="1227" spans="1:41" hidden="1" x14ac:dyDescent="0.3">
      <c r="A1227">
        <v>11363</v>
      </c>
      <c r="B1227">
        <v>212314</v>
      </c>
      <c r="C1227">
        <v>249552</v>
      </c>
      <c r="D1227">
        <v>1260</v>
      </c>
      <c r="G1227" t="s">
        <v>1652</v>
      </c>
      <c r="H1227" t="s">
        <v>1653</v>
      </c>
      <c r="I1227">
        <v>0</v>
      </c>
      <c r="J1227" t="s">
        <v>519</v>
      </c>
      <c r="K1227" t="s">
        <v>520</v>
      </c>
      <c r="L1227">
        <v>6</v>
      </c>
      <c r="M1227">
        <v>71</v>
      </c>
      <c r="N1227" t="s">
        <v>710</v>
      </c>
      <c r="O1227" t="s">
        <v>711</v>
      </c>
      <c r="P1227" t="s">
        <v>712</v>
      </c>
      <c r="Q1227" t="s">
        <v>524</v>
      </c>
      <c r="R1227" t="s">
        <v>525</v>
      </c>
      <c r="S1227" t="s">
        <v>526</v>
      </c>
      <c r="T1227" t="s">
        <v>527</v>
      </c>
      <c r="U1227" t="s">
        <v>554</v>
      </c>
      <c r="V1227" t="s">
        <v>555</v>
      </c>
      <c r="W1227" t="s">
        <v>541</v>
      </c>
      <c r="X1227" t="s">
        <v>542</v>
      </c>
      <c r="Y1227" t="s">
        <v>667</v>
      </c>
      <c r="Z1227" t="s">
        <v>668</v>
      </c>
      <c r="AA1227" t="s">
        <v>26</v>
      </c>
      <c r="AB1227" s="3">
        <v>920744</v>
      </c>
      <c r="AC1227" s="3">
        <v>0</v>
      </c>
      <c r="AD1227">
        <v>0</v>
      </c>
      <c r="AE1227" s="3">
        <v>920744</v>
      </c>
      <c r="AF1227" s="3">
        <f t="shared" si="76"/>
        <v>-920744</v>
      </c>
      <c r="AG1227" s="3">
        <v>0</v>
      </c>
      <c r="AH1227" s="3">
        <f t="shared" si="77"/>
        <v>0</v>
      </c>
      <c r="AI1227" s="3">
        <f t="shared" si="78"/>
        <v>0</v>
      </c>
      <c r="AJ1227">
        <v>0</v>
      </c>
      <c r="AK1227">
        <v>0</v>
      </c>
      <c r="AL1227">
        <v>445933.4</v>
      </c>
      <c r="AM1227">
        <f t="shared" si="79"/>
        <v>891866.8</v>
      </c>
      <c r="AN1227">
        <v>474810.6</v>
      </c>
      <c r="AO1227">
        <v>48.43</v>
      </c>
    </row>
    <row r="1228" spans="1:41" hidden="1" x14ac:dyDescent="0.3">
      <c r="A1228">
        <v>11363</v>
      </c>
      <c r="B1228">
        <v>232824</v>
      </c>
      <c r="C1228">
        <v>257900</v>
      </c>
      <c r="D1228">
        <v>1260</v>
      </c>
      <c r="G1228" t="s">
        <v>1652</v>
      </c>
      <c r="H1228" t="s">
        <v>1653</v>
      </c>
      <c r="I1228">
        <v>0</v>
      </c>
      <c r="J1228" t="s">
        <v>519</v>
      </c>
      <c r="K1228" t="s">
        <v>520</v>
      </c>
      <c r="L1228">
        <v>6</v>
      </c>
      <c r="M1228">
        <v>71</v>
      </c>
      <c r="N1228" t="s">
        <v>710</v>
      </c>
      <c r="O1228" t="s">
        <v>711</v>
      </c>
      <c r="P1228" t="s">
        <v>712</v>
      </c>
      <c r="Q1228" t="s">
        <v>524</v>
      </c>
      <c r="R1228" t="s">
        <v>525</v>
      </c>
      <c r="S1228" t="s">
        <v>526</v>
      </c>
      <c r="T1228" t="s">
        <v>527</v>
      </c>
      <c r="U1228" t="s">
        <v>554</v>
      </c>
      <c r="V1228" t="s">
        <v>555</v>
      </c>
      <c r="W1228" t="s">
        <v>541</v>
      </c>
      <c r="X1228" t="s">
        <v>542</v>
      </c>
      <c r="Y1228" t="s">
        <v>675</v>
      </c>
      <c r="Z1228" t="s">
        <v>676</v>
      </c>
      <c r="AA1228" t="s">
        <v>26</v>
      </c>
      <c r="AB1228" s="3">
        <v>43571</v>
      </c>
      <c r="AC1228" s="3">
        <v>0</v>
      </c>
      <c r="AD1228">
        <v>0</v>
      </c>
      <c r="AE1228" s="3">
        <v>43571</v>
      </c>
      <c r="AF1228" s="3">
        <f t="shared" si="76"/>
        <v>-43571</v>
      </c>
      <c r="AG1228" s="3">
        <v>0</v>
      </c>
      <c r="AH1228" s="3">
        <f t="shared" si="77"/>
        <v>0</v>
      </c>
      <c r="AI1228" s="3">
        <f t="shared" si="78"/>
        <v>0</v>
      </c>
      <c r="AJ1228">
        <v>0</v>
      </c>
      <c r="AK1228">
        <v>0</v>
      </c>
      <c r="AL1228">
        <v>0</v>
      </c>
      <c r="AM1228">
        <f t="shared" si="79"/>
        <v>0</v>
      </c>
      <c r="AN1228">
        <v>43571</v>
      </c>
      <c r="AO1228">
        <v>0</v>
      </c>
    </row>
    <row r="1229" spans="1:41" hidden="1" x14ac:dyDescent="0.3">
      <c r="A1229">
        <v>12418</v>
      </c>
      <c r="B1229">
        <v>225206</v>
      </c>
      <c r="C1229">
        <v>257223</v>
      </c>
      <c r="D1229">
        <v>6623</v>
      </c>
      <c r="G1229" t="s">
        <v>1878</v>
      </c>
      <c r="H1229" t="s">
        <v>1879</v>
      </c>
      <c r="I1229">
        <v>0</v>
      </c>
      <c r="J1229" t="s">
        <v>519</v>
      </c>
      <c r="K1229" t="s">
        <v>520</v>
      </c>
      <c r="L1229">
        <v>5</v>
      </c>
      <c r="M1229">
        <v>58</v>
      </c>
      <c r="N1229" t="s">
        <v>617</v>
      </c>
      <c r="O1229" t="s">
        <v>618</v>
      </c>
      <c r="P1229" t="s">
        <v>619</v>
      </c>
      <c r="Q1229" t="s">
        <v>524</v>
      </c>
      <c r="R1229" t="s">
        <v>525</v>
      </c>
      <c r="S1229" t="s">
        <v>526</v>
      </c>
      <c r="T1229" t="s">
        <v>527</v>
      </c>
      <c r="U1229" t="s">
        <v>779</v>
      </c>
      <c r="V1229" t="s">
        <v>780</v>
      </c>
      <c r="W1229" t="s">
        <v>541</v>
      </c>
      <c r="X1229" t="s">
        <v>542</v>
      </c>
      <c r="Y1229" t="s">
        <v>599</v>
      </c>
      <c r="Z1229" t="s">
        <v>600</v>
      </c>
      <c r="AA1229" t="s">
        <v>29</v>
      </c>
      <c r="AB1229" s="3">
        <v>23400</v>
      </c>
      <c r="AC1229">
        <v>0</v>
      </c>
      <c r="AD1229">
        <v>0</v>
      </c>
      <c r="AE1229" s="3">
        <v>23400</v>
      </c>
      <c r="AF1229" s="3">
        <f t="shared" si="76"/>
        <v>0</v>
      </c>
      <c r="AG1229" s="3">
        <v>23400</v>
      </c>
      <c r="AH1229" s="3">
        <f t="shared" si="77"/>
        <v>24172.199999999997</v>
      </c>
      <c r="AI1229" s="3">
        <f t="shared" si="78"/>
        <v>24945.710399999996</v>
      </c>
      <c r="AJ1229">
        <v>0</v>
      </c>
      <c r="AK1229">
        <v>0</v>
      </c>
      <c r="AL1229">
        <v>0</v>
      </c>
      <c r="AM1229">
        <f t="shared" si="79"/>
        <v>0</v>
      </c>
      <c r="AN1229">
        <v>23400</v>
      </c>
      <c r="AO1229">
        <v>0</v>
      </c>
    </row>
    <row r="1230" spans="1:41" hidden="1" x14ac:dyDescent="0.3">
      <c r="A1230">
        <v>11363</v>
      </c>
      <c r="B1230">
        <v>212321</v>
      </c>
      <c r="C1230">
        <v>249557</v>
      </c>
      <c r="D1230">
        <v>1260</v>
      </c>
      <c r="G1230" t="s">
        <v>1652</v>
      </c>
      <c r="H1230" t="s">
        <v>1653</v>
      </c>
      <c r="I1230">
        <v>0</v>
      </c>
      <c r="J1230" t="s">
        <v>519</v>
      </c>
      <c r="K1230" t="s">
        <v>520</v>
      </c>
      <c r="L1230">
        <v>6</v>
      </c>
      <c r="M1230">
        <v>71</v>
      </c>
      <c r="N1230" t="s">
        <v>710</v>
      </c>
      <c r="O1230" t="s">
        <v>711</v>
      </c>
      <c r="P1230" t="s">
        <v>712</v>
      </c>
      <c r="Q1230" t="s">
        <v>524</v>
      </c>
      <c r="R1230" t="s">
        <v>525</v>
      </c>
      <c r="S1230" t="s">
        <v>526</v>
      </c>
      <c r="T1230" t="s">
        <v>527</v>
      </c>
      <c r="U1230" t="s">
        <v>554</v>
      </c>
      <c r="V1230" t="s">
        <v>555</v>
      </c>
      <c r="W1230" t="s">
        <v>541</v>
      </c>
      <c r="X1230" t="s">
        <v>542</v>
      </c>
      <c r="Y1230" t="s">
        <v>658</v>
      </c>
      <c r="Z1230" t="s">
        <v>659</v>
      </c>
      <c r="AA1230" t="s">
        <v>26</v>
      </c>
      <c r="AB1230" s="3">
        <v>10741</v>
      </c>
      <c r="AC1230" s="3">
        <v>0</v>
      </c>
      <c r="AD1230">
        <v>0</v>
      </c>
      <c r="AE1230" s="3">
        <v>10741</v>
      </c>
      <c r="AF1230" s="3">
        <f t="shared" si="76"/>
        <v>-10741</v>
      </c>
      <c r="AG1230" s="3">
        <v>0</v>
      </c>
      <c r="AH1230" s="3">
        <f t="shared" si="77"/>
        <v>0</v>
      </c>
      <c r="AI1230" s="3">
        <f t="shared" si="78"/>
        <v>0</v>
      </c>
      <c r="AJ1230">
        <v>0</v>
      </c>
      <c r="AK1230">
        <v>0</v>
      </c>
      <c r="AL1230">
        <v>5572.2</v>
      </c>
      <c r="AM1230">
        <f t="shared" si="79"/>
        <v>11144.4</v>
      </c>
      <c r="AN1230">
        <v>5168.8</v>
      </c>
      <c r="AO1230">
        <v>51.88</v>
      </c>
    </row>
    <row r="1231" spans="1:41" hidden="1" x14ac:dyDescent="0.3">
      <c r="A1231">
        <v>11363</v>
      </c>
      <c r="B1231">
        <v>212315</v>
      </c>
      <c r="C1231">
        <v>249553</v>
      </c>
      <c r="D1231">
        <v>1260</v>
      </c>
      <c r="G1231" t="s">
        <v>1652</v>
      </c>
      <c r="H1231" t="s">
        <v>1653</v>
      </c>
      <c r="I1231">
        <v>0</v>
      </c>
      <c r="J1231" t="s">
        <v>519</v>
      </c>
      <c r="K1231" t="s">
        <v>520</v>
      </c>
      <c r="L1231">
        <v>6</v>
      </c>
      <c r="M1231">
        <v>71</v>
      </c>
      <c r="N1231" t="s">
        <v>710</v>
      </c>
      <c r="O1231" t="s">
        <v>711</v>
      </c>
      <c r="P1231" t="s">
        <v>712</v>
      </c>
      <c r="Q1231" t="s">
        <v>524</v>
      </c>
      <c r="R1231" t="s">
        <v>525</v>
      </c>
      <c r="S1231" t="s">
        <v>526</v>
      </c>
      <c r="T1231" t="s">
        <v>527</v>
      </c>
      <c r="U1231" t="s">
        <v>554</v>
      </c>
      <c r="V1231" t="s">
        <v>555</v>
      </c>
      <c r="W1231" t="s">
        <v>541</v>
      </c>
      <c r="X1231" t="s">
        <v>542</v>
      </c>
      <c r="Y1231" t="s">
        <v>662</v>
      </c>
      <c r="Z1231" t="s">
        <v>663</v>
      </c>
      <c r="AA1231" t="s">
        <v>26</v>
      </c>
      <c r="AB1231" s="3">
        <v>55008</v>
      </c>
      <c r="AC1231" s="3">
        <v>0</v>
      </c>
      <c r="AD1231">
        <v>0</v>
      </c>
      <c r="AE1231" s="3">
        <v>55008</v>
      </c>
      <c r="AF1231" s="3">
        <f t="shared" si="76"/>
        <v>-55008</v>
      </c>
      <c r="AG1231" s="3">
        <v>0</v>
      </c>
      <c r="AH1231" s="3">
        <f t="shared" si="77"/>
        <v>0</v>
      </c>
      <c r="AI1231" s="3">
        <f t="shared" si="78"/>
        <v>0</v>
      </c>
      <c r="AJ1231">
        <v>0</v>
      </c>
      <c r="AK1231">
        <v>0</v>
      </c>
      <c r="AL1231">
        <v>46276.14</v>
      </c>
      <c r="AM1231">
        <f t="shared" si="79"/>
        <v>92552.28</v>
      </c>
      <c r="AN1231">
        <v>8731.86</v>
      </c>
      <c r="AO1231">
        <v>84.13</v>
      </c>
    </row>
    <row r="1232" spans="1:41" hidden="1" x14ac:dyDescent="0.3">
      <c r="A1232">
        <v>11363</v>
      </c>
      <c r="B1232">
        <v>212316</v>
      </c>
      <c r="C1232">
        <v>249554</v>
      </c>
      <c r="D1232">
        <v>1260</v>
      </c>
      <c r="G1232" t="s">
        <v>1652</v>
      </c>
      <c r="H1232" t="s">
        <v>1653</v>
      </c>
      <c r="I1232">
        <v>0</v>
      </c>
      <c r="J1232" t="s">
        <v>519</v>
      </c>
      <c r="K1232" t="s">
        <v>520</v>
      </c>
      <c r="L1232">
        <v>6</v>
      </c>
      <c r="M1232">
        <v>71</v>
      </c>
      <c r="N1232" t="s">
        <v>710</v>
      </c>
      <c r="O1232" t="s">
        <v>711</v>
      </c>
      <c r="P1232" t="s">
        <v>712</v>
      </c>
      <c r="Q1232" t="s">
        <v>524</v>
      </c>
      <c r="R1232" t="s">
        <v>525</v>
      </c>
      <c r="S1232" t="s">
        <v>526</v>
      </c>
      <c r="T1232" t="s">
        <v>527</v>
      </c>
      <c r="U1232" t="s">
        <v>554</v>
      </c>
      <c r="V1232" t="s">
        <v>555</v>
      </c>
      <c r="W1232" t="s">
        <v>541</v>
      </c>
      <c r="X1232" t="s">
        <v>542</v>
      </c>
      <c r="Y1232" t="s">
        <v>642</v>
      </c>
      <c r="Z1232" t="s">
        <v>643</v>
      </c>
      <c r="AA1232" t="s">
        <v>26</v>
      </c>
      <c r="AB1232" s="3">
        <v>1899782</v>
      </c>
      <c r="AC1232" s="3">
        <v>0</v>
      </c>
      <c r="AD1232">
        <v>0</v>
      </c>
      <c r="AE1232" s="3">
        <v>1899782</v>
      </c>
      <c r="AF1232" s="3">
        <f t="shared" si="76"/>
        <v>-1899782</v>
      </c>
      <c r="AG1232" s="3">
        <v>0</v>
      </c>
      <c r="AH1232" s="3">
        <f t="shared" si="77"/>
        <v>0</v>
      </c>
      <c r="AI1232" s="3">
        <f t="shared" si="78"/>
        <v>0</v>
      </c>
      <c r="AJ1232">
        <v>0</v>
      </c>
      <c r="AK1232">
        <v>0</v>
      </c>
      <c r="AL1232">
        <v>770651.34</v>
      </c>
      <c r="AM1232">
        <f t="shared" si="79"/>
        <v>1541302.68</v>
      </c>
      <c r="AN1232">
        <v>1129130.6599999999</v>
      </c>
      <c r="AO1232">
        <v>40.57</v>
      </c>
    </row>
    <row r="1233" spans="1:41" hidden="1" x14ac:dyDescent="0.3">
      <c r="A1233">
        <v>11363</v>
      </c>
      <c r="B1233">
        <v>212317</v>
      </c>
      <c r="C1233">
        <v>249555</v>
      </c>
      <c r="D1233">
        <v>1260</v>
      </c>
      <c r="G1233" t="s">
        <v>1652</v>
      </c>
      <c r="H1233" t="s">
        <v>1653</v>
      </c>
      <c r="I1233">
        <v>0</v>
      </c>
      <c r="J1233" t="s">
        <v>519</v>
      </c>
      <c r="K1233" t="s">
        <v>520</v>
      </c>
      <c r="L1233">
        <v>6</v>
      </c>
      <c r="M1233">
        <v>71</v>
      </c>
      <c r="N1233" t="s">
        <v>710</v>
      </c>
      <c r="O1233" t="s">
        <v>711</v>
      </c>
      <c r="P1233" t="s">
        <v>712</v>
      </c>
      <c r="Q1233" t="s">
        <v>524</v>
      </c>
      <c r="R1233" t="s">
        <v>525</v>
      </c>
      <c r="S1233" t="s">
        <v>526</v>
      </c>
      <c r="T1233" t="s">
        <v>527</v>
      </c>
      <c r="U1233" t="s">
        <v>554</v>
      </c>
      <c r="V1233" t="s">
        <v>555</v>
      </c>
      <c r="W1233" t="s">
        <v>541</v>
      </c>
      <c r="X1233" t="s">
        <v>542</v>
      </c>
      <c r="Y1233" t="s">
        <v>673</v>
      </c>
      <c r="Z1233" t="s">
        <v>674</v>
      </c>
      <c r="AA1233" t="s">
        <v>26</v>
      </c>
      <c r="AB1233" s="3">
        <v>846748</v>
      </c>
      <c r="AC1233" s="3">
        <v>0</v>
      </c>
      <c r="AD1233">
        <v>0</v>
      </c>
      <c r="AE1233" s="3">
        <v>846748</v>
      </c>
      <c r="AF1233" s="3">
        <f t="shared" si="76"/>
        <v>-846748</v>
      </c>
      <c r="AG1233" s="3">
        <v>0</v>
      </c>
      <c r="AH1233" s="3">
        <f t="shared" si="77"/>
        <v>0</v>
      </c>
      <c r="AI1233" s="3">
        <f t="shared" si="78"/>
        <v>0</v>
      </c>
      <c r="AJ1233">
        <v>0</v>
      </c>
      <c r="AK1233">
        <v>0</v>
      </c>
      <c r="AL1233">
        <v>748222.55</v>
      </c>
      <c r="AM1233">
        <f t="shared" si="79"/>
        <v>1496445.1</v>
      </c>
      <c r="AN1233">
        <v>98525.45</v>
      </c>
      <c r="AO1233">
        <v>88.36</v>
      </c>
    </row>
    <row r="1234" spans="1:41" hidden="1" x14ac:dyDescent="0.3">
      <c r="A1234">
        <v>11363</v>
      </c>
      <c r="B1234">
        <v>212322</v>
      </c>
      <c r="C1234">
        <v>249558</v>
      </c>
      <c r="D1234">
        <v>1260</v>
      </c>
      <c r="G1234" t="s">
        <v>1652</v>
      </c>
      <c r="H1234" t="s">
        <v>1653</v>
      </c>
      <c r="I1234">
        <v>0</v>
      </c>
      <c r="J1234" t="s">
        <v>519</v>
      </c>
      <c r="K1234" t="s">
        <v>520</v>
      </c>
      <c r="L1234">
        <v>6</v>
      </c>
      <c r="M1234">
        <v>71</v>
      </c>
      <c r="N1234" t="s">
        <v>710</v>
      </c>
      <c r="O1234" t="s">
        <v>711</v>
      </c>
      <c r="P1234" t="s">
        <v>712</v>
      </c>
      <c r="Q1234" t="s">
        <v>524</v>
      </c>
      <c r="R1234" t="s">
        <v>525</v>
      </c>
      <c r="S1234" t="s">
        <v>526</v>
      </c>
      <c r="T1234" t="s">
        <v>527</v>
      </c>
      <c r="U1234" t="s">
        <v>554</v>
      </c>
      <c r="V1234" t="s">
        <v>555</v>
      </c>
      <c r="W1234" t="s">
        <v>541</v>
      </c>
      <c r="X1234" t="s">
        <v>542</v>
      </c>
      <c r="Y1234" t="s">
        <v>650</v>
      </c>
      <c r="Z1234" t="s">
        <v>651</v>
      </c>
      <c r="AA1234" t="s">
        <v>26</v>
      </c>
      <c r="AB1234" s="3">
        <v>384560</v>
      </c>
      <c r="AC1234" s="3">
        <v>0</v>
      </c>
      <c r="AD1234">
        <v>0</v>
      </c>
      <c r="AE1234" s="3">
        <v>384560</v>
      </c>
      <c r="AF1234" s="3">
        <f t="shared" si="76"/>
        <v>-384560</v>
      </c>
      <c r="AG1234" s="3">
        <v>0</v>
      </c>
      <c r="AH1234" s="3">
        <f t="shared" si="77"/>
        <v>0</v>
      </c>
      <c r="AI1234" s="3">
        <f t="shared" si="78"/>
        <v>0</v>
      </c>
      <c r="AJ1234">
        <v>0</v>
      </c>
      <c r="AK1234">
        <v>0</v>
      </c>
      <c r="AL1234">
        <v>177849.34</v>
      </c>
      <c r="AM1234">
        <f t="shared" si="79"/>
        <v>355698.68</v>
      </c>
      <c r="AN1234">
        <v>206710.66</v>
      </c>
      <c r="AO1234">
        <v>46.25</v>
      </c>
    </row>
    <row r="1235" spans="1:41" hidden="1" x14ac:dyDescent="0.3">
      <c r="A1235">
        <v>11363</v>
      </c>
      <c r="B1235">
        <v>212324</v>
      </c>
      <c r="C1235">
        <v>249560</v>
      </c>
      <c r="D1235">
        <v>1260</v>
      </c>
      <c r="G1235" t="s">
        <v>1652</v>
      </c>
      <c r="H1235" t="s">
        <v>1653</v>
      </c>
      <c r="I1235">
        <v>0</v>
      </c>
      <c r="J1235" t="s">
        <v>519</v>
      </c>
      <c r="K1235" t="s">
        <v>520</v>
      </c>
      <c r="L1235">
        <v>6</v>
      </c>
      <c r="M1235">
        <v>71</v>
      </c>
      <c r="N1235" t="s">
        <v>710</v>
      </c>
      <c r="O1235" t="s">
        <v>711</v>
      </c>
      <c r="P1235" t="s">
        <v>712</v>
      </c>
      <c r="Q1235" t="s">
        <v>524</v>
      </c>
      <c r="R1235" t="s">
        <v>525</v>
      </c>
      <c r="S1235" t="s">
        <v>526</v>
      </c>
      <c r="T1235" t="s">
        <v>527</v>
      </c>
      <c r="U1235" t="s">
        <v>554</v>
      </c>
      <c r="V1235" t="s">
        <v>555</v>
      </c>
      <c r="W1235" t="s">
        <v>541</v>
      </c>
      <c r="X1235" t="s">
        <v>542</v>
      </c>
      <c r="Y1235" t="s">
        <v>660</v>
      </c>
      <c r="Z1235" t="s">
        <v>661</v>
      </c>
      <c r="AA1235" t="s">
        <v>26</v>
      </c>
      <c r="AB1235" s="3">
        <v>3951109</v>
      </c>
      <c r="AC1235" s="3">
        <v>0</v>
      </c>
      <c r="AD1235">
        <v>0</v>
      </c>
      <c r="AE1235" s="3">
        <v>3951109</v>
      </c>
      <c r="AF1235" s="3">
        <f t="shared" si="76"/>
        <v>-3951109</v>
      </c>
      <c r="AG1235" s="3">
        <v>0</v>
      </c>
      <c r="AH1235" s="3">
        <f t="shared" si="77"/>
        <v>0</v>
      </c>
      <c r="AI1235" s="3">
        <f t="shared" si="78"/>
        <v>0</v>
      </c>
      <c r="AJ1235">
        <v>0</v>
      </c>
      <c r="AK1235">
        <v>0</v>
      </c>
      <c r="AL1235">
        <v>1840566.63</v>
      </c>
      <c r="AM1235">
        <f t="shared" si="79"/>
        <v>3681133.26</v>
      </c>
      <c r="AN1235">
        <v>2110542.37</v>
      </c>
      <c r="AO1235">
        <v>46.58</v>
      </c>
    </row>
    <row r="1236" spans="1:41" hidden="1" x14ac:dyDescent="0.3">
      <c r="A1236">
        <v>11363</v>
      </c>
      <c r="B1236">
        <v>212325</v>
      </c>
      <c r="C1236">
        <v>249561</v>
      </c>
      <c r="D1236">
        <v>1260</v>
      </c>
      <c r="G1236" t="s">
        <v>1652</v>
      </c>
      <c r="H1236" t="s">
        <v>1653</v>
      </c>
      <c r="I1236">
        <v>0</v>
      </c>
      <c r="J1236" t="s">
        <v>519</v>
      </c>
      <c r="K1236" t="s">
        <v>520</v>
      </c>
      <c r="L1236">
        <v>6</v>
      </c>
      <c r="M1236">
        <v>71</v>
      </c>
      <c r="N1236" t="s">
        <v>710</v>
      </c>
      <c r="O1236" t="s">
        <v>711</v>
      </c>
      <c r="P1236" t="s">
        <v>712</v>
      </c>
      <c r="Q1236" t="s">
        <v>524</v>
      </c>
      <c r="R1236" t="s">
        <v>525</v>
      </c>
      <c r="S1236" t="s">
        <v>526</v>
      </c>
      <c r="T1236" t="s">
        <v>527</v>
      </c>
      <c r="U1236" t="s">
        <v>554</v>
      </c>
      <c r="V1236" t="s">
        <v>555</v>
      </c>
      <c r="W1236" t="s">
        <v>541</v>
      </c>
      <c r="X1236" t="s">
        <v>542</v>
      </c>
      <c r="Y1236" t="s">
        <v>646</v>
      </c>
      <c r="Z1236" t="s">
        <v>647</v>
      </c>
      <c r="AA1236" t="s">
        <v>26</v>
      </c>
      <c r="AB1236" s="3">
        <v>175115</v>
      </c>
      <c r="AC1236" s="3">
        <v>0</v>
      </c>
      <c r="AD1236">
        <v>0</v>
      </c>
      <c r="AE1236" s="3">
        <v>175115</v>
      </c>
      <c r="AF1236" s="3">
        <f t="shared" si="76"/>
        <v>-175115</v>
      </c>
      <c r="AG1236" s="3">
        <v>0</v>
      </c>
      <c r="AH1236" s="3">
        <f t="shared" si="77"/>
        <v>0</v>
      </c>
      <c r="AI1236" s="3">
        <f t="shared" si="78"/>
        <v>0</v>
      </c>
      <c r="AJ1236">
        <v>0</v>
      </c>
      <c r="AK1236">
        <v>0</v>
      </c>
      <c r="AL1236">
        <v>78641.279999999999</v>
      </c>
      <c r="AM1236">
        <f t="shared" si="79"/>
        <v>157282.56</v>
      </c>
      <c r="AN1236">
        <v>96473.72</v>
      </c>
      <c r="AO1236">
        <v>44.91</v>
      </c>
    </row>
    <row r="1237" spans="1:41" hidden="1" x14ac:dyDescent="0.3">
      <c r="A1237">
        <v>11363</v>
      </c>
      <c r="B1237">
        <v>212323</v>
      </c>
      <c r="C1237">
        <v>249559</v>
      </c>
      <c r="D1237">
        <v>1260</v>
      </c>
      <c r="G1237" t="s">
        <v>1652</v>
      </c>
      <c r="H1237" t="s">
        <v>1653</v>
      </c>
      <c r="I1237">
        <v>0</v>
      </c>
      <c r="J1237" t="s">
        <v>519</v>
      </c>
      <c r="K1237" t="s">
        <v>520</v>
      </c>
      <c r="L1237">
        <v>6</v>
      </c>
      <c r="M1237">
        <v>71</v>
      </c>
      <c r="N1237" t="s">
        <v>710</v>
      </c>
      <c r="O1237" t="s">
        <v>711</v>
      </c>
      <c r="P1237" t="s">
        <v>712</v>
      </c>
      <c r="Q1237" t="s">
        <v>524</v>
      </c>
      <c r="R1237" t="s">
        <v>525</v>
      </c>
      <c r="S1237" t="s">
        <v>526</v>
      </c>
      <c r="T1237" t="s">
        <v>527</v>
      </c>
      <c r="U1237" t="s">
        <v>554</v>
      </c>
      <c r="V1237" t="s">
        <v>555</v>
      </c>
      <c r="W1237" t="s">
        <v>541</v>
      </c>
      <c r="X1237" t="s">
        <v>542</v>
      </c>
      <c r="Y1237" t="s">
        <v>644</v>
      </c>
      <c r="Z1237" t="s">
        <v>645</v>
      </c>
      <c r="AA1237" t="s">
        <v>26</v>
      </c>
      <c r="AB1237" s="3">
        <v>2112988</v>
      </c>
      <c r="AC1237" s="3">
        <v>0</v>
      </c>
      <c r="AD1237">
        <v>0</v>
      </c>
      <c r="AE1237" s="3">
        <v>2112988</v>
      </c>
      <c r="AF1237" s="3">
        <f t="shared" si="76"/>
        <v>-2112988</v>
      </c>
      <c r="AG1237" s="3">
        <v>0</v>
      </c>
      <c r="AH1237" s="3">
        <f t="shared" si="77"/>
        <v>0</v>
      </c>
      <c r="AI1237" s="3">
        <f t="shared" si="78"/>
        <v>0</v>
      </c>
      <c r="AJ1237">
        <v>0</v>
      </c>
      <c r="AK1237">
        <v>0</v>
      </c>
      <c r="AL1237">
        <v>784760.7</v>
      </c>
      <c r="AM1237">
        <f t="shared" si="79"/>
        <v>1569521.4</v>
      </c>
      <c r="AN1237">
        <v>1328227.3</v>
      </c>
      <c r="AO1237">
        <v>37.14</v>
      </c>
    </row>
    <row r="1238" spans="1:41" hidden="1" x14ac:dyDescent="0.3">
      <c r="A1238">
        <v>11363</v>
      </c>
      <c r="B1238">
        <v>223837</v>
      </c>
      <c r="C1238">
        <v>256474</v>
      </c>
      <c r="D1238">
        <v>1260</v>
      </c>
      <c r="G1238" t="s">
        <v>1652</v>
      </c>
      <c r="H1238" t="s">
        <v>1653</v>
      </c>
      <c r="I1238">
        <v>0</v>
      </c>
      <c r="J1238" t="s">
        <v>519</v>
      </c>
      <c r="K1238" t="s">
        <v>520</v>
      </c>
      <c r="L1238">
        <v>6</v>
      </c>
      <c r="M1238">
        <v>71</v>
      </c>
      <c r="N1238" t="s">
        <v>710</v>
      </c>
      <c r="O1238" t="s">
        <v>711</v>
      </c>
      <c r="P1238" t="s">
        <v>712</v>
      </c>
      <c r="Q1238" t="s">
        <v>524</v>
      </c>
      <c r="R1238" t="s">
        <v>525</v>
      </c>
      <c r="S1238" t="s">
        <v>526</v>
      </c>
      <c r="T1238" t="s">
        <v>527</v>
      </c>
      <c r="U1238" t="s">
        <v>554</v>
      </c>
      <c r="V1238" t="s">
        <v>555</v>
      </c>
      <c r="W1238" t="s">
        <v>541</v>
      </c>
      <c r="X1238" t="s">
        <v>542</v>
      </c>
      <c r="Y1238" t="s">
        <v>669</v>
      </c>
      <c r="Z1238" t="s">
        <v>670</v>
      </c>
      <c r="AA1238" t="s">
        <v>26</v>
      </c>
      <c r="AB1238" s="3">
        <v>48000</v>
      </c>
      <c r="AC1238" s="3">
        <v>0</v>
      </c>
      <c r="AD1238">
        <v>0</v>
      </c>
      <c r="AE1238" s="3">
        <v>48000</v>
      </c>
      <c r="AF1238" s="3">
        <f t="shared" si="76"/>
        <v>-48000</v>
      </c>
      <c r="AG1238" s="3">
        <v>0</v>
      </c>
      <c r="AH1238" s="3">
        <f t="shared" si="77"/>
        <v>0</v>
      </c>
      <c r="AI1238" s="3">
        <f t="shared" si="78"/>
        <v>0</v>
      </c>
      <c r="AJ1238">
        <v>0</v>
      </c>
      <c r="AK1238">
        <v>0</v>
      </c>
      <c r="AL1238">
        <v>15000</v>
      </c>
      <c r="AM1238">
        <f t="shared" si="79"/>
        <v>30000</v>
      </c>
      <c r="AN1238">
        <v>33000</v>
      </c>
      <c r="AO1238">
        <v>31.25</v>
      </c>
    </row>
    <row r="1239" spans="1:41" hidden="1" x14ac:dyDescent="0.3">
      <c r="A1239">
        <v>11368</v>
      </c>
      <c r="B1239">
        <v>220514</v>
      </c>
      <c r="C1239">
        <v>253702</v>
      </c>
      <c r="D1239">
        <v>618</v>
      </c>
      <c r="G1239" t="s">
        <v>1655</v>
      </c>
      <c r="H1239" t="s">
        <v>1656</v>
      </c>
      <c r="I1239">
        <v>0</v>
      </c>
      <c r="J1239" t="s">
        <v>519</v>
      </c>
      <c r="K1239" t="s">
        <v>520</v>
      </c>
      <c r="L1239">
        <v>10</v>
      </c>
      <c r="M1239">
        <v>106</v>
      </c>
      <c r="N1239" t="s">
        <v>1161</v>
      </c>
      <c r="O1239" t="s">
        <v>1254</v>
      </c>
      <c r="P1239" t="s">
        <v>1255</v>
      </c>
      <c r="Q1239" t="s">
        <v>524</v>
      </c>
      <c r="R1239" t="s">
        <v>525</v>
      </c>
      <c r="S1239" t="s">
        <v>526</v>
      </c>
      <c r="T1239" t="s">
        <v>527</v>
      </c>
      <c r="U1239" t="s">
        <v>1182</v>
      </c>
      <c r="V1239" t="s">
        <v>1183</v>
      </c>
      <c r="W1239" t="s">
        <v>541</v>
      </c>
      <c r="X1239" t="s">
        <v>542</v>
      </c>
      <c r="Y1239" t="s">
        <v>1184</v>
      </c>
      <c r="Z1239" t="s">
        <v>1185</v>
      </c>
      <c r="AA1239" t="s">
        <v>31</v>
      </c>
      <c r="AB1239" s="3">
        <v>250000</v>
      </c>
      <c r="AC1239">
        <v>0</v>
      </c>
      <c r="AD1239">
        <v>0</v>
      </c>
      <c r="AE1239" s="3">
        <v>250000</v>
      </c>
      <c r="AF1239" s="3">
        <f t="shared" si="76"/>
        <v>0</v>
      </c>
      <c r="AG1239" s="3">
        <v>250000</v>
      </c>
      <c r="AH1239" s="3">
        <f t="shared" si="77"/>
        <v>258249.99999999997</v>
      </c>
      <c r="AI1239" s="3">
        <f t="shared" si="78"/>
        <v>266514</v>
      </c>
      <c r="AJ1239">
        <v>0</v>
      </c>
      <c r="AK1239">
        <v>0</v>
      </c>
      <c r="AL1239">
        <v>0</v>
      </c>
      <c r="AM1239">
        <f t="shared" si="79"/>
        <v>0</v>
      </c>
      <c r="AN1239">
        <v>250000</v>
      </c>
      <c r="AO1239">
        <v>0</v>
      </c>
    </row>
    <row r="1240" spans="1:41" hidden="1" x14ac:dyDescent="0.3">
      <c r="A1240">
        <v>11371</v>
      </c>
      <c r="B1240">
        <v>212404</v>
      </c>
      <c r="C1240">
        <v>249587</v>
      </c>
      <c r="D1240">
        <v>1271</v>
      </c>
      <c r="G1240" t="s">
        <v>1657</v>
      </c>
      <c r="H1240" t="s">
        <v>1658</v>
      </c>
      <c r="I1240">
        <v>0</v>
      </c>
      <c r="J1240" t="s">
        <v>519</v>
      </c>
      <c r="K1240" t="s">
        <v>520</v>
      </c>
      <c r="L1240">
        <v>2</v>
      </c>
      <c r="M1240">
        <v>20</v>
      </c>
      <c r="N1240" t="s">
        <v>749</v>
      </c>
      <c r="O1240" t="s">
        <v>686</v>
      </c>
      <c r="P1240" t="s">
        <v>687</v>
      </c>
      <c r="Q1240" t="s">
        <v>524</v>
      </c>
      <c r="R1240" t="s">
        <v>525</v>
      </c>
      <c r="S1240" t="s">
        <v>526</v>
      </c>
      <c r="T1240" t="s">
        <v>527</v>
      </c>
      <c r="U1240" t="s">
        <v>554</v>
      </c>
      <c r="V1240" t="s">
        <v>555</v>
      </c>
      <c r="W1240" t="s">
        <v>541</v>
      </c>
      <c r="X1240" t="s">
        <v>542</v>
      </c>
      <c r="Y1240" t="s">
        <v>1659</v>
      </c>
      <c r="Z1240" t="s">
        <v>1660</v>
      </c>
      <c r="AA1240" t="s">
        <v>26</v>
      </c>
      <c r="AB1240" s="3">
        <v>1794000</v>
      </c>
      <c r="AC1240" s="3">
        <v>0</v>
      </c>
      <c r="AD1240">
        <v>0</v>
      </c>
      <c r="AE1240" s="3">
        <v>1794000</v>
      </c>
      <c r="AF1240" s="3">
        <f t="shared" si="76"/>
        <v>-1794000</v>
      </c>
      <c r="AG1240" s="3">
        <v>0</v>
      </c>
      <c r="AH1240" s="3">
        <f t="shared" si="77"/>
        <v>0</v>
      </c>
      <c r="AI1240" s="3">
        <f t="shared" si="78"/>
        <v>0</v>
      </c>
      <c r="AJ1240">
        <v>0</v>
      </c>
      <c r="AK1240">
        <v>0</v>
      </c>
      <c r="AL1240">
        <v>2525090.77</v>
      </c>
      <c r="AM1240">
        <f t="shared" si="79"/>
        <v>5050181.54</v>
      </c>
      <c r="AN1240">
        <v>-731090.77</v>
      </c>
      <c r="AO1240">
        <v>140.75</v>
      </c>
    </row>
    <row r="1241" spans="1:41" hidden="1" x14ac:dyDescent="0.3">
      <c r="A1241">
        <v>11488</v>
      </c>
      <c r="B1241">
        <v>226117</v>
      </c>
      <c r="C1241">
        <v>257784</v>
      </c>
      <c r="D1241">
        <v>1349</v>
      </c>
      <c r="G1241" t="s">
        <v>1661</v>
      </c>
      <c r="H1241" t="s">
        <v>1662</v>
      </c>
      <c r="I1241">
        <v>0</v>
      </c>
      <c r="J1241" t="s">
        <v>519</v>
      </c>
      <c r="K1241" t="s">
        <v>520</v>
      </c>
      <c r="L1241">
        <v>4</v>
      </c>
      <c r="M1241">
        <v>46</v>
      </c>
      <c r="N1241" t="s">
        <v>363</v>
      </c>
      <c r="O1241" t="s">
        <v>640</v>
      </c>
      <c r="P1241" t="s">
        <v>641</v>
      </c>
      <c r="Q1241" t="s">
        <v>524</v>
      </c>
      <c r="R1241" t="s">
        <v>525</v>
      </c>
      <c r="S1241" t="s">
        <v>526</v>
      </c>
      <c r="T1241" t="s">
        <v>527</v>
      </c>
      <c r="U1241" t="s">
        <v>554</v>
      </c>
      <c r="V1241" t="s">
        <v>555</v>
      </c>
      <c r="W1241" t="s">
        <v>1663</v>
      </c>
      <c r="X1241" t="s">
        <v>1664</v>
      </c>
      <c r="Y1241" t="s">
        <v>1665</v>
      </c>
      <c r="Z1241" t="s">
        <v>1666</v>
      </c>
      <c r="AA1241" t="s">
        <v>31</v>
      </c>
      <c r="AB1241" s="3">
        <v>600000</v>
      </c>
      <c r="AC1241">
        <v>0</v>
      </c>
      <c r="AD1241">
        <v>0</v>
      </c>
      <c r="AE1241" s="3">
        <v>600000</v>
      </c>
      <c r="AF1241" s="3">
        <f t="shared" si="76"/>
        <v>0</v>
      </c>
      <c r="AG1241" s="3">
        <v>600000</v>
      </c>
      <c r="AH1241" s="3">
        <f t="shared" si="77"/>
        <v>619800</v>
      </c>
      <c r="AI1241" s="3">
        <f t="shared" si="78"/>
        <v>639633.6</v>
      </c>
      <c r="AJ1241">
        <v>0</v>
      </c>
      <c r="AK1241">
        <v>20856.55</v>
      </c>
      <c r="AL1241">
        <v>341510.96</v>
      </c>
      <c r="AM1241">
        <f t="shared" si="79"/>
        <v>683021.92</v>
      </c>
      <c r="AN1241">
        <v>237632.49</v>
      </c>
      <c r="AO1241">
        <v>56.92</v>
      </c>
    </row>
    <row r="1242" spans="1:41" hidden="1" x14ac:dyDescent="0.3">
      <c r="A1242">
        <v>12419</v>
      </c>
      <c r="B1242">
        <v>225205</v>
      </c>
      <c r="C1242">
        <v>257222</v>
      </c>
      <c r="D1242">
        <v>6624</v>
      </c>
      <c r="G1242" t="s">
        <v>2164</v>
      </c>
      <c r="H1242" t="s">
        <v>2165</v>
      </c>
      <c r="I1242">
        <v>0</v>
      </c>
      <c r="J1242" t="s">
        <v>519</v>
      </c>
      <c r="K1242" t="s">
        <v>520</v>
      </c>
      <c r="L1242">
        <v>5</v>
      </c>
      <c r="M1242">
        <v>58</v>
      </c>
      <c r="N1242" t="s">
        <v>617</v>
      </c>
      <c r="O1242" t="s">
        <v>618</v>
      </c>
      <c r="P1242" t="s">
        <v>619</v>
      </c>
      <c r="Q1242" t="s">
        <v>524</v>
      </c>
      <c r="R1242" t="s">
        <v>525</v>
      </c>
      <c r="S1242" t="s">
        <v>526</v>
      </c>
      <c r="T1242" t="s">
        <v>527</v>
      </c>
      <c r="U1242" t="s">
        <v>779</v>
      </c>
      <c r="V1242" t="s">
        <v>780</v>
      </c>
      <c r="W1242" t="s">
        <v>541</v>
      </c>
      <c r="X1242" t="s">
        <v>542</v>
      </c>
      <c r="Y1242" t="s">
        <v>599</v>
      </c>
      <c r="Z1242" t="s">
        <v>600</v>
      </c>
      <c r="AA1242" t="s">
        <v>29</v>
      </c>
      <c r="AB1242" s="3">
        <v>23400</v>
      </c>
      <c r="AC1242">
        <v>0</v>
      </c>
      <c r="AD1242">
        <v>0</v>
      </c>
      <c r="AE1242" s="3">
        <v>23400</v>
      </c>
      <c r="AF1242" s="3">
        <f t="shared" si="76"/>
        <v>0</v>
      </c>
      <c r="AG1242" s="3">
        <v>23400</v>
      </c>
      <c r="AH1242" s="3">
        <f t="shared" si="77"/>
        <v>24172.199999999997</v>
      </c>
      <c r="AI1242" s="3">
        <f t="shared" si="78"/>
        <v>24945.710399999996</v>
      </c>
      <c r="AJ1242">
        <v>0</v>
      </c>
      <c r="AK1242">
        <v>0</v>
      </c>
      <c r="AL1242">
        <v>0</v>
      </c>
      <c r="AM1242">
        <f t="shared" si="79"/>
        <v>0</v>
      </c>
      <c r="AN1242">
        <v>23400</v>
      </c>
      <c r="AO1242">
        <v>0</v>
      </c>
    </row>
    <row r="1243" spans="1:41" hidden="1" x14ac:dyDescent="0.3">
      <c r="A1243">
        <v>12256</v>
      </c>
      <c r="B1243">
        <v>224263</v>
      </c>
      <c r="C1243">
        <v>256707</v>
      </c>
      <c r="D1243">
        <v>6590</v>
      </c>
      <c r="G1243" t="s">
        <v>1936</v>
      </c>
      <c r="H1243" t="s">
        <v>1937</v>
      </c>
      <c r="I1243">
        <v>0</v>
      </c>
      <c r="J1243" t="s">
        <v>519</v>
      </c>
      <c r="K1243" t="s">
        <v>520</v>
      </c>
      <c r="L1243">
        <v>5</v>
      </c>
      <c r="M1243">
        <v>58</v>
      </c>
      <c r="N1243" t="s">
        <v>617</v>
      </c>
      <c r="O1243" t="s">
        <v>618</v>
      </c>
      <c r="P1243" t="s">
        <v>619</v>
      </c>
      <c r="Q1243" t="s">
        <v>524</v>
      </c>
      <c r="R1243" t="s">
        <v>525</v>
      </c>
      <c r="S1243" t="s">
        <v>526</v>
      </c>
      <c r="T1243" t="s">
        <v>527</v>
      </c>
      <c r="U1243" t="s">
        <v>779</v>
      </c>
      <c r="V1243" t="s">
        <v>780</v>
      </c>
      <c r="W1243" t="s">
        <v>530</v>
      </c>
      <c r="X1243" t="s">
        <v>531</v>
      </c>
      <c r="Y1243" t="s">
        <v>706</v>
      </c>
      <c r="Z1243" t="s">
        <v>707</v>
      </c>
      <c r="AA1243" t="s">
        <v>28</v>
      </c>
      <c r="AB1243" s="3">
        <v>13960</v>
      </c>
      <c r="AC1243">
        <v>0</v>
      </c>
      <c r="AD1243">
        <v>0</v>
      </c>
      <c r="AE1243" s="3">
        <v>13960</v>
      </c>
      <c r="AF1243" s="3">
        <f t="shared" si="76"/>
        <v>0</v>
      </c>
      <c r="AG1243" s="3">
        <v>13960</v>
      </c>
      <c r="AH1243" s="3">
        <f t="shared" si="77"/>
        <v>14420.679999999998</v>
      </c>
      <c r="AI1243" s="3">
        <f t="shared" si="78"/>
        <v>14882.141759999999</v>
      </c>
      <c r="AJ1243">
        <v>0</v>
      </c>
      <c r="AK1243">
        <v>0</v>
      </c>
      <c r="AL1243">
        <v>0</v>
      </c>
      <c r="AM1243">
        <f t="shared" si="79"/>
        <v>0</v>
      </c>
      <c r="AN1243">
        <v>13960</v>
      </c>
      <c r="AO1243">
        <v>0</v>
      </c>
    </row>
    <row r="1244" spans="1:41" hidden="1" x14ac:dyDescent="0.3">
      <c r="A1244">
        <v>12420</v>
      </c>
      <c r="B1244">
        <v>225204</v>
      </c>
      <c r="C1244">
        <v>257221</v>
      </c>
      <c r="D1244">
        <v>6625</v>
      </c>
      <c r="G1244" t="s">
        <v>2166</v>
      </c>
      <c r="H1244" t="s">
        <v>2167</v>
      </c>
      <c r="I1244">
        <v>0</v>
      </c>
      <c r="J1244" t="s">
        <v>519</v>
      </c>
      <c r="K1244" t="s">
        <v>520</v>
      </c>
      <c r="L1244">
        <v>5</v>
      </c>
      <c r="M1244">
        <v>58</v>
      </c>
      <c r="N1244" t="s">
        <v>617</v>
      </c>
      <c r="O1244" t="s">
        <v>618</v>
      </c>
      <c r="P1244" t="s">
        <v>619</v>
      </c>
      <c r="Q1244" t="s">
        <v>524</v>
      </c>
      <c r="R1244" t="s">
        <v>525</v>
      </c>
      <c r="S1244" t="s">
        <v>526</v>
      </c>
      <c r="T1244" t="s">
        <v>527</v>
      </c>
      <c r="U1244" t="s">
        <v>779</v>
      </c>
      <c r="V1244" t="s">
        <v>780</v>
      </c>
      <c r="W1244" t="s">
        <v>541</v>
      </c>
      <c r="X1244" t="s">
        <v>542</v>
      </c>
      <c r="Y1244" t="s">
        <v>599</v>
      </c>
      <c r="Z1244" t="s">
        <v>600</v>
      </c>
      <c r="AA1244" t="s">
        <v>29</v>
      </c>
      <c r="AB1244" s="3">
        <v>23400</v>
      </c>
      <c r="AC1244">
        <v>0</v>
      </c>
      <c r="AD1244">
        <v>0</v>
      </c>
      <c r="AE1244" s="3">
        <v>23400</v>
      </c>
      <c r="AF1244" s="3">
        <f t="shared" si="76"/>
        <v>0</v>
      </c>
      <c r="AG1244" s="3">
        <v>23400</v>
      </c>
      <c r="AH1244" s="3">
        <f t="shared" si="77"/>
        <v>24172.199999999997</v>
      </c>
      <c r="AI1244" s="3">
        <f t="shared" si="78"/>
        <v>24945.710399999996</v>
      </c>
      <c r="AJ1244">
        <v>0</v>
      </c>
      <c r="AK1244">
        <v>0</v>
      </c>
      <c r="AL1244">
        <v>0</v>
      </c>
      <c r="AM1244">
        <f t="shared" si="79"/>
        <v>0</v>
      </c>
      <c r="AN1244">
        <v>23400</v>
      </c>
      <c r="AO1244">
        <v>0</v>
      </c>
    </row>
    <row r="1245" spans="1:41" hidden="1" x14ac:dyDescent="0.3">
      <c r="A1245">
        <v>10957</v>
      </c>
      <c r="B1245">
        <v>205003</v>
      </c>
      <c r="C1245">
        <v>242432</v>
      </c>
      <c r="D1245">
        <v>273</v>
      </c>
      <c r="G1245" t="s">
        <v>1178</v>
      </c>
      <c r="H1245" t="s">
        <v>1179</v>
      </c>
      <c r="I1245">
        <v>0</v>
      </c>
      <c r="J1245" t="s">
        <v>519</v>
      </c>
      <c r="K1245" t="s">
        <v>520</v>
      </c>
      <c r="L1245">
        <v>6</v>
      </c>
      <c r="M1245">
        <v>68</v>
      </c>
      <c r="N1245" t="s">
        <v>926</v>
      </c>
      <c r="O1245" t="s">
        <v>927</v>
      </c>
      <c r="P1245" t="s">
        <v>928</v>
      </c>
      <c r="Q1245" t="s">
        <v>524</v>
      </c>
      <c r="R1245" t="s">
        <v>525</v>
      </c>
      <c r="S1245" t="s">
        <v>526</v>
      </c>
      <c r="T1245" t="s">
        <v>527</v>
      </c>
      <c r="U1245" t="s">
        <v>539</v>
      </c>
      <c r="V1245" t="s">
        <v>540</v>
      </c>
      <c r="W1245" t="s">
        <v>541</v>
      </c>
      <c r="X1245" t="s">
        <v>542</v>
      </c>
      <c r="Y1245" t="s">
        <v>532</v>
      </c>
      <c r="Z1245" t="s">
        <v>533</v>
      </c>
      <c r="AA1245" t="s">
        <v>28</v>
      </c>
      <c r="AB1245" s="3">
        <v>13000</v>
      </c>
      <c r="AC1245">
        <v>0</v>
      </c>
      <c r="AD1245">
        <v>0</v>
      </c>
      <c r="AE1245" s="3">
        <v>13000</v>
      </c>
      <c r="AF1245" s="3">
        <f t="shared" si="76"/>
        <v>0</v>
      </c>
      <c r="AG1245" s="3">
        <v>13000</v>
      </c>
      <c r="AH1245" s="3">
        <f t="shared" si="77"/>
        <v>13428.999999999998</v>
      </c>
      <c r="AI1245" s="3">
        <f t="shared" si="78"/>
        <v>13858.727999999999</v>
      </c>
      <c r="AJ1245">
        <v>0</v>
      </c>
      <c r="AK1245">
        <v>0</v>
      </c>
      <c r="AL1245">
        <v>0</v>
      </c>
      <c r="AM1245">
        <f t="shared" si="79"/>
        <v>0</v>
      </c>
      <c r="AN1245">
        <v>13000</v>
      </c>
      <c r="AO1245">
        <v>0</v>
      </c>
    </row>
    <row r="1246" spans="1:41" hidden="1" x14ac:dyDescent="0.3">
      <c r="A1246">
        <v>12421</v>
      </c>
      <c r="B1246">
        <v>225213</v>
      </c>
      <c r="C1246">
        <v>257229</v>
      </c>
      <c r="D1246">
        <v>6626</v>
      </c>
      <c r="G1246" t="s">
        <v>2168</v>
      </c>
      <c r="H1246" t="s">
        <v>2169</v>
      </c>
      <c r="I1246">
        <v>0</v>
      </c>
      <c r="J1246" t="s">
        <v>519</v>
      </c>
      <c r="K1246" t="s">
        <v>520</v>
      </c>
      <c r="L1246">
        <v>5</v>
      </c>
      <c r="M1246">
        <v>58</v>
      </c>
      <c r="N1246" t="s">
        <v>617</v>
      </c>
      <c r="O1246" t="s">
        <v>618</v>
      </c>
      <c r="P1246" t="s">
        <v>619</v>
      </c>
      <c r="Q1246" t="s">
        <v>524</v>
      </c>
      <c r="R1246" t="s">
        <v>525</v>
      </c>
      <c r="S1246" t="s">
        <v>526</v>
      </c>
      <c r="T1246" t="s">
        <v>527</v>
      </c>
      <c r="U1246" t="s">
        <v>779</v>
      </c>
      <c r="V1246" t="s">
        <v>780</v>
      </c>
      <c r="W1246" t="s">
        <v>541</v>
      </c>
      <c r="X1246" t="s">
        <v>542</v>
      </c>
      <c r="Y1246" t="s">
        <v>599</v>
      </c>
      <c r="Z1246" t="s">
        <v>600</v>
      </c>
      <c r="AA1246" t="s">
        <v>29</v>
      </c>
      <c r="AB1246" s="3">
        <v>23400</v>
      </c>
      <c r="AC1246">
        <v>0</v>
      </c>
      <c r="AD1246">
        <v>0</v>
      </c>
      <c r="AE1246" s="3">
        <v>23400</v>
      </c>
      <c r="AF1246" s="3">
        <f t="shared" si="76"/>
        <v>0</v>
      </c>
      <c r="AG1246" s="3">
        <v>23400</v>
      </c>
      <c r="AH1246" s="3">
        <f t="shared" si="77"/>
        <v>24172.199999999997</v>
      </c>
      <c r="AI1246" s="3">
        <f t="shared" si="78"/>
        <v>24945.710399999996</v>
      </c>
      <c r="AJ1246">
        <v>0</v>
      </c>
      <c r="AK1246">
        <v>0</v>
      </c>
      <c r="AL1246">
        <v>0</v>
      </c>
      <c r="AM1246">
        <f t="shared" si="79"/>
        <v>0</v>
      </c>
      <c r="AN1246">
        <v>23400</v>
      </c>
      <c r="AO1246">
        <v>0</v>
      </c>
    </row>
    <row r="1247" spans="1:41" hidden="1" x14ac:dyDescent="0.3">
      <c r="A1247">
        <v>12587</v>
      </c>
      <c r="B1247">
        <v>225090</v>
      </c>
      <c r="C1247">
        <v>257157</v>
      </c>
      <c r="D1247">
        <v>8603</v>
      </c>
      <c r="G1247" t="s">
        <v>1894</v>
      </c>
      <c r="H1247" t="s">
        <v>1895</v>
      </c>
      <c r="I1247">
        <v>0</v>
      </c>
      <c r="J1247" t="s">
        <v>519</v>
      </c>
      <c r="K1247" t="s">
        <v>520</v>
      </c>
      <c r="L1247">
        <v>5</v>
      </c>
      <c r="M1247">
        <v>58</v>
      </c>
      <c r="N1247" t="s">
        <v>617</v>
      </c>
      <c r="O1247" t="s">
        <v>618</v>
      </c>
      <c r="P1247" t="s">
        <v>619</v>
      </c>
      <c r="Q1247" t="s">
        <v>524</v>
      </c>
      <c r="R1247" t="s">
        <v>525</v>
      </c>
      <c r="S1247" t="s">
        <v>526</v>
      </c>
      <c r="T1247" t="s">
        <v>527</v>
      </c>
      <c r="U1247" t="s">
        <v>779</v>
      </c>
      <c r="V1247" t="s">
        <v>780</v>
      </c>
      <c r="W1247" t="s">
        <v>541</v>
      </c>
      <c r="X1247" t="s">
        <v>542</v>
      </c>
      <c r="Y1247" t="s">
        <v>599</v>
      </c>
      <c r="Z1247" t="s">
        <v>600</v>
      </c>
      <c r="AA1247" t="s">
        <v>29</v>
      </c>
      <c r="AB1247" s="3">
        <v>23400</v>
      </c>
      <c r="AC1247">
        <v>0</v>
      </c>
      <c r="AD1247">
        <v>0</v>
      </c>
      <c r="AE1247" s="3">
        <v>23400</v>
      </c>
      <c r="AF1247" s="3">
        <f t="shared" si="76"/>
        <v>0</v>
      </c>
      <c r="AG1247" s="3">
        <v>23400</v>
      </c>
      <c r="AH1247" s="3">
        <f t="shared" si="77"/>
        <v>24172.199999999997</v>
      </c>
      <c r="AI1247" s="3">
        <f t="shared" si="78"/>
        <v>24945.710399999996</v>
      </c>
      <c r="AJ1247">
        <v>0</v>
      </c>
      <c r="AK1247">
        <v>0</v>
      </c>
      <c r="AL1247">
        <v>0</v>
      </c>
      <c r="AM1247">
        <f t="shared" si="79"/>
        <v>0</v>
      </c>
      <c r="AN1247">
        <v>23400</v>
      </c>
      <c r="AO1247">
        <v>0</v>
      </c>
    </row>
    <row r="1248" spans="1:41" hidden="1" x14ac:dyDescent="0.3">
      <c r="A1248">
        <v>12247</v>
      </c>
      <c r="B1248">
        <v>224681</v>
      </c>
      <c r="C1248">
        <v>256963</v>
      </c>
      <c r="D1248">
        <v>6518</v>
      </c>
      <c r="G1248" t="s">
        <v>1900</v>
      </c>
      <c r="H1248" t="s">
        <v>1901</v>
      </c>
      <c r="I1248">
        <v>0</v>
      </c>
      <c r="J1248" t="s">
        <v>519</v>
      </c>
      <c r="K1248" t="s">
        <v>520</v>
      </c>
      <c r="L1248">
        <v>5</v>
      </c>
      <c r="M1248">
        <v>58</v>
      </c>
      <c r="N1248" t="s">
        <v>617</v>
      </c>
      <c r="O1248" t="s">
        <v>618</v>
      </c>
      <c r="P1248" t="s">
        <v>619</v>
      </c>
      <c r="Q1248" t="s">
        <v>524</v>
      </c>
      <c r="R1248" t="s">
        <v>525</v>
      </c>
      <c r="S1248" t="s">
        <v>526</v>
      </c>
      <c r="T1248" t="s">
        <v>527</v>
      </c>
      <c r="U1248" t="s">
        <v>779</v>
      </c>
      <c r="V1248" t="s">
        <v>780</v>
      </c>
      <c r="W1248" t="s">
        <v>541</v>
      </c>
      <c r="X1248" t="s">
        <v>542</v>
      </c>
      <c r="Y1248" t="s">
        <v>532</v>
      </c>
      <c r="Z1248" t="s">
        <v>533</v>
      </c>
      <c r="AA1248" t="s">
        <v>28</v>
      </c>
      <c r="AB1248" s="3">
        <v>12960</v>
      </c>
      <c r="AC1248">
        <v>0</v>
      </c>
      <c r="AD1248">
        <v>0</v>
      </c>
      <c r="AE1248" s="3">
        <v>12960</v>
      </c>
      <c r="AF1248" s="3">
        <f t="shared" si="76"/>
        <v>0</v>
      </c>
      <c r="AG1248" s="3">
        <v>12960</v>
      </c>
      <c r="AH1248" s="3">
        <f t="shared" si="77"/>
        <v>13387.679999999998</v>
      </c>
      <c r="AI1248" s="3">
        <f t="shared" si="78"/>
        <v>13816.085759999998</v>
      </c>
      <c r="AJ1248">
        <v>0</v>
      </c>
      <c r="AK1248">
        <v>0</v>
      </c>
      <c r="AL1248">
        <v>0</v>
      </c>
      <c r="AM1248">
        <f t="shared" si="79"/>
        <v>0</v>
      </c>
      <c r="AN1248">
        <v>12960</v>
      </c>
      <c r="AO1248">
        <v>0</v>
      </c>
    </row>
    <row r="1249" spans="1:41" hidden="1" x14ac:dyDescent="0.3">
      <c r="A1249">
        <v>12417</v>
      </c>
      <c r="B1249">
        <v>224603</v>
      </c>
      <c r="C1249">
        <v>256903</v>
      </c>
      <c r="D1249">
        <v>6622</v>
      </c>
      <c r="G1249" t="s">
        <v>1898</v>
      </c>
      <c r="H1249" t="s">
        <v>1899</v>
      </c>
      <c r="I1249">
        <v>0</v>
      </c>
      <c r="J1249" t="s">
        <v>519</v>
      </c>
      <c r="K1249" t="s">
        <v>520</v>
      </c>
      <c r="L1249">
        <v>5</v>
      </c>
      <c r="M1249">
        <v>58</v>
      </c>
      <c r="N1249" t="s">
        <v>617</v>
      </c>
      <c r="O1249" t="s">
        <v>618</v>
      </c>
      <c r="P1249" t="s">
        <v>619</v>
      </c>
      <c r="Q1249" t="s">
        <v>524</v>
      </c>
      <c r="R1249" t="s">
        <v>525</v>
      </c>
      <c r="S1249" t="s">
        <v>526</v>
      </c>
      <c r="T1249" t="s">
        <v>527</v>
      </c>
      <c r="U1249" t="s">
        <v>779</v>
      </c>
      <c r="V1249" t="s">
        <v>780</v>
      </c>
      <c r="W1249" t="s">
        <v>541</v>
      </c>
      <c r="X1249" t="s">
        <v>542</v>
      </c>
      <c r="Y1249" t="s">
        <v>532</v>
      </c>
      <c r="Z1249" t="s">
        <v>533</v>
      </c>
      <c r="AA1249" t="s">
        <v>28</v>
      </c>
      <c r="AB1249" s="3">
        <v>12960</v>
      </c>
      <c r="AC1249">
        <v>0</v>
      </c>
      <c r="AD1249">
        <v>0</v>
      </c>
      <c r="AE1249" s="3">
        <v>12960</v>
      </c>
      <c r="AF1249" s="3">
        <f t="shared" si="76"/>
        <v>0</v>
      </c>
      <c r="AG1249" s="3">
        <v>12960</v>
      </c>
      <c r="AH1249" s="3">
        <f t="shared" si="77"/>
        <v>13387.679999999998</v>
      </c>
      <c r="AI1249" s="3">
        <f t="shared" si="78"/>
        <v>13816.085759999998</v>
      </c>
      <c r="AJ1249">
        <v>0</v>
      </c>
      <c r="AK1249">
        <v>0</v>
      </c>
      <c r="AL1249">
        <v>0</v>
      </c>
      <c r="AM1249">
        <f t="shared" si="79"/>
        <v>0</v>
      </c>
      <c r="AN1249">
        <v>12960</v>
      </c>
      <c r="AO1249">
        <v>0</v>
      </c>
    </row>
    <row r="1250" spans="1:41" hidden="1" x14ac:dyDescent="0.3">
      <c r="A1250">
        <v>12603</v>
      </c>
      <c r="B1250">
        <v>225097</v>
      </c>
      <c r="C1250">
        <v>257162</v>
      </c>
      <c r="D1250">
        <v>8619</v>
      </c>
      <c r="G1250" t="s">
        <v>2204</v>
      </c>
      <c r="H1250" t="s">
        <v>2205</v>
      </c>
      <c r="I1250">
        <v>0</v>
      </c>
      <c r="J1250" t="s">
        <v>519</v>
      </c>
      <c r="K1250" t="s">
        <v>520</v>
      </c>
      <c r="L1250">
        <v>3</v>
      </c>
      <c r="M1250">
        <v>85</v>
      </c>
      <c r="N1250" t="s">
        <v>724</v>
      </c>
      <c r="O1250" t="s">
        <v>618</v>
      </c>
      <c r="P1250" t="s">
        <v>619</v>
      </c>
      <c r="Q1250" t="s">
        <v>524</v>
      </c>
      <c r="R1250" t="s">
        <v>525</v>
      </c>
      <c r="S1250" t="s">
        <v>526</v>
      </c>
      <c r="T1250" t="s">
        <v>527</v>
      </c>
      <c r="U1250" t="s">
        <v>779</v>
      </c>
      <c r="V1250" t="s">
        <v>780</v>
      </c>
      <c r="W1250" t="s">
        <v>530</v>
      </c>
      <c r="X1250" t="s">
        <v>531</v>
      </c>
      <c r="Y1250" t="s">
        <v>599</v>
      </c>
      <c r="Z1250" t="s">
        <v>600</v>
      </c>
      <c r="AA1250" t="s">
        <v>29</v>
      </c>
      <c r="AB1250" s="3">
        <v>23400</v>
      </c>
      <c r="AC1250">
        <v>0</v>
      </c>
      <c r="AD1250">
        <v>0</v>
      </c>
      <c r="AE1250" s="3">
        <v>23400</v>
      </c>
      <c r="AF1250" s="3">
        <f t="shared" si="76"/>
        <v>0</v>
      </c>
      <c r="AG1250" s="3">
        <v>23400</v>
      </c>
      <c r="AH1250" s="3">
        <f t="shared" si="77"/>
        <v>24172.199999999997</v>
      </c>
      <c r="AI1250" s="3">
        <f t="shared" si="78"/>
        <v>24945.710399999996</v>
      </c>
      <c r="AJ1250">
        <v>0</v>
      </c>
      <c r="AK1250">
        <v>0</v>
      </c>
      <c r="AL1250">
        <v>0</v>
      </c>
      <c r="AM1250">
        <f t="shared" si="79"/>
        <v>0</v>
      </c>
      <c r="AN1250">
        <v>23400</v>
      </c>
      <c r="AO1250">
        <v>0</v>
      </c>
    </row>
    <row r="1251" spans="1:41" hidden="1" x14ac:dyDescent="0.3">
      <c r="A1251">
        <v>12418</v>
      </c>
      <c r="B1251">
        <v>224604</v>
      </c>
      <c r="C1251">
        <v>256904</v>
      </c>
      <c r="D1251">
        <v>6623</v>
      </c>
      <c r="G1251" t="s">
        <v>1878</v>
      </c>
      <c r="H1251" t="s">
        <v>1879</v>
      </c>
      <c r="I1251">
        <v>0</v>
      </c>
      <c r="J1251" t="s">
        <v>519</v>
      </c>
      <c r="K1251" t="s">
        <v>520</v>
      </c>
      <c r="L1251">
        <v>5</v>
      </c>
      <c r="M1251">
        <v>58</v>
      </c>
      <c r="N1251" t="s">
        <v>617</v>
      </c>
      <c r="O1251" t="s">
        <v>618</v>
      </c>
      <c r="P1251" t="s">
        <v>619</v>
      </c>
      <c r="Q1251" t="s">
        <v>524</v>
      </c>
      <c r="R1251" t="s">
        <v>525</v>
      </c>
      <c r="S1251" t="s">
        <v>526</v>
      </c>
      <c r="T1251" t="s">
        <v>527</v>
      </c>
      <c r="U1251" t="s">
        <v>779</v>
      </c>
      <c r="V1251" t="s">
        <v>780</v>
      </c>
      <c r="W1251" t="s">
        <v>541</v>
      </c>
      <c r="X1251" t="s">
        <v>542</v>
      </c>
      <c r="Y1251" t="s">
        <v>532</v>
      </c>
      <c r="Z1251" t="s">
        <v>533</v>
      </c>
      <c r="AA1251" t="s">
        <v>28</v>
      </c>
      <c r="AB1251" s="3">
        <v>12960</v>
      </c>
      <c r="AC1251">
        <v>0</v>
      </c>
      <c r="AD1251">
        <v>0</v>
      </c>
      <c r="AE1251" s="3">
        <v>12960</v>
      </c>
      <c r="AF1251" s="3">
        <f t="shared" si="76"/>
        <v>0</v>
      </c>
      <c r="AG1251" s="3">
        <v>12960</v>
      </c>
      <c r="AH1251" s="3">
        <f t="shared" si="77"/>
        <v>13387.679999999998</v>
      </c>
      <c r="AI1251" s="3">
        <f t="shared" si="78"/>
        <v>13816.085759999998</v>
      </c>
      <c r="AJ1251">
        <v>0</v>
      </c>
      <c r="AK1251">
        <v>0</v>
      </c>
      <c r="AL1251">
        <v>0</v>
      </c>
      <c r="AM1251">
        <f t="shared" si="79"/>
        <v>0</v>
      </c>
      <c r="AN1251">
        <v>12960</v>
      </c>
      <c r="AO1251">
        <v>0</v>
      </c>
    </row>
    <row r="1252" spans="1:41" hidden="1" x14ac:dyDescent="0.3">
      <c r="A1252">
        <v>12604</v>
      </c>
      <c r="B1252">
        <v>225098</v>
      </c>
      <c r="C1252">
        <v>257163</v>
      </c>
      <c r="D1252">
        <v>8620</v>
      </c>
      <c r="G1252" t="s">
        <v>2130</v>
      </c>
      <c r="H1252" t="s">
        <v>2131</v>
      </c>
      <c r="I1252">
        <v>0</v>
      </c>
      <c r="J1252" t="s">
        <v>519</v>
      </c>
      <c r="K1252" t="s">
        <v>520</v>
      </c>
      <c r="L1252">
        <v>3</v>
      </c>
      <c r="M1252">
        <v>85</v>
      </c>
      <c r="N1252" t="s">
        <v>724</v>
      </c>
      <c r="O1252" t="s">
        <v>618</v>
      </c>
      <c r="P1252" t="s">
        <v>619</v>
      </c>
      <c r="Q1252" t="s">
        <v>524</v>
      </c>
      <c r="R1252" t="s">
        <v>525</v>
      </c>
      <c r="S1252" t="s">
        <v>526</v>
      </c>
      <c r="T1252" t="s">
        <v>527</v>
      </c>
      <c r="U1252" t="s">
        <v>779</v>
      </c>
      <c r="V1252" t="s">
        <v>780</v>
      </c>
      <c r="W1252" t="s">
        <v>530</v>
      </c>
      <c r="X1252" t="s">
        <v>531</v>
      </c>
      <c r="Y1252" t="s">
        <v>599</v>
      </c>
      <c r="Z1252" t="s">
        <v>600</v>
      </c>
      <c r="AA1252" t="s">
        <v>29</v>
      </c>
      <c r="AB1252" s="3">
        <v>23400</v>
      </c>
      <c r="AC1252">
        <v>0</v>
      </c>
      <c r="AD1252">
        <v>0</v>
      </c>
      <c r="AE1252" s="3">
        <v>23400</v>
      </c>
      <c r="AF1252" s="3">
        <f t="shared" si="76"/>
        <v>0</v>
      </c>
      <c r="AG1252" s="3">
        <v>23400</v>
      </c>
      <c r="AH1252" s="3">
        <f t="shared" si="77"/>
        <v>24172.199999999997</v>
      </c>
      <c r="AI1252" s="3">
        <f t="shared" si="78"/>
        <v>24945.710399999996</v>
      </c>
      <c r="AJ1252">
        <v>0</v>
      </c>
      <c r="AK1252">
        <v>0</v>
      </c>
      <c r="AL1252">
        <v>0</v>
      </c>
      <c r="AM1252">
        <f t="shared" si="79"/>
        <v>0</v>
      </c>
      <c r="AN1252">
        <v>23400</v>
      </c>
      <c r="AO1252">
        <v>0</v>
      </c>
    </row>
    <row r="1253" spans="1:41" hidden="1" x14ac:dyDescent="0.3">
      <c r="A1253">
        <v>12608</v>
      </c>
      <c r="B1253">
        <v>225099</v>
      </c>
      <c r="C1253">
        <v>257164</v>
      </c>
      <c r="D1253">
        <v>8624</v>
      </c>
      <c r="G1253" t="s">
        <v>1996</v>
      </c>
      <c r="H1253" t="s">
        <v>1997</v>
      </c>
      <c r="I1253">
        <v>0</v>
      </c>
      <c r="J1253" t="s">
        <v>519</v>
      </c>
      <c r="K1253" t="s">
        <v>520</v>
      </c>
      <c r="L1253">
        <v>3</v>
      </c>
      <c r="M1253">
        <v>85</v>
      </c>
      <c r="N1253" t="s">
        <v>724</v>
      </c>
      <c r="O1253" t="s">
        <v>618</v>
      </c>
      <c r="P1253" t="s">
        <v>619</v>
      </c>
      <c r="Q1253" t="s">
        <v>524</v>
      </c>
      <c r="R1253" t="s">
        <v>525</v>
      </c>
      <c r="S1253" t="s">
        <v>526</v>
      </c>
      <c r="T1253" t="s">
        <v>527</v>
      </c>
      <c r="U1253" t="s">
        <v>779</v>
      </c>
      <c r="V1253" t="s">
        <v>780</v>
      </c>
      <c r="W1253" t="s">
        <v>530</v>
      </c>
      <c r="X1253" t="s">
        <v>531</v>
      </c>
      <c r="Y1253" t="s">
        <v>599</v>
      </c>
      <c r="Z1253" t="s">
        <v>600</v>
      </c>
      <c r="AA1253" t="s">
        <v>29</v>
      </c>
      <c r="AB1253" s="3">
        <v>23400</v>
      </c>
      <c r="AC1253">
        <v>0</v>
      </c>
      <c r="AD1253">
        <v>0</v>
      </c>
      <c r="AE1253" s="3">
        <v>23400</v>
      </c>
      <c r="AF1253" s="3">
        <f t="shared" si="76"/>
        <v>0</v>
      </c>
      <c r="AG1253" s="3">
        <v>23400</v>
      </c>
      <c r="AH1253" s="3">
        <f t="shared" si="77"/>
        <v>24172.199999999997</v>
      </c>
      <c r="AI1253" s="3">
        <f t="shared" si="78"/>
        <v>24945.710399999996</v>
      </c>
      <c r="AJ1253">
        <v>0</v>
      </c>
      <c r="AK1253">
        <v>0</v>
      </c>
      <c r="AL1253">
        <v>0</v>
      </c>
      <c r="AM1253">
        <f t="shared" si="79"/>
        <v>0</v>
      </c>
      <c r="AN1253">
        <v>23400</v>
      </c>
      <c r="AO1253">
        <v>0</v>
      </c>
    </row>
    <row r="1254" spans="1:41" hidden="1" x14ac:dyDescent="0.3">
      <c r="A1254">
        <v>11071</v>
      </c>
      <c r="B1254">
        <v>199766</v>
      </c>
      <c r="C1254">
        <v>237275</v>
      </c>
      <c r="D1254">
        <v>387</v>
      </c>
      <c r="G1254" t="s">
        <v>1368</v>
      </c>
      <c r="H1254" t="s">
        <v>1369</v>
      </c>
      <c r="I1254">
        <v>0</v>
      </c>
      <c r="J1254" t="s">
        <v>519</v>
      </c>
      <c r="K1254" t="s">
        <v>520</v>
      </c>
      <c r="L1254">
        <v>6</v>
      </c>
      <c r="M1254">
        <v>67</v>
      </c>
      <c r="N1254" t="s">
        <v>875</v>
      </c>
      <c r="O1254" t="s">
        <v>876</v>
      </c>
      <c r="P1254" t="s">
        <v>877</v>
      </c>
      <c r="Q1254" t="s">
        <v>524</v>
      </c>
      <c r="R1254" t="s">
        <v>525</v>
      </c>
      <c r="S1254" t="s">
        <v>526</v>
      </c>
      <c r="T1254" t="s">
        <v>527</v>
      </c>
      <c r="U1254" t="s">
        <v>528</v>
      </c>
      <c r="V1254" t="s">
        <v>529</v>
      </c>
      <c r="W1254" t="s">
        <v>541</v>
      </c>
      <c r="X1254" t="s">
        <v>542</v>
      </c>
      <c r="Y1254" t="s">
        <v>532</v>
      </c>
      <c r="Z1254" t="s">
        <v>533</v>
      </c>
      <c r="AA1254" t="s">
        <v>28</v>
      </c>
      <c r="AB1254" s="3">
        <v>12750</v>
      </c>
      <c r="AC1254">
        <v>0</v>
      </c>
      <c r="AD1254">
        <v>0</v>
      </c>
      <c r="AE1254" s="3">
        <v>12750</v>
      </c>
      <c r="AF1254" s="3">
        <f t="shared" ref="AF1254:AF1317" si="80">AG1254-AE1254</f>
        <v>0</v>
      </c>
      <c r="AG1254" s="3">
        <v>12750</v>
      </c>
      <c r="AH1254" s="3">
        <f t="shared" ref="AH1254:AH1317" si="81">AG1254*1.033</f>
        <v>13170.749999999998</v>
      </c>
      <c r="AI1254" s="3">
        <f t="shared" ref="AI1254:AI1317" si="82">AH1254*1.032</f>
        <v>13592.213999999998</v>
      </c>
      <c r="AJ1254">
        <v>0</v>
      </c>
      <c r="AK1254">
        <v>0</v>
      </c>
      <c r="AL1254">
        <v>1304.4000000000001</v>
      </c>
      <c r="AM1254">
        <f t="shared" ref="AM1254:AM1317" si="83">AL1254*2</f>
        <v>2608.8000000000002</v>
      </c>
      <c r="AN1254">
        <v>11445.6</v>
      </c>
      <c r="AO1254">
        <v>10.23</v>
      </c>
    </row>
    <row r="1255" spans="1:41" hidden="1" x14ac:dyDescent="0.3">
      <c r="A1255">
        <v>12609</v>
      </c>
      <c r="B1255">
        <v>225100</v>
      </c>
      <c r="C1255">
        <v>257165</v>
      </c>
      <c r="D1255">
        <v>8625</v>
      </c>
      <c r="G1255" t="s">
        <v>1942</v>
      </c>
      <c r="H1255" t="s">
        <v>1943</v>
      </c>
      <c r="I1255">
        <v>0</v>
      </c>
      <c r="J1255" t="s">
        <v>519</v>
      </c>
      <c r="K1255" t="s">
        <v>520</v>
      </c>
      <c r="L1255">
        <v>3</v>
      </c>
      <c r="M1255">
        <v>85</v>
      </c>
      <c r="N1255" t="s">
        <v>724</v>
      </c>
      <c r="O1255" t="s">
        <v>618</v>
      </c>
      <c r="P1255" t="s">
        <v>619</v>
      </c>
      <c r="Q1255" t="s">
        <v>524</v>
      </c>
      <c r="R1255" t="s">
        <v>525</v>
      </c>
      <c r="S1255" t="s">
        <v>526</v>
      </c>
      <c r="T1255" t="s">
        <v>527</v>
      </c>
      <c r="U1255" t="s">
        <v>779</v>
      </c>
      <c r="V1255" t="s">
        <v>780</v>
      </c>
      <c r="W1255" t="s">
        <v>530</v>
      </c>
      <c r="X1255" t="s">
        <v>531</v>
      </c>
      <c r="Y1255" t="s">
        <v>599</v>
      </c>
      <c r="Z1255" t="s">
        <v>600</v>
      </c>
      <c r="AA1255" t="s">
        <v>29</v>
      </c>
      <c r="AB1255" s="3">
        <v>23400</v>
      </c>
      <c r="AC1255">
        <v>0</v>
      </c>
      <c r="AD1255">
        <v>0</v>
      </c>
      <c r="AE1255" s="3">
        <v>23400</v>
      </c>
      <c r="AF1255" s="3">
        <f t="shared" si="80"/>
        <v>0</v>
      </c>
      <c r="AG1255" s="3">
        <v>23400</v>
      </c>
      <c r="AH1255" s="3">
        <f t="shared" si="81"/>
        <v>24172.199999999997</v>
      </c>
      <c r="AI1255" s="3">
        <f t="shared" si="82"/>
        <v>24945.710399999996</v>
      </c>
      <c r="AJ1255">
        <v>0</v>
      </c>
      <c r="AK1255">
        <v>0</v>
      </c>
      <c r="AL1255">
        <v>0</v>
      </c>
      <c r="AM1255">
        <f t="shared" si="83"/>
        <v>0</v>
      </c>
      <c r="AN1255">
        <v>23400</v>
      </c>
      <c r="AO1255">
        <v>0</v>
      </c>
    </row>
    <row r="1256" spans="1:41" hidden="1" x14ac:dyDescent="0.3">
      <c r="A1256">
        <v>12600</v>
      </c>
      <c r="B1256">
        <v>224091</v>
      </c>
      <c r="C1256">
        <v>256682</v>
      </c>
      <c r="D1256">
        <v>8616</v>
      </c>
      <c r="G1256" t="s">
        <v>2122</v>
      </c>
      <c r="H1256" t="s">
        <v>2123</v>
      </c>
      <c r="I1256">
        <v>0</v>
      </c>
      <c r="J1256" t="s">
        <v>519</v>
      </c>
      <c r="K1256" t="s">
        <v>520</v>
      </c>
      <c r="L1256">
        <v>5</v>
      </c>
      <c r="M1256">
        <v>58</v>
      </c>
      <c r="N1256" t="s">
        <v>617</v>
      </c>
      <c r="O1256" t="s">
        <v>618</v>
      </c>
      <c r="P1256" t="s">
        <v>619</v>
      </c>
      <c r="Q1256" t="s">
        <v>524</v>
      </c>
      <c r="R1256" t="s">
        <v>525</v>
      </c>
      <c r="S1256" t="s">
        <v>526</v>
      </c>
      <c r="T1256" t="s">
        <v>527</v>
      </c>
      <c r="U1256" t="s">
        <v>779</v>
      </c>
      <c r="V1256" t="s">
        <v>780</v>
      </c>
      <c r="W1256" t="s">
        <v>541</v>
      </c>
      <c r="X1256" t="s">
        <v>542</v>
      </c>
      <c r="Y1256" t="s">
        <v>706</v>
      </c>
      <c r="Z1256" t="s">
        <v>707</v>
      </c>
      <c r="AA1256" t="s">
        <v>28</v>
      </c>
      <c r="AB1256" s="3">
        <v>12000</v>
      </c>
      <c r="AC1256">
        <v>0</v>
      </c>
      <c r="AD1256">
        <v>0</v>
      </c>
      <c r="AE1256" s="3">
        <v>12000</v>
      </c>
      <c r="AF1256" s="3">
        <f t="shared" si="80"/>
        <v>0</v>
      </c>
      <c r="AG1256" s="3">
        <v>12000</v>
      </c>
      <c r="AH1256" s="3">
        <f t="shared" si="81"/>
        <v>12395.999999999998</v>
      </c>
      <c r="AI1256" s="3">
        <f t="shared" si="82"/>
        <v>12792.671999999999</v>
      </c>
      <c r="AJ1256">
        <v>0</v>
      </c>
      <c r="AK1256">
        <v>0</v>
      </c>
      <c r="AL1256">
        <v>0</v>
      </c>
      <c r="AM1256">
        <f t="shared" si="83"/>
        <v>0</v>
      </c>
      <c r="AN1256">
        <v>12000</v>
      </c>
      <c r="AO1256">
        <v>0</v>
      </c>
    </row>
    <row r="1257" spans="1:41" hidden="1" x14ac:dyDescent="0.3">
      <c r="A1257">
        <v>12601</v>
      </c>
      <c r="B1257">
        <v>224092</v>
      </c>
      <c r="C1257">
        <v>256683</v>
      </c>
      <c r="D1257">
        <v>8617</v>
      </c>
      <c r="G1257" t="s">
        <v>2110</v>
      </c>
      <c r="H1257" t="s">
        <v>2111</v>
      </c>
      <c r="I1257">
        <v>0</v>
      </c>
      <c r="J1257" t="s">
        <v>519</v>
      </c>
      <c r="K1257" t="s">
        <v>520</v>
      </c>
      <c r="L1257">
        <v>5</v>
      </c>
      <c r="M1257">
        <v>58</v>
      </c>
      <c r="N1257" t="s">
        <v>617</v>
      </c>
      <c r="O1257" t="s">
        <v>618</v>
      </c>
      <c r="P1257" t="s">
        <v>619</v>
      </c>
      <c r="Q1257" t="s">
        <v>524</v>
      </c>
      <c r="R1257" t="s">
        <v>525</v>
      </c>
      <c r="S1257" t="s">
        <v>526</v>
      </c>
      <c r="T1257" t="s">
        <v>527</v>
      </c>
      <c r="U1257" t="s">
        <v>779</v>
      </c>
      <c r="V1257" t="s">
        <v>780</v>
      </c>
      <c r="W1257" t="s">
        <v>541</v>
      </c>
      <c r="X1257" t="s">
        <v>542</v>
      </c>
      <c r="Y1257" t="s">
        <v>706</v>
      </c>
      <c r="Z1257" t="s">
        <v>707</v>
      </c>
      <c r="AA1257" t="s">
        <v>28</v>
      </c>
      <c r="AB1257" s="3">
        <v>12000</v>
      </c>
      <c r="AC1257">
        <v>0</v>
      </c>
      <c r="AD1257">
        <v>0</v>
      </c>
      <c r="AE1257" s="3">
        <v>12000</v>
      </c>
      <c r="AF1257" s="3">
        <f t="shared" si="80"/>
        <v>0</v>
      </c>
      <c r="AG1257" s="3">
        <v>12000</v>
      </c>
      <c r="AH1257" s="3">
        <f t="shared" si="81"/>
        <v>12395.999999999998</v>
      </c>
      <c r="AI1257" s="3">
        <f t="shared" si="82"/>
        <v>12792.671999999999</v>
      </c>
      <c r="AJ1257">
        <v>0</v>
      </c>
      <c r="AK1257">
        <v>0</v>
      </c>
      <c r="AL1257">
        <v>0</v>
      </c>
      <c r="AM1257">
        <f t="shared" si="83"/>
        <v>0</v>
      </c>
      <c r="AN1257">
        <v>12000</v>
      </c>
      <c r="AO1257">
        <v>0</v>
      </c>
    </row>
    <row r="1258" spans="1:41" hidden="1" x14ac:dyDescent="0.3">
      <c r="A1258">
        <v>12610</v>
      </c>
      <c r="B1258">
        <v>225101</v>
      </c>
      <c r="C1258">
        <v>257166</v>
      </c>
      <c r="D1258">
        <v>8626</v>
      </c>
      <c r="G1258" t="s">
        <v>1922</v>
      </c>
      <c r="H1258" t="s">
        <v>1923</v>
      </c>
      <c r="I1258">
        <v>0</v>
      </c>
      <c r="J1258" t="s">
        <v>519</v>
      </c>
      <c r="K1258" t="s">
        <v>520</v>
      </c>
      <c r="L1258">
        <v>3</v>
      </c>
      <c r="M1258">
        <v>85</v>
      </c>
      <c r="N1258" t="s">
        <v>724</v>
      </c>
      <c r="O1258" t="s">
        <v>618</v>
      </c>
      <c r="P1258" t="s">
        <v>619</v>
      </c>
      <c r="Q1258" t="s">
        <v>524</v>
      </c>
      <c r="R1258" t="s">
        <v>525</v>
      </c>
      <c r="S1258" t="s">
        <v>526</v>
      </c>
      <c r="T1258" t="s">
        <v>527</v>
      </c>
      <c r="U1258" t="s">
        <v>779</v>
      </c>
      <c r="V1258" t="s">
        <v>780</v>
      </c>
      <c r="W1258" t="s">
        <v>530</v>
      </c>
      <c r="X1258" t="s">
        <v>531</v>
      </c>
      <c r="Y1258" t="s">
        <v>599</v>
      </c>
      <c r="Z1258" t="s">
        <v>600</v>
      </c>
      <c r="AA1258" t="s">
        <v>29</v>
      </c>
      <c r="AB1258" s="3">
        <v>23400</v>
      </c>
      <c r="AC1258">
        <v>0</v>
      </c>
      <c r="AD1258">
        <v>0</v>
      </c>
      <c r="AE1258" s="3">
        <v>23400</v>
      </c>
      <c r="AF1258" s="3">
        <f t="shared" si="80"/>
        <v>0</v>
      </c>
      <c r="AG1258" s="3">
        <v>23400</v>
      </c>
      <c r="AH1258" s="3">
        <f t="shared" si="81"/>
        <v>24172.199999999997</v>
      </c>
      <c r="AI1258" s="3">
        <f t="shared" si="82"/>
        <v>24945.710399999996</v>
      </c>
      <c r="AJ1258">
        <v>0</v>
      </c>
      <c r="AK1258">
        <v>0</v>
      </c>
      <c r="AL1258">
        <v>0</v>
      </c>
      <c r="AM1258">
        <f t="shared" si="83"/>
        <v>0</v>
      </c>
      <c r="AN1258">
        <v>23400</v>
      </c>
      <c r="AO1258">
        <v>0</v>
      </c>
    </row>
    <row r="1259" spans="1:41" hidden="1" x14ac:dyDescent="0.3">
      <c r="A1259">
        <v>12257</v>
      </c>
      <c r="B1259">
        <v>224262</v>
      </c>
      <c r="C1259">
        <v>256706</v>
      </c>
      <c r="D1259">
        <v>6591</v>
      </c>
      <c r="G1259" t="s">
        <v>1940</v>
      </c>
      <c r="H1259" t="s">
        <v>1941</v>
      </c>
      <c r="I1259">
        <v>0</v>
      </c>
      <c r="J1259" t="s">
        <v>519</v>
      </c>
      <c r="K1259" t="s">
        <v>520</v>
      </c>
      <c r="L1259">
        <v>5</v>
      </c>
      <c r="M1259">
        <v>58</v>
      </c>
      <c r="N1259" t="s">
        <v>617</v>
      </c>
      <c r="O1259" t="s">
        <v>618</v>
      </c>
      <c r="P1259" t="s">
        <v>619</v>
      </c>
      <c r="Q1259" t="s">
        <v>524</v>
      </c>
      <c r="R1259" t="s">
        <v>525</v>
      </c>
      <c r="S1259" t="s">
        <v>526</v>
      </c>
      <c r="T1259" t="s">
        <v>527</v>
      </c>
      <c r="U1259" t="s">
        <v>779</v>
      </c>
      <c r="V1259" t="s">
        <v>780</v>
      </c>
      <c r="W1259" t="s">
        <v>530</v>
      </c>
      <c r="X1259" t="s">
        <v>531</v>
      </c>
      <c r="Y1259" t="s">
        <v>706</v>
      </c>
      <c r="Z1259" t="s">
        <v>707</v>
      </c>
      <c r="AA1259" t="s">
        <v>28</v>
      </c>
      <c r="AB1259" s="3">
        <v>11750</v>
      </c>
      <c r="AC1259">
        <v>0</v>
      </c>
      <c r="AD1259">
        <v>0</v>
      </c>
      <c r="AE1259" s="3">
        <v>11750</v>
      </c>
      <c r="AF1259" s="3">
        <f t="shared" si="80"/>
        <v>0</v>
      </c>
      <c r="AG1259" s="3">
        <v>11750</v>
      </c>
      <c r="AH1259" s="3">
        <f t="shared" si="81"/>
        <v>12137.749999999998</v>
      </c>
      <c r="AI1259" s="3">
        <f t="shared" si="82"/>
        <v>12526.157999999998</v>
      </c>
      <c r="AJ1259">
        <v>0</v>
      </c>
      <c r="AK1259">
        <v>0</v>
      </c>
      <c r="AL1259">
        <v>0</v>
      </c>
      <c r="AM1259">
        <f t="shared" si="83"/>
        <v>0</v>
      </c>
      <c r="AN1259">
        <v>11750</v>
      </c>
      <c r="AO1259">
        <v>0</v>
      </c>
    </row>
    <row r="1260" spans="1:41" hidden="1" x14ac:dyDescent="0.3">
      <c r="A1260">
        <v>12611</v>
      </c>
      <c r="B1260">
        <v>225079</v>
      </c>
      <c r="C1260">
        <v>257147</v>
      </c>
      <c r="D1260">
        <v>8627</v>
      </c>
      <c r="G1260" t="s">
        <v>2196</v>
      </c>
      <c r="H1260" t="s">
        <v>2197</v>
      </c>
      <c r="I1260">
        <v>0</v>
      </c>
      <c r="J1260" t="s">
        <v>519</v>
      </c>
      <c r="K1260" t="s">
        <v>520</v>
      </c>
      <c r="L1260">
        <v>5</v>
      </c>
      <c r="M1260">
        <v>58</v>
      </c>
      <c r="N1260" t="s">
        <v>617</v>
      </c>
      <c r="O1260" t="s">
        <v>618</v>
      </c>
      <c r="P1260" t="s">
        <v>619</v>
      </c>
      <c r="Q1260" t="s">
        <v>524</v>
      </c>
      <c r="R1260" t="s">
        <v>525</v>
      </c>
      <c r="S1260" t="s">
        <v>526</v>
      </c>
      <c r="T1260" t="s">
        <v>527</v>
      </c>
      <c r="U1260" t="s">
        <v>779</v>
      </c>
      <c r="V1260" t="s">
        <v>780</v>
      </c>
      <c r="W1260" t="s">
        <v>541</v>
      </c>
      <c r="X1260" t="s">
        <v>542</v>
      </c>
      <c r="Y1260" t="s">
        <v>599</v>
      </c>
      <c r="Z1260" t="s">
        <v>600</v>
      </c>
      <c r="AA1260" t="s">
        <v>29</v>
      </c>
      <c r="AB1260" s="3">
        <v>23400</v>
      </c>
      <c r="AC1260">
        <v>0</v>
      </c>
      <c r="AD1260">
        <v>0</v>
      </c>
      <c r="AE1260" s="3">
        <v>23400</v>
      </c>
      <c r="AF1260" s="3">
        <f t="shared" si="80"/>
        <v>0</v>
      </c>
      <c r="AG1260" s="3">
        <v>23400</v>
      </c>
      <c r="AH1260" s="3">
        <f t="shared" si="81"/>
        <v>24172.199999999997</v>
      </c>
      <c r="AI1260" s="3">
        <f t="shared" si="82"/>
        <v>24945.710399999996</v>
      </c>
      <c r="AJ1260">
        <v>0</v>
      </c>
      <c r="AK1260">
        <v>0</v>
      </c>
      <c r="AL1260">
        <v>0</v>
      </c>
      <c r="AM1260">
        <f t="shared" si="83"/>
        <v>0</v>
      </c>
      <c r="AN1260">
        <v>23400</v>
      </c>
      <c r="AO1260">
        <v>0</v>
      </c>
    </row>
    <row r="1261" spans="1:41" hidden="1" x14ac:dyDescent="0.3">
      <c r="A1261">
        <v>12622</v>
      </c>
      <c r="B1261">
        <v>225081</v>
      </c>
      <c r="C1261">
        <v>257149</v>
      </c>
      <c r="D1261">
        <v>8638</v>
      </c>
      <c r="G1261" t="s">
        <v>2228</v>
      </c>
      <c r="H1261" t="s">
        <v>2229</v>
      </c>
      <c r="I1261">
        <v>0</v>
      </c>
      <c r="J1261" t="s">
        <v>519</v>
      </c>
      <c r="K1261" t="s">
        <v>520</v>
      </c>
      <c r="L1261">
        <v>5</v>
      </c>
      <c r="M1261">
        <v>58</v>
      </c>
      <c r="N1261" t="s">
        <v>617</v>
      </c>
      <c r="O1261" t="s">
        <v>618</v>
      </c>
      <c r="P1261" t="s">
        <v>619</v>
      </c>
      <c r="Q1261" t="s">
        <v>524</v>
      </c>
      <c r="R1261" t="s">
        <v>525</v>
      </c>
      <c r="S1261" t="s">
        <v>526</v>
      </c>
      <c r="T1261" t="s">
        <v>527</v>
      </c>
      <c r="U1261" t="s">
        <v>779</v>
      </c>
      <c r="V1261" t="s">
        <v>780</v>
      </c>
      <c r="W1261" t="s">
        <v>541</v>
      </c>
      <c r="X1261" t="s">
        <v>542</v>
      </c>
      <c r="Y1261" t="s">
        <v>599</v>
      </c>
      <c r="Z1261" t="s">
        <v>600</v>
      </c>
      <c r="AA1261" t="s">
        <v>29</v>
      </c>
      <c r="AB1261" s="3">
        <v>23400</v>
      </c>
      <c r="AC1261">
        <v>0</v>
      </c>
      <c r="AD1261">
        <v>0</v>
      </c>
      <c r="AE1261" s="3">
        <v>23400</v>
      </c>
      <c r="AF1261" s="3">
        <f t="shared" si="80"/>
        <v>0</v>
      </c>
      <c r="AG1261" s="3">
        <v>23400</v>
      </c>
      <c r="AH1261" s="3">
        <f t="shared" si="81"/>
        <v>24172.199999999997</v>
      </c>
      <c r="AI1261" s="3">
        <f t="shared" si="82"/>
        <v>24945.710399999996</v>
      </c>
      <c r="AJ1261">
        <v>0</v>
      </c>
      <c r="AK1261">
        <v>0</v>
      </c>
      <c r="AL1261">
        <v>0</v>
      </c>
      <c r="AM1261">
        <f t="shared" si="83"/>
        <v>0</v>
      </c>
      <c r="AN1261">
        <v>23400</v>
      </c>
      <c r="AO1261">
        <v>0</v>
      </c>
    </row>
    <row r="1262" spans="1:41" hidden="1" x14ac:dyDescent="0.3">
      <c r="A1262">
        <v>12331</v>
      </c>
      <c r="B1262">
        <v>224281</v>
      </c>
      <c r="C1262">
        <v>256724</v>
      </c>
      <c r="D1262">
        <v>6554</v>
      </c>
      <c r="G1262" t="s">
        <v>2060</v>
      </c>
      <c r="H1262" t="s">
        <v>2061</v>
      </c>
      <c r="I1262">
        <v>0</v>
      </c>
      <c r="J1262" t="s">
        <v>519</v>
      </c>
      <c r="K1262" t="s">
        <v>520</v>
      </c>
      <c r="L1262">
        <v>5</v>
      </c>
      <c r="M1262">
        <v>58</v>
      </c>
      <c r="N1262" t="s">
        <v>617</v>
      </c>
      <c r="O1262" t="s">
        <v>618</v>
      </c>
      <c r="P1262" t="s">
        <v>619</v>
      </c>
      <c r="Q1262" t="s">
        <v>524</v>
      </c>
      <c r="R1262" t="s">
        <v>525</v>
      </c>
      <c r="S1262" t="s">
        <v>526</v>
      </c>
      <c r="T1262" t="s">
        <v>527</v>
      </c>
      <c r="U1262" t="s">
        <v>779</v>
      </c>
      <c r="V1262" t="s">
        <v>780</v>
      </c>
      <c r="W1262" t="s">
        <v>530</v>
      </c>
      <c r="X1262" t="s">
        <v>531</v>
      </c>
      <c r="Y1262" t="s">
        <v>706</v>
      </c>
      <c r="Z1262" t="s">
        <v>707</v>
      </c>
      <c r="AA1262" t="s">
        <v>28</v>
      </c>
      <c r="AB1262" s="3">
        <v>11634</v>
      </c>
      <c r="AC1262">
        <v>0</v>
      </c>
      <c r="AD1262">
        <v>0</v>
      </c>
      <c r="AE1262" s="3">
        <v>11634</v>
      </c>
      <c r="AF1262" s="3">
        <f t="shared" si="80"/>
        <v>0</v>
      </c>
      <c r="AG1262" s="3">
        <v>11634</v>
      </c>
      <c r="AH1262" s="3">
        <f t="shared" si="81"/>
        <v>12017.921999999999</v>
      </c>
      <c r="AI1262" s="3">
        <f t="shared" si="82"/>
        <v>12402.495503999999</v>
      </c>
      <c r="AJ1262">
        <v>0</v>
      </c>
      <c r="AK1262">
        <v>0</v>
      </c>
      <c r="AL1262">
        <v>0</v>
      </c>
      <c r="AM1262">
        <f t="shared" si="83"/>
        <v>0</v>
      </c>
      <c r="AN1262">
        <v>11634</v>
      </c>
      <c r="AO1262">
        <v>0</v>
      </c>
    </row>
    <row r="1263" spans="1:41" hidden="1" x14ac:dyDescent="0.3">
      <c r="A1263">
        <v>12623</v>
      </c>
      <c r="B1263">
        <v>225082</v>
      </c>
      <c r="C1263">
        <v>257150</v>
      </c>
      <c r="D1263">
        <v>8639</v>
      </c>
      <c r="G1263" t="s">
        <v>2236</v>
      </c>
      <c r="H1263" t="s">
        <v>2237</v>
      </c>
      <c r="I1263">
        <v>0</v>
      </c>
      <c r="J1263" t="s">
        <v>519</v>
      </c>
      <c r="K1263" t="s">
        <v>520</v>
      </c>
      <c r="L1263">
        <v>5</v>
      </c>
      <c r="M1263">
        <v>58</v>
      </c>
      <c r="N1263" t="s">
        <v>617</v>
      </c>
      <c r="O1263" t="s">
        <v>618</v>
      </c>
      <c r="P1263" t="s">
        <v>619</v>
      </c>
      <c r="Q1263" t="s">
        <v>524</v>
      </c>
      <c r="R1263" t="s">
        <v>525</v>
      </c>
      <c r="S1263" t="s">
        <v>526</v>
      </c>
      <c r="T1263" t="s">
        <v>527</v>
      </c>
      <c r="U1263" t="s">
        <v>779</v>
      </c>
      <c r="V1263" t="s">
        <v>780</v>
      </c>
      <c r="W1263" t="s">
        <v>541</v>
      </c>
      <c r="X1263" t="s">
        <v>542</v>
      </c>
      <c r="Y1263" t="s">
        <v>599</v>
      </c>
      <c r="Z1263" t="s">
        <v>600</v>
      </c>
      <c r="AA1263" t="s">
        <v>29</v>
      </c>
      <c r="AB1263" s="3">
        <v>23400</v>
      </c>
      <c r="AC1263">
        <v>0</v>
      </c>
      <c r="AD1263">
        <v>0</v>
      </c>
      <c r="AE1263" s="3">
        <v>23400</v>
      </c>
      <c r="AF1263" s="3">
        <f t="shared" si="80"/>
        <v>0</v>
      </c>
      <c r="AG1263" s="3">
        <v>23400</v>
      </c>
      <c r="AH1263" s="3">
        <f t="shared" si="81"/>
        <v>24172.199999999997</v>
      </c>
      <c r="AI1263" s="3">
        <f t="shared" si="82"/>
        <v>24945.710399999996</v>
      </c>
      <c r="AJ1263">
        <v>0</v>
      </c>
      <c r="AK1263">
        <v>0</v>
      </c>
      <c r="AL1263">
        <v>0</v>
      </c>
      <c r="AM1263">
        <f t="shared" si="83"/>
        <v>0</v>
      </c>
      <c r="AN1263">
        <v>23400</v>
      </c>
      <c r="AO1263">
        <v>0</v>
      </c>
    </row>
    <row r="1264" spans="1:41" hidden="1" x14ac:dyDescent="0.3">
      <c r="A1264">
        <v>12264</v>
      </c>
      <c r="B1264">
        <v>224314</v>
      </c>
      <c r="C1264">
        <v>256751</v>
      </c>
      <c r="D1264">
        <v>6609</v>
      </c>
      <c r="G1264" t="s">
        <v>1958</v>
      </c>
      <c r="H1264" t="s">
        <v>1959</v>
      </c>
      <c r="I1264">
        <v>0</v>
      </c>
      <c r="J1264" t="s">
        <v>519</v>
      </c>
      <c r="K1264" t="s">
        <v>520</v>
      </c>
      <c r="L1264">
        <v>5</v>
      </c>
      <c r="M1264">
        <v>58</v>
      </c>
      <c r="N1264" t="s">
        <v>617</v>
      </c>
      <c r="O1264" t="s">
        <v>618</v>
      </c>
      <c r="P1264" t="s">
        <v>619</v>
      </c>
      <c r="Q1264" t="s">
        <v>524</v>
      </c>
      <c r="R1264" t="s">
        <v>525</v>
      </c>
      <c r="S1264" t="s">
        <v>526</v>
      </c>
      <c r="T1264" t="s">
        <v>527</v>
      </c>
      <c r="U1264" t="s">
        <v>779</v>
      </c>
      <c r="V1264" t="s">
        <v>780</v>
      </c>
      <c r="W1264" t="s">
        <v>541</v>
      </c>
      <c r="X1264" t="s">
        <v>542</v>
      </c>
      <c r="Y1264" t="s">
        <v>706</v>
      </c>
      <c r="Z1264" t="s">
        <v>707</v>
      </c>
      <c r="AA1264" t="s">
        <v>28</v>
      </c>
      <c r="AB1264" s="3">
        <v>11633</v>
      </c>
      <c r="AC1264">
        <v>0</v>
      </c>
      <c r="AD1264">
        <v>0</v>
      </c>
      <c r="AE1264" s="3">
        <v>11633</v>
      </c>
      <c r="AF1264" s="3">
        <f t="shared" si="80"/>
        <v>0</v>
      </c>
      <c r="AG1264" s="3">
        <v>11633</v>
      </c>
      <c r="AH1264" s="3">
        <f t="shared" si="81"/>
        <v>12016.888999999999</v>
      </c>
      <c r="AI1264" s="3">
        <f t="shared" si="82"/>
        <v>12401.429447999999</v>
      </c>
      <c r="AJ1264">
        <v>0</v>
      </c>
      <c r="AK1264">
        <v>0</v>
      </c>
      <c r="AL1264">
        <v>0</v>
      </c>
      <c r="AM1264">
        <f t="shared" si="83"/>
        <v>0</v>
      </c>
      <c r="AN1264">
        <v>11633</v>
      </c>
      <c r="AO1264">
        <v>0</v>
      </c>
    </row>
    <row r="1265" spans="1:41" hidden="1" x14ac:dyDescent="0.3">
      <c r="A1265">
        <v>12624</v>
      </c>
      <c r="B1265">
        <v>225083</v>
      </c>
      <c r="C1265">
        <v>257151</v>
      </c>
      <c r="D1265">
        <v>8640</v>
      </c>
      <c r="G1265" t="s">
        <v>2242</v>
      </c>
      <c r="H1265" t="s">
        <v>2243</v>
      </c>
      <c r="I1265">
        <v>0</v>
      </c>
      <c r="J1265" t="s">
        <v>519</v>
      </c>
      <c r="K1265" t="s">
        <v>520</v>
      </c>
      <c r="L1265">
        <v>5</v>
      </c>
      <c r="M1265">
        <v>58</v>
      </c>
      <c r="N1265" t="s">
        <v>617</v>
      </c>
      <c r="O1265" t="s">
        <v>618</v>
      </c>
      <c r="P1265" t="s">
        <v>619</v>
      </c>
      <c r="Q1265" t="s">
        <v>524</v>
      </c>
      <c r="R1265" t="s">
        <v>525</v>
      </c>
      <c r="S1265" t="s">
        <v>526</v>
      </c>
      <c r="T1265" t="s">
        <v>527</v>
      </c>
      <c r="U1265" t="s">
        <v>779</v>
      </c>
      <c r="V1265" t="s">
        <v>780</v>
      </c>
      <c r="W1265" t="s">
        <v>541</v>
      </c>
      <c r="X1265" t="s">
        <v>542</v>
      </c>
      <c r="Y1265" t="s">
        <v>599</v>
      </c>
      <c r="Z1265" t="s">
        <v>600</v>
      </c>
      <c r="AA1265" t="s">
        <v>29</v>
      </c>
      <c r="AB1265" s="3">
        <v>23400</v>
      </c>
      <c r="AC1265">
        <v>0</v>
      </c>
      <c r="AD1265">
        <v>0</v>
      </c>
      <c r="AE1265" s="3">
        <v>23400</v>
      </c>
      <c r="AF1265" s="3">
        <f t="shared" si="80"/>
        <v>0</v>
      </c>
      <c r="AG1265" s="3">
        <v>23400</v>
      </c>
      <c r="AH1265" s="3">
        <f t="shared" si="81"/>
        <v>24172.199999999997</v>
      </c>
      <c r="AI1265" s="3">
        <f t="shared" si="82"/>
        <v>24945.710399999996</v>
      </c>
      <c r="AJ1265">
        <v>0</v>
      </c>
      <c r="AK1265">
        <v>0</v>
      </c>
      <c r="AL1265">
        <v>0</v>
      </c>
      <c r="AM1265">
        <f t="shared" si="83"/>
        <v>0</v>
      </c>
      <c r="AN1265">
        <v>23400</v>
      </c>
      <c r="AO1265">
        <v>0</v>
      </c>
    </row>
    <row r="1266" spans="1:41" hidden="1" x14ac:dyDescent="0.3">
      <c r="A1266">
        <v>12380</v>
      </c>
      <c r="B1266">
        <v>224363</v>
      </c>
      <c r="C1266">
        <v>256784</v>
      </c>
      <c r="D1266">
        <v>6555</v>
      </c>
      <c r="G1266" t="s">
        <v>1988</v>
      </c>
      <c r="H1266" t="s">
        <v>1989</v>
      </c>
      <c r="I1266">
        <v>0</v>
      </c>
      <c r="J1266" t="s">
        <v>519</v>
      </c>
      <c r="K1266" t="s">
        <v>520</v>
      </c>
      <c r="L1266">
        <v>5</v>
      </c>
      <c r="M1266">
        <v>58</v>
      </c>
      <c r="N1266" t="s">
        <v>617</v>
      </c>
      <c r="O1266" t="s">
        <v>618</v>
      </c>
      <c r="P1266" t="s">
        <v>619</v>
      </c>
      <c r="Q1266" t="s">
        <v>524</v>
      </c>
      <c r="R1266" t="s">
        <v>525</v>
      </c>
      <c r="S1266" t="s">
        <v>526</v>
      </c>
      <c r="T1266" t="s">
        <v>527</v>
      </c>
      <c r="U1266" t="s">
        <v>779</v>
      </c>
      <c r="V1266" t="s">
        <v>780</v>
      </c>
      <c r="W1266" t="s">
        <v>530</v>
      </c>
      <c r="X1266" t="s">
        <v>531</v>
      </c>
      <c r="Y1266" t="s">
        <v>706</v>
      </c>
      <c r="Z1266" t="s">
        <v>707</v>
      </c>
      <c r="AA1266" t="s">
        <v>28</v>
      </c>
      <c r="AB1266" s="3">
        <v>11633</v>
      </c>
      <c r="AC1266">
        <v>0</v>
      </c>
      <c r="AD1266">
        <v>0</v>
      </c>
      <c r="AE1266" s="3">
        <v>11633</v>
      </c>
      <c r="AF1266" s="3">
        <f t="shared" si="80"/>
        <v>0</v>
      </c>
      <c r="AG1266" s="3">
        <v>11633</v>
      </c>
      <c r="AH1266" s="3">
        <f t="shared" si="81"/>
        <v>12016.888999999999</v>
      </c>
      <c r="AI1266" s="3">
        <f t="shared" si="82"/>
        <v>12401.429447999999</v>
      </c>
      <c r="AJ1266">
        <v>0</v>
      </c>
      <c r="AK1266">
        <v>0</v>
      </c>
      <c r="AL1266">
        <v>0</v>
      </c>
      <c r="AM1266">
        <f t="shared" si="83"/>
        <v>0</v>
      </c>
      <c r="AN1266">
        <v>11633</v>
      </c>
      <c r="AO1266">
        <v>0</v>
      </c>
    </row>
    <row r="1267" spans="1:41" hidden="1" x14ac:dyDescent="0.3">
      <c r="A1267">
        <v>12625</v>
      </c>
      <c r="B1267">
        <v>225084</v>
      </c>
      <c r="C1267">
        <v>257152</v>
      </c>
      <c r="D1267">
        <v>8641</v>
      </c>
      <c r="G1267" t="s">
        <v>2244</v>
      </c>
      <c r="H1267" t="s">
        <v>2245</v>
      </c>
      <c r="I1267">
        <v>0</v>
      </c>
      <c r="J1267" t="s">
        <v>519</v>
      </c>
      <c r="K1267" t="s">
        <v>520</v>
      </c>
      <c r="L1267">
        <v>5</v>
      </c>
      <c r="M1267">
        <v>58</v>
      </c>
      <c r="N1267" t="s">
        <v>617</v>
      </c>
      <c r="O1267" t="s">
        <v>618</v>
      </c>
      <c r="P1267" t="s">
        <v>619</v>
      </c>
      <c r="Q1267" t="s">
        <v>524</v>
      </c>
      <c r="R1267" t="s">
        <v>525</v>
      </c>
      <c r="S1267" t="s">
        <v>526</v>
      </c>
      <c r="T1267" t="s">
        <v>527</v>
      </c>
      <c r="U1267" t="s">
        <v>779</v>
      </c>
      <c r="V1267" t="s">
        <v>780</v>
      </c>
      <c r="W1267" t="s">
        <v>541</v>
      </c>
      <c r="X1267" t="s">
        <v>542</v>
      </c>
      <c r="Y1267" t="s">
        <v>599</v>
      </c>
      <c r="Z1267" t="s">
        <v>600</v>
      </c>
      <c r="AA1267" t="s">
        <v>29</v>
      </c>
      <c r="AB1267" s="3">
        <v>23400</v>
      </c>
      <c r="AC1267">
        <v>0</v>
      </c>
      <c r="AD1267">
        <v>0</v>
      </c>
      <c r="AE1267" s="3">
        <v>23400</v>
      </c>
      <c r="AF1267" s="3">
        <f t="shared" si="80"/>
        <v>0</v>
      </c>
      <c r="AG1267" s="3">
        <v>23400</v>
      </c>
      <c r="AH1267" s="3">
        <f t="shared" si="81"/>
        <v>24172.199999999997</v>
      </c>
      <c r="AI1267" s="3">
        <f t="shared" si="82"/>
        <v>24945.710399999996</v>
      </c>
      <c r="AJ1267">
        <v>0</v>
      </c>
      <c r="AK1267">
        <v>0</v>
      </c>
      <c r="AL1267">
        <v>0</v>
      </c>
      <c r="AM1267">
        <f t="shared" si="83"/>
        <v>0</v>
      </c>
      <c r="AN1267">
        <v>23400</v>
      </c>
      <c r="AO1267">
        <v>0</v>
      </c>
    </row>
    <row r="1268" spans="1:41" hidden="1" x14ac:dyDescent="0.3">
      <c r="A1268">
        <v>12383</v>
      </c>
      <c r="B1268">
        <v>224360</v>
      </c>
      <c r="C1268">
        <v>256783</v>
      </c>
      <c r="D1268">
        <v>6558</v>
      </c>
      <c r="G1268" t="s">
        <v>2192</v>
      </c>
      <c r="H1268" t="s">
        <v>2193</v>
      </c>
      <c r="I1268">
        <v>0</v>
      </c>
      <c r="J1268" t="s">
        <v>519</v>
      </c>
      <c r="K1268" t="s">
        <v>520</v>
      </c>
      <c r="L1268">
        <v>5</v>
      </c>
      <c r="M1268">
        <v>58</v>
      </c>
      <c r="N1268" t="s">
        <v>617</v>
      </c>
      <c r="O1268" t="s">
        <v>618</v>
      </c>
      <c r="P1268" t="s">
        <v>619</v>
      </c>
      <c r="Q1268" t="s">
        <v>524</v>
      </c>
      <c r="R1268" t="s">
        <v>525</v>
      </c>
      <c r="S1268" t="s">
        <v>526</v>
      </c>
      <c r="T1268" t="s">
        <v>527</v>
      </c>
      <c r="U1268" t="s">
        <v>779</v>
      </c>
      <c r="V1268" t="s">
        <v>780</v>
      </c>
      <c r="W1268" t="s">
        <v>530</v>
      </c>
      <c r="X1268" t="s">
        <v>531</v>
      </c>
      <c r="Y1268" t="s">
        <v>706</v>
      </c>
      <c r="Z1268" t="s">
        <v>707</v>
      </c>
      <c r="AA1268" t="s">
        <v>28</v>
      </c>
      <c r="AB1268" s="3">
        <v>11633</v>
      </c>
      <c r="AC1268">
        <v>0</v>
      </c>
      <c r="AD1268">
        <v>0</v>
      </c>
      <c r="AE1268" s="3">
        <v>11633</v>
      </c>
      <c r="AF1268" s="3">
        <f t="shared" si="80"/>
        <v>0</v>
      </c>
      <c r="AG1268" s="3">
        <v>11633</v>
      </c>
      <c r="AH1268" s="3">
        <f t="shared" si="81"/>
        <v>12016.888999999999</v>
      </c>
      <c r="AI1268" s="3">
        <f t="shared" si="82"/>
        <v>12401.429447999999</v>
      </c>
      <c r="AJ1268">
        <v>0</v>
      </c>
      <c r="AK1268">
        <v>0</v>
      </c>
      <c r="AL1268">
        <v>0</v>
      </c>
      <c r="AM1268">
        <f t="shared" si="83"/>
        <v>0</v>
      </c>
      <c r="AN1268">
        <v>11633</v>
      </c>
      <c r="AO1268">
        <v>0</v>
      </c>
    </row>
    <row r="1269" spans="1:41" hidden="1" x14ac:dyDescent="0.3">
      <c r="A1269">
        <v>12627</v>
      </c>
      <c r="B1269">
        <v>225086</v>
      </c>
      <c r="C1269">
        <v>257153</v>
      </c>
      <c r="D1269">
        <v>8643</v>
      </c>
      <c r="G1269" t="s">
        <v>1930</v>
      </c>
      <c r="H1269" t="s">
        <v>1931</v>
      </c>
      <c r="I1269">
        <v>0</v>
      </c>
      <c r="J1269" t="s">
        <v>519</v>
      </c>
      <c r="K1269" t="s">
        <v>520</v>
      </c>
      <c r="L1269">
        <v>5</v>
      </c>
      <c r="M1269">
        <v>58</v>
      </c>
      <c r="N1269" t="s">
        <v>617</v>
      </c>
      <c r="O1269" t="s">
        <v>618</v>
      </c>
      <c r="P1269" t="s">
        <v>619</v>
      </c>
      <c r="Q1269" t="s">
        <v>524</v>
      </c>
      <c r="R1269" t="s">
        <v>525</v>
      </c>
      <c r="S1269" t="s">
        <v>526</v>
      </c>
      <c r="T1269" t="s">
        <v>527</v>
      </c>
      <c r="U1269" t="s">
        <v>779</v>
      </c>
      <c r="V1269" t="s">
        <v>780</v>
      </c>
      <c r="W1269" t="s">
        <v>541</v>
      </c>
      <c r="X1269" t="s">
        <v>542</v>
      </c>
      <c r="Y1269" t="s">
        <v>599</v>
      </c>
      <c r="Z1269" t="s">
        <v>600</v>
      </c>
      <c r="AA1269" t="s">
        <v>29</v>
      </c>
      <c r="AB1269" s="3">
        <v>23400</v>
      </c>
      <c r="AC1269">
        <v>0</v>
      </c>
      <c r="AD1269">
        <v>0</v>
      </c>
      <c r="AE1269" s="3">
        <v>23400</v>
      </c>
      <c r="AF1269" s="3">
        <f t="shared" si="80"/>
        <v>0</v>
      </c>
      <c r="AG1269" s="3">
        <v>23400</v>
      </c>
      <c r="AH1269" s="3">
        <f t="shared" si="81"/>
        <v>24172.199999999997</v>
      </c>
      <c r="AI1269" s="3">
        <f t="shared" si="82"/>
        <v>24945.710399999996</v>
      </c>
      <c r="AJ1269">
        <v>3580</v>
      </c>
      <c r="AK1269">
        <v>0</v>
      </c>
      <c r="AL1269">
        <v>0</v>
      </c>
      <c r="AM1269">
        <f t="shared" si="83"/>
        <v>0</v>
      </c>
      <c r="AN1269">
        <v>19820</v>
      </c>
      <c r="AO1269">
        <v>0</v>
      </c>
    </row>
    <row r="1270" spans="1:41" hidden="1" x14ac:dyDescent="0.3">
      <c r="A1270">
        <v>12404</v>
      </c>
      <c r="B1270">
        <v>224339</v>
      </c>
      <c r="C1270">
        <v>256764</v>
      </c>
      <c r="D1270">
        <v>6599</v>
      </c>
      <c r="G1270" t="s">
        <v>2084</v>
      </c>
      <c r="H1270" t="s">
        <v>2085</v>
      </c>
      <c r="I1270">
        <v>0</v>
      </c>
      <c r="J1270" t="s">
        <v>519</v>
      </c>
      <c r="K1270" t="s">
        <v>520</v>
      </c>
      <c r="L1270">
        <v>5</v>
      </c>
      <c r="M1270">
        <v>58</v>
      </c>
      <c r="N1270" t="s">
        <v>617</v>
      </c>
      <c r="O1270" t="s">
        <v>618</v>
      </c>
      <c r="P1270" t="s">
        <v>619</v>
      </c>
      <c r="Q1270" t="s">
        <v>524</v>
      </c>
      <c r="R1270" t="s">
        <v>525</v>
      </c>
      <c r="S1270" t="s">
        <v>526</v>
      </c>
      <c r="T1270" t="s">
        <v>527</v>
      </c>
      <c r="U1270" t="s">
        <v>779</v>
      </c>
      <c r="V1270" t="s">
        <v>780</v>
      </c>
      <c r="W1270" t="s">
        <v>530</v>
      </c>
      <c r="X1270" t="s">
        <v>531</v>
      </c>
      <c r="Y1270" t="s">
        <v>706</v>
      </c>
      <c r="Z1270" t="s">
        <v>707</v>
      </c>
      <c r="AA1270" t="s">
        <v>28</v>
      </c>
      <c r="AB1270" s="3">
        <v>11633</v>
      </c>
      <c r="AC1270">
        <v>0</v>
      </c>
      <c r="AD1270">
        <v>0</v>
      </c>
      <c r="AE1270" s="3">
        <v>11633</v>
      </c>
      <c r="AF1270" s="3">
        <f t="shared" si="80"/>
        <v>0</v>
      </c>
      <c r="AG1270" s="3">
        <v>11633</v>
      </c>
      <c r="AH1270" s="3">
        <f t="shared" si="81"/>
        <v>12016.888999999999</v>
      </c>
      <c r="AI1270" s="3">
        <f t="shared" si="82"/>
        <v>12401.429447999999</v>
      </c>
      <c r="AJ1270">
        <v>0</v>
      </c>
      <c r="AK1270">
        <v>0</v>
      </c>
      <c r="AL1270">
        <v>0</v>
      </c>
      <c r="AM1270">
        <f t="shared" si="83"/>
        <v>0</v>
      </c>
      <c r="AN1270">
        <v>11633</v>
      </c>
      <c r="AO1270">
        <v>0</v>
      </c>
    </row>
    <row r="1271" spans="1:41" hidden="1" x14ac:dyDescent="0.3">
      <c r="A1271">
        <v>12643</v>
      </c>
      <c r="B1271">
        <v>225088</v>
      </c>
      <c r="C1271">
        <v>257155</v>
      </c>
      <c r="D1271">
        <v>8659</v>
      </c>
      <c r="G1271" t="s">
        <v>1906</v>
      </c>
      <c r="H1271" t="s">
        <v>1907</v>
      </c>
      <c r="I1271">
        <v>0</v>
      </c>
      <c r="J1271" t="s">
        <v>519</v>
      </c>
      <c r="K1271" t="s">
        <v>520</v>
      </c>
      <c r="L1271">
        <v>5</v>
      </c>
      <c r="M1271">
        <v>58</v>
      </c>
      <c r="N1271" t="s">
        <v>617</v>
      </c>
      <c r="O1271" t="s">
        <v>618</v>
      </c>
      <c r="P1271" t="s">
        <v>619</v>
      </c>
      <c r="Q1271" t="s">
        <v>524</v>
      </c>
      <c r="R1271" t="s">
        <v>525</v>
      </c>
      <c r="S1271" t="s">
        <v>526</v>
      </c>
      <c r="T1271" t="s">
        <v>527</v>
      </c>
      <c r="U1271" t="s">
        <v>779</v>
      </c>
      <c r="V1271" t="s">
        <v>780</v>
      </c>
      <c r="W1271" t="s">
        <v>541</v>
      </c>
      <c r="X1271" t="s">
        <v>542</v>
      </c>
      <c r="Y1271" t="s">
        <v>599</v>
      </c>
      <c r="Z1271" t="s">
        <v>600</v>
      </c>
      <c r="AA1271" t="s">
        <v>29</v>
      </c>
      <c r="AB1271" s="3">
        <v>23400</v>
      </c>
      <c r="AC1271">
        <v>0</v>
      </c>
      <c r="AD1271">
        <v>0</v>
      </c>
      <c r="AE1271" s="3">
        <v>23400</v>
      </c>
      <c r="AF1271" s="3">
        <f t="shared" si="80"/>
        <v>0</v>
      </c>
      <c r="AG1271" s="3">
        <v>23400</v>
      </c>
      <c r="AH1271" s="3">
        <f t="shared" si="81"/>
        <v>24172.199999999997</v>
      </c>
      <c r="AI1271" s="3">
        <f t="shared" si="82"/>
        <v>24945.710399999996</v>
      </c>
      <c r="AJ1271">
        <v>0</v>
      </c>
      <c r="AK1271">
        <v>0</v>
      </c>
      <c r="AL1271">
        <v>0</v>
      </c>
      <c r="AM1271">
        <f t="shared" si="83"/>
        <v>0</v>
      </c>
      <c r="AN1271">
        <v>23400</v>
      </c>
      <c r="AO1271">
        <v>0</v>
      </c>
    </row>
    <row r="1272" spans="1:41" hidden="1" x14ac:dyDescent="0.3">
      <c r="A1272">
        <v>12410</v>
      </c>
      <c r="B1272">
        <v>224333</v>
      </c>
      <c r="C1272">
        <v>256762</v>
      </c>
      <c r="D1272">
        <v>6605</v>
      </c>
      <c r="G1272" t="s">
        <v>2086</v>
      </c>
      <c r="H1272" t="s">
        <v>2087</v>
      </c>
      <c r="I1272">
        <v>0</v>
      </c>
      <c r="J1272" t="s">
        <v>519</v>
      </c>
      <c r="K1272" t="s">
        <v>520</v>
      </c>
      <c r="L1272">
        <v>5</v>
      </c>
      <c r="M1272">
        <v>58</v>
      </c>
      <c r="N1272" t="s">
        <v>617</v>
      </c>
      <c r="O1272" t="s">
        <v>618</v>
      </c>
      <c r="P1272" t="s">
        <v>619</v>
      </c>
      <c r="Q1272" t="s">
        <v>524</v>
      </c>
      <c r="R1272" t="s">
        <v>525</v>
      </c>
      <c r="S1272" t="s">
        <v>526</v>
      </c>
      <c r="T1272" t="s">
        <v>527</v>
      </c>
      <c r="U1272" t="s">
        <v>779</v>
      </c>
      <c r="V1272" t="s">
        <v>780</v>
      </c>
      <c r="W1272" t="s">
        <v>530</v>
      </c>
      <c r="X1272" t="s">
        <v>531</v>
      </c>
      <c r="Y1272" t="s">
        <v>706</v>
      </c>
      <c r="Z1272" t="s">
        <v>707</v>
      </c>
      <c r="AA1272" t="s">
        <v>28</v>
      </c>
      <c r="AB1272" s="3">
        <v>11633</v>
      </c>
      <c r="AC1272">
        <v>0</v>
      </c>
      <c r="AD1272">
        <v>0</v>
      </c>
      <c r="AE1272" s="3">
        <v>11633</v>
      </c>
      <c r="AF1272" s="3">
        <f t="shared" si="80"/>
        <v>0</v>
      </c>
      <c r="AG1272" s="3">
        <v>11633</v>
      </c>
      <c r="AH1272" s="3">
        <f t="shared" si="81"/>
        <v>12016.888999999999</v>
      </c>
      <c r="AI1272" s="3">
        <f t="shared" si="82"/>
        <v>12401.429447999999</v>
      </c>
      <c r="AJ1272">
        <v>0</v>
      </c>
      <c r="AK1272">
        <v>0</v>
      </c>
      <c r="AL1272">
        <v>0</v>
      </c>
      <c r="AM1272">
        <f t="shared" si="83"/>
        <v>0</v>
      </c>
      <c r="AN1272">
        <v>11633</v>
      </c>
      <c r="AO1272">
        <v>0</v>
      </c>
    </row>
    <row r="1273" spans="1:41" hidden="1" x14ac:dyDescent="0.3">
      <c r="A1273">
        <v>12405</v>
      </c>
      <c r="B1273">
        <v>224588</v>
      </c>
      <c r="C1273">
        <v>256899</v>
      </c>
      <c r="D1273">
        <v>6600</v>
      </c>
      <c r="G1273" t="s">
        <v>2048</v>
      </c>
      <c r="H1273" t="s">
        <v>2049</v>
      </c>
      <c r="I1273">
        <v>0</v>
      </c>
      <c r="J1273" t="s">
        <v>519</v>
      </c>
      <c r="K1273" t="s">
        <v>520</v>
      </c>
      <c r="L1273">
        <v>5</v>
      </c>
      <c r="M1273">
        <v>58</v>
      </c>
      <c r="N1273" t="s">
        <v>617</v>
      </c>
      <c r="O1273" t="s">
        <v>618</v>
      </c>
      <c r="P1273" t="s">
        <v>619</v>
      </c>
      <c r="Q1273" t="s">
        <v>524</v>
      </c>
      <c r="R1273" t="s">
        <v>525</v>
      </c>
      <c r="S1273" t="s">
        <v>526</v>
      </c>
      <c r="T1273" t="s">
        <v>527</v>
      </c>
      <c r="U1273" t="s">
        <v>779</v>
      </c>
      <c r="V1273" t="s">
        <v>780</v>
      </c>
      <c r="W1273" t="s">
        <v>541</v>
      </c>
      <c r="X1273" t="s">
        <v>542</v>
      </c>
      <c r="Y1273" t="s">
        <v>532</v>
      </c>
      <c r="Z1273" t="s">
        <v>533</v>
      </c>
      <c r="AA1273" t="s">
        <v>28</v>
      </c>
      <c r="AB1273" s="3">
        <v>864</v>
      </c>
      <c r="AC1273">
        <v>10000</v>
      </c>
      <c r="AD1273">
        <v>0</v>
      </c>
      <c r="AE1273" s="3">
        <v>10864</v>
      </c>
      <c r="AF1273" s="3">
        <f t="shared" si="80"/>
        <v>0</v>
      </c>
      <c r="AG1273" s="3">
        <v>10864</v>
      </c>
      <c r="AH1273" s="3">
        <f t="shared" si="81"/>
        <v>11222.511999999999</v>
      </c>
      <c r="AI1273" s="3">
        <f t="shared" si="82"/>
        <v>11581.632383999999</v>
      </c>
      <c r="AJ1273">
        <v>0</v>
      </c>
      <c r="AK1273">
        <v>0</v>
      </c>
      <c r="AL1273">
        <v>1732.61</v>
      </c>
      <c r="AM1273">
        <f t="shared" si="83"/>
        <v>3465.22</v>
      </c>
      <c r="AN1273">
        <v>9131.39</v>
      </c>
      <c r="AO1273">
        <v>15.95</v>
      </c>
    </row>
    <row r="1274" spans="1:41" hidden="1" x14ac:dyDescent="0.3">
      <c r="A1274">
        <v>12673</v>
      </c>
      <c r="B1274">
        <v>235112</v>
      </c>
      <c r="C1274">
        <v>257282</v>
      </c>
      <c r="D1274">
        <v>8734</v>
      </c>
      <c r="G1274" t="s">
        <v>2070</v>
      </c>
      <c r="H1274" t="s">
        <v>2071</v>
      </c>
      <c r="I1274">
        <v>0</v>
      </c>
      <c r="J1274" t="s">
        <v>519</v>
      </c>
      <c r="K1274" t="s">
        <v>520</v>
      </c>
      <c r="L1274">
        <v>5</v>
      </c>
      <c r="M1274">
        <v>58</v>
      </c>
      <c r="N1274" t="s">
        <v>617</v>
      </c>
      <c r="O1274" t="s">
        <v>2072</v>
      </c>
      <c r="P1274" t="s">
        <v>2073</v>
      </c>
      <c r="Q1274" t="s">
        <v>524</v>
      </c>
      <c r="R1274" t="s">
        <v>525</v>
      </c>
      <c r="S1274" t="s">
        <v>526</v>
      </c>
      <c r="T1274" t="s">
        <v>527</v>
      </c>
      <c r="U1274" t="s">
        <v>554</v>
      </c>
      <c r="V1274" t="s">
        <v>555</v>
      </c>
      <c r="W1274" t="s">
        <v>541</v>
      </c>
      <c r="X1274" t="s">
        <v>542</v>
      </c>
      <c r="Y1274" t="s">
        <v>599</v>
      </c>
      <c r="Z1274" t="s">
        <v>600</v>
      </c>
      <c r="AA1274" t="s">
        <v>29</v>
      </c>
      <c r="AB1274" s="3">
        <v>23400</v>
      </c>
      <c r="AC1274">
        <v>0</v>
      </c>
      <c r="AD1274">
        <v>0</v>
      </c>
      <c r="AE1274" s="3">
        <v>23400</v>
      </c>
      <c r="AF1274" s="3">
        <f t="shared" si="80"/>
        <v>0</v>
      </c>
      <c r="AG1274" s="3">
        <v>23400</v>
      </c>
      <c r="AH1274" s="3">
        <f t="shared" si="81"/>
        <v>24172.199999999997</v>
      </c>
      <c r="AI1274" s="3">
        <f t="shared" si="82"/>
        <v>24945.710399999996</v>
      </c>
      <c r="AJ1274">
        <v>0</v>
      </c>
      <c r="AK1274">
        <v>0</v>
      </c>
      <c r="AL1274">
        <v>0</v>
      </c>
      <c r="AM1274">
        <f t="shared" si="83"/>
        <v>0</v>
      </c>
      <c r="AN1274">
        <v>23400</v>
      </c>
      <c r="AO1274">
        <v>0</v>
      </c>
    </row>
    <row r="1275" spans="1:41" hidden="1" x14ac:dyDescent="0.3">
      <c r="A1275">
        <v>12391</v>
      </c>
      <c r="B1275">
        <v>224574</v>
      </c>
      <c r="C1275">
        <v>256887</v>
      </c>
      <c r="D1275">
        <v>6576</v>
      </c>
      <c r="G1275" t="s">
        <v>1938</v>
      </c>
      <c r="H1275" t="s">
        <v>1939</v>
      </c>
      <c r="I1275">
        <v>0</v>
      </c>
      <c r="J1275" t="s">
        <v>519</v>
      </c>
      <c r="K1275" t="s">
        <v>520</v>
      </c>
      <c r="L1275">
        <v>5</v>
      </c>
      <c r="M1275">
        <v>58</v>
      </c>
      <c r="N1275" t="s">
        <v>617</v>
      </c>
      <c r="O1275" t="s">
        <v>618</v>
      </c>
      <c r="P1275" t="s">
        <v>619</v>
      </c>
      <c r="Q1275" t="s">
        <v>524</v>
      </c>
      <c r="R1275" t="s">
        <v>525</v>
      </c>
      <c r="S1275" t="s">
        <v>526</v>
      </c>
      <c r="T1275" t="s">
        <v>527</v>
      </c>
      <c r="U1275" t="s">
        <v>779</v>
      </c>
      <c r="V1275" t="s">
        <v>780</v>
      </c>
      <c r="W1275" t="s">
        <v>541</v>
      </c>
      <c r="X1275" t="s">
        <v>542</v>
      </c>
      <c r="Y1275" t="s">
        <v>532</v>
      </c>
      <c r="Z1275" t="s">
        <v>533</v>
      </c>
      <c r="AA1275" t="s">
        <v>28</v>
      </c>
      <c r="AB1275" s="3">
        <v>10800</v>
      </c>
      <c r="AC1275">
        <v>0</v>
      </c>
      <c r="AD1275">
        <v>0</v>
      </c>
      <c r="AE1275" s="3">
        <v>10800</v>
      </c>
      <c r="AF1275" s="3">
        <f t="shared" si="80"/>
        <v>0</v>
      </c>
      <c r="AG1275" s="3">
        <v>10800</v>
      </c>
      <c r="AH1275" s="3">
        <f t="shared" si="81"/>
        <v>11156.4</v>
      </c>
      <c r="AI1275" s="3">
        <f t="shared" si="82"/>
        <v>11513.4048</v>
      </c>
      <c r="AJ1275">
        <v>0</v>
      </c>
      <c r="AK1275">
        <v>0</v>
      </c>
      <c r="AL1275">
        <v>0</v>
      </c>
      <c r="AM1275">
        <f t="shared" si="83"/>
        <v>0</v>
      </c>
      <c r="AN1275">
        <v>10800</v>
      </c>
      <c r="AO1275">
        <v>0</v>
      </c>
    </row>
    <row r="1276" spans="1:41" hidden="1" x14ac:dyDescent="0.3">
      <c r="A1276">
        <v>12793</v>
      </c>
      <c r="B1276">
        <v>235111</v>
      </c>
      <c r="C1276">
        <v>257281</v>
      </c>
      <c r="D1276">
        <v>8856</v>
      </c>
      <c r="G1276" t="s">
        <v>2094</v>
      </c>
      <c r="H1276" t="s">
        <v>2095</v>
      </c>
      <c r="I1276">
        <v>0</v>
      </c>
      <c r="J1276" t="s">
        <v>519</v>
      </c>
      <c r="K1276" t="s">
        <v>520</v>
      </c>
      <c r="L1276">
        <v>5</v>
      </c>
      <c r="M1276">
        <v>58</v>
      </c>
      <c r="N1276" t="s">
        <v>617</v>
      </c>
      <c r="O1276" t="s">
        <v>618</v>
      </c>
      <c r="P1276" t="s">
        <v>619</v>
      </c>
      <c r="Q1276" t="s">
        <v>524</v>
      </c>
      <c r="R1276" t="s">
        <v>525</v>
      </c>
      <c r="S1276" t="s">
        <v>526</v>
      </c>
      <c r="T1276" t="s">
        <v>527</v>
      </c>
      <c r="U1276" t="s">
        <v>779</v>
      </c>
      <c r="V1276" t="s">
        <v>780</v>
      </c>
      <c r="W1276" t="s">
        <v>541</v>
      </c>
      <c r="X1276" t="s">
        <v>542</v>
      </c>
      <c r="Y1276" t="s">
        <v>599</v>
      </c>
      <c r="Z1276" t="s">
        <v>600</v>
      </c>
      <c r="AA1276" t="s">
        <v>29</v>
      </c>
      <c r="AB1276" s="3">
        <v>23400</v>
      </c>
      <c r="AC1276">
        <v>0</v>
      </c>
      <c r="AD1276">
        <v>0</v>
      </c>
      <c r="AE1276" s="3">
        <v>23400</v>
      </c>
      <c r="AF1276" s="3">
        <f t="shared" si="80"/>
        <v>0</v>
      </c>
      <c r="AG1276" s="3">
        <v>23400</v>
      </c>
      <c r="AH1276" s="3">
        <f t="shared" si="81"/>
        <v>24172.199999999997</v>
      </c>
      <c r="AI1276" s="3">
        <f t="shared" si="82"/>
        <v>24945.710399999996</v>
      </c>
      <c r="AJ1276">
        <v>0</v>
      </c>
      <c r="AK1276">
        <v>0</v>
      </c>
      <c r="AL1276">
        <v>0</v>
      </c>
      <c r="AM1276">
        <f t="shared" si="83"/>
        <v>0</v>
      </c>
      <c r="AN1276">
        <v>23400</v>
      </c>
      <c r="AO1276">
        <v>0</v>
      </c>
    </row>
    <row r="1277" spans="1:41" hidden="1" x14ac:dyDescent="0.3">
      <c r="A1277">
        <v>12319</v>
      </c>
      <c r="B1277">
        <v>224291</v>
      </c>
      <c r="C1277">
        <v>256731</v>
      </c>
      <c r="D1277">
        <v>6531</v>
      </c>
      <c r="G1277" t="s">
        <v>2010</v>
      </c>
      <c r="H1277" t="s">
        <v>2011</v>
      </c>
      <c r="I1277">
        <v>0</v>
      </c>
      <c r="J1277" t="s">
        <v>519</v>
      </c>
      <c r="K1277" t="s">
        <v>520</v>
      </c>
      <c r="L1277">
        <v>5</v>
      </c>
      <c r="M1277">
        <v>58</v>
      </c>
      <c r="N1277" t="s">
        <v>617</v>
      </c>
      <c r="O1277" t="s">
        <v>618</v>
      </c>
      <c r="P1277" t="s">
        <v>619</v>
      </c>
      <c r="Q1277" t="s">
        <v>524</v>
      </c>
      <c r="R1277" t="s">
        <v>525</v>
      </c>
      <c r="S1277" t="s">
        <v>526</v>
      </c>
      <c r="T1277" t="s">
        <v>527</v>
      </c>
      <c r="U1277" t="s">
        <v>779</v>
      </c>
      <c r="V1277" t="s">
        <v>780</v>
      </c>
      <c r="W1277" t="s">
        <v>530</v>
      </c>
      <c r="X1277" t="s">
        <v>531</v>
      </c>
      <c r="Y1277" t="s">
        <v>706</v>
      </c>
      <c r="Z1277" t="s">
        <v>707</v>
      </c>
      <c r="AA1277" t="s">
        <v>28</v>
      </c>
      <c r="AB1277" s="3">
        <v>10570</v>
      </c>
      <c r="AC1277">
        <v>0</v>
      </c>
      <c r="AD1277">
        <v>0</v>
      </c>
      <c r="AE1277" s="3">
        <v>10570</v>
      </c>
      <c r="AF1277" s="3">
        <f t="shared" si="80"/>
        <v>0</v>
      </c>
      <c r="AG1277" s="3">
        <v>10570</v>
      </c>
      <c r="AH1277" s="3">
        <f t="shared" si="81"/>
        <v>10918.81</v>
      </c>
      <c r="AI1277" s="3">
        <f t="shared" si="82"/>
        <v>11268.21192</v>
      </c>
      <c r="AJ1277">
        <v>0</v>
      </c>
      <c r="AK1277">
        <v>0</v>
      </c>
      <c r="AL1277">
        <v>0</v>
      </c>
      <c r="AM1277">
        <f t="shared" si="83"/>
        <v>0</v>
      </c>
      <c r="AN1277">
        <v>10570</v>
      </c>
      <c r="AO1277">
        <v>0</v>
      </c>
    </row>
    <row r="1278" spans="1:41" hidden="1" x14ac:dyDescent="0.3">
      <c r="A1278">
        <v>12794</v>
      </c>
      <c r="B1278">
        <v>235114</v>
      </c>
      <c r="C1278">
        <v>257284</v>
      </c>
      <c r="D1278">
        <v>8857</v>
      </c>
      <c r="G1278" t="s">
        <v>2230</v>
      </c>
      <c r="H1278" t="s">
        <v>2231</v>
      </c>
      <c r="I1278">
        <v>0</v>
      </c>
      <c r="J1278" t="s">
        <v>519</v>
      </c>
      <c r="K1278" t="s">
        <v>520</v>
      </c>
      <c r="L1278">
        <v>5</v>
      </c>
      <c r="M1278">
        <v>58</v>
      </c>
      <c r="N1278" t="s">
        <v>617</v>
      </c>
      <c r="O1278" t="s">
        <v>618</v>
      </c>
      <c r="P1278" t="s">
        <v>619</v>
      </c>
      <c r="Q1278" t="s">
        <v>524</v>
      </c>
      <c r="R1278" t="s">
        <v>525</v>
      </c>
      <c r="S1278" t="s">
        <v>526</v>
      </c>
      <c r="T1278" t="s">
        <v>527</v>
      </c>
      <c r="U1278" t="s">
        <v>779</v>
      </c>
      <c r="V1278" t="s">
        <v>780</v>
      </c>
      <c r="W1278" t="s">
        <v>541</v>
      </c>
      <c r="X1278" t="s">
        <v>542</v>
      </c>
      <c r="Y1278" t="s">
        <v>599</v>
      </c>
      <c r="Z1278" t="s">
        <v>600</v>
      </c>
      <c r="AA1278" t="s">
        <v>29</v>
      </c>
      <c r="AB1278" s="3">
        <v>23400</v>
      </c>
      <c r="AC1278">
        <v>0</v>
      </c>
      <c r="AD1278">
        <v>0</v>
      </c>
      <c r="AE1278" s="3">
        <v>23400</v>
      </c>
      <c r="AF1278" s="3">
        <f t="shared" si="80"/>
        <v>0</v>
      </c>
      <c r="AG1278" s="3">
        <v>23400</v>
      </c>
      <c r="AH1278" s="3">
        <f t="shared" si="81"/>
        <v>24172.199999999997</v>
      </c>
      <c r="AI1278" s="3">
        <f t="shared" si="82"/>
        <v>24945.710399999996</v>
      </c>
      <c r="AJ1278">
        <v>0</v>
      </c>
      <c r="AK1278">
        <v>0</v>
      </c>
      <c r="AL1278">
        <v>0</v>
      </c>
      <c r="AM1278">
        <f t="shared" si="83"/>
        <v>0</v>
      </c>
      <c r="AN1278">
        <v>23400</v>
      </c>
      <c r="AO1278">
        <v>0</v>
      </c>
    </row>
    <row r="1279" spans="1:41" hidden="1" x14ac:dyDescent="0.3">
      <c r="A1279">
        <v>12372</v>
      </c>
      <c r="B1279">
        <v>224371</v>
      </c>
      <c r="C1279">
        <v>256792</v>
      </c>
      <c r="D1279">
        <v>6536</v>
      </c>
      <c r="G1279" t="s">
        <v>2178</v>
      </c>
      <c r="H1279" t="s">
        <v>2179</v>
      </c>
      <c r="I1279">
        <v>0</v>
      </c>
      <c r="J1279" t="s">
        <v>519</v>
      </c>
      <c r="K1279" t="s">
        <v>520</v>
      </c>
      <c r="L1279">
        <v>5</v>
      </c>
      <c r="M1279">
        <v>58</v>
      </c>
      <c r="N1279" t="s">
        <v>617</v>
      </c>
      <c r="O1279" t="s">
        <v>618</v>
      </c>
      <c r="P1279" t="s">
        <v>619</v>
      </c>
      <c r="Q1279" t="s">
        <v>524</v>
      </c>
      <c r="R1279" t="s">
        <v>525</v>
      </c>
      <c r="S1279" t="s">
        <v>526</v>
      </c>
      <c r="T1279" t="s">
        <v>527</v>
      </c>
      <c r="U1279" t="s">
        <v>779</v>
      </c>
      <c r="V1279" t="s">
        <v>780</v>
      </c>
      <c r="W1279" t="s">
        <v>530</v>
      </c>
      <c r="X1279" t="s">
        <v>531</v>
      </c>
      <c r="Y1279" t="s">
        <v>706</v>
      </c>
      <c r="Z1279" t="s">
        <v>707</v>
      </c>
      <c r="AA1279" t="s">
        <v>28</v>
      </c>
      <c r="AB1279" s="3">
        <v>10570</v>
      </c>
      <c r="AC1279">
        <v>0</v>
      </c>
      <c r="AD1279">
        <v>0</v>
      </c>
      <c r="AE1279" s="3">
        <v>10570</v>
      </c>
      <c r="AF1279" s="3">
        <f t="shared" si="80"/>
        <v>0</v>
      </c>
      <c r="AG1279" s="3">
        <v>10570</v>
      </c>
      <c r="AH1279" s="3">
        <f t="shared" si="81"/>
        <v>10918.81</v>
      </c>
      <c r="AI1279" s="3">
        <f t="shared" si="82"/>
        <v>11268.21192</v>
      </c>
      <c r="AJ1279">
        <v>0</v>
      </c>
      <c r="AK1279">
        <v>0</v>
      </c>
      <c r="AL1279">
        <v>0</v>
      </c>
      <c r="AM1279">
        <f t="shared" si="83"/>
        <v>0</v>
      </c>
      <c r="AN1279">
        <v>10570</v>
      </c>
      <c r="AO1279">
        <v>0</v>
      </c>
    </row>
    <row r="1280" spans="1:41" hidden="1" x14ac:dyDescent="0.3">
      <c r="A1280">
        <v>12795</v>
      </c>
      <c r="B1280">
        <v>235110</v>
      </c>
      <c r="C1280">
        <v>257280</v>
      </c>
      <c r="D1280">
        <v>8858</v>
      </c>
      <c r="G1280" t="s">
        <v>2200</v>
      </c>
      <c r="H1280" t="s">
        <v>2201</v>
      </c>
      <c r="I1280">
        <v>0</v>
      </c>
      <c r="J1280" t="s">
        <v>519</v>
      </c>
      <c r="K1280" t="s">
        <v>520</v>
      </c>
      <c r="L1280">
        <v>5</v>
      </c>
      <c r="M1280">
        <v>58</v>
      </c>
      <c r="N1280" t="s">
        <v>617</v>
      </c>
      <c r="O1280" t="s">
        <v>618</v>
      </c>
      <c r="P1280" t="s">
        <v>619</v>
      </c>
      <c r="Q1280" t="s">
        <v>524</v>
      </c>
      <c r="R1280" t="s">
        <v>525</v>
      </c>
      <c r="S1280" t="s">
        <v>526</v>
      </c>
      <c r="T1280" t="s">
        <v>527</v>
      </c>
      <c r="U1280" t="s">
        <v>779</v>
      </c>
      <c r="V1280" t="s">
        <v>780</v>
      </c>
      <c r="W1280" t="s">
        <v>541</v>
      </c>
      <c r="X1280" t="s">
        <v>542</v>
      </c>
      <c r="Y1280" t="s">
        <v>599</v>
      </c>
      <c r="Z1280" t="s">
        <v>600</v>
      </c>
      <c r="AA1280" t="s">
        <v>29</v>
      </c>
      <c r="AB1280" s="3">
        <v>23400</v>
      </c>
      <c r="AC1280">
        <v>0</v>
      </c>
      <c r="AD1280">
        <v>0</v>
      </c>
      <c r="AE1280" s="3">
        <v>23400</v>
      </c>
      <c r="AF1280" s="3">
        <f t="shared" si="80"/>
        <v>0</v>
      </c>
      <c r="AG1280" s="3">
        <v>23400</v>
      </c>
      <c r="AH1280" s="3">
        <f t="shared" si="81"/>
        <v>24172.199999999997</v>
      </c>
      <c r="AI1280" s="3">
        <f t="shared" si="82"/>
        <v>24945.710399999996</v>
      </c>
      <c r="AJ1280">
        <v>0</v>
      </c>
      <c r="AK1280">
        <v>0</v>
      </c>
      <c r="AL1280">
        <v>0</v>
      </c>
      <c r="AM1280">
        <f t="shared" si="83"/>
        <v>0</v>
      </c>
      <c r="AN1280">
        <v>23400</v>
      </c>
      <c r="AO1280">
        <v>0</v>
      </c>
    </row>
    <row r="1281" spans="1:41" hidden="1" x14ac:dyDescent="0.3">
      <c r="A1281">
        <v>12796</v>
      </c>
      <c r="B1281">
        <v>235113</v>
      </c>
      <c r="C1281">
        <v>257283</v>
      </c>
      <c r="D1281">
        <v>8859</v>
      </c>
      <c r="G1281" t="s">
        <v>2232</v>
      </c>
      <c r="H1281" t="s">
        <v>2233</v>
      </c>
      <c r="I1281">
        <v>0</v>
      </c>
      <c r="J1281" t="s">
        <v>519</v>
      </c>
      <c r="K1281" t="s">
        <v>520</v>
      </c>
      <c r="L1281">
        <v>5</v>
      </c>
      <c r="M1281">
        <v>58</v>
      </c>
      <c r="N1281" t="s">
        <v>617</v>
      </c>
      <c r="O1281" t="s">
        <v>618</v>
      </c>
      <c r="P1281" t="s">
        <v>619</v>
      </c>
      <c r="Q1281" t="s">
        <v>524</v>
      </c>
      <c r="R1281" t="s">
        <v>525</v>
      </c>
      <c r="S1281" t="s">
        <v>526</v>
      </c>
      <c r="T1281" t="s">
        <v>527</v>
      </c>
      <c r="U1281" t="s">
        <v>779</v>
      </c>
      <c r="V1281" t="s">
        <v>780</v>
      </c>
      <c r="W1281" t="s">
        <v>541</v>
      </c>
      <c r="X1281" t="s">
        <v>542</v>
      </c>
      <c r="Y1281" t="s">
        <v>599</v>
      </c>
      <c r="Z1281" t="s">
        <v>600</v>
      </c>
      <c r="AA1281" t="s">
        <v>29</v>
      </c>
      <c r="AB1281" s="3">
        <v>23400</v>
      </c>
      <c r="AC1281">
        <v>0</v>
      </c>
      <c r="AD1281">
        <v>0</v>
      </c>
      <c r="AE1281" s="3">
        <v>23400</v>
      </c>
      <c r="AF1281" s="3">
        <f t="shared" si="80"/>
        <v>0</v>
      </c>
      <c r="AG1281" s="3">
        <v>23400</v>
      </c>
      <c r="AH1281" s="3">
        <f t="shared" si="81"/>
        <v>24172.199999999997</v>
      </c>
      <c r="AI1281" s="3">
        <f t="shared" si="82"/>
        <v>24945.710399999996</v>
      </c>
      <c r="AJ1281">
        <v>0</v>
      </c>
      <c r="AK1281">
        <v>0</v>
      </c>
      <c r="AL1281">
        <v>0</v>
      </c>
      <c r="AM1281">
        <f t="shared" si="83"/>
        <v>0</v>
      </c>
      <c r="AN1281">
        <v>23400</v>
      </c>
      <c r="AO1281">
        <v>0</v>
      </c>
    </row>
    <row r="1282" spans="1:41" hidden="1" x14ac:dyDescent="0.3">
      <c r="A1282">
        <v>12318</v>
      </c>
      <c r="B1282">
        <v>224292</v>
      </c>
      <c r="C1282">
        <v>256732</v>
      </c>
      <c r="D1282">
        <v>6530</v>
      </c>
      <c r="G1282" t="s">
        <v>2092</v>
      </c>
      <c r="H1282" t="s">
        <v>2093</v>
      </c>
      <c r="I1282">
        <v>0</v>
      </c>
      <c r="J1282" t="s">
        <v>519</v>
      </c>
      <c r="K1282" t="s">
        <v>520</v>
      </c>
      <c r="L1282">
        <v>5</v>
      </c>
      <c r="M1282">
        <v>58</v>
      </c>
      <c r="N1282" t="s">
        <v>617</v>
      </c>
      <c r="O1282" t="s">
        <v>618</v>
      </c>
      <c r="P1282" t="s">
        <v>619</v>
      </c>
      <c r="Q1282" t="s">
        <v>524</v>
      </c>
      <c r="R1282" t="s">
        <v>525</v>
      </c>
      <c r="S1282" t="s">
        <v>526</v>
      </c>
      <c r="T1282" t="s">
        <v>527</v>
      </c>
      <c r="U1282" t="s">
        <v>779</v>
      </c>
      <c r="V1282" t="s">
        <v>780</v>
      </c>
      <c r="W1282" t="s">
        <v>530</v>
      </c>
      <c r="X1282" t="s">
        <v>531</v>
      </c>
      <c r="Y1282" t="s">
        <v>706</v>
      </c>
      <c r="Z1282" t="s">
        <v>707</v>
      </c>
      <c r="AA1282" t="s">
        <v>28</v>
      </c>
      <c r="AB1282" s="3">
        <v>10569</v>
      </c>
      <c r="AC1282">
        <v>0</v>
      </c>
      <c r="AD1282">
        <v>0</v>
      </c>
      <c r="AE1282" s="3">
        <v>10569</v>
      </c>
      <c r="AF1282" s="3">
        <f t="shared" si="80"/>
        <v>0</v>
      </c>
      <c r="AG1282" s="3">
        <v>10569</v>
      </c>
      <c r="AH1282" s="3">
        <f t="shared" si="81"/>
        <v>10917.777</v>
      </c>
      <c r="AI1282" s="3">
        <f t="shared" si="82"/>
        <v>11267.145864</v>
      </c>
      <c r="AJ1282">
        <v>0</v>
      </c>
      <c r="AK1282">
        <v>0</v>
      </c>
      <c r="AL1282">
        <v>0</v>
      </c>
      <c r="AM1282">
        <f t="shared" si="83"/>
        <v>0</v>
      </c>
      <c r="AN1282">
        <v>10569</v>
      </c>
      <c r="AO1282">
        <v>0</v>
      </c>
    </row>
    <row r="1283" spans="1:41" hidden="1" x14ac:dyDescent="0.3">
      <c r="A1283">
        <v>12797</v>
      </c>
      <c r="B1283">
        <v>235115</v>
      </c>
      <c r="C1283">
        <v>257285</v>
      </c>
      <c r="D1283">
        <v>8860</v>
      </c>
      <c r="G1283" t="s">
        <v>2066</v>
      </c>
      <c r="H1283" t="s">
        <v>2067</v>
      </c>
      <c r="I1283">
        <v>0</v>
      </c>
      <c r="J1283" t="s">
        <v>519</v>
      </c>
      <c r="K1283" t="s">
        <v>520</v>
      </c>
      <c r="L1283">
        <v>5</v>
      </c>
      <c r="M1283">
        <v>58</v>
      </c>
      <c r="N1283" t="s">
        <v>617</v>
      </c>
      <c r="O1283" t="s">
        <v>618</v>
      </c>
      <c r="P1283" t="s">
        <v>619</v>
      </c>
      <c r="Q1283" t="s">
        <v>524</v>
      </c>
      <c r="R1283" t="s">
        <v>525</v>
      </c>
      <c r="S1283" t="s">
        <v>526</v>
      </c>
      <c r="T1283" t="s">
        <v>527</v>
      </c>
      <c r="U1283" t="s">
        <v>779</v>
      </c>
      <c r="V1283" t="s">
        <v>780</v>
      </c>
      <c r="W1283" t="s">
        <v>541</v>
      </c>
      <c r="X1283" t="s">
        <v>542</v>
      </c>
      <c r="Y1283" t="s">
        <v>599</v>
      </c>
      <c r="Z1283" t="s">
        <v>600</v>
      </c>
      <c r="AA1283" t="s">
        <v>29</v>
      </c>
      <c r="AB1283" s="3">
        <v>23400</v>
      </c>
      <c r="AC1283">
        <v>0</v>
      </c>
      <c r="AD1283">
        <v>0</v>
      </c>
      <c r="AE1283" s="3">
        <v>23400</v>
      </c>
      <c r="AF1283" s="3">
        <f t="shared" si="80"/>
        <v>0</v>
      </c>
      <c r="AG1283" s="3">
        <v>23400</v>
      </c>
      <c r="AH1283" s="3">
        <f t="shared" si="81"/>
        <v>24172.199999999997</v>
      </c>
      <c r="AI1283" s="3">
        <f t="shared" si="82"/>
        <v>24945.710399999996</v>
      </c>
      <c r="AJ1283">
        <v>0</v>
      </c>
      <c r="AK1283">
        <v>0</v>
      </c>
      <c r="AL1283">
        <v>0</v>
      </c>
      <c r="AM1283">
        <f t="shared" si="83"/>
        <v>0</v>
      </c>
      <c r="AN1283">
        <v>23400</v>
      </c>
      <c r="AO1283">
        <v>0</v>
      </c>
    </row>
    <row r="1284" spans="1:41" hidden="1" x14ac:dyDescent="0.3">
      <c r="A1284">
        <v>12370</v>
      </c>
      <c r="B1284">
        <v>224373</v>
      </c>
      <c r="C1284">
        <v>256794</v>
      </c>
      <c r="D1284">
        <v>6534</v>
      </c>
      <c r="G1284" t="s">
        <v>2176</v>
      </c>
      <c r="H1284" t="s">
        <v>2177</v>
      </c>
      <c r="I1284">
        <v>0</v>
      </c>
      <c r="J1284" t="s">
        <v>519</v>
      </c>
      <c r="K1284" t="s">
        <v>520</v>
      </c>
      <c r="L1284">
        <v>5</v>
      </c>
      <c r="M1284">
        <v>58</v>
      </c>
      <c r="N1284" t="s">
        <v>617</v>
      </c>
      <c r="O1284" t="s">
        <v>618</v>
      </c>
      <c r="P1284" t="s">
        <v>619</v>
      </c>
      <c r="Q1284" t="s">
        <v>524</v>
      </c>
      <c r="R1284" t="s">
        <v>525</v>
      </c>
      <c r="S1284" t="s">
        <v>526</v>
      </c>
      <c r="T1284" t="s">
        <v>527</v>
      </c>
      <c r="U1284" t="s">
        <v>779</v>
      </c>
      <c r="V1284" t="s">
        <v>780</v>
      </c>
      <c r="W1284" t="s">
        <v>530</v>
      </c>
      <c r="X1284" t="s">
        <v>531</v>
      </c>
      <c r="Y1284" t="s">
        <v>706</v>
      </c>
      <c r="Z1284" t="s">
        <v>707</v>
      </c>
      <c r="AA1284" t="s">
        <v>28</v>
      </c>
      <c r="AB1284" s="3">
        <v>10569</v>
      </c>
      <c r="AC1284">
        <v>0</v>
      </c>
      <c r="AD1284">
        <v>0</v>
      </c>
      <c r="AE1284" s="3">
        <v>10569</v>
      </c>
      <c r="AF1284" s="3">
        <f t="shared" si="80"/>
        <v>0</v>
      </c>
      <c r="AG1284" s="3">
        <v>10569</v>
      </c>
      <c r="AH1284" s="3">
        <f t="shared" si="81"/>
        <v>10917.777</v>
      </c>
      <c r="AI1284" s="3">
        <f t="shared" si="82"/>
        <v>11267.145864</v>
      </c>
      <c r="AJ1284">
        <v>0</v>
      </c>
      <c r="AK1284">
        <v>0</v>
      </c>
      <c r="AL1284">
        <v>0</v>
      </c>
      <c r="AM1284">
        <f t="shared" si="83"/>
        <v>0</v>
      </c>
      <c r="AN1284">
        <v>10569</v>
      </c>
      <c r="AO1284">
        <v>0</v>
      </c>
    </row>
    <row r="1285" spans="1:41" hidden="1" x14ac:dyDescent="0.3">
      <c r="A1285">
        <v>10719</v>
      </c>
      <c r="B1285">
        <v>225968</v>
      </c>
      <c r="C1285">
        <v>257549</v>
      </c>
      <c r="D1285">
        <v>35</v>
      </c>
      <c r="G1285" t="s">
        <v>688</v>
      </c>
      <c r="H1285" t="s">
        <v>689</v>
      </c>
      <c r="I1285">
        <v>0</v>
      </c>
      <c r="J1285" t="s">
        <v>519</v>
      </c>
      <c r="K1285" t="s">
        <v>520</v>
      </c>
      <c r="L1285">
        <v>10</v>
      </c>
      <c r="M1285">
        <v>114</v>
      </c>
      <c r="N1285" t="s">
        <v>685</v>
      </c>
      <c r="O1285" t="s">
        <v>686</v>
      </c>
      <c r="P1285" t="s">
        <v>687</v>
      </c>
      <c r="Q1285" t="s">
        <v>524</v>
      </c>
      <c r="R1285" t="s">
        <v>525</v>
      </c>
      <c r="S1285" t="s">
        <v>526</v>
      </c>
      <c r="T1285" t="s">
        <v>527</v>
      </c>
      <c r="U1285" t="s">
        <v>554</v>
      </c>
      <c r="V1285" t="s">
        <v>555</v>
      </c>
      <c r="W1285" t="s">
        <v>541</v>
      </c>
      <c r="X1285" t="s">
        <v>542</v>
      </c>
      <c r="Y1285" t="s">
        <v>648</v>
      </c>
      <c r="Z1285" t="s">
        <v>649</v>
      </c>
      <c r="AA1285" t="s">
        <v>29</v>
      </c>
      <c r="AB1285" s="3">
        <v>22826</v>
      </c>
      <c r="AC1285">
        <v>0</v>
      </c>
      <c r="AD1285">
        <v>0</v>
      </c>
      <c r="AE1285" s="3">
        <v>22826</v>
      </c>
      <c r="AF1285" s="3">
        <f t="shared" si="80"/>
        <v>0</v>
      </c>
      <c r="AG1285" s="3">
        <v>22826</v>
      </c>
      <c r="AH1285" s="3">
        <f t="shared" si="81"/>
        <v>23579.257999999998</v>
      </c>
      <c r="AI1285" s="3">
        <f t="shared" si="82"/>
        <v>24333.794255999997</v>
      </c>
      <c r="AJ1285">
        <v>0</v>
      </c>
      <c r="AK1285">
        <v>0</v>
      </c>
      <c r="AL1285">
        <v>22696.91</v>
      </c>
      <c r="AM1285">
        <f t="shared" si="83"/>
        <v>45393.82</v>
      </c>
      <c r="AN1285">
        <v>129.09</v>
      </c>
      <c r="AO1285">
        <v>99.43</v>
      </c>
    </row>
    <row r="1286" spans="1:41" hidden="1" x14ac:dyDescent="0.3">
      <c r="A1286">
        <v>12375</v>
      </c>
      <c r="B1286">
        <v>224368</v>
      </c>
      <c r="C1286">
        <v>256789</v>
      </c>
      <c r="D1286">
        <v>6539</v>
      </c>
      <c r="G1286" t="s">
        <v>2184</v>
      </c>
      <c r="H1286" t="s">
        <v>2185</v>
      </c>
      <c r="I1286">
        <v>0</v>
      </c>
      <c r="J1286" t="s">
        <v>519</v>
      </c>
      <c r="K1286" t="s">
        <v>520</v>
      </c>
      <c r="L1286">
        <v>5</v>
      </c>
      <c r="M1286">
        <v>58</v>
      </c>
      <c r="N1286" t="s">
        <v>617</v>
      </c>
      <c r="O1286" t="s">
        <v>618</v>
      </c>
      <c r="P1286" t="s">
        <v>619</v>
      </c>
      <c r="Q1286" t="s">
        <v>524</v>
      </c>
      <c r="R1286" t="s">
        <v>525</v>
      </c>
      <c r="S1286" t="s">
        <v>526</v>
      </c>
      <c r="T1286" t="s">
        <v>527</v>
      </c>
      <c r="U1286" t="s">
        <v>779</v>
      </c>
      <c r="V1286" t="s">
        <v>780</v>
      </c>
      <c r="W1286" t="s">
        <v>530</v>
      </c>
      <c r="X1286" t="s">
        <v>531</v>
      </c>
      <c r="Y1286" t="s">
        <v>706</v>
      </c>
      <c r="Z1286" t="s">
        <v>707</v>
      </c>
      <c r="AA1286" t="s">
        <v>28</v>
      </c>
      <c r="AB1286" s="3">
        <v>10569</v>
      </c>
      <c r="AC1286">
        <v>0</v>
      </c>
      <c r="AD1286">
        <v>0</v>
      </c>
      <c r="AE1286" s="3">
        <v>10569</v>
      </c>
      <c r="AF1286" s="3">
        <f t="shared" si="80"/>
        <v>0</v>
      </c>
      <c r="AG1286" s="3">
        <v>10569</v>
      </c>
      <c r="AH1286" s="3">
        <f t="shared" si="81"/>
        <v>10917.777</v>
      </c>
      <c r="AI1286" s="3">
        <f t="shared" si="82"/>
        <v>11267.145864</v>
      </c>
      <c r="AJ1286">
        <v>0</v>
      </c>
      <c r="AK1286">
        <v>0</v>
      </c>
      <c r="AL1286">
        <v>0</v>
      </c>
      <c r="AM1286">
        <f t="shared" si="83"/>
        <v>0</v>
      </c>
      <c r="AN1286">
        <v>10569</v>
      </c>
      <c r="AO1286">
        <v>0</v>
      </c>
    </row>
    <row r="1287" spans="1:41" hidden="1" x14ac:dyDescent="0.3">
      <c r="A1287">
        <v>11096</v>
      </c>
      <c r="B1287">
        <v>225933</v>
      </c>
      <c r="C1287">
        <v>257524</v>
      </c>
      <c r="D1287">
        <v>412</v>
      </c>
      <c r="E1287" t="str">
        <f>CONCATENATE(MID(G1287,8,3),F1287)</f>
        <v>032/078/1341</v>
      </c>
      <c r="F1287" s="252" t="s">
        <v>594</v>
      </c>
      <c r="G1287" t="s">
        <v>1404</v>
      </c>
      <c r="H1287" t="s">
        <v>1405</v>
      </c>
      <c r="I1287">
        <v>0</v>
      </c>
      <c r="J1287" t="s">
        <v>519</v>
      </c>
      <c r="K1287" t="s">
        <v>520</v>
      </c>
      <c r="L1287">
        <v>3</v>
      </c>
      <c r="M1287">
        <v>85</v>
      </c>
      <c r="N1287" t="s">
        <v>724</v>
      </c>
      <c r="O1287" t="s">
        <v>570</v>
      </c>
      <c r="P1287" t="s">
        <v>571</v>
      </c>
      <c r="Q1287" t="s">
        <v>524</v>
      </c>
      <c r="R1287" t="s">
        <v>525</v>
      </c>
      <c r="S1287" t="s">
        <v>526</v>
      </c>
      <c r="T1287" t="s">
        <v>527</v>
      </c>
      <c r="U1287" t="s">
        <v>554</v>
      </c>
      <c r="V1287" t="s">
        <v>555</v>
      </c>
      <c r="W1287" t="s">
        <v>541</v>
      </c>
      <c r="X1287" t="s">
        <v>542</v>
      </c>
      <c r="Y1287" t="s">
        <v>595</v>
      </c>
      <c r="Z1287" t="s">
        <v>596</v>
      </c>
      <c r="AA1287" t="s">
        <v>29</v>
      </c>
      <c r="AB1287" s="3">
        <v>22734</v>
      </c>
      <c r="AC1287">
        <v>0</v>
      </c>
      <c r="AD1287">
        <v>0</v>
      </c>
      <c r="AE1287" s="3">
        <v>22734</v>
      </c>
      <c r="AF1287" s="3" t="e">
        <f t="shared" si="80"/>
        <v>#N/A</v>
      </c>
      <c r="AG1287" s="3" t="e">
        <f>VLOOKUP(E1287,'[2]Emp Cost Summary 2627'!$A:$Y,25,0)</f>
        <v>#N/A</v>
      </c>
      <c r="AH1287" s="3" t="e">
        <f t="shared" si="81"/>
        <v>#N/A</v>
      </c>
      <c r="AI1287" s="3" t="e">
        <f t="shared" si="82"/>
        <v>#N/A</v>
      </c>
      <c r="AJ1287">
        <v>0</v>
      </c>
      <c r="AK1287">
        <v>0</v>
      </c>
      <c r="AL1287">
        <v>22278</v>
      </c>
      <c r="AM1287">
        <f t="shared" si="83"/>
        <v>44556</v>
      </c>
      <c r="AN1287">
        <v>456</v>
      </c>
      <c r="AO1287">
        <v>97.99</v>
      </c>
    </row>
    <row r="1288" spans="1:41" hidden="1" x14ac:dyDescent="0.3">
      <c r="A1288">
        <v>11138</v>
      </c>
      <c r="B1288">
        <v>224928</v>
      </c>
      <c r="C1288">
        <v>257086</v>
      </c>
      <c r="D1288">
        <v>454</v>
      </c>
      <c r="G1288" t="s">
        <v>1471</v>
      </c>
      <c r="H1288" t="s">
        <v>1472</v>
      </c>
      <c r="I1288">
        <v>0</v>
      </c>
      <c r="J1288" t="s">
        <v>519</v>
      </c>
      <c r="K1288" t="s">
        <v>520</v>
      </c>
      <c r="L1288">
        <v>6</v>
      </c>
      <c r="M1288">
        <v>61</v>
      </c>
      <c r="N1288" t="s">
        <v>788</v>
      </c>
      <c r="O1288" t="s">
        <v>545</v>
      </c>
      <c r="P1288" t="s">
        <v>546</v>
      </c>
      <c r="Q1288" t="s">
        <v>524</v>
      </c>
      <c r="R1288" t="s">
        <v>525</v>
      </c>
      <c r="S1288" t="s">
        <v>526</v>
      </c>
      <c r="T1288" t="s">
        <v>527</v>
      </c>
      <c r="U1288" t="s">
        <v>539</v>
      </c>
      <c r="V1288" t="s">
        <v>540</v>
      </c>
      <c r="W1288" t="s">
        <v>541</v>
      </c>
      <c r="X1288" t="s">
        <v>542</v>
      </c>
      <c r="Y1288" t="s">
        <v>532</v>
      </c>
      <c r="Z1288" t="s">
        <v>533</v>
      </c>
      <c r="AA1288" t="s">
        <v>28</v>
      </c>
      <c r="AB1288" s="3">
        <v>10417</v>
      </c>
      <c r="AC1288">
        <v>0</v>
      </c>
      <c r="AD1288">
        <v>0</v>
      </c>
      <c r="AE1288" s="3">
        <v>10417</v>
      </c>
      <c r="AF1288" s="3">
        <f t="shared" si="80"/>
        <v>0</v>
      </c>
      <c r="AG1288" s="3">
        <v>10417</v>
      </c>
      <c r="AH1288" s="3">
        <f t="shared" si="81"/>
        <v>10760.760999999999</v>
      </c>
      <c r="AI1288" s="3">
        <f t="shared" si="82"/>
        <v>11105.105351999999</v>
      </c>
      <c r="AJ1288">
        <v>0</v>
      </c>
      <c r="AK1288">
        <v>0</v>
      </c>
      <c r="AL1288">
        <v>9600.1200000000008</v>
      </c>
      <c r="AM1288">
        <f t="shared" si="83"/>
        <v>19200.240000000002</v>
      </c>
      <c r="AN1288">
        <v>816.88</v>
      </c>
      <c r="AO1288">
        <v>92.16</v>
      </c>
    </row>
    <row r="1289" spans="1:41" hidden="1" x14ac:dyDescent="0.3">
      <c r="A1289">
        <v>11514</v>
      </c>
      <c r="B1289">
        <v>225880</v>
      </c>
      <c r="C1289">
        <v>257479</v>
      </c>
      <c r="D1289">
        <v>2311</v>
      </c>
      <c r="G1289" t="s">
        <v>1717</v>
      </c>
      <c r="H1289" t="s">
        <v>1718</v>
      </c>
      <c r="I1289">
        <v>0</v>
      </c>
      <c r="J1289" t="s">
        <v>519</v>
      </c>
      <c r="K1289" t="s">
        <v>520</v>
      </c>
      <c r="L1289">
        <v>10</v>
      </c>
      <c r="M1289">
        <v>104</v>
      </c>
      <c r="N1289" t="s">
        <v>564</v>
      </c>
      <c r="O1289" t="s">
        <v>565</v>
      </c>
      <c r="P1289" t="s">
        <v>566</v>
      </c>
      <c r="Q1289" t="s">
        <v>524</v>
      </c>
      <c r="R1289" t="s">
        <v>525</v>
      </c>
      <c r="S1289" t="s">
        <v>526</v>
      </c>
      <c r="T1289" t="s">
        <v>527</v>
      </c>
      <c r="U1289" t="s">
        <v>554</v>
      </c>
      <c r="V1289" t="s">
        <v>555</v>
      </c>
      <c r="W1289" t="s">
        <v>541</v>
      </c>
      <c r="X1289" t="s">
        <v>542</v>
      </c>
      <c r="Y1289" t="s">
        <v>944</v>
      </c>
      <c r="Z1289" t="s">
        <v>945</v>
      </c>
      <c r="AA1289" t="s">
        <v>29</v>
      </c>
      <c r="AB1289" s="3">
        <v>22598</v>
      </c>
      <c r="AC1289">
        <v>0</v>
      </c>
      <c r="AD1289">
        <v>0</v>
      </c>
      <c r="AE1289" s="3">
        <v>22598</v>
      </c>
      <c r="AF1289" s="3">
        <f t="shared" si="80"/>
        <v>0</v>
      </c>
      <c r="AG1289" s="3">
        <v>22598</v>
      </c>
      <c r="AH1289" s="3">
        <f t="shared" si="81"/>
        <v>23343.733999999997</v>
      </c>
      <c r="AI1289" s="3">
        <f t="shared" si="82"/>
        <v>24090.733487999998</v>
      </c>
      <c r="AJ1289">
        <v>0</v>
      </c>
      <c r="AK1289">
        <v>0</v>
      </c>
      <c r="AL1289">
        <v>0</v>
      </c>
      <c r="AM1289">
        <f t="shared" si="83"/>
        <v>0</v>
      </c>
      <c r="AN1289">
        <v>22598</v>
      </c>
      <c r="AO1289">
        <v>0</v>
      </c>
    </row>
    <row r="1290" spans="1:41" hidden="1" x14ac:dyDescent="0.3">
      <c r="A1290">
        <v>12389</v>
      </c>
      <c r="B1290">
        <v>224572</v>
      </c>
      <c r="C1290">
        <v>256885</v>
      </c>
      <c r="D1290">
        <v>6564</v>
      </c>
      <c r="G1290" t="s">
        <v>2194</v>
      </c>
      <c r="H1290" t="s">
        <v>2195</v>
      </c>
      <c r="I1290">
        <v>0</v>
      </c>
      <c r="J1290" t="s">
        <v>519</v>
      </c>
      <c r="K1290" t="s">
        <v>520</v>
      </c>
      <c r="L1290">
        <v>5</v>
      </c>
      <c r="M1290">
        <v>58</v>
      </c>
      <c r="N1290" t="s">
        <v>617</v>
      </c>
      <c r="O1290" t="s">
        <v>618</v>
      </c>
      <c r="P1290" t="s">
        <v>619</v>
      </c>
      <c r="Q1290" t="s">
        <v>524</v>
      </c>
      <c r="R1290" t="s">
        <v>525</v>
      </c>
      <c r="S1290" t="s">
        <v>526</v>
      </c>
      <c r="T1290" t="s">
        <v>527</v>
      </c>
      <c r="U1290" t="s">
        <v>779</v>
      </c>
      <c r="V1290" t="s">
        <v>780</v>
      </c>
      <c r="W1290" t="s">
        <v>541</v>
      </c>
      <c r="X1290" t="s">
        <v>542</v>
      </c>
      <c r="Y1290" t="s">
        <v>532</v>
      </c>
      <c r="Z1290" t="s">
        <v>533</v>
      </c>
      <c r="AA1290" t="s">
        <v>28</v>
      </c>
      <c r="AB1290" s="3">
        <v>4320</v>
      </c>
      <c r="AC1290">
        <v>6000</v>
      </c>
      <c r="AD1290">
        <v>0</v>
      </c>
      <c r="AE1290" s="3">
        <v>10320</v>
      </c>
      <c r="AF1290" s="3">
        <f t="shared" si="80"/>
        <v>0</v>
      </c>
      <c r="AG1290" s="3">
        <v>10320</v>
      </c>
      <c r="AH1290" s="3">
        <f t="shared" si="81"/>
        <v>10660.56</v>
      </c>
      <c r="AI1290" s="3">
        <f t="shared" si="82"/>
        <v>11001.697920000001</v>
      </c>
      <c r="AJ1290">
        <v>0</v>
      </c>
      <c r="AK1290">
        <v>0</v>
      </c>
      <c r="AL1290">
        <v>0</v>
      </c>
      <c r="AM1290">
        <f t="shared" si="83"/>
        <v>0</v>
      </c>
      <c r="AN1290">
        <v>10320</v>
      </c>
      <c r="AO1290">
        <v>0</v>
      </c>
    </row>
    <row r="1291" spans="1:41" hidden="1" x14ac:dyDescent="0.3">
      <c r="A1291">
        <v>11046</v>
      </c>
      <c r="B1291">
        <v>202911</v>
      </c>
      <c r="C1291">
        <v>240375</v>
      </c>
      <c r="D1291">
        <v>362</v>
      </c>
      <c r="G1291" t="s">
        <v>1322</v>
      </c>
      <c r="H1291" t="s">
        <v>1323</v>
      </c>
      <c r="I1291">
        <v>0</v>
      </c>
      <c r="J1291" t="s">
        <v>519</v>
      </c>
      <c r="K1291" t="s">
        <v>520</v>
      </c>
      <c r="L1291">
        <v>6</v>
      </c>
      <c r="M1291">
        <v>65</v>
      </c>
      <c r="N1291" t="s">
        <v>799</v>
      </c>
      <c r="O1291" t="s">
        <v>627</v>
      </c>
      <c r="P1291" t="s">
        <v>628</v>
      </c>
      <c r="Q1291" t="s">
        <v>524</v>
      </c>
      <c r="R1291" t="s">
        <v>525</v>
      </c>
      <c r="S1291" t="s">
        <v>526</v>
      </c>
      <c r="T1291" t="s">
        <v>527</v>
      </c>
      <c r="U1291" t="s">
        <v>554</v>
      </c>
      <c r="V1291" t="s">
        <v>555</v>
      </c>
      <c r="W1291" t="s">
        <v>629</v>
      </c>
      <c r="X1291" t="s">
        <v>630</v>
      </c>
      <c r="Y1291" t="s">
        <v>588</v>
      </c>
      <c r="Z1291" t="s">
        <v>589</v>
      </c>
      <c r="AA1291" t="s">
        <v>29</v>
      </c>
      <c r="AB1291" s="3">
        <v>2454</v>
      </c>
      <c r="AC1291">
        <v>20000</v>
      </c>
      <c r="AD1291">
        <v>0</v>
      </c>
      <c r="AE1291" s="3">
        <v>22454</v>
      </c>
      <c r="AF1291" s="3">
        <f t="shared" si="80"/>
        <v>0</v>
      </c>
      <c r="AG1291" s="3">
        <v>22454</v>
      </c>
      <c r="AH1291" s="3">
        <f t="shared" si="81"/>
        <v>23194.982</v>
      </c>
      <c r="AI1291" s="3">
        <f t="shared" si="82"/>
        <v>23937.221423999999</v>
      </c>
      <c r="AJ1291">
        <v>0</v>
      </c>
      <c r="AK1291">
        <v>0</v>
      </c>
      <c r="AL1291">
        <v>15500</v>
      </c>
      <c r="AM1291">
        <f t="shared" si="83"/>
        <v>31000</v>
      </c>
      <c r="AN1291">
        <v>6954</v>
      </c>
      <c r="AO1291">
        <v>69.03</v>
      </c>
    </row>
    <row r="1292" spans="1:41" hidden="1" x14ac:dyDescent="0.3">
      <c r="A1292">
        <v>11012</v>
      </c>
      <c r="B1292">
        <v>224960</v>
      </c>
      <c r="C1292">
        <v>257099</v>
      </c>
      <c r="D1292">
        <v>328</v>
      </c>
      <c r="G1292" t="s">
        <v>1294</v>
      </c>
      <c r="H1292" t="s">
        <v>1295</v>
      </c>
      <c r="I1292">
        <v>0</v>
      </c>
      <c r="J1292" t="s">
        <v>519</v>
      </c>
      <c r="K1292" t="s">
        <v>520</v>
      </c>
      <c r="L1292">
        <v>5</v>
      </c>
      <c r="M1292">
        <v>83</v>
      </c>
      <c r="N1292" t="s">
        <v>898</v>
      </c>
      <c r="O1292" t="s">
        <v>899</v>
      </c>
      <c r="P1292" t="s">
        <v>900</v>
      </c>
      <c r="Q1292" t="s">
        <v>524</v>
      </c>
      <c r="R1292" t="s">
        <v>525</v>
      </c>
      <c r="S1292" t="s">
        <v>526</v>
      </c>
      <c r="T1292" t="s">
        <v>527</v>
      </c>
      <c r="U1292" t="s">
        <v>539</v>
      </c>
      <c r="V1292" t="s">
        <v>540</v>
      </c>
      <c r="W1292" t="s">
        <v>541</v>
      </c>
      <c r="X1292" t="s">
        <v>542</v>
      </c>
      <c r="Y1292" t="s">
        <v>532</v>
      </c>
      <c r="Z1292" t="s">
        <v>533</v>
      </c>
      <c r="AA1292" t="s">
        <v>28</v>
      </c>
      <c r="AB1292" s="3">
        <v>10317</v>
      </c>
      <c r="AC1292">
        <v>0</v>
      </c>
      <c r="AD1292">
        <v>0</v>
      </c>
      <c r="AE1292" s="3">
        <v>10317</v>
      </c>
      <c r="AF1292" s="3">
        <f t="shared" si="80"/>
        <v>0</v>
      </c>
      <c r="AG1292" s="3">
        <v>10317</v>
      </c>
      <c r="AH1292" s="3">
        <f t="shared" si="81"/>
        <v>10657.460999999999</v>
      </c>
      <c r="AI1292" s="3">
        <f t="shared" si="82"/>
        <v>10998.499752</v>
      </c>
      <c r="AJ1292">
        <v>0</v>
      </c>
      <c r="AK1292">
        <v>0</v>
      </c>
      <c r="AL1292">
        <v>0</v>
      </c>
      <c r="AM1292">
        <f t="shared" si="83"/>
        <v>0</v>
      </c>
      <c r="AN1292">
        <v>10317</v>
      </c>
      <c r="AO1292">
        <v>0</v>
      </c>
    </row>
    <row r="1293" spans="1:41" hidden="1" x14ac:dyDescent="0.3">
      <c r="A1293">
        <v>11523</v>
      </c>
      <c r="B1293">
        <v>225886</v>
      </c>
      <c r="C1293">
        <v>257483</v>
      </c>
      <c r="D1293">
        <v>2320</v>
      </c>
      <c r="G1293" t="s">
        <v>1735</v>
      </c>
      <c r="H1293" t="s">
        <v>1736</v>
      </c>
      <c r="I1293">
        <v>0</v>
      </c>
      <c r="J1293" t="s">
        <v>519</v>
      </c>
      <c r="K1293" t="s">
        <v>520</v>
      </c>
      <c r="L1293">
        <v>6</v>
      </c>
      <c r="M1293">
        <v>68</v>
      </c>
      <c r="N1293" t="s">
        <v>926</v>
      </c>
      <c r="O1293" t="s">
        <v>927</v>
      </c>
      <c r="P1293" t="s">
        <v>928</v>
      </c>
      <c r="Q1293" t="s">
        <v>524</v>
      </c>
      <c r="R1293" t="s">
        <v>525</v>
      </c>
      <c r="S1293" t="s">
        <v>526</v>
      </c>
      <c r="T1293" t="s">
        <v>527</v>
      </c>
      <c r="U1293" t="s">
        <v>554</v>
      </c>
      <c r="V1293" t="s">
        <v>555</v>
      </c>
      <c r="W1293" t="s">
        <v>541</v>
      </c>
      <c r="X1293" t="s">
        <v>542</v>
      </c>
      <c r="Y1293" t="s">
        <v>944</v>
      </c>
      <c r="Z1293" t="s">
        <v>945</v>
      </c>
      <c r="AA1293" t="s">
        <v>29</v>
      </c>
      <c r="AB1293" s="3">
        <v>22408</v>
      </c>
      <c r="AC1293">
        <v>0</v>
      </c>
      <c r="AD1293">
        <v>0</v>
      </c>
      <c r="AE1293" s="3">
        <v>22408</v>
      </c>
      <c r="AF1293" s="3">
        <f t="shared" si="80"/>
        <v>0</v>
      </c>
      <c r="AG1293" s="3">
        <v>22408</v>
      </c>
      <c r="AH1293" s="3">
        <f t="shared" si="81"/>
        <v>23147.464</v>
      </c>
      <c r="AI1293" s="3">
        <f t="shared" si="82"/>
        <v>23888.182848</v>
      </c>
      <c r="AJ1293">
        <v>0</v>
      </c>
      <c r="AK1293">
        <v>5280</v>
      </c>
      <c r="AL1293">
        <v>1577.16</v>
      </c>
      <c r="AM1293">
        <f t="shared" si="83"/>
        <v>3154.32</v>
      </c>
      <c r="AN1293">
        <v>15550.84</v>
      </c>
      <c r="AO1293">
        <v>7.04</v>
      </c>
    </row>
    <row r="1294" spans="1:41" hidden="1" x14ac:dyDescent="0.3">
      <c r="A1294">
        <v>12248</v>
      </c>
      <c r="B1294">
        <v>224682</v>
      </c>
      <c r="C1294">
        <v>256964</v>
      </c>
      <c r="D1294">
        <v>6519</v>
      </c>
      <c r="G1294" t="s">
        <v>1902</v>
      </c>
      <c r="H1294" t="s">
        <v>1903</v>
      </c>
      <c r="I1294">
        <v>0</v>
      </c>
      <c r="J1294" t="s">
        <v>519</v>
      </c>
      <c r="K1294" t="s">
        <v>520</v>
      </c>
      <c r="L1294">
        <v>5</v>
      </c>
      <c r="M1294">
        <v>58</v>
      </c>
      <c r="N1294" t="s">
        <v>617</v>
      </c>
      <c r="O1294" t="s">
        <v>618</v>
      </c>
      <c r="P1294" t="s">
        <v>619</v>
      </c>
      <c r="Q1294" t="s">
        <v>524</v>
      </c>
      <c r="R1294" t="s">
        <v>525</v>
      </c>
      <c r="S1294" t="s">
        <v>526</v>
      </c>
      <c r="T1294" t="s">
        <v>527</v>
      </c>
      <c r="U1294" t="s">
        <v>779</v>
      </c>
      <c r="V1294" t="s">
        <v>780</v>
      </c>
      <c r="W1294" t="s">
        <v>541</v>
      </c>
      <c r="X1294" t="s">
        <v>542</v>
      </c>
      <c r="Y1294" t="s">
        <v>532</v>
      </c>
      <c r="Z1294" t="s">
        <v>533</v>
      </c>
      <c r="AA1294" t="s">
        <v>28</v>
      </c>
      <c r="AB1294" s="3">
        <v>10260</v>
      </c>
      <c r="AC1294">
        <v>0</v>
      </c>
      <c r="AD1294">
        <v>0</v>
      </c>
      <c r="AE1294" s="3">
        <v>10260</v>
      </c>
      <c r="AF1294" s="3">
        <f t="shared" si="80"/>
        <v>0</v>
      </c>
      <c r="AG1294" s="3">
        <v>10260</v>
      </c>
      <c r="AH1294" s="3">
        <f t="shared" si="81"/>
        <v>10598.58</v>
      </c>
      <c r="AI1294" s="3">
        <f t="shared" si="82"/>
        <v>10937.734560000001</v>
      </c>
      <c r="AJ1294">
        <v>0</v>
      </c>
      <c r="AK1294">
        <v>0</v>
      </c>
      <c r="AL1294">
        <v>0</v>
      </c>
      <c r="AM1294">
        <f t="shared" si="83"/>
        <v>0</v>
      </c>
      <c r="AN1294">
        <v>10260</v>
      </c>
      <c r="AO1294">
        <v>0</v>
      </c>
    </row>
    <row r="1295" spans="1:41" hidden="1" x14ac:dyDescent="0.3">
      <c r="A1295">
        <v>12258</v>
      </c>
      <c r="B1295">
        <v>231690</v>
      </c>
      <c r="C1295">
        <v>257635</v>
      </c>
      <c r="D1295">
        <v>6592</v>
      </c>
      <c r="G1295" t="s">
        <v>1944</v>
      </c>
      <c r="H1295" t="s">
        <v>1945</v>
      </c>
      <c r="I1295">
        <v>0</v>
      </c>
      <c r="J1295" t="s">
        <v>519</v>
      </c>
      <c r="K1295" t="s">
        <v>520</v>
      </c>
      <c r="L1295">
        <v>5</v>
      </c>
      <c r="M1295">
        <v>58</v>
      </c>
      <c r="N1295" t="s">
        <v>617</v>
      </c>
      <c r="O1295" t="s">
        <v>618</v>
      </c>
      <c r="P1295" t="s">
        <v>619</v>
      </c>
      <c r="Q1295" t="s">
        <v>524</v>
      </c>
      <c r="R1295" t="s">
        <v>525</v>
      </c>
      <c r="S1295" t="s">
        <v>526</v>
      </c>
      <c r="T1295" t="s">
        <v>527</v>
      </c>
      <c r="U1295" t="s">
        <v>779</v>
      </c>
      <c r="V1295" t="s">
        <v>780</v>
      </c>
      <c r="W1295" t="s">
        <v>530</v>
      </c>
      <c r="X1295" t="s">
        <v>531</v>
      </c>
      <c r="Y1295" t="s">
        <v>1882</v>
      </c>
      <c r="Z1295" t="s">
        <v>1883</v>
      </c>
      <c r="AA1295" t="s">
        <v>29</v>
      </c>
      <c r="AB1295" s="3">
        <v>22194</v>
      </c>
      <c r="AC1295">
        <v>0</v>
      </c>
      <c r="AD1295">
        <v>0</v>
      </c>
      <c r="AE1295" s="3">
        <v>22194</v>
      </c>
      <c r="AF1295" s="3">
        <f t="shared" si="80"/>
        <v>0</v>
      </c>
      <c r="AG1295" s="3">
        <v>22194</v>
      </c>
      <c r="AH1295" s="3">
        <f t="shared" si="81"/>
        <v>22926.401999999998</v>
      </c>
      <c r="AI1295" s="3">
        <f t="shared" si="82"/>
        <v>23660.046864</v>
      </c>
      <c r="AJ1295">
        <v>0</v>
      </c>
      <c r="AK1295">
        <v>0</v>
      </c>
      <c r="AL1295">
        <v>0</v>
      </c>
      <c r="AM1295">
        <f t="shared" si="83"/>
        <v>0</v>
      </c>
      <c r="AN1295">
        <v>22194</v>
      </c>
      <c r="AO1295">
        <v>0</v>
      </c>
    </row>
    <row r="1296" spans="1:41" hidden="1" x14ac:dyDescent="0.3">
      <c r="A1296">
        <v>12249</v>
      </c>
      <c r="B1296">
        <v>224683</v>
      </c>
      <c r="C1296">
        <v>256965</v>
      </c>
      <c r="D1296">
        <v>6520</v>
      </c>
      <c r="G1296" t="s">
        <v>1908</v>
      </c>
      <c r="H1296" t="s">
        <v>1909</v>
      </c>
      <c r="I1296">
        <v>0</v>
      </c>
      <c r="J1296" t="s">
        <v>519</v>
      </c>
      <c r="K1296" t="s">
        <v>520</v>
      </c>
      <c r="L1296">
        <v>5</v>
      </c>
      <c r="M1296">
        <v>58</v>
      </c>
      <c r="N1296" t="s">
        <v>617</v>
      </c>
      <c r="O1296" t="s">
        <v>618</v>
      </c>
      <c r="P1296" t="s">
        <v>619</v>
      </c>
      <c r="Q1296" t="s">
        <v>524</v>
      </c>
      <c r="R1296" t="s">
        <v>525</v>
      </c>
      <c r="S1296" t="s">
        <v>526</v>
      </c>
      <c r="T1296" t="s">
        <v>527</v>
      </c>
      <c r="U1296" t="s">
        <v>779</v>
      </c>
      <c r="V1296" t="s">
        <v>780</v>
      </c>
      <c r="W1296" t="s">
        <v>541</v>
      </c>
      <c r="X1296" t="s">
        <v>542</v>
      </c>
      <c r="Y1296" t="s">
        <v>532</v>
      </c>
      <c r="Z1296" t="s">
        <v>533</v>
      </c>
      <c r="AA1296" t="s">
        <v>28</v>
      </c>
      <c r="AB1296" s="3">
        <v>10260</v>
      </c>
      <c r="AC1296">
        <v>0</v>
      </c>
      <c r="AD1296">
        <v>0</v>
      </c>
      <c r="AE1296" s="3">
        <v>10260</v>
      </c>
      <c r="AF1296" s="3">
        <f t="shared" si="80"/>
        <v>0</v>
      </c>
      <c r="AG1296" s="3">
        <v>10260</v>
      </c>
      <c r="AH1296" s="3">
        <f t="shared" si="81"/>
        <v>10598.58</v>
      </c>
      <c r="AI1296" s="3">
        <f t="shared" si="82"/>
        <v>10937.734560000001</v>
      </c>
      <c r="AJ1296">
        <v>0</v>
      </c>
      <c r="AK1296">
        <v>0</v>
      </c>
      <c r="AL1296">
        <v>0</v>
      </c>
      <c r="AM1296">
        <f t="shared" si="83"/>
        <v>0</v>
      </c>
      <c r="AN1296">
        <v>10260</v>
      </c>
      <c r="AO1296">
        <v>0</v>
      </c>
    </row>
    <row r="1297" spans="1:41" hidden="1" x14ac:dyDescent="0.3">
      <c r="A1297">
        <v>11189</v>
      </c>
      <c r="B1297">
        <v>199175</v>
      </c>
      <c r="C1297">
        <v>236696</v>
      </c>
      <c r="D1297">
        <v>505</v>
      </c>
      <c r="E1297" t="str">
        <f>CONCATENATE(MID(G1297,8,3),F1297)</f>
        <v>002/053/1027</v>
      </c>
      <c r="F1297" s="252" t="s">
        <v>664</v>
      </c>
      <c r="G1297" t="s">
        <v>1550</v>
      </c>
      <c r="H1297" t="s">
        <v>1551</v>
      </c>
      <c r="I1297">
        <v>0</v>
      </c>
      <c r="J1297" t="s">
        <v>519</v>
      </c>
      <c r="K1297" t="s">
        <v>520</v>
      </c>
      <c r="L1297">
        <v>10</v>
      </c>
      <c r="M1297">
        <v>106</v>
      </c>
      <c r="N1297" t="s">
        <v>1161</v>
      </c>
      <c r="O1297" t="s">
        <v>565</v>
      </c>
      <c r="P1297" t="s">
        <v>566</v>
      </c>
      <c r="Q1297" t="s">
        <v>524</v>
      </c>
      <c r="R1297" t="s">
        <v>525</v>
      </c>
      <c r="S1297" t="s">
        <v>526</v>
      </c>
      <c r="T1297" t="s">
        <v>527</v>
      </c>
      <c r="U1297" t="s">
        <v>554</v>
      </c>
      <c r="V1297" t="s">
        <v>555</v>
      </c>
      <c r="W1297" t="s">
        <v>541</v>
      </c>
      <c r="X1297" t="s">
        <v>542</v>
      </c>
      <c r="Y1297" t="s">
        <v>665</v>
      </c>
      <c r="Z1297" t="s">
        <v>666</v>
      </c>
      <c r="AA1297" t="s">
        <v>29</v>
      </c>
      <c r="AB1297" s="3">
        <v>22176</v>
      </c>
      <c r="AC1297">
        <v>0</v>
      </c>
      <c r="AD1297">
        <v>0</v>
      </c>
      <c r="AE1297" s="3">
        <v>22176</v>
      </c>
      <c r="AF1297" s="3">
        <f t="shared" si="80"/>
        <v>6641.7649500495354</v>
      </c>
      <c r="AG1297" s="3">
        <v>28817.764950049535</v>
      </c>
      <c r="AH1297" s="3">
        <f t="shared" si="81"/>
        <v>29768.751193401167</v>
      </c>
      <c r="AI1297" s="3">
        <f t="shared" si="82"/>
        <v>30721.351231590004</v>
      </c>
      <c r="AJ1297">
        <v>0</v>
      </c>
      <c r="AK1297">
        <v>0</v>
      </c>
      <c r="AL1297">
        <v>17502.439999999999</v>
      </c>
      <c r="AM1297">
        <f t="shared" si="83"/>
        <v>35004.879999999997</v>
      </c>
      <c r="AN1297">
        <v>4673.5600000000004</v>
      </c>
      <c r="AO1297">
        <v>78.930000000000007</v>
      </c>
    </row>
    <row r="1298" spans="1:41" hidden="1" x14ac:dyDescent="0.3">
      <c r="A1298">
        <v>12392</v>
      </c>
      <c r="B1298">
        <v>224575</v>
      </c>
      <c r="C1298">
        <v>256888</v>
      </c>
      <c r="D1298">
        <v>6577</v>
      </c>
      <c r="G1298" t="s">
        <v>1950</v>
      </c>
      <c r="H1298" t="s">
        <v>1951</v>
      </c>
      <c r="I1298">
        <v>0</v>
      </c>
      <c r="J1298" t="s">
        <v>519</v>
      </c>
      <c r="K1298" t="s">
        <v>520</v>
      </c>
      <c r="L1298">
        <v>5</v>
      </c>
      <c r="M1298">
        <v>58</v>
      </c>
      <c r="N1298" t="s">
        <v>617</v>
      </c>
      <c r="O1298" t="s">
        <v>618</v>
      </c>
      <c r="P1298" t="s">
        <v>619</v>
      </c>
      <c r="Q1298" t="s">
        <v>524</v>
      </c>
      <c r="R1298" t="s">
        <v>525</v>
      </c>
      <c r="S1298" t="s">
        <v>526</v>
      </c>
      <c r="T1298" t="s">
        <v>527</v>
      </c>
      <c r="U1298" t="s">
        <v>779</v>
      </c>
      <c r="V1298" t="s">
        <v>780</v>
      </c>
      <c r="W1298" t="s">
        <v>541</v>
      </c>
      <c r="X1298" t="s">
        <v>542</v>
      </c>
      <c r="Y1298" t="s">
        <v>532</v>
      </c>
      <c r="Z1298" t="s">
        <v>533</v>
      </c>
      <c r="AA1298" t="s">
        <v>28</v>
      </c>
      <c r="AB1298" s="3">
        <v>10260</v>
      </c>
      <c r="AC1298">
        <v>0</v>
      </c>
      <c r="AD1298">
        <v>0</v>
      </c>
      <c r="AE1298" s="3">
        <v>10260</v>
      </c>
      <c r="AF1298" s="3">
        <f t="shared" si="80"/>
        <v>0</v>
      </c>
      <c r="AG1298" s="3">
        <v>10260</v>
      </c>
      <c r="AH1298" s="3">
        <f t="shared" si="81"/>
        <v>10598.58</v>
      </c>
      <c r="AI1298" s="3">
        <f t="shared" si="82"/>
        <v>10937.734560000001</v>
      </c>
      <c r="AJ1298">
        <v>0</v>
      </c>
      <c r="AK1298">
        <v>0</v>
      </c>
      <c r="AL1298">
        <v>0</v>
      </c>
      <c r="AM1298">
        <f t="shared" si="83"/>
        <v>0</v>
      </c>
      <c r="AN1298">
        <v>10260</v>
      </c>
      <c r="AO1298">
        <v>0</v>
      </c>
    </row>
    <row r="1299" spans="1:41" hidden="1" x14ac:dyDescent="0.3">
      <c r="A1299">
        <v>12402</v>
      </c>
      <c r="B1299">
        <v>231750</v>
      </c>
      <c r="C1299">
        <v>257680</v>
      </c>
      <c r="D1299">
        <v>6597</v>
      </c>
      <c r="G1299" t="s">
        <v>2126</v>
      </c>
      <c r="H1299" t="s">
        <v>2127</v>
      </c>
      <c r="I1299">
        <v>0</v>
      </c>
      <c r="J1299" t="s">
        <v>519</v>
      </c>
      <c r="K1299" t="s">
        <v>520</v>
      </c>
      <c r="L1299">
        <v>5</v>
      </c>
      <c r="M1299">
        <v>58</v>
      </c>
      <c r="N1299" t="s">
        <v>617</v>
      </c>
      <c r="O1299" t="s">
        <v>618</v>
      </c>
      <c r="P1299" t="s">
        <v>619</v>
      </c>
      <c r="Q1299" t="s">
        <v>524</v>
      </c>
      <c r="R1299" t="s">
        <v>525</v>
      </c>
      <c r="S1299" t="s">
        <v>526</v>
      </c>
      <c r="T1299" t="s">
        <v>527</v>
      </c>
      <c r="U1299" t="s">
        <v>779</v>
      </c>
      <c r="V1299" t="s">
        <v>780</v>
      </c>
      <c r="W1299" t="s">
        <v>530</v>
      </c>
      <c r="X1299" t="s">
        <v>531</v>
      </c>
      <c r="Y1299" t="s">
        <v>1882</v>
      </c>
      <c r="Z1299" t="s">
        <v>1883</v>
      </c>
      <c r="AA1299" t="s">
        <v>29</v>
      </c>
      <c r="AB1299" s="3">
        <v>21974</v>
      </c>
      <c r="AC1299">
        <v>0</v>
      </c>
      <c r="AD1299">
        <v>0</v>
      </c>
      <c r="AE1299" s="3">
        <v>21974</v>
      </c>
      <c r="AF1299" s="3">
        <f t="shared" si="80"/>
        <v>0</v>
      </c>
      <c r="AG1299" s="3">
        <v>21974</v>
      </c>
      <c r="AH1299" s="3">
        <f t="shared" si="81"/>
        <v>22699.142</v>
      </c>
      <c r="AI1299" s="3">
        <f t="shared" si="82"/>
        <v>23425.514544000001</v>
      </c>
      <c r="AJ1299">
        <v>0</v>
      </c>
      <c r="AK1299">
        <v>0</v>
      </c>
      <c r="AL1299">
        <v>0</v>
      </c>
      <c r="AM1299">
        <f t="shared" si="83"/>
        <v>0</v>
      </c>
      <c r="AN1299">
        <v>21974</v>
      </c>
      <c r="AO1299">
        <v>0</v>
      </c>
    </row>
    <row r="1300" spans="1:41" hidden="1" x14ac:dyDescent="0.3">
      <c r="A1300">
        <v>12393</v>
      </c>
      <c r="B1300">
        <v>224576</v>
      </c>
      <c r="C1300">
        <v>256889</v>
      </c>
      <c r="D1300">
        <v>6578</v>
      </c>
      <c r="G1300" t="s">
        <v>2096</v>
      </c>
      <c r="H1300" t="s">
        <v>2097</v>
      </c>
      <c r="I1300">
        <v>0</v>
      </c>
      <c r="J1300" t="s">
        <v>519</v>
      </c>
      <c r="K1300" t="s">
        <v>520</v>
      </c>
      <c r="L1300">
        <v>5</v>
      </c>
      <c r="M1300">
        <v>58</v>
      </c>
      <c r="N1300" t="s">
        <v>617</v>
      </c>
      <c r="O1300" t="s">
        <v>618</v>
      </c>
      <c r="P1300" t="s">
        <v>619</v>
      </c>
      <c r="Q1300" t="s">
        <v>524</v>
      </c>
      <c r="R1300" t="s">
        <v>525</v>
      </c>
      <c r="S1300" t="s">
        <v>526</v>
      </c>
      <c r="T1300" t="s">
        <v>527</v>
      </c>
      <c r="U1300" t="s">
        <v>779</v>
      </c>
      <c r="V1300" t="s">
        <v>780</v>
      </c>
      <c r="W1300" t="s">
        <v>541</v>
      </c>
      <c r="X1300" t="s">
        <v>542</v>
      </c>
      <c r="Y1300" t="s">
        <v>532</v>
      </c>
      <c r="Z1300" t="s">
        <v>533</v>
      </c>
      <c r="AA1300" t="s">
        <v>28</v>
      </c>
      <c r="AB1300" s="3">
        <v>10260</v>
      </c>
      <c r="AC1300">
        <v>0</v>
      </c>
      <c r="AD1300">
        <v>0</v>
      </c>
      <c r="AE1300" s="3">
        <v>10260</v>
      </c>
      <c r="AF1300" s="3">
        <f t="shared" si="80"/>
        <v>0</v>
      </c>
      <c r="AG1300" s="3">
        <v>10260</v>
      </c>
      <c r="AH1300" s="3">
        <f t="shared" si="81"/>
        <v>10598.58</v>
      </c>
      <c r="AI1300" s="3">
        <f t="shared" si="82"/>
        <v>10937.734560000001</v>
      </c>
      <c r="AJ1300">
        <v>0</v>
      </c>
      <c r="AK1300">
        <v>0</v>
      </c>
      <c r="AL1300">
        <v>0</v>
      </c>
      <c r="AM1300">
        <f t="shared" si="83"/>
        <v>0</v>
      </c>
      <c r="AN1300">
        <v>10260</v>
      </c>
      <c r="AO1300">
        <v>0</v>
      </c>
    </row>
    <row r="1301" spans="1:41" hidden="1" x14ac:dyDescent="0.3">
      <c r="A1301">
        <v>12394</v>
      </c>
      <c r="B1301">
        <v>224577</v>
      </c>
      <c r="C1301">
        <v>256890</v>
      </c>
      <c r="D1301">
        <v>6579</v>
      </c>
      <c r="G1301" t="s">
        <v>1954</v>
      </c>
      <c r="H1301" t="s">
        <v>1955</v>
      </c>
      <c r="I1301">
        <v>0</v>
      </c>
      <c r="J1301" t="s">
        <v>519</v>
      </c>
      <c r="K1301" t="s">
        <v>520</v>
      </c>
      <c r="L1301">
        <v>5</v>
      </c>
      <c r="M1301">
        <v>58</v>
      </c>
      <c r="N1301" t="s">
        <v>617</v>
      </c>
      <c r="O1301" t="s">
        <v>618</v>
      </c>
      <c r="P1301" t="s">
        <v>619</v>
      </c>
      <c r="Q1301" t="s">
        <v>524</v>
      </c>
      <c r="R1301" t="s">
        <v>525</v>
      </c>
      <c r="S1301" t="s">
        <v>526</v>
      </c>
      <c r="T1301" t="s">
        <v>527</v>
      </c>
      <c r="U1301" t="s">
        <v>779</v>
      </c>
      <c r="V1301" t="s">
        <v>780</v>
      </c>
      <c r="W1301" t="s">
        <v>541</v>
      </c>
      <c r="X1301" t="s">
        <v>542</v>
      </c>
      <c r="Y1301" t="s">
        <v>532</v>
      </c>
      <c r="Z1301" t="s">
        <v>533</v>
      </c>
      <c r="AA1301" t="s">
        <v>28</v>
      </c>
      <c r="AB1301" s="3">
        <v>10260</v>
      </c>
      <c r="AC1301">
        <v>0</v>
      </c>
      <c r="AD1301">
        <v>0</v>
      </c>
      <c r="AE1301" s="3">
        <v>10260</v>
      </c>
      <c r="AF1301" s="3">
        <f t="shared" si="80"/>
        <v>0</v>
      </c>
      <c r="AG1301" s="3">
        <v>10260</v>
      </c>
      <c r="AH1301" s="3">
        <f t="shared" si="81"/>
        <v>10598.58</v>
      </c>
      <c r="AI1301" s="3">
        <f t="shared" si="82"/>
        <v>10937.734560000001</v>
      </c>
      <c r="AJ1301">
        <v>0</v>
      </c>
      <c r="AK1301">
        <v>0</v>
      </c>
      <c r="AL1301">
        <v>0</v>
      </c>
      <c r="AM1301">
        <f t="shared" si="83"/>
        <v>0</v>
      </c>
      <c r="AN1301">
        <v>10260</v>
      </c>
      <c r="AO1301">
        <v>0</v>
      </c>
    </row>
    <row r="1302" spans="1:41" hidden="1" x14ac:dyDescent="0.3">
      <c r="A1302">
        <v>12405</v>
      </c>
      <c r="B1302">
        <v>231752</v>
      </c>
      <c r="C1302">
        <v>257682</v>
      </c>
      <c r="D1302">
        <v>6600</v>
      </c>
      <c r="G1302" t="s">
        <v>2048</v>
      </c>
      <c r="H1302" t="s">
        <v>2049</v>
      </c>
      <c r="I1302">
        <v>0</v>
      </c>
      <c r="J1302" t="s">
        <v>519</v>
      </c>
      <c r="K1302" t="s">
        <v>520</v>
      </c>
      <c r="L1302">
        <v>5</v>
      </c>
      <c r="M1302">
        <v>58</v>
      </c>
      <c r="N1302" t="s">
        <v>617</v>
      </c>
      <c r="O1302" t="s">
        <v>618</v>
      </c>
      <c r="P1302" t="s">
        <v>619</v>
      </c>
      <c r="Q1302" t="s">
        <v>524</v>
      </c>
      <c r="R1302" t="s">
        <v>525</v>
      </c>
      <c r="S1302" t="s">
        <v>526</v>
      </c>
      <c r="T1302" t="s">
        <v>527</v>
      </c>
      <c r="U1302" t="s">
        <v>779</v>
      </c>
      <c r="V1302" t="s">
        <v>780</v>
      </c>
      <c r="W1302" t="s">
        <v>530</v>
      </c>
      <c r="X1302" t="s">
        <v>531</v>
      </c>
      <c r="Y1302" t="s">
        <v>1882</v>
      </c>
      <c r="Z1302" t="s">
        <v>1883</v>
      </c>
      <c r="AA1302" t="s">
        <v>29</v>
      </c>
      <c r="AB1302" s="3">
        <v>21974</v>
      </c>
      <c r="AC1302">
        <v>0</v>
      </c>
      <c r="AD1302">
        <v>0</v>
      </c>
      <c r="AE1302" s="3">
        <v>21974</v>
      </c>
      <c r="AF1302" s="3">
        <f t="shared" si="80"/>
        <v>0</v>
      </c>
      <c r="AG1302" s="3">
        <v>21974</v>
      </c>
      <c r="AH1302" s="3">
        <f t="shared" si="81"/>
        <v>22699.142</v>
      </c>
      <c r="AI1302" s="3">
        <f t="shared" si="82"/>
        <v>23425.514544000001</v>
      </c>
      <c r="AJ1302">
        <v>0</v>
      </c>
      <c r="AK1302">
        <v>0</v>
      </c>
      <c r="AL1302">
        <v>0</v>
      </c>
      <c r="AM1302">
        <f t="shared" si="83"/>
        <v>0</v>
      </c>
      <c r="AN1302">
        <v>21974</v>
      </c>
      <c r="AO1302">
        <v>0</v>
      </c>
    </row>
    <row r="1303" spans="1:41" hidden="1" x14ac:dyDescent="0.3">
      <c r="A1303">
        <v>12395</v>
      </c>
      <c r="B1303">
        <v>224578</v>
      </c>
      <c r="C1303">
        <v>256891</v>
      </c>
      <c r="D1303">
        <v>6580</v>
      </c>
      <c r="G1303" t="s">
        <v>1956</v>
      </c>
      <c r="H1303" t="s">
        <v>1957</v>
      </c>
      <c r="I1303">
        <v>0</v>
      </c>
      <c r="J1303" t="s">
        <v>519</v>
      </c>
      <c r="K1303" t="s">
        <v>520</v>
      </c>
      <c r="L1303">
        <v>5</v>
      </c>
      <c r="M1303">
        <v>58</v>
      </c>
      <c r="N1303" t="s">
        <v>617</v>
      </c>
      <c r="O1303" t="s">
        <v>618</v>
      </c>
      <c r="P1303" t="s">
        <v>619</v>
      </c>
      <c r="Q1303" t="s">
        <v>524</v>
      </c>
      <c r="R1303" t="s">
        <v>525</v>
      </c>
      <c r="S1303" t="s">
        <v>526</v>
      </c>
      <c r="T1303" t="s">
        <v>527</v>
      </c>
      <c r="U1303" t="s">
        <v>779</v>
      </c>
      <c r="V1303" t="s">
        <v>780</v>
      </c>
      <c r="W1303" t="s">
        <v>541</v>
      </c>
      <c r="X1303" t="s">
        <v>542</v>
      </c>
      <c r="Y1303" t="s">
        <v>532</v>
      </c>
      <c r="Z1303" t="s">
        <v>533</v>
      </c>
      <c r="AA1303" t="s">
        <v>28</v>
      </c>
      <c r="AB1303" s="3">
        <v>10260</v>
      </c>
      <c r="AC1303">
        <v>0</v>
      </c>
      <c r="AD1303">
        <v>0</v>
      </c>
      <c r="AE1303" s="3">
        <v>10260</v>
      </c>
      <c r="AF1303" s="3">
        <f t="shared" si="80"/>
        <v>0</v>
      </c>
      <c r="AG1303" s="3">
        <v>10260</v>
      </c>
      <c r="AH1303" s="3">
        <f t="shared" si="81"/>
        <v>10598.58</v>
      </c>
      <c r="AI1303" s="3">
        <f t="shared" si="82"/>
        <v>10937.734560000001</v>
      </c>
      <c r="AJ1303">
        <v>0</v>
      </c>
      <c r="AK1303">
        <v>0</v>
      </c>
      <c r="AL1303">
        <v>0</v>
      </c>
      <c r="AM1303">
        <f t="shared" si="83"/>
        <v>0</v>
      </c>
      <c r="AN1303">
        <v>10260</v>
      </c>
      <c r="AO1303">
        <v>0</v>
      </c>
    </row>
    <row r="1304" spans="1:41" hidden="1" x14ac:dyDescent="0.3">
      <c r="A1304">
        <v>11101</v>
      </c>
      <c r="B1304">
        <v>201912</v>
      </c>
      <c r="C1304">
        <v>239389</v>
      </c>
      <c r="D1304">
        <v>417</v>
      </c>
      <c r="G1304" t="s">
        <v>1412</v>
      </c>
      <c r="H1304" t="s">
        <v>1413</v>
      </c>
      <c r="I1304">
        <v>0</v>
      </c>
      <c r="J1304" t="s">
        <v>519</v>
      </c>
      <c r="K1304" t="s">
        <v>520</v>
      </c>
      <c r="L1304">
        <v>10</v>
      </c>
      <c r="M1304">
        <v>94</v>
      </c>
      <c r="N1304" t="s">
        <v>921</v>
      </c>
      <c r="O1304" t="s">
        <v>922</v>
      </c>
      <c r="P1304" t="s">
        <v>923</v>
      </c>
      <c r="Q1304" t="s">
        <v>524</v>
      </c>
      <c r="R1304" t="s">
        <v>525</v>
      </c>
      <c r="S1304" t="s">
        <v>526</v>
      </c>
      <c r="T1304" t="s">
        <v>527</v>
      </c>
      <c r="U1304" t="s">
        <v>554</v>
      </c>
      <c r="V1304" t="s">
        <v>555</v>
      </c>
      <c r="W1304" t="s">
        <v>541</v>
      </c>
      <c r="X1304" t="s">
        <v>542</v>
      </c>
      <c r="Y1304" t="s">
        <v>648</v>
      </c>
      <c r="Z1304" t="s">
        <v>649</v>
      </c>
      <c r="AA1304" t="s">
        <v>29</v>
      </c>
      <c r="AB1304" s="3">
        <v>21917</v>
      </c>
      <c r="AC1304">
        <v>0</v>
      </c>
      <c r="AD1304">
        <v>0</v>
      </c>
      <c r="AE1304" s="3">
        <v>21917</v>
      </c>
      <c r="AF1304" s="3">
        <f t="shared" si="80"/>
        <v>0</v>
      </c>
      <c r="AG1304" s="3">
        <v>21917</v>
      </c>
      <c r="AH1304" s="3">
        <f t="shared" si="81"/>
        <v>22640.260999999999</v>
      </c>
      <c r="AI1304" s="3">
        <f t="shared" si="82"/>
        <v>23364.749351999999</v>
      </c>
      <c r="AJ1304">
        <v>0</v>
      </c>
      <c r="AK1304">
        <v>0</v>
      </c>
      <c r="AL1304">
        <v>12670.73</v>
      </c>
      <c r="AM1304">
        <f t="shared" si="83"/>
        <v>25341.46</v>
      </c>
      <c r="AN1304">
        <v>9246.27</v>
      </c>
      <c r="AO1304">
        <v>57.81</v>
      </c>
    </row>
    <row r="1305" spans="1:41" hidden="1" x14ac:dyDescent="0.3">
      <c r="A1305">
        <v>11531</v>
      </c>
      <c r="B1305">
        <v>225915</v>
      </c>
      <c r="C1305">
        <v>257507</v>
      </c>
      <c r="D1305">
        <v>2328</v>
      </c>
      <c r="G1305" t="s">
        <v>1751</v>
      </c>
      <c r="H1305" t="s">
        <v>1752</v>
      </c>
      <c r="I1305">
        <v>0</v>
      </c>
      <c r="J1305" t="s">
        <v>519</v>
      </c>
      <c r="K1305" t="s">
        <v>520</v>
      </c>
      <c r="L1305">
        <v>7</v>
      </c>
      <c r="M1305">
        <v>76</v>
      </c>
      <c r="N1305" t="s">
        <v>521</v>
      </c>
      <c r="O1305" t="s">
        <v>522</v>
      </c>
      <c r="P1305" t="s">
        <v>523</v>
      </c>
      <c r="Q1305" t="s">
        <v>524</v>
      </c>
      <c r="R1305" t="s">
        <v>525</v>
      </c>
      <c r="S1305" t="s">
        <v>526</v>
      </c>
      <c r="T1305" t="s">
        <v>527</v>
      </c>
      <c r="U1305" t="s">
        <v>554</v>
      </c>
      <c r="V1305" t="s">
        <v>555</v>
      </c>
      <c r="W1305" t="s">
        <v>530</v>
      </c>
      <c r="X1305" t="s">
        <v>531</v>
      </c>
      <c r="Y1305" t="s">
        <v>944</v>
      </c>
      <c r="Z1305" t="s">
        <v>945</v>
      </c>
      <c r="AA1305" t="s">
        <v>29</v>
      </c>
      <c r="AB1305" s="3">
        <v>21835</v>
      </c>
      <c r="AC1305">
        <v>0</v>
      </c>
      <c r="AD1305">
        <v>0</v>
      </c>
      <c r="AE1305" s="3">
        <v>21835</v>
      </c>
      <c r="AF1305" s="3">
        <f t="shared" si="80"/>
        <v>0</v>
      </c>
      <c r="AG1305" s="3">
        <v>21835</v>
      </c>
      <c r="AH1305" s="3">
        <f t="shared" si="81"/>
        <v>22555.554999999997</v>
      </c>
      <c r="AI1305" s="3">
        <f t="shared" si="82"/>
        <v>23277.332759999998</v>
      </c>
      <c r="AJ1305">
        <v>0</v>
      </c>
      <c r="AK1305">
        <v>0</v>
      </c>
      <c r="AL1305">
        <v>0</v>
      </c>
      <c r="AM1305">
        <f t="shared" si="83"/>
        <v>0</v>
      </c>
      <c r="AN1305">
        <v>21835</v>
      </c>
      <c r="AO1305">
        <v>0</v>
      </c>
    </row>
    <row r="1306" spans="1:41" hidden="1" x14ac:dyDescent="0.3">
      <c r="A1306">
        <v>12396</v>
      </c>
      <c r="B1306">
        <v>224579</v>
      </c>
      <c r="C1306">
        <v>256892</v>
      </c>
      <c r="D1306">
        <v>6581</v>
      </c>
      <c r="G1306" t="s">
        <v>1904</v>
      </c>
      <c r="H1306" t="s">
        <v>1905</v>
      </c>
      <c r="I1306">
        <v>0</v>
      </c>
      <c r="J1306" t="s">
        <v>519</v>
      </c>
      <c r="K1306" t="s">
        <v>520</v>
      </c>
      <c r="L1306">
        <v>5</v>
      </c>
      <c r="M1306">
        <v>58</v>
      </c>
      <c r="N1306" t="s">
        <v>617</v>
      </c>
      <c r="O1306" t="s">
        <v>618</v>
      </c>
      <c r="P1306" t="s">
        <v>619</v>
      </c>
      <c r="Q1306" t="s">
        <v>524</v>
      </c>
      <c r="R1306" t="s">
        <v>525</v>
      </c>
      <c r="S1306" t="s">
        <v>526</v>
      </c>
      <c r="T1306" t="s">
        <v>527</v>
      </c>
      <c r="U1306" t="s">
        <v>779</v>
      </c>
      <c r="V1306" t="s">
        <v>780</v>
      </c>
      <c r="W1306" t="s">
        <v>541</v>
      </c>
      <c r="X1306" t="s">
        <v>542</v>
      </c>
      <c r="Y1306" t="s">
        <v>532</v>
      </c>
      <c r="Z1306" t="s">
        <v>533</v>
      </c>
      <c r="AA1306" t="s">
        <v>28</v>
      </c>
      <c r="AB1306" s="3">
        <v>10260</v>
      </c>
      <c r="AC1306">
        <v>0</v>
      </c>
      <c r="AD1306">
        <v>0</v>
      </c>
      <c r="AE1306" s="3">
        <v>10260</v>
      </c>
      <c r="AF1306" s="3">
        <f t="shared" si="80"/>
        <v>0</v>
      </c>
      <c r="AG1306" s="3">
        <v>10260</v>
      </c>
      <c r="AH1306" s="3">
        <f t="shared" si="81"/>
        <v>10598.58</v>
      </c>
      <c r="AI1306" s="3">
        <f t="shared" si="82"/>
        <v>10937.734560000001</v>
      </c>
      <c r="AJ1306">
        <v>0</v>
      </c>
      <c r="AK1306">
        <v>0</v>
      </c>
      <c r="AL1306">
        <v>6930.44</v>
      </c>
      <c r="AM1306">
        <f t="shared" si="83"/>
        <v>13860.88</v>
      </c>
      <c r="AN1306">
        <v>3329.56</v>
      </c>
      <c r="AO1306">
        <v>67.55</v>
      </c>
    </row>
    <row r="1307" spans="1:41" hidden="1" x14ac:dyDescent="0.3">
      <c r="A1307">
        <v>11362</v>
      </c>
      <c r="B1307">
        <v>231583</v>
      </c>
      <c r="C1307">
        <v>263425</v>
      </c>
      <c r="D1307">
        <v>1259</v>
      </c>
      <c r="G1307" t="s">
        <v>1650</v>
      </c>
      <c r="H1307" t="s">
        <v>1651</v>
      </c>
      <c r="I1307">
        <v>0</v>
      </c>
      <c r="J1307" t="s">
        <v>519</v>
      </c>
      <c r="K1307" t="s">
        <v>520</v>
      </c>
      <c r="L1307">
        <v>5</v>
      </c>
      <c r="M1307">
        <v>83</v>
      </c>
      <c r="N1307" t="s">
        <v>898</v>
      </c>
      <c r="O1307" t="s">
        <v>899</v>
      </c>
      <c r="P1307" t="s">
        <v>900</v>
      </c>
      <c r="Q1307" t="s">
        <v>524</v>
      </c>
      <c r="R1307" t="s">
        <v>525</v>
      </c>
      <c r="S1307" t="s">
        <v>526</v>
      </c>
      <c r="T1307" t="s">
        <v>527</v>
      </c>
      <c r="U1307" t="s">
        <v>554</v>
      </c>
      <c r="V1307" t="s">
        <v>555</v>
      </c>
      <c r="W1307" t="s">
        <v>541</v>
      </c>
      <c r="X1307" t="s">
        <v>542</v>
      </c>
      <c r="Y1307" t="s">
        <v>648</v>
      </c>
      <c r="Z1307" t="s">
        <v>649</v>
      </c>
      <c r="AA1307" t="s">
        <v>29</v>
      </c>
      <c r="AB1307" s="3">
        <v>21815</v>
      </c>
      <c r="AC1307">
        <v>0</v>
      </c>
      <c r="AD1307">
        <v>0</v>
      </c>
      <c r="AE1307" s="3">
        <v>21815</v>
      </c>
      <c r="AF1307" s="3">
        <f t="shared" si="80"/>
        <v>0</v>
      </c>
      <c r="AG1307" s="3">
        <v>21815</v>
      </c>
      <c r="AH1307" s="3">
        <f t="shared" si="81"/>
        <v>22534.894999999997</v>
      </c>
      <c r="AI1307" s="3">
        <f t="shared" si="82"/>
        <v>23256.011639999997</v>
      </c>
      <c r="AJ1307">
        <v>0</v>
      </c>
      <c r="AK1307">
        <v>0</v>
      </c>
      <c r="AL1307">
        <v>14520.01</v>
      </c>
      <c r="AM1307">
        <f t="shared" si="83"/>
        <v>29040.02</v>
      </c>
      <c r="AN1307">
        <v>7294.99</v>
      </c>
      <c r="AO1307">
        <v>66.56</v>
      </c>
    </row>
    <row r="1308" spans="1:41" hidden="1" x14ac:dyDescent="0.3">
      <c r="A1308">
        <v>12397</v>
      </c>
      <c r="B1308">
        <v>224580</v>
      </c>
      <c r="C1308">
        <v>256893</v>
      </c>
      <c r="D1308">
        <v>6582</v>
      </c>
      <c r="G1308" t="s">
        <v>1960</v>
      </c>
      <c r="H1308" t="s">
        <v>1961</v>
      </c>
      <c r="I1308">
        <v>0</v>
      </c>
      <c r="J1308" t="s">
        <v>519</v>
      </c>
      <c r="K1308" t="s">
        <v>520</v>
      </c>
      <c r="L1308">
        <v>5</v>
      </c>
      <c r="M1308">
        <v>58</v>
      </c>
      <c r="N1308" t="s">
        <v>617</v>
      </c>
      <c r="O1308" t="s">
        <v>618</v>
      </c>
      <c r="P1308" t="s">
        <v>619</v>
      </c>
      <c r="Q1308" t="s">
        <v>524</v>
      </c>
      <c r="R1308" t="s">
        <v>525</v>
      </c>
      <c r="S1308" t="s">
        <v>526</v>
      </c>
      <c r="T1308" t="s">
        <v>527</v>
      </c>
      <c r="U1308" t="s">
        <v>779</v>
      </c>
      <c r="V1308" t="s">
        <v>780</v>
      </c>
      <c r="W1308" t="s">
        <v>541</v>
      </c>
      <c r="X1308" t="s">
        <v>542</v>
      </c>
      <c r="Y1308" t="s">
        <v>532</v>
      </c>
      <c r="Z1308" t="s">
        <v>533</v>
      </c>
      <c r="AA1308" t="s">
        <v>28</v>
      </c>
      <c r="AB1308" s="3">
        <v>10260</v>
      </c>
      <c r="AC1308">
        <v>0</v>
      </c>
      <c r="AD1308">
        <v>0</v>
      </c>
      <c r="AE1308" s="3">
        <v>10260</v>
      </c>
      <c r="AF1308" s="3">
        <f t="shared" si="80"/>
        <v>0</v>
      </c>
      <c r="AG1308" s="3">
        <v>10260</v>
      </c>
      <c r="AH1308" s="3">
        <f t="shared" si="81"/>
        <v>10598.58</v>
      </c>
      <c r="AI1308" s="3">
        <f t="shared" si="82"/>
        <v>10937.734560000001</v>
      </c>
      <c r="AJ1308">
        <v>0</v>
      </c>
      <c r="AK1308">
        <v>0</v>
      </c>
      <c r="AL1308">
        <v>0</v>
      </c>
      <c r="AM1308">
        <f t="shared" si="83"/>
        <v>0</v>
      </c>
      <c r="AN1308">
        <v>10260</v>
      </c>
      <c r="AO1308">
        <v>0</v>
      </c>
    </row>
    <row r="1309" spans="1:41" hidden="1" x14ac:dyDescent="0.3">
      <c r="A1309">
        <v>11000</v>
      </c>
      <c r="B1309">
        <v>209295</v>
      </c>
      <c r="C1309">
        <v>246655</v>
      </c>
      <c r="D1309">
        <v>316</v>
      </c>
      <c r="E1309" t="str">
        <f>CONCATENATE(MID(G1309,8,3),F1309)</f>
        <v>062/053/1027</v>
      </c>
      <c r="F1309" s="252" t="s">
        <v>664</v>
      </c>
      <c r="G1309" t="s">
        <v>1240</v>
      </c>
      <c r="H1309" t="s">
        <v>1241</v>
      </c>
      <c r="I1309">
        <v>0</v>
      </c>
      <c r="J1309" t="s">
        <v>519</v>
      </c>
      <c r="K1309" t="s">
        <v>520</v>
      </c>
      <c r="L1309">
        <v>5</v>
      </c>
      <c r="M1309">
        <v>91</v>
      </c>
      <c r="N1309" t="s">
        <v>584</v>
      </c>
      <c r="O1309" t="s">
        <v>545</v>
      </c>
      <c r="P1309" t="s">
        <v>546</v>
      </c>
      <c r="Q1309" t="s">
        <v>524</v>
      </c>
      <c r="R1309" t="s">
        <v>525</v>
      </c>
      <c r="S1309" t="s">
        <v>526</v>
      </c>
      <c r="T1309" t="s">
        <v>527</v>
      </c>
      <c r="U1309" t="s">
        <v>554</v>
      </c>
      <c r="V1309" t="s">
        <v>555</v>
      </c>
      <c r="W1309" t="s">
        <v>541</v>
      </c>
      <c r="X1309" t="s">
        <v>542</v>
      </c>
      <c r="Y1309" t="s">
        <v>665</v>
      </c>
      <c r="Z1309" t="s">
        <v>666</v>
      </c>
      <c r="AA1309" t="s">
        <v>29</v>
      </c>
      <c r="AB1309" s="3">
        <v>21024</v>
      </c>
      <c r="AC1309">
        <v>0</v>
      </c>
      <c r="AD1309">
        <v>0</v>
      </c>
      <c r="AE1309" s="3">
        <v>21024</v>
      </c>
      <c r="AF1309" s="3">
        <f t="shared" si="80"/>
        <v>6559.3413610974894</v>
      </c>
      <c r="AG1309" s="3">
        <v>27583.341361097489</v>
      </c>
      <c r="AH1309" s="3">
        <f t="shared" si="81"/>
        <v>28493.591626013706</v>
      </c>
      <c r="AI1309" s="3">
        <f t="shared" si="82"/>
        <v>29405.386558046146</v>
      </c>
      <c r="AJ1309">
        <v>0</v>
      </c>
      <c r="AK1309">
        <v>0</v>
      </c>
      <c r="AL1309">
        <v>16593.22</v>
      </c>
      <c r="AM1309">
        <f t="shared" si="83"/>
        <v>33186.44</v>
      </c>
      <c r="AN1309">
        <v>4430.78</v>
      </c>
      <c r="AO1309">
        <v>78.930000000000007</v>
      </c>
    </row>
    <row r="1310" spans="1:41" hidden="1" x14ac:dyDescent="0.3">
      <c r="A1310">
        <v>12398</v>
      </c>
      <c r="B1310">
        <v>224581</v>
      </c>
      <c r="C1310">
        <v>256894</v>
      </c>
      <c r="D1310">
        <v>6583</v>
      </c>
      <c r="G1310" t="s">
        <v>1968</v>
      </c>
      <c r="H1310" t="s">
        <v>1969</v>
      </c>
      <c r="I1310">
        <v>0</v>
      </c>
      <c r="J1310" t="s">
        <v>519</v>
      </c>
      <c r="K1310" t="s">
        <v>520</v>
      </c>
      <c r="L1310">
        <v>5</v>
      </c>
      <c r="M1310">
        <v>58</v>
      </c>
      <c r="N1310" t="s">
        <v>617</v>
      </c>
      <c r="O1310" t="s">
        <v>618</v>
      </c>
      <c r="P1310" t="s">
        <v>619</v>
      </c>
      <c r="Q1310" t="s">
        <v>524</v>
      </c>
      <c r="R1310" t="s">
        <v>525</v>
      </c>
      <c r="S1310" t="s">
        <v>526</v>
      </c>
      <c r="T1310" t="s">
        <v>527</v>
      </c>
      <c r="U1310" t="s">
        <v>779</v>
      </c>
      <c r="V1310" t="s">
        <v>780</v>
      </c>
      <c r="W1310" t="s">
        <v>541</v>
      </c>
      <c r="X1310" t="s">
        <v>542</v>
      </c>
      <c r="Y1310" t="s">
        <v>532</v>
      </c>
      <c r="Z1310" t="s">
        <v>533</v>
      </c>
      <c r="AA1310" t="s">
        <v>28</v>
      </c>
      <c r="AB1310" s="3">
        <v>10260</v>
      </c>
      <c r="AC1310">
        <v>0</v>
      </c>
      <c r="AD1310">
        <v>0</v>
      </c>
      <c r="AE1310" s="3">
        <v>10260</v>
      </c>
      <c r="AF1310" s="3">
        <f t="shared" si="80"/>
        <v>0</v>
      </c>
      <c r="AG1310" s="3">
        <v>10260</v>
      </c>
      <c r="AH1310" s="3">
        <f t="shared" si="81"/>
        <v>10598.58</v>
      </c>
      <c r="AI1310" s="3">
        <f t="shared" si="82"/>
        <v>10937.734560000001</v>
      </c>
      <c r="AJ1310">
        <v>0</v>
      </c>
      <c r="AK1310">
        <v>0</v>
      </c>
      <c r="AL1310">
        <v>0</v>
      </c>
      <c r="AM1310">
        <f t="shared" si="83"/>
        <v>0</v>
      </c>
      <c r="AN1310">
        <v>10260</v>
      </c>
      <c r="AO1310">
        <v>0</v>
      </c>
    </row>
    <row r="1311" spans="1:41" hidden="1" x14ac:dyDescent="0.3">
      <c r="A1311">
        <v>12399</v>
      </c>
      <c r="B1311">
        <v>224582</v>
      </c>
      <c r="C1311">
        <v>256895</v>
      </c>
      <c r="D1311">
        <v>6584</v>
      </c>
      <c r="G1311" t="s">
        <v>1972</v>
      </c>
      <c r="H1311" t="s">
        <v>1973</v>
      </c>
      <c r="I1311">
        <v>0</v>
      </c>
      <c r="J1311" t="s">
        <v>519</v>
      </c>
      <c r="K1311" t="s">
        <v>520</v>
      </c>
      <c r="L1311">
        <v>5</v>
      </c>
      <c r="M1311">
        <v>58</v>
      </c>
      <c r="N1311" t="s">
        <v>617</v>
      </c>
      <c r="O1311" t="s">
        <v>618</v>
      </c>
      <c r="P1311" t="s">
        <v>619</v>
      </c>
      <c r="Q1311" t="s">
        <v>524</v>
      </c>
      <c r="R1311" t="s">
        <v>525</v>
      </c>
      <c r="S1311" t="s">
        <v>526</v>
      </c>
      <c r="T1311" t="s">
        <v>527</v>
      </c>
      <c r="U1311" t="s">
        <v>779</v>
      </c>
      <c r="V1311" t="s">
        <v>780</v>
      </c>
      <c r="W1311" t="s">
        <v>541</v>
      </c>
      <c r="X1311" t="s">
        <v>542</v>
      </c>
      <c r="Y1311" t="s">
        <v>532</v>
      </c>
      <c r="Z1311" t="s">
        <v>533</v>
      </c>
      <c r="AA1311" t="s">
        <v>28</v>
      </c>
      <c r="AB1311" s="3">
        <v>10260</v>
      </c>
      <c r="AC1311">
        <v>0</v>
      </c>
      <c r="AD1311">
        <v>0</v>
      </c>
      <c r="AE1311" s="3">
        <v>10260</v>
      </c>
      <c r="AF1311" s="3">
        <f t="shared" si="80"/>
        <v>0</v>
      </c>
      <c r="AG1311" s="3">
        <v>10260</v>
      </c>
      <c r="AH1311" s="3">
        <f t="shared" si="81"/>
        <v>10598.58</v>
      </c>
      <c r="AI1311" s="3">
        <f t="shared" si="82"/>
        <v>10937.734560000001</v>
      </c>
      <c r="AJ1311">
        <v>0</v>
      </c>
      <c r="AK1311">
        <v>0</v>
      </c>
      <c r="AL1311">
        <v>3465.22</v>
      </c>
      <c r="AM1311">
        <f t="shared" si="83"/>
        <v>6930.44</v>
      </c>
      <c r="AN1311">
        <v>6794.78</v>
      </c>
      <c r="AO1311">
        <v>33.770000000000003</v>
      </c>
    </row>
    <row r="1312" spans="1:41" hidden="1" x14ac:dyDescent="0.3">
      <c r="A1312">
        <v>10962</v>
      </c>
      <c r="B1312">
        <v>200808</v>
      </c>
      <c r="C1312">
        <v>238301</v>
      </c>
      <c r="D1312">
        <v>278</v>
      </c>
      <c r="E1312" t="str">
        <f>CONCATENATE(MID(G1312,8,3),F1312)</f>
        <v>135/053/1027</v>
      </c>
      <c r="F1312" s="252" t="s">
        <v>664</v>
      </c>
      <c r="G1312" t="s">
        <v>1188</v>
      </c>
      <c r="H1312" t="s">
        <v>1189</v>
      </c>
      <c r="I1312">
        <v>0</v>
      </c>
      <c r="J1312" t="s">
        <v>519</v>
      </c>
      <c r="K1312" t="s">
        <v>520</v>
      </c>
      <c r="L1312">
        <v>6</v>
      </c>
      <c r="M1312">
        <v>67</v>
      </c>
      <c r="N1312" t="s">
        <v>875</v>
      </c>
      <c r="O1312" t="s">
        <v>876</v>
      </c>
      <c r="P1312" t="s">
        <v>877</v>
      </c>
      <c r="Q1312" t="s">
        <v>524</v>
      </c>
      <c r="R1312" t="s">
        <v>525</v>
      </c>
      <c r="S1312" t="s">
        <v>526</v>
      </c>
      <c r="T1312" t="s">
        <v>527</v>
      </c>
      <c r="U1312" t="s">
        <v>554</v>
      </c>
      <c r="V1312" t="s">
        <v>555</v>
      </c>
      <c r="W1312" t="s">
        <v>541</v>
      </c>
      <c r="X1312" t="s">
        <v>542</v>
      </c>
      <c r="Y1312" t="s">
        <v>665</v>
      </c>
      <c r="Z1312" t="s">
        <v>666</v>
      </c>
      <c r="AA1312" t="s">
        <v>29</v>
      </c>
      <c r="AB1312" s="3">
        <v>20995</v>
      </c>
      <c r="AC1312">
        <v>0</v>
      </c>
      <c r="AD1312">
        <v>0</v>
      </c>
      <c r="AE1312" s="3">
        <v>20995</v>
      </c>
      <c r="AF1312" s="3">
        <f t="shared" si="80"/>
        <v>8490.2960817435851</v>
      </c>
      <c r="AG1312" s="3">
        <v>29485.296081743585</v>
      </c>
      <c r="AH1312" s="3">
        <f t="shared" si="81"/>
        <v>30458.310852441122</v>
      </c>
      <c r="AI1312" s="3">
        <f t="shared" si="82"/>
        <v>31432.976799719239</v>
      </c>
      <c r="AJ1312">
        <v>0</v>
      </c>
      <c r="AK1312">
        <v>0</v>
      </c>
      <c r="AL1312">
        <v>16570.330000000002</v>
      </c>
      <c r="AM1312">
        <f t="shared" si="83"/>
        <v>33140.660000000003</v>
      </c>
      <c r="AN1312">
        <v>4424.67</v>
      </c>
      <c r="AO1312">
        <v>78.930000000000007</v>
      </c>
    </row>
    <row r="1313" spans="1:41" hidden="1" x14ac:dyDescent="0.3">
      <c r="A1313">
        <v>10749</v>
      </c>
      <c r="B1313">
        <v>209268</v>
      </c>
      <c r="C1313">
        <v>246629</v>
      </c>
      <c r="D1313">
        <v>65</v>
      </c>
      <c r="E1313" t="str">
        <f>CONCATENATE(MID(G1313,7,3),F1313)</f>
        <v>012/078/1341</v>
      </c>
      <c r="F1313" s="252" t="s">
        <v>594</v>
      </c>
      <c r="G1313" t="s">
        <v>770</v>
      </c>
      <c r="H1313" t="s">
        <v>771</v>
      </c>
      <c r="I1313">
        <v>0</v>
      </c>
      <c r="J1313" t="s">
        <v>519</v>
      </c>
      <c r="K1313" t="s">
        <v>520</v>
      </c>
      <c r="L1313">
        <v>2</v>
      </c>
      <c r="M1313">
        <v>25</v>
      </c>
      <c r="N1313" t="s">
        <v>760</v>
      </c>
      <c r="O1313" t="s">
        <v>761</v>
      </c>
      <c r="P1313" t="s">
        <v>762</v>
      </c>
      <c r="Q1313" t="s">
        <v>524</v>
      </c>
      <c r="R1313" t="s">
        <v>525</v>
      </c>
      <c r="S1313" t="s">
        <v>526</v>
      </c>
      <c r="T1313" t="s">
        <v>527</v>
      </c>
      <c r="U1313" t="s">
        <v>554</v>
      </c>
      <c r="V1313" t="s">
        <v>555</v>
      </c>
      <c r="W1313" t="s">
        <v>541</v>
      </c>
      <c r="X1313" t="s">
        <v>542</v>
      </c>
      <c r="Y1313" t="s">
        <v>595</v>
      </c>
      <c r="Z1313" t="s">
        <v>596</v>
      </c>
      <c r="AA1313" t="s">
        <v>29</v>
      </c>
      <c r="AB1313" s="3">
        <v>20735</v>
      </c>
      <c r="AC1313">
        <v>0</v>
      </c>
      <c r="AD1313">
        <v>0</v>
      </c>
      <c r="AE1313" s="3">
        <v>20735</v>
      </c>
      <c r="AF1313" s="3" t="e">
        <f t="shared" si="80"/>
        <v>#N/A</v>
      </c>
      <c r="AG1313" s="3" t="e">
        <f>VLOOKUP(E1313,'[2]Emp Cost Summary 2627'!$A:$Y,25,0)</f>
        <v>#N/A</v>
      </c>
      <c r="AH1313" s="3" t="e">
        <f t="shared" si="81"/>
        <v>#N/A</v>
      </c>
      <c r="AI1313" s="3" t="e">
        <f t="shared" si="82"/>
        <v>#N/A</v>
      </c>
      <c r="AJ1313">
        <v>0</v>
      </c>
      <c r="AK1313">
        <v>0</v>
      </c>
      <c r="AL1313">
        <v>20319</v>
      </c>
      <c r="AM1313">
        <f t="shared" si="83"/>
        <v>40638</v>
      </c>
      <c r="AN1313">
        <v>416</v>
      </c>
      <c r="AO1313">
        <v>97.99</v>
      </c>
    </row>
    <row r="1314" spans="1:41" hidden="1" x14ac:dyDescent="0.3">
      <c r="A1314">
        <v>12400</v>
      </c>
      <c r="B1314">
        <v>224583</v>
      </c>
      <c r="C1314">
        <v>256896</v>
      </c>
      <c r="D1314">
        <v>6585</v>
      </c>
      <c r="G1314" t="s">
        <v>1974</v>
      </c>
      <c r="H1314" t="s">
        <v>1975</v>
      </c>
      <c r="I1314">
        <v>0</v>
      </c>
      <c r="J1314" t="s">
        <v>519</v>
      </c>
      <c r="K1314" t="s">
        <v>520</v>
      </c>
      <c r="L1314">
        <v>5</v>
      </c>
      <c r="M1314">
        <v>58</v>
      </c>
      <c r="N1314" t="s">
        <v>617</v>
      </c>
      <c r="O1314" t="s">
        <v>618</v>
      </c>
      <c r="P1314" t="s">
        <v>619</v>
      </c>
      <c r="Q1314" t="s">
        <v>524</v>
      </c>
      <c r="R1314" t="s">
        <v>525</v>
      </c>
      <c r="S1314" t="s">
        <v>526</v>
      </c>
      <c r="T1314" t="s">
        <v>527</v>
      </c>
      <c r="U1314" t="s">
        <v>779</v>
      </c>
      <c r="V1314" t="s">
        <v>780</v>
      </c>
      <c r="W1314" t="s">
        <v>541</v>
      </c>
      <c r="X1314" t="s">
        <v>542</v>
      </c>
      <c r="Y1314" t="s">
        <v>532</v>
      </c>
      <c r="Z1314" t="s">
        <v>533</v>
      </c>
      <c r="AA1314" t="s">
        <v>28</v>
      </c>
      <c r="AB1314" s="3">
        <v>10260</v>
      </c>
      <c r="AC1314">
        <v>0</v>
      </c>
      <c r="AD1314">
        <v>0</v>
      </c>
      <c r="AE1314" s="3">
        <v>10260</v>
      </c>
      <c r="AF1314" s="3">
        <f t="shared" si="80"/>
        <v>0</v>
      </c>
      <c r="AG1314" s="3">
        <v>10260</v>
      </c>
      <c r="AH1314" s="3">
        <f t="shared" si="81"/>
        <v>10598.58</v>
      </c>
      <c r="AI1314" s="3">
        <f t="shared" si="82"/>
        <v>10937.734560000001</v>
      </c>
      <c r="AJ1314">
        <v>0</v>
      </c>
      <c r="AK1314">
        <v>0</v>
      </c>
      <c r="AL1314">
        <v>0</v>
      </c>
      <c r="AM1314">
        <f t="shared" si="83"/>
        <v>0</v>
      </c>
      <c r="AN1314">
        <v>10260</v>
      </c>
      <c r="AO1314">
        <v>0</v>
      </c>
    </row>
    <row r="1315" spans="1:41" hidden="1" x14ac:dyDescent="0.3">
      <c r="A1315">
        <v>11117</v>
      </c>
      <c r="B1315">
        <v>225941</v>
      </c>
      <c r="C1315">
        <v>257527</v>
      </c>
      <c r="D1315">
        <v>433</v>
      </c>
      <c r="E1315" t="str">
        <f>CONCATENATE(MID(G1315,8,3),F1315)</f>
        <v>058/078/1341</v>
      </c>
      <c r="F1315" s="252" t="s">
        <v>594</v>
      </c>
      <c r="G1315" t="s">
        <v>1434</v>
      </c>
      <c r="H1315" t="s">
        <v>1435</v>
      </c>
      <c r="I1315">
        <v>0</v>
      </c>
      <c r="J1315" t="s">
        <v>519</v>
      </c>
      <c r="K1315" t="s">
        <v>520</v>
      </c>
      <c r="L1315">
        <v>10</v>
      </c>
      <c r="M1315">
        <v>110</v>
      </c>
      <c r="N1315" t="s">
        <v>698</v>
      </c>
      <c r="O1315" t="s">
        <v>699</v>
      </c>
      <c r="P1315" t="s">
        <v>700</v>
      </c>
      <c r="Q1315" t="s">
        <v>524</v>
      </c>
      <c r="R1315" t="s">
        <v>525</v>
      </c>
      <c r="S1315" t="s">
        <v>526</v>
      </c>
      <c r="T1315" t="s">
        <v>527</v>
      </c>
      <c r="U1315" t="s">
        <v>554</v>
      </c>
      <c r="V1315" t="s">
        <v>555</v>
      </c>
      <c r="W1315" t="s">
        <v>541</v>
      </c>
      <c r="X1315" t="s">
        <v>542</v>
      </c>
      <c r="Y1315" t="s">
        <v>595</v>
      </c>
      <c r="Z1315" t="s">
        <v>596</v>
      </c>
      <c r="AA1315" t="s">
        <v>29</v>
      </c>
      <c r="AB1315" s="3">
        <v>20658</v>
      </c>
      <c r="AC1315">
        <v>0</v>
      </c>
      <c r="AD1315">
        <v>0</v>
      </c>
      <c r="AE1315" s="3">
        <v>20658</v>
      </c>
      <c r="AF1315" s="3" t="e">
        <f t="shared" si="80"/>
        <v>#N/A</v>
      </c>
      <c r="AG1315" s="3" t="e">
        <f>VLOOKUP(E1315,'[2]Emp Cost Summary 2627'!$A:$Y,25,0)</f>
        <v>#N/A</v>
      </c>
      <c r="AH1315" s="3" t="e">
        <f t="shared" si="81"/>
        <v>#N/A</v>
      </c>
      <c r="AI1315" s="3" t="e">
        <f t="shared" si="82"/>
        <v>#N/A</v>
      </c>
      <c r="AJ1315">
        <v>0</v>
      </c>
      <c r="AK1315">
        <v>0</v>
      </c>
      <c r="AL1315">
        <v>20243</v>
      </c>
      <c r="AM1315">
        <f t="shared" si="83"/>
        <v>40486</v>
      </c>
      <c r="AN1315">
        <v>415</v>
      </c>
      <c r="AO1315">
        <v>97.99</v>
      </c>
    </row>
    <row r="1316" spans="1:41" hidden="1" x14ac:dyDescent="0.3">
      <c r="A1316">
        <v>11531</v>
      </c>
      <c r="B1316">
        <v>226324</v>
      </c>
      <c r="C1316">
        <v>257957</v>
      </c>
      <c r="D1316">
        <v>2328</v>
      </c>
      <c r="G1316" t="s">
        <v>1751</v>
      </c>
      <c r="H1316" t="s">
        <v>1752</v>
      </c>
      <c r="I1316">
        <v>0</v>
      </c>
      <c r="J1316" t="s">
        <v>519</v>
      </c>
      <c r="K1316" t="s">
        <v>520</v>
      </c>
      <c r="L1316">
        <v>7</v>
      </c>
      <c r="M1316">
        <v>76</v>
      </c>
      <c r="N1316" t="s">
        <v>521</v>
      </c>
      <c r="O1316" t="s">
        <v>522</v>
      </c>
      <c r="P1316" t="s">
        <v>523</v>
      </c>
      <c r="Q1316" t="s">
        <v>524</v>
      </c>
      <c r="R1316" t="s">
        <v>525</v>
      </c>
      <c r="S1316" t="s">
        <v>526</v>
      </c>
      <c r="T1316" t="s">
        <v>527</v>
      </c>
      <c r="U1316" t="s">
        <v>554</v>
      </c>
      <c r="V1316" t="s">
        <v>555</v>
      </c>
      <c r="W1316" t="s">
        <v>530</v>
      </c>
      <c r="X1316" t="s">
        <v>531</v>
      </c>
      <c r="Y1316" t="s">
        <v>532</v>
      </c>
      <c r="Z1316" t="s">
        <v>533</v>
      </c>
      <c r="AA1316" t="s">
        <v>28</v>
      </c>
      <c r="AB1316" s="3">
        <v>10252</v>
      </c>
      <c r="AC1316">
        <v>0</v>
      </c>
      <c r="AD1316">
        <v>0</v>
      </c>
      <c r="AE1316" s="3">
        <v>10252</v>
      </c>
      <c r="AF1316" s="3">
        <f t="shared" si="80"/>
        <v>0</v>
      </c>
      <c r="AG1316" s="3">
        <v>10252</v>
      </c>
      <c r="AH1316" s="3">
        <f t="shared" si="81"/>
        <v>10590.315999999999</v>
      </c>
      <c r="AI1316" s="3">
        <f t="shared" si="82"/>
        <v>10929.206112</v>
      </c>
      <c r="AJ1316">
        <v>0</v>
      </c>
      <c r="AK1316">
        <v>0</v>
      </c>
      <c r="AL1316">
        <v>8501.5</v>
      </c>
      <c r="AM1316">
        <f t="shared" si="83"/>
        <v>17003</v>
      </c>
      <c r="AN1316">
        <v>1750.5</v>
      </c>
      <c r="AO1316">
        <v>82.93</v>
      </c>
    </row>
    <row r="1317" spans="1:41" hidden="1" x14ac:dyDescent="0.3">
      <c r="A1317">
        <v>12419</v>
      </c>
      <c r="B1317">
        <v>224321</v>
      </c>
      <c r="C1317">
        <v>256756</v>
      </c>
      <c r="D1317">
        <v>6624</v>
      </c>
      <c r="G1317" t="s">
        <v>2164</v>
      </c>
      <c r="H1317" t="s">
        <v>2165</v>
      </c>
      <c r="I1317">
        <v>0</v>
      </c>
      <c r="J1317" t="s">
        <v>519</v>
      </c>
      <c r="K1317" t="s">
        <v>520</v>
      </c>
      <c r="L1317">
        <v>5</v>
      </c>
      <c r="M1317">
        <v>58</v>
      </c>
      <c r="N1317" t="s">
        <v>617</v>
      </c>
      <c r="O1317" t="s">
        <v>618</v>
      </c>
      <c r="P1317" t="s">
        <v>619</v>
      </c>
      <c r="Q1317" t="s">
        <v>524</v>
      </c>
      <c r="R1317" t="s">
        <v>525</v>
      </c>
      <c r="S1317" t="s">
        <v>526</v>
      </c>
      <c r="T1317" t="s">
        <v>527</v>
      </c>
      <c r="U1317" t="s">
        <v>779</v>
      </c>
      <c r="V1317" t="s">
        <v>780</v>
      </c>
      <c r="W1317" t="s">
        <v>530</v>
      </c>
      <c r="X1317" t="s">
        <v>531</v>
      </c>
      <c r="Y1317" t="s">
        <v>706</v>
      </c>
      <c r="Z1317" t="s">
        <v>707</v>
      </c>
      <c r="AA1317" t="s">
        <v>28</v>
      </c>
      <c r="AB1317" s="3">
        <v>10071</v>
      </c>
      <c r="AC1317">
        <v>0</v>
      </c>
      <c r="AD1317">
        <v>0</v>
      </c>
      <c r="AE1317" s="3">
        <v>10071</v>
      </c>
      <c r="AF1317" s="3">
        <f t="shared" si="80"/>
        <v>0</v>
      </c>
      <c r="AG1317" s="3">
        <v>10071</v>
      </c>
      <c r="AH1317" s="3">
        <f t="shared" si="81"/>
        <v>10403.342999999999</v>
      </c>
      <c r="AI1317" s="3">
        <f t="shared" si="82"/>
        <v>10736.249975999999</v>
      </c>
      <c r="AJ1317">
        <v>0</v>
      </c>
      <c r="AK1317">
        <v>0</v>
      </c>
      <c r="AL1317">
        <v>0</v>
      </c>
      <c r="AM1317">
        <f t="shared" si="83"/>
        <v>0</v>
      </c>
      <c r="AN1317">
        <v>10071</v>
      </c>
      <c r="AO1317">
        <v>0</v>
      </c>
    </row>
    <row r="1318" spans="1:41" hidden="1" x14ac:dyDescent="0.3">
      <c r="A1318">
        <v>12643</v>
      </c>
      <c r="B1318">
        <v>225588</v>
      </c>
      <c r="C1318">
        <v>257310</v>
      </c>
      <c r="D1318">
        <v>8659</v>
      </c>
      <c r="G1318" t="s">
        <v>1906</v>
      </c>
      <c r="H1318" t="s">
        <v>1907</v>
      </c>
      <c r="I1318">
        <v>0</v>
      </c>
      <c r="J1318" t="s">
        <v>519</v>
      </c>
      <c r="K1318" t="s">
        <v>520</v>
      </c>
      <c r="L1318">
        <v>5</v>
      </c>
      <c r="M1318">
        <v>58</v>
      </c>
      <c r="N1318" t="s">
        <v>617</v>
      </c>
      <c r="O1318" t="s">
        <v>618</v>
      </c>
      <c r="P1318" t="s">
        <v>619</v>
      </c>
      <c r="Q1318" t="s">
        <v>524</v>
      </c>
      <c r="R1318" t="s">
        <v>525</v>
      </c>
      <c r="S1318" t="s">
        <v>526</v>
      </c>
      <c r="T1318" t="s">
        <v>527</v>
      </c>
      <c r="U1318" t="s">
        <v>779</v>
      </c>
      <c r="V1318" t="s">
        <v>780</v>
      </c>
      <c r="W1318" t="s">
        <v>541</v>
      </c>
      <c r="X1318" t="s">
        <v>542</v>
      </c>
      <c r="Y1318" t="s">
        <v>1442</v>
      </c>
      <c r="Z1318" t="s">
        <v>1443</v>
      </c>
      <c r="AA1318" t="s">
        <v>29</v>
      </c>
      <c r="AB1318" s="3">
        <v>20624</v>
      </c>
      <c r="AC1318">
        <v>0</v>
      </c>
      <c r="AD1318">
        <v>0</v>
      </c>
      <c r="AE1318" s="3">
        <v>20624</v>
      </c>
      <c r="AF1318" s="3">
        <f t="shared" ref="AF1318:AF1381" si="84">AG1318-AE1318</f>
        <v>0</v>
      </c>
      <c r="AG1318" s="3">
        <v>20624</v>
      </c>
      <c r="AH1318" s="3">
        <f t="shared" ref="AH1318:AH1381" si="85">AG1318*1.033</f>
        <v>21304.591999999997</v>
      </c>
      <c r="AI1318" s="3">
        <f t="shared" ref="AI1318:AI1381" si="86">AH1318*1.032</f>
        <v>21986.338943999999</v>
      </c>
      <c r="AJ1318">
        <v>0</v>
      </c>
      <c r="AK1318">
        <v>0</v>
      </c>
      <c r="AL1318">
        <v>20531.830000000002</v>
      </c>
      <c r="AM1318">
        <f t="shared" ref="AM1318:AM1381" si="87">AL1318*2</f>
        <v>41063.660000000003</v>
      </c>
      <c r="AN1318">
        <v>92.17</v>
      </c>
      <c r="AO1318">
        <v>99.55</v>
      </c>
    </row>
    <row r="1319" spans="1:41" hidden="1" x14ac:dyDescent="0.3">
      <c r="A1319">
        <v>10866</v>
      </c>
      <c r="B1319">
        <v>201328</v>
      </c>
      <c r="C1319">
        <v>238814</v>
      </c>
      <c r="D1319">
        <v>182</v>
      </c>
      <c r="E1319" t="str">
        <f>CONCATENATE(MID(G1319,8,3),F1319)</f>
        <v>140/053/1027</v>
      </c>
      <c r="F1319" s="252" t="s">
        <v>664</v>
      </c>
      <c r="G1319" t="s">
        <v>1030</v>
      </c>
      <c r="H1319" t="s">
        <v>1031</v>
      </c>
      <c r="I1319">
        <v>0</v>
      </c>
      <c r="J1319" t="s">
        <v>519</v>
      </c>
      <c r="K1319" t="s">
        <v>520</v>
      </c>
      <c r="L1319">
        <v>6</v>
      </c>
      <c r="M1319">
        <v>62</v>
      </c>
      <c r="N1319" t="s">
        <v>785</v>
      </c>
      <c r="O1319" t="s">
        <v>545</v>
      </c>
      <c r="P1319" t="s">
        <v>546</v>
      </c>
      <c r="Q1319" t="s">
        <v>524</v>
      </c>
      <c r="R1319" t="s">
        <v>525</v>
      </c>
      <c r="S1319" t="s">
        <v>526</v>
      </c>
      <c r="T1319" t="s">
        <v>527</v>
      </c>
      <c r="U1319" t="s">
        <v>554</v>
      </c>
      <c r="V1319" t="s">
        <v>555</v>
      </c>
      <c r="W1319" t="s">
        <v>541</v>
      </c>
      <c r="X1319" t="s">
        <v>542</v>
      </c>
      <c r="Y1319" t="s">
        <v>665</v>
      </c>
      <c r="Z1319" t="s">
        <v>666</v>
      </c>
      <c r="AA1319" t="s">
        <v>29</v>
      </c>
      <c r="AB1319" s="3">
        <v>20384</v>
      </c>
      <c r="AC1319">
        <v>0</v>
      </c>
      <c r="AD1319">
        <v>0</v>
      </c>
      <c r="AE1319" s="3">
        <v>20384</v>
      </c>
      <c r="AF1319" s="3">
        <f t="shared" si="84"/>
        <v>14051.555757958253</v>
      </c>
      <c r="AG1319" s="3">
        <v>34435.555757958253</v>
      </c>
      <c r="AH1319" s="3">
        <f t="shared" si="85"/>
        <v>35571.929097970875</v>
      </c>
      <c r="AI1319" s="3">
        <f t="shared" si="86"/>
        <v>36710.230829105945</v>
      </c>
      <c r="AJ1319">
        <v>0</v>
      </c>
      <c r="AK1319">
        <v>0</v>
      </c>
      <c r="AL1319">
        <v>16088.1</v>
      </c>
      <c r="AM1319">
        <f t="shared" si="87"/>
        <v>32176.2</v>
      </c>
      <c r="AN1319">
        <v>4295.8999999999996</v>
      </c>
      <c r="AO1319">
        <v>78.930000000000007</v>
      </c>
    </row>
    <row r="1320" spans="1:41" hidden="1" x14ac:dyDescent="0.3">
      <c r="A1320">
        <v>10842</v>
      </c>
      <c r="B1320">
        <v>224886</v>
      </c>
      <c r="C1320">
        <v>257057</v>
      </c>
      <c r="D1320">
        <v>158</v>
      </c>
      <c r="G1320" t="s">
        <v>985</v>
      </c>
      <c r="H1320" t="s">
        <v>986</v>
      </c>
      <c r="I1320">
        <v>0</v>
      </c>
      <c r="J1320" t="s">
        <v>519</v>
      </c>
      <c r="K1320" t="s">
        <v>520</v>
      </c>
      <c r="L1320">
        <v>4</v>
      </c>
      <c r="M1320">
        <v>50</v>
      </c>
      <c r="N1320" t="s">
        <v>536</v>
      </c>
      <c r="O1320" t="s">
        <v>537</v>
      </c>
      <c r="P1320" t="s">
        <v>538</v>
      </c>
      <c r="Q1320" t="s">
        <v>524</v>
      </c>
      <c r="R1320" t="s">
        <v>525</v>
      </c>
      <c r="S1320" t="s">
        <v>526</v>
      </c>
      <c r="T1320" t="s">
        <v>527</v>
      </c>
      <c r="U1320" t="s">
        <v>554</v>
      </c>
      <c r="V1320" t="s">
        <v>555</v>
      </c>
      <c r="W1320" t="s">
        <v>541</v>
      </c>
      <c r="X1320" t="s">
        <v>542</v>
      </c>
      <c r="Y1320" t="s">
        <v>532</v>
      </c>
      <c r="Z1320" t="s">
        <v>533</v>
      </c>
      <c r="AA1320" t="s">
        <v>28</v>
      </c>
      <c r="AB1320" s="3">
        <v>10000</v>
      </c>
      <c r="AC1320">
        <v>0</v>
      </c>
      <c r="AD1320">
        <v>0</v>
      </c>
      <c r="AE1320" s="3">
        <v>10000</v>
      </c>
      <c r="AF1320" s="3">
        <f t="shared" si="84"/>
        <v>0</v>
      </c>
      <c r="AG1320" s="3">
        <v>10000</v>
      </c>
      <c r="AH1320" s="3">
        <f t="shared" si="85"/>
        <v>10330</v>
      </c>
      <c r="AI1320" s="3">
        <f t="shared" si="86"/>
        <v>10660.56</v>
      </c>
      <c r="AJ1320">
        <v>0</v>
      </c>
      <c r="AK1320">
        <v>0</v>
      </c>
      <c r="AL1320">
        <v>5235</v>
      </c>
      <c r="AM1320">
        <f t="shared" si="87"/>
        <v>10470</v>
      </c>
      <c r="AN1320">
        <v>4765</v>
      </c>
      <c r="AO1320">
        <v>52.35</v>
      </c>
    </row>
    <row r="1321" spans="1:41" hidden="1" x14ac:dyDescent="0.3">
      <c r="A1321">
        <v>10760</v>
      </c>
      <c r="B1321">
        <v>206953</v>
      </c>
      <c r="C1321">
        <v>244351</v>
      </c>
      <c r="D1321">
        <v>76</v>
      </c>
      <c r="E1321" t="str">
        <f>CONCATENATE(MID(G1321,7,3),F1321)</f>
        <v>052/078/1341</v>
      </c>
      <c r="F1321" s="252" t="s">
        <v>594</v>
      </c>
      <c r="G1321" t="s">
        <v>789</v>
      </c>
      <c r="H1321" t="s">
        <v>790</v>
      </c>
      <c r="I1321">
        <v>0</v>
      </c>
      <c r="J1321" t="s">
        <v>519</v>
      </c>
      <c r="K1321" t="s">
        <v>520</v>
      </c>
      <c r="L1321">
        <v>4</v>
      </c>
      <c r="M1321">
        <v>87</v>
      </c>
      <c r="N1321" t="s">
        <v>574</v>
      </c>
      <c r="O1321" t="s">
        <v>575</v>
      </c>
      <c r="P1321" t="s">
        <v>576</v>
      </c>
      <c r="Q1321" t="s">
        <v>524</v>
      </c>
      <c r="R1321" t="s">
        <v>525</v>
      </c>
      <c r="S1321" t="s">
        <v>526</v>
      </c>
      <c r="T1321" t="s">
        <v>527</v>
      </c>
      <c r="U1321" t="s">
        <v>554</v>
      </c>
      <c r="V1321" t="s">
        <v>555</v>
      </c>
      <c r="W1321" t="s">
        <v>541</v>
      </c>
      <c r="X1321" t="s">
        <v>542</v>
      </c>
      <c r="Y1321" t="s">
        <v>595</v>
      </c>
      <c r="Z1321" t="s">
        <v>596</v>
      </c>
      <c r="AA1321" t="s">
        <v>29</v>
      </c>
      <c r="AB1321" s="3">
        <v>18022</v>
      </c>
      <c r="AC1321">
        <v>2000</v>
      </c>
      <c r="AD1321">
        <v>0</v>
      </c>
      <c r="AE1321" s="3">
        <v>20022</v>
      </c>
      <c r="AF1321" s="3" t="e">
        <f t="shared" si="84"/>
        <v>#N/A</v>
      </c>
      <c r="AG1321" s="3" t="e">
        <f>VLOOKUP(E1321,'[2]Emp Cost Summary 2627'!$A:$Y,25,0)</f>
        <v>#N/A</v>
      </c>
      <c r="AH1321" s="3" t="e">
        <f t="shared" si="85"/>
        <v>#N/A</v>
      </c>
      <c r="AI1321" s="3" t="e">
        <f t="shared" si="86"/>
        <v>#N/A</v>
      </c>
      <c r="AJ1321">
        <v>0</v>
      </c>
      <c r="AK1321">
        <v>0</v>
      </c>
      <c r="AL1321">
        <v>18060</v>
      </c>
      <c r="AM1321">
        <f t="shared" si="87"/>
        <v>36120</v>
      </c>
      <c r="AN1321">
        <v>1962</v>
      </c>
      <c r="AO1321">
        <v>90.2</v>
      </c>
    </row>
    <row r="1322" spans="1:41" hidden="1" x14ac:dyDescent="0.3">
      <c r="A1322">
        <v>11047</v>
      </c>
      <c r="B1322">
        <v>204633</v>
      </c>
      <c r="C1322">
        <v>242068</v>
      </c>
      <c r="D1322">
        <v>363</v>
      </c>
      <c r="G1322" t="s">
        <v>1324</v>
      </c>
      <c r="H1322" t="s">
        <v>1325</v>
      </c>
      <c r="I1322">
        <v>0</v>
      </c>
      <c r="J1322" t="s">
        <v>519</v>
      </c>
      <c r="K1322" t="s">
        <v>520</v>
      </c>
      <c r="L1322">
        <v>6</v>
      </c>
      <c r="M1322">
        <v>68</v>
      </c>
      <c r="N1322" t="s">
        <v>926</v>
      </c>
      <c r="O1322" t="s">
        <v>927</v>
      </c>
      <c r="P1322" t="s">
        <v>928</v>
      </c>
      <c r="Q1322" t="s">
        <v>524</v>
      </c>
      <c r="R1322" t="s">
        <v>525</v>
      </c>
      <c r="S1322" t="s">
        <v>526</v>
      </c>
      <c r="T1322" t="s">
        <v>527</v>
      </c>
      <c r="U1322" t="s">
        <v>528</v>
      </c>
      <c r="V1322" t="s">
        <v>529</v>
      </c>
      <c r="W1322" t="s">
        <v>541</v>
      </c>
      <c r="X1322" t="s">
        <v>542</v>
      </c>
      <c r="Y1322" t="s">
        <v>532</v>
      </c>
      <c r="Z1322" t="s">
        <v>533</v>
      </c>
      <c r="AA1322" t="s">
        <v>28</v>
      </c>
      <c r="AB1322" s="3">
        <v>10000</v>
      </c>
      <c r="AC1322">
        <v>0</v>
      </c>
      <c r="AD1322">
        <v>0</v>
      </c>
      <c r="AE1322" s="3">
        <v>10000</v>
      </c>
      <c r="AF1322" s="3">
        <f t="shared" si="84"/>
        <v>0</v>
      </c>
      <c r="AG1322" s="3">
        <v>10000</v>
      </c>
      <c r="AH1322" s="3">
        <f t="shared" si="85"/>
        <v>10330</v>
      </c>
      <c r="AI1322" s="3">
        <f t="shared" si="86"/>
        <v>10660.56</v>
      </c>
      <c r="AJ1322">
        <v>0</v>
      </c>
      <c r="AK1322">
        <v>0</v>
      </c>
      <c r="AL1322">
        <v>0</v>
      </c>
      <c r="AM1322">
        <f t="shared" si="87"/>
        <v>0</v>
      </c>
      <c r="AN1322">
        <v>10000</v>
      </c>
      <c r="AO1322">
        <v>0</v>
      </c>
    </row>
    <row r="1323" spans="1:41" hidden="1" x14ac:dyDescent="0.3">
      <c r="A1323">
        <v>10699</v>
      </c>
      <c r="B1323">
        <v>205634</v>
      </c>
      <c r="C1323">
        <v>243054</v>
      </c>
      <c r="D1323">
        <v>15</v>
      </c>
      <c r="G1323" t="s">
        <v>605</v>
      </c>
      <c r="H1323" t="s">
        <v>606</v>
      </c>
      <c r="I1323">
        <v>0</v>
      </c>
      <c r="J1323" t="s">
        <v>519</v>
      </c>
      <c r="K1323" t="s">
        <v>520</v>
      </c>
      <c r="L1323">
        <v>3</v>
      </c>
      <c r="M1323">
        <v>36</v>
      </c>
      <c r="N1323" t="s">
        <v>607</v>
      </c>
      <c r="O1323" t="s">
        <v>570</v>
      </c>
      <c r="P1323" t="s">
        <v>571</v>
      </c>
      <c r="Q1323" t="s">
        <v>524</v>
      </c>
      <c r="R1323" t="s">
        <v>525</v>
      </c>
      <c r="S1323" t="s">
        <v>526</v>
      </c>
      <c r="T1323" t="s">
        <v>527</v>
      </c>
      <c r="U1323" t="s">
        <v>554</v>
      </c>
      <c r="V1323" t="s">
        <v>555</v>
      </c>
      <c r="W1323" t="s">
        <v>541</v>
      </c>
      <c r="X1323" t="s">
        <v>542</v>
      </c>
      <c r="Y1323" t="s">
        <v>601</v>
      </c>
      <c r="Z1323" t="s">
        <v>602</v>
      </c>
      <c r="AA1323" t="s">
        <v>29</v>
      </c>
      <c r="AB1323" s="3">
        <v>20000</v>
      </c>
      <c r="AC1323">
        <v>0</v>
      </c>
      <c r="AD1323">
        <v>0</v>
      </c>
      <c r="AE1323" s="3">
        <v>20000</v>
      </c>
      <c r="AF1323" s="3">
        <f t="shared" si="84"/>
        <v>0</v>
      </c>
      <c r="AG1323" s="3">
        <v>20000</v>
      </c>
      <c r="AH1323" s="3">
        <f t="shared" si="85"/>
        <v>20660</v>
      </c>
      <c r="AI1323" s="3">
        <f t="shared" si="86"/>
        <v>21321.119999999999</v>
      </c>
      <c r="AJ1323">
        <v>0</v>
      </c>
      <c r="AK1323">
        <v>0</v>
      </c>
      <c r="AL1323">
        <v>6476024.29</v>
      </c>
      <c r="AM1323">
        <f t="shared" si="87"/>
        <v>12952048.58</v>
      </c>
      <c r="AN1323">
        <v>-6456024.29</v>
      </c>
      <c r="AO1323">
        <v>32380.12</v>
      </c>
    </row>
    <row r="1324" spans="1:41" hidden="1" x14ac:dyDescent="0.3">
      <c r="A1324">
        <v>11217</v>
      </c>
      <c r="B1324">
        <v>199953</v>
      </c>
      <c r="C1324">
        <v>237462</v>
      </c>
      <c r="D1324">
        <v>533</v>
      </c>
      <c r="G1324" t="s">
        <v>1610</v>
      </c>
      <c r="H1324" t="s">
        <v>1611</v>
      </c>
      <c r="I1324">
        <v>0</v>
      </c>
      <c r="J1324" t="s">
        <v>519</v>
      </c>
      <c r="K1324" t="s">
        <v>520</v>
      </c>
      <c r="L1324">
        <v>6</v>
      </c>
      <c r="M1324">
        <v>66</v>
      </c>
      <c r="N1324" t="s">
        <v>840</v>
      </c>
      <c r="O1324" t="s">
        <v>841</v>
      </c>
      <c r="P1324" t="s">
        <v>842</v>
      </c>
      <c r="Q1324" t="s">
        <v>524</v>
      </c>
      <c r="R1324" t="s">
        <v>525</v>
      </c>
      <c r="S1324" t="s">
        <v>526</v>
      </c>
      <c r="T1324" t="s">
        <v>527</v>
      </c>
      <c r="U1324" t="s">
        <v>1612</v>
      </c>
      <c r="V1324" t="s">
        <v>1613</v>
      </c>
      <c r="W1324" t="s">
        <v>629</v>
      </c>
      <c r="X1324" t="s">
        <v>630</v>
      </c>
      <c r="Y1324" t="s">
        <v>532</v>
      </c>
      <c r="Z1324" t="s">
        <v>533</v>
      </c>
      <c r="AA1324" t="s">
        <v>28</v>
      </c>
      <c r="AB1324" s="3">
        <v>9900</v>
      </c>
      <c r="AC1324">
        <v>0</v>
      </c>
      <c r="AD1324">
        <v>0</v>
      </c>
      <c r="AE1324" s="3">
        <v>9900</v>
      </c>
      <c r="AF1324" s="3">
        <f t="shared" si="84"/>
        <v>0</v>
      </c>
      <c r="AG1324" s="3">
        <v>9900</v>
      </c>
      <c r="AH1324" s="3">
        <f t="shared" si="85"/>
        <v>10226.699999999999</v>
      </c>
      <c r="AI1324" s="3">
        <f t="shared" si="86"/>
        <v>10553.954399999999</v>
      </c>
      <c r="AJ1324">
        <v>0</v>
      </c>
      <c r="AK1324">
        <v>0</v>
      </c>
      <c r="AL1324">
        <v>0</v>
      </c>
      <c r="AM1324">
        <f t="shared" si="87"/>
        <v>0</v>
      </c>
      <c r="AN1324">
        <v>9900</v>
      </c>
      <c r="AO1324">
        <v>0</v>
      </c>
    </row>
    <row r="1325" spans="1:41" hidden="1" x14ac:dyDescent="0.3">
      <c r="A1325">
        <v>10986</v>
      </c>
      <c r="B1325">
        <v>204408</v>
      </c>
      <c r="C1325">
        <v>241845</v>
      </c>
      <c r="D1325">
        <v>302</v>
      </c>
      <c r="G1325" t="s">
        <v>1226</v>
      </c>
      <c r="H1325" t="s">
        <v>1227</v>
      </c>
      <c r="I1325">
        <v>0</v>
      </c>
      <c r="J1325" t="s">
        <v>519</v>
      </c>
      <c r="K1325" t="s">
        <v>520</v>
      </c>
      <c r="L1325">
        <v>5</v>
      </c>
      <c r="M1325">
        <v>91</v>
      </c>
      <c r="N1325" t="s">
        <v>584</v>
      </c>
      <c r="O1325" t="s">
        <v>545</v>
      </c>
      <c r="P1325" t="s">
        <v>546</v>
      </c>
      <c r="Q1325" t="s">
        <v>524</v>
      </c>
      <c r="R1325" t="s">
        <v>525</v>
      </c>
      <c r="S1325" t="s">
        <v>526</v>
      </c>
      <c r="T1325" t="s">
        <v>527</v>
      </c>
      <c r="U1325" t="s">
        <v>554</v>
      </c>
      <c r="V1325" t="s">
        <v>555</v>
      </c>
      <c r="W1325" t="s">
        <v>541</v>
      </c>
      <c r="X1325" t="s">
        <v>542</v>
      </c>
      <c r="Y1325" t="s">
        <v>588</v>
      </c>
      <c r="Z1325" t="s">
        <v>589</v>
      </c>
      <c r="AA1325" t="s">
        <v>29</v>
      </c>
      <c r="AB1325" s="3">
        <v>20000</v>
      </c>
      <c r="AC1325">
        <v>0</v>
      </c>
      <c r="AD1325">
        <v>0</v>
      </c>
      <c r="AE1325" s="3">
        <v>20000</v>
      </c>
      <c r="AF1325" s="3">
        <f t="shared" si="84"/>
        <v>0</v>
      </c>
      <c r="AG1325" s="3">
        <v>20000</v>
      </c>
      <c r="AH1325" s="3">
        <f t="shared" si="85"/>
        <v>20660</v>
      </c>
      <c r="AI1325" s="3">
        <f t="shared" si="86"/>
        <v>21321.119999999999</v>
      </c>
      <c r="AJ1325">
        <v>0</v>
      </c>
      <c r="AK1325">
        <v>0</v>
      </c>
      <c r="AL1325">
        <v>15500</v>
      </c>
      <c r="AM1325">
        <f t="shared" si="87"/>
        <v>31000</v>
      </c>
      <c r="AN1325">
        <v>4500</v>
      </c>
      <c r="AO1325">
        <v>77.5</v>
      </c>
    </row>
    <row r="1326" spans="1:41" hidden="1" x14ac:dyDescent="0.3">
      <c r="A1326">
        <v>10950</v>
      </c>
      <c r="B1326">
        <v>202986</v>
      </c>
      <c r="C1326">
        <v>240448</v>
      </c>
      <c r="D1326">
        <v>266</v>
      </c>
      <c r="G1326" t="s">
        <v>1172</v>
      </c>
      <c r="H1326" t="s">
        <v>1173</v>
      </c>
      <c r="I1326">
        <v>0</v>
      </c>
      <c r="J1326" t="s">
        <v>519</v>
      </c>
      <c r="K1326" t="s">
        <v>520</v>
      </c>
      <c r="L1326">
        <v>6</v>
      </c>
      <c r="M1326">
        <v>65</v>
      </c>
      <c r="N1326" t="s">
        <v>799</v>
      </c>
      <c r="O1326" t="s">
        <v>627</v>
      </c>
      <c r="P1326" t="s">
        <v>628</v>
      </c>
      <c r="Q1326" t="s">
        <v>524</v>
      </c>
      <c r="R1326" t="s">
        <v>525</v>
      </c>
      <c r="S1326" t="s">
        <v>526</v>
      </c>
      <c r="T1326" t="s">
        <v>527</v>
      </c>
      <c r="U1326" t="s">
        <v>539</v>
      </c>
      <c r="V1326" t="s">
        <v>540</v>
      </c>
      <c r="W1326" t="s">
        <v>629</v>
      </c>
      <c r="X1326" t="s">
        <v>630</v>
      </c>
      <c r="Y1326" t="s">
        <v>532</v>
      </c>
      <c r="Z1326" t="s">
        <v>533</v>
      </c>
      <c r="AA1326" t="s">
        <v>28</v>
      </c>
      <c r="AB1326" s="3">
        <v>9778</v>
      </c>
      <c r="AC1326">
        <v>0</v>
      </c>
      <c r="AD1326">
        <v>0</v>
      </c>
      <c r="AE1326" s="3">
        <v>9778</v>
      </c>
      <c r="AF1326" s="3">
        <f t="shared" si="84"/>
        <v>0</v>
      </c>
      <c r="AG1326" s="3">
        <v>9778</v>
      </c>
      <c r="AH1326" s="3">
        <f t="shared" si="85"/>
        <v>10100.673999999999</v>
      </c>
      <c r="AI1326" s="3">
        <f t="shared" si="86"/>
        <v>10423.895568</v>
      </c>
      <c r="AJ1326">
        <v>0</v>
      </c>
      <c r="AK1326">
        <v>0</v>
      </c>
      <c r="AL1326">
        <v>0</v>
      </c>
      <c r="AM1326">
        <f t="shared" si="87"/>
        <v>0</v>
      </c>
      <c r="AN1326">
        <v>9778</v>
      </c>
      <c r="AO1326">
        <v>0</v>
      </c>
    </row>
    <row r="1327" spans="1:41" hidden="1" x14ac:dyDescent="0.3">
      <c r="A1327">
        <v>11090</v>
      </c>
      <c r="B1327">
        <v>205642</v>
      </c>
      <c r="C1327">
        <v>243061</v>
      </c>
      <c r="D1327">
        <v>406</v>
      </c>
      <c r="G1327" t="s">
        <v>1394</v>
      </c>
      <c r="H1327" t="s">
        <v>1395</v>
      </c>
      <c r="I1327">
        <v>0</v>
      </c>
      <c r="J1327" t="s">
        <v>519</v>
      </c>
      <c r="K1327" t="s">
        <v>520</v>
      </c>
      <c r="L1327">
        <v>3</v>
      </c>
      <c r="M1327">
        <v>36</v>
      </c>
      <c r="N1327" t="s">
        <v>607</v>
      </c>
      <c r="O1327" t="s">
        <v>570</v>
      </c>
      <c r="P1327" t="s">
        <v>571</v>
      </c>
      <c r="Q1327" t="s">
        <v>524</v>
      </c>
      <c r="R1327" t="s">
        <v>525</v>
      </c>
      <c r="S1327" t="s">
        <v>526</v>
      </c>
      <c r="T1327" t="s">
        <v>527</v>
      </c>
      <c r="U1327" t="s">
        <v>554</v>
      </c>
      <c r="V1327" t="s">
        <v>555</v>
      </c>
      <c r="W1327" t="s">
        <v>541</v>
      </c>
      <c r="X1327" t="s">
        <v>542</v>
      </c>
      <c r="Y1327" t="s">
        <v>603</v>
      </c>
      <c r="Z1327" t="s">
        <v>604</v>
      </c>
      <c r="AA1327" t="s">
        <v>29</v>
      </c>
      <c r="AB1327" s="3">
        <v>20000</v>
      </c>
      <c r="AC1327">
        <v>0</v>
      </c>
      <c r="AD1327">
        <v>0</v>
      </c>
      <c r="AE1327" s="3">
        <v>20000</v>
      </c>
      <c r="AF1327" s="3">
        <f t="shared" si="84"/>
        <v>0</v>
      </c>
      <c r="AG1327" s="3">
        <v>20000</v>
      </c>
      <c r="AH1327" s="3">
        <f t="shared" si="85"/>
        <v>20660</v>
      </c>
      <c r="AI1327" s="3">
        <f t="shared" si="86"/>
        <v>21321.119999999999</v>
      </c>
      <c r="AJ1327">
        <v>0</v>
      </c>
      <c r="AK1327">
        <v>0</v>
      </c>
      <c r="AL1327">
        <v>0</v>
      </c>
      <c r="AM1327">
        <f t="shared" si="87"/>
        <v>0</v>
      </c>
      <c r="AN1327">
        <v>20000</v>
      </c>
      <c r="AO1327">
        <v>0</v>
      </c>
    </row>
    <row r="1328" spans="1:41" hidden="1" x14ac:dyDescent="0.3">
      <c r="A1328">
        <v>12604</v>
      </c>
      <c r="B1328">
        <v>224096</v>
      </c>
      <c r="C1328">
        <v>256686</v>
      </c>
      <c r="D1328">
        <v>8620</v>
      </c>
      <c r="G1328" t="s">
        <v>2130</v>
      </c>
      <c r="H1328" t="s">
        <v>2131</v>
      </c>
      <c r="I1328">
        <v>0</v>
      </c>
      <c r="J1328" t="s">
        <v>519</v>
      </c>
      <c r="K1328" t="s">
        <v>520</v>
      </c>
      <c r="L1328">
        <v>5</v>
      </c>
      <c r="M1328">
        <v>58</v>
      </c>
      <c r="N1328" t="s">
        <v>617</v>
      </c>
      <c r="O1328" t="s">
        <v>618</v>
      </c>
      <c r="P1328" t="s">
        <v>619</v>
      </c>
      <c r="Q1328" t="s">
        <v>524</v>
      </c>
      <c r="R1328" t="s">
        <v>525</v>
      </c>
      <c r="S1328" t="s">
        <v>526</v>
      </c>
      <c r="T1328" t="s">
        <v>527</v>
      </c>
      <c r="U1328" t="s">
        <v>779</v>
      </c>
      <c r="V1328" t="s">
        <v>780</v>
      </c>
      <c r="W1328" t="s">
        <v>541</v>
      </c>
      <c r="X1328" t="s">
        <v>542</v>
      </c>
      <c r="Y1328" t="s">
        <v>706</v>
      </c>
      <c r="Z1328" t="s">
        <v>707</v>
      </c>
      <c r="AA1328" t="s">
        <v>28</v>
      </c>
      <c r="AB1328" s="3">
        <v>9695</v>
      </c>
      <c r="AC1328">
        <v>0</v>
      </c>
      <c r="AD1328">
        <v>0</v>
      </c>
      <c r="AE1328" s="3">
        <v>9695</v>
      </c>
      <c r="AF1328" s="3">
        <f t="shared" si="84"/>
        <v>0</v>
      </c>
      <c r="AG1328" s="3">
        <v>9695</v>
      </c>
      <c r="AH1328" s="3">
        <f t="shared" si="85"/>
        <v>10014.934999999999</v>
      </c>
      <c r="AI1328" s="3">
        <f t="shared" si="86"/>
        <v>10335.412920000001</v>
      </c>
      <c r="AJ1328">
        <v>0</v>
      </c>
      <c r="AK1328">
        <v>0</v>
      </c>
      <c r="AL1328">
        <v>0</v>
      </c>
      <c r="AM1328">
        <f t="shared" si="87"/>
        <v>0</v>
      </c>
      <c r="AN1328">
        <v>9695</v>
      </c>
      <c r="AO1328">
        <v>0</v>
      </c>
    </row>
    <row r="1329" spans="1:41" hidden="1" x14ac:dyDescent="0.3">
      <c r="A1329">
        <v>11181</v>
      </c>
      <c r="B1329">
        <v>203883</v>
      </c>
      <c r="C1329">
        <v>241324</v>
      </c>
      <c r="D1329">
        <v>497</v>
      </c>
      <c r="G1329" t="s">
        <v>1536</v>
      </c>
      <c r="H1329" t="s">
        <v>1537</v>
      </c>
      <c r="I1329">
        <v>0</v>
      </c>
      <c r="J1329" t="s">
        <v>519</v>
      </c>
      <c r="K1329" t="s">
        <v>520</v>
      </c>
      <c r="L1329">
        <v>2</v>
      </c>
      <c r="M1329">
        <v>33</v>
      </c>
      <c r="N1329" t="s">
        <v>610</v>
      </c>
      <c r="O1329" t="s">
        <v>611</v>
      </c>
      <c r="P1329" t="s">
        <v>612</v>
      </c>
      <c r="Q1329" t="s">
        <v>524</v>
      </c>
      <c r="R1329" t="s">
        <v>525</v>
      </c>
      <c r="S1329" t="s">
        <v>526</v>
      </c>
      <c r="T1329" t="s">
        <v>527</v>
      </c>
      <c r="U1329" t="s">
        <v>554</v>
      </c>
      <c r="V1329" t="s">
        <v>555</v>
      </c>
      <c r="W1329" t="s">
        <v>613</v>
      </c>
      <c r="X1329" t="s">
        <v>614</v>
      </c>
      <c r="Y1329" t="s">
        <v>601</v>
      </c>
      <c r="Z1329" t="s">
        <v>602</v>
      </c>
      <c r="AA1329" t="s">
        <v>29</v>
      </c>
      <c r="AB1329" s="3">
        <v>20000</v>
      </c>
      <c r="AC1329">
        <v>0</v>
      </c>
      <c r="AD1329">
        <v>0</v>
      </c>
      <c r="AE1329" s="3">
        <v>20000</v>
      </c>
      <c r="AF1329" s="3">
        <f t="shared" si="84"/>
        <v>0</v>
      </c>
      <c r="AG1329" s="3">
        <v>20000</v>
      </c>
      <c r="AH1329" s="3">
        <f t="shared" si="85"/>
        <v>20660</v>
      </c>
      <c r="AI1329" s="3">
        <f t="shared" si="86"/>
        <v>21321.119999999999</v>
      </c>
      <c r="AJ1329">
        <v>0</v>
      </c>
      <c r="AK1329">
        <v>0</v>
      </c>
      <c r="AL1329">
        <v>0</v>
      </c>
      <c r="AM1329">
        <f t="shared" si="87"/>
        <v>0</v>
      </c>
      <c r="AN1329">
        <v>20000</v>
      </c>
      <c r="AO1329">
        <v>0</v>
      </c>
    </row>
    <row r="1330" spans="1:41" hidden="1" x14ac:dyDescent="0.3">
      <c r="A1330">
        <v>12624</v>
      </c>
      <c r="B1330">
        <v>224080</v>
      </c>
      <c r="C1330">
        <v>256672</v>
      </c>
      <c r="D1330">
        <v>8640</v>
      </c>
      <c r="G1330" t="s">
        <v>2242</v>
      </c>
      <c r="H1330" t="s">
        <v>2243</v>
      </c>
      <c r="I1330">
        <v>0</v>
      </c>
      <c r="J1330" t="s">
        <v>519</v>
      </c>
      <c r="K1330" t="s">
        <v>520</v>
      </c>
      <c r="L1330">
        <v>5</v>
      </c>
      <c r="M1330">
        <v>58</v>
      </c>
      <c r="N1330" t="s">
        <v>617</v>
      </c>
      <c r="O1330" t="s">
        <v>618</v>
      </c>
      <c r="P1330" t="s">
        <v>619</v>
      </c>
      <c r="Q1330" t="s">
        <v>524</v>
      </c>
      <c r="R1330" t="s">
        <v>525</v>
      </c>
      <c r="S1330" t="s">
        <v>526</v>
      </c>
      <c r="T1330" t="s">
        <v>527</v>
      </c>
      <c r="U1330" t="s">
        <v>779</v>
      </c>
      <c r="V1330" t="s">
        <v>780</v>
      </c>
      <c r="W1330" t="s">
        <v>541</v>
      </c>
      <c r="X1330" t="s">
        <v>542</v>
      </c>
      <c r="Y1330" t="s">
        <v>706</v>
      </c>
      <c r="Z1330" t="s">
        <v>707</v>
      </c>
      <c r="AA1330" t="s">
        <v>28</v>
      </c>
      <c r="AB1330" s="3">
        <v>9695</v>
      </c>
      <c r="AC1330">
        <v>0</v>
      </c>
      <c r="AD1330">
        <v>0</v>
      </c>
      <c r="AE1330" s="3">
        <v>9695</v>
      </c>
      <c r="AF1330" s="3">
        <f t="shared" si="84"/>
        <v>0</v>
      </c>
      <c r="AG1330" s="3">
        <v>9695</v>
      </c>
      <c r="AH1330" s="3">
        <f t="shared" si="85"/>
        <v>10014.934999999999</v>
      </c>
      <c r="AI1330" s="3">
        <f t="shared" si="86"/>
        <v>10335.412920000001</v>
      </c>
      <c r="AJ1330">
        <v>0</v>
      </c>
      <c r="AK1330">
        <v>0</v>
      </c>
      <c r="AL1330">
        <v>0</v>
      </c>
      <c r="AM1330">
        <f t="shared" si="87"/>
        <v>0</v>
      </c>
      <c r="AN1330">
        <v>9695</v>
      </c>
      <c r="AO1330">
        <v>0</v>
      </c>
    </row>
    <row r="1331" spans="1:41" hidden="1" x14ac:dyDescent="0.3">
      <c r="A1331">
        <v>11560</v>
      </c>
      <c r="B1331">
        <v>226102</v>
      </c>
      <c r="C1331">
        <v>257780</v>
      </c>
      <c r="D1331">
        <v>1350</v>
      </c>
      <c r="G1331" t="s">
        <v>1757</v>
      </c>
      <c r="H1331" t="s">
        <v>1758</v>
      </c>
      <c r="I1331">
        <v>0</v>
      </c>
      <c r="J1331" t="s">
        <v>519</v>
      </c>
      <c r="K1331" t="s">
        <v>520</v>
      </c>
      <c r="L1331">
        <v>3</v>
      </c>
      <c r="M1331">
        <v>34</v>
      </c>
      <c r="N1331" t="s">
        <v>719</v>
      </c>
      <c r="O1331" t="s">
        <v>570</v>
      </c>
      <c r="P1331" t="s">
        <v>571</v>
      </c>
      <c r="Q1331" t="s">
        <v>524</v>
      </c>
      <c r="R1331" t="s">
        <v>525</v>
      </c>
      <c r="S1331" t="s">
        <v>526</v>
      </c>
      <c r="T1331" t="s">
        <v>527</v>
      </c>
      <c r="U1331" t="s">
        <v>554</v>
      </c>
      <c r="V1331" t="s">
        <v>555</v>
      </c>
      <c r="W1331" t="s">
        <v>1759</v>
      </c>
      <c r="X1331" t="s">
        <v>1760</v>
      </c>
      <c r="Y1331" t="s">
        <v>1761</v>
      </c>
      <c r="Z1331" t="s">
        <v>1762</v>
      </c>
      <c r="AA1331" t="s">
        <v>31</v>
      </c>
      <c r="AB1331" s="3">
        <v>2000000</v>
      </c>
      <c r="AC1331">
        <v>0</v>
      </c>
      <c r="AD1331">
        <v>0</v>
      </c>
      <c r="AE1331" s="3">
        <v>2000000</v>
      </c>
      <c r="AF1331" s="3">
        <f t="shared" si="84"/>
        <v>100000</v>
      </c>
      <c r="AG1331" s="3">
        <v>2100000</v>
      </c>
      <c r="AH1331" s="3">
        <v>2200000</v>
      </c>
      <c r="AI1331" s="3">
        <v>2300000</v>
      </c>
      <c r="AJ1331">
        <v>0</v>
      </c>
      <c r="AK1331">
        <v>0</v>
      </c>
      <c r="AL1331">
        <v>499601.51</v>
      </c>
      <c r="AM1331">
        <f t="shared" si="87"/>
        <v>999203.02</v>
      </c>
      <c r="AN1331">
        <v>1500398.49</v>
      </c>
      <c r="AO1331">
        <v>24.98</v>
      </c>
    </row>
    <row r="1332" spans="1:41" hidden="1" x14ac:dyDescent="0.3">
      <c r="A1332">
        <v>11561</v>
      </c>
      <c r="B1332">
        <v>223485</v>
      </c>
      <c r="C1332">
        <v>256224</v>
      </c>
      <c r="D1332">
        <v>1351</v>
      </c>
      <c r="G1332" t="s">
        <v>1763</v>
      </c>
      <c r="H1332" t="s">
        <v>1764</v>
      </c>
      <c r="I1332">
        <v>0</v>
      </c>
      <c r="J1332" t="s">
        <v>519</v>
      </c>
      <c r="K1332" t="s">
        <v>520</v>
      </c>
      <c r="L1332">
        <v>6</v>
      </c>
      <c r="M1332">
        <v>64</v>
      </c>
      <c r="N1332" t="s">
        <v>626</v>
      </c>
      <c r="O1332" t="s">
        <v>627</v>
      </c>
      <c r="P1332" t="s">
        <v>628</v>
      </c>
      <c r="Q1332" t="s">
        <v>524</v>
      </c>
      <c r="R1332" t="s">
        <v>525</v>
      </c>
      <c r="S1332" t="s">
        <v>526</v>
      </c>
      <c r="T1332" t="s">
        <v>527</v>
      </c>
      <c r="U1332" t="s">
        <v>554</v>
      </c>
      <c r="V1332" t="s">
        <v>555</v>
      </c>
      <c r="W1332" t="s">
        <v>1765</v>
      </c>
      <c r="X1332" t="s">
        <v>1766</v>
      </c>
      <c r="Y1332" t="s">
        <v>1767</v>
      </c>
      <c r="Z1332" t="s">
        <v>1768</v>
      </c>
      <c r="AA1332" t="s">
        <v>31</v>
      </c>
      <c r="AB1332" s="3">
        <v>4811000</v>
      </c>
      <c r="AC1332">
        <v>0</v>
      </c>
      <c r="AD1332">
        <v>0</v>
      </c>
      <c r="AE1332" s="3">
        <v>4811000</v>
      </c>
      <c r="AF1332" s="3">
        <f t="shared" si="84"/>
        <v>400000</v>
      </c>
      <c r="AG1332" s="3">
        <v>5211000</v>
      </c>
      <c r="AH1332" s="3">
        <v>0</v>
      </c>
      <c r="AI1332" s="3">
        <v>0</v>
      </c>
      <c r="AJ1332">
        <v>0</v>
      </c>
      <c r="AK1332">
        <v>0</v>
      </c>
      <c r="AL1332">
        <v>5564050.2000000002</v>
      </c>
      <c r="AM1332">
        <f t="shared" si="87"/>
        <v>11128100.4</v>
      </c>
      <c r="AN1332">
        <v>-753050.2</v>
      </c>
      <c r="AO1332">
        <v>115.65</v>
      </c>
    </row>
    <row r="1333" spans="1:41" hidden="1" x14ac:dyDescent="0.3">
      <c r="A1333">
        <v>12625</v>
      </c>
      <c r="B1333">
        <v>224082</v>
      </c>
      <c r="C1333">
        <v>256674</v>
      </c>
      <c r="D1333">
        <v>8641</v>
      </c>
      <c r="G1333" t="s">
        <v>2244</v>
      </c>
      <c r="H1333" t="s">
        <v>2245</v>
      </c>
      <c r="I1333">
        <v>0</v>
      </c>
      <c r="J1333" t="s">
        <v>519</v>
      </c>
      <c r="K1333" t="s">
        <v>520</v>
      </c>
      <c r="L1333">
        <v>5</v>
      </c>
      <c r="M1333">
        <v>58</v>
      </c>
      <c r="N1333" t="s">
        <v>617</v>
      </c>
      <c r="O1333" t="s">
        <v>618</v>
      </c>
      <c r="P1333" t="s">
        <v>619</v>
      </c>
      <c r="Q1333" t="s">
        <v>524</v>
      </c>
      <c r="R1333" t="s">
        <v>525</v>
      </c>
      <c r="S1333" t="s">
        <v>526</v>
      </c>
      <c r="T1333" t="s">
        <v>527</v>
      </c>
      <c r="U1333" t="s">
        <v>779</v>
      </c>
      <c r="V1333" t="s">
        <v>780</v>
      </c>
      <c r="W1333" t="s">
        <v>541</v>
      </c>
      <c r="X1333" t="s">
        <v>542</v>
      </c>
      <c r="Y1333" t="s">
        <v>706</v>
      </c>
      <c r="Z1333" t="s">
        <v>707</v>
      </c>
      <c r="AA1333" t="s">
        <v>28</v>
      </c>
      <c r="AB1333" s="3">
        <v>9695</v>
      </c>
      <c r="AC1333">
        <v>0</v>
      </c>
      <c r="AD1333">
        <v>0</v>
      </c>
      <c r="AE1333" s="3">
        <v>9695</v>
      </c>
      <c r="AF1333" s="3">
        <f t="shared" si="84"/>
        <v>0</v>
      </c>
      <c r="AG1333" s="3">
        <v>9695</v>
      </c>
      <c r="AH1333" s="3">
        <f t="shared" ref="AH1333:AH1396" si="88">AG1333*1.033</f>
        <v>10014.934999999999</v>
      </c>
      <c r="AI1333" s="3">
        <f t="shared" ref="AI1333:AI1396" si="89">AH1333*1.032</f>
        <v>10335.412920000001</v>
      </c>
      <c r="AJ1333">
        <v>0</v>
      </c>
      <c r="AK1333">
        <v>0</v>
      </c>
      <c r="AL1333">
        <v>0</v>
      </c>
      <c r="AM1333">
        <f t="shared" si="87"/>
        <v>0</v>
      </c>
      <c r="AN1333">
        <v>9695</v>
      </c>
      <c r="AO1333">
        <v>0</v>
      </c>
    </row>
    <row r="1334" spans="1:41" hidden="1" x14ac:dyDescent="0.3">
      <c r="A1334">
        <v>11493</v>
      </c>
      <c r="B1334">
        <v>225925</v>
      </c>
      <c r="C1334">
        <v>257516</v>
      </c>
      <c r="D1334">
        <v>2290</v>
      </c>
      <c r="G1334" t="s">
        <v>1675</v>
      </c>
      <c r="H1334" t="s">
        <v>1676</v>
      </c>
      <c r="I1334">
        <v>0</v>
      </c>
      <c r="J1334" t="s">
        <v>519</v>
      </c>
      <c r="K1334" t="s">
        <v>520</v>
      </c>
      <c r="L1334">
        <v>4</v>
      </c>
      <c r="M1334">
        <v>86</v>
      </c>
      <c r="N1334" t="s">
        <v>1462</v>
      </c>
      <c r="O1334" t="s">
        <v>575</v>
      </c>
      <c r="P1334" t="s">
        <v>576</v>
      </c>
      <c r="Q1334" t="s">
        <v>524</v>
      </c>
      <c r="R1334" t="s">
        <v>525</v>
      </c>
      <c r="S1334" t="s">
        <v>526</v>
      </c>
      <c r="T1334" t="s">
        <v>527</v>
      </c>
      <c r="U1334" t="s">
        <v>554</v>
      </c>
      <c r="V1334" t="s">
        <v>555</v>
      </c>
      <c r="W1334" t="s">
        <v>541</v>
      </c>
      <c r="X1334" t="s">
        <v>542</v>
      </c>
      <c r="Y1334" t="s">
        <v>944</v>
      </c>
      <c r="Z1334" t="s">
        <v>945</v>
      </c>
      <c r="AA1334" t="s">
        <v>29</v>
      </c>
      <c r="AB1334" s="3">
        <v>20000</v>
      </c>
      <c r="AC1334">
        <v>0</v>
      </c>
      <c r="AD1334">
        <v>0</v>
      </c>
      <c r="AE1334" s="3">
        <v>20000</v>
      </c>
      <c r="AF1334" s="3">
        <f t="shared" si="84"/>
        <v>0</v>
      </c>
      <c r="AG1334" s="3">
        <v>20000</v>
      </c>
      <c r="AH1334" s="3">
        <f t="shared" si="88"/>
        <v>20660</v>
      </c>
      <c r="AI1334" s="3">
        <f t="shared" si="89"/>
        <v>21321.119999999999</v>
      </c>
      <c r="AJ1334">
        <v>0</v>
      </c>
      <c r="AK1334">
        <v>0</v>
      </c>
      <c r="AL1334">
        <v>173.91</v>
      </c>
      <c r="AM1334">
        <f t="shared" si="87"/>
        <v>347.82</v>
      </c>
      <c r="AN1334">
        <v>19826.09</v>
      </c>
      <c r="AO1334">
        <v>0.87</v>
      </c>
    </row>
    <row r="1335" spans="1:41" hidden="1" x14ac:dyDescent="0.3">
      <c r="A1335">
        <v>11582</v>
      </c>
      <c r="B1335">
        <v>223904</v>
      </c>
      <c r="C1335">
        <v>256535</v>
      </c>
      <c r="D1335">
        <v>2379</v>
      </c>
      <c r="G1335" t="s">
        <v>1773</v>
      </c>
      <c r="H1335" t="s">
        <v>1774</v>
      </c>
      <c r="I1335">
        <v>0</v>
      </c>
      <c r="J1335" t="s">
        <v>519</v>
      </c>
      <c r="K1335" t="s">
        <v>520</v>
      </c>
      <c r="L1335">
        <v>7</v>
      </c>
      <c r="M1335">
        <v>78</v>
      </c>
      <c r="N1335" t="s">
        <v>856</v>
      </c>
      <c r="O1335" t="s">
        <v>522</v>
      </c>
      <c r="P1335" t="s">
        <v>523</v>
      </c>
      <c r="Q1335" t="s">
        <v>524</v>
      </c>
      <c r="R1335" t="s">
        <v>525</v>
      </c>
      <c r="S1335" t="s">
        <v>526</v>
      </c>
      <c r="T1335" t="s">
        <v>527</v>
      </c>
      <c r="U1335" t="s">
        <v>554</v>
      </c>
      <c r="V1335" t="s">
        <v>555</v>
      </c>
      <c r="W1335" t="s">
        <v>530</v>
      </c>
      <c r="X1335" t="s">
        <v>531</v>
      </c>
      <c r="Y1335" t="s">
        <v>735</v>
      </c>
      <c r="Z1335" t="s">
        <v>736</v>
      </c>
      <c r="AA1335" t="s">
        <v>26</v>
      </c>
      <c r="AB1335" s="3">
        <v>13561</v>
      </c>
      <c r="AC1335" s="3">
        <v>0</v>
      </c>
      <c r="AD1335">
        <v>0</v>
      </c>
      <c r="AE1335" s="3">
        <v>13561</v>
      </c>
      <c r="AF1335" s="3">
        <f t="shared" si="84"/>
        <v>-13561</v>
      </c>
      <c r="AG1335" s="3">
        <v>0</v>
      </c>
      <c r="AH1335" s="3">
        <f t="shared" si="88"/>
        <v>0</v>
      </c>
      <c r="AI1335" s="3">
        <f t="shared" si="89"/>
        <v>0</v>
      </c>
      <c r="AJ1335">
        <v>0</v>
      </c>
      <c r="AK1335">
        <v>0</v>
      </c>
      <c r="AL1335">
        <v>6954.15</v>
      </c>
      <c r="AM1335">
        <f t="shared" si="87"/>
        <v>13908.3</v>
      </c>
      <c r="AN1335">
        <v>6606.85</v>
      </c>
      <c r="AO1335">
        <v>51.28</v>
      </c>
    </row>
    <row r="1336" spans="1:41" hidden="1" x14ac:dyDescent="0.3">
      <c r="A1336">
        <v>11584</v>
      </c>
      <c r="B1336">
        <v>231597</v>
      </c>
      <c r="C1336">
        <v>263428</v>
      </c>
      <c r="D1336">
        <v>1367</v>
      </c>
      <c r="G1336" t="s">
        <v>1775</v>
      </c>
      <c r="H1336" t="s">
        <v>1776</v>
      </c>
      <c r="I1336">
        <v>0</v>
      </c>
      <c r="J1336" t="s">
        <v>519</v>
      </c>
      <c r="K1336" t="s">
        <v>520</v>
      </c>
      <c r="L1336">
        <v>7</v>
      </c>
      <c r="M1336">
        <v>77</v>
      </c>
      <c r="N1336" t="s">
        <v>849</v>
      </c>
      <c r="O1336" t="s">
        <v>522</v>
      </c>
      <c r="P1336" t="s">
        <v>523</v>
      </c>
      <c r="Q1336" t="s">
        <v>524</v>
      </c>
      <c r="R1336" t="s">
        <v>525</v>
      </c>
      <c r="S1336" t="s">
        <v>526</v>
      </c>
      <c r="T1336" t="s">
        <v>527</v>
      </c>
      <c r="U1336" t="s">
        <v>554</v>
      </c>
      <c r="V1336" t="s">
        <v>555</v>
      </c>
      <c r="W1336" t="s">
        <v>530</v>
      </c>
      <c r="X1336" t="s">
        <v>531</v>
      </c>
      <c r="Y1336" t="s">
        <v>735</v>
      </c>
      <c r="Z1336" t="s">
        <v>736</v>
      </c>
      <c r="AA1336" t="s">
        <v>26</v>
      </c>
      <c r="AB1336" s="3">
        <v>211753</v>
      </c>
      <c r="AC1336" s="3">
        <v>0</v>
      </c>
      <c r="AD1336">
        <v>0</v>
      </c>
      <c r="AE1336" s="3">
        <v>211753</v>
      </c>
      <c r="AF1336" s="3">
        <f t="shared" si="84"/>
        <v>-211753</v>
      </c>
      <c r="AG1336" s="3">
        <v>0</v>
      </c>
      <c r="AH1336" s="3">
        <f t="shared" si="88"/>
        <v>0</v>
      </c>
      <c r="AI1336" s="3">
        <f t="shared" si="89"/>
        <v>0</v>
      </c>
      <c r="AJ1336">
        <v>0</v>
      </c>
      <c r="AK1336">
        <v>0</v>
      </c>
      <c r="AL1336">
        <v>80407</v>
      </c>
      <c r="AM1336">
        <f t="shared" si="87"/>
        <v>160814</v>
      </c>
      <c r="AN1336">
        <v>131346</v>
      </c>
      <c r="AO1336">
        <v>37.97</v>
      </c>
    </row>
    <row r="1337" spans="1:41" hidden="1" x14ac:dyDescent="0.3">
      <c r="A1337">
        <v>12794</v>
      </c>
      <c r="B1337">
        <v>235102</v>
      </c>
      <c r="C1337">
        <v>256816</v>
      </c>
      <c r="D1337">
        <v>8857</v>
      </c>
      <c r="G1337" t="s">
        <v>2230</v>
      </c>
      <c r="H1337" t="s">
        <v>2231</v>
      </c>
      <c r="I1337">
        <v>0</v>
      </c>
      <c r="J1337" t="s">
        <v>519</v>
      </c>
      <c r="K1337" t="s">
        <v>520</v>
      </c>
      <c r="L1337">
        <v>5</v>
      </c>
      <c r="M1337">
        <v>58</v>
      </c>
      <c r="N1337" t="s">
        <v>617</v>
      </c>
      <c r="O1337" t="s">
        <v>618</v>
      </c>
      <c r="P1337" t="s">
        <v>619</v>
      </c>
      <c r="Q1337" t="s">
        <v>524</v>
      </c>
      <c r="R1337" t="s">
        <v>525</v>
      </c>
      <c r="S1337" t="s">
        <v>526</v>
      </c>
      <c r="T1337" t="s">
        <v>527</v>
      </c>
      <c r="U1337" t="s">
        <v>779</v>
      </c>
      <c r="V1337" t="s">
        <v>780</v>
      </c>
      <c r="W1337" t="s">
        <v>530</v>
      </c>
      <c r="X1337" t="s">
        <v>531</v>
      </c>
      <c r="Y1337" t="s">
        <v>706</v>
      </c>
      <c r="Z1337" t="s">
        <v>707</v>
      </c>
      <c r="AA1337" t="s">
        <v>28</v>
      </c>
      <c r="AB1337" s="3">
        <v>9695</v>
      </c>
      <c r="AC1337">
        <v>0</v>
      </c>
      <c r="AD1337">
        <v>0</v>
      </c>
      <c r="AE1337" s="3">
        <v>9695</v>
      </c>
      <c r="AF1337" s="3">
        <f t="shared" si="84"/>
        <v>0</v>
      </c>
      <c r="AG1337" s="3">
        <v>9695</v>
      </c>
      <c r="AH1337" s="3">
        <f t="shared" si="88"/>
        <v>10014.934999999999</v>
      </c>
      <c r="AI1337" s="3">
        <f t="shared" si="89"/>
        <v>10335.412920000001</v>
      </c>
      <c r="AJ1337">
        <v>0</v>
      </c>
      <c r="AK1337">
        <v>0</v>
      </c>
      <c r="AL1337">
        <v>0</v>
      </c>
      <c r="AM1337">
        <f t="shared" si="87"/>
        <v>0</v>
      </c>
      <c r="AN1337">
        <v>9695</v>
      </c>
      <c r="AO1337">
        <v>0</v>
      </c>
    </row>
    <row r="1338" spans="1:41" hidden="1" x14ac:dyDescent="0.3">
      <c r="A1338">
        <v>12796</v>
      </c>
      <c r="B1338">
        <v>235103</v>
      </c>
      <c r="C1338">
        <v>256817</v>
      </c>
      <c r="D1338">
        <v>8859</v>
      </c>
      <c r="G1338" t="s">
        <v>2232</v>
      </c>
      <c r="H1338" t="s">
        <v>2233</v>
      </c>
      <c r="I1338">
        <v>0</v>
      </c>
      <c r="J1338" t="s">
        <v>519</v>
      </c>
      <c r="K1338" t="s">
        <v>520</v>
      </c>
      <c r="L1338">
        <v>5</v>
      </c>
      <c r="M1338">
        <v>58</v>
      </c>
      <c r="N1338" t="s">
        <v>617</v>
      </c>
      <c r="O1338" t="s">
        <v>618</v>
      </c>
      <c r="P1338" t="s">
        <v>619</v>
      </c>
      <c r="Q1338" t="s">
        <v>524</v>
      </c>
      <c r="R1338" t="s">
        <v>525</v>
      </c>
      <c r="S1338" t="s">
        <v>526</v>
      </c>
      <c r="T1338" t="s">
        <v>527</v>
      </c>
      <c r="U1338" t="s">
        <v>779</v>
      </c>
      <c r="V1338" t="s">
        <v>780</v>
      </c>
      <c r="W1338" t="s">
        <v>530</v>
      </c>
      <c r="X1338" t="s">
        <v>531</v>
      </c>
      <c r="Y1338" t="s">
        <v>706</v>
      </c>
      <c r="Z1338" t="s">
        <v>707</v>
      </c>
      <c r="AA1338" t="s">
        <v>28</v>
      </c>
      <c r="AB1338" s="3">
        <v>9695</v>
      </c>
      <c r="AC1338">
        <v>0</v>
      </c>
      <c r="AD1338">
        <v>0</v>
      </c>
      <c r="AE1338" s="3">
        <v>9695</v>
      </c>
      <c r="AF1338" s="3">
        <f t="shared" si="84"/>
        <v>0</v>
      </c>
      <c r="AG1338" s="3">
        <v>9695</v>
      </c>
      <c r="AH1338" s="3">
        <f t="shared" si="88"/>
        <v>10014.934999999999</v>
      </c>
      <c r="AI1338" s="3">
        <f t="shared" si="89"/>
        <v>10335.412920000001</v>
      </c>
      <c r="AJ1338">
        <v>0</v>
      </c>
      <c r="AK1338">
        <v>0</v>
      </c>
      <c r="AL1338">
        <v>0</v>
      </c>
      <c r="AM1338">
        <f t="shared" si="87"/>
        <v>0</v>
      </c>
      <c r="AN1338">
        <v>9695</v>
      </c>
      <c r="AO1338">
        <v>0</v>
      </c>
    </row>
    <row r="1339" spans="1:41" hidden="1" x14ac:dyDescent="0.3">
      <c r="A1339">
        <v>12603</v>
      </c>
      <c r="B1339">
        <v>224095</v>
      </c>
      <c r="C1339">
        <v>256685</v>
      </c>
      <c r="D1339">
        <v>8619</v>
      </c>
      <c r="G1339" t="s">
        <v>2204</v>
      </c>
      <c r="H1339" t="s">
        <v>2205</v>
      </c>
      <c r="I1339">
        <v>0</v>
      </c>
      <c r="J1339" t="s">
        <v>519</v>
      </c>
      <c r="K1339" t="s">
        <v>520</v>
      </c>
      <c r="L1339">
        <v>5</v>
      </c>
      <c r="M1339">
        <v>58</v>
      </c>
      <c r="N1339" t="s">
        <v>617</v>
      </c>
      <c r="O1339" t="s">
        <v>618</v>
      </c>
      <c r="P1339" t="s">
        <v>619</v>
      </c>
      <c r="Q1339" t="s">
        <v>524</v>
      </c>
      <c r="R1339" t="s">
        <v>525</v>
      </c>
      <c r="S1339" t="s">
        <v>526</v>
      </c>
      <c r="T1339" t="s">
        <v>527</v>
      </c>
      <c r="U1339" t="s">
        <v>779</v>
      </c>
      <c r="V1339" t="s">
        <v>780</v>
      </c>
      <c r="W1339" t="s">
        <v>541</v>
      </c>
      <c r="X1339" t="s">
        <v>542</v>
      </c>
      <c r="Y1339" t="s">
        <v>706</v>
      </c>
      <c r="Z1339" t="s">
        <v>707</v>
      </c>
      <c r="AA1339" t="s">
        <v>28</v>
      </c>
      <c r="AB1339" s="3">
        <v>9694</v>
      </c>
      <c r="AC1339">
        <v>0</v>
      </c>
      <c r="AD1339">
        <v>0</v>
      </c>
      <c r="AE1339" s="3">
        <v>9694</v>
      </c>
      <c r="AF1339" s="3">
        <f t="shared" si="84"/>
        <v>0</v>
      </c>
      <c r="AG1339" s="3">
        <v>9694</v>
      </c>
      <c r="AH1339" s="3">
        <f t="shared" si="88"/>
        <v>10013.902</v>
      </c>
      <c r="AI1339" s="3">
        <f t="shared" si="89"/>
        <v>10334.346864000001</v>
      </c>
      <c r="AJ1339">
        <v>0</v>
      </c>
      <c r="AK1339">
        <v>0</v>
      </c>
      <c r="AL1339">
        <v>0</v>
      </c>
      <c r="AM1339">
        <f t="shared" si="87"/>
        <v>0</v>
      </c>
      <c r="AN1339">
        <v>9694</v>
      </c>
      <c r="AO1339">
        <v>0</v>
      </c>
    </row>
    <row r="1340" spans="1:41" hidden="1" x14ac:dyDescent="0.3">
      <c r="A1340">
        <v>10907</v>
      </c>
      <c r="B1340">
        <v>200293</v>
      </c>
      <c r="C1340">
        <v>237799</v>
      </c>
      <c r="D1340">
        <v>223</v>
      </c>
      <c r="G1340" t="s">
        <v>1784</v>
      </c>
      <c r="H1340" t="s">
        <v>1785</v>
      </c>
      <c r="I1340">
        <v>0</v>
      </c>
      <c r="J1340" t="s">
        <v>519</v>
      </c>
      <c r="K1340" t="s">
        <v>520</v>
      </c>
      <c r="L1340">
        <v>10</v>
      </c>
      <c r="M1340">
        <v>95</v>
      </c>
      <c r="N1340" t="s">
        <v>579</v>
      </c>
      <c r="O1340" t="s">
        <v>580</v>
      </c>
      <c r="P1340" t="s">
        <v>581</v>
      </c>
      <c r="Q1340" t="s">
        <v>524</v>
      </c>
      <c r="R1340" t="s">
        <v>525</v>
      </c>
      <c r="S1340" t="s">
        <v>526</v>
      </c>
      <c r="T1340" t="s">
        <v>527</v>
      </c>
      <c r="U1340" t="s">
        <v>554</v>
      </c>
      <c r="V1340" t="s">
        <v>555</v>
      </c>
      <c r="W1340" t="s">
        <v>541</v>
      </c>
      <c r="X1340" t="s">
        <v>542</v>
      </c>
      <c r="Y1340" t="s">
        <v>1786</v>
      </c>
      <c r="Z1340" t="s">
        <v>1787</v>
      </c>
      <c r="AA1340" t="s">
        <v>24</v>
      </c>
      <c r="AB1340" s="3">
        <v>500000</v>
      </c>
      <c r="AC1340">
        <v>0</v>
      </c>
      <c r="AD1340">
        <v>0</v>
      </c>
      <c r="AE1340" s="3">
        <v>500000</v>
      </c>
      <c r="AF1340" s="3">
        <f t="shared" si="84"/>
        <v>50000</v>
      </c>
      <c r="AG1340" s="3">
        <v>550000</v>
      </c>
      <c r="AH1340" s="3">
        <f t="shared" si="88"/>
        <v>568150</v>
      </c>
      <c r="AI1340" s="3">
        <f t="shared" si="89"/>
        <v>586330.80000000005</v>
      </c>
      <c r="AJ1340">
        <v>0</v>
      </c>
      <c r="AK1340">
        <v>0</v>
      </c>
      <c r="AL1340">
        <v>0</v>
      </c>
      <c r="AM1340">
        <f t="shared" si="87"/>
        <v>0</v>
      </c>
      <c r="AN1340">
        <v>500000</v>
      </c>
      <c r="AO1340">
        <v>0</v>
      </c>
    </row>
    <row r="1341" spans="1:41" hidden="1" x14ac:dyDescent="0.3">
      <c r="A1341">
        <v>12622</v>
      </c>
      <c r="B1341">
        <v>224078</v>
      </c>
      <c r="C1341">
        <v>256670</v>
      </c>
      <c r="D1341">
        <v>8638</v>
      </c>
      <c r="G1341" t="s">
        <v>2228</v>
      </c>
      <c r="H1341" t="s">
        <v>2229</v>
      </c>
      <c r="I1341">
        <v>0</v>
      </c>
      <c r="J1341" t="s">
        <v>519</v>
      </c>
      <c r="K1341" t="s">
        <v>520</v>
      </c>
      <c r="L1341">
        <v>5</v>
      </c>
      <c r="M1341">
        <v>58</v>
      </c>
      <c r="N1341" t="s">
        <v>617</v>
      </c>
      <c r="O1341" t="s">
        <v>618</v>
      </c>
      <c r="P1341" t="s">
        <v>619</v>
      </c>
      <c r="Q1341" t="s">
        <v>524</v>
      </c>
      <c r="R1341" t="s">
        <v>525</v>
      </c>
      <c r="S1341" t="s">
        <v>526</v>
      </c>
      <c r="T1341" t="s">
        <v>527</v>
      </c>
      <c r="U1341" t="s">
        <v>779</v>
      </c>
      <c r="V1341" t="s">
        <v>780</v>
      </c>
      <c r="W1341" t="s">
        <v>541</v>
      </c>
      <c r="X1341" t="s">
        <v>542</v>
      </c>
      <c r="Y1341" t="s">
        <v>706</v>
      </c>
      <c r="Z1341" t="s">
        <v>707</v>
      </c>
      <c r="AA1341" t="s">
        <v>28</v>
      </c>
      <c r="AB1341" s="3">
        <v>9694</v>
      </c>
      <c r="AC1341">
        <v>0</v>
      </c>
      <c r="AD1341">
        <v>0</v>
      </c>
      <c r="AE1341" s="3">
        <v>9694</v>
      </c>
      <c r="AF1341" s="3">
        <f t="shared" si="84"/>
        <v>0</v>
      </c>
      <c r="AG1341" s="3">
        <v>9694</v>
      </c>
      <c r="AH1341" s="3">
        <f t="shared" si="88"/>
        <v>10013.902</v>
      </c>
      <c r="AI1341" s="3">
        <f t="shared" si="89"/>
        <v>10334.346864000001</v>
      </c>
      <c r="AJ1341">
        <v>0</v>
      </c>
      <c r="AK1341">
        <v>0</v>
      </c>
      <c r="AL1341">
        <v>0</v>
      </c>
      <c r="AM1341">
        <f t="shared" si="87"/>
        <v>0</v>
      </c>
      <c r="AN1341">
        <v>9694</v>
      </c>
      <c r="AO1341">
        <v>0</v>
      </c>
    </row>
    <row r="1342" spans="1:41" hidden="1" x14ac:dyDescent="0.3">
      <c r="A1342">
        <v>12623</v>
      </c>
      <c r="B1342">
        <v>224079</v>
      </c>
      <c r="C1342">
        <v>256671</v>
      </c>
      <c r="D1342">
        <v>8639</v>
      </c>
      <c r="G1342" t="s">
        <v>2236</v>
      </c>
      <c r="H1342" t="s">
        <v>2237</v>
      </c>
      <c r="I1342">
        <v>0</v>
      </c>
      <c r="J1342" t="s">
        <v>519</v>
      </c>
      <c r="K1342" t="s">
        <v>520</v>
      </c>
      <c r="L1342">
        <v>5</v>
      </c>
      <c r="M1342">
        <v>58</v>
      </c>
      <c r="N1342" t="s">
        <v>617</v>
      </c>
      <c r="O1342" t="s">
        <v>618</v>
      </c>
      <c r="P1342" t="s">
        <v>619</v>
      </c>
      <c r="Q1342" t="s">
        <v>524</v>
      </c>
      <c r="R1342" t="s">
        <v>525</v>
      </c>
      <c r="S1342" t="s">
        <v>526</v>
      </c>
      <c r="T1342" t="s">
        <v>527</v>
      </c>
      <c r="U1342" t="s">
        <v>779</v>
      </c>
      <c r="V1342" t="s">
        <v>780</v>
      </c>
      <c r="W1342" t="s">
        <v>541</v>
      </c>
      <c r="X1342" t="s">
        <v>542</v>
      </c>
      <c r="Y1342" t="s">
        <v>706</v>
      </c>
      <c r="Z1342" t="s">
        <v>707</v>
      </c>
      <c r="AA1342" t="s">
        <v>28</v>
      </c>
      <c r="AB1342" s="3">
        <v>9694</v>
      </c>
      <c r="AC1342">
        <v>0</v>
      </c>
      <c r="AD1342">
        <v>0</v>
      </c>
      <c r="AE1342" s="3">
        <v>9694</v>
      </c>
      <c r="AF1342" s="3">
        <f t="shared" si="84"/>
        <v>0</v>
      </c>
      <c r="AG1342" s="3">
        <v>9694</v>
      </c>
      <c r="AH1342" s="3">
        <f t="shared" si="88"/>
        <v>10013.902</v>
      </c>
      <c r="AI1342" s="3">
        <f t="shared" si="89"/>
        <v>10334.346864000001</v>
      </c>
      <c r="AJ1342">
        <v>0</v>
      </c>
      <c r="AK1342">
        <v>0</v>
      </c>
      <c r="AL1342">
        <v>8500</v>
      </c>
      <c r="AM1342">
        <f t="shared" si="87"/>
        <v>17000</v>
      </c>
      <c r="AN1342">
        <v>1194</v>
      </c>
      <c r="AO1342">
        <v>87.68</v>
      </c>
    </row>
    <row r="1343" spans="1:41" hidden="1" x14ac:dyDescent="0.3">
      <c r="A1343">
        <v>12793</v>
      </c>
      <c r="B1343">
        <v>235101</v>
      </c>
      <c r="C1343">
        <v>256815</v>
      </c>
      <c r="D1343">
        <v>8856</v>
      </c>
      <c r="G1343" t="s">
        <v>2094</v>
      </c>
      <c r="H1343" t="s">
        <v>2095</v>
      </c>
      <c r="I1343">
        <v>0</v>
      </c>
      <c r="J1343" t="s">
        <v>519</v>
      </c>
      <c r="K1343" t="s">
        <v>520</v>
      </c>
      <c r="L1343">
        <v>5</v>
      </c>
      <c r="M1343">
        <v>58</v>
      </c>
      <c r="N1343" t="s">
        <v>617</v>
      </c>
      <c r="O1343" t="s">
        <v>618</v>
      </c>
      <c r="P1343" t="s">
        <v>619</v>
      </c>
      <c r="Q1343" t="s">
        <v>524</v>
      </c>
      <c r="R1343" t="s">
        <v>525</v>
      </c>
      <c r="S1343" t="s">
        <v>526</v>
      </c>
      <c r="T1343" t="s">
        <v>527</v>
      </c>
      <c r="U1343" t="s">
        <v>779</v>
      </c>
      <c r="V1343" t="s">
        <v>780</v>
      </c>
      <c r="W1343" t="s">
        <v>530</v>
      </c>
      <c r="X1343" t="s">
        <v>531</v>
      </c>
      <c r="Y1343" t="s">
        <v>706</v>
      </c>
      <c r="Z1343" t="s">
        <v>707</v>
      </c>
      <c r="AA1343" t="s">
        <v>28</v>
      </c>
      <c r="AB1343" s="3">
        <v>9694</v>
      </c>
      <c r="AC1343">
        <v>0</v>
      </c>
      <c r="AD1343">
        <v>0</v>
      </c>
      <c r="AE1343" s="3">
        <v>9694</v>
      </c>
      <c r="AF1343" s="3">
        <f t="shared" si="84"/>
        <v>0</v>
      </c>
      <c r="AG1343" s="3">
        <v>9694</v>
      </c>
      <c r="AH1343" s="3">
        <f t="shared" si="88"/>
        <v>10013.902</v>
      </c>
      <c r="AI1343" s="3">
        <f t="shared" si="89"/>
        <v>10334.346864000001</v>
      </c>
      <c r="AJ1343">
        <v>0</v>
      </c>
      <c r="AK1343">
        <v>0</v>
      </c>
      <c r="AL1343">
        <v>0</v>
      </c>
      <c r="AM1343">
        <f t="shared" si="87"/>
        <v>0</v>
      </c>
      <c r="AN1343">
        <v>9694</v>
      </c>
      <c r="AO1343">
        <v>0</v>
      </c>
    </row>
    <row r="1344" spans="1:41" hidden="1" x14ac:dyDescent="0.3">
      <c r="A1344">
        <v>12795</v>
      </c>
      <c r="B1344">
        <v>235099</v>
      </c>
      <c r="C1344">
        <v>256813</v>
      </c>
      <c r="D1344">
        <v>8858</v>
      </c>
      <c r="G1344" t="s">
        <v>2200</v>
      </c>
      <c r="H1344" t="s">
        <v>2201</v>
      </c>
      <c r="I1344">
        <v>0</v>
      </c>
      <c r="J1344" t="s">
        <v>519</v>
      </c>
      <c r="K1344" t="s">
        <v>520</v>
      </c>
      <c r="L1344">
        <v>5</v>
      </c>
      <c r="M1344">
        <v>58</v>
      </c>
      <c r="N1344" t="s">
        <v>617</v>
      </c>
      <c r="O1344" t="s">
        <v>618</v>
      </c>
      <c r="P1344" t="s">
        <v>619</v>
      </c>
      <c r="Q1344" t="s">
        <v>524</v>
      </c>
      <c r="R1344" t="s">
        <v>525</v>
      </c>
      <c r="S1344" t="s">
        <v>526</v>
      </c>
      <c r="T1344" t="s">
        <v>527</v>
      </c>
      <c r="U1344" t="s">
        <v>779</v>
      </c>
      <c r="V1344" t="s">
        <v>780</v>
      </c>
      <c r="W1344" t="s">
        <v>530</v>
      </c>
      <c r="X1344" t="s">
        <v>531</v>
      </c>
      <c r="Y1344" t="s">
        <v>706</v>
      </c>
      <c r="Z1344" t="s">
        <v>707</v>
      </c>
      <c r="AA1344" t="s">
        <v>28</v>
      </c>
      <c r="AB1344" s="3">
        <v>9694</v>
      </c>
      <c r="AC1344">
        <v>0</v>
      </c>
      <c r="AD1344">
        <v>0</v>
      </c>
      <c r="AE1344" s="3">
        <v>9694</v>
      </c>
      <c r="AF1344" s="3">
        <f t="shared" si="84"/>
        <v>0</v>
      </c>
      <c r="AG1344" s="3">
        <v>9694</v>
      </c>
      <c r="AH1344" s="3">
        <f t="shared" si="88"/>
        <v>10013.902</v>
      </c>
      <c r="AI1344" s="3">
        <f t="shared" si="89"/>
        <v>10334.346864000001</v>
      </c>
      <c r="AJ1344">
        <v>0</v>
      </c>
      <c r="AK1344">
        <v>0</v>
      </c>
      <c r="AL1344">
        <v>0</v>
      </c>
      <c r="AM1344">
        <f t="shared" si="87"/>
        <v>0</v>
      </c>
      <c r="AN1344">
        <v>9694</v>
      </c>
      <c r="AO1344">
        <v>0</v>
      </c>
    </row>
    <row r="1345" spans="1:42" hidden="1" x14ac:dyDescent="0.3">
      <c r="A1345">
        <v>12367</v>
      </c>
      <c r="B1345">
        <v>224379</v>
      </c>
      <c r="C1345">
        <v>256798</v>
      </c>
      <c r="D1345">
        <v>6499</v>
      </c>
      <c r="G1345" t="s">
        <v>2054</v>
      </c>
      <c r="H1345" t="s">
        <v>2055</v>
      </c>
      <c r="I1345">
        <v>0</v>
      </c>
      <c r="J1345" t="s">
        <v>519</v>
      </c>
      <c r="K1345" t="s">
        <v>520</v>
      </c>
      <c r="L1345">
        <v>5</v>
      </c>
      <c r="M1345">
        <v>58</v>
      </c>
      <c r="N1345" t="s">
        <v>617</v>
      </c>
      <c r="O1345" t="s">
        <v>618</v>
      </c>
      <c r="P1345" t="s">
        <v>619</v>
      </c>
      <c r="Q1345" t="s">
        <v>524</v>
      </c>
      <c r="R1345" t="s">
        <v>525</v>
      </c>
      <c r="S1345" t="s">
        <v>526</v>
      </c>
      <c r="T1345" t="s">
        <v>527</v>
      </c>
      <c r="U1345" t="s">
        <v>779</v>
      </c>
      <c r="V1345" t="s">
        <v>780</v>
      </c>
      <c r="W1345" t="s">
        <v>530</v>
      </c>
      <c r="X1345" t="s">
        <v>531</v>
      </c>
      <c r="Y1345" t="s">
        <v>706</v>
      </c>
      <c r="Z1345" t="s">
        <v>707</v>
      </c>
      <c r="AA1345" t="s">
        <v>28</v>
      </c>
      <c r="AB1345" s="3">
        <v>9613</v>
      </c>
      <c r="AC1345">
        <v>0</v>
      </c>
      <c r="AD1345">
        <v>0</v>
      </c>
      <c r="AE1345" s="3">
        <v>9613</v>
      </c>
      <c r="AF1345" s="3">
        <f t="shared" si="84"/>
        <v>0</v>
      </c>
      <c r="AG1345" s="3">
        <v>9613</v>
      </c>
      <c r="AH1345" s="3">
        <f t="shared" si="88"/>
        <v>9930.2289999999994</v>
      </c>
      <c r="AI1345" s="3">
        <f t="shared" si="89"/>
        <v>10247.996327999999</v>
      </c>
      <c r="AJ1345">
        <v>0</v>
      </c>
      <c r="AK1345">
        <v>0</v>
      </c>
      <c r="AL1345">
        <v>0</v>
      </c>
      <c r="AM1345">
        <f t="shared" si="87"/>
        <v>0</v>
      </c>
      <c r="AN1345">
        <v>9613</v>
      </c>
      <c r="AO1345">
        <v>0</v>
      </c>
    </row>
    <row r="1346" spans="1:42" hidden="1" x14ac:dyDescent="0.3">
      <c r="A1346">
        <v>11165</v>
      </c>
      <c r="B1346">
        <v>201479</v>
      </c>
      <c r="C1346">
        <v>238965</v>
      </c>
      <c r="D1346">
        <v>481</v>
      </c>
      <c r="G1346" t="s">
        <v>1512</v>
      </c>
      <c r="H1346" t="s">
        <v>1513</v>
      </c>
      <c r="I1346">
        <v>0</v>
      </c>
      <c r="J1346" t="s">
        <v>519</v>
      </c>
      <c r="K1346" t="s">
        <v>520</v>
      </c>
      <c r="L1346">
        <v>6</v>
      </c>
      <c r="M1346">
        <v>64</v>
      </c>
      <c r="N1346" t="s">
        <v>626</v>
      </c>
      <c r="O1346" t="s">
        <v>627</v>
      </c>
      <c r="P1346" t="s">
        <v>628</v>
      </c>
      <c r="Q1346" t="s">
        <v>524</v>
      </c>
      <c r="R1346" t="s">
        <v>525</v>
      </c>
      <c r="S1346" t="s">
        <v>526</v>
      </c>
      <c r="T1346" t="s">
        <v>527</v>
      </c>
      <c r="U1346" t="s">
        <v>745</v>
      </c>
      <c r="V1346" t="s">
        <v>746</v>
      </c>
      <c r="W1346" t="s">
        <v>629</v>
      </c>
      <c r="X1346" t="s">
        <v>630</v>
      </c>
      <c r="Y1346" t="s">
        <v>532</v>
      </c>
      <c r="Z1346" t="s">
        <v>533</v>
      </c>
      <c r="AA1346" t="s">
        <v>28</v>
      </c>
      <c r="AB1346" s="3">
        <v>9500</v>
      </c>
      <c r="AC1346">
        <v>0</v>
      </c>
      <c r="AD1346">
        <v>0</v>
      </c>
      <c r="AE1346" s="3">
        <v>9500</v>
      </c>
      <c r="AF1346" s="3">
        <f t="shared" si="84"/>
        <v>0</v>
      </c>
      <c r="AG1346" s="3">
        <v>9500</v>
      </c>
      <c r="AH1346" s="3">
        <f t="shared" si="88"/>
        <v>9813.5</v>
      </c>
      <c r="AI1346" s="3">
        <f t="shared" si="89"/>
        <v>10127.532000000001</v>
      </c>
      <c r="AJ1346">
        <v>0</v>
      </c>
      <c r="AK1346">
        <v>0</v>
      </c>
      <c r="AL1346">
        <v>0</v>
      </c>
      <c r="AM1346">
        <f t="shared" si="87"/>
        <v>0</v>
      </c>
      <c r="AN1346">
        <v>9500</v>
      </c>
      <c r="AO1346">
        <v>0</v>
      </c>
    </row>
    <row r="1347" spans="1:42" hidden="1" x14ac:dyDescent="0.3">
      <c r="A1347">
        <v>11498</v>
      </c>
      <c r="B1347">
        <v>226366</v>
      </c>
      <c r="C1347">
        <v>257998</v>
      </c>
      <c r="D1347">
        <v>2295</v>
      </c>
      <c r="G1347" t="s">
        <v>1685</v>
      </c>
      <c r="H1347" t="s">
        <v>1686</v>
      </c>
      <c r="I1347">
        <v>0</v>
      </c>
      <c r="J1347" t="s">
        <v>519</v>
      </c>
      <c r="K1347" t="s">
        <v>520</v>
      </c>
      <c r="L1347">
        <v>2</v>
      </c>
      <c r="M1347">
        <v>33</v>
      </c>
      <c r="N1347" t="s">
        <v>610</v>
      </c>
      <c r="O1347" t="s">
        <v>611</v>
      </c>
      <c r="P1347" t="s">
        <v>612</v>
      </c>
      <c r="Q1347" t="s">
        <v>524</v>
      </c>
      <c r="R1347" t="s">
        <v>525</v>
      </c>
      <c r="S1347" t="s">
        <v>526</v>
      </c>
      <c r="T1347" t="s">
        <v>527</v>
      </c>
      <c r="U1347" t="s">
        <v>554</v>
      </c>
      <c r="V1347" t="s">
        <v>555</v>
      </c>
      <c r="W1347" t="s">
        <v>613</v>
      </c>
      <c r="X1347" t="s">
        <v>614</v>
      </c>
      <c r="Y1347" t="s">
        <v>532</v>
      </c>
      <c r="Z1347" t="s">
        <v>533</v>
      </c>
      <c r="AA1347" t="s">
        <v>28</v>
      </c>
      <c r="AB1347" s="3">
        <v>3000</v>
      </c>
      <c r="AC1347">
        <v>1500</v>
      </c>
      <c r="AD1347">
        <v>0</v>
      </c>
      <c r="AE1347" s="3">
        <v>9500</v>
      </c>
      <c r="AF1347" s="3">
        <f t="shared" si="84"/>
        <v>0</v>
      </c>
      <c r="AG1347" s="3">
        <v>9500</v>
      </c>
      <c r="AH1347" s="3">
        <f t="shared" si="88"/>
        <v>9813.5</v>
      </c>
      <c r="AI1347" s="3">
        <f t="shared" si="89"/>
        <v>10127.532000000001</v>
      </c>
      <c r="AJ1347">
        <v>0</v>
      </c>
      <c r="AK1347">
        <v>0</v>
      </c>
      <c r="AL1347">
        <v>2994.94</v>
      </c>
      <c r="AM1347">
        <f t="shared" si="87"/>
        <v>5989.88</v>
      </c>
      <c r="AN1347">
        <v>6505.06</v>
      </c>
      <c r="AO1347">
        <v>31.53</v>
      </c>
    </row>
    <row r="1348" spans="1:42" hidden="1" x14ac:dyDescent="0.3">
      <c r="A1348">
        <v>12249</v>
      </c>
      <c r="B1348">
        <v>231674</v>
      </c>
      <c r="C1348">
        <v>257619</v>
      </c>
      <c r="D1348">
        <v>6520</v>
      </c>
      <c r="G1348" t="s">
        <v>1908</v>
      </c>
      <c r="H1348" t="s">
        <v>1909</v>
      </c>
      <c r="I1348">
        <v>0</v>
      </c>
      <c r="J1348" t="s">
        <v>519</v>
      </c>
      <c r="K1348" t="s">
        <v>520</v>
      </c>
      <c r="L1348">
        <v>5</v>
      </c>
      <c r="M1348">
        <v>58</v>
      </c>
      <c r="N1348" t="s">
        <v>617</v>
      </c>
      <c r="O1348" t="s">
        <v>618</v>
      </c>
      <c r="P1348" t="s">
        <v>619</v>
      </c>
      <c r="Q1348" t="s">
        <v>524</v>
      </c>
      <c r="R1348" t="s">
        <v>525</v>
      </c>
      <c r="S1348" t="s">
        <v>526</v>
      </c>
      <c r="T1348" t="s">
        <v>527</v>
      </c>
      <c r="U1348" t="s">
        <v>779</v>
      </c>
      <c r="V1348" t="s">
        <v>780</v>
      </c>
      <c r="W1348" t="s">
        <v>530</v>
      </c>
      <c r="X1348" t="s">
        <v>531</v>
      </c>
      <c r="Y1348" t="s">
        <v>1882</v>
      </c>
      <c r="Z1348" t="s">
        <v>1883</v>
      </c>
      <c r="AA1348" t="s">
        <v>29</v>
      </c>
      <c r="AB1348" s="3">
        <v>19550</v>
      </c>
      <c r="AC1348">
        <v>0</v>
      </c>
      <c r="AD1348">
        <v>0</v>
      </c>
      <c r="AE1348" s="3">
        <v>19550</v>
      </c>
      <c r="AF1348" s="3">
        <f t="shared" si="84"/>
        <v>0</v>
      </c>
      <c r="AG1348" s="3">
        <v>19550</v>
      </c>
      <c r="AH1348" s="3">
        <f t="shared" si="88"/>
        <v>20195.149999999998</v>
      </c>
      <c r="AI1348" s="3">
        <f t="shared" si="89"/>
        <v>20841.394799999998</v>
      </c>
      <c r="AJ1348">
        <v>0</v>
      </c>
      <c r="AK1348">
        <v>0</v>
      </c>
      <c r="AL1348">
        <v>0</v>
      </c>
      <c r="AM1348">
        <f t="shared" si="87"/>
        <v>0</v>
      </c>
      <c r="AN1348">
        <v>19550</v>
      </c>
      <c r="AO1348">
        <v>0</v>
      </c>
    </row>
    <row r="1349" spans="1:42" hidden="1" x14ac:dyDescent="0.3">
      <c r="A1349">
        <v>12281</v>
      </c>
      <c r="B1349">
        <v>225791</v>
      </c>
      <c r="C1349">
        <v>257402</v>
      </c>
      <c r="D1349">
        <v>6637</v>
      </c>
      <c r="G1349" t="s">
        <v>1926</v>
      </c>
      <c r="H1349" t="s">
        <v>1927</v>
      </c>
      <c r="I1349">
        <v>0</v>
      </c>
      <c r="J1349" t="s">
        <v>519</v>
      </c>
      <c r="K1349" t="s">
        <v>520</v>
      </c>
      <c r="L1349">
        <v>5</v>
      </c>
      <c r="M1349">
        <v>58</v>
      </c>
      <c r="N1349" t="s">
        <v>617</v>
      </c>
      <c r="O1349" t="s">
        <v>618</v>
      </c>
      <c r="P1349" t="s">
        <v>619</v>
      </c>
      <c r="Q1349" t="s">
        <v>524</v>
      </c>
      <c r="R1349" t="s">
        <v>525</v>
      </c>
      <c r="S1349" t="s">
        <v>526</v>
      </c>
      <c r="T1349" t="s">
        <v>527</v>
      </c>
      <c r="U1349" t="s">
        <v>779</v>
      </c>
      <c r="V1349" t="s">
        <v>780</v>
      </c>
      <c r="W1349" t="s">
        <v>541</v>
      </c>
      <c r="X1349" t="s">
        <v>542</v>
      </c>
      <c r="Y1349" t="s">
        <v>1442</v>
      </c>
      <c r="Z1349" t="s">
        <v>1443</v>
      </c>
      <c r="AA1349" t="s">
        <v>29</v>
      </c>
      <c r="AB1349" s="3">
        <v>18681</v>
      </c>
      <c r="AC1349">
        <v>500</v>
      </c>
      <c r="AD1349">
        <v>0</v>
      </c>
      <c r="AE1349" s="3">
        <v>19181</v>
      </c>
      <c r="AF1349" s="3">
        <f t="shared" si="84"/>
        <v>0</v>
      </c>
      <c r="AG1349" s="3">
        <v>19181</v>
      </c>
      <c r="AH1349" s="3">
        <f t="shared" si="88"/>
        <v>19813.972999999998</v>
      </c>
      <c r="AI1349" s="3">
        <f t="shared" si="89"/>
        <v>20448.020135999999</v>
      </c>
      <c r="AJ1349">
        <v>0</v>
      </c>
      <c r="AK1349">
        <v>0</v>
      </c>
      <c r="AL1349">
        <v>18595.3</v>
      </c>
      <c r="AM1349">
        <f t="shared" si="87"/>
        <v>37190.6</v>
      </c>
      <c r="AN1349">
        <v>585.70000000000005</v>
      </c>
      <c r="AO1349">
        <v>96.95</v>
      </c>
    </row>
    <row r="1350" spans="1:42" hidden="1" x14ac:dyDescent="0.3">
      <c r="A1350">
        <v>10993</v>
      </c>
      <c r="B1350">
        <v>208421</v>
      </c>
      <c r="C1350">
        <v>245798</v>
      </c>
      <c r="D1350">
        <v>309</v>
      </c>
      <c r="G1350" t="s">
        <v>1234</v>
      </c>
      <c r="H1350" t="s">
        <v>1235</v>
      </c>
      <c r="I1350">
        <v>0</v>
      </c>
      <c r="J1350" t="s">
        <v>519</v>
      </c>
      <c r="K1350" t="s">
        <v>520</v>
      </c>
      <c r="L1350">
        <v>7</v>
      </c>
      <c r="M1350">
        <v>77</v>
      </c>
      <c r="N1350" t="s">
        <v>849</v>
      </c>
      <c r="O1350" t="s">
        <v>522</v>
      </c>
      <c r="P1350" t="s">
        <v>523</v>
      </c>
      <c r="Q1350" t="s">
        <v>524</v>
      </c>
      <c r="R1350" t="s">
        <v>525</v>
      </c>
      <c r="S1350" t="s">
        <v>526</v>
      </c>
      <c r="T1350" t="s">
        <v>527</v>
      </c>
      <c r="U1350" t="s">
        <v>554</v>
      </c>
      <c r="V1350" t="s">
        <v>555</v>
      </c>
      <c r="W1350" t="s">
        <v>530</v>
      </c>
      <c r="X1350" t="s">
        <v>531</v>
      </c>
      <c r="Y1350" t="s">
        <v>588</v>
      </c>
      <c r="Z1350" t="s">
        <v>589</v>
      </c>
      <c r="AA1350" t="s">
        <v>29</v>
      </c>
      <c r="AB1350" s="3">
        <v>4152</v>
      </c>
      <c r="AC1350">
        <v>15000</v>
      </c>
      <c r="AD1350">
        <v>0</v>
      </c>
      <c r="AE1350" s="3">
        <v>19152</v>
      </c>
      <c r="AF1350" s="3">
        <f t="shared" si="84"/>
        <v>0</v>
      </c>
      <c r="AG1350" s="3">
        <v>19152</v>
      </c>
      <c r="AH1350" s="3">
        <f t="shared" si="88"/>
        <v>19784.016</v>
      </c>
      <c r="AI1350" s="3">
        <f t="shared" si="89"/>
        <v>20417.104512000002</v>
      </c>
      <c r="AJ1350">
        <v>0</v>
      </c>
      <c r="AK1350">
        <v>0</v>
      </c>
      <c r="AL1350">
        <v>13695.66</v>
      </c>
      <c r="AM1350">
        <f t="shared" si="87"/>
        <v>27391.32</v>
      </c>
      <c r="AN1350">
        <v>5456.34</v>
      </c>
      <c r="AO1350">
        <v>71.510000000000005</v>
      </c>
    </row>
    <row r="1351" spans="1:42" hidden="1" x14ac:dyDescent="0.3">
      <c r="A1351">
        <v>12271</v>
      </c>
      <c r="B1351">
        <v>224311</v>
      </c>
      <c r="C1351">
        <v>256750</v>
      </c>
      <c r="D1351">
        <v>6616</v>
      </c>
      <c r="G1351" t="s">
        <v>1978</v>
      </c>
      <c r="H1351" t="s">
        <v>1979</v>
      </c>
      <c r="I1351">
        <v>0</v>
      </c>
      <c r="J1351" t="s">
        <v>519</v>
      </c>
      <c r="K1351" t="s">
        <v>520</v>
      </c>
      <c r="L1351">
        <v>5</v>
      </c>
      <c r="M1351">
        <v>58</v>
      </c>
      <c r="N1351" t="s">
        <v>617</v>
      </c>
      <c r="O1351" t="s">
        <v>618</v>
      </c>
      <c r="P1351" t="s">
        <v>619</v>
      </c>
      <c r="Q1351" t="s">
        <v>524</v>
      </c>
      <c r="R1351" t="s">
        <v>525</v>
      </c>
      <c r="S1351" t="s">
        <v>526</v>
      </c>
      <c r="T1351" t="s">
        <v>527</v>
      </c>
      <c r="U1351" t="s">
        <v>779</v>
      </c>
      <c r="V1351" t="s">
        <v>780</v>
      </c>
      <c r="W1351" t="s">
        <v>530</v>
      </c>
      <c r="X1351" t="s">
        <v>531</v>
      </c>
      <c r="Y1351" t="s">
        <v>706</v>
      </c>
      <c r="Z1351" t="s">
        <v>707</v>
      </c>
      <c r="AA1351" t="s">
        <v>28</v>
      </c>
      <c r="AB1351" s="3">
        <v>9399</v>
      </c>
      <c r="AC1351">
        <v>0</v>
      </c>
      <c r="AD1351">
        <v>0</v>
      </c>
      <c r="AE1351" s="3">
        <v>9399</v>
      </c>
      <c r="AF1351" s="3">
        <f t="shared" si="84"/>
        <v>0</v>
      </c>
      <c r="AG1351" s="3">
        <v>9399</v>
      </c>
      <c r="AH1351" s="3">
        <f t="shared" si="88"/>
        <v>9709.1669999999995</v>
      </c>
      <c r="AI1351" s="3">
        <f t="shared" si="89"/>
        <v>10019.860344000001</v>
      </c>
      <c r="AJ1351">
        <v>0</v>
      </c>
      <c r="AK1351">
        <v>0</v>
      </c>
      <c r="AL1351">
        <v>0</v>
      </c>
      <c r="AM1351">
        <f t="shared" si="87"/>
        <v>0</v>
      </c>
      <c r="AN1351">
        <v>9399</v>
      </c>
      <c r="AO1351">
        <v>0</v>
      </c>
    </row>
    <row r="1352" spans="1:42" hidden="1" x14ac:dyDescent="0.3">
      <c r="A1352">
        <v>12412</v>
      </c>
      <c r="B1352">
        <v>224328</v>
      </c>
      <c r="C1352">
        <v>256759</v>
      </c>
      <c r="D1352">
        <v>6617</v>
      </c>
      <c r="G1352" t="s">
        <v>2202</v>
      </c>
      <c r="H1352" t="s">
        <v>2203</v>
      </c>
      <c r="I1352">
        <v>0</v>
      </c>
      <c r="J1352" t="s">
        <v>519</v>
      </c>
      <c r="K1352" t="s">
        <v>520</v>
      </c>
      <c r="L1352">
        <v>5</v>
      </c>
      <c r="M1352">
        <v>58</v>
      </c>
      <c r="N1352" t="s">
        <v>617</v>
      </c>
      <c r="O1352" t="s">
        <v>618</v>
      </c>
      <c r="P1352" t="s">
        <v>619</v>
      </c>
      <c r="Q1352" t="s">
        <v>524</v>
      </c>
      <c r="R1352" t="s">
        <v>525</v>
      </c>
      <c r="S1352" t="s">
        <v>526</v>
      </c>
      <c r="T1352" t="s">
        <v>527</v>
      </c>
      <c r="U1352" t="s">
        <v>779</v>
      </c>
      <c r="V1352" t="s">
        <v>780</v>
      </c>
      <c r="W1352" t="s">
        <v>530</v>
      </c>
      <c r="X1352" t="s">
        <v>531</v>
      </c>
      <c r="Y1352" t="s">
        <v>706</v>
      </c>
      <c r="Z1352" t="s">
        <v>707</v>
      </c>
      <c r="AA1352" t="s">
        <v>28</v>
      </c>
      <c r="AB1352" s="3">
        <v>9399</v>
      </c>
      <c r="AC1352">
        <v>0</v>
      </c>
      <c r="AD1352">
        <v>0</v>
      </c>
      <c r="AE1352" s="3">
        <v>9399</v>
      </c>
      <c r="AF1352" s="3">
        <f t="shared" si="84"/>
        <v>0</v>
      </c>
      <c r="AG1352" s="3">
        <v>9399</v>
      </c>
      <c r="AH1352" s="3">
        <f t="shared" si="88"/>
        <v>9709.1669999999995</v>
      </c>
      <c r="AI1352" s="3">
        <f t="shared" si="89"/>
        <v>10019.860344000001</v>
      </c>
      <c r="AJ1352">
        <v>0</v>
      </c>
      <c r="AK1352">
        <v>0</v>
      </c>
      <c r="AL1352">
        <v>8158</v>
      </c>
      <c r="AM1352">
        <f t="shared" si="87"/>
        <v>16316</v>
      </c>
      <c r="AN1352">
        <v>1241</v>
      </c>
      <c r="AO1352">
        <v>86.8</v>
      </c>
    </row>
    <row r="1353" spans="1:42" hidden="1" x14ac:dyDescent="0.3">
      <c r="A1353">
        <v>12417</v>
      </c>
      <c r="B1353">
        <v>224323</v>
      </c>
      <c r="C1353">
        <v>256758</v>
      </c>
      <c r="D1353">
        <v>6622</v>
      </c>
      <c r="G1353" t="s">
        <v>1898</v>
      </c>
      <c r="H1353" t="s">
        <v>1899</v>
      </c>
      <c r="I1353">
        <v>0</v>
      </c>
      <c r="J1353" t="s">
        <v>519</v>
      </c>
      <c r="K1353" t="s">
        <v>520</v>
      </c>
      <c r="L1353">
        <v>5</v>
      </c>
      <c r="M1353">
        <v>58</v>
      </c>
      <c r="N1353" t="s">
        <v>617</v>
      </c>
      <c r="O1353" t="s">
        <v>618</v>
      </c>
      <c r="P1353" t="s">
        <v>619</v>
      </c>
      <c r="Q1353" t="s">
        <v>524</v>
      </c>
      <c r="R1353" t="s">
        <v>525</v>
      </c>
      <c r="S1353" t="s">
        <v>526</v>
      </c>
      <c r="T1353" t="s">
        <v>527</v>
      </c>
      <c r="U1353" t="s">
        <v>779</v>
      </c>
      <c r="V1353" t="s">
        <v>780</v>
      </c>
      <c r="W1353" t="s">
        <v>530</v>
      </c>
      <c r="X1353" t="s">
        <v>531</v>
      </c>
      <c r="Y1353" t="s">
        <v>706</v>
      </c>
      <c r="Z1353" t="s">
        <v>707</v>
      </c>
      <c r="AA1353" t="s">
        <v>28</v>
      </c>
      <c r="AB1353" s="3">
        <v>9399</v>
      </c>
      <c r="AC1353">
        <v>0</v>
      </c>
      <c r="AD1353">
        <v>0</v>
      </c>
      <c r="AE1353" s="3">
        <v>9399</v>
      </c>
      <c r="AF1353" s="3">
        <f t="shared" si="84"/>
        <v>0</v>
      </c>
      <c r="AG1353" s="3">
        <v>9399</v>
      </c>
      <c r="AH1353" s="3">
        <f t="shared" si="88"/>
        <v>9709.1669999999995</v>
      </c>
      <c r="AI1353" s="3">
        <f t="shared" si="89"/>
        <v>10019.860344000001</v>
      </c>
      <c r="AJ1353">
        <v>0</v>
      </c>
      <c r="AK1353">
        <v>0</v>
      </c>
      <c r="AL1353">
        <v>0</v>
      </c>
      <c r="AM1353">
        <f t="shared" si="87"/>
        <v>0</v>
      </c>
      <c r="AN1353">
        <v>9399</v>
      </c>
      <c r="AO1353">
        <v>0</v>
      </c>
    </row>
    <row r="1354" spans="1:42" hidden="1" x14ac:dyDescent="0.3">
      <c r="A1354">
        <v>11781</v>
      </c>
      <c r="B1354">
        <v>231421</v>
      </c>
      <c r="C1354">
        <v>263349</v>
      </c>
      <c r="D1354">
        <v>3580</v>
      </c>
      <c r="G1354" t="s">
        <v>1814</v>
      </c>
      <c r="H1354" t="s">
        <v>1815</v>
      </c>
      <c r="I1354">
        <v>0</v>
      </c>
      <c r="J1354" t="s">
        <v>519</v>
      </c>
      <c r="K1354" t="s">
        <v>520</v>
      </c>
      <c r="L1354">
        <v>6</v>
      </c>
      <c r="M1354">
        <v>71</v>
      </c>
      <c r="N1354" t="s">
        <v>710</v>
      </c>
      <c r="O1354" t="s">
        <v>1816</v>
      </c>
      <c r="P1354" t="s">
        <v>1817</v>
      </c>
      <c r="Q1354" t="s">
        <v>524</v>
      </c>
      <c r="R1354" t="s">
        <v>525</v>
      </c>
      <c r="S1354" t="s">
        <v>526</v>
      </c>
      <c r="T1354" t="s">
        <v>527</v>
      </c>
      <c r="U1354" t="s">
        <v>554</v>
      </c>
      <c r="V1354" t="s">
        <v>555</v>
      </c>
      <c r="W1354" t="s">
        <v>1818</v>
      </c>
      <c r="X1354" t="s">
        <v>1819</v>
      </c>
      <c r="Y1354" t="s">
        <v>1820</v>
      </c>
      <c r="Z1354" t="s">
        <v>1821</v>
      </c>
      <c r="AA1354" t="s">
        <v>25</v>
      </c>
      <c r="AB1354" s="3">
        <v>35595</v>
      </c>
      <c r="AC1354">
        <v>0</v>
      </c>
      <c r="AD1354">
        <v>0</v>
      </c>
      <c r="AE1354" s="3">
        <v>35595</v>
      </c>
      <c r="AF1354" s="3">
        <f t="shared" si="84"/>
        <v>0</v>
      </c>
      <c r="AG1354" s="3">
        <v>35595</v>
      </c>
      <c r="AH1354" s="3">
        <f t="shared" si="88"/>
        <v>36769.634999999995</v>
      </c>
      <c r="AI1354" s="3">
        <f t="shared" si="89"/>
        <v>37946.263319999998</v>
      </c>
      <c r="AJ1354">
        <v>0</v>
      </c>
      <c r="AK1354">
        <v>0</v>
      </c>
      <c r="AL1354">
        <v>3578.84</v>
      </c>
      <c r="AM1354">
        <f t="shared" si="87"/>
        <v>7157.68</v>
      </c>
      <c r="AN1354">
        <v>32016.16</v>
      </c>
      <c r="AO1354">
        <v>10.050000000000001</v>
      </c>
    </row>
    <row r="1355" spans="1:42" hidden="1" x14ac:dyDescent="0.3">
      <c r="A1355">
        <v>11781</v>
      </c>
      <c r="B1355">
        <v>231289</v>
      </c>
      <c r="C1355">
        <v>263297</v>
      </c>
      <c r="D1355">
        <v>3580</v>
      </c>
      <c r="G1355" t="s">
        <v>1814</v>
      </c>
      <c r="H1355" t="s">
        <v>1815</v>
      </c>
      <c r="I1355">
        <v>0</v>
      </c>
      <c r="J1355" t="s">
        <v>519</v>
      </c>
      <c r="K1355" t="s">
        <v>520</v>
      </c>
      <c r="L1355">
        <v>6</v>
      </c>
      <c r="M1355">
        <v>71</v>
      </c>
      <c r="N1355" t="s">
        <v>710</v>
      </c>
      <c r="O1355" t="s">
        <v>1816</v>
      </c>
      <c r="P1355" t="s">
        <v>1817</v>
      </c>
      <c r="Q1355" t="s">
        <v>524</v>
      </c>
      <c r="R1355" t="s">
        <v>525</v>
      </c>
      <c r="S1355" t="s">
        <v>526</v>
      </c>
      <c r="T1355" t="s">
        <v>527</v>
      </c>
      <c r="U1355" t="s">
        <v>554</v>
      </c>
      <c r="V1355" t="s">
        <v>555</v>
      </c>
      <c r="W1355" t="s">
        <v>1822</v>
      </c>
      <c r="X1355" t="s">
        <v>1823</v>
      </c>
      <c r="Y1355" t="s">
        <v>1824</v>
      </c>
      <c r="Z1355" t="s">
        <v>1825</v>
      </c>
      <c r="AA1355" t="s">
        <v>25</v>
      </c>
      <c r="AB1355" s="3">
        <v>3938</v>
      </c>
      <c r="AC1355">
        <v>0</v>
      </c>
      <c r="AD1355">
        <v>0</v>
      </c>
      <c r="AE1355" s="3">
        <v>3938</v>
      </c>
      <c r="AF1355" s="3">
        <f t="shared" si="84"/>
        <v>0</v>
      </c>
      <c r="AG1355" s="3">
        <v>3938</v>
      </c>
      <c r="AH1355" s="3">
        <f t="shared" si="88"/>
        <v>4067.9539999999997</v>
      </c>
      <c r="AI1355" s="3">
        <f t="shared" si="89"/>
        <v>4198.1285280000002</v>
      </c>
      <c r="AJ1355">
        <v>0</v>
      </c>
      <c r="AK1355">
        <v>0</v>
      </c>
      <c r="AL1355">
        <v>947.86</v>
      </c>
      <c r="AM1355">
        <f t="shared" si="87"/>
        <v>1895.72</v>
      </c>
      <c r="AN1355">
        <v>2990.14</v>
      </c>
      <c r="AO1355">
        <v>24.07</v>
      </c>
    </row>
    <row r="1356" spans="1:42" hidden="1" x14ac:dyDescent="0.3">
      <c r="A1356">
        <v>12019</v>
      </c>
      <c r="B1356">
        <v>226118</v>
      </c>
      <c r="C1356">
        <v>257785</v>
      </c>
      <c r="D1356">
        <v>4842</v>
      </c>
      <c r="G1356" t="s">
        <v>1826</v>
      </c>
      <c r="H1356" t="s">
        <v>1827</v>
      </c>
      <c r="I1356">
        <v>0</v>
      </c>
      <c r="J1356" t="s">
        <v>519</v>
      </c>
      <c r="K1356" t="s">
        <v>520</v>
      </c>
      <c r="L1356">
        <v>2</v>
      </c>
      <c r="M1356">
        <v>20</v>
      </c>
      <c r="N1356" t="s">
        <v>749</v>
      </c>
      <c r="O1356" t="s">
        <v>686</v>
      </c>
      <c r="P1356" t="s">
        <v>687</v>
      </c>
      <c r="Q1356" t="s">
        <v>524</v>
      </c>
      <c r="R1356" t="s">
        <v>525</v>
      </c>
      <c r="S1356" t="s">
        <v>526</v>
      </c>
      <c r="T1356" t="s">
        <v>527</v>
      </c>
      <c r="U1356" t="s">
        <v>1828</v>
      </c>
      <c r="V1356" t="s">
        <v>1829</v>
      </c>
      <c r="W1356" t="s">
        <v>1830</v>
      </c>
      <c r="X1356" t="s">
        <v>1831</v>
      </c>
      <c r="Y1356" t="s">
        <v>1832</v>
      </c>
      <c r="Z1356" t="s">
        <v>1833</v>
      </c>
      <c r="AA1356" t="s">
        <v>31</v>
      </c>
      <c r="AB1356" s="3">
        <v>13592048</v>
      </c>
      <c r="AC1356">
        <v>0</v>
      </c>
      <c r="AD1356">
        <v>0</v>
      </c>
      <c r="AE1356" s="3">
        <v>13092048</v>
      </c>
      <c r="AF1356" s="3">
        <f t="shared" si="84"/>
        <v>-13092048</v>
      </c>
      <c r="AG1356" s="3">
        <v>0</v>
      </c>
      <c r="AH1356" s="3">
        <f t="shared" si="88"/>
        <v>0</v>
      </c>
      <c r="AI1356" s="3">
        <f t="shared" si="89"/>
        <v>0</v>
      </c>
      <c r="AJ1356">
        <v>0</v>
      </c>
      <c r="AK1356">
        <v>0</v>
      </c>
      <c r="AL1356">
        <v>1035592.27</v>
      </c>
      <c r="AM1356">
        <f t="shared" si="87"/>
        <v>2071184.54</v>
      </c>
      <c r="AN1356">
        <v>12056455.73</v>
      </c>
      <c r="AO1356">
        <v>7.91</v>
      </c>
      <c r="AP1356" t="s">
        <v>1834</v>
      </c>
    </row>
    <row r="1357" spans="1:42" hidden="1" x14ac:dyDescent="0.3">
      <c r="A1357">
        <v>12042</v>
      </c>
      <c r="B1357">
        <v>223938</v>
      </c>
      <c r="C1357">
        <v>256560</v>
      </c>
      <c r="D1357">
        <v>6239</v>
      </c>
      <c r="G1357" t="s">
        <v>1835</v>
      </c>
      <c r="H1357" t="s">
        <v>1836</v>
      </c>
      <c r="I1357">
        <v>0</v>
      </c>
      <c r="J1357" t="s">
        <v>519</v>
      </c>
      <c r="K1357" t="s">
        <v>520</v>
      </c>
      <c r="L1357">
        <v>1</v>
      </c>
      <c r="M1357">
        <v>3</v>
      </c>
      <c r="N1357" t="s">
        <v>1837</v>
      </c>
      <c r="O1357" t="s">
        <v>704</v>
      </c>
      <c r="P1357" t="s">
        <v>705</v>
      </c>
      <c r="Q1357" t="s">
        <v>524</v>
      </c>
      <c r="R1357" t="s">
        <v>525</v>
      </c>
      <c r="S1357" t="s">
        <v>526</v>
      </c>
      <c r="T1357" t="s">
        <v>527</v>
      </c>
      <c r="U1357" t="s">
        <v>554</v>
      </c>
      <c r="V1357" t="s">
        <v>555</v>
      </c>
      <c r="W1357" t="s">
        <v>541</v>
      </c>
      <c r="X1357" t="s">
        <v>542</v>
      </c>
      <c r="Y1357" t="s">
        <v>656</v>
      </c>
      <c r="Z1357" t="s">
        <v>657</v>
      </c>
      <c r="AA1357" t="s">
        <v>26</v>
      </c>
      <c r="AB1357" s="3">
        <v>291245</v>
      </c>
      <c r="AC1357" s="3">
        <v>0</v>
      </c>
      <c r="AD1357">
        <v>0</v>
      </c>
      <c r="AE1357" s="3">
        <v>291245</v>
      </c>
      <c r="AF1357" s="3">
        <f t="shared" si="84"/>
        <v>-291245</v>
      </c>
      <c r="AG1357" s="3">
        <v>0</v>
      </c>
      <c r="AH1357" s="3">
        <f t="shared" si="88"/>
        <v>0</v>
      </c>
      <c r="AI1357" s="3">
        <f t="shared" si="89"/>
        <v>0</v>
      </c>
      <c r="AJ1357">
        <v>0</v>
      </c>
      <c r="AK1357">
        <v>0</v>
      </c>
      <c r="AL1357">
        <v>54750.13</v>
      </c>
      <c r="AM1357">
        <f t="shared" si="87"/>
        <v>109500.26</v>
      </c>
      <c r="AN1357">
        <v>236494.87</v>
      </c>
      <c r="AO1357">
        <v>18.8</v>
      </c>
    </row>
    <row r="1358" spans="1:42" hidden="1" x14ac:dyDescent="0.3">
      <c r="A1358">
        <v>12042</v>
      </c>
      <c r="B1358">
        <v>223806</v>
      </c>
      <c r="C1358">
        <v>256446</v>
      </c>
      <c r="D1358">
        <v>6239</v>
      </c>
      <c r="G1358" t="s">
        <v>1835</v>
      </c>
      <c r="H1358" t="s">
        <v>1836</v>
      </c>
      <c r="I1358">
        <v>0</v>
      </c>
      <c r="J1358" t="s">
        <v>519</v>
      </c>
      <c r="K1358" t="s">
        <v>520</v>
      </c>
      <c r="L1358">
        <v>1</v>
      </c>
      <c r="M1358">
        <v>3</v>
      </c>
      <c r="N1358" t="s">
        <v>1837</v>
      </c>
      <c r="O1358" t="s">
        <v>704</v>
      </c>
      <c r="P1358" t="s">
        <v>705</v>
      </c>
      <c r="Q1358" t="s">
        <v>524</v>
      </c>
      <c r="R1358" t="s">
        <v>525</v>
      </c>
      <c r="S1358" t="s">
        <v>526</v>
      </c>
      <c r="T1358" t="s">
        <v>527</v>
      </c>
      <c r="U1358" t="s">
        <v>554</v>
      </c>
      <c r="V1358" t="s">
        <v>555</v>
      </c>
      <c r="W1358" t="s">
        <v>541</v>
      </c>
      <c r="X1358" t="s">
        <v>542</v>
      </c>
      <c r="Y1358" t="s">
        <v>667</v>
      </c>
      <c r="Z1358" t="s">
        <v>668</v>
      </c>
      <c r="AA1358" t="s">
        <v>26</v>
      </c>
      <c r="AB1358" s="3">
        <v>205440</v>
      </c>
      <c r="AC1358" s="3">
        <v>0</v>
      </c>
      <c r="AD1358">
        <v>0</v>
      </c>
      <c r="AE1358" s="3">
        <v>205440</v>
      </c>
      <c r="AF1358" s="3">
        <f t="shared" si="84"/>
        <v>-205440</v>
      </c>
      <c r="AG1358" s="3">
        <v>0</v>
      </c>
      <c r="AH1358" s="3">
        <f t="shared" si="88"/>
        <v>0</v>
      </c>
      <c r="AI1358" s="3">
        <f t="shared" si="89"/>
        <v>0</v>
      </c>
      <c r="AJ1358">
        <v>0</v>
      </c>
      <c r="AK1358">
        <v>0</v>
      </c>
      <c r="AL1358">
        <v>110743</v>
      </c>
      <c r="AM1358">
        <f t="shared" si="87"/>
        <v>221486</v>
      </c>
      <c r="AN1358">
        <v>94697</v>
      </c>
      <c r="AO1358">
        <v>53.91</v>
      </c>
    </row>
    <row r="1359" spans="1:42" hidden="1" x14ac:dyDescent="0.3">
      <c r="A1359">
        <v>12042</v>
      </c>
      <c r="B1359">
        <v>224018</v>
      </c>
      <c r="C1359">
        <v>256620</v>
      </c>
      <c r="D1359">
        <v>6239</v>
      </c>
      <c r="G1359" t="s">
        <v>1835</v>
      </c>
      <c r="H1359" t="s">
        <v>1836</v>
      </c>
      <c r="I1359">
        <v>0</v>
      </c>
      <c r="J1359" t="s">
        <v>519</v>
      </c>
      <c r="K1359" t="s">
        <v>520</v>
      </c>
      <c r="L1359">
        <v>1</v>
      </c>
      <c r="M1359">
        <v>3</v>
      </c>
      <c r="N1359" t="s">
        <v>1837</v>
      </c>
      <c r="O1359" t="s">
        <v>704</v>
      </c>
      <c r="P1359" t="s">
        <v>705</v>
      </c>
      <c r="Q1359" t="s">
        <v>524</v>
      </c>
      <c r="R1359" t="s">
        <v>525</v>
      </c>
      <c r="S1359" t="s">
        <v>526</v>
      </c>
      <c r="T1359" t="s">
        <v>527</v>
      </c>
      <c r="U1359" t="s">
        <v>554</v>
      </c>
      <c r="V1359" t="s">
        <v>555</v>
      </c>
      <c r="W1359" t="s">
        <v>541</v>
      </c>
      <c r="X1359" t="s">
        <v>542</v>
      </c>
      <c r="Y1359" t="s">
        <v>646</v>
      </c>
      <c r="Z1359" t="s">
        <v>647</v>
      </c>
      <c r="AA1359" t="s">
        <v>26</v>
      </c>
      <c r="AB1359" s="3">
        <v>9097</v>
      </c>
      <c r="AC1359" s="3">
        <v>0</v>
      </c>
      <c r="AD1359">
        <v>0</v>
      </c>
      <c r="AE1359" s="3">
        <v>9097</v>
      </c>
      <c r="AF1359" s="3">
        <f t="shared" si="84"/>
        <v>-9097</v>
      </c>
      <c r="AG1359" s="3">
        <v>0</v>
      </c>
      <c r="AH1359" s="3">
        <f t="shared" si="88"/>
        <v>0</v>
      </c>
      <c r="AI1359" s="3">
        <f t="shared" si="89"/>
        <v>0</v>
      </c>
      <c r="AJ1359">
        <v>0</v>
      </c>
      <c r="AK1359">
        <v>0</v>
      </c>
      <c r="AL1359">
        <v>3188.16</v>
      </c>
      <c r="AM1359">
        <f t="shared" si="87"/>
        <v>6376.32</v>
      </c>
      <c r="AN1359">
        <v>5908.84</v>
      </c>
      <c r="AO1359">
        <v>35.049999999999997</v>
      </c>
    </row>
    <row r="1360" spans="1:42" hidden="1" x14ac:dyDescent="0.3">
      <c r="A1360">
        <v>11264</v>
      </c>
      <c r="B1360">
        <v>206129</v>
      </c>
      <c r="C1360">
        <v>243542</v>
      </c>
      <c r="D1360">
        <v>581</v>
      </c>
      <c r="G1360" t="s">
        <v>1634</v>
      </c>
      <c r="H1360" t="s">
        <v>1635</v>
      </c>
      <c r="I1360">
        <v>0</v>
      </c>
      <c r="J1360" t="s">
        <v>519</v>
      </c>
      <c r="K1360" t="s">
        <v>520</v>
      </c>
      <c r="L1360">
        <v>3</v>
      </c>
      <c r="M1360">
        <v>37</v>
      </c>
      <c r="N1360" t="s">
        <v>1071</v>
      </c>
      <c r="O1360" t="s">
        <v>1072</v>
      </c>
      <c r="P1360" t="s">
        <v>1073</v>
      </c>
      <c r="Q1360" t="s">
        <v>524</v>
      </c>
      <c r="R1360" t="s">
        <v>525</v>
      </c>
      <c r="S1360" t="s">
        <v>526</v>
      </c>
      <c r="T1360" t="s">
        <v>527</v>
      </c>
      <c r="U1360" t="s">
        <v>554</v>
      </c>
      <c r="V1360" t="s">
        <v>555</v>
      </c>
      <c r="W1360" t="s">
        <v>541</v>
      </c>
      <c r="X1360" t="s">
        <v>542</v>
      </c>
      <c r="Y1360" t="s">
        <v>588</v>
      </c>
      <c r="Z1360" t="s">
        <v>589</v>
      </c>
      <c r="AA1360" t="s">
        <v>29</v>
      </c>
      <c r="AB1360" s="3">
        <v>8024</v>
      </c>
      <c r="AC1360">
        <v>11000</v>
      </c>
      <c r="AD1360">
        <v>0</v>
      </c>
      <c r="AE1360" s="3">
        <v>19024</v>
      </c>
      <c r="AF1360" s="3">
        <f t="shared" si="84"/>
        <v>0</v>
      </c>
      <c r="AG1360" s="3">
        <v>19024</v>
      </c>
      <c r="AH1360" s="3">
        <f t="shared" si="88"/>
        <v>19651.791999999998</v>
      </c>
      <c r="AI1360" s="3">
        <f t="shared" si="89"/>
        <v>20280.649343999998</v>
      </c>
      <c r="AJ1360">
        <v>0</v>
      </c>
      <c r="AK1360">
        <v>0</v>
      </c>
      <c r="AL1360">
        <v>16347.83</v>
      </c>
      <c r="AM1360">
        <f t="shared" si="87"/>
        <v>32695.66</v>
      </c>
      <c r="AN1360">
        <v>2676.17</v>
      </c>
      <c r="AO1360">
        <v>85.93</v>
      </c>
    </row>
    <row r="1361" spans="1:41" hidden="1" x14ac:dyDescent="0.3">
      <c r="A1361">
        <v>12042</v>
      </c>
      <c r="B1361">
        <v>223988</v>
      </c>
      <c r="C1361">
        <v>256597</v>
      </c>
      <c r="D1361">
        <v>6239</v>
      </c>
      <c r="G1361" t="s">
        <v>1835</v>
      </c>
      <c r="H1361" t="s">
        <v>1836</v>
      </c>
      <c r="I1361">
        <v>0</v>
      </c>
      <c r="J1361" t="s">
        <v>519</v>
      </c>
      <c r="K1361" t="s">
        <v>520</v>
      </c>
      <c r="L1361">
        <v>1</v>
      </c>
      <c r="M1361">
        <v>3</v>
      </c>
      <c r="N1361" t="s">
        <v>1837</v>
      </c>
      <c r="O1361" t="s">
        <v>704</v>
      </c>
      <c r="P1361" t="s">
        <v>705</v>
      </c>
      <c r="Q1361" t="s">
        <v>524</v>
      </c>
      <c r="R1361" t="s">
        <v>525</v>
      </c>
      <c r="S1361" t="s">
        <v>526</v>
      </c>
      <c r="T1361" t="s">
        <v>527</v>
      </c>
      <c r="U1361" t="s">
        <v>554</v>
      </c>
      <c r="V1361" t="s">
        <v>555</v>
      </c>
      <c r="W1361" t="s">
        <v>541</v>
      </c>
      <c r="X1361" t="s">
        <v>542</v>
      </c>
      <c r="Y1361" t="s">
        <v>644</v>
      </c>
      <c r="Z1361" t="s">
        <v>645</v>
      </c>
      <c r="AA1361" t="s">
        <v>26</v>
      </c>
      <c r="AB1361" s="3">
        <v>171151</v>
      </c>
      <c r="AC1361" s="3">
        <v>0</v>
      </c>
      <c r="AD1361">
        <v>0</v>
      </c>
      <c r="AE1361" s="3">
        <v>171151</v>
      </c>
      <c r="AF1361" s="3">
        <f t="shared" si="84"/>
        <v>-171151</v>
      </c>
      <c r="AG1361" s="3">
        <v>0</v>
      </c>
      <c r="AH1361" s="3">
        <f t="shared" si="88"/>
        <v>0</v>
      </c>
      <c r="AI1361" s="3">
        <f t="shared" si="89"/>
        <v>0</v>
      </c>
      <c r="AJ1361">
        <v>0</v>
      </c>
      <c r="AK1361">
        <v>0</v>
      </c>
      <c r="AL1361">
        <v>46029.599999999999</v>
      </c>
      <c r="AM1361">
        <f t="shared" si="87"/>
        <v>92059.199999999997</v>
      </c>
      <c r="AN1361">
        <v>125121.4</v>
      </c>
      <c r="AO1361">
        <v>26.89</v>
      </c>
    </row>
    <row r="1362" spans="1:41" hidden="1" x14ac:dyDescent="0.3">
      <c r="A1362">
        <v>12042</v>
      </c>
      <c r="B1362">
        <v>223831</v>
      </c>
      <c r="C1362">
        <v>256468</v>
      </c>
      <c r="D1362">
        <v>6239</v>
      </c>
      <c r="G1362" t="s">
        <v>1835</v>
      </c>
      <c r="H1362" t="s">
        <v>1836</v>
      </c>
      <c r="I1362">
        <v>0</v>
      </c>
      <c r="J1362" t="s">
        <v>519</v>
      </c>
      <c r="K1362" t="s">
        <v>520</v>
      </c>
      <c r="L1362">
        <v>1</v>
      </c>
      <c r="M1362">
        <v>3</v>
      </c>
      <c r="N1362" t="s">
        <v>1837</v>
      </c>
      <c r="O1362" t="s">
        <v>704</v>
      </c>
      <c r="P1362" t="s">
        <v>705</v>
      </c>
      <c r="Q1362" t="s">
        <v>524</v>
      </c>
      <c r="R1362" t="s">
        <v>525</v>
      </c>
      <c r="S1362" t="s">
        <v>526</v>
      </c>
      <c r="T1362" t="s">
        <v>527</v>
      </c>
      <c r="U1362" t="s">
        <v>554</v>
      </c>
      <c r="V1362" t="s">
        <v>555</v>
      </c>
      <c r="W1362" t="s">
        <v>541</v>
      </c>
      <c r="X1362" t="s">
        <v>542</v>
      </c>
      <c r="Y1362" t="s">
        <v>669</v>
      </c>
      <c r="Z1362" t="s">
        <v>670</v>
      </c>
      <c r="AA1362" t="s">
        <v>26</v>
      </c>
      <c r="AB1362" s="3">
        <v>18000</v>
      </c>
      <c r="AC1362" s="3">
        <v>0</v>
      </c>
      <c r="AD1362">
        <v>0</v>
      </c>
      <c r="AE1362" s="3">
        <v>18000</v>
      </c>
      <c r="AF1362" s="3">
        <f t="shared" si="84"/>
        <v>-18000</v>
      </c>
      <c r="AG1362" s="3">
        <v>0</v>
      </c>
      <c r="AH1362" s="3">
        <f t="shared" si="88"/>
        <v>0</v>
      </c>
      <c r="AI1362" s="3">
        <f t="shared" si="89"/>
        <v>0</v>
      </c>
      <c r="AJ1362">
        <v>0</v>
      </c>
      <c r="AK1362">
        <v>0</v>
      </c>
      <c r="AL1362">
        <v>14000</v>
      </c>
      <c r="AM1362">
        <f t="shared" si="87"/>
        <v>28000</v>
      </c>
      <c r="AN1362">
        <v>4000</v>
      </c>
      <c r="AO1362">
        <v>77.78</v>
      </c>
    </row>
    <row r="1363" spans="1:41" hidden="1" x14ac:dyDescent="0.3">
      <c r="A1363">
        <v>12042</v>
      </c>
      <c r="B1363">
        <v>223989</v>
      </c>
      <c r="C1363">
        <v>256599</v>
      </c>
      <c r="D1363">
        <v>6239</v>
      </c>
      <c r="G1363" t="s">
        <v>1835</v>
      </c>
      <c r="H1363" t="s">
        <v>1836</v>
      </c>
      <c r="I1363">
        <v>0</v>
      </c>
      <c r="J1363" t="s">
        <v>519</v>
      </c>
      <c r="K1363" t="s">
        <v>520</v>
      </c>
      <c r="L1363">
        <v>1</v>
      </c>
      <c r="M1363">
        <v>3</v>
      </c>
      <c r="N1363" t="s">
        <v>1837</v>
      </c>
      <c r="O1363" t="s">
        <v>704</v>
      </c>
      <c r="P1363" t="s">
        <v>705</v>
      </c>
      <c r="Q1363" t="s">
        <v>524</v>
      </c>
      <c r="R1363" t="s">
        <v>525</v>
      </c>
      <c r="S1363" t="s">
        <v>526</v>
      </c>
      <c r="T1363" t="s">
        <v>527</v>
      </c>
      <c r="U1363" t="s">
        <v>554</v>
      </c>
      <c r="V1363" t="s">
        <v>555</v>
      </c>
      <c r="W1363" t="s">
        <v>541</v>
      </c>
      <c r="X1363" t="s">
        <v>542</v>
      </c>
      <c r="Y1363" t="s">
        <v>660</v>
      </c>
      <c r="Z1363" t="s">
        <v>661</v>
      </c>
      <c r="AA1363" t="s">
        <v>26</v>
      </c>
      <c r="AB1363" s="3">
        <v>448303</v>
      </c>
      <c r="AC1363" s="3">
        <v>0</v>
      </c>
      <c r="AD1363">
        <v>0</v>
      </c>
      <c r="AE1363" s="3">
        <v>448303</v>
      </c>
      <c r="AF1363" s="3">
        <f t="shared" si="84"/>
        <v>-448303</v>
      </c>
      <c r="AG1363" s="3">
        <v>0</v>
      </c>
      <c r="AH1363" s="3">
        <f t="shared" si="88"/>
        <v>0</v>
      </c>
      <c r="AI1363" s="3">
        <f t="shared" si="89"/>
        <v>0</v>
      </c>
      <c r="AJ1363">
        <v>0</v>
      </c>
      <c r="AK1363">
        <v>0</v>
      </c>
      <c r="AL1363">
        <v>172040.28</v>
      </c>
      <c r="AM1363">
        <f t="shared" si="87"/>
        <v>344080.56</v>
      </c>
      <c r="AN1363">
        <v>276262.71999999997</v>
      </c>
      <c r="AO1363">
        <v>38.380000000000003</v>
      </c>
    </row>
    <row r="1364" spans="1:41" hidden="1" x14ac:dyDescent="0.3">
      <c r="A1364">
        <v>12042</v>
      </c>
      <c r="B1364">
        <v>223960</v>
      </c>
      <c r="C1364">
        <v>256577</v>
      </c>
      <c r="D1364">
        <v>6239</v>
      </c>
      <c r="G1364" t="s">
        <v>1835</v>
      </c>
      <c r="H1364" t="s">
        <v>1836</v>
      </c>
      <c r="I1364">
        <v>0</v>
      </c>
      <c r="J1364" t="s">
        <v>519</v>
      </c>
      <c r="K1364" t="s">
        <v>520</v>
      </c>
      <c r="L1364">
        <v>1</v>
      </c>
      <c r="M1364">
        <v>3</v>
      </c>
      <c r="N1364" t="s">
        <v>1837</v>
      </c>
      <c r="O1364" t="s">
        <v>704</v>
      </c>
      <c r="P1364" t="s">
        <v>705</v>
      </c>
      <c r="Q1364" t="s">
        <v>524</v>
      </c>
      <c r="R1364" t="s">
        <v>525</v>
      </c>
      <c r="S1364" t="s">
        <v>526</v>
      </c>
      <c r="T1364" t="s">
        <v>527</v>
      </c>
      <c r="U1364" t="s">
        <v>554</v>
      </c>
      <c r="V1364" t="s">
        <v>555</v>
      </c>
      <c r="W1364" t="s">
        <v>541</v>
      </c>
      <c r="X1364" t="s">
        <v>542</v>
      </c>
      <c r="Y1364" t="s">
        <v>658</v>
      </c>
      <c r="Z1364" t="s">
        <v>659</v>
      </c>
      <c r="AA1364" t="s">
        <v>26</v>
      </c>
      <c r="AB1364" s="3">
        <v>307</v>
      </c>
      <c r="AC1364" s="3">
        <v>0</v>
      </c>
      <c r="AD1364">
        <v>0</v>
      </c>
      <c r="AE1364" s="3">
        <v>307</v>
      </c>
      <c r="AF1364" s="3">
        <f t="shared" si="84"/>
        <v>-307</v>
      </c>
      <c r="AG1364" s="3">
        <v>0</v>
      </c>
      <c r="AH1364" s="3">
        <f t="shared" si="88"/>
        <v>0</v>
      </c>
      <c r="AI1364" s="3">
        <f t="shared" si="89"/>
        <v>0</v>
      </c>
      <c r="AJ1364">
        <v>0</v>
      </c>
      <c r="AK1364">
        <v>0</v>
      </c>
      <c r="AL1364">
        <v>225.9</v>
      </c>
      <c r="AM1364">
        <f t="shared" si="87"/>
        <v>451.8</v>
      </c>
      <c r="AN1364">
        <v>81.099999999999994</v>
      </c>
      <c r="AO1364">
        <v>73.58</v>
      </c>
    </row>
    <row r="1365" spans="1:41" hidden="1" x14ac:dyDescent="0.3">
      <c r="A1365">
        <v>12042</v>
      </c>
      <c r="B1365">
        <v>223914</v>
      </c>
      <c r="C1365">
        <v>256540</v>
      </c>
      <c r="D1365">
        <v>6239</v>
      </c>
      <c r="G1365" t="s">
        <v>1835</v>
      </c>
      <c r="H1365" t="s">
        <v>1836</v>
      </c>
      <c r="I1365">
        <v>0</v>
      </c>
      <c r="J1365" t="s">
        <v>519</v>
      </c>
      <c r="K1365" t="s">
        <v>520</v>
      </c>
      <c r="L1365">
        <v>1</v>
      </c>
      <c r="M1365">
        <v>3</v>
      </c>
      <c r="N1365" t="s">
        <v>1837</v>
      </c>
      <c r="O1365" t="s">
        <v>704</v>
      </c>
      <c r="P1365" t="s">
        <v>705</v>
      </c>
      <c r="Q1365" t="s">
        <v>524</v>
      </c>
      <c r="R1365" t="s">
        <v>525</v>
      </c>
      <c r="S1365" t="s">
        <v>526</v>
      </c>
      <c r="T1365" t="s">
        <v>527</v>
      </c>
      <c r="U1365" t="s">
        <v>554</v>
      </c>
      <c r="V1365" t="s">
        <v>555</v>
      </c>
      <c r="W1365" t="s">
        <v>541</v>
      </c>
      <c r="X1365" t="s">
        <v>542</v>
      </c>
      <c r="Y1365" t="s">
        <v>652</v>
      </c>
      <c r="Z1365" t="s">
        <v>653</v>
      </c>
      <c r="AA1365" t="s">
        <v>26</v>
      </c>
      <c r="AB1365" s="3">
        <v>3587551</v>
      </c>
      <c r="AC1365" s="3">
        <v>0</v>
      </c>
      <c r="AD1365">
        <v>0</v>
      </c>
      <c r="AE1365" s="3">
        <v>3587551</v>
      </c>
      <c r="AF1365" s="3">
        <f t="shared" si="84"/>
        <v>-3587551</v>
      </c>
      <c r="AG1365" s="3">
        <v>0</v>
      </c>
      <c r="AH1365" s="3">
        <f t="shared" si="88"/>
        <v>0</v>
      </c>
      <c r="AI1365" s="3">
        <f t="shared" si="89"/>
        <v>0</v>
      </c>
      <c r="AJ1365">
        <v>0</v>
      </c>
      <c r="AK1365">
        <v>0</v>
      </c>
      <c r="AL1365">
        <v>1236312.93</v>
      </c>
      <c r="AM1365">
        <f t="shared" si="87"/>
        <v>2472625.86</v>
      </c>
      <c r="AN1365">
        <v>2351238.0699999998</v>
      </c>
      <c r="AO1365">
        <v>34.46</v>
      </c>
    </row>
    <row r="1366" spans="1:41" hidden="1" x14ac:dyDescent="0.3">
      <c r="A1366">
        <v>12042</v>
      </c>
      <c r="B1366">
        <v>223890</v>
      </c>
      <c r="C1366">
        <v>256519</v>
      </c>
      <c r="D1366">
        <v>6239</v>
      </c>
      <c r="G1366" t="s">
        <v>1835</v>
      </c>
      <c r="H1366" t="s">
        <v>1836</v>
      </c>
      <c r="I1366">
        <v>0</v>
      </c>
      <c r="J1366" t="s">
        <v>519</v>
      </c>
      <c r="K1366" t="s">
        <v>520</v>
      </c>
      <c r="L1366">
        <v>1</v>
      </c>
      <c r="M1366">
        <v>3</v>
      </c>
      <c r="N1366" t="s">
        <v>1837</v>
      </c>
      <c r="O1366" t="s">
        <v>704</v>
      </c>
      <c r="P1366" t="s">
        <v>705</v>
      </c>
      <c r="Q1366" t="s">
        <v>524</v>
      </c>
      <c r="R1366" t="s">
        <v>525</v>
      </c>
      <c r="S1366" t="s">
        <v>526</v>
      </c>
      <c r="T1366" t="s">
        <v>527</v>
      </c>
      <c r="U1366" t="s">
        <v>554</v>
      </c>
      <c r="V1366" t="s">
        <v>555</v>
      </c>
      <c r="W1366" t="s">
        <v>541</v>
      </c>
      <c r="X1366" t="s">
        <v>542</v>
      </c>
      <c r="Y1366" t="s">
        <v>642</v>
      </c>
      <c r="Z1366" t="s">
        <v>643</v>
      </c>
      <c r="AA1366" t="s">
        <v>26</v>
      </c>
      <c r="AB1366" s="3">
        <v>250073</v>
      </c>
      <c r="AC1366" s="3">
        <v>0</v>
      </c>
      <c r="AD1366">
        <v>0</v>
      </c>
      <c r="AE1366" s="3">
        <v>250073</v>
      </c>
      <c r="AF1366" s="3">
        <f t="shared" si="84"/>
        <v>-250073</v>
      </c>
      <c r="AG1366" s="3">
        <v>0</v>
      </c>
      <c r="AH1366" s="3">
        <f t="shared" si="88"/>
        <v>0</v>
      </c>
      <c r="AI1366" s="3">
        <f t="shared" si="89"/>
        <v>0</v>
      </c>
      <c r="AJ1366">
        <v>0</v>
      </c>
      <c r="AK1366">
        <v>0</v>
      </c>
      <c r="AL1366">
        <v>26788.16</v>
      </c>
      <c r="AM1366">
        <f t="shared" si="87"/>
        <v>53576.32</v>
      </c>
      <c r="AN1366">
        <v>223284.84</v>
      </c>
      <c r="AO1366">
        <v>10.71</v>
      </c>
    </row>
    <row r="1367" spans="1:41" hidden="1" x14ac:dyDescent="0.3">
      <c r="A1367">
        <v>12042</v>
      </c>
      <c r="B1367">
        <v>223961</v>
      </c>
      <c r="C1367">
        <v>256578</v>
      </c>
      <c r="D1367">
        <v>6239</v>
      </c>
      <c r="G1367" t="s">
        <v>1835</v>
      </c>
      <c r="H1367" t="s">
        <v>1836</v>
      </c>
      <c r="I1367">
        <v>0</v>
      </c>
      <c r="J1367" t="s">
        <v>519</v>
      </c>
      <c r="K1367" t="s">
        <v>520</v>
      </c>
      <c r="L1367">
        <v>1</v>
      </c>
      <c r="M1367">
        <v>3</v>
      </c>
      <c r="N1367" t="s">
        <v>1837</v>
      </c>
      <c r="O1367" t="s">
        <v>704</v>
      </c>
      <c r="P1367" t="s">
        <v>705</v>
      </c>
      <c r="Q1367" t="s">
        <v>524</v>
      </c>
      <c r="R1367" t="s">
        <v>525</v>
      </c>
      <c r="S1367" t="s">
        <v>526</v>
      </c>
      <c r="T1367" t="s">
        <v>527</v>
      </c>
      <c r="U1367" t="s">
        <v>554</v>
      </c>
      <c r="V1367" t="s">
        <v>555</v>
      </c>
      <c r="W1367" t="s">
        <v>541</v>
      </c>
      <c r="X1367" t="s">
        <v>542</v>
      </c>
      <c r="Y1367" t="s">
        <v>650</v>
      </c>
      <c r="Z1367" t="s">
        <v>651</v>
      </c>
      <c r="AA1367" t="s">
        <v>26</v>
      </c>
      <c r="AB1367" s="3">
        <v>38108</v>
      </c>
      <c r="AC1367" s="3">
        <v>0</v>
      </c>
      <c r="AD1367">
        <v>0</v>
      </c>
      <c r="AE1367" s="3">
        <v>38108</v>
      </c>
      <c r="AF1367" s="3">
        <f t="shared" si="84"/>
        <v>-38108</v>
      </c>
      <c r="AG1367" s="3">
        <v>0</v>
      </c>
      <c r="AH1367" s="3">
        <f t="shared" si="88"/>
        <v>0</v>
      </c>
      <c r="AI1367" s="3">
        <f t="shared" si="89"/>
        <v>0</v>
      </c>
      <c r="AJ1367">
        <v>0</v>
      </c>
      <c r="AK1367">
        <v>0</v>
      </c>
      <c r="AL1367">
        <v>13646.64</v>
      </c>
      <c r="AM1367">
        <f t="shared" si="87"/>
        <v>27293.279999999999</v>
      </c>
      <c r="AN1367">
        <v>24461.360000000001</v>
      </c>
      <c r="AO1367">
        <v>35.81</v>
      </c>
    </row>
    <row r="1368" spans="1:41" hidden="1" x14ac:dyDescent="0.3">
      <c r="A1368">
        <v>12042</v>
      </c>
      <c r="B1368">
        <v>223892</v>
      </c>
      <c r="C1368">
        <v>256521</v>
      </c>
      <c r="D1368">
        <v>6239</v>
      </c>
      <c r="G1368" t="s">
        <v>1835</v>
      </c>
      <c r="H1368" t="s">
        <v>1836</v>
      </c>
      <c r="I1368">
        <v>0</v>
      </c>
      <c r="J1368" t="s">
        <v>519</v>
      </c>
      <c r="K1368" t="s">
        <v>520</v>
      </c>
      <c r="L1368">
        <v>1</v>
      </c>
      <c r="M1368">
        <v>3</v>
      </c>
      <c r="N1368" t="s">
        <v>1837</v>
      </c>
      <c r="O1368" t="s">
        <v>704</v>
      </c>
      <c r="P1368" t="s">
        <v>705</v>
      </c>
      <c r="Q1368" t="s">
        <v>524</v>
      </c>
      <c r="R1368" t="s">
        <v>525</v>
      </c>
      <c r="S1368" t="s">
        <v>526</v>
      </c>
      <c r="T1368" t="s">
        <v>527</v>
      </c>
      <c r="U1368" t="s">
        <v>554</v>
      </c>
      <c r="V1368" t="s">
        <v>555</v>
      </c>
      <c r="W1368" t="s">
        <v>541</v>
      </c>
      <c r="X1368" t="s">
        <v>542</v>
      </c>
      <c r="Y1368" t="s">
        <v>673</v>
      </c>
      <c r="Z1368" t="s">
        <v>674</v>
      </c>
      <c r="AA1368" t="s">
        <v>26</v>
      </c>
      <c r="AB1368" s="3">
        <v>54242</v>
      </c>
      <c r="AC1368" s="3">
        <v>0</v>
      </c>
      <c r="AD1368">
        <v>0</v>
      </c>
      <c r="AE1368" s="3">
        <v>54242</v>
      </c>
      <c r="AF1368" s="3">
        <f t="shared" si="84"/>
        <v>-54242</v>
      </c>
      <c r="AG1368" s="3">
        <v>0</v>
      </c>
      <c r="AH1368" s="3">
        <f t="shared" si="88"/>
        <v>0</v>
      </c>
      <c r="AI1368" s="3">
        <f t="shared" si="89"/>
        <v>0</v>
      </c>
      <c r="AJ1368">
        <v>0</v>
      </c>
      <c r="AK1368">
        <v>0</v>
      </c>
      <c r="AL1368">
        <v>211041.95</v>
      </c>
      <c r="AM1368">
        <f t="shared" si="87"/>
        <v>422083.9</v>
      </c>
      <c r="AN1368">
        <v>-156799.95000000001</v>
      </c>
      <c r="AO1368">
        <v>389.07</v>
      </c>
    </row>
    <row r="1369" spans="1:41" hidden="1" x14ac:dyDescent="0.3">
      <c r="A1369">
        <v>12280</v>
      </c>
      <c r="B1369">
        <v>225790</v>
      </c>
      <c r="C1369">
        <v>257401</v>
      </c>
      <c r="D1369">
        <v>6636</v>
      </c>
      <c r="G1369" t="s">
        <v>1984</v>
      </c>
      <c r="H1369" t="s">
        <v>1985</v>
      </c>
      <c r="I1369">
        <v>0</v>
      </c>
      <c r="J1369" t="s">
        <v>519</v>
      </c>
      <c r="K1369" t="s">
        <v>520</v>
      </c>
      <c r="L1369">
        <v>5</v>
      </c>
      <c r="M1369">
        <v>58</v>
      </c>
      <c r="N1369" t="s">
        <v>617</v>
      </c>
      <c r="O1369" t="s">
        <v>618</v>
      </c>
      <c r="P1369" t="s">
        <v>619</v>
      </c>
      <c r="Q1369" t="s">
        <v>524</v>
      </c>
      <c r="R1369" t="s">
        <v>525</v>
      </c>
      <c r="S1369" t="s">
        <v>526</v>
      </c>
      <c r="T1369" t="s">
        <v>527</v>
      </c>
      <c r="U1369" t="s">
        <v>779</v>
      </c>
      <c r="V1369" t="s">
        <v>780</v>
      </c>
      <c r="W1369" t="s">
        <v>541</v>
      </c>
      <c r="X1369" t="s">
        <v>542</v>
      </c>
      <c r="Y1369" t="s">
        <v>1442</v>
      </c>
      <c r="Z1369" t="s">
        <v>1443</v>
      </c>
      <c r="AA1369" t="s">
        <v>29</v>
      </c>
      <c r="AB1369" s="3">
        <v>18682</v>
      </c>
      <c r="AC1369">
        <v>0</v>
      </c>
      <c r="AD1369">
        <v>0</v>
      </c>
      <c r="AE1369" s="3">
        <v>18682</v>
      </c>
      <c r="AF1369" s="3">
        <f t="shared" si="84"/>
        <v>0</v>
      </c>
      <c r="AG1369" s="3">
        <v>18682</v>
      </c>
      <c r="AH1369" s="3">
        <f t="shared" si="88"/>
        <v>19298.505999999998</v>
      </c>
      <c r="AI1369" s="3">
        <f t="shared" si="89"/>
        <v>19916.058191999997</v>
      </c>
      <c r="AJ1369">
        <v>0</v>
      </c>
      <c r="AK1369">
        <v>0</v>
      </c>
      <c r="AL1369">
        <v>18204</v>
      </c>
      <c r="AM1369">
        <f t="shared" si="87"/>
        <v>36408</v>
      </c>
      <c r="AN1369">
        <v>478</v>
      </c>
      <c r="AO1369">
        <v>97.44</v>
      </c>
    </row>
    <row r="1370" spans="1:41" hidden="1" x14ac:dyDescent="0.3">
      <c r="A1370">
        <v>12282</v>
      </c>
      <c r="B1370">
        <v>225792</v>
      </c>
      <c r="C1370">
        <v>257403</v>
      </c>
      <c r="D1370">
        <v>6638</v>
      </c>
      <c r="G1370" t="s">
        <v>2012</v>
      </c>
      <c r="H1370" t="s">
        <v>2013</v>
      </c>
      <c r="I1370">
        <v>0</v>
      </c>
      <c r="J1370" t="s">
        <v>519</v>
      </c>
      <c r="K1370" t="s">
        <v>520</v>
      </c>
      <c r="L1370">
        <v>5</v>
      </c>
      <c r="M1370">
        <v>58</v>
      </c>
      <c r="N1370" t="s">
        <v>617</v>
      </c>
      <c r="O1370" t="s">
        <v>618</v>
      </c>
      <c r="P1370" t="s">
        <v>619</v>
      </c>
      <c r="Q1370" t="s">
        <v>524</v>
      </c>
      <c r="R1370" t="s">
        <v>525</v>
      </c>
      <c r="S1370" t="s">
        <v>526</v>
      </c>
      <c r="T1370" t="s">
        <v>527</v>
      </c>
      <c r="U1370" t="s">
        <v>779</v>
      </c>
      <c r="V1370" t="s">
        <v>780</v>
      </c>
      <c r="W1370" t="s">
        <v>541</v>
      </c>
      <c r="X1370" t="s">
        <v>542</v>
      </c>
      <c r="Y1370" t="s">
        <v>1442</v>
      </c>
      <c r="Z1370" t="s">
        <v>1443</v>
      </c>
      <c r="AA1370" t="s">
        <v>29</v>
      </c>
      <c r="AB1370" s="3">
        <v>18682</v>
      </c>
      <c r="AC1370">
        <v>0</v>
      </c>
      <c r="AD1370">
        <v>0</v>
      </c>
      <c r="AE1370" s="3">
        <v>18682</v>
      </c>
      <c r="AF1370" s="3">
        <f t="shared" si="84"/>
        <v>0</v>
      </c>
      <c r="AG1370" s="3">
        <v>18682</v>
      </c>
      <c r="AH1370" s="3">
        <f t="shared" si="88"/>
        <v>19298.505999999998</v>
      </c>
      <c r="AI1370" s="3">
        <f t="shared" si="89"/>
        <v>19916.058191999997</v>
      </c>
      <c r="AJ1370">
        <v>0</v>
      </c>
      <c r="AK1370">
        <v>0</v>
      </c>
      <c r="AL1370">
        <v>0</v>
      </c>
      <c r="AM1370">
        <f t="shared" si="87"/>
        <v>0</v>
      </c>
      <c r="AN1370">
        <v>18682</v>
      </c>
      <c r="AO1370">
        <v>0</v>
      </c>
    </row>
    <row r="1371" spans="1:41" hidden="1" x14ac:dyDescent="0.3">
      <c r="A1371">
        <v>12278</v>
      </c>
      <c r="B1371">
        <v>225772</v>
      </c>
      <c r="C1371">
        <v>257385</v>
      </c>
      <c r="D1371">
        <v>6634</v>
      </c>
      <c r="G1371" t="s">
        <v>1980</v>
      </c>
      <c r="H1371" t="s">
        <v>1981</v>
      </c>
      <c r="I1371">
        <v>0</v>
      </c>
      <c r="J1371" t="s">
        <v>519</v>
      </c>
      <c r="K1371" t="s">
        <v>520</v>
      </c>
      <c r="L1371">
        <v>5</v>
      </c>
      <c r="M1371">
        <v>58</v>
      </c>
      <c r="N1371" t="s">
        <v>617</v>
      </c>
      <c r="O1371" t="s">
        <v>618</v>
      </c>
      <c r="P1371" t="s">
        <v>619</v>
      </c>
      <c r="Q1371" t="s">
        <v>524</v>
      </c>
      <c r="R1371" t="s">
        <v>525</v>
      </c>
      <c r="S1371" t="s">
        <v>526</v>
      </c>
      <c r="T1371" t="s">
        <v>527</v>
      </c>
      <c r="U1371" t="s">
        <v>779</v>
      </c>
      <c r="V1371" t="s">
        <v>780</v>
      </c>
      <c r="W1371" t="s">
        <v>541</v>
      </c>
      <c r="X1371" t="s">
        <v>542</v>
      </c>
      <c r="Y1371" t="s">
        <v>1442</v>
      </c>
      <c r="Z1371" t="s">
        <v>1443</v>
      </c>
      <c r="AA1371" t="s">
        <v>29</v>
      </c>
      <c r="AB1371" s="3">
        <v>18681</v>
      </c>
      <c r="AC1371">
        <v>0</v>
      </c>
      <c r="AD1371">
        <v>0</v>
      </c>
      <c r="AE1371" s="3">
        <v>18681</v>
      </c>
      <c r="AF1371" s="3">
        <f t="shared" si="84"/>
        <v>0</v>
      </c>
      <c r="AG1371" s="3">
        <v>18681</v>
      </c>
      <c r="AH1371" s="3">
        <f t="shared" si="88"/>
        <v>19297.472999999998</v>
      </c>
      <c r="AI1371" s="3">
        <f t="shared" si="89"/>
        <v>19914.992135999997</v>
      </c>
      <c r="AJ1371">
        <v>0</v>
      </c>
      <c r="AK1371">
        <v>0</v>
      </c>
      <c r="AL1371">
        <v>10586.97</v>
      </c>
      <c r="AM1371">
        <f t="shared" si="87"/>
        <v>21173.94</v>
      </c>
      <c r="AN1371">
        <v>8094.03</v>
      </c>
      <c r="AO1371">
        <v>56.67</v>
      </c>
    </row>
    <row r="1372" spans="1:41" hidden="1" x14ac:dyDescent="0.3">
      <c r="A1372">
        <v>12279</v>
      </c>
      <c r="B1372">
        <v>225785</v>
      </c>
      <c r="C1372">
        <v>257396</v>
      </c>
      <c r="D1372">
        <v>6635</v>
      </c>
      <c r="G1372" t="s">
        <v>2008</v>
      </c>
      <c r="H1372" t="s">
        <v>2009</v>
      </c>
      <c r="I1372">
        <v>0</v>
      </c>
      <c r="J1372" t="s">
        <v>519</v>
      </c>
      <c r="K1372" t="s">
        <v>520</v>
      </c>
      <c r="L1372">
        <v>5</v>
      </c>
      <c r="M1372">
        <v>58</v>
      </c>
      <c r="N1372" t="s">
        <v>617</v>
      </c>
      <c r="O1372" t="s">
        <v>618</v>
      </c>
      <c r="P1372" t="s">
        <v>619</v>
      </c>
      <c r="Q1372" t="s">
        <v>524</v>
      </c>
      <c r="R1372" t="s">
        <v>525</v>
      </c>
      <c r="S1372" t="s">
        <v>526</v>
      </c>
      <c r="T1372" t="s">
        <v>527</v>
      </c>
      <c r="U1372" t="s">
        <v>779</v>
      </c>
      <c r="V1372" t="s">
        <v>780</v>
      </c>
      <c r="W1372" t="s">
        <v>541</v>
      </c>
      <c r="X1372" t="s">
        <v>542</v>
      </c>
      <c r="Y1372" t="s">
        <v>1442</v>
      </c>
      <c r="Z1372" t="s">
        <v>1443</v>
      </c>
      <c r="AA1372" t="s">
        <v>29</v>
      </c>
      <c r="AB1372" s="3">
        <v>18681</v>
      </c>
      <c r="AC1372">
        <v>0</v>
      </c>
      <c r="AD1372">
        <v>0</v>
      </c>
      <c r="AE1372" s="3">
        <v>18681</v>
      </c>
      <c r="AF1372" s="3">
        <f t="shared" si="84"/>
        <v>0</v>
      </c>
      <c r="AG1372" s="3">
        <v>18681</v>
      </c>
      <c r="AH1372" s="3">
        <f t="shared" si="88"/>
        <v>19297.472999999998</v>
      </c>
      <c r="AI1372" s="3">
        <f t="shared" si="89"/>
        <v>19914.992135999997</v>
      </c>
      <c r="AJ1372">
        <v>0</v>
      </c>
      <c r="AK1372">
        <v>0</v>
      </c>
      <c r="AL1372">
        <v>18595.3</v>
      </c>
      <c r="AM1372">
        <f t="shared" si="87"/>
        <v>37190.6</v>
      </c>
      <c r="AN1372">
        <v>85.7</v>
      </c>
      <c r="AO1372">
        <v>99.54</v>
      </c>
    </row>
    <row r="1373" spans="1:41" hidden="1" x14ac:dyDescent="0.3">
      <c r="A1373">
        <v>12418</v>
      </c>
      <c r="B1373">
        <v>224322</v>
      </c>
      <c r="C1373">
        <v>256757</v>
      </c>
      <c r="D1373">
        <v>6623</v>
      </c>
      <c r="G1373" t="s">
        <v>1878</v>
      </c>
      <c r="H1373" t="s">
        <v>1879</v>
      </c>
      <c r="I1373">
        <v>0</v>
      </c>
      <c r="J1373" t="s">
        <v>519</v>
      </c>
      <c r="K1373" t="s">
        <v>520</v>
      </c>
      <c r="L1373">
        <v>5</v>
      </c>
      <c r="M1373">
        <v>58</v>
      </c>
      <c r="N1373" t="s">
        <v>617</v>
      </c>
      <c r="O1373" t="s">
        <v>618</v>
      </c>
      <c r="P1373" t="s">
        <v>619</v>
      </c>
      <c r="Q1373" t="s">
        <v>524</v>
      </c>
      <c r="R1373" t="s">
        <v>525</v>
      </c>
      <c r="S1373" t="s">
        <v>526</v>
      </c>
      <c r="T1373" t="s">
        <v>527</v>
      </c>
      <c r="U1373" t="s">
        <v>779</v>
      </c>
      <c r="V1373" t="s">
        <v>780</v>
      </c>
      <c r="W1373" t="s">
        <v>530</v>
      </c>
      <c r="X1373" t="s">
        <v>531</v>
      </c>
      <c r="Y1373" t="s">
        <v>706</v>
      </c>
      <c r="Z1373" t="s">
        <v>707</v>
      </c>
      <c r="AA1373" t="s">
        <v>28</v>
      </c>
      <c r="AB1373" s="3">
        <v>9399</v>
      </c>
      <c r="AC1373">
        <v>0</v>
      </c>
      <c r="AD1373">
        <v>0</v>
      </c>
      <c r="AE1373" s="3">
        <v>9399</v>
      </c>
      <c r="AF1373" s="3">
        <f t="shared" si="84"/>
        <v>0</v>
      </c>
      <c r="AG1373" s="3">
        <v>9399</v>
      </c>
      <c r="AH1373" s="3">
        <f t="shared" si="88"/>
        <v>9709.1669999999995</v>
      </c>
      <c r="AI1373" s="3">
        <f t="shared" si="89"/>
        <v>10019.860344000001</v>
      </c>
      <c r="AJ1373">
        <v>0</v>
      </c>
      <c r="AK1373">
        <v>0</v>
      </c>
      <c r="AL1373">
        <v>0</v>
      </c>
      <c r="AM1373">
        <f t="shared" si="87"/>
        <v>0</v>
      </c>
      <c r="AN1373">
        <v>9399</v>
      </c>
      <c r="AO1373">
        <v>0</v>
      </c>
    </row>
    <row r="1374" spans="1:41" hidden="1" x14ac:dyDescent="0.3">
      <c r="A1374">
        <v>11010</v>
      </c>
      <c r="B1374">
        <v>223498</v>
      </c>
      <c r="C1374">
        <v>256231</v>
      </c>
      <c r="D1374">
        <v>326</v>
      </c>
      <c r="G1374" t="s">
        <v>1286</v>
      </c>
      <c r="H1374" t="s">
        <v>1287</v>
      </c>
      <c r="I1374">
        <v>0</v>
      </c>
      <c r="J1374" t="s">
        <v>519</v>
      </c>
      <c r="K1374" t="s">
        <v>520</v>
      </c>
      <c r="L1374">
        <v>10</v>
      </c>
      <c r="M1374">
        <v>95</v>
      </c>
      <c r="N1374" s="253" t="s">
        <v>579</v>
      </c>
      <c r="O1374" t="s">
        <v>580</v>
      </c>
      <c r="P1374" t="s">
        <v>581</v>
      </c>
      <c r="Q1374" t="s">
        <v>524</v>
      </c>
      <c r="R1374" t="s">
        <v>525</v>
      </c>
      <c r="S1374" t="s">
        <v>526</v>
      </c>
      <c r="T1374" t="s">
        <v>527</v>
      </c>
      <c r="U1374" t="s">
        <v>554</v>
      </c>
      <c r="V1374" t="s">
        <v>555</v>
      </c>
      <c r="W1374" t="s">
        <v>541</v>
      </c>
      <c r="X1374" t="s">
        <v>542</v>
      </c>
      <c r="Y1374" t="s">
        <v>1842</v>
      </c>
      <c r="Z1374" t="s">
        <v>1843</v>
      </c>
      <c r="AA1374" t="s">
        <v>24</v>
      </c>
      <c r="AB1374" s="3">
        <v>480818</v>
      </c>
      <c r="AC1374">
        <v>0</v>
      </c>
      <c r="AD1374">
        <v>0</v>
      </c>
      <c r="AE1374" s="3">
        <v>480818</v>
      </c>
      <c r="AF1374" s="3">
        <f t="shared" si="84"/>
        <v>0</v>
      </c>
      <c r="AG1374" s="3">
        <v>480818</v>
      </c>
      <c r="AH1374" s="3">
        <f t="shared" si="88"/>
        <v>496684.99399999995</v>
      </c>
      <c r="AI1374" s="3">
        <f t="shared" si="89"/>
        <v>512578.91380799998</v>
      </c>
      <c r="AJ1374">
        <v>24196</v>
      </c>
      <c r="AK1374">
        <v>0</v>
      </c>
      <c r="AL1374">
        <v>394956.66</v>
      </c>
      <c r="AM1374">
        <f t="shared" si="87"/>
        <v>789913.32</v>
      </c>
      <c r="AN1374">
        <v>61665.34</v>
      </c>
      <c r="AO1374">
        <v>82.14</v>
      </c>
    </row>
    <row r="1375" spans="1:41" hidden="1" x14ac:dyDescent="0.3">
      <c r="A1375">
        <v>12283</v>
      </c>
      <c r="B1375">
        <v>225793</v>
      </c>
      <c r="C1375">
        <v>257404</v>
      </c>
      <c r="D1375">
        <v>6639</v>
      </c>
      <c r="G1375" t="s">
        <v>1888</v>
      </c>
      <c r="H1375" t="s">
        <v>1889</v>
      </c>
      <c r="I1375">
        <v>0</v>
      </c>
      <c r="J1375" t="s">
        <v>519</v>
      </c>
      <c r="K1375" t="s">
        <v>520</v>
      </c>
      <c r="L1375">
        <v>5</v>
      </c>
      <c r="M1375">
        <v>58</v>
      </c>
      <c r="N1375" t="s">
        <v>617</v>
      </c>
      <c r="O1375" t="s">
        <v>618</v>
      </c>
      <c r="P1375" t="s">
        <v>619</v>
      </c>
      <c r="Q1375" t="s">
        <v>524</v>
      </c>
      <c r="R1375" t="s">
        <v>525</v>
      </c>
      <c r="S1375" t="s">
        <v>526</v>
      </c>
      <c r="T1375" t="s">
        <v>527</v>
      </c>
      <c r="U1375" t="s">
        <v>779</v>
      </c>
      <c r="V1375" t="s">
        <v>780</v>
      </c>
      <c r="W1375" t="s">
        <v>541</v>
      </c>
      <c r="X1375" t="s">
        <v>542</v>
      </c>
      <c r="Y1375" t="s">
        <v>1442</v>
      </c>
      <c r="Z1375" t="s">
        <v>1443</v>
      </c>
      <c r="AA1375" t="s">
        <v>29</v>
      </c>
      <c r="AB1375" s="3">
        <v>18681</v>
      </c>
      <c r="AC1375">
        <v>0</v>
      </c>
      <c r="AD1375">
        <v>0</v>
      </c>
      <c r="AE1375" s="3">
        <v>18681</v>
      </c>
      <c r="AF1375" s="3">
        <f t="shared" si="84"/>
        <v>0</v>
      </c>
      <c r="AG1375" s="3">
        <v>18681</v>
      </c>
      <c r="AH1375" s="3">
        <f t="shared" si="88"/>
        <v>19297.472999999998</v>
      </c>
      <c r="AI1375" s="3">
        <f t="shared" si="89"/>
        <v>19914.992135999997</v>
      </c>
      <c r="AJ1375">
        <v>0</v>
      </c>
      <c r="AK1375">
        <v>0</v>
      </c>
      <c r="AL1375">
        <v>0</v>
      </c>
      <c r="AM1375">
        <f t="shared" si="87"/>
        <v>0</v>
      </c>
      <c r="AN1375">
        <v>18681</v>
      </c>
      <c r="AO1375">
        <v>0</v>
      </c>
    </row>
    <row r="1376" spans="1:41" hidden="1" x14ac:dyDescent="0.3">
      <c r="A1376">
        <v>12608</v>
      </c>
      <c r="B1376">
        <v>225585</v>
      </c>
      <c r="C1376">
        <v>257307</v>
      </c>
      <c r="D1376">
        <v>8624</v>
      </c>
      <c r="G1376" t="s">
        <v>1996</v>
      </c>
      <c r="H1376" t="s">
        <v>1997</v>
      </c>
      <c r="I1376">
        <v>0</v>
      </c>
      <c r="J1376" t="s">
        <v>519</v>
      </c>
      <c r="K1376" t="s">
        <v>520</v>
      </c>
      <c r="L1376">
        <v>5</v>
      </c>
      <c r="M1376">
        <v>58</v>
      </c>
      <c r="N1376" t="s">
        <v>617</v>
      </c>
      <c r="O1376" t="s">
        <v>618</v>
      </c>
      <c r="P1376" t="s">
        <v>619</v>
      </c>
      <c r="Q1376" t="s">
        <v>524</v>
      </c>
      <c r="R1376" t="s">
        <v>525</v>
      </c>
      <c r="S1376" t="s">
        <v>526</v>
      </c>
      <c r="T1376" t="s">
        <v>527</v>
      </c>
      <c r="U1376" t="s">
        <v>779</v>
      </c>
      <c r="V1376" t="s">
        <v>780</v>
      </c>
      <c r="W1376" t="s">
        <v>541</v>
      </c>
      <c r="X1376" t="s">
        <v>542</v>
      </c>
      <c r="Y1376" t="s">
        <v>1442</v>
      </c>
      <c r="Z1376" t="s">
        <v>1443</v>
      </c>
      <c r="AA1376" t="s">
        <v>29</v>
      </c>
      <c r="AB1376" s="3">
        <v>18681</v>
      </c>
      <c r="AC1376">
        <v>0</v>
      </c>
      <c r="AD1376">
        <v>0</v>
      </c>
      <c r="AE1376" s="3">
        <v>18681</v>
      </c>
      <c r="AF1376" s="3">
        <f t="shared" si="84"/>
        <v>0</v>
      </c>
      <c r="AG1376" s="3">
        <v>18681</v>
      </c>
      <c r="AH1376" s="3">
        <f t="shared" si="88"/>
        <v>19297.472999999998</v>
      </c>
      <c r="AI1376" s="3">
        <f t="shared" si="89"/>
        <v>19914.992135999997</v>
      </c>
      <c r="AJ1376">
        <v>0</v>
      </c>
      <c r="AK1376">
        <v>0</v>
      </c>
      <c r="AL1376">
        <v>0</v>
      </c>
      <c r="AM1376">
        <f t="shared" si="87"/>
        <v>0</v>
      </c>
      <c r="AN1376">
        <v>18681</v>
      </c>
      <c r="AO1376">
        <v>0</v>
      </c>
    </row>
    <row r="1377" spans="1:41" hidden="1" x14ac:dyDescent="0.3">
      <c r="A1377">
        <v>12673</v>
      </c>
      <c r="B1377">
        <v>225558</v>
      </c>
      <c r="C1377">
        <v>257294</v>
      </c>
      <c r="D1377">
        <v>8734</v>
      </c>
      <c r="G1377" t="s">
        <v>2070</v>
      </c>
      <c r="H1377" t="s">
        <v>2071</v>
      </c>
      <c r="I1377">
        <v>0</v>
      </c>
      <c r="J1377" t="s">
        <v>519</v>
      </c>
      <c r="K1377" t="s">
        <v>520</v>
      </c>
      <c r="L1377">
        <v>5</v>
      </c>
      <c r="M1377">
        <v>58</v>
      </c>
      <c r="N1377" t="s">
        <v>617</v>
      </c>
      <c r="O1377" t="s">
        <v>2072</v>
      </c>
      <c r="P1377" t="s">
        <v>2073</v>
      </c>
      <c r="Q1377" t="s">
        <v>524</v>
      </c>
      <c r="R1377" t="s">
        <v>525</v>
      </c>
      <c r="S1377" t="s">
        <v>526</v>
      </c>
      <c r="T1377" t="s">
        <v>527</v>
      </c>
      <c r="U1377" t="s">
        <v>554</v>
      </c>
      <c r="V1377" t="s">
        <v>555</v>
      </c>
      <c r="W1377" t="s">
        <v>541</v>
      </c>
      <c r="X1377" t="s">
        <v>542</v>
      </c>
      <c r="Y1377" t="s">
        <v>1442</v>
      </c>
      <c r="Z1377" t="s">
        <v>1443</v>
      </c>
      <c r="AA1377" t="s">
        <v>29</v>
      </c>
      <c r="AB1377" s="3">
        <v>18681</v>
      </c>
      <c r="AC1377">
        <v>0</v>
      </c>
      <c r="AD1377">
        <v>0</v>
      </c>
      <c r="AE1377" s="3">
        <v>18681</v>
      </c>
      <c r="AF1377" s="3">
        <f t="shared" si="84"/>
        <v>0</v>
      </c>
      <c r="AG1377" s="3">
        <v>18681</v>
      </c>
      <c r="AH1377" s="3">
        <f t="shared" si="88"/>
        <v>19297.472999999998</v>
      </c>
      <c r="AI1377" s="3">
        <f t="shared" si="89"/>
        <v>19914.992135999997</v>
      </c>
      <c r="AJ1377">
        <v>0</v>
      </c>
      <c r="AK1377">
        <v>0</v>
      </c>
      <c r="AL1377">
        <v>0</v>
      </c>
      <c r="AM1377">
        <f t="shared" si="87"/>
        <v>0</v>
      </c>
      <c r="AN1377">
        <v>18681</v>
      </c>
      <c r="AO1377">
        <v>0</v>
      </c>
    </row>
    <row r="1378" spans="1:41" hidden="1" x14ac:dyDescent="0.3">
      <c r="A1378">
        <v>12797</v>
      </c>
      <c r="B1378">
        <v>235116</v>
      </c>
      <c r="C1378">
        <v>257454</v>
      </c>
      <c r="D1378">
        <v>8860</v>
      </c>
      <c r="G1378" t="s">
        <v>2066</v>
      </c>
      <c r="H1378" t="s">
        <v>2067</v>
      </c>
      <c r="I1378">
        <v>0</v>
      </c>
      <c r="J1378" t="s">
        <v>519</v>
      </c>
      <c r="K1378" t="s">
        <v>520</v>
      </c>
      <c r="L1378">
        <v>5</v>
      </c>
      <c r="M1378">
        <v>58</v>
      </c>
      <c r="N1378" t="s">
        <v>617</v>
      </c>
      <c r="O1378" t="s">
        <v>618</v>
      </c>
      <c r="P1378" t="s">
        <v>619</v>
      </c>
      <c r="Q1378" t="s">
        <v>524</v>
      </c>
      <c r="R1378" t="s">
        <v>525</v>
      </c>
      <c r="S1378" t="s">
        <v>526</v>
      </c>
      <c r="T1378" t="s">
        <v>527</v>
      </c>
      <c r="U1378" t="s">
        <v>779</v>
      </c>
      <c r="V1378" t="s">
        <v>780</v>
      </c>
      <c r="W1378" t="s">
        <v>541</v>
      </c>
      <c r="X1378" t="s">
        <v>542</v>
      </c>
      <c r="Y1378" t="s">
        <v>1442</v>
      </c>
      <c r="Z1378" t="s">
        <v>1443</v>
      </c>
      <c r="AA1378" t="s">
        <v>29</v>
      </c>
      <c r="AB1378" s="3">
        <v>18681</v>
      </c>
      <c r="AC1378">
        <v>0</v>
      </c>
      <c r="AD1378">
        <v>0</v>
      </c>
      <c r="AE1378" s="3">
        <v>18681</v>
      </c>
      <c r="AF1378" s="3">
        <f t="shared" si="84"/>
        <v>0</v>
      </c>
      <c r="AG1378" s="3">
        <v>18681</v>
      </c>
      <c r="AH1378" s="3">
        <f t="shared" si="88"/>
        <v>19297.472999999998</v>
      </c>
      <c r="AI1378" s="3">
        <f t="shared" si="89"/>
        <v>19914.992135999997</v>
      </c>
      <c r="AJ1378">
        <v>0</v>
      </c>
      <c r="AK1378">
        <v>0</v>
      </c>
      <c r="AL1378">
        <v>0</v>
      </c>
      <c r="AM1378">
        <f t="shared" si="87"/>
        <v>0</v>
      </c>
      <c r="AN1378">
        <v>18681</v>
      </c>
      <c r="AO1378">
        <v>0</v>
      </c>
    </row>
    <row r="1379" spans="1:41" hidden="1" x14ac:dyDescent="0.3">
      <c r="A1379">
        <v>12049</v>
      </c>
      <c r="B1379">
        <v>231430</v>
      </c>
      <c r="C1379">
        <v>263352</v>
      </c>
      <c r="D1379">
        <v>6246</v>
      </c>
      <c r="G1379" t="s">
        <v>1852</v>
      </c>
      <c r="H1379" t="s">
        <v>1853</v>
      </c>
      <c r="I1379">
        <v>0</v>
      </c>
      <c r="J1379" t="s">
        <v>519</v>
      </c>
      <c r="K1379" t="s">
        <v>520</v>
      </c>
      <c r="L1379">
        <v>2</v>
      </c>
      <c r="M1379">
        <v>25</v>
      </c>
      <c r="N1379" t="s">
        <v>760</v>
      </c>
      <c r="O1379" t="s">
        <v>761</v>
      </c>
      <c r="P1379" t="s">
        <v>762</v>
      </c>
      <c r="Q1379" t="s">
        <v>524</v>
      </c>
      <c r="R1379" t="s">
        <v>525</v>
      </c>
      <c r="S1379" t="s">
        <v>526</v>
      </c>
      <c r="T1379" t="s">
        <v>527</v>
      </c>
      <c r="U1379" t="s">
        <v>554</v>
      </c>
      <c r="V1379" t="s">
        <v>555</v>
      </c>
      <c r="W1379" t="s">
        <v>541</v>
      </c>
      <c r="X1379" t="s">
        <v>542</v>
      </c>
      <c r="Y1379" t="s">
        <v>1854</v>
      </c>
      <c r="Z1379" t="s">
        <v>1855</v>
      </c>
      <c r="AA1379" t="s">
        <v>26</v>
      </c>
      <c r="AB1379" s="3">
        <v>200793</v>
      </c>
      <c r="AC1379" s="3">
        <v>0</v>
      </c>
      <c r="AD1379">
        <v>0</v>
      </c>
      <c r="AE1379" s="3">
        <v>200793</v>
      </c>
      <c r="AF1379" s="3">
        <f t="shared" si="84"/>
        <v>-200793</v>
      </c>
      <c r="AG1379" s="3">
        <v>0</v>
      </c>
      <c r="AH1379" s="3">
        <f t="shared" si="88"/>
        <v>0</v>
      </c>
      <c r="AI1379" s="3">
        <f t="shared" si="89"/>
        <v>0</v>
      </c>
      <c r="AJ1379">
        <v>0</v>
      </c>
      <c r="AK1379">
        <v>0</v>
      </c>
      <c r="AL1379">
        <v>123326.72</v>
      </c>
      <c r="AM1379">
        <f t="shared" si="87"/>
        <v>246653.44</v>
      </c>
      <c r="AN1379">
        <v>77466.28</v>
      </c>
      <c r="AO1379">
        <v>61.42</v>
      </c>
    </row>
    <row r="1380" spans="1:41" hidden="1" x14ac:dyDescent="0.3">
      <c r="A1380">
        <v>12050</v>
      </c>
      <c r="B1380">
        <v>231431</v>
      </c>
      <c r="C1380">
        <v>263353</v>
      </c>
      <c r="D1380">
        <v>6247</v>
      </c>
      <c r="G1380" t="s">
        <v>1856</v>
      </c>
      <c r="H1380" t="s">
        <v>1857</v>
      </c>
      <c r="I1380">
        <v>0</v>
      </c>
      <c r="J1380" t="s">
        <v>519</v>
      </c>
      <c r="K1380" t="s">
        <v>520</v>
      </c>
      <c r="L1380">
        <v>4</v>
      </c>
      <c r="M1380">
        <v>87</v>
      </c>
      <c r="N1380" t="s">
        <v>574</v>
      </c>
      <c r="O1380" t="s">
        <v>575</v>
      </c>
      <c r="P1380" t="s">
        <v>576</v>
      </c>
      <c r="Q1380" t="s">
        <v>524</v>
      </c>
      <c r="R1380" t="s">
        <v>525</v>
      </c>
      <c r="S1380" t="s">
        <v>526</v>
      </c>
      <c r="T1380" t="s">
        <v>527</v>
      </c>
      <c r="U1380" t="s">
        <v>554</v>
      </c>
      <c r="V1380" t="s">
        <v>555</v>
      </c>
      <c r="W1380" t="s">
        <v>541</v>
      </c>
      <c r="X1380" t="s">
        <v>542</v>
      </c>
      <c r="Y1380" t="s">
        <v>1854</v>
      </c>
      <c r="Z1380" t="s">
        <v>1855</v>
      </c>
      <c r="AA1380" t="s">
        <v>26</v>
      </c>
      <c r="AB1380" s="3">
        <v>171966</v>
      </c>
      <c r="AC1380" s="3">
        <v>0</v>
      </c>
      <c r="AD1380">
        <v>0</v>
      </c>
      <c r="AE1380" s="3">
        <v>171966</v>
      </c>
      <c r="AF1380" s="3">
        <f t="shared" si="84"/>
        <v>-171966</v>
      </c>
      <c r="AG1380" s="3">
        <v>0</v>
      </c>
      <c r="AH1380" s="3">
        <f t="shared" si="88"/>
        <v>0</v>
      </c>
      <c r="AI1380" s="3">
        <f t="shared" si="89"/>
        <v>0</v>
      </c>
      <c r="AJ1380">
        <v>0</v>
      </c>
      <c r="AK1380">
        <v>0</v>
      </c>
      <c r="AL1380">
        <v>0</v>
      </c>
      <c r="AM1380">
        <f t="shared" si="87"/>
        <v>0</v>
      </c>
      <c r="AN1380">
        <v>171966</v>
      </c>
      <c r="AO1380">
        <v>0</v>
      </c>
    </row>
    <row r="1381" spans="1:41" hidden="1" x14ac:dyDescent="0.3">
      <c r="A1381">
        <v>12051</v>
      </c>
      <c r="B1381">
        <v>231432</v>
      </c>
      <c r="C1381">
        <v>263354</v>
      </c>
      <c r="D1381">
        <v>6248</v>
      </c>
      <c r="G1381" t="s">
        <v>1858</v>
      </c>
      <c r="H1381" t="s">
        <v>1859</v>
      </c>
      <c r="I1381">
        <v>0</v>
      </c>
      <c r="J1381" t="s">
        <v>519</v>
      </c>
      <c r="K1381" t="s">
        <v>520</v>
      </c>
      <c r="L1381">
        <v>5</v>
      </c>
      <c r="M1381">
        <v>91</v>
      </c>
      <c r="N1381" t="s">
        <v>584</v>
      </c>
      <c r="O1381" t="s">
        <v>545</v>
      </c>
      <c r="P1381" t="s">
        <v>546</v>
      </c>
      <c r="Q1381" t="s">
        <v>524</v>
      </c>
      <c r="R1381" t="s">
        <v>525</v>
      </c>
      <c r="S1381" t="s">
        <v>526</v>
      </c>
      <c r="T1381" t="s">
        <v>527</v>
      </c>
      <c r="U1381" t="s">
        <v>554</v>
      </c>
      <c r="V1381" t="s">
        <v>555</v>
      </c>
      <c r="W1381" t="s">
        <v>541</v>
      </c>
      <c r="X1381" t="s">
        <v>542</v>
      </c>
      <c r="Y1381" t="s">
        <v>1854</v>
      </c>
      <c r="Z1381" t="s">
        <v>1855</v>
      </c>
      <c r="AA1381" t="s">
        <v>26</v>
      </c>
      <c r="AB1381" s="3">
        <v>198513</v>
      </c>
      <c r="AC1381" s="3">
        <v>0</v>
      </c>
      <c r="AD1381">
        <v>0</v>
      </c>
      <c r="AE1381" s="3">
        <v>198513</v>
      </c>
      <c r="AF1381" s="3">
        <f t="shared" si="84"/>
        <v>-198513</v>
      </c>
      <c r="AG1381" s="3">
        <v>0</v>
      </c>
      <c r="AH1381" s="3">
        <f t="shared" si="88"/>
        <v>0</v>
      </c>
      <c r="AI1381" s="3">
        <f t="shared" si="89"/>
        <v>0</v>
      </c>
      <c r="AJ1381">
        <v>0</v>
      </c>
      <c r="AK1381">
        <v>0</v>
      </c>
      <c r="AL1381">
        <v>0</v>
      </c>
      <c r="AM1381">
        <f t="shared" si="87"/>
        <v>0</v>
      </c>
      <c r="AN1381">
        <v>198513</v>
      </c>
      <c r="AO1381">
        <v>0</v>
      </c>
    </row>
    <row r="1382" spans="1:41" hidden="1" x14ac:dyDescent="0.3">
      <c r="A1382">
        <v>11515</v>
      </c>
      <c r="B1382">
        <v>226325</v>
      </c>
      <c r="C1382">
        <v>257958</v>
      </c>
      <c r="D1382">
        <v>2312</v>
      </c>
      <c r="G1382" t="s">
        <v>1719</v>
      </c>
      <c r="H1382" t="s">
        <v>1720</v>
      </c>
      <c r="I1382">
        <v>0</v>
      </c>
      <c r="J1382" t="s">
        <v>519</v>
      </c>
      <c r="K1382" t="s">
        <v>520</v>
      </c>
      <c r="L1382">
        <v>10</v>
      </c>
      <c r="M1382">
        <v>110</v>
      </c>
      <c r="N1382" t="s">
        <v>698</v>
      </c>
      <c r="O1382" t="s">
        <v>699</v>
      </c>
      <c r="P1382" t="s">
        <v>700</v>
      </c>
      <c r="Q1382" t="s">
        <v>524</v>
      </c>
      <c r="R1382" t="s">
        <v>525</v>
      </c>
      <c r="S1382" t="s">
        <v>526</v>
      </c>
      <c r="T1382" t="s">
        <v>527</v>
      </c>
      <c r="U1382" t="s">
        <v>554</v>
      </c>
      <c r="V1382" t="s">
        <v>555</v>
      </c>
      <c r="W1382" t="s">
        <v>541</v>
      </c>
      <c r="X1382" t="s">
        <v>542</v>
      </c>
      <c r="Y1382" t="s">
        <v>532</v>
      </c>
      <c r="Z1382" t="s">
        <v>533</v>
      </c>
      <c r="AA1382" t="s">
        <v>28</v>
      </c>
      <c r="AB1382" s="3">
        <v>9144</v>
      </c>
      <c r="AC1382">
        <v>0</v>
      </c>
      <c r="AD1382">
        <v>0</v>
      </c>
      <c r="AE1382" s="3">
        <v>9144</v>
      </c>
      <c r="AF1382" s="3">
        <f t="shared" ref="AF1382:AF1445" si="90">AG1382-AE1382</f>
        <v>0</v>
      </c>
      <c r="AG1382" s="3">
        <v>9144</v>
      </c>
      <c r="AH1382" s="3">
        <f t="shared" si="88"/>
        <v>9445.7519999999986</v>
      </c>
      <c r="AI1382" s="3">
        <f t="shared" si="89"/>
        <v>9748.0160639999995</v>
      </c>
      <c r="AJ1382">
        <v>0</v>
      </c>
      <c r="AK1382">
        <v>0</v>
      </c>
      <c r="AL1382">
        <v>9028.65</v>
      </c>
      <c r="AM1382">
        <f t="shared" ref="AM1382:AM1445" si="91">AL1382*2</f>
        <v>18057.3</v>
      </c>
      <c r="AN1382">
        <v>115.35</v>
      </c>
      <c r="AO1382">
        <v>98.74</v>
      </c>
    </row>
    <row r="1383" spans="1:41" hidden="1" x14ac:dyDescent="0.3">
      <c r="A1383">
        <v>12055</v>
      </c>
      <c r="B1383">
        <v>231433</v>
      </c>
      <c r="C1383">
        <v>263355</v>
      </c>
      <c r="D1383">
        <v>6252</v>
      </c>
      <c r="G1383" t="s">
        <v>1862</v>
      </c>
      <c r="H1383" t="s">
        <v>1863</v>
      </c>
      <c r="I1383">
        <v>0</v>
      </c>
      <c r="J1383" t="s">
        <v>519</v>
      </c>
      <c r="K1383" t="s">
        <v>520</v>
      </c>
      <c r="L1383">
        <v>6</v>
      </c>
      <c r="M1383">
        <v>65</v>
      </c>
      <c r="N1383" t="s">
        <v>799</v>
      </c>
      <c r="O1383" t="s">
        <v>627</v>
      </c>
      <c r="P1383" t="s">
        <v>628</v>
      </c>
      <c r="Q1383" t="s">
        <v>524</v>
      </c>
      <c r="R1383" t="s">
        <v>525</v>
      </c>
      <c r="S1383" t="s">
        <v>526</v>
      </c>
      <c r="T1383" t="s">
        <v>527</v>
      </c>
      <c r="U1383" t="s">
        <v>554</v>
      </c>
      <c r="V1383" t="s">
        <v>555</v>
      </c>
      <c r="W1383" t="s">
        <v>629</v>
      </c>
      <c r="X1383" t="s">
        <v>630</v>
      </c>
      <c r="Y1383" t="s">
        <v>1854</v>
      </c>
      <c r="Z1383" t="s">
        <v>1855</v>
      </c>
      <c r="AA1383" t="s">
        <v>26</v>
      </c>
      <c r="AB1383" s="3">
        <v>205443</v>
      </c>
      <c r="AC1383" s="3">
        <v>0</v>
      </c>
      <c r="AD1383">
        <v>0</v>
      </c>
      <c r="AE1383" s="3">
        <v>205443</v>
      </c>
      <c r="AF1383" s="3">
        <f t="shared" si="90"/>
        <v>-205443</v>
      </c>
      <c r="AG1383" s="3">
        <v>0</v>
      </c>
      <c r="AH1383" s="3">
        <f t="shared" si="88"/>
        <v>0</v>
      </c>
      <c r="AI1383" s="3">
        <f t="shared" si="89"/>
        <v>0</v>
      </c>
      <c r="AJ1383">
        <v>0</v>
      </c>
      <c r="AK1383">
        <v>0</v>
      </c>
      <c r="AL1383">
        <v>183706.43</v>
      </c>
      <c r="AM1383">
        <f t="shared" si="91"/>
        <v>367412.86</v>
      </c>
      <c r="AN1383">
        <v>21736.57</v>
      </c>
      <c r="AO1383">
        <v>89.42</v>
      </c>
    </row>
    <row r="1384" spans="1:41" hidden="1" x14ac:dyDescent="0.3">
      <c r="A1384">
        <v>12056</v>
      </c>
      <c r="B1384">
        <v>231434</v>
      </c>
      <c r="C1384">
        <v>263356</v>
      </c>
      <c r="D1384">
        <v>6253</v>
      </c>
      <c r="G1384" t="s">
        <v>1864</v>
      </c>
      <c r="H1384" t="s">
        <v>1865</v>
      </c>
      <c r="I1384">
        <v>0</v>
      </c>
      <c r="J1384" t="s">
        <v>519</v>
      </c>
      <c r="K1384" t="s">
        <v>520</v>
      </c>
      <c r="L1384">
        <v>7</v>
      </c>
      <c r="M1384">
        <v>78</v>
      </c>
      <c r="N1384" t="s">
        <v>856</v>
      </c>
      <c r="O1384" t="s">
        <v>522</v>
      </c>
      <c r="P1384" t="s">
        <v>523</v>
      </c>
      <c r="Q1384" t="s">
        <v>524</v>
      </c>
      <c r="R1384" t="s">
        <v>525</v>
      </c>
      <c r="S1384" t="s">
        <v>526</v>
      </c>
      <c r="T1384" t="s">
        <v>527</v>
      </c>
      <c r="U1384" t="s">
        <v>554</v>
      </c>
      <c r="V1384" t="s">
        <v>555</v>
      </c>
      <c r="W1384" t="s">
        <v>530</v>
      </c>
      <c r="X1384" t="s">
        <v>531</v>
      </c>
      <c r="Y1384" t="s">
        <v>1854</v>
      </c>
      <c r="Z1384" t="s">
        <v>1855</v>
      </c>
      <c r="AA1384" t="s">
        <v>26</v>
      </c>
      <c r="AB1384" s="3">
        <v>189393</v>
      </c>
      <c r="AC1384" s="3">
        <v>0</v>
      </c>
      <c r="AD1384">
        <v>0</v>
      </c>
      <c r="AE1384" s="3">
        <v>189393</v>
      </c>
      <c r="AF1384" s="3">
        <f t="shared" si="90"/>
        <v>-189393</v>
      </c>
      <c r="AG1384" s="3">
        <v>0</v>
      </c>
      <c r="AH1384" s="3">
        <f t="shared" si="88"/>
        <v>0</v>
      </c>
      <c r="AI1384" s="3">
        <f t="shared" si="89"/>
        <v>0</v>
      </c>
      <c r="AJ1384">
        <v>0</v>
      </c>
      <c r="AK1384">
        <v>0</v>
      </c>
      <c r="AL1384">
        <v>0</v>
      </c>
      <c r="AM1384">
        <f t="shared" si="91"/>
        <v>0</v>
      </c>
      <c r="AN1384">
        <v>189393</v>
      </c>
      <c r="AO1384">
        <v>0</v>
      </c>
    </row>
    <row r="1385" spans="1:41" hidden="1" x14ac:dyDescent="0.3">
      <c r="A1385">
        <v>12074</v>
      </c>
      <c r="B1385">
        <v>226109</v>
      </c>
      <c r="C1385">
        <v>257781</v>
      </c>
      <c r="D1385">
        <v>6271</v>
      </c>
      <c r="G1385" t="s">
        <v>1866</v>
      </c>
      <c r="H1385" t="s">
        <v>1867</v>
      </c>
      <c r="I1385">
        <v>0</v>
      </c>
      <c r="J1385" t="s">
        <v>519</v>
      </c>
      <c r="K1385" t="s">
        <v>520</v>
      </c>
      <c r="L1385">
        <v>7</v>
      </c>
      <c r="M1385">
        <v>76</v>
      </c>
      <c r="N1385" t="s">
        <v>521</v>
      </c>
      <c r="O1385" t="s">
        <v>522</v>
      </c>
      <c r="P1385" t="s">
        <v>523</v>
      </c>
      <c r="Q1385" t="s">
        <v>524</v>
      </c>
      <c r="R1385" t="s">
        <v>525</v>
      </c>
      <c r="S1385" t="s">
        <v>526</v>
      </c>
      <c r="T1385" t="s">
        <v>527</v>
      </c>
      <c r="U1385" t="s">
        <v>1868</v>
      </c>
      <c r="V1385" t="s">
        <v>1869</v>
      </c>
      <c r="W1385" t="s">
        <v>1870</v>
      </c>
      <c r="X1385" t="s">
        <v>1871</v>
      </c>
      <c r="Y1385" t="s">
        <v>1761</v>
      </c>
      <c r="Z1385" t="s">
        <v>1762</v>
      </c>
      <c r="AA1385" t="s">
        <v>31</v>
      </c>
      <c r="AB1385" s="3">
        <v>0</v>
      </c>
      <c r="AC1385">
        <v>0</v>
      </c>
      <c r="AD1385">
        <v>0</v>
      </c>
      <c r="AE1385" s="3">
        <v>0</v>
      </c>
      <c r="AF1385" s="3">
        <f t="shared" si="90"/>
        <v>0</v>
      </c>
      <c r="AG1385" s="3">
        <v>0</v>
      </c>
      <c r="AH1385" s="3">
        <f t="shared" si="88"/>
        <v>0</v>
      </c>
      <c r="AI1385" s="3">
        <f t="shared" si="89"/>
        <v>0</v>
      </c>
      <c r="AJ1385">
        <v>0</v>
      </c>
      <c r="AK1385">
        <v>0</v>
      </c>
      <c r="AL1385">
        <v>0</v>
      </c>
      <c r="AM1385">
        <f t="shared" si="91"/>
        <v>0</v>
      </c>
      <c r="AN1385">
        <v>0</v>
      </c>
      <c r="AO1385">
        <v>0</v>
      </c>
    </row>
    <row r="1386" spans="1:41" hidden="1" x14ac:dyDescent="0.3">
      <c r="A1386">
        <v>10707</v>
      </c>
      <c r="B1386">
        <v>224765</v>
      </c>
      <c r="C1386">
        <v>256993</v>
      </c>
      <c r="D1386">
        <v>23</v>
      </c>
      <c r="G1386" t="s">
        <v>631</v>
      </c>
      <c r="H1386" t="s">
        <v>632</v>
      </c>
      <c r="I1386">
        <v>0</v>
      </c>
      <c r="J1386" t="s">
        <v>519</v>
      </c>
      <c r="K1386" t="s">
        <v>520</v>
      </c>
      <c r="L1386">
        <v>2</v>
      </c>
      <c r="M1386">
        <v>33</v>
      </c>
      <c r="N1386" t="s">
        <v>610</v>
      </c>
      <c r="O1386" t="s">
        <v>611</v>
      </c>
      <c r="P1386" t="s">
        <v>612</v>
      </c>
      <c r="Q1386" t="s">
        <v>524</v>
      </c>
      <c r="R1386" t="s">
        <v>525</v>
      </c>
      <c r="S1386" t="s">
        <v>526</v>
      </c>
      <c r="T1386" t="s">
        <v>527</v>
      </c>
      <c r="U1386" t="s">
        <v>539</v>
      </c>
      <c r="V1386" t="s">
        <v>540</v>
      </c>
      <c r="W1386" t="s">
        <v>613</v>
      </c>
      <c r="X1386" t="s">
        <v>614</v>
      </c>
      <c r="Y1386" t="s">
        <v>532</v>
      </c>
      <c r="Z1386" t="s">
        <v>533</v>
      </c>
      <c r="AA1386" t="s">
        <v>28</v>
      </c>
      <c r="AB1386" s="3">
        <v>9000</v>
      </c>
      <c r="AC1386">
        <v>0</v>
      </c>
      <c r="AD1386">
        <v>0</v>
      </c>
      <c r="AE1386" s="3">
        <v>9000</v>
      </c>
      <c r="AF1386" s="3">
        <f t="shared" si="90"/>
        <v>0</v>
      </c>
      <c r="AG1386" s="3">
        <v>9000</v>
      </c>
      <c r="AH1386" s="3">
        <f t="shared" si="88"/>
        <v>9297</v>
      </c>
      <c r="AI1386" s="3">
        <f t="shared" si="89"/>
        <v>9594.5040000000008</v>
      </c>
      <c r="AJ1386">
        <v>0</v>
      </c>
      <c r="AK1386">
        <v>0</v>
      </c>
      <c r="AL1386">
        <v>0</v>
      </c>
      <c r="AM1386">
        <f t="shared" si="91"/>
        <v>0</v>
      </c>
      <c r="AN1386">
        <v>9000</v>
      </c>
      <c r="AO1386">
        <v>0</v>
      </c>
    </row>
    <row r="1387" spans="1:41" hidden="1" x14ac:dyDescent="0.3">
      <c r="A1387">
        <v>11491</v>
      </c>
      <c r="B1387">
        <v>226341</v>
      </c>
      <c r="C1387">
        <v>257974</v>
      </c>
      <c r="D1387">
        <v>2288</v>
      </c>
      <c r="G1387" t="s">
        <v>1671</v>
      </c>
      <c r="H1387" t="s">
        <v>1672</v>
      </c>
      <c r="I1387">
        <v>0</v>
      </c>
      <c r="J1387" t="s">
        <v>519</v>
      </c>
      <c r="K1387" t="s">
        <v>520</v>
      </c>
      <c r="L1387">
        <v>10</v>
      </c>
      <c r="M1387">
        <v>95</v>
      </c>
      <c r="N1387" t="s">
        <v>579</v>
      </c>
      <c r="O1387" t="s">
        <v>580</v>
      </c>
      <c r="P1387" t="s">
        <v>581</v>
      </c>
      <c r="Q1387" t="s">
        <v>524</v>
      </c>
      <c r="R1387" t="s">
        <v>525</v>
      </c>
      <c r="S1387" t="s">
        <v>526</v>
      </c>
      <c r="T1387" t="s">
        <v>527</v>
      </c>
      <c r="U1387" t="s">
        <v>554</v>
      </c>
      <c r="V1387" t="s">
        <v>555</v>
      </c>
      <c r="W1387" t="s">
        <v>541</v>
      </c>
      <c r="X1387" t="s">
        <v>542</v>
      </c>
      <c r="Y1387" t="s">
        <v>532</v>
      </c>
      <c r="Z1387" t="s">
        <v>533</v>
      </c>
      <c r="AA1387" t="s">
        <v>28</v>
      </c>
      <c r="AB1387" s="3">
        <v>8839</v>
      </c>
      <c r="AC1387">
        <v>0</v>
      </c>
      <c r="AD1387">
        <v>0</v>
      </c>
      <c r="AE1387" s="3">
        <v>8839</v>
      </c>
      <c r="AF1387" s="3">
        <f t="shared" si="90"/>
        <v>0</v>
      </c>
      <c r="AG1387" s="3">
        <v>8839</v>
      </c>
      <c r="AH1387" s="3">
        <f t="shared" si="88"/>
        <v>9130.6869999999999</v>
      </c>
      <c r="AI1387" s="3">
        <f t="shared" si="89"/>
        <v>9422.8689840000006</v>
      </c>
      <c r="AJ1387">
        <v>0</v>
      </c>
      <c r="AK1387">
        <v>0</v>
      </c>
      <c r="AL1387">
        <v>0</v>
      </c>
      <c r="AM1387">
        <f t="shared" si="91"/>
        <v>0</v>
      </c>
      <c r="AN1387">
        <v>8839</v>
      </c>
      <c r="AO1387">
        <v>0</v>
      </c>
    </row>
    <row r="1388" spans="1:41" hidden="1" x14ac:dyDescent="0.3">
      <c r="A1388">
        <v>11518</v>
      </c>
      <c r="B1388">
        <v>226358</v>
      </c>
      <c r="C1388">
        <v>257990</v>
      </c>
      <c r="D1388">
        <v>2315</v>
      </c>
      <c r="G1388" t="s">
        <v>1725</v>
      </c>
      <c r="H1388" t="s">
        <v>1726</v>
      </c>
      <c r="I1388">
        <v>0</v>
      </c>
      <c r="J1388" t="s">
        <v>519</v>
      </c>
      <c r="K1388" t="s">
        <v>520</v>
      </c>
      <c r="L1388">
        <v>5</v>
      </c>
      <c r="M1388">
        <v>83</v>
      </c>
      <c r="N1388" t="s">
        <v>898</v>
      </c>
      <c r="O1388" t="s">
        <v>899</v>
      </c>
      <c r="P1388" t="s">
        <v>900</v>
      </c>
      <c r="Q1388" t="s">
        <v>524</v>
      </c>
      <c r="R1388" t="s">
        <v>525</v>
      </c>
      <c r="S1388" t="s">
        <v>526</v>
      </c>
      <c r="T1388" t="s">
        <v>527</v>
      </c>
      <c r="U1388" t="s">
        <v>554</v>
      </c>
      <c r="V1388" t="s">
        <v>555</v>
      </c>
      <c r="W1388" t="s">
        <v>541</v>
      </c>
      <c r="X1388" t="s">
        <v>542</v>
      </c>
      <c r="Y1388" t="s">
        <v>532</v>
      </c>
      <c r="Z1388" t="s">
        <v>533</v>
      </c>
      <c r="AA1388" t="s">
        <v>28</v>
      </c>
      <c r="AB1388" s="3">
        <v>8579</v>
      </c>
      <c r="AC1388">
        <v>0</v>
      </c>
      <c r="AD1388">
        <v>0</v>
      </c>
      <c r="AE1388" s="3">
        <v>8579</v>
      </c>
      <c r="AF1388" s="3">
        <f t="shared" si="90"/>
        <v>0</v>
      </c>
      <c r="AG1388" s="3">
        <v>8579</v>
      </c>
      <c r="AH1388" s="3">
        <f t="shared" si="88"/>
        <v>8862.107</v>
      </c>
      <c r="AI1388" s="3">
        <f t="shared" si="89"/>
        <v>9145.6944239999993</v>
      </c>
      <c r="AJ1388">
        <v>0</v>
      </c>
      <c r="AK1388">
        <v>0</v>
      </c>
      <c r="AL1388">
        <v>5894.5</v>
      </c>
      <c r="AM1388">
        <f t="shared" si="91"/>
        <v>11789</v>
      </c>
      <c r="AN1388">
        <v>2684.5</v>
      </c>
      <c r="AO1388">
        <v>68.709999999999994</v>
      </c>
    </row>
    <row r="1389" spans="1:41" hidden="1" x14ac:dyDescent="0.3">
      <c r="A1389">
        <v>11101</v>
      </c>
      <c r="B1389">
        <v>201823</v>
      </c>
      <c r="C1389">
        <v>239303</v>
      </c>
      <c r="D1389">
        <v>417</v>
      </c>
      <c r="E1389" t="str">
        <f>CONCATENATE(MID(G1389,8,3),F1389)</f>
        <v>007/053/1027</v>
      </c>
      <c r="F1389" s="252" t="s">
        <v>664</v>
      </c>
      <c r="G1389" t="s">
        <v>1412</v>
      </c>
      <c r="H1389" t="s">
        <v>1413</v>
      </c>
      <c r="I1389">
        <v>0</v>
      </c>
      <c r="J1389" t="s">
        <v>519</v>
      </c>
      <c r="K1389" t="s">
        <v>520</v>
      </c>
      <c r="L1389">
        <v>10</v>
      </c>
      <c r="M1389">
        <v>94</v>
      </c>
      <c r="N1389" t="s">
        <v>921</v>
      </c>
      <c r="O1389" t="s">
        <v>922</v>
      </c>
      <c r="P1389" t="s">
        <v>923</v>
      </c>
      <c r="Q1389" t="s">
        <v>524</v>
      </c>
      <c r="R1389" t="s">
        <v>525</v>
      </c>
      <c r="S1389" t="s">
        <v>526</v>
      </c>
      <c r="T1389" t="s">
        <v>527</v>
      </c>
      <c r="U1389" t="s">
        <v>554</v>
      </c>
      <c r="V1389" t="s">
        <v>555</v>
      </c>
      <c r="W1389" t="s">
        <v>541</v>
      </c>
      <c r="X1389" t="s">
        <v>542</v>
      </c>
      <c r="Y1389" t="s">
        <v>665</v>
      </c>
      <c r="Z1389" t="s">
        <v>666</v>
      </c>
      <c r="AA1389" t="s">
        <v>29</v>
      </c>
      <c r="AB1389" s="3">
        <v>18528</v>
      </c>
      <c r="AC1389">
        <v>0</v>
      </c>
      <c r="AD1389">
        <v>0</v>
      </c>
      <c r="AE1389" s="3">
        <v>18528</v>
      </c>
      <c r="AF1389" s="3">
        <f t="shared" si="90"/>
        <v>5329.8555402041093</v>
      </c>
      <c r="AG1389" s="3">
        <v>23857.855540204109</v>
      </c>
      <c r="AH1389" s="3">
        <f t="shared" si="88"/>
        <v>24645.164773030843</v>
      </c>
      <c r="AI1389" s="3">
        <f t="shared" si="89"/>
        <v>25433.81004576783</v>
      </c>
      <c r="AJ1389">
        <v>0</v>
      </c>
      <c r="AK1389">
        <v>0</v>
      </c>
      <c r="AL1389">
        <v>14623.25</v>
      </c>
      <c r="AM1389">
        <f t="shared" si="91"/>
        <v>29246.5</v>
      </c>
      <c r="AN1389">
        <v>3904.75</v>
      </c>
      <c r="AO1389">
        <v>78.930000000000007</v>
      </c>
    </row>
    <row r="1390" spans="1:41" hidden="1" x14ac:dyDescent="0.3">
      <c r="A1390">
        <v>12418</v>
      </c>
      <c r="B1390">
        <v>231929</v>
      </c>
      <c r="C1390">
        <v>256340</v>
      </c>
      <c r="D1390">
        <v>6623</v>
      </c>
      <c r="G1390" t="s">
        <v>1878</v>
      </c>
      <c r="H1390" t="s">
        <v>1879</v>
      </c>
      <c r="I1390">
        <v>0</v>
      </c>
      <c r="J1390" t="s">
        <v>519</v>
      </c>
      <c r="K1390" t="s">
        <v>520</v>
      </c>
      <c r="L1390">
        <v>5</v>
      </c>
      <c r="M1390">
        <v>58</v>
      </c>
      <c r="N1390" t="s">
        <v>617</v>
      </c>
      <c r="O1390" t="s">
        <v>618</v>
      </c>
      <c r="P1390" t="s">
        <v>619</v>
      </c>
      <c r="Q1390" t="s">
        <v>524</v>
      </c>
      <c r="R1390" t="s">
        <v>525</v>
      </c>
      <c r="S1390" t="s">
        <v>526</v>
      </c>
      <c r="T1390" t="s">
        <v>527</v>
      </c>
      <c r="U1390" t="s">
        <v>779</v>
      </c>
      <c r="V1390" t="s">
        <v>780</v>
      </c>
      <c r="W1390" t="s">
        <v>541</v>
      </c>
      <c r="X1390" t="s">
        <v>542</v>
      </c>
      <c r="Y1390" t="s">
        <v>1102</v>
      </c>
      <c r="Z1390" t="s">
        <v>1103</v>
      </c>
      <c r="AA1390" t="s">
        <v>24</v>
      </c>
      <c r="AB1390" s="3">
        <v>116640</v>
      </c>
      <c r="AC1390">
        <v>336000</v>
      </c>
      <c r="AD1390">
        <v>0</v>
      </c>
      <c r="AE1390" s="3">
        <v>452640</v>
      </c>
      <c r="AF1390" s="3">
        <f t="shared" si="90"/>
        <v>0</v>
      </c>
      <c r="AG1390" s="3">
        <v>452640</v>
      </c>
      <c r="AH1390" s="3">
        <f t="shared" si="88"/>
        <v>467577.11999999994</v>
      </c>
      <c r="AI1390" s="3">
        <f t="shared" si="89"/>
        <v>482539.58783999993</v>
      </c>
      <c r="AJ1390">
        <v>0</v>
      </c>
      <c r="AK1390">
        <v>219037.17</v>
      </c>
      <c r="AL1390">
        <v>167997.06</v>
      </c>
      <c r="AM1390">
        <f t="shared" si="91"/>
        <v>335994.12</v>
      </c>
      <c r="AN1390">
        <v>65605.77</v>
      </c>
      <c r="AO1390">
        <v>37.11</v>
      </c>
    </row>
    <row r="1391" spans="1:41" hidden="1" x14ac:dyDescent="0.3">
      <c r="A1391">
        <v>10872</v>
      </c>
      <c r="B1391">
        <v>225975</v>
      </c>
      <c r="C1391">
        <v>257555</v>
      </c>
      <c r="D1391">
        <v>188</v>
      </c>
      <c r="G1391" t="s">
        <v>1043</v>
      </c>
      <c r="H1391" t="s">
        <v>1044</v>
      </c>
      <c r="I1391">
        <v>0</v>
      </c>
      <c r="J1391" t="s">
        <v>519</v>
      </c>
      <c r="K1391" t="s">
        <v>520</v>
      </c>
      <c r="L1391">
        <v>3</v>
      </c>
      <c r="M1391">
        <v>85</v>
      </c>
      <c r="N1391" t="s">
        <v>724</v>
      </c>
      <c r="O1391" t="s">
        <v>570</v>
      </c>
      <c r="P1391" t="s">
        <v>571</v>
      </c>
      <c r="Q1391" t="s">
        <v>524</v>
      </c>
      <c r="R1391" t="s">
        <v>525</v>
      </c>
      <c r="S1391" t="s">
        <v>526</v>
      </c>
      <c r="T1391" t="s">
        <v>527</v>
      </c>
      <c r="U1391" t="s">
        <v>554</v>
      </c>
      <c r="V1391" t="s">
        <v>555</v>
      </c>
      <c r="W1391" t="s">
        <v>541</v>
      </c>
      <c r="X1391" t="s">
        <v>542</v>
      </c>
      <c r="Y1391" t="s">
        <v>648</v>
      </c>
      <c r="Z1391" t="s">
        <v>649</v>
      </c>
      <c r="AA1391" t="s">
        <v>29</v>
      </c>
      <c r="AB1391" s="3">
        <v>18451</v>
      </c>
      <c r="AC1391">
        <v>0</v>
      </c>
      <c r="AD1391">
        <v>0</v>
      </c>
      <c r="AE1391" s="3">
        <v>18451</v>
      </c>
      <c r="AF1391" s="3">
        <f t="shared" si="90"/>
        <v>0</v>
      </c>
      <c r="AG1391" s="3">
        <v>18451</v>
      </c>
      <c r="AH1391" s="3">
        <f t="shared" si="88"/>
        <v>19059.882999999998</v>
      </c>
      <c r="AI1391" s="3">
        <f t="shared" si="89"/>
        <v>19669.799255999998</v>
      </c>
      <c r="AJ1391">
        <v>0</v>
      </c>
      <c r="AK1391">
        <v>0</v>
      </c>
      <c r="AL1391">
        <v>11937.31</v>
      </c>
      <c r="AM1391">
        <f t="shared" si="91"/>
        <v>23874.62</v>
      </c>
      <c r="AN1391">
        <v>6513.69</v>
      </c>
      <c r="AO1391">
        <v>64.7</v>
      </c>
    </row>
    <row r="1392" spans="1:41" hidden="1" x14ac:dyDescent="0.3">
      <c r="A1392">
        <v>12671</v>
      </c>
      <c r="B1392">
        <v>231831</v>
      </c>
      <c r="C1392">
        <v>256251</v>
      </c>
      <c r="D1392">
        <v>8728</v>
      </c>
      <c r="G1392" t="s">
        <v>1288</v>
      </c>
      <c r="H1392" t="s">
        <v>1289</v>
      </c>
      <c r="I1392">
        <v>0</v>
      </c>
      <c r="J1392" t="s">
        <v>519</v>
      </c>
      <c r="K1392" t="s">
        <v>520</v>
      </c>
      <c r="L1392">
        <v>3</v>
      </c>
      <c r="M1392">
        <v>85</v>
      </c>
      <c r="N1392" t="s">
        <v>724</v>
      </c>
      <c r="O1392" t="s">
        <v>618</v>
      </c>
      <c r="P1392" t="s">
        <v>619</v>
      </c>
      <c r="Q1392" t="s">
        <v>524</v>
      </c>
      <c r="R1392" t="s">
        <v>525</v>
      </c>
      <c r="S1392" t="s">
        <v>526</v>
      </c>
      <c r="T1392" t="s">
        <v>527</v>
      </c>
      <c r="U1392" t="s">
        <v>779</v>
      </c>
      <c r="V1392" t="s">
        <v>780</v>
      </c>
      <c r="W1392" t="s">
        <v>530</v>
      </c>
      <c r="X1392" t="s">
        <v>531</v>
      </c>
      <c r="Y1392" t="s">
        <v>1102</v>
      </c>
      <c r="Z1392" t="s">
        <v>1103</v>
      </c>
      <c r="AA1392" t="s">
        <v>24</v>
      </c>
      <c r="AB1392" s="3">
        <v>391869</v>
      </c>
      <c r="AC1392">
        <v>-111000</v>
      </c>
      <c r="AD1392">
        <v>0</v>
      </c>
      <c r="AE1392" s="3">
        <v>280869</v>
      </c>
      <c r="AF1392" s="3">
        <f t="shared" si="90"/>
        <v>0</v>
      </c>
      <c r="AG1392" s="3">
        <v>280869</v>
      </c>
      <c r="AH1392" s="3">
        <f t="shared" si="88"/>
        <v>290137.67699999997</v>
      </c>
      <c r="AI1392" s="3">
        <f t="shared" si="89"/>
        <v>299422.08266399999</v>
      </c>
      <c r="AJ1392">
        <v>0</v>
      </c>
      <c r="AK1392">
        <v>622.6</v>
      </c>
      <c r="AL1392">
        <v>69936.960000000006</v>
      </c>
      <c r="AM1392">
        <f t="shared" si="91"/>
        <v>139873.92000000001</v>
      </c>
      <c r="AN1392">
        <v>210309.44</v>
      </c>
      <c r="AO1392">
        <v>24.9</v>
      </c>
    </row>
    <row r="1393" spans="1:41" hidden="1" x14ac:dyDescent="0.3">
      <c r="A1393">
        <v>10691</v>
      </c>
      <c r="B1393">
        <v>224483</v>
      </c>
      <c r="C1393">
        <v>256835</v>
      </c>
      <c r="D1393">
        <v>7</v>
      </c>
      <c r="G1393" t="s">
        <v>560</v>
      </c>
      <c r="H1393" t="s">
        <v>561</v>
      </c>
      <c r="I1393">
        <v>0</v>
      </c>
      <c r="J1393" t="s">
        <v>519</v>
      </c>
      <c r="K1393" t="s">
        <v>520</v>
      </c>
      <c r="L1393">
        <v>5</v>
      </c>
      <c r="M1393">
        <v>92</v>
      </c>
      <c r="N1393" t="s">
        <v>355</v>
      </c>
      <c r="O1393" t="s">
        <v>545</v>
      </c>
      <c r="P1393" t="s">
        <v>546</v>
      </c>
      <c r="Q1393" t="s">
        <v>524</v>
      </c>
      <c r="R1393" t="s">
        <v>525</v>
      </c>
      <c r="S1393" t="s">
        <v>526</v>
      </c>
      <c r="T1393" t="s">
        <v>527</v>
      </c>
      <c r="U1393" t="s">
        <v>528</v>
      </c>
      <c r="V1393" t="s">
        <v>529</v>
      </c>
      <c r="W1393" t="s">
        <v>541</v>
      </c>
      <c r="X1393" t="s">
        <v>542</v>
      </c>
      <c r="Y1393" t="s">
        <v>532</v>
      </c>
      <c r="Z1393" t="s">
        <v>533</v>
      </c>
      <c r="AA1393" t="s">
        <v>28</v>
      </c>
      <c r="AB1393" s="3">
        <v>8549</v>
      </c>
      <c r="AC1393">
        <v>0</v>
      </c>
      <c r="AD1393">
        <v>0</v>
      </c>
      <c r="AE1393" s="3">
        <v>8549</v>
      </c>
      <c r="AF1393" s="3">
        <f t="shared" si="90"/>
        <v>0</v>
      </c>
      <c r="AG1393" s="3">
        <v>8549</v>
      </c>
      <c r="AH1393" s="3">
        <f t="shared" si="88"/>
        <v>8831.1170000000002</v>
      </c>
      <c r="AI1393" s="3">
        <f t="shared" si="89"/>
        <v>9113.7127440000004</v>
      </c>
      <c r="AJ1393">
        <v>0</v>
      </c>
      <c r="AK1393">
        <v>0</v>
      </c>
      <c r="AL1393">
        <v>0</v>
      </c>
      <c r="AM1393">
        <f t="shared" si="91"/>
        <v>0</v>
      </c>
      <c r="AN1393">
        <v>8549</v>
      </c>
      <c r="AO1393">
        <v>0</v>
      </c>
    </row>
    <row r="1394" spans="1:41" hidden="1" x14ac:dyDescent="0.3">
      <c r="A1394">
        <v>10978</v>
      </c>
      <c r="B1394">
        <v>202931</v>
      </c>
      <c r="C1394">
        <v>240393</v>
      </c>
      <c r="D1394">
        <v>294</v>
      </c>
      <c r="G1394" t="s">
        <v>1210</v>
      </c>
      <c r="H1394" t="s">
        <v>1211</v>
      </c>
      <c r="I1394">
        <v>0</v>
      </c>
      <c r="J1394" t="s">
        <v>519</v>
      </c>
      <c r="K1394" t="s">
        <v>520</v>
      </c>
      <c r="L1394">
        <v>6</v>
      </c>
      <c r="M1394">
        <v>74</v>
      </c>
      <c r="N1394" t="s">
        <v>933</v>
      </c>
      <c r="O1394" t="s">
        <v>818</v>
      </c>
      <c r="P1394" t="s">
        <v>819</v>
      </c>
      <c r="Q1394" t="s">
        <v>524</v>
      </c>
      <c r="R1394" t="s">
        <v>525</v>
      </c>
      <c r="S1394" t="s">
        <v>526</v>
      </c>
      <c r="T1394" t="s">
        <v>527</v>
      </c>
      <c r="U1394" t="s">
        <v>1212</v>
      </c>
      <c r="V1394" t="s">
        <v>1213</v>
      </c>
      <c r="W1394" t="s">
        <v>541</v>
      </c>
      <c r="X1394" t="s">
        <v>542</v>
      </c>
      <c r="Y1394" t="s">
        <v>599</v>
      </c>
      <c r="Z1394" t="s">
        <v>600</v>
      </c>
      <c r="AA1394" t="s">
        <v>29</v>
      </c>
      <c r="AB1394" s="3">
        <v>23321</v>
      </c>
      <c r="AC1394">
        <v>-5000</v>
      </c>
      <c r="AD1394">
        <v>0</v>
      </c>
      <c r="AE1394" s="3">
        <v>18321</v>
      </c>
      <c r="AF1394" s="3">
        <f t="shared" si="90"/>
        <v>0</v>
      </c>
      <c r="AG1394" s="3">
        <v>18321</v>
      </c>
      <c r="AH1394" s="3">
        <f t="shared" si="88"/>
        <v>18925.592999999997</v>
      </c>
      <c r="AI1394" s="3">
        <f t="shared" si="89"/>
        <v>19531.211975999999</v>
      </c>
      <c r="AJ1394">
        <v>0</v>
      </c>
      <c r="AK1394">
        <v>0</v>
      </c>
      <c r="AL1394">
        <v>0</v>
      </c>
      <c r="AM1394">
        <f t="shared" si="91"/>
        <v>0</v>
      </c>
      <c r="AN1394">
        <v>18321</v>
      </c>
      <c r="AO1394">
        <v>0</v>
      </c>
    </row>
    <row r="1395" spans="1:41" hidden="1" x14ac:dyDescent="0.3">
      <c r="A1395">
        <v>11005</v>
      </c>
      <c r="B1395">
        <v>224905</v>
      </c>
      <c r="C1395">
        <v>257072</v>
      </c>
      <c r="D1395">
        <v>321</v>
      </c>
      <c r="G1395" t="s">
        <v>1250</v>
      </c>
      <c r="H1395" t="s">
        <v>1251</v>
      </c>
      <c r="I1395">
        <v>0</v>
      </c>
      <c r="J1395" t="s">
        <v>519</v>
      </c>
      <c r="K1395" t="s">
        <v>520</v>
      </c>
      <c r="L1395">
        <v>6</v>
      </c>
      <c r="M1395">
        <v>73</v>
      </c>
      <c r="N1395" t="s">
        <v>817</v>
      </c>
      <c r="O1395" t="s">
        <v>818</v>
      </c>
      <c r="P1395" t="s">
        <v>819</v>
      </c>
      <c r="Q1395" t="s">
        <v>524</v>
      </c>
      <c r="R1395" t="s">
        <v>525</v>
      </c>
      <c r="S1395" t="s">
        <v>526</v>
      </c>
      <c r="T1395" t="s">
        <v>527</v>
      </c>
      <c r="U1395" t="s">
        <v>539</v>
      </c>
      <c r="V1395" t="s">
        <v>540</v>
      </c>
      <c r="W1395" t="s">
        <v>541</v>
      </c>
      <c r="X1395" t="s">
        <v>542</v>
      </c>
      <c r="Y1395" t="s">
        <v>532</v>
      </c>
      <c r="Z1395" t="s">
        <v>533</v>
      </c>
      <c r="AA1395" t="s">
        <v>28</v>
      </c>
      <c r="AB1395" s="3">
        <v>8541</v>
      </c>
      <c r="AC1395">
        <v>0</v>
      </c>
      <c r="AD1395">
        <v>0</v>
      </c>
      <c r="AE1395" s="3">
        <v>8541</v>
      </c>
      <c r="AF1395" s="3">
        <f t="shared" si="90"/>
        <v>0</v>
      </c>
      <c r="AG1395" s="3">
        <v>8541</v>
      </c>
      <c r="AH1395" s="3">
        <f t="shared" si="88"/>
        <v>8822.8529999999992</v>
      </c>
      <c r="AI1395" s="3">
        <f t="shared" si="89"/>
        <v>9105.1842959999994</v>
      </c>
      <c r="AJ1395">
        <v>0</v>
      </c>
      <c r="AK1395">
        <v>0</v>
      </c>
      <c r="AL1395">
        <v>0</v>
      </c>
      <c r="AM1395">
        <f t="shared" si="91"/>
        <v>0</v>
      </c>
      <c r="AN1395">
        <v>8541</v>
      </c>
      <c r="AO1395">
        <v>0</v>
      </c>
    </row>
    <row r="1396" spans="1:41" hidden="1" x14ac:dyDescent="0.3">
      <c r="A1396">
        <v>12255</v>
      </c>
      <c r="B1396">
        <v>231687</v>
      </c>
      <c r="C1396">
        <v>257632</v>
      </c>
      <c r="D1396">
        <v>6589</v>
      </c>
      <c r="G1396" t="s">
        <v>1932</v>
      </c>
      <c r="H1396" t="s">
        <v>1933</v>
      </c>
      <c r="I1396">
        <v>0</v>
      </c>
      <c r="J1396" t="s">
        <v>519</v>
      </c>
      <c r="K1396" t="s">
        <v>520</v>
      </c>
      <c r="L1396">
        <v>5</v>
      </c>
      <c r="M1396">
        <v>58</v>
      </c>
      <c r="N1396" t="s">
        <v>617</v>
      </c>
      <c r="O1396" t="s">
        <v>618</v>
      </c>
      <c r="P1396" t="s">
        <v>619</v>
      </c>
      <c r="Q1396" t="s">
        <v>524</v>
      </c>
      <c r="R1396" t="s">
        <v>525</v>
      </c>
      <c r="S1396" t="s">
        <v>526</v>
      </c>
      <c r="T1396" t="s">
        <v>527</v>
      </c>
      <c r="U1396" t="s">
        <v>779</v>
      </c>
      <c r="V1396" t="s">
        <v>780</v>
      </c>
      <c r="W1396" t="s">
        <v>530</v>
      </c>
      <c r="X1396" t="s">
        <v>531</v>
      </c>
      <c r="Y1396" t="s">
        <v>1882</v>
      </c>
      <c r="Z1396" t="s">
        <v>1883</v>
      </c>
      <c r="AA1396" t="s">
        <v>29</v>
      </c>
      <c r="AB1396" s="3">
        <v>18251</v>
      </c>
      <c r="AC1396">
        <v>0</v>
      </c>
      <c r="AD1396">
        <v>0</v>
      </c>
      <c r="AE1396" s="3">
        <v>18251</v>
      </c>
      <c r="AF1396" s="3">
        <f t="shared" si="90"/>
        <v>0</v>
      </c>
      <c r="AG1396" s="3">
        <v>18251</v>
      </c>
      <c r="AH1396" s="3">
        <f t="shared" si="88"/>
        <v>18853.282999999999</v>
      </c>
      <c r="AI1396" s="3">
        <f t="shared" si="89"/>
        <v>19456.588056000001</v>
      </c>
      <c r="AJ1396">
        <v>0</v>
      </c>
      <c r="AK1396">
        <v>0</v>
      </c>
      <c r="AL1396">
        <v>0</v>
      </c>
      <c r="AM1396">
        <f t="shared" si="91"/>
        <v>0</v>
      </c>
      <c r="AN1396">
        <v>18251</v>
      </c>
      <c r="AO1396">
        <v>0</v>
      </c>
    </row>
    <row r="1397" spans="1:41" hidden="1" x14ac:dyDescent="0.3">
      <c r="A1397">
        <v>11108</v>
      </c>
      <c r="B1397">
        <v>206268</v>
      </c>
      <c r="C1397">
        <v>243680</v>
      </c>
      <c r="D1397">
        <v>424</v>
      </c>
      <c r="G1397" t="s">
        <v>1420</v>
      </c>
      <c r="H1397" t="s">
        <v>1421</v>
      </c>
      <c r="I1397">
        <v>0</v>
      </c>
      <c r="J1397" t="s">
        <v>519</v>
      </c>
      <c r="K1397" t="s">
        <v>520</v>
      </c>
      <c r="L1397">
        <v>4</v>
      </c>
      <c r="M1397">
        <v>88</v>
      </c>
      <c r="N1397" t="s">
        <v>587</v>
      </c>
      <c r="O1397" t="s">
        <v>575</v>
      </c>
      <c r="P1397" t="s">
        <v>576</v>
      </c>
      <c r="Q1397" t="s">
        <v>524</v>
      </c>
      <c r="R1397" t="s">
        <v>525</v>
      </c>
      <c r="S1397" t="s">
        <v>526</v>
      </c>
      <c r="T1397" t="s">
        <v>527</v>
      </c>
      <c r="U1397" t="s">
        <v>528</v>
      </c>
      <c r="V1397" t="s">
        <v>529</v>
      </c>
      <c r="W1397" t="s">
        <v>541</v>
      </c>
      <c r="X1397" t="s">
        <v>542</v>
      </c>
      <c r="Y1397" t="s">
        <v>532</v>
      </c>
      <c r="Z1397" t="s">
        <v>533</v>
      </c>
      <c r="AA1397" t="s">
        <v>28</v>
      </c>
      <c r="AB1397" s="3">
        <v>8292</v>
      </c>
      <c r="AC1397">
        <v>0</v>
      </c>
      <c r="AD1397">
        <v>0</v>
      </c>
      <c r="AE1397" s="3">
        <v>8292</v>
      </c>
      <c r="AF1397" s="3">
        <f t="shared" si="90"/>
        <v>0</v>
      </c>
      <c r="AG1397" s="3">
        <v>8292</v>
      </c>
      <c r="AH1397" s="3">
        <f t="shared" ref="AH1397:AH1460" si="92">AG1397*1.033</f>
        <v>8565.6359999999986</v>
      </c>
      <c r="AI1397" s="3">
        <f t="shared" ref="AI1397:AI1460" si="93">AH1397*1.032</f>
        <v>8839.7363519999981</v>
      </c>
      <c r="AJ1397">
        <v>0</v>
      </c>
      <c r="AK1397">
        <v>0</v>
      </c>
      <c r="AL1397">
        <v>704.75</v>
      </c>
      <c r="AM1397">
        <f t="shared" si="91"/>
        <v>1409.5</v>
      </c>
      <c r="AN1397">
        <v>7587.25</v>
      </c>
      <c r="AO1397">
        <v>8.5</v>
      </c>
    </row>
    <row r="1398" spans="1:41" hidden="1" x14ac:dyDescent="0.3">
      <c r="A1398">
        <v>12042</v>
      </c>
      <c r="B1398">
        <v>226036</v>
      </c>
      <c r="C1398">
        <v>257748</v>
      </c>
      <c r="D1398">
        <v>6239</v>
      </c>
      <c r="E1398" t="s">
        <v>1838</v>
      </c>
      <c r="F1398" s="252" t="s">
        <v>664</v>
      </c>
      <c r="G1398" t="s">
        <v>1835</v>
      </c>
      <c r="H1398" t="s">
        <v>1836</v>
      </c>
      <c r="I1398">
        <v>0</v>
      </c>
      <c r="J1398" t="s">
        <v>519</v>
      </c>
      <c r="K1398" t="s">
        <v>520</v>
      </c>
      <c r="L1398">
        <v>1</v>
      </c>
      <c r="M1398">
        <v>3</v>
      </c>
      <c r="N1398" t="s">
        <v>1837</v>
      </c>
      <c r="O1398" t="s">
        <v>704</v>
      </c>
      <c r="P1398" t="s">
        <v>705</v>
      </c>
      <c r="Q1398" t="s">
        <v>524</v>
      </c>
      <c r="R1398" t="s">
        <v>525</v>
      </c>
      <c r="S1398" t="s">
        <v>526</v>
      </c>
      <c r="T1398" t="s">
        <v>527</v>
      </c>
      <c r="U1398" t="s">
        <v>554</v>
      </c>
      <c r="V1398" t="s">
        <v>555</v>
      </c>
      <c r="W1398" t="s">
        <v>541</v>
      </c>
      <c r="X1398" t="s">
        <v>542</v>
      </c>
      <c r="Y1398" t="s">
        <v>665</v>
      </c>
      <c r="Z1398" t="s">
        <v>666</v>
      </c>
      <c r="AA1398" t="s">
        <v>29</v>
      </c>
      <c r="AB1398" s="3">
        <v>17871</v>
      </c>
      <c r="AC1398">
        <v>0</v>
      </c>
      <c r="AD1398">
        <v>0</v>
      </c>
      <c r="AE1398" s="3">
        <v>17871</v>
      </c>
      <c r="AF1398" s="3">
        <f t="shared" si="90"/>
        <v>21034.480166436508</v>
      </c>
      <c r="AG1398" s="3">
        <v>38905.480166436508</v>
      </c>
      <c r="AH1398" s="3">
        <f t="shared" si="92"/>
        <v>40189.361011928908</v>
      </c>
      <c r="AI1398" s="3">
        <f t="shared" si="93"/>
        <v>41475.420564310632</v>
      </c>
      <c r="AJ1398">
        <v>0</v>
      </c>
      <c r="AK1398">
        <v>0</v>
      </c>
      <c r="AL1398">
        <v>14104.71</v>
      </c>
      <c r="AM1398">
        <f t="shared" si="91"/>
        <v>28209.42</v>
      </c>
      <c r="AN1398">
        <v>3766.29</v>
      </c>
      <c r="AO1398">
        <v>78.930000000000007</v>
      </c>
    </row>
    <row r="1399" spans="1:41" hidden="1" x14ac:dyDescent="0.3">
      <c r="A1399">
        <v>12363</v>
      </c>
      <c r="B1399">
        <v>231854</v>
      </c>
      <c r="C1399">
        <v>256270</v>
      </c>
      <c r="D1399">
        <v>6495</v>
      </c>
      <c r="G1399" t="s">
        <v>1886</v>
      </c>
      <c r="H1399" t="s">
        <v>1887</v>
      </c>
      <c r="I1399">
        <v>0</v>
      </c>
      <c r="J1399" t="s">
        <v>519</v>
      </c>
      <c r="K1399" t="s">
        <v>520</v>
      </c>
      <c r="L1399">
        <v>5</v>
      </c>
      <c r="M1399">
        <v>58</v>
      </c>
      <c r="N1399" t="s">
        <v>617</v>
      </c>
      <c r="O1399" t="s">
        <v>618</v>
      </c>
      <c r="P1399" t="s">
        <v>619</v>
      </c>
      <c r="Q1399" t="s">
        <v>524</v>
      </c>
      <c r="R1399" t="s">
        <v>525</v>
      </c>
      <c r="S1399" t="s">
        <v>526</v>
      </c>
      <c r="T1399" t="s">
        <v>527</v>
      </c>
      <c r="U1399" t="s">
        <v>779</v>
      </c>
      <c r="V1399" t="s">
        <v>780</v>
      </c>
      <c r="W1399" t="s">
        <v>541</v>
      </c>
      <c r="X1399" t="s">
        <v>542</v>
      </c>
      <c r="Y1399" t="s">
        <v>1102</v>
      </c>
      <c r="Z1399" t="s">
        <v>1103</v>
      </c>
      <c r="AA1399" t="s">
        <v>24</v>
      </c>
      <c r="AB1399" s="3">
        <v>243000</v>
      </c>
      <c r="AC1399">
        <v>-16000</v>
      </c>
      <c r="AD1399">
        <v>0</v>
      </c>
      <c r="AE1399" s="3">
        <v>227000</v>
      </c>
      <c r="AF1399" s="3">
        <f t="shared" si="90"/>
        <v>0</v>
      </c>
      <c r="AG1399" s="3">
        <v>227000</v>
      </c>
      <c r="AH1399" s="3">
        <f t="shared" si="92"/>
        <v>234490.99999999997</v>
      </c>
      <c r="AI1399" s="3">
        <f t="shared" si="93"/>
        <v>241994.71199999997</v>
      </c>
      <c r="AJ1399">
        <v>0</v>
      </c>
      <c r="AK1399">
        <v>0</v>
      </c>
      <c r="AL1399">
        <v>198738.15</v>
      </c>
      <c r="AM1399">
        <f t="shared" si="91"/>
        <v>397476.3</v>
      </c>
      <c r="AN1399">
        <v>28261.85</v>
      </c>
      <c r="AO1399">
        <v>87.55</v>
      </c>
    </row>
    <row r="1400" spans="1:41" hidden="1" x14ac:dyDescent="0.3">
      <c r="A1400">
        <v>12283</v>
      </c>
      <c r="B1400">
        <v>231889</v>
      </c>
      <c r="C1400">
        <v>256305</v>
      </c>
      <c r="D1400">
        <v>6639</v>
      </c>
      <c r="G1400" t="s">
        <v>1888</v>
      </c>
      <c r="H1400" t="s">
        <v>1889</v>
      </c>
      <c r="I1400">
        <v>0</v>
      </c>
      <c r="J1400" t="s">
        <v>519</v>
      </c>
      <c r="K1400" t="s">
        <v>520</v>
      </c>
      <c r="L1400">
        <v>5</v>
      </c>
      <c r="M1400">
        <v>58</v>
      </c>
      <c r="N1400" t="s">
        <v>617</v>
      </c>
      <c r="O1400" t="s">
        <v>618</v>
      </c>
      <c r="P1400" t="s">
        <v>619</v>
      </c>
      <c r="Q1400" t="s">
        <v>524</v>
      </c>
      <c r="R1400" t="s">
        <v>525</v>
      </c>
      <c r="S1400" t="s">
        <v>526</v>
      </c>
      <c r="T1400" t="s">
        <v>527</v>
      </c>
      <c r="U1400" t="s">
        <v>779</v>
      </c>
      <c r="V1400" t="s">
        <v>780</v>
      </c>
      <c r="W1400" t="s">
        <v>541</v>
      </c>
      <c r="X1400" t="s">
        <v>542</v>
      </c>
      <c r="Y1400" t="s">
        <v>1102</v>
      </c>
      <c r="Z1400" t="s">
        <v>1103</v>
      </c>
      <c r="AA1400" t="s">
        <v>24</v>
      </c>
      <c r="AB1400" s="3">
        <v>58320</v>
      </c>
      <c r="AC1400">
        <v>157000</v>
      </c>
      <c r="AD1400">
        <v>0</v>
      </c>
      <c r="AE1400" s="3">
        <v>215320</v>
      </c>
      <c r="AF1400" s="3">
        <f t="shared" si="90"/>
        <v>0</v>
      </c>
      <c r="AG1400" s="3">
        <v>215320</v>
      </c>
      <c r="AH1400" s="3">
        <f t="shared" si="92"/>
        <v>222425.55999999997</v>
      </c>
      <c r="AI1400" s="3">
        <f t="shared" si="93"/>
        <v>229543.17791999999</v>
      </c>
      <c r="AJ1400">
        <v>3200</v>
      </c>
      <c r="AK1400">
        <v>0</v>
      </c>
      <c r="AL1400">
        <v>254832.7</v>
      </c>
      <c r="AM1400">
        <f t="shared" si="91"/>
        <v>509665.4</v>
      </c>
      <c r="AN1400">
        <v>-42712.7</v>
      </c>
      <c r="AO1400">
        <v>118.35</v>
      </c>
    </row>
    <row r="1401" spans="1:41" hidden="1" x14ac:dyDescent="0.3">
      <c r="A1401">
        <v>11131</v>
      </c>
      <c r="B1401">
        <v>211415</v>
      </c>
      <c r="C1401">
        <v>248713</v>
      </c>
      <c r="D1401">
        <v>447</v>
      </c>
      <c r="G1401" t="s">
        <v>1452</v>
      </c>
      <c r="H1401" t="s">
        <v>1453</v>
      </c>
      <c r="I1401">
        <v>0</v>
      </c>
      <c r="J1401" t="s">
        <v>519</v>
      </c>
      <c r="K1401" t="s">
        <v>520</v>
      </c>
      <c r="L1401">
        <v>6</v>
      </c>
      <c r="M1401">
        <v>74</v>
      </c>
      <c r="N1401" t="s">
        <v>933</v>
      </c>
      <c r="O1401" t="s">
        <v>818</v>
      </c>
      <c r="P1401" t="s">
        <v>819</v>
      </c>
      <c r="Q1401" t="s">
        <v>524</v>
      </c>
      <c r="R1401" t="s">
        <v>525</v>
      </c>
      <c r="S1401" t="s">
        <v>526</v>
      </c>
      <c r="T1401" t="s">
        <v>527</v>
      </c>
      <c r="U1401" t="s">
        <v>554</v>
      </c>
      <c r="V1401" t="s">
        <v>555</v>
      </c>
      <c r="W1401" t="s">
        <v>541</v>
      </c>
      <c r="X1401" t="s">
        <v>542</v>
      </c>
      <c r="Y1401" t="s">
        <v>729</v>
      </c>
      <c r="Z1401" t="s">
        <v>730</v>
      </c>
      <c r="AA1401" t="s">
        <v>29</v>
      </c>
      <c r="AB1401" s="3">
        <v>17141</v>
      </c>
      <c r="AC1401">
        <v>0</v>
      </c>
      <c r="AD1401">
        <v>0</v>
      </c>
      <c r="AE1401" s="3">
        <v>17141</v>
      </c>
      <c r="AF1401" s="3">
        <f t="shared" si="90"/>
        <v>0</v>
      </c>
      <c r="AG1401" s="3">
        <v>17141</v>
      </c>
      <c r="AH1401" s="3">
        <f t="shared" si="92"/>
        <v>17706.652999999998</v>
      </c>
      <c r="AI1401" s="3">
        <f t="shared" si="93"/>
        <v>18273.265895999997</v>
      </c>
      <c r="AJ1401">
        <v>0</v>
      </c>
      <c r="AK1401">
        <v>0</v>
      </c>
      <c r="AL1401">
        <v>0</v>
      </c>
      <c r="AM1401">
        <f t="shared" si="91"/>
        <v>0</v>
      </c>
      <c r="AN1401">
        <v>17141</v>
      </c>
      <c r="AO1401">
        <v>0</v>
      </c>
    </row>
    <row r="1402" spans="1:41" hidden="1" x14ac:dyDescent="0.3">
      <c r="A1402">
        <v>10993</v>
      </c>
      <c r="B1402">
        <v>208865</v>
      </c>
      <c r="C1402">
        <v>246237</v>
      </c>
      <c r="D1402">
        <v>309</v>
      </c>
      <c r="G1402" t="s">
        <v>1234</v>
      </c>
      <c r="H1402" t="s">
        <v>1235</v>
      </c>
      <c r="I1402">
        <v>0</v>
      </c>
      <c r="J1402" t="s">
        <v>519</v>
      </c>
      <c r="K1402" t="s">
        <v>520</v>
      </c>
      <c r="L1402">
        <v>7</v>
      </c>
      <c r="M1402">
        <v>77</v>
      </c>
      <c r="N1402" t="s">
        <v>849</v>
      </c>
      <c r="O1402" t="s">
        <v>522</v>
      </c>
      <c r="P1402" t="s">
        <v>523</v>
      </c>
      <c r="Q1402" t="s">
        <v>524</v>
      </c>
      <c r="R1402" t="s">
        <v>525</v>
      </c>
      <c r="S1402" t="s">
        <v>526</v>
      </c>
      <c r="T1402" t="s">
        <v>527</v>
      </c>
      <c r="U1402" t="s">
        <v>554</v>
      </c>
      <c r="V1402" t="s">
        <v>555</v>
      </c>
      <c r="W1402" t="s">
        <v>530</v>
      </c>
      <c r="X1402" t="s">
        <v>531</v>
      </c>
      <c r="Y1402" t="s">
        <v>592</v>
      </c>
      <c r="Z1402" t="s">
        <v>593</v>
      </c>
      <c r="AA1402" t="s">
        <v>29</v>
      </c>
      <c r="AB1402" s="3">
        <v>17000</v>
      </c>
      <c r="AC1402">
        <v>0</v>
      </c>
      <c r="AD1402">
        <v>0</v>
      </c>
      <c r="AE1402" s="3">
        <v>17000</v>
      </c>
      <c r="AF1402" s="3">
        <f t="shared" si="90"/>
        <v>0</v>
      </c>
      <c r="AG1402" s="3">
        <v>17000</v>
      </c>
      <c r="AH1402" s="3">
        <f t="shared" si="92"/>
        <v>17561</v>
      </c>
      <c r="AI1402" s="3">
        <f t="shared" si="93"/>
        <v>18122.952000000001</v>
      </c>
      <c r="AJ1402">
        <v>0</v>
      </c>
      <c r="AK1402">
        <v>0</v>
      </c>
      <c r="AL1402">
        <v>2967.2</v>
      </c>
      <c r="AM1402">
        <f t="shared" si="91"/>
        <v>5934.4</v>
      </c>
      <c r="AN1402">
        <v>14032.8</v>
      </c>
      <c r="AO1402">
        <v>17.45</v>
      </c>
    </row>
    <row r="1403" spans="1:41" hidden="1" x14ac:dyDescent="0.3">
      <c r="A1403">
        <v>11131</v>
      </c>
      <c r="B1403">
        <v>209327</v>
      </c>
      <c r="C1403">
        <v>246687</v>
      </c>
      <c r="D1403">
        <v>447</v>
      </c>
      <c r="G1403" t="s">
        <v>1452</v>
      </c>
      <c r="H1403" t="s">
        <v>1453</v>
      </c>
      <c r="I1403">
        <v>0</v>
      </c>
      <c r="J1403" t="s">
        <v>519</v>
      </c>
      <c r="K1403" t="s">
        <v>520</v>
      </c>
      <c r="L1403">
        <v>6</v>
      </c>
      <c r="M1403">
        <v>74</v>
      </c>
      <c r="N1403" t="s">
        <v>933</v>
      </c>
      <c r="O1403" t="s">
        <v>818</v>
      </c>
      <c r="P1403" t="s">
        <v>819</v>
      </c>
      <c r="Q1403" t="s">
        <v>524</v>
      </c>
      <c r="R1403" t="s">
        <v>525</v>
      </c>
      <c r="S1403" t="s">
        <v>526</v>
      </c>
      <c r="T1403" t="s">
        <v>527</v>
      </c>
      <c r="U1403" t="s">
        <v>554</v>
      </c>
      <c r="V1403" t="s">
        <v>555</v>
      </c>
      <c r="W1403" t="s">
        <v>541</v>
      </c>
      <c r="X1403" t="s">
        <v>542</v>
      </c>
      <c r="Y1403" t="s">
        <v>588</v>
      </c>
      <c r="Z1403" t="s">
        <v>589</v>
      </c>
      <c r="AA1403" t="s">
        <v>29</v>
      </c>
      <c r="AB1403" s="3">
        <v>16834</v>
      </c>
      <c r="AC1403">
        <v>0</v>
      </c>
      <c r="AD1403">
        <v>0</v>
      </c>
      <c r="AE1403" s="3">
        <v>16834</v>
      </c>
      <c r="AF1403" s="3">
        <f t="shared" si="90"/>
        <v>0</v>
      </c>
      <c r="AG1403" s="3">
        <v>16834</v>
      </c>
      <c r="AH1403" s="3">
        <f t="shared" si="92"/>
        <v>17389.521999999997</v>
      </c>
      <c r="AI1403" s="3">
        <f t="shared" si="93"/>
        <v>17945.986703999999</v>
      </c>
      <c r="AJ1403">
        <v>0</v>
      </c>
      <c r="AK1403">
        <v>0</v>
      </c>
      <c r="AL1403">
        <v>0</v>
      </c>
      <c r="AM1403">
        <f t="shared" si="91"/>
        <v>0</v>
      </c>
      <c r="AN1403">
        <v>16834</v>
      </c>
      <c r="AO1403">
        <v>0</v>
      </c>
    </row>
    <row r="1404" spans="1:41" hidden="1" x14ac:dyDescent="0.3">
      <c r="A1404">
        <v>12350</v>
      </c>
      <c r="B1404">
        <v>224392</v>
      </c>
      <c r="C1404">
        <v>256810</v>
      </c>
      <c r="D1404">
        <v>6486</v>
      </c>
      <c r="G1404" t="s">
        <v>2112</v>
      </c>
      <c r="H1404" t="s">
        <v>2113</v>
      </c>
      <c r="I1404">
        <v>0</v>
      </c>
      <c r="J1404" t="s">
        <v>519</v>
      </c>
      <c r="K1404" t="s">
        <v>520</v>
      </c>
      <c r="L1404">
        <v>5</v>
      </c>
      <c r="M1404">
        <v>58</v>
      </c>
      <c r="N1404" t="s">
        <v>617</v>
      </c>
      <c r="O1404" t="s">
        <v>618</v>
      </c>
      <c r="P1404" t="s">
        <v>619</v>
      </c>
      <c r="Q1404" t="s">
        <v>524</v>
      </c>
      <c r="R1404" t="s">
        <v>525</v>
      </c>
      <c r="S1404" t="s">
        <v>526</v>
      </c>
      <c r="T1404" t="s">
        <v>527</v>
      </c>
      <c r="U1404" t="s">
        <v>779</v>
      </c>
      <c r="V1404" t="s">
        <v>780</v>
      </c>
      <c r="W1404" t="s">
        <v>530</v>
      </c>
      <c r="X1404" t="s">
        <v>531</v>
      </c>
      <c r="Y1404" t="s">
        <v>706</v>
      </c>
      <c r="Z1404" t="s">
        <v>707</v>
      </c>
      <c r="AA1404" t="s">
        <v>28</v>
      </c>
      <c r="AB1404" s="3">
        <v>8135</v>
      </c>
      <c r="AC1404">
        <v>0</v>
      </c>
      <c r="AD1404">
        <v>0</v>
      </c>
      <c r="AE1404" s="3">
        <v>8135</v>
      </c>
      <c r="AF1404" s="3">
        <f t="shared" si="90"/>
        <v>0</v>
      </c>
      <c r="AG1404" s="3">
        <v>8135</v>
      </c>
      <c r="AH1404" s="3">
        <f t="shared" si="92"/>
        <v>8403.4549999999999</v>
      </c>
      <c r="AI1404" s="3">
        <f t="shared" si="93"/>
        <v>8672.3655600000002</v>
      </c>
      <c r="AJ1404">
        <v>0</v>
      </c>
      <c r="AK1404">
        <v>0</v>
      </c>
      <c r="AL1404">
        <v>7800.69</v>
      </c>
      <c r="AM1404">
        <f t="shared" si="91"/>
        <v>15601.38</v>
      </c>
      <c r="AN1404">
        <v>334.31</v>
      </c>
      <c r="AO1404">
        <v>95.89</v>
      </c>
    </row>
    <row r="1405" spans="1:41" hidden="1" x14ac:dyDescent="0.3">
      <c r="A1405">
        <v>11520</v>
      </c>
      <c r="B1405">
        <v>226373</v>
      </c>
      <c r="C1405">
        <v>258003</v>
      </c>
      <c r="D1405">
        <v>2317</v>
      </c>
      <c r="G1405" t="s">
        <v>1729</v>
      </c>
      <c r="H1405" t="s">
        <v>1730</v>
      </c>
      <c r="I1405">
        <v>0</v>
      </c>
      <c r="J1405" t="s">
        <v>519</v>
      </c>
      <c r="K1405" t="s">
        <v>520</v>
      </c>
      <c r="L1405">
        <v>6</v>
      </c>
      <c r="M1405">
        <v>65</v>
      </c>
      <c r="N1405" t="s">
        <v>799</v>
      </c>
      <c r="O1405" t="s">
        <v>627</v>
      </c>
      <c r="P1405" t="s">
        <v>628</v>
      </c>
      <c r="Q1405" t="s">
        <v>524</v>
      </c>
      <c r="R1405" t="s">
        <v>525</v>
      </c>
      <c r="S1405" t="s">
        <v>526</v>
      </c>
      <c r="T1405" t="s">
        <v>527</v>
      </c>
      <c r="U1405" t="s">
        <v>554</v>
      </c>
      <c r="V1405" t="s">
        <v>555</v>
      </c>
      <c r="W1405" t="s">
        <v>629</v>
      </c>
      <c r="X1405" t="s">
        <v>630</v>
      </c>
      <c r="Y1405" t="s">
        <v>532</v>
      </c>
      <c r="Z1405" t="s">
        <v>533</v>
      </c>
      <c r="AA1405" t="s">
        <v>28</v>
      </c>
      <c r="AB1405" s="3">
        <v>7998</v>
      </c>
      <c r="AC1405">
        <v>0</v>
      </c>
      <c r="AD1405">
        <v>0</v>
      </c>
      <c r="AE1405" s="3">
        <v>7998</v>
      </c>
      <c r="AF1405" s="3">
        <f t="shared" si="90"/>
        <v>0</v>
      </c>
      <c r="AG1405" s="3">
        <v>7998</v>
      </c>
      <c r="AH1405" s="3">
        <f t="shared" si="92"/>
        <v>8261.9339999999993</v>
      </c>
      <c r="AI1405" s="3">
        <f t="shared" si="93"/>
        <v>8526.3158879999992</v>
      </c>
      <c r="AJ1405">
        <v>0</v>
      </c>
      <c r="AK1405">
        <v>0</v>
      </c>
      <c r="AL1405">
        <v>2387.1999999999998</v>
      </c>
      <c r="AM1405">
        <f t="shared" si="91"/>
        <v>4774.3999999999996</v>
      </c>
      <c r="AN1405">
        <v>5610.8</v>
      </c>
      <c r="AO1405">
        <v>29.85</v>
      </c>
    </row>
    <row r="1406" spans="1:41" hidden="1" x14ac:dyDescent="0.3">
      <c r="A1406">
        <v>11203</v>
      </c>
      <c r="B1406">
        <v>226023</v>
      </c>
      <c r="C1406">
        <v>257596</v>
      </c>
      <c r="D1406">
        <v>519</v>
      </c>
      <c r="G1406" t="s">
        <v>1586</v>
      </c>
      <c r="H1406" t="s">
        <v>1587</v>
      </c>
      <c r="I1406">
        <v>0</v>
      </c>
      <c r="J1406" t="s">
        <v>519</v>
      </c>
      <c r="K1406" t="s">
        <v>520</v>
      </c>
      <c r="L1406">
        <v>5</v>
      </c>
      <c r="M1406">
        <v>83</v>
      </c>
      <c r="N1406" t="s">
        <v>898</v>
      </c>
      <c r="O1406" t="s">
        <v>899</v>
      </c>
      <c r="P1406" t="s">
        <v>900</v>
      </c>
      <c r="Q1406" t="s">
        <v>524</v>
      </c>
      <c r="R1406" t="s">
        <v>525</v>
      </c>
      <c r="S1406" t="s">
        <v>526</v>
      </c>
      <c r="T1406" t="s">
        <v>527</v>
      </c>
      <c r="U1406" t="s">
        <v>554</v>
      </c>
      <c r="V1406" t="s">
        <v>555</v>
      </c>
      <c r="W1406" t="s">
        <v>541</v>
      </c>
      <c r="X1406" t="s">
        <v>542</v>
      </c>
      <c r="Y1406" t="s">
        <v>729</v>
      </c>
      <c r="Z1406" t="s">
        <v>730</v>
      </c>
      <c r="AA1406" t="s">
        <v>29</v>
      </c>
      <c r="AB1406" s="3">
        <v>16794</v>
      </c>
      <c r="AC1406">
        <v>0</v>
      </c>
      <c r="AD1406">
        <v>0</v>
      </c>
      <c r="AE1406" s="3">
        <v>16794</v>
      </c>
      <c r="AF1406" s="3">
        <f t="shared" si="90"/>
        <v>0</v>
      </c>
      <c r="AG1406" s="3">
        <v>16794</v>
      </c>
      <c r="AH1406" s="3">
        <f t="shared" si="92"/>
        <v>17348.201999999997</v>
      </c>
      <c r="AI1406" s="3">
        <f t="shared" si="93"/>
        <v>17903.344463999998</v>
      </c>
      <c r="AJ1406">
        <v>0</v>
      </c>
      <c r="AK1406">
        <v>0</v>
      </c>
      <c r="AL1406">
        <v>0</v>
      </c>
      <c r="AM1406">
        <f t="shared" si="91"/>
        <v>0</v>
      </c>
      <c r="AN1406">
        <v>16794</v>
      </c>
      <c r="AO1406">
        <v>0</v>
      </c>
    </row>
    <row r="1407" spans="1:41" hidden="1" x14ac:dyDescent="0.3">
      <c r="A1407">
        <v>12587</v>
      </c>
      <c r="B1407">
        <v>231950</v>
      </c>
      <c r="C1407">
        <v>256352</v>
      </c>
      <c r="D1407">
        <v>8603</v>
      </c>
      <c r="G1407" t="s">
        <v>1894</v>
      </c>
      <c r="H1407" t="s">
        <v>1895</v>
      </c>
      <c r="I1407">
        <v>0</v>
      </c>
      <c r="J1407" t="s">
        <v>519</v>
      </c>
      <c r="K1407" t="s">
        <v>520</v>
      </c>
      <c r="L1407">
        <v>5</v>
      </c>
      <c r="M1407">
        <v>58</v>
      </c>
      <c r="N1407" t="s">
        <v>617</v>
      </c>
      <c r="O1407" t="s">
        <v>618</v>
      </c>
      <c r="P1407" t="s">
        <v>619</v>
      </c>
      <c r="Q1407" t="s">
        <v>524</v>
      </c>
      <c r="R1407" t="s">
        <v>525</v>
      </c>
      <c r="S1407" t="s">
        <v>526</v>
      </c>
      <c r="T1407" t="s">
        <v>527</v>
      </c>
      <c r="U1407" t="s">
        <v>779</v>
      </c>
      <c r="V1407" t="s">
        <v>780</v>
      </c>
      <c r="W1407" t="s">
        <v>541</v>
      </c>
      <c r="X1407" t="s">
        <v>542</v>
      </c>
      <c r="Y1407" t="s">
        <v>1102</v>
      </c>
      <c r="Z1407" t="s">
        <v>1103</v>
      </c>
      <c r="AA1407" t="s">
        <v>24</v>
      </c>
      <c r="AB1407" s="3">
        <v>258545</v>
      </c>
      <c r="AC1407">
        <v>-55000</v>
      </c>
      <c r="AD1407">
        <v>0</v>
      </c>
      <c r="AE1407" s="3">
        <v>203545</v>
      </c>
      <c r="AF1407" s="3">
        <f t="shared" si="90"/>
        <v>0</v>
      </c>
      <c r="AG1407" s="3">
        <v>203545</v>
      </c>
      <c r="AH1407" s="3">
        <f t="shared" si="92"/>
        <v>210261.98499999999</v>
      </c>
      <c r="AI1407" s="3">
        <f t="shared" si="93"/>
        <v>216990.36851999999</v>
      </c>
      <c r="AJ1407">
        <v>0</v>
      </c>
      <c r="AK1407">
        <v>0</v>
      </c>
      <c r="AL1407">
        <v>8180.32</v>
      </c>
      <c r="AM1407">
        <f t="shared" si="91"/>
        <v>16360.64</v>
      </c>
      <c r="AN1407">
        <v>195364.68</v>
      </c>
      <c r="AO1407">
        <v>4.0199999999999996</v>
      </c>
    </row>
    <row r="1408" spans="1:41" hidden="1" x14ac:dyDescent="0.3">
      <c r="A1408">
        <v>12376</v>
      </c>
      <c r="B1408">
        <v>224367</v>
      </c>
      <c r="C1408">
        <v>256788</v>
      </c>
      <c r="D1408">
        <v>6540</v>
      </c>
      <c r="G1408" t="s">
        <v>2078</v>
      </c>
      <c r="H1408" t="s">
        <v>2079</v>
      </c>
      <c r="I1408">
        <v>0</v>
      </c>
      <c r="J1408" t="s">
        <v>519</v>
      </c>
      <c r="K1408" t="s">
        <v>520</v>
      </c>
      <c r="L1408">
        <v>5</v>
      </c>
      <c r="M1408">
        <v>58</v>
      </c>
      <c r="N1408" t="s">
        <v>617</v>
      </c>
      <c r="O1408" t="s">
        <v>618</v>
      </c>
      <c r="P1408" t="s">
        <v>619</v>
      </c>
      <c r="Q1408" t="s">
        <v>524</v>
      </c>
      <c r="R1408" t="s">
        <v>525</v>
      </c>
      <c r="S1408" t="s">
        <v>526</v>
      </c>
      <c r="T1408" t="s">
        <v>527</v>
      </c>
      <c r="U1408" t="s">
        <v>779</v>
      </c>
      <c r="V1408" t="s">
        <v>780</v>
      </c>
      <c r="W1408" t="s">
        <v>530</v>
      </c>
      <c r="X1408" t="s">
        <v>531</v>
      </c>
      <c r="Y1408" t="s">
        <v>706</v>
      </c>
      <c r="Z1408" t="s">
        <v>707</v>
      </c>
      <c r="AA1408" t="s">
        <v>28</v>
      </c>
      <c r="AB1408" s="3">
        <v>7927</v>
      </c>
      <c r="AC1408">
        <v>0</v>
      </c>
      <c r="AD1408">
        <v>0</v>
      </c>
      <c r="AE1408" s="3">
        <v>7927</v>
      </c>
      <c r="AF1408" s="3">
        <f t="shared" si="90"/>
        <v>0</v>
      </c>
      <c r="AG1408" s="3">
        <v>7927</v>
      </c>
      <c r="AH1408" s="3">
        <f t="shared" si="92"/>
        <v>8188.5909999999994</v>
      </c>
      <c r="AI1408" s="3">
        <f t="shared" si="93"/>
        <v>8450.6259119999995</v>
      </c>
      <c r="AJ1408">
        <v>0</v>
      </c>
      <c r="AK1408">
        <v>0</v>
      </c>
      <c r="AL1408">
        <v>0</v>
      </c>
      <c r="AM1408">
        <f t="shared" si="91"/>
        <v>0</v>
      </c>
      <c r="AN1408">
        <v>7927</v>
      </c>
      <c r="AO1408">
        <v>0</v>
      </c>
    </row>
    <row r="1409" spans="1:41" hidden="1" x14ac:dyDescent="0.3">
      <c r="A1409">
        <v>10733</v>
      </c>
      <c r="B1409">
        <v>210623</v>
      </c>
      <c r="C1409">
        <v>247933</v>
      </c>
      <c r="D1409">
        <v>49</v>
      </c>
      <c r="G1409" t="s">
        <v>733</v>
      </c>
      <c r="H1409" t="s">
        <v>734</v>
      </c>
      <c r="I1409">
        <v>0</v>
      </c>
      <c r="J1409" t="s">
        <v>519</v>
      </c>
      <c r="K1409" t="s">
        <v>520</v>
      </c>
      <c r="L1409">
        <v>5</v>
      </c>
      <c r="M1409">
        <v>58</v>
      </c>
      <c r="N1409" t="s">
        <v>617</v>
      </c>
      <c r="O1409" t="s">
        <v>618</v>
      </c>
      <c r="P1409" t="s">
        <v>619</v>
      </c>
      <c r="Q1409" t="s">
        <v>524</v>
      </c>
      <c r="R1409" t="s">
        <v>525</v>
      </c>
      <c r="S1409" t="s">
        <v>526</v>
      </c>
      <c r="T1409" t="s">
        <v>527</v>
      </c>
      <c r="U1409" t="s">
        <v>554</v>
      </c>
      <c r="V1409" t="s">
        <v>555</v>
      </c>
      <c r="W1409" t="s">
        <v>541</v>
      </c>
      <c r="X1409" t="s">
        <v>542</v>
      </c>
      <c r="Y1409" t="s">
        <v>648</v>
      </c>
      <c r="Z1409" t="s">
        <v>649</v>
      </c>
      <c r="AA1409" t="s">
        <v>29</v>
      </c>
      <c r="AB1409" s="3">
        <v>16441</v>
      </c>
      <c r="AC1409">
        <v>0</v>
      </c>
      <c r="AD1409">
        <v>0</v>
      </c>
      <c r="AE1409" s="3">
        <v>16441</v>
      </c>
      <c r="AF1409" s="3">
        <f t="shared" si="90"/>
        <v>0</v>
      </c>
      <c r="AG1409" s="3">
        <v>16441</v>
      </c>
      <c r="AH1409" s="3">
        <f t="shared" si="92"/>
        <v>16983.553</v>
      </c>
      <c r="AI1409" s="3">
        <f t="shared" si="93"/>
        <v>17527.026696000001</v>
      </c>
      <c r="AJ1409">
        <v>0</v>
      </c>
      <c r="AK1409">
        <v>0</v>
      </c>
      <c r="AL1409">
        <v>36239.69</v>
      </c>
      <c r="AM1409">
        <f t="shared" si="91"/>
        <v>72479.38</v>
      </c>
      <c r="AN1409">
        <v>-19798.689999999999</v>
      </c>
      <c r="AO1409">
        <v>220.42</v>
      </c>
    </row>
    <row r="1410" spans="1:41" hidden="1" x14ac:dyDescent="0.3">
      <c r="A1410">
        <v>11587</v>
      </c>
      <c r="B1410">
        <v>231474</v>
      </c>
      <c r="C1410">
        <v>263376</v>
      </c>
      <c r="D1410">
        <v>2380</v>
      </c>
      <c r="G1410" t="s">
        <v>1777</v>
      </c>
      <c r="H1410" t="s">
        <v>1778</v>
      </c>
      <c r="I1410">
        <v>0</v>
      </c>
      <c r="J1410" t="s">
        <v>519</v>
      </c>
      <c r="K1410" t="s">
        <v>520</v>
      </c>
      <c r="L1410">
        <v>3</v>
      </c>
      <c r="M1410">
        <v>41</v>
      </c>
      <c r="N1410" t="s">
        <v>1779</v>
      </c>
      <c r="O1410" t="s">
        <v>618</v>
      </c>
      <c r="P1410" t="s">
        <v>619</v>
      </c>
      <c r="Q1410" t="s">
        <v>524</v>
      </c>
      <c r="R1410" t="s">
        <v>525</v>
      </c>
      <c r="S1410" t="s">
        <v>526</v>
      </c>
      <c r="T1410" t="s">
        <v>527</v>
      </c>
      <c r="U1410" t="s">
        <v>528</v>
      </c>
      <c r="V1410" t="s">
        <v>529</v>
      </c>
      <c r="W1410" t="s">
        <v>541</v>
      </c>
      <c r="X1410" t="s">
        <v>542</v>
      </c>
      <c r="Y1410" t="s">
        <v>532</v>
      </c>
      <c r="Z1410" t="s">
        <v>533</v>
      </c>
      <c r="AA1410" t="s">
        <v>28</v>
      </c>
      <c r="AB1410" s="3">
        <v>7616</v>
      </c>
      <c r="AC1410">
        <v>0</v>
      </c>
      <c r="AD1410">
        <v>0</v>
      </c>
      <c r="AE1410" s="3">
        <v>7616</v>
      </c>
      <c r="AF1410" s="3">
        <f t="shared" si="90"/>
        <v>0</v>
      </c>
      <c r="AG1410" s="3">
        <v>7616</v>
      </c>
      <c r="AH1410" s="3">
        <f t="shared" si="92"/>
        <v>7867.3279999999995</v>
      </c>
      <c r="AI1410" s="3">
        <f t="shared" si="93"/>
        <v>8119.082496</v>
      </c>
      <c r="AJ1410">
        <v>0</v>
      </c>
      <c r="AK1410">
        <v>0</v>
      </c>
      <c r="AL1410">
        <v>0</v>
      </c>
      <c r="AM1410">
        <f t="shared" si="91"/>
        <v>0</v>
      </c>
      <c r="AN1410">
        <v>7616</v>
      </c>
      <c r="AO1410">
        <v>0</v>
      </c>
    </row>
    <row r="1411" spans="1:41" hidden="1" x14ac:dyDescent="0.3">
      <c r="A1411">
        <v>11141</v>
      </c>
      <c r="B1411">
        <v>202480</v>
      </c>
      <c r="C1411">
        <v>239953</v>
      </c>
      <c r="D1411">
        <v>457</v>
      </c>
      <c r="G1411" t="s">
        <v>1475</v>
      </c>
      <c r="H1411" t="s">
        <v>1476</v>
      </c>
      <c r="I1411">
        <v>0</v>
      </c>
      <c r="J1411" t="s">
        <v>519</v>
      </c>
      <c r="K1411" t="s">
        <v>520</v>
      </c>
      <c r="L1411">
        <v>2</v>
      </c>
      <c r="M1411">
        <v>25</v>
      </c>
      <c r="N1411" t="s">
        <v>760</v>
      </c>
      <c r="O1411" t="s">
        <v>761</v>
      </c>
      <c r="P1411" t="s">
        <v>762</v>
      </c>
      <c r="Q1411" t="s">
        <v>524</v>
      </c>
      <c r="R1411" t="s">
        <v>525</v>
      </c>
      <c r="S1411" t="s">
        <v>526</v>
      </c>
      <c r="T1411" t="s">
        <v>527</v>
      </c>
      <c r="U1411" t="s">
        <v>554</v>
      </c>
      <c r="V1411" t="s">
        <v>555</v>
      </c>
      <c r="W1411" t="s">
        <v>541</v>
      </c>
      <c r="X1411" t="s">
        <v>542</v>
      </c>
      <c r="Y1411" t="s">
        <v>648</v>
      </c>
      <c r="Z1411" t="s">
        <v>649</v>
      </c>
      <c r="AA1411" t="s">
        <v>29</v>
      </c>
      <c r="AB1411" s="3">
        <v>16181</v>
      </c>
      <c r="AC1411">
        <v>0</v>
      </c>
      <c r="AD1411">
        <v>0</v>
      </c>
      <c r="AE1411" s="3">
        <v>16181</v>
      </c>
      <c r="AF1411" s="3">
        <f t="shared" si="90"/>
        <v>0</v>
      </c>
      <c r="AG1411" s="3">
        <v>16181</v>
      </c>
      <c r="AH1411" s="3">
        <f t="shared" si="92"/>
        <v>16714.972999999998</v>
      </c>
      <c r="AI1411" s="3">
        <f t="shared" si="93"/>
        <v>17249.852135999998</v>
      </c>
      <c r="AJ1411">
        <v>0</v>
      </c>
      <c r="AK1411">
        <v>0</v>
      </c>
      <c r="AL1411">
        <v>39566.35</v>
      </c>
      <c r="AM1411">
        <f t="shared" si="91"/>
        <v>79132.7</v>
      </c>
      <c r="AN1411">
        <v>-23385.35</v>
      </c>
      <c r="AO1411">
        <v>244.52</v>
      </c>
    </row>
    <row r="1412" spans="1:41" hidden="1" x14ac:dyDescent="0.3">
      <c r="A1412">
        <v>11506</v>
      </c>
      <c r="B1412">
        <v>225887</v>
      </c>
      <c r="C1412">
        <v>257484</v>
      </c>
      <c r="D1412">
        <v>2303</v>
      </c>
      <c r="G1412" t="s">
        <v>1701</v>
      </c>
      <c r="H1412" t="s">
        <v>1702</v>
      </c>
      <c r="I1412">
        <v>0</v>
      </c>
      <c r="J1412" t="s">
        <v>519</v>
      </c>
      <c r="K1412" t="s">
        <v>520</v>
      </c>
      <c r="L1412">
        <v>3</v>
      </c>
      <c r="M1412">
        <v>40</v>
      </c>
      <c r="N1412" t="s">
        <v>703</v>
      </c>
      <c r="O1412" t="s">
        <v>704</v>
      </c>
      <c r="P1412" t="s">
        <v>705</v>
      </c>
      <c r="Q1412" t="s">
        <v>524</v>
      </c>
      <c r="R1412" t="s">
        <v>525</v>
      </c>
      <c r="S1412" t="s">
        <v>526</v>
      </c>
      <c r="T1412" t="s">
        <v>527</v>
      </c>
      <c r="U1412" t="s">
        <v>554</v>
      </c>
      <c r="V1412" t="s">
        <v>555</v>
      </c>
      <c r="W1412" t="s">
        <v>541</v>
      </c>
      <c r="X1412" t="s">
        <v>542</v>
      </c>
      <c r="Y1412" t="s">
        <v>944</v>
      </c>
      <c r="Z1412" t="s">
        <v>945</v>
      </c>
      <c r="AA1412" t="s">
        <v>29</v>
      </c>
      <c r="AB1412" s="3">
        <v>16083</v>
      </c>
      <c r="AC1412">
        <v>0</v>
      </c>
      <c r="AD1412">
        <v>0</v>
      </c>
      <c r="AE1412" s="3">
        <v>16083</v>
      </c>
      <c r="AF1412" s="3">
        <f t="shared" si="90"/>
        <v>0</v>
      </c>
      <c r="AG1412" s="3">
        <v>16083</v>
      </c>
      <c r="AH1412" s="3">
        <f t="shared" si="92"/>
        <v>16613.738999999998</v>
      </c>
      <c r="AI1412" s="3">
        <f t="shared" si="93"/>
        <v>17145.378647999998</v>
      </c>
      <c r="AJ1412">
        <v>0</v>
      </c>
      <c r="AK1412">
        <v>0</v>
      </c>
      <c r="AL1412">
        <v>0</v>
      </c>
      <c r="AM1412">
        <f t="shared" si="91"/>
        <v>0</v>
      </c>
      <c r="AN1412">
        <v>16083</v>
      </c>
      <c r="AO1412">
        <v>0</v>
      </c>
    </row>
    <row r="1413" spans="1:41" hidden="1" x14ac:dyDescent="0.3">
      <c r="A1413">
        <v>10930</v>
      </c>
      <c r="B1413">
        <v>224895</v>
      </c>
      <c r="C1413">
        <v>257065</v>
      </c>
      <c r="D1413">
        <v>246</v>
      </c>
      <c r="G1413" t="s">
        <v>1132</v>
      </c>
      <c r="H1413" t="s">
        <v>1133</v>
      </c>
      <c r="I1413">
        <v>0</v>
      </c>
      <c r="J1413" t="s">
        <v>519</v>
      </c>
      <c r="K1413" t="s">
        <v>520</v>
      </c>
      <c r="L1413">
        <v>2</v>
      </c>
      <c r="M1413">
        <v>33</v>
      </c>
      <c r="N1413" t="s">
        <v>610</v>
      </c>
      <c r="O1413" t="s">
        <v>611</v>
      </c>
      <c r="P1413" t="s">
        <v>612</v>
      </c>
      <c r="Q1413" t="s">
        <v>524</v>
      </c>
      <c r="R1413" t="s">
        <v>525</v>
      </c>
      <c r="S1413" t="s">
        <v>526</v>
      </c>
      <c r="T1413" t="s">
        <v>527</v>
      </c>
      <c r="U1413" t="s">
        <v>539</v>
      </c>
      <c r="V1413" t="s">
        <v>540</v>
      </c>
      <c r="W1413" t="s">
        <v>613</v>
      </c>
      <c r="X1413" t="s">
        <v>614</v>
      </c>
      <c r="Y1413" t="s">
        <v>532</v>
      </c>
      <c r="Z1413" t="s">
        <v>533</v>
      </c>
      <c r="AA1413" t="s">
        <v>28</v>
      </c>
      <c r="AB1413" s="3">
        <v>2579</v>
      </c>
      <c r="AC1413">
        <v>0</v>
      </c>
      <c r="AD1413">
        <v>0</v>
      </c>
      <c r="AE1413" s="3">
        <v>7579</v>
      </c>
      <c r="AF1413" s="3">
        <f t="shared" si="90"/>
        <v>0</v>
      </c>
      <c r="AG1413" s="3">
        <v>7579</v>
      </c>
      <c r="AH1413" s="3">
        <f t="shared" si="92"/>
        <v>7829.1069999999991</v>
      </c>
      <c r="AI1413" s="3">
        <f t="shared" si="93"/>
        <v>8079.6384239999988</v>
      </c>
      <c r="AJ1413">
        <v>0</v>
      </c>
      <c r="AK1413">
        <v>0</v>
      </c>
      <c r="AL1413">
        <v>2271.2199999999998</v>
      </c>
      <c r="AM1413">
        <f t="shared" si="91"/>
        <v>4542.4399999999996</v>
      </c>
      <c r="AN1413">
        <v>5307.78</v>
      </c>
      <c r="AO1413">
        <v>29.97</v>
      </c>
    </row>
    <row r="1414" spans="1:41" hidden="1" x14ac:dyDescent="0.3">
      <c r="A1414">
        <v>12244</v>
      </c>
      <c r="B1414">
        <v>224693</v>
      </c>
      <c r="C1414">
        <v>256975</v>
      </c>
      <c r="D1414">
        <v>6515</v>
      </c>
      <c r="G1414" t="s">
        <v>1890</v>
      </c>
      <c r="H1414" t="s">
        <v>1891</v>
      </c>
      <c r="I1414">
        <v>0</v>
      </c>
      <c r="J1414" t="s">
        <v>519</v>
      </c>
      <c r="K1414" t="s">
        <v>520</v>
      </c>
      <c r="L1414">
        <v>5</v>
      </c>
      <c r="M1414">
        <v>58</v>
      </c>
      <c r="N1414" t="s">
        <v>617</v>
      </c>
      <c r="O1414" t="s">
        <v>618</v>
      </c>
      <c r="P1414" t="s">
        <v>619</v>
      </c>
      <c r="Q1414" t="s">
        <v>524</v>
      </c>
      <c r="R1414" t="s">
        <v>525</v>
      </c>
      <c r="S1414" t="s">
        <v>526</v>
      </c>
      <c r="T1414" t="s">
        <v>527</v>
      </c>
      <c r="U1414" t="s">
        <v>779</v>
      </c>
      <c r="V1414" t="s">
        <v>780</v>
      </c>
      <c r="W1414" t="s">
        <v>541</v>
      </c>
      <c r="X1414" t="s">
        <v>542</v>
      </c>
      <c r="Y1414" t="s">
        <v>532</v>
      </c>
      <c r="Z1414" t="s">
        <v>533</v>
      </c>
      <c r="AA1414" t="s">
        <v>28</v>
      </c>
      <c r="AB1414" s="3">
        <v>7560</v>
      </c>
      <c r="AC1414">
        <v>0</v>
      </c>
      <c r="AD1414">
        <v>0</v>
      </c>
      <c r="AE1414" s="3">
        <v>7560</v>
      </c>
      <c r="AF1414" s="3">
        <f t="shared" si="90"/>
        <v>0</v>
      </c>
      <c r="AG1414" s="3">
        <v>7560</v>
      </c>
      <c r="AH1414" s="3">
        <f t="shared" si="92"/>
        <v>7809.48</v>
      </c>
      <c r="AI1414" s="3">
        <f t="shared" si="93"/>
        <v>8059.3833599999998</v>
      </c>
      <c r="AJ1414">
        <v>0</v>
      </c>
      <c r="AK1414">
        <v>0</v>
      </c>
      <c r="AL1414">
        <v>3466.66</v>
      </c>
      <c r="AM1414">
        <f t="shared" si="91"/>
        <v>6933.32</v>
      </c>
      <c r="AN1414">
        <v>4093.34</v>
      </c>
      <c r="AO1414">
        <v>45.86</v>
      </c>
    </row>
    <row r="1415" spans="1:41" hidden="1" x14ac:dyDescent="0.3">
      <c r="A1415">
        <v>10786</v>
      </c>
      <c r="B1415">
        <v>226035</v>
      </c>
      <c r="C1415">
        <v>257747</v>
      </c>
      <c r="D1415">
        <v>102</v>
      </c>
      <c r="E1415" t="str">
        <f>CONCATENATE(MID(G1415,8,3),F1415)</f>
        <v>032/053/1027</v>
      </c>
      <c r="F1415" s="252" t="s">
        <v>664</v>
      </c>
      <c r="G1415" t="s">
        <v>865</v>
      </c>
      <c r="H1415" t="s">
        <v>866</v>
      </c>
      <c r="I1415">
        <v>0</v>
      </c>
      <c r="J1415" t="s">
        <v>519</v>
      </c>
      <c r="K1415" t="s">
        <v>520</v>
      </c>
      <c r="L1415">
        <v>3</v>
      </c>
      <c r="M1415">
        <v>85</v>
      </c>
      <c r="N1415" t="s">
        <v>724</v>
      </c>
      <c r="O1415" t="s">
        <v>570</v>
      </c>
      <c r="P1415" t="s">
        <v>571</v>
      </c>
      <c r="Q1415" t="s">
        <v>524</v>
      </c>
      <c r="R1415" t="s">
        <v>525</v>
      </c>
      <c r="S1415" t="s">
        <v>526</v>
      </c>
      <c r="T1415" t="s">
        <v>527</v>
      </c>
      <c r="U1415" t="s">
        <v>554</v>
      </c>
      <c r="V1415" t="s">
        <v>555</v>
      </c>
      <c r="W1415" t="s">
        <v>541</v>
      </c>
      <c r="X1415" t="s">
        <v>542</v>
      </c>
      <c r="Y1415" t="s">
        <v>665</v>
      </c>
      <c r="Z1415" t="s">
        <v>666</v>
      </c>
      <c r="AA1415" t="s">
        <v>29</v>
      </c>
      <c r="AB1415" s="3">
        <v>15914</v>
      </c>
      <c r="AC1415">
        <v>0</v>
      </c>
      <c r="AD1415">
        <v>0</v>
      </c>
      <c r="AE1415" s="3">
        <v>15914</v>
      </c>
      <c r="AF1415" s="3">
        <f t="shared" si="90"/>
        <v>9282.2588059047666</v>
      </c>
      <c r="AG1415" s="3">
        <v>25196.258805904767</v>
      </c>
      <c r="AH1415" s="3">
        <f t="shared" si="92"/>
        <v>26027.735346499623</v>
      </c>
      <c r="AI1415" s="3">
        <f t="shared" si="93"/>
        <v>26860.622877587612</v>
      </c>
      <c r="AJ1415">
        <v>0</v>
      </c>
      <c r="AK1415">
        <v>0</v>
      </c>
      <c r="AL1415">
        <v>12560.15</v>
      </c>
      <c r="AM1415">
        <f t="shared" si="91"/>
        <v>25120.3</v>
      </c>
      <c r="AN1415">
        <v>3353.85</v>
      </c>
      <c r="AO1415">
        <v>78.930000000000007</v>
      </c>
    </row>
    <row r="1416" spans="1:41" hidden="1" x14ac:dyDescent="0.3">
      <c r="A1416">
        <v>11083</v>
      </c>
      <c r="B1416">
        <v>225005</v>
      </c>
      <c r="C1416">
        <v>257138</v>
      </c>
      <c r="D1416">
        <v>399</v>
      </c>
      <c r="G1416" t="s">
        <v>1340</v>
      </c>
      <c r="H1416" t="s">
        <v>1341</v>
      </c>
      <c r="I1416">
        <v>0</v>
      </c>
      <c r="J1416" t="s">
        <v>519</v>
      </c>
      <c r="K1416" t="s">
        <v>520</v>
      </c>
      <c r="L1416">
        <v>2</v>
      </c>
      <c r="M1416">
        <v>33</v>
      </c>
      <c r="N1416" t="s">
        <v>610</v>
      </c>
      <c r="O1416" t="s">
        <v>611</v>
      </c>
      <c r="P1416" t="s">
        <v>612</v>
      </c>
      <c r="Q1416" t="s">
        <v>524</v>
      </c>
      <c r="R1416" t="s">
        <v>525</v>
      </c>
      <c r="S1416" t="s">
        <v>526</v>
      </c>
      <c r="T1416" t="s">
        <v>527</v>
      </c>
      <c r="U1416" t="s">
        <v>554</v>
      </c>
      <c r="V1416" t="s">
        <v>555</v>
      </c>
      <c r="W1416" t="s">
        <v>613</v>
      </c>
      <c r="X1416" t="s">
        <v>614</v>
      </c>
      <c r="Y1416" t="s">
        <v>597</v>
      </c>
      <c r="Z1416" t="s">
        <v>598</v>
      </c>
      <c r="AA1416" t="s">
        <v>29</v>
      </c>
      <c r="AB1416" s="3">
        <v>15750</v>
      </c>
      <c r="AC1416">
        <v>0</v>
      </c>
      <c r="AD1416">
        <v>0</v>
      </c>
      <c r="AE1416" s="3">
        <v>15750</v>
      </c>
      <c r="AF1416" s="3">
        <f t="shared" si="90"/>
        <v>0</v>
      </c>
      <c r="AG1416" s="3">
        <v>15750</v>
      </c>
      <c r="AH1416" s="3">
        <f t="shared" si="92"/>
        <v>16269.749999999998</v>
      </c>
      <c r="AI1416" s="3">
        <f t="shared" si="93"/>
        <v>16790.381999999998</v>
      </c>
      <c r="AJ1416">
        <v>0</v>
      </c>
      <c r="AK1416">
        <v>0</v>
      </c>
      <c r="AL1416">
        <v>0</v>
      </c>
      <c r="AM1416">
        <f t="shared" si="91"/>
        <v>0</v>
      </c>
      <c r="AN1416">
        <v>15750</v>
      </c>
      <c r="AO1416">
        <v>0</v>
      </c>
    </row>
    <row r="1417" spans="1:41" hidden="1" x14ac:dyDescent="0.3">
      <c r="A1417">
        <v>12417</v>
      </c>
      <c r="B1417">
        <v>231918</v>
      </c>
      <c r="C1417">
        <v>256334</v>
      </c>
      <c r="D1417">
        <v>6622</v>
      </c>
      <c r="G1417" t="s">
        <v>1898</v>
      </c>
      <c r="H1417" t="s">
        <v>1899</v>
      </c>
      <c r="I1417">
        <v>0</v>
      </c>
      <c r="J1417" t="s">
        <v>519</v>
      </c>
      <c r="K1417" t="s">
        <v>520</v>
      </c>
      <c r="L1417">
        <v>5</v>
      </c>
      <c r="M1417">
        <v>58</v>
      </c>
      <c r="N1417" t="s">
        <v>617</v>
      </c>
      <c r="O1417" t="s">
        <v>618</v>
      </c>
      <c r="P1417" t="s">
        <v>619</v>
      </c>
      <c r="Q1417" t="s">
        <v>524</v>
      </c>
      <c r="R1417" t="s">
        <v>525</v>
      </c>
      <c r="S1417" t="s">
        <v>526</v>
      </c>
      <c r="T1417" t="s">
        <v>527</v>
      </c>
      <c r="U1417" t="s">
        <v>779</v>
      </c>
      <c r="V1417" t="s">
        <v>780</v>
      </c>
      <c r="W1417" t="s">
        <v>541</v>
      </c>
      <c r="X1417" t="s">
        <v>542</v>
      </c>
      <c r="Y1417" t="s">
        <v>1102</v>
      </c>
      <c r="Z1417" t="s">
        <v>1103</v>
      </c>
      <c r="AA1417" t="s">
        <v>24</v>
      </c>
      <c r="AB1417" s="3">
        <v>116640</v>
      </c>
      <c r="AC1417">
        <v>40000</v>
      </c>
      <c r="AD1417">
        <v>0</v>
      </c>
      <c r="AE1417" s="3">
        <v>156640</v>
      </c>
      <c r="AF1417" s="3">
        <f t="shared" si="90"/>
        <v>0</v>
      </c>
      <c r="AG1417" s="3">
        <v>156640</v>
      </c>
      <c r="AH1417" s="3">
        <f t="shared" si="92"/>
        <v>161809.12</v>
      </c>
      <c r="AI1417" s="3">
        <f t="shared" si="93"/>
        <v>166987.01183999999</v>
      </c>
      <c r="AJ1417">
        <v>0</v>
      </c>
      <c r="AK1417">
        <v>0</v>
      </c>
      <c r="AL1417">
        <v>303813.65000000002</v>
      </c>
      <c r="AM1417">
        <f t="shared" si="91"/>
        <v>607627.30000000005</v>
      </c>
      <c r="AN1417">
        <v>-147173.65</v>
      </c>
      <c r="AO1417">
        <v>193.96</v>
      </c>
    </row>
    <row r="1418" spans="1:41" hidden="1" x14ac:dyDescent="0.3">
      <c r="A1418">
        <v>12247</v>
      </c>
      <c r="B1418">
        <v>231989</v>
      </c>
      <c r="C1418">
        <v>256390</v>
      </c>
      <c r="D1418">
        <v>6518</v>
      </c>
      <c r="G1418" t="s">
        <v>1900</v>
      </c>
      <c r="H1418" t="s">
        <v>1901</v>
      </c>
      <c r="I1418">
        <v>0</v>
      </c>
      <c r="J1418" t="s">
        <v>519</v>
      </c>
      <c r="K1418" t="s">
        <v>520</v>
      </c>
      <c r="L1418">
        <v>5</v>
      </c>
      <c r="M1418">
        <v>58</v>
      </c>
      <c r="N1418" t="s">
        <v>617</v>
      </c>
      <c r="O1418" t="s">
        <v>618</v>
      </c>
      <c r="P1418" t="s">
        <v>619</v>
      </c>
      <c r="Q1418" t="s">
        <v>524</v>
      </c>
      <c r="R1418" t="s">
        <v>525</v>
      </c>
      <c r="S1418" t="s">
        <v>526</v>
      </c>
      <c r="T1418" t="s">
        <v>527</v>
      </c>
      <c r="U1418" t="s">
        <v>779</v>
      </c>
      <c r="V1418" t="s">
        <v>780</v>
      </c>
      <c r="W1418" t="s">
        <v>541</v>
      </c>
      <c r="X1418" t="s">
        <v>542</v>
      </c>
      <c r="Y1418" t="s">
        <v>1102</v>
      </c>
      <c r="Z1418" t="s">
        <v>1103</v>
      </c>
      <c r="AA1418" t="s">
        <v>24</v>
      </c>
      <c r="AB1418" s="3">
        <v>116640</v>
      </c>
      <c r="AC1418">
        <v>35000</v>
      </c>
      <c r="AD1418">
        <v>0</v>
      </c>
      <c r="AE1418" s="3">
        <v>152640</v>
      </c>
      <c r="AF1418" s="3">
        <f t="shared" si="90"/>
        <v>0</v>
      </c>
      <c r="AG1418" s="3">
        <v>152640</v>
      </c>
      <c r="AH1418" s="3">
        <f t="shared" si="92"/>
        <v>157677.12</v>
      </c>
      <c r="AI1418" s="3">
        <f t="shared" si="93"/>
        <v>162722.78784</v>
      </c>
      <c r="AJ1418">
        <v>10093.5</v>
      </c>
      <c r="AK1418">
        <v>0</v>
      </c>
      <c r="AL1418">
        <v>141607.47</v>
      </c>
      <c r="AM1418">
        <f t="shared" si="91"/>
        <v>283214.94</v>
      </c>
      <c r="AN1418">
        <v>939.03</v>
      </c>
      <c r="AO1418">
        <v>92.77</v>
      </c>
    </row>
    <row r="1419" spans="1:41" hidden="1" x14ac:dyDescent="0.3">
      <c r="A1419">
        <v>11152</v>
      </c>
      <c r="B1419">
        <v>201143</v>
      </c>
      <c r="C1419">
        <v>238631</v>
      </c>
      <c r="D1419">
        <v>468</v>
      </c>
      <c r="G1419" t="s">
        <v>1500</v>
      </c>
      <c r="H1419" t="s">
        <v>1501</v>
      </c>
      <c r="I1419">
        <v>0</v>
      </c>
      <c r="J1419" t="s">
        <v>519</v>
      </c>
      <c r="K1419" t="s">
        <v>520</v>
      </c>
      <c r="L1419">
        <v>6</v>
      </c>
      <c r="M1419">
        <v>61</v>
      </c>
      <c r="N1419" t="s">
        <v>788</v>
      </c>
      <c r="O1419" t="s">
        <v>545</v>
      </c>
      <c r="P1419" t="s">
        <v>546</v>
      </c>
      <c r="Q1419" t="s">
        <v>524</v>
      </c>
      <c r="R1419" t="s">
        <v>525</v>
      </c>
      <c r="S1419" t="s">
        <v>526</v>
      </c>
      <c r="T1419" t="s">
        <v>527</v>
      </c>
      <c r="U1419" t="s">
        <v>554</v>
      </c>
      <c r="V1419" t="s">
        <v>555</v>
      </c>
      <c r="W1419" t="s">
        <v>541</v>
      </c>
      <c r="X1419" t="s">
        <v>542</v>
      </c>
      <c r="Y1419" t="s">
        <v>648</v>
      </c>
      <c r="Z1419" t="s">
        <v>649</v>
      </c>
      <c r="AA1419" t="s">
        <v>29</v>
      </c>
      <c r="AB1419" s="3">
        <v>15627</v>
      </c>
      <c r="AC1419">
        <v>0</v>
      </c>
      <c r="AD1419">
        <v>0</v>
      </c>
      <c r="AE1419" s="3">
        <v>15627</v>
      </c>
      <c r="AF1419" s="3">
        <f t="shared" si="90"/>
        <v>0</v>
      </c>
      <c r="AG1419" s="3">
        <v>15627</v>
      </c>
      <c r="AH1419" s="3">
        <f t="shared" si="92"/>
        <v>16142.690999999999</v>
      </c>
      <c r="AI1419" s="3">
        <f t="shared" si="93"/>
        <v>16659.257111999999</v>
      </c>
      <c r="AJ1419">
        <v>0</v>
      </c>
      <c r="AK1419">
        <v>0</v>
      </c>
      <c r="AL1419">
        <v>101458.92</v>
      </c>
      <c r="AM1419">
        <f t="shared" si="91"/>
        <v>202917.84</v>
      </c>
      <c r="AN1419">
        <v>-85831.92</v>
      </c>
      <c r="AO1419">
        <v>649.25</v>
      </c>
    </row>
    <row r="1420" spans="1:41" hidden="1" x14ac:dyDescent="0.3">
      <c r="A1420">
        <v>11528</v>
      </c>
      <c r="B1420">
        <v>225881</v>
      </c>
      <c r="C1420">
        <v>257480</v>
      </c>
      <c r="D1420">
        <v>2325</v>
      </c>
      <c r="G1420" t="s">
        <v>1745</v>
      </c>
      <c r="H1420" t="s">
        <v>1746</v>
      </c>
      <c r="I1420">
        <v>0</v>
      </c>
      <c r="J1420" t="s">
        <v>519</v>
      </c>
      <c r="K1420" t="s">
        <v>520</v>
      </c>
      <c r="L1420">
        <v>6</v>
      </c>
      <c r="M1420">
        <v>75</v>
      </c>
      <c r="N1420" t="s">
        <v>635</v>
      </c>
      <c r="O1420" t="s">
        <v>636</v>
      </c>
      <c r="P1420" t="s">
        <v>637</v>
      </c>
      <c r="Q1420" t="s">
        <v>524</v>
      </c>
      <c r="R1420" t="s">
        <v>525</v>
      </c>
      <c r="S1420" t="s">
        <v>526</v>
      </c>
      <c r="T1420" t="s">
        <v>527</v>
      </c>
      <c r="U1420" t="s">
        <v>554</v>
      </c>
      <c r="V1420" t="s">
        <v>555</v>
      </c>
      <c r="W1420" t="s">
        <v>541</v>
      </c>
      <c r="X1420" t="s">
        <v>542</v>
      </c>
      <c r="Y1420" t="s">
        <v>944</v>
      </c>
      <c r="Z1420" t="s">
        <v>945</v>
      </c>
      <c r="AA1420" t="s">
        <v>29</v>
      </c>
      <c r="AB1420" s="3">
        <v>30313</v>
      </c>
      <c r="AC1420">
        <v>-15000</v>
      </c>
      <c r="AD1420">
        <v>0</v>
      </c>
      <c r="AE1420" s="3">
        <v>15313</v>
      </c>
      <c r="AF1420" s="3">
        <f t="shared" si="90"/>
        <v>0</v>
      </c>
      <c r="AG1420" s="3">
        <v>15313</v>
      </c>
      <c r="AH1420" s="3">
        <f t="shared" si="92"/>
        <v>15818.328999999998</v>
      </c>
      <c r="AI1420" s="3">
        <f t="shared" si="93"/>
        <v>16324.515527999998</v>
      </c>
      <c r="AJ1420">
        <v>0</v>
      </c>
      <c r="AK1420">
        <v>0</v>
      </c>
      <c r="AL1420">
        <v>4568.83</v>
      </c>
      <c r="AM1420">
        <f t="shared" si="91"/>
        <v>9137.66</v>
      </c>
      <c r="AN1420">
        <v>10744.17</v>
      </c>
      <c r="AO1420">
        <v>29.84</v>
      </c>
    </row>
    <row r="1421" spans="1:41" hidden="1" x14ac:dyDescent="0.3">
      <c r="A1421">
        <v>10732</v>
      </c>
      <c r="B1421">
        <v>203387</v>
      </c>
      <c r="C1421">
        <v>240838</v>
      </c>
      <c r="D1421">
        <v>48</v>
      </c>
      <c r="G1421" t="s">
        <v>725</v>
      </c>
      <c r="H1421" t="s">
        <v>726</v>
      </c>
      <c r="I1421">
        <v>0</v>
      </c>
      <c r="J1421" t="s">
        <v>519</v>
      </c>
      <c r="K1421" t="s">
        <v>520</v>
      </c>
      <c r="L1421">
        <v>6</v>
      </c>
      <c r="M1421">
        <v>71</v>
      </c>
      <c r="N1421" t="s">
        <v>710</v>
      </c>
      <c r="O1421" t="s">
        <v>711</v>
      </c>
      <c r="P1421" t="s">
        <v>712</v>
      </c>
      <c r="Q1421" t="s">
        <v>524</v>
      </c>
      <c r="R1421" t="s">
        <v>525</v>
      </c>
      <c r="S1421" t="s">
        <v>526</v>
      </c>
      <c r="T1421" t="s">
        <v>527</v>
      </c>
      <c r="U1421" t="s">
        <v>554</v>
      </c>
      <c r="V1421" t="s">
        <v>555</v>
      </c>
      <c r="W1421" t="s">
        <v>541</v>
      </c>
      <c r="X1421" t="s">
        <v>542</v>
      </c>
      <c r="Y1421" t="s">
        <v>588</v>
      </c>
      <c r="Z1421" t="s">
        <v>589</v>
      </c>
      <c r="AA1421" t="s">
        <v>29</v>
      </c>
      <c r="AB1421" s="3">
        <v>15000</v>
      </c>
      <c r="AC1421">
        <v>0</v>
      </c>
      <c r="AD1421">
        <v>0</v>
      </c>
      <c r="AE1421" s="3">
        <v>15000</v>
      </c>
      <c r="AF1421" s="3">
        <f t="shared" si="90"/>
        <v>0</v>
      </c>
      <c r="AG1421" s="3">
        <v>15000</v>
      </c>
      <c r="AH1421" s="3">
        <f t="shared" si="92"/>
        <v>15494.999999999998</v>
      </c>
      <c r="AI1421" s="3">
        <f t="shared" si="93"/>
        <v>15990.839999999998</v>
      </c>
      <c r="AJ1421">
        <v>0</v>
      </c>
      <c r="AK1421">
        <v>0</v>
      </c>
      <c r="AL1421">
        <v>0</v>
      </c>
      <c r="AM1421">
        <f t="shared" si="91"/>
        <v>0</v>
      </c>
      <c r="AN1421">
        <v>15000</v>
      </c>
      <c r="AO1421">
        <v>0</v>
      </c>
    </row>
    <row r="1422" spans="1:41" hidden="1" x14ac:dyDescent="0.3">
      <c r="A1422">
        <v>12245</v>
      </c>
      <c r="B1422">
        <v>224679</v>
      </c>
      <c r="C1422">
        <v>256961</v>
      </c>
      <c r="D1422">
        <v>6516</v>
      </c>
      <c r="G1422" t="s">
        <v>1892</v>
      </c>
      <c r="H1422" t="s">
        <v>1893</v>
      </c>
      <c r="I1422">
        <v>0</v>
      </c>
      <c r="J1422" t="s">
        <v>519</v>
      </c>
      <c r="K1422" t="s">
        <v>520</v>
      </c>
      <c r="L1422">
        <v>5</v>
      </c>
      <c r="M1422">
        <v>58</v>
      </c>
      <c r="N1422" t="s">
        <v>617</v>
      </c>
      <c r="O1422" t="s">
        <v>618</v>
      </c>
      <c r="P1422" t="s">
        <v>619</v>
      </c>
      <c r="Q1422" t="s">
        <v>524</v>
      </c>
      <c r="R1422" t="s">
        <v>525</v>
      </c>
      <c r="S1422" t="s">
        <v>526</v>
      </c>
      <c r="T1422" t="s">
        <v>527</v>
      </c>
      <c r="U1422" t="s">
        <v>779</v>
      </c>
      <c r="V1422" t="s">
        <v>780</v>
      </c>
      <c r="W1422" t="s">
        <v>541</v>
      </c>
      <c r="X1422" t="s">
        <v>542</v>
      </c>
      <c r="Y1422" t="s">
        <v>532</v>
      </c>
      <c r="Z1422" t="s">
        <v>533</v>
      </c>
      <c r="AA1422" t="s">
        <v>28</v>
      </c>
      <c r="AB1422" s="3">
        <v>7560</v>
      </c>
      <c r="AC1422">
        <v>0</v>
      </c>
      <c r="AD1422">
        <v>0</v>
      </c>
      <c r="AE1422" s="3">
        <v>7560</v>
      </c>
      <c r="AF1422" s="3">
        <f t="shared" si="90"/>
        <v>0</v>
      </c>
      <c r="AG1422" s="3">
        <v>7560</v>
      </c>
      <c r="AH1422" s="3">
        <f t="shared" si="92"/>
        <v>7809.48</v>
      </c>
      <c r="AI1422" s="3">
        <f t="shared" si="93"/>
        <v>8059.3833599999998</v>
      </c>
      <c r="AJ1422">
        <v>0</v>
      </c>
      <c r="AK1422">
        <v>0</v>
      </c>
      <c r="AL1422">
        <v>0</v>
      </c>
      <c r="AM1422">
        <f t="shared" si="91"/>
        <v>0</v>
      </c>
      <c r="AN1422">
        <v>7560</v>
      </c>
      <c r="AO1422">
        <v>0</v>
      </c>
    </row>
    <row r="1423" spans="1:41" hidden="1" x14ac:dyDescent="0.3">
      <c r="A1423">
        <v>12246</v>
      </c>
      <c r="B1423">
        <v>224680</v>
      </c>
      <c r="C1423">
        <v>256962</v>
      </c>
      <c r="D1423">
        <v>6517</v>
      </c>
      <c r="G1423" t="s">
        <v>1896</v>
      </c>
      <c r="H1423" t="s">
        <v>1897</v>
      </c>
      <c r="I1423">
        <v>0</v>
      </c>
      <c r="J1423" t="s">
        <v>519</v>
      </c>
      <c r="K1423" t="s">
        <v>520</v>
      </c>
      <c r="L1423">
        <v>5</v>
      </c>
      <c r="M1423">
        <v>58</v>
      </c>
      <c r="N1423" t="s">
        <v>617</v>
      </c>
      <c r="O1423" t="s">
        <v>618</v>
      </c>
      <c r="P1423" t="s">
        <v>619</v>
      </c>
      <c r="Q1423" t="s">
        <v>524</v>
      </c>
      <c r="R1423" t="s">
        <v>525</v>
      </c>
      <c r="S1423" t="s">
        <v>526</v>
      </c>
      <c r="T1423" t="s">
        <v>527</v>
      </c>
      <c r="U1423" t="s">
        <v>779</v>
      </c>
      <c r="V1423" t="s">
        <v>780</v>
      </c>
      <c r="W1423" t="s">
        <v>541</v>
      </c>
      <c r="X1423" t="s">
        <v>542</v>
      </c>
      <c r="Y1423" t="s">
        <v>532</v>
      </c>
      <c r="Z1423" t="s">
        <v>533</v>
      </c>
      <c r="AA1423" t="s">
        <v>28</v>
      </c>
      <c r="AB1423" s="3">
        <v>7560</v>
      </c>
      <c r="AC1423">
        <v>0</v>
      </c>
      <c r="AD1423">
        <v>0</v>
      </c>
      <c r="AE1423" s="3">
        <v>7560</v>
      </c>
      <c r="AF1423" s="3">
        <f t="shared" si="90"/>
        <v>0</v>
      </c>
      <c r="AG1423" s="3">
        <v>7560</v>
      </c>
      <c r="AH1423" s="3">
        <f t="shared" si="92"/>
        <v>7809.48</v>
      </c>
      <c r="AI1423" s="3">
        <f t="shared" si="93"/>
        <v>8059.3833599999998</v>
      </c>
      <c r="AJ1423">
        <v>0</v>
      </c>
      <c r="AK1423">
        <v>0</v>
      </c>
      <c r="AL1423">
        <v>0</v>
      </c>
      <c r="AM1423">
        <f t="shared" si="91"/>
        <v>0</v>
      </c>
      <c r="AN1423">
        <v>7560</v>
      </c>
      <c r="AO1423">
        <v>0</v>
      </c>
    </row>
    <row r="1424" spans="1:41" hidden="1" x14ac:dyDescent="0.3">
      <c r="A1424">
        <v>12388</v>
      </c>
      <c r="B1424">
        <v>224570</v>
      </c>
      <c r="C1424">
        <v>256883</v>
      </c>
      <c r="D1424">
        <v>6563</v>
      </c>
      <c r="G1424" t="s">
        <v>2024</v>
      </c>
      <c r="H1424" t="s">
        <v>2025</v>
      </c>
      <c r="I1424">
        <v>0</v>
      </c>
      <c r="J1424" t="s">
        <v>519</v>
      </c>
      <c r="K1424" t="s">
        <v>520</v>
      </c>
      <c r="L1424">
        <v>5</v>
      </c>
      <c r="M1424">
        <v>58</v>
      </c>
      <c r="N1424" t="s">
        <v>617</v>
      </c>
      <c r="O1424" t="s">
        <v>618</v>
      </c>
      <c r="P1424" t="s">
        <v>619</v>
      </c>
      <c r="Q1424" t="s">
        <v>524</v>
      </c>
      <c r="R1424" t="s">
        <v>525</v>
      </c>
      <c r="S1424" t="s">
        <v>526</v>
      </c>
      <c r="T1424" t="s">
        <v>527</v>
      </c>
      <c r="U1424" t="s">
        <v>779</v>
      </c>
      <c r="V1424" t="s">
        <v>780</v>
      </c>
      <c r="W1424" t="s">
        <v>541</v>
      </c>
      <c r="X1424" t="s">
        <v>542</v>
      </c>
      <c r="Y1424" t="s">
        <v>532</v>
      </c>
      <c r="Z1424" t="s">
        <v>533</v>
      </c>
      <c r="AA1424" t="s">
        <v>28</v>
      </c>
      <c r="AB1424" s="3">
        <v>7560</v>
      </c>
      <c r="AC1424">
        <v>0</v>
      </c>
      <c r="AD1424">
        <v>0</v>
      </c>
      <c r="AE1424" s="3">
        <v>7560</v>
      </c>
      <c r="AF1424" s="3">
        <f t="shared" si="90"/>
        <v>0</v>
      </c>
      <c r="AG1424" s="3">
        <v>7560</v>
      </c>
      <c r="AH1424" s="3">
        <f t="shared" si="92"/>
        <v>7809.48</v>
      </c>
      <c r="AI1424" s="3">
        <f t="shared" si="93"/>
        <v>8059.3833599999998</v>
      </c>
      <c r="AJ1424">
        <v>0</v>
      </c>
      <c r="AK1424">
        <v>0</v>
      </c>
      <c r="AL1424">
        <v>130.44</v>
      </c>
      <c r="AM1424">
        <f t="shared" si="91"/>
        <v>260.88</v>
      </c>
      <c r="AN1424">
        <v>7429.56</v>
      </c>
      <c r="AO1424">
        <v>1.73</v>
      </c>
    </row>
    <row r="1425" spans="1:41" hidden="1" x14ac:dyDescent="0.3">
      <c r="A1425">
        <v>12396</v>
      </c>
      <c r="B1425">
        <v>231909</v>
      </c>
      <c r="C1425">
        <v>256325</v>
      </c>
      <c r="D1425">
        <v>6581</v>
      </c>
      <c r="G1425" t="s">
        <v>1904</v>
      </c>
      <c r="H1425" t="s">
        <v>1905</v>
      </c>
      <c r="I1425">
        <v>0</v>
      </c>
      <c r="J1425" t="s">
        <v>519</v>
      </c>
      <c r="K1425" t="s">
        <v>520</v>
      </c>
      <c r="L1425">
        <v>5</v>
      </c>
      <c r="M1425">
        <v>58</v>
      </c>
      <c r="N1425" t="s">
        <v>617</v>
      </c>
      <c r="O1425" t="s">
        <v>618</v>
      </c>
      <c r="P1425" t="s">
        <v>619</v>
      </c>
      <c r="Q1425" t="s">
        <v>524</v>
      </c>
      <c r="R1425" t="s">
        <v>525</v>
      </c>
      <c r="S1425" t="s">
        <v>526</v>
      </c>
      <c r="T1425" t="s">
        <v>527</v>
      </c>
      <c r="U1425" t="s">
        <v>779</v>
      </c>
      <c r="V1425" t="s">
        <v>780</v>
      </c>
      <c r="W1425" t="s">
        <v>541</v>
      </c>
      <c r="X1425" t="s">
        <v>542</v>
      </c>
      <c r="Y1425" t="s">
        <v>1102</v>
      </c>
      <c r="Z1425" t="s">
        <v>1103</v>
      </c>
      <c r="AA1425" t="s">
        <v>24</v>
      </c>
      <c r="AB1425" s="3">
        <v>92340</v>
      </c>
      <c r="AC1425">
        <v>55000</v>
      </c>
      <c r="AD1425">
        <v>0</v>
      </c>
      <c r="AE1425" s="3">
        <v>147340</v>
      </c>
      <c r="AF1425" s="3">
        <f t="shared" si="90"/>
        <v>0</v>
      </c>
      <c r="AG1425" s="3">
        <v>147340</v>
      </c>
      <c r="AH1425" s="3">
        <f t="shared" si="92"/>
        <v>152202.22</v>
      </c>
      <c r="AI1425" s="3">
        <f t="shared" si="93"/>
        <v>157072.69104000001</v>
      </c>
      <c r="AJ1425">
        <v>0</v>
      </c>
      <c r="AK1425">
        <v>0</v>
      </c>
      <c r="AL1425">
        <v>133319.35999999999</v>
      </c>
      <c r="AM1425">
        <f t="shared" si="91"/>
        <v>266638.71999999997</v>
      </c>
      <c r="AN1425">
        <v>14020.64</v>
      </c>
      <c r="AO1425">
        <v>90.48</v>
      </c>
    </row>
    <row r="1426" spans="1:41" hidden="1" x14ac:dyDescent="0.3">
      <c r="A1426">
        <v>12272</v>
      </c>
      <c r="B1426">
        <v>224310</v>
      </c>
      <c r="C1426">
        <v>256749</v>
      </c>
      <c r="D1426">
        <v>6628</v>
      </c>
      <c r="G1426" t="s">
        <v>1982</v>
      </c>
      <c r="H1426" t="s">
        <v>1983</v>
      </c>
      <c r="I1426">
        <v>0</v>
      </c>
      <c r="J1426" t="s">
        <v>519</v>
      </c>
      <c r="K1426" t="s">
        <v>520</v>
      </c>
      <c r="L1426">
        <v>5</v>
      </c>
      <c r="M1426">
        <v>58</v>
      </c>
      <c r="N1426" t="s">
        <v>617</v>
      </c>
      <c r="O1426" t="s">
        <v>618</v>
      </c>
      <c r="P1426" t="s">
        <v>619</v>
      </c>
      <c r="Q1426" t="s">
        <v>524</v>
      </c>
      <c r="R1426" t="s">
        <v>525</v>
      </c>
      <c r="S1426" t="s">
        <v>526</v>
      </c>
      <c r="T1426" t="s">
        <v>527</v>
      </c>
      <c r="U1426" t="s">
        <v>779</v>
      </c>
      <c r="V1426" t="s">
        <v>780</v>
      </c>
      <c r="W1426" t="s">
        <v>530</v>
      </c>
      <c r="X1426" t="s">
        <v>531</v>
      </c>
      <c r="Y1426" t="s">
        <v>706</v>
      </c>
      <c r="Z1426" t="s">
        <v>707</v>
      </c>
      <c r="AA1426" t="s">
        <v>28</v>
      </c>
      <c r="AB1426" s="3">
        <v>7554</v>
      </c>
      <c r="AC1426">
        <v>0</v>
      </c>
      <c r="AD1426">
        <v>0</v>
      </c>
      <c r="AE1426" s="3">
        <v>7554</v>
      </c>
      <c r="AF1426" s="3">
        <f t="shared" si="90"/>
        <v>0</v>
      </c>
      <c r="AG1426" s="3">
        <v>7554</v>
      </c>
      <c r="AH1426" s="3">
        <f t="shared" si="92"/>
        <v>7803.2819999999992</v>
      </c>
      <c r="AI1426" s="3">
        <f t="shared" si="93"/>
        <v>8052.9870239999991</v>
      </c>
      <c r="AJ1426">
        <v>0</v>
      </c>
      <c r="AK1426">
        <v>0</v>
      </c>
      <c r="AL1426">
        <v>0</v>
      </c>
      <c r="AM1426">
        <f t="shared" si="91"/>
        <v>0</v>
      </c>
      <c r="AN1426">
        <v>7554</v>
      </c>
      <c r="AO1426">
        <v>0</v>
      </c>
    </row>
    <row r="1427" spans="1:41" hidden="1" x14ac:dyDescent="0.3">
      <c r="A1427">
        <v>11090</v>
      </c>
      <c r="B1427">
        <v>205651</v>
      </c>
      <c r="C1427">
        <v>243070</v>
      </c>
      <c r="D1427">
        <v>406</v>
      </c>
      <c r="G1427" t="s">
        <v>1394</v>
      </c>
      <c r="H1427" t="s">
        <v>1395</v>
      </c>
      <c r="I1427">
        <v>0</v>
      </c>
      <c r="J1427" t="s">
        <v>519</v>
      </c>
      <c r="K1427" t="s">
        <v>520</v>
      </c>
      <c r="L1427">
        <v>3</v>
      </c>
      <c r="M1427">
        <v>36</v>
      </c>
      <c r="N1427" t="s">
        <v>607</v>
      </c>
      <c r="O1427" t="s">
        <v>570</v>
      </c>
      <c r="P1427" t="s">
        <v>571</v>
      </c>
      <c r="Q1427" t="s">
        <v>524</v>
      </c>
      <c r="R1427" t="s">
        <v>525</v>
      </c>
      <c r="S1427" t="s">
        <v>526</v>
      </c>
      <c r="T1427" t="s">
        <v>527</v>
      </c>
      <c r="U1427" t="s">
        <v>554</v>
      </c>
      <c r="V1427" t="s">
        <v>555</v>
      </c>
      <c r="W1427" t="s">
        <v>541</v>
      </c>
      <c r="X1427" t="s">
        <v>542</v>
      </c>
      <c r="Y1427" t="s">
        <v>588</v>
      </c>
      <c r="Z1427" t="s">
        <v>589</v>
      </c>
      <c r="AA1427" t="s">
        <v>29</v>
      </c>
      <c r="AB1427" s="3">
        <v>15000</v>
      </c>
      <c r="AC1427">
        <v>0</v>
      </c>
      <c r="AD1427">
        <v>0</v>
      </c>
      <c r="AE1427" s="3">
        <v>15000</v>
      </c>
      <c r="AF1427" s="3">
        <f t="shared" si="90"/>
        <v>0</v>
      </c>
      <c r="AG1427" s="3">
        <v>15000</v>
      </c>
      <c r="AH1427" s="3">
        <f t="shared" si="92"/>
        <v>15494.999999999998</v>
      </c>
      <c r="AI1427" s="3">
        <f t="shared" si="93"/>
        <v>15990.839999999998</v>
      </c>
      <c r="AJ1427">
        <v>0</v>
      </c>
      <c r="AK1427">
        <v>0</v>
      </c>
      <c r="AL1427">
        <v>6521.74</v>
      </c>
      <c r="AM1427">
        <f t="shared" si="91"/>
        <v>13043.48</v>
      </c>
      <c r="AN1427">
        <v>8478.26</v>
      </c>
      <c r="AO1427">
        <v>43.48</v>
      </c>
    </row>
    <row r="1428" spans="1:41" hidden="1" x14ac:dyDescent="0.3">
      <c r="A1428">
        <v>11090</v>
      </c>
      <c r="B1428">
        <v>205660</v>
      </c>
      <c r="C1428">
        <v>243079</v>
      </c>
      <c r="D1428">
        <v>406</v>
      </c>
      <c r="G1428" t="s">
        <v>1394</v>
      </c>
      <c r="H1428" t="s">
        <v>1395</v>
      </c>
      <c r="I1428">
        <v>0</v>
      </c>
      <c r="J1428" t="s">
        <v>519</v>
      </c>
      <c r="K1428" t="s">
        <v>520</v>
      </c>
      <c r="L1428">
        <v>3</v>
      </c>
      <c r="M1428">
        <v>36</v>
      </c>
      <c r="N1428" t="s">
        <v>607</v>
      </c>
      <c r="O1428" t="s">
        <v>570</v>
      </c>
      <c r="P1428" t="s">
        <v>571</v>
      </c>
      <c r="Q1428" t="s">
        <v>524</v>
      </c>
      <c r="R1428" t="s">
        <v>525</v>
      </c>
      <c r="S1428" t="s">
        <v>526</v>
      </c>
      <c r="T1428" t="s">
        <v>527</v>
      </c>
      <c r="U1428" t="s">
        <v>554</v>
      </c>
      <c r="V1428" t="s">
        <v>555</v>
      </c>
      <c r="W1428" t="s">
        <v>541</v>
      </c>
      <c r="X1428" t="s">
        <v>542</v>
      </c>
      <c r="Y1428" t="s">
        <v>1396</v>
      </c>
      <c r="Z1428" t="s">
        <v>1397</v>
      </c>
      <c r="AA1428" t="s">
        <v>29</v>
      </c>
      <c r="AB1428" s="3">
        <v>15000</v>
      </c>
      <c r="AC1428">
        <v>0</v>
      </c>
      <c r="AD1428">
        <v>0</v>
      </c>
      <c r="AE1428" s="3">
        <v>15000</v>
      </c>
      <c r="AF1428" s="3">
        <f t="shared" si="90"/>
        <v>0</v>
      </c>
      <c r="AG1428" s="3">
        <v>15000</v>
      </c>
      <c r="AH1428" s="3">
        <f t="shared" si="92"/>
        <v>15494.999999999998</v>
      </c>
      <c r="AI1428" s="3">
        <f t="shared" si="93"/>
        <v>15990.839999999998</v>
      </c>
      <c r="AJ1428">
        <v>0</v>
      </c>
      <c r="AK1428">
        <v>0</v>
      </c>
      <c r="AL1428">
        <v>0</v>
      </c>
      <c r="AM1428">
        <f t="shared" si="91"/>
        <v>0</v>
      </c>
      <c r="AN1428">
        <v>15000</v>
      </c>
      <c r="AO1428">
        <v>0</v>
      </c>
    </row>
    <row r="1429" spans="1:41" hidden="1" x14ac:dyDescent="0.3">
      <c r="A1429">
        <v>12316</v>
      </c>
      <c r="B1429">
        <v>231767</v>
      </c>
      <c r="C1429">
        <v>257697</v>
      </c>
      <c r="D1429">
        <v>6528</v>
      </c>
      <c r="G1429" t="s">
        <v>2042</v>
      </c>
      <c r="H1429" t="s">
        <v>2043</v>
      </c>
      <c r="I1429">
        <v>0</v>
      </c>
      <c r="J1429" t="s">
        <v>519</v>
      </c>
      <c r="K1429" t="s">
        <v>520</v>
      </c>
      <c r="L1429">
        <v>5</v>
      </c>
      <c r="M1429">
        <v>58</v>
      </c>
      <c r="N1429" t="s">
        <v>617</v>
      </c>
      <c r="O1429" t="s">
        <v>618</v>
      </c>
      <c r="P1429" t="s">
        <v>619</v>
      </c>
      <c r="Q1429" t="s">
        <v>524</v>
      </c>
      <c r="R1429" t="s">
        <v>525</v>
      </c>
      <c r="S1429" t="s">
        <v>526</v>
      </c>
      <c r="T1429" t="s">
        <v>527</v>
      </c>
      <c r="U1429" t="s">
        <v>779</v>
      </c>
      <c r="V1429" t="s">
        <v>780</v>
      </c>
      <c r="W1429" t="s">
        <v>530</v>
      </c>
      <c r="X1429" t="s">
        <v>531</v>
      </c>
      <c r="Y1429" t="s">
        <v>1882</v>
      </c>
      <c r="Z1429" t="s">
        <v>1883</v>
      </c>
      <c r="AA1429" t="s">
        <v>29</v>
      </c>
      <c r="AB1429" s="3">
        <v>14974</v>
      </c>
      <c r="AC1429">
        <v>0</v>
      </c>
      <c r="AD1429">
        <v>0</v>
      </c>
      <c r="AE1429" s="3">
        <v>14974</v>
      </c>
      <c r="AF1429" s="3">
        <f t="shared" si="90"/>
        <v>0</v>
      </c>
      <c r="AG1429" s="3">
        <v>14974</v>
      </c>
      <c r="AH1429" s="3">
        <f t="shared" si="92"/>
        <v>15468.141999999998</v>
      </c>
      <c r="AI1429" s="3">
        <f t="shared" si="93"/>
        <v>15963.122543999998</v>
      </c>
      <c r="AJ1429">
        <v>0</v>
      </c>
      <c r="AK1429">
        <v>0</v>
      </c>
      <c r="AL1429">
        <v>0</v>
      </c>
      <c r="AM1429">
        <f t="shared" si="91"/>
        <v>0</v>
      </c>
      <c r="AN1429">
        <v>14974</v>
      </c>
      <c r="AO1429">
        <v>0</v>
      </c>
    </row>
    <row r="1430" spans="1:41" hidden="1" x14ac:dyDescent="0.3">
      <c r="A1430">
        <v>12643</v>
      </c>
      <c r="B1430">
        <v>231993</v>
      </c>
      <c r="C1430">
        <v>256394</v>
      </c>
      <c r="D1430">
        <v>8659</v>
      </c>
      <c r="G1430" t="s">
        <v>1906</v>
      </c>
      <c r="H1430" t="s">
        <v>1907</v>
      </c>
      <c r="I1430">
        <v>0</v>
      </c>
      <c r="J1430" t="s">
        <v>519</v>
      </c>
      <c r="K1430" t="s">
        <v>520</v>
      </c>
      <c r="L1430">
        <v>5</v>
      </c>
      <c r="M1430">
        <v>58</v>
      </c>
      <c r="N1430" t="s">
        <v>617</v>
      </c>
      <c r="O1430" t="s">
        <v>618</v>
      </c>
      <c r="P1430" t="s">
        <v>619</v>
      </c>
      <c r="Q1430" t="s">
        <v>524</v>
      </c>
      <c r="R1430" t="s">
        <v>525</v>
      </c>
      <c r="S1430" t="s">
        <v>526</v>
      </c>
      <c r="T1430" t="s">
        <v>527</v>
      </c>
      <c r="U1430" t="s">
        <v>779</v>
      </c>
      <c r="V1430" t="s">
        <v>780</v>
      </c>
      <c r="W1430" t="s">
        <v>541</v>
      </c>
      <c r="X1430" t="s">
        <v>542</v>
      </c>
      <c r="Y1430" t="s">
        <v>1102</v>
      </c>
      <c r="Z1430" t="s">
        <v>1103</v>
      </c>
      <c r="AA1430" t="s">
        <v>24</v>
      </c>
      <c r="AB1430" s="3">
        <v>58320</v>
      </c>
      <c r="AC1430">
        <v>80000</v>
      </c>
      <c r="AD1430">
        <v>0</v>
      </c>
      <c r="AE1430" s="3">
        <v>138320</v>
      </c>
      <c r="AF1430" s="3">
        <f t="shared" si="90"/>
        <v>0</v>
      </c>
      <c r="AG1430" s="3">
        <v>138320</v>
      </c>
      <c r="AH1430" s="3">
        <f t="shared" si="92"/>
        <v>142884.56</v>
      </c>
      <c r="AI1430" s="3">
        <f t="shared" si="93"/>
        <v>147456.86592000001</v>
      </c>
      <c r="AJ1430">
        <v>0</v>
      </c>
      <c r="AK1430">
        <v>17470.099999999999</v>
      </c>
      <c r="AL1430">
        <v>159001.26</v>
      </c>
      <c r="AM1430">
        <f t="shared" si="91"/>
        <v>318002.52</v>
      </c>
      <c r="AN1430">
        <v>-38151.360000000001</v>
      </c>
      <c r="AO1430">
        <v>114.95</v>
      </c>
    </row>
    <row r="1431" spans="1:41" hidden="1" x14ac:dyDescent="0.3">
      <c r="A1431">
        <v>11141</v>
      </c>
      <c r="B1431">
        <v>202487</v>
      </c>
      <c r="C1431">
        <v>239960</v>
      </c>
      <c r="D1431">
        <v>457</v>
      </c>
      <c r="E1431" t="str">
        <f>CONCATENATE(MID(G1431,8,3),F1431)</f>
        <v>012/053/1027</v>
      </c>
      <c r="F1431" s="252" t="s">
        <v>664</v>
      </c>
      <c r="G1431" t="s">
        <v>1475</v>
      </c>
      <c r="H1431" t="s">
        <v>1476</v>
      </c>
      <c r="I1431">
        <v>0</v>
      </c>
      <c r="J1431" t="s">
        <v>519</v>
      </c>
      <c r="K1431" t="s">
        <v>520</v>
      </c>
      <c r="L1431">
        <v>2</v>
      </c>
      <c r="M1431">
        <v>25</v>
      </c>
      <c r="N1431" t="s">
        <v>760</v>
      </c>
      <c r="O1431" t="s">
        <v>761</v>
      </c>
      <c r="P1431" t="s">
        <v>762</v>
      </c>
      <c r="Q1431" t="s">
        <v>524</v>
      </c>
      <c r="R1431" t="s">
        <v>525</v>
      </c>
      <c r="S1431" t="s">
        <v>526</v>
      </c>
      <c r="T1431" t="s">
        <v>527</v>
      </c>
      <c r="U1431" t="s">
        <v>554</v>
      </c>
      <c r="V1431" t="s">
        <v>555</v>
      </c>
      <c r="W1431" t="s">
        <v>541</v>
      </c>
      <c r="X1431" t="s">
        <v>542</v>
      </c>
      <c r="Y1431" t="s">
        <v>665</v>
      </c>
      <c r="Z1431" t="s">
        <v>666</v>
      </c>
      <c r="AA1431" t="s">
        <v>29</v>
      </c>
      <c r="AB1431" s="3">
        <v>14515</v>
      </c>
      <c r="AC1431">
        <v>0</v>
      </c>
      <c r="AD1431">
        <v>0</v>
      </c>
      <c r="AE1431" s="3">
        <v>14515</v>
      </c>
      <c r="AF1431" s="3">
        <f t="shared" si="90"/>
        <v>41027.526205015572</v>
      </c>
      <c r="AG1431" s="3">
        <v>55542.526205015572</v>
      </c>
      <c r="AH1431" s="3">
        <f t="shared" si="92"/>
        <v>57375.429569781081</v>
      </c>
      <c r="AI1431" s="3">
        <f t="shared" si="93"/>
        <v>59211.443316014076</v>
      </c>
      <c r="AJ1431">
        <v>0</v>
      </c>
      <c r="AK1431">
        <v>0</v>
      </c>
      <c r="AL1431">
        <v>11455.98</v>
      </c>
      <c r="AM1431">
        <f t="shared" si="91"/>
        <v>22911.96</v>
      </c>
      <c r="AN1431">
        <v>3059.02</v>
      </c>
      <c r="AO1431">
        <v>78.930000000000007</v>
      </c>
    </row>
    <row r="1432" spans="1:41" hidden="1" x14ac:dyDescent="0.3">
      <c r="A1432">
        <v>11530</v>
      </c>
      <c r="B1432">
        <v>225874</v>
      </c>
      <c r="C1432">
        <v>257475</v>
      </c>
      <c r="D1432">
        <v>2327</v>
      </c>
      <c r="G1432" t="s">
        <v>1749</v>
      </c>
      <c r="H1432" t="s">
        <v>1750</v>
      </c>
      <c r="I1432">
        <v>0</v>
      </c>
      <c r="J1432" t="s">
        <v>519</v>
      </c>
      <c r="K1432" t="s">
        <v>520</v>
      </c>
      <c r="L1432">
        <v>7</v>
      </c>
      <c r="M1432">
        <v>78</v>
      </c>
      <c r="N1432" t="s">
        <v>856</v>
      </c>
      <c r="O1432" t="s">
        <v>522</v>
      </c>
      <c r="P1432" t="s">
        <v>523</v>
      </c>
      <c r="Q1432" t="s">
        <v>524</v>
      </c>
      <c r="R1432" t="s">
        <v>525</v>
      </c>
      <c r="S1432" t="s">
        <v>526</v>
      </c>
      <c r="T1432" t="s">
        <v>527</v>
      </c>
      <c r="U1432" t="s">
        <v>554</v>
      </c>
      <c r="V1432" t="s">
        <v>555</v>
      </c>
      <c r="W1432" t="s">
        <v>530</v>
      </c>
      <c r="X1432" t="s">
        <v>531</v>
      </c>
      <c r="Y1432" t="s">
        <v>944</v>
      </c>
      <c r="Z1432" t="s">
        <v>945</v>
      </c>
      <c r="AA1432" t="s">
        <v>29</v>
      </c>
      <c r="AB1432" s="3">
        <v>4506</v>
      </c>
      <c r="AC1432">
        <v>10000</v>
      </c>
      <c r="AD1432">
        <v>0</v>
      </c>
      <c r="AE1432" s="3">
        <v>14506</v>
      </c>
      <c r="AF1432" s="3">
        <f t="shared" si="90"/>
        <v>0</v>
      </c>
      <c r="AG1432" s="3">
        <v>14506</v>
      </c>
      <c r="AH1432" s="3">
        <f t="shared" si="92"/>
        <v>14984.697999999999</v>
      </c>
      <c r="AI1432" s="3">
        <f t="shared" si="93"/>
        <v>15464.208336</v>
      </c>
      <c r="AJ1432">
        <v>0</v>
      </c>
      <c r="AK1432">
        <v>0</v>
      </c>
      <c r="AL1432">
        <v>2300</v>
      </c>
      <c r="AM1432">
        <f t="shared" si="91"/>
        <v>4600</v>
      </c>
      <c r="AN1432">
        <v>12206</v>
      </c>
      <c r="AO1432">
        <v>15.86</v>
      </c>
    </row>
    <row r="1433" spans="1:41" hidden="1" x14ac:dyDescent="0.3">
      <c r="A1433">
        <v>11137</v>
      </c>
      <c r="B1433">
        <v>207823</v>
      </c>
      <c r="C1433">
        <v>245216</v>
      </c>
      <c r="D1433">
        <v>453</v>
      </c>
      <c r="G1433" t="s">
        <v>1467</v>
      </c>
      <c r="H1433" t="s">
        <v>1468</v>
      </c>
      <c r="I1433">
        <v>0</v>
      </c>
      <c r="J1433" t="s">
        <v>519</v>
      </c>
      <c r="K1433" t="s">
        <v>520</v>
      </c>
      <c r="L1433">
        <v>4</v>
      </c>
      <c r="M1433">
        <v>46</v>
      </c>
      <c r="N1433" t="s">
        <v>363</v>
      </c>
      <c r="O1433" t="s">
        <v>640</v>
      </c>
      <c r="P1433" t="s">
        <v>641</v>
      </c>
      <c r="Q1433" t="s">
        <v>524</v>
      </c>
      <c r="R1433" t="s">
        <v>525</v>
      </c>
      <c r="S1433" t="s">
        <v>526</v>
      </c>
      <c r="T1433" t="s">
        <v>527</v>
      </c>
      <c r="U1433" t="s">
        <v>1469</v>
      </c>
      <c r="V1433" t="s">
        <v>1470</v>
      </c>
      <c r="W1433" t="s">
        <v>541</v>
      </c>
      <c r="X1433" t="s">
        <v>542</v>
      </c>
      <c r="Y1433" t="s">
        <v>588</v>
      </c>
      <c r="Z1433" t="s">
        <v>589</v>
      </c>
      <c r="AA1433" t="s">
        <v>29</v>
      </c>
      <c r="AB1433" s="3">
        <v>14470</v>
      </c>
      <c r="AC1433">
        <v>0</v>
      </c>
      <c r="AD1433">
        <v>0</v>
      </c>
      <c r="AE1433" s="3">
        <v>14470</v>
      </c>
      <c r="AF1433" s="3">
        <f t="shared" si="90"/>
        <v>0</v>
      </c>
      <c r="AG1433" s="3">
        <v>14470</v>
      </c>
      <c r="AH1433" s="3">
        <f t="shared" si="92"/>
        <v>14947.509999999998</v>
      </c>
      <c r="AI1433" s="3">
        <f t="shared" si="93"/>
        <v>15425.830319999999</v>
      </c>
      <c r="AJ1433">
        <v>0</v>
      </c>
      <c r="AK1433">
        <v>0</v>
      </c>
      <c r="AL1433">
        <v>0</v>
      </c>
      <c r="AM1433">
        <f t="shared" si="91"/>
        <v>0</v>
      </c>
      <c r="AN1433">
        <v>14470</v>
      </c>
      <c r="AO1433">
        <v>0</v>
      </c>
    </row>
    <row r="1434" spans="1:41" hidden="1" x14ac:dyDescent="0.3">
      <c r="A1434">
        <v>12273</v>
      </c>
      <c r="B1434">
        <v>224308</v>
      </c>
      <c r="C1434">
        <v>256747</v>
      </c>
      <c r="D1434">
        <v>6629</v>
      </c>
      <c r="G1434" t="s">
        <v>1986</v>
      </c>
      <c r="H1434" t="s">
        <v>1987</v>
      </c>
      <c r="I1434">
        <v>0</v>
      </c>
      <c r="J1434" t="s">
        <v>519</v>
      </c>
      <c r="K1434" t="s">
        <v>520</v>
      </c>
      <c r="L1434">
        <v>5</v>
      </c>
      <c r="M1434">
        <v>58</v>
      </c>
      <c r="N1434" t="s">
        <v>617</v>
      </c>
      <c r="O1434" t="s">
        <v>618</v>
      </c>
      <c r="P1434" t="s">
        <v>619</v>
      </c>
      <c r="Q1434" t="s">
        <v>524</v>
      </c>
      <c r="R1434" t="s">
        <v>525</v>
      </c>
      <c r="S1434" t="s">
        <v>526</v>
      </c>
      <c r="T1434" t="s">
        <v>527</v>
      </c>
      <c r="U1434" t="s">
        <v>779</v>
      </c>
      <c r="V1434" t="s">
        <v>780</v>
      </c>
      <c r="W1434" t="s">
        <v>530</v>
      </c>
      <c r="X1434" t="s">
        <v>531</v>
      </c>
      <c r="Y1434" t="s">
        <v>706</v>
      </c>
      <c r="Z1434" t="s">
        <v>707</v>
      </c>
      <c r="AA1434" t="s">
        <v>28</v>
      </c>
      <c r="AB1434" s="3">
        <v>7553</v>
      </c>
      <c r="AC1434">
        <v>0</v>
      </c>
      <c r="AD1434">
        <v>0</v>
      </c>
      <c r="AE1434" s="3">
        <v>7553</v>
      </c>
      <c r="AF1434" s="3">
        <f t="shared" si="90"/>
        <v>0</v>
      </c>
      <c r="AG1434" s="3">
        <v>7553</v>
      </c>
      <c r="AH1434" s="3">
        <f t="shared" si="92"/>
        <v>7802.2489999999998</v>
      </c>
      <c r="AI1434" s="3">
        <f t="shared" si="93"/>
        <v>8051.9209680000004</v>
      </c>
      <c r="AJ1434">
        <v>0</v>
      </c>
      <c r="AK1434">
        <v>0</v>
      </c>
      <c r="AL1434">
        <v>0</v>
      </c>
      <c r="AM1434">
        <f t="shared" si="91"/>
        <v>0</v>
      </c>
      <c r="AN1434">
        <v>7553</v>
      </c>
      <c r="AO1434">
        <v>0</v>
      </c>
    </row>
    <row r="1435" spans="1:41" hidden="1" x14ac:dyDescent="0.3">
      <c r="A1435">
        <v>12274</v>
      </c>
      <c r="B1435">
        <v>224307</v>
      </c>
      <c r="C1435">
        <v>256746</v>
      </c>
      <c r="D1435">
        <v>6630</v>
      </c>
      <c r="G1435" t="s">
        <v>1990</v>
      </c>
      <c r="H1435" t="s">
        <v>1991</v>
      </c>
      <c r="I1435">
        <v>0</v>
      </c>
      <c r="J1435" t="s">
        <v>519</v>
      </c>
      <c r="K1435" t="s">
        <v>520</v>
      </c>
      <c r="L1435">
        <v>5</v>
      </c>
      <c r="M1435">
        <v>58</v>
      </c>
      <c r="N1435" t="s">
        <v>617</v>
      </c>
      <c r="O1435" t="s">
        <v>618</v>
      </c>
      <c r="P1435" t="s">
        <v>619</v>
      </c>
      <c r="Q1435" t="s">
        <v>524</v>
      </c>
      <c r="R1435" t="s">
        <v>525</v>
      </c>
      <c r="S1435" t="s">
        <v>526</v>
      </c>
      <c r="T1435" t="s">
        <v>527</v>
      </c>
      <c r="U1435" t="s">
        <v>779</v>
      </c>
      <c r="V1435" t="s">
        <v>780</v>
      </c>
      <c r="W1435" t="s">
        <v>530</v>
      </c>
      <c r="X1435" t="s">
        <v>531</v>
      </c>
      <c r="Y1435" t="s">
        <v>706</v>
      </c>
      <c r="Z1435" t="s">
        <v>707</v>
      </c>
      <c r="AA1435" t="s">
        <v>28</v>
      </c>
      <c r="AB1435" s="3">
        <v>7553</v>
      </c>
      <c r="AC1435">
        <v>0</v>
      </c>
      <c r="AD1435">
        <v>0</v>
      </c>
      <c r="AE1435" s="3">
        <v>7553</v>
      </c>
      <c r="AF1435" s="3">
        <f t="shared" si="90"/>
        <v>0</v>
      </c>
      <c r="AG1435" s="3">
        <v>7553</v>
      </c>
      <c r="AH1435" s="3">
        <f t="shared" si="92"/>
        <v>7802.2489999999998</v>
      </c>
      <c r="AI1435" s="3">
        <f t="shared" si="93"/>
        <v>8051.9209680000004</v>
      </c>
      <c r="AJ1435">
        <v>0</v>
      </c>
      <c r="AK1435">
        <v>0</v>
      </c>
      <c r="AL1435">
        <v>2452.4499999999998</v>
      </c>
      <c r="AM1435">
        <f t="shared" si="91"/>
        <v>4904.8999999999996</v>
      </c>
      <c r="AN1435">
        <v>5100.55</v>
      </c>
      <c r="AO1435">
        <v>32.47</v>
      </c>
    </row>
    <row r="1436" spans="1:41" hidden="1" x14ac:dyDescent="0.3">
      <c r="A1436">
        <v>11204</v>
      </c>
      <c r="B1436">
        <v>203189</v>
      </c>
      <c r="C1436">
        <v>240645</v>
      </c>
      <c r="D1436">
        <v>520</v>
      </c>
      <c r="G1436" t="s">
        <v>1386</v>
      </c>
      <c r="H1436" t="s">
        <v>1387</v>
      </c>
      <c r="I1436">
        <v>0</v>
      </c>
      <c r="J1436" t="s">
        <v>519</v>
      </c>
      <c r="K1436" t="s">
        <v>520</v>
      </c>
      <c r="L1436">
        <v>5</v>
      </c>
      <c r="M1436">
        <v>92</v>
      </c>
      <c r="N1436" t="s">
        <v>355</v>
      </c>
      <c r="O1436" t="s">
        <v>545</v>
      </c>
      <c r="P1436" t="s">
        <v>546</v>
      </c>
      <c r="Q1436" t="s">
        <v>524</v>
      </c>
      <c r="R1436" t="s">
        <v>525</v>
      </c>
      <c r="S1436" t="s">
        <v>526</v>
      </c>
      <c r="T1436" t="s">
        <v>527</v>
      </c>
      <c r="U1436" t="s">
        <v>554</v>
      </c>
      <c r="V1436" t="s">
        <v>555</v>
      </c>
      <c r="W1436" t="s">
        <v>541</v>
      </c>
      <c r="X1436" t="s">
        <v>542</v>
      </c>
      <c r="Y1436" t="s">
        <v>731</v>
      </c>
      <c r="Z1436" t="s">
        <v>732</v>
      </c>
      <c r="AA1436" t="s">
        <v>29</v>
      </c>
      <c r="AB1436" s="3">
        <v>14468</v>
      </c>
      <c r="AC1436">
        <v>0</v>
      </c>
      <c r="AD1436">
        <v>0</v>
      </c>
      <c r="AE1436" s="3">
        <v>14468</v>
      </c>
      <c r="AF1436" s="3">
        <f t="shared" si="90"/>
        <v>0</v>
      </c>
      <c r="AG1436" s="3">
        <v>14468</v>
      </c>
      <c r="AH1436" s="3">
        <f t="shared" si="92"/>
        <v>14945.444</v>
      </c>
      <c r="AI1436" s="3">
        <f t="shared" si="93"/>
        <v>15423.698208</v>
      </c>
      <c r="AJ1436">
        <v>0</v>
      </c>
      <c r="AK1436">
        <v>0</v>
      </c>
      <c r="AL1436">
        <v>785</v>
      </c>
      <c r="AM1436">
        <f t="shared" si="91"/>
        <v>1570</v>
      </c>
      <c r="AN1436">
        <v>13683</v>
      </c>
      <c r="AO1436">
        <v>5.43</v>
      </c>
    </row>
    <row r="1437" spans="1:41" hidden="1" x14ac:dyDescent="0.3">
      <c r="A1437">
        <v>11009</v>
      </c>
      <c r="B1437">
        <v>226039</v>
      </c>
      <c r="C1437">
        <v>257751</v>
      </c>
      <c r="D1437">
        <v>325</v>
      </c>
      <c r="E1437" t="str">
        <f>CONCATENATE(MID(G1437,8,3),F1437)</f>
        <v>058/053/1027</v>
      </c>
      <c r="F1437" s="252" t="s">
        <v>664</v>
      </c>
      <c r="G1437" t="s">
        <v>1284</v>
      </c>
      <c r="H1437" t="s">
        <v>1285</v>
      </c>
      <c r="I1437">
        <v>0</v>
      </c>
      <c r="J1437" t="s">
        <v>519</v>
      </c>
      <c r="K1437" t="s">
        <v>520</v>
      </c>
      <c r="L1437">
        <v>10</v>
      </c>
      <c r="M1437">
        <v>110</v>
      </c>
      <c r="N1437" t="s">
        <v>698</v>
      </c>
      <c r="O1437" t="s">
        <v>699</v>
      </c>
      <c r="P1437" t="s">
        <v>700</v>
      </c>
      <c r="Q1437" t="s">
        <v>524</v>
      </c>
      <c r="R1437" t="s">
        <v>525</v>
      </c>
      <c r="S1437" t="s">
        <v>526</v>
      </c>
      <c r="T1437" t="s">
        <v>527</v>
      </c>
      <c r="U1437" t="s">
        <v>554</v>
      </c>
      <c r="V1437" t="s">
        <v>555</v>
      </c>
      <c r="W1437" t="s">
        <v>541</v>
      </c>
      <c r="X1437" t="s">
        <v>542</v>
      </c>
      <c r="Y1437" t="s">
        <v>665</v>
      </c>
      <c r="Z1437" t="s">
        <v>666</v>
      </c>
      <c r="AA1437" t="s">
        <v>29</v>
      </c>
      <c r="AB1437" s="3">
        <v>14461</v>
      </c>
      <c r="AC1437">
        <v>0</v>
      </c>
      <c r="AD1437">
        <v>0</v>
      </c>
      <c r="AE1437" s="3">
        <v>14461</v>
      </c>
      <c r="AF1437" s="3">
        <f t="shared" si="90"/>
        <v>7798.5171304002506</v>
      </c>
      <c r="AG1437" s="3">
        <v>22259.517130400251</v>
      </c>
      <c r="AH1437" s="3">
        <f t="shared" si="92"/>
        <v>22994.081195703457</v>
      </c>
      <c r="AI1437" s="3">
        <f t="shared" si="93"/>
        <v>23729.89179396597</v>
      </c>
      <c r="AJ1437">
        <v>0</v>
      </c>
      <c r="AK1437">
        <v>0</v>
      </c>
      <c r="AL1437">
        <v>11413.36</v>
      </c>
      <c r="AM1437">
        <f t="shared" si="91"/>
        <v>22826.720000000001</v>
      </c>
      <c r="AN1437">
        <v>3047.64</v>
      </c>
      <c r="AO1437">
        <v>78.930000000000007</v>
      </c>
    </row>
    <row r="1438" spans="1:41" hidden="1" x14ac:dyDescent="0.3">
      <c r="A1438">
        <v>10778</v>
      </c>
      <c r="B1438">
        <v>224872</v>
      </c>
      <c r="C1438">
        <v>257051</v>
      </c>
      <c r="D1438">
        <v>94</v>
      </c>
      <c r="G1438" t="s">
        <v>852</v>
      </c>
      <c r="H1438" t="s">
        <v>853</v>
      </c>
      <c r="I1438">
        <v>0</v>
      </c>
      <c r="J1438" t="s">
        <v>519</v>
      </c>
      <c r="K1438" t="s">
        <v>520</v>
      </c>
      <c r="L1438">
        <v>7</v>
      </c>
      <c r="M1438">
        <v>76</v>
      </c>
      <c r="N1438" t="s">
        <v>521</v>
      </c>
      <c r="O1438" t="s">
        <v>522</v>
      </c>
      <c r="P1438" t="s">
        <v>523</v>
      </c>
      <c r="Q1438" t="s">
        <v>524</v>
      </c>
      <c r="R1438" t="s">
        <v>525</v>
      </c>
      <c r="S1438" t="s">
        <v>526</v>
      </c>
      <c r="T1438" t="s">
        <v>527</v>
      </c>
      <c r="U1438" t="s">
        <v>554</v>
      </c>
      <c r="V1438" t="s">
        <v>555</v>
      </c>
      <c r="W1438" t="s">
        <v>530</v>
      </c>
      <c r="X1438" t="s">
        <v>531</v>
      </c>
      <c r="Y1438" t="s">
        <v>532</v>
      </c>
      <c r="Z1438" t="s">
        <v>533</v>
      </c>
      <c r="AA1438" t="s">
        <v>28</v>
      </c>
      <c r="AB1438" s="3">
        <v>6920</v>
      </c>
      <c r="AC1438">
        <v>0</v>
      </c>
      <c r="AD1438">
        <v>0</v>
      </c>
      <c r="AE1438" s="3">
        <v>6920</v>
      </c>
      <c r="AF1438" s="3">
        <f t="shared" si="90"/>
        <v>0</v>
      </c>
      <c r="AG1438" s="3">
        <v>6920</v>
      </c>
      <c r="AH1438" s="3">
        <f t="shared" si="92"/>
        <v>7148.36</v>
      </c>
      <c r="AI1438" s="3">
        <f t="shared" si="93"/>
        <v>7377.1075199999996</v>
      </c>
      <c r="AJ1438">
        <v>0</v>
      </c>
      <c r="AK1438">
        <v>0</v>
      </c>
      <c r="AL1438">
        <v>0</v>
      </c>
      <c r="AM1438">
        <f t="shared" si="91"/>
        <v>0</v>
      </c>
      <c r="AN1438">
        <v>6920</v>
      </c>
      <c r="AO1438">
        <v>0</v>
      </c>
    </row>
    <row r="1439" spans="1:41" hidden="1" x14ac:dyDescent="0.3">
      <c r="A1439">
        <v>12248</v>
      </c>
      <c r="B1439">
        <v>224271</v>
      </c>
      <c r="C1439">
        <v>256715</v>
      </c>
      <c r="D1439">
        <v>6519</v>
      </c>
      <c r="G1439" t="s">
        <v>1902</v>
      </c>
      <c r="H1439" t="s">
        <v>1903</v>
      </c>
      <c r="I1439">
        <v>0</v>
      </c>
      <c r="J1439" t="s">
        <v>519</v>
      </c>
      <c r="K1439" t="s">
        <v>520</v>
      </c>
      <c r="L1439">
        <v>5</v>
      </c>
      <c r="M1439">
        <v>58</v>
      </c>
      <c r="N1439" t="s">
        <v>617</v>
      </c>
      <c r="O1439" t="s">
        <v>618</v>
      </c>
      <c r="P1439" t="s">
        <v>619</v>
      </c>
      <c r="Q1439" t="s">
        <v>524</v>
      </c>
      <c r="R1439" t="s">
        <v>525</v>
      </c>
      <c r="S1439" t="s">
        <v>526</v>
      </c>
      <c r="T1439" t="s">
        <v>527</v>
      </c>
      <c r="U1439" t="s">
        <v>779</v>
      </c>
      <c r="V1439" t="s">
        <v>780</v>
      </c>
      <c r="W1439" t="s">
        <v>530</v>
      </c>
      <c r="X1439" t="s">
        <v>531</v>
      </c>
      <c r="Y1439" t="s">
        <v>706</v>
      </c>
      <c r="Z1439" t="s">
        <v>707</v>
      </c>
      <c r="AA1439" t="s">
        <v>28</v>
      </c>
      <c r="AB1439" s="3">
        <v>6900</v>
      </c>
      <c r="AC1439">
        <v>0</v>
      </c>
      <c r="AD1439">
        <v>0</v>
      </c>
      <c r="AE1439" s="3">
        <v>6900</v>
      </c>
      <c r="AF1439" s="3">
        <f t="shared" si="90"/>
        <v>0</v>
      </c>
      <c r="AG1439" s="3">
        <v>6900</v>
      </c>
      <c r="AH1439" s="3">
        <f t="shared" si="92"/>
        <v>7127.7</v>
      </c>
      <c r="AI1439" s="3">
        <f t="shared" si="93"/>
        <v>7355.7864</v>
      </c>
      <c r="AJ1439">
        <v>0</v>
      </c>
      <c r="AK1439">
        <v>0</v>
      </c>
      <c r="AL1439">
        <v>2487.6</v>
      </c>
      <c r="AM1439">
        <f t="shared" si="91"/>
        <v>4975.2</v>
      </c>
      <c r="AN1439">
        <v>4412.3999999999996</v>
      </c>
      <c r="AO1439">
        <v>36.049999999999997</v>
      </c>
    </row>
    <row r="1440" spans="1:41" hidden="1" x14ac:dyDescent="0.3">
      <c r="A1440">
        <v>10793</v>
      </c>
      <c r="B1440">
        <v>204928</v>
      </c>
      <c r="C1440">
        <v>242359</v>
      </c>
      <c r="D1440">
        <v>109</v>
      </c>
      <c r="G1440" t="s">
        <v>878</v>
      </c>
      <c r="H1440" t="s">
        <v>879</v>
      </c>
      <c r="I1440">
        <v>0</v>
      </c>
      <c r="J1440" t="s">
        <v>519</v>
      </c>
      <c r="K1440" t="s">
        <v>520</v>
      </c>
      <c r="L1440">
        <v>10</v>
      </c>
      <c r="M1440">
        <v>104</v>
      </c>
      <c r="N1440" t="s">
        <v>564</v>
      </c>
      <c r="O1440" t="s">
        <v>565</v>
      </c>
      <c r="P1440" t="s">
        <v>566</v>
      </c>
      <c r="Q1440" t="s">
        <v>524</v>
      </c>
      <c r="R1440" t="s">
        <v>525</v>
      </c>
      <c r="S1440" t="s">
        <v>526</v>
      </c>
      <c r="T1440" t="s">
        <v>527</v>
      </c>
      <c r="U1440" t="s">
        <v>554</v>
      </c>
      <c r="V1440" t="s">
        <v>555</v>
      </c>
      <c r="W1440" t="s">
        <v>541</v>
      </c>
      <c r="X1440" t="s">
        <v>542</v>
      </c>
      <c r="Y1440" t="s">
        <v>882</v>
      </c>
      <c r="Z1440" t="s">
        <v>883</v>
      </c>
      <c r="AA1440" t="s">
        <v>29</v>
      </c>
      <c r="AB1440" s="3">
        <v>14316</v>
      </c>
      <c r="AC1440">
        <v>0</v>
      </c>
      <c r="AD1440">
        <v>0</v>
      </c>
      <c r="AE1440" s="3">
        <v>14316</v>
      </c>
      <c r="AF1440" s="3">
        <f t="shared" si="90"/>
        <v>0</v>
      </c>
      <c r="AG1440" s="3">
        <v>14316</v>
      </c>
      <c r="AH1440" s="3">
        <f t="shared" si="92"/>
        <v>14788.427999999998</v>
      </c>
      <c r="AI1440" s="3">
        <f t="shared" si="93"/>
        <v>15261.657695999998</v>
      </c>
      <c r="AJ1440">
        <v>0</v>
      </c>
      <c r="AK1440">
        <v>3430</v>
      </c>
      <c r="AL1440">
        <v>4465.21</v>
      </c>
      <c r="AM1440">
        <f t="shared" si="91"/>
        <v>8930.42</v>
      </c>
      <c r="AN1440">
        <v>6420.79</v>
      </c>
      <c r="AO1440">
        <v>31.19</v>
      </c>
    </row>
    <row r="1441" spans="1:41" hidden="1" x14ac:dyDescent="0.3">
      <c r="A1441">
        <v>12362</v>
      </c>
      <c r="B1441">
        <v>231855</v>
      </c>
      <c r="C1441">
        <v>256271</v>
      </c>
      <c r="D1441">
        <v>6494</v>
      </c>
      <c r="G1441" t="s">
        <v>1912</v>
      </c>
      <c r="H1441" t="s">
        <v>1913</v>
      </c>
      <c r="I1441">
        <v>0</v>
      </c>
      <c r="J1441" t="s">
        <v>519</v>
      </c>
      <c r="K1441" t="s">
        <v>520</v>
      </c>
      <c r="L1441">
        <v>5</v>
      </c>
      <c r="M1441">
        <v>58</v>
      </c>
      <c r="N1441" t="s">
        <v>617</v>
      </c>
      <c r="O1441" t="s">
        <v>618</v>
      </c>
      <c r="P1441" t="s">
        <v>619</v>
      </c>
      <c r="Q1441" t="s">
        <v>524</v>
      </c>
      <c r="R1441" t="s">
        <v>525</v>
      </c>
      <c r="S1441" t="s">
        <v>526</v>
      </c>
      <c r="T1441" t="s">
        <v>527</v>
      </c>
      <c r="U1441" t="s">
        <v>779</v>
      </c>
      <c r="V1441" t="s">
        <v>780</v>
      </c>
      <c r="W1441" t="s">
        <v>541</v>
      </c>
      <c r="X1441" t="s">
        <v>542</v>
      </c>
      <c r="Y1441" t="s">
        <v>1102</v>
      </c>
      <c r="Z1441" t="s">
        <v>1103</v>
      </c>
      <c r="AA1441" t="s">
        <v>24</v>
      </c>
      <c r="AB1441" s="3">
        <v>243000</v>
      </c>
      <c r="AC1441">
        <v>-110500</v>
      </c>
      <c r="AD1441">
        <v>0</v>
      </c>
      <c r="AE1441" s="3">
        <v>132500</v>
      </c>
      <c r="AF1441" s="3">
        <f t="shared" si="90"/>
        <v>0</v>
      </c>
      <c r="AG1441" s="3">
        <v>132500</v>
      </c>
      <c r="AH1441" s="3">
        <f t="shared" si="92"/>
        <v>136872.5</v>
      </c>
      <c r="AI1441" s="3">
        <f t="shared" si="93"/>
        <v>141252.42000000001</v>
      </c>
      <c r="AJ1441">
        <v>826.09</v>
      </c>
      <c r="AK1441">
        <v>0</v>
      </c>
      <c r="AL1441">
        <v>2000</v>
      </c>
      <c r="AM1441">
        <f t="shared" si="91"/>
        <v>4000</v>
      </c>
      <c r="AN1441">
        <v>129673.91</v>
      </c>
      <c r="AO1441">
        <v>1.51</v>
      </c>
    </row>
    <row r="1442" spans="1:41" hidden="1" x14ac:dyDescent="0.3">
      <c r="A1442">
        <v>10774</v>
      </c>
      <c r="B1442">
        <v>200425</v>
      </c>
      <c r="C1442">
        <v>237930</v>
      </c>
      <c r="D1442">
        <v>90</v>
      </c>
      <c r="G1442" t="s">
        <v>1914</v>
      </c>
      <c r="H1442" t="s">
        <v>1915</v>
      </c>
      <c r="I1442">
        <v>0</v>
      </c>
      <c r="J1442" t="s">
        <v>519</v>
      </c>
      <c r="K1442" t="s">
        <v>520</v>
      </c>
      <c r="L1442">
        <v>6</v>
      </c>
      <c r="M1442">
        <v>75</v>
      </c>
      <c r="N1442" t="s">
        <v>635</v>
      </c>
      <c r="O1442" t="s">
        <v>636</v>
      </c>
      <c r="P1442" t="s">
        <v>637</v>
      </c>
      <c r="Q1442" t="s">
        <v>524</v>
      </c>
      <c r="R1442" t="s">
        <v>525</v>
      </c>
      <c r="S1442" t="s">
        <v>526</v>
      </c>
      <c r="T1442" t="s">
        <v>527</v>
      </c>
      <c r="U1442" t="s">
        <v>554</v>
      </c>
      <c r="V1442" t="s">
        <v>555</v>
      </c>
      <c r="W1442" t="s">
        <v>541</v>
      </c>
      <c r="X1442" t="s">
        <v>542</v>
      </c>
      <c r="Y1442" t="s">
        <v>1916</v>
      </c>
      <c r="Z1442" t="s">
        <v>1917</v>
      </c>
      <c r="AA1442" t="s">
        <v>24</v>
      </c>
      <c r="AB1442" s="3">
        <v>195796</v>
      </c>
      <c r="AC1442">
        <v>-70000</v>
      </c>
      <c r="AD1442">
        <v>0</v>
      </c>
      <c r="AE1442" s="3">
        <v>125796</v>
      </c>
      <c r="AF1442" s="3">
        <f t="shared" si="90"/>
        <v>12579.600000000006</v>
      </c>
      <c r="AG1442" s="3">
        <v>138375.6</v>
      </c>
      <c r="AH1442" s="3">
        <f t="shared" si="92"/>
        <v>142941.99479999999</v>
      </c>
      <c r="AI1442" s="3">
        <f t="shared" si="93"/>
        <v>147516.1386336</v>
      </c>
      <c r="AJ1442">
        <v>0</v>
      </c>
      <c r="AK1442">
        <v>0</v>
      </c>
      <c r="AL1442">
        <v>22249.56</v>
      </c>
      <c r="AM1442">
        <f t="shared" si="91"/>
        <v>44499.12</v>
      </c>
      <c r="AN1442">
        <v>103546.44</v>
      </c>
      <c r="AO1442">
        <v>17.690000000000001</v>
      </c>
    </row>
    <row r="1443" spans="1:41" hidden="1" x14ac:dyDescent="0.3">
      <c r="A1443">
        <v>12248</v>
      </c>
      <c r="B1443">
        <v>225836</v>
      </c>
      <c r="C1443">
        <v>257439</v>
      </c>
      <c r="D1443">
        <v>6519</v>
      </c>
      <c r="G1443" t="s">
        <v>1902</v>
      </c>
      <c r="H1443" t="s">
        <v>1903</v>
      </c>
      <c r="I1443">
        <v>0</v>
      </c>
      <c r="J1443" t="s">
        <v>519</v>
      </c>
      <c r="K1443" t="s">
        <v>520</v>
      </c>
      <c r="L1443">
        <v>5</v>
      </c>
      <c r="M1443">
        <v>58</v>
      </c>
      <c r="N1443" t="s">
        <v>617</v>
      </c>
      <c r="O1443" t="s">
        <v>618</v>
      </c>
      <c r="P1443" t="s">
        <v>619</v>
      </c>
      <c r="Q1443" t="s">
        <v>524</v>
      </c>
      <c r="R1443" t="s">
        <v>525</v>
      </c>
      <c r="S1443" t="s">
        <v>526</v>
      </c>
      <c r="T1443" t="s">
        <v>527</v>
      </c>
      <c r="U1443" t="s">
        <v>779</v>
      </c>
      <c r="V1443" t="s">
        <v>780</v>
      </c>
      <c r="W1443" t="s">
        <v>541</v>
      </c>
      <c r="X1443" t="s">
        <v>542</v>
      </c>
      <c r="Y1443" t="s">
        <v>1442</v>
      </c>
      <c r="Z1443" t="s">
        <v>1443</v>
      </c>
      <c r="AA1443" t="s">
        <v>29</v>
      </c>
      <c r="AB1443" s="3">
        <v>13910</v>
      </c>
      <c r="AC1443">
        <v>400</v>
      </c>
      <c r="AD1443">
        <v>0</v>
      </c>
      <c r="AE1443" s="3">
        <v>14310</v>
      </c>
      <c r="AF1443" s="3">
        <f t="shared" si="90"/>
        <v>0</v>
      </c>
      <c r="AG1443" s="3">
        <v>14310</v>
      </c>
      <c r="AH1443" s="3">
        <f t="shared" si="92"/>
        <v>14782.23</v>
      </c>
      <c r="AI1443" s="3">
        <f t="shared" si="93"/>
        <v>15255.26136</v>
      </c>
      <c r="AJ1443">
        <v>0</v>
      </c>
      <c r="AK1443">
        <v>0</v>
      </c>
      <c r="AL1443">
        <v>13608</v>
      </c>
      <c r="AM1443">
        <f t="shared" si="91"/>
        <v>27216</v>
      </c>
      <c r="AN1443">
        <v>702</v>
      </c>
      <c r="AO1443">
        <v>95.09</v>
      </c>
    </row>
    <row r="1444" spans="1:41" hidden="1" x14ac:dyDescent="0.3">
      <c r="A1444">
        <v>11009</v>
      </c>
      <c r="B1444">
        <v>225967</v>
      </c>
      <c r="C1444">
        <v>257548</v>
      </c>
      <c r="D1444">
        <v>325</v>
      </c>
      <c r="G1444" t="s">
        <v>1284</v>
      </c>
      <c r="H1444" t="s">
        <v>1285</v>
      </c>
      <c r="I1444">
        <v>0</v>
      </c>
      <c r="J1444" t="s">
        <v>519</v>
      </c>
      <c r="K1444" t="s">
        <v>520</v>
      </c>
      <c r="L1444">
        <v>10</v>
      </c>
      <c r="M1444">
        <v>110</v>
      </c>
      <c r="N1444" t="s">
        <v>698</v>
      </c>
      <c r="O1444" t="s">
        <v>699</v>
      </c>
      <c r="P1444" t="s">
        <v>700</v>
      </c>
      <c r="Q1444" t="s">
        <v>524</v>
      </c>
      <c r="R1444" t="s">
        <v>525</v>
      </c>
      <c r="S1444" t="s">
        <v>526</v>
      </c>
      <c r="T1444" t="s">
        <v>527</v>
      </c>
      <c r="U1444" t="s">
        <v>554</v>
      </c>
      <c r="V1444" t="s">
        <v>555</v>
      </c>
      <c r="W1444" t="s">
        <v>541</v>
      </c>
      <c r="X1444" t="s">
        <v>542</v>
      </c>
      <c r="Y1444" t="s">
        <v>648</v>
      </c>
      <c r="Z1444" t="s">
        <v>649</v>
      </c>
      <c r="AA1444" t="s">
        <v>29</v>
      </c>
      <c r="AB1444" s="3">
        <v>14040</v>
      </c>
      <c r="AC1444">
        <v>0</v>
      </c>
      <c r="AD1444">
        <v>0</v>
      </c>
      <c r="AE1444" s="3">
        <v>14040</v>
      </c>
      <c r="AF1444" s="3">
        <f t="shared" si="90"/>
        <v>0</v>
      </c>
      <c r="AG1444" s="3">
        <v>14040</v>
      </c>
      <c r="AH1444" s="3">
        <f t="shared" si="92"/>
        <v>14503.32</v>
      </c>
      <c r="AI1444" s="3">
        <f t="shared" si="93"/>
        <v>14967.426240000001</v>
      </c>
      <c r="AJ1444">
        <v>0</v>
      </c>
      <c r="AK1444">
        <v>0</v>
      </c>
      <c r="AL1444">
        <v>9628.7199999999993</v>
      </c>
      <c r="AM1444">
        <f t="shared" si="91"/>
        <v>19257.439999999999</v>
      </c>
      <c r="AN1444">
        <v>4411.28</v>
      </c>
      <c r="AO1444">
        <v>68.58</v>
      </c>
    </row>
    <row r="1445" spans="1:41" hidden="1" x14ac:dyDescent="0.3">
      <c r="A1445">
        <v>12385</v>
      </c>
      <c r="B1445">
        <v>224568</v>
      </c>
      <c r="C1445">
        <v>256881</v>
      </c>
      <c r="D1445">
        <v>6560</v>
      </c>
      <c r="G1445" t="s">
        <v>2174</v>
      </c>
      <c r="H1445" t="s">
        <v>2175</v>
      </c>
      <c r="I1445">
        <v>0</v>
      </c>
      <c r="J1445" t="s">
        <v>519</v>
      </c>
      <c r="K1445" t="s">
        <v>520</v>
      </c>
      <c r="L1445">
        <v>5</v>
      </c>
      <c r="M1445">
        <v>58</v>
      </c>
      <c r="N1445" t="s">
        <v>617</v>
      </c>
      <c r="O1445" t="s">
        <v>618</v>
      </c>
      <c r="P1445" t="s">
        <v>619</v>
      </c>
      <c r="Q1445" t="s">
        <v>524</v>
      </c>
      <c r="R1445" t="s">
        <v>525</v>
      </c>
      <c r="S1445" t="s">
        <v>526</v>
      </c>
      <c r="T1445" t="s">
        <v>527</v>
      </c>
      <c r="U1445" t="s">
        <v>779</v>
      </c>
      <c r="V1445" t="s">
        <v>780</v>
      </c>
      <c r="W1445" t="s">
        <v>541</v>
      </c>
      <c r="X1445" t="s">
        <v>542</v>
      </c>
      <c r="Y1445" t="s">
        <v>532</v>
      </c>
      <c r="Z1445" t="s">
        <v>533</v>
      </c>
      <c r="AA1445" t="s">
        <v>28</v>
      </c>
      <c r="AB1445" s="3">
        <v>4320</v>
      </c>
      <c r="AC1445">
        <v>2500</v>
      </c>
      <c r="AD1445">
        <v>0</v>
      </c>
      <c r="AE1445" s="3">
        <v>6820</v>
      </c>
      <c r="AF1445" s="3">
        <f t="shared" si="90"/>
        <v>0</v>
      </c>
      <c r="AG1445" s="3">
        <v>6820</v>
      </c>
      <c r="AH1445" s="3">
        <f t="shared" si="92"/>
        <v>7045.0599999999995</v>
      </c>
      <c r="AI1445" s="3">
        <f t="shared" si="93"/>
        <v>7270.5019199999997</v>
      </c>
      <c r="AJ1445">
        <v>0</v>
      </c>
      <c r="AK1445">
        <v>0</v>
      </c>
      <c r="AL1445">
        <v>3466.66</v>
      </c>
      <c r="AM1445">
        <f t="shared" si="91"/>
        <v>6933.32</v>
      </c>
      <c r="AN1445">
        <v>3353.34</v>
      </c>
      <c r="AO1445">
        <v>50.83</v>
      </c>
    </row>
    <row r="1446" spans="1:41" hidden="1" x14ac:dyDescent="0.3">
      <c r="A1446">
        <v>11530</v>
      </c>
      <c r="B1446">
        <v>226365</v>
      </c>
      <c r="C1446">
        <v>257997</v>
      </c>
      <c r="D1446">
        <v>2327</v>
      </c>
      <c r="G1446" t="s">
        <v>1749</v>
      </c>
      <c r="H1446" t="s">
        <v>1750</v>
      </c>
      <c r="I1446">
        <v>0</v>
      </c>
      <c r="J1446" t="s">
        <v>519</v>
      </c>
      <c r="K1446" t="s">
        <v>520</v>
      </c>
      <c r="L1446">
        <v>7</v>
      </c>
      <c r="M1446">
        <v>78</v>
      </c>
      <c r="N1446" t="s">
        <v>856</v>
      </c>
      <c r="O1446" t="s">
        <v>522</v>
      </c>
      <c r="P1446" t="s">
        <v>523</v>
      </c>
      <c r="Q1446" t="s">
        <v>524</v>
      </c>
      <c r="R1446" t="s">
        <v>525</v>
      </c>
      <c r="S1446" t="s">
        <v>526</v>
      </c>
      <c r="T1446" t="s">
        <v>527</v>
      </c>
      <c r="U1446" t="s">
        <v>554</v>
      </c>
      <c r="V1446" t="s">
        <v>555</v>
      </c>
      <c r="W1446" t="s">
        <v>530</v>
      </c>
      <c r="X1446" t="s">
        <v>531</v>
      </c>
      <c r="Y1446" t="s">
        <v>532</v>
      </c>
      <c r="Z1446" t="s">
        <v>533</v>
      </c>
      <c r="AA1446" t="s">
        <v>28</v>
      </c>
      <c r="AB1446" s="3">
        <v>6759</v>
      </c>
      <c r="AC1446">
        <v>0</v>
      </c>
      <c r="AD1446">
        <v>0</v>
      </c>
      <c r="AE1446" s="3">
        <v>6759</v>
      </c>
      <c r="AF1446" s="3">
        <f t="shared" ref="AF1446:AF1509" si="94">AG1446-AE1446</f>
        <v>0</v>
      </c>
      <c r="AG1446" s="3">
        <v>6759</v>
      </c>
      <c r="AH1446" s="3">
        <f t="shared" si="92"/>
        <v>6982.0469999999996</v>
      </c>
      <c r="AI1446" s="3">
        <f t="shared" si="93"/>
        <v>7205.4725039999994</v>
      </c>
      <c r="AJ1446">
        <v>0</v>
      </c>
      <c r="AK1446">
        <v>0</v>
      </c>
      <c r="AL1446">
        <v>2273.3000000000002</v>
      </c>
      <c r="AM1446">
        <f t="shared" ref="AM1446:AM1509" si="95">AL1446*2</f>
        <v>4546.6000000000004</v>
      </c>
      <c r="AN1446">
        <v>4485.7</v>
      </c>
      <c r="AO1446">
        <v>33.630000000000003</v>
      </c>
    </row>
    <row r="1447" spans="1:41" hidden="1" x14ac:dyDescent="0.3">
      <c r="A1447">
        <v>11170</v>
      </c>
      <c r="B1447">
        <v>200341</v>
      </c>
      <c r="C1447">
        <v>237847</v>
      </c>
      <c r="D1447">
        <v>486</v>
      </c>
      <c r="E1447" t="str">
        <f>CONCATENATE(MID(G1447,8,3),F1447)</f>
        <v>153/053/1027</v>
      </c>
      <c r="F1447" s="252" t="s">
        <v>664</v>
      </c>
      <c r="G1447" t="s">
        <v>1518</v>
      </c>
      <c r="H1447" t="s">
        <v>1519</v>
      </c>
      <c r="I1447">
        <v>0</v>
      </c>
      <c r="J1447" t="s">
        <v>519</v>
      </c>
      <c r="K1447" t="s">
        <v>520</v>
      </c>
      <c r="L1447">
        <v>10</v>
      </c>
      <c r="M1447">
        <v>96</v>
      </c>
      <c r="N1447" t="s">
        <v>551</v>
      </c>
      <c r="O1447" t="s">
        <v>552</v>
      </c>
      <c r="P1447" t="s">
        <v>553</v>
      </c>
      <c r="Q1447" t="s">
        <v>524</v>
      </c>
      <c r="R1447" t="s">
        <v>525</v>
      </c>
      <c r="S1447" t="s">
        <v>526</v>
      </c>
      <c r="T1447" t="s">
        <v>527</v>
      </c>
      <c r="U1447" t="s">
        <v>554</v>
      </c>
      <c r="V1447" t="s">
        <v>555</v>
      </c>
      <c r="W1447" t="s">
        <v>541</v>
      </c>
      <c r="X1447" t="s">
        <v>542</v>
      </c>
      <c r="Y1447" t="s">
        <v>665</v>
      </c>
      <c r="Z1447" t="s">
        <v>666</v>
      </c>
      <c r="AA1447" t="s">
        <v>29</v>
      </c>
      <c r="AB1447" s="3">
        <v>14018</v>
      </c>
      <c r="AC1447">
        <v>0</v>
      </c>
      <c r="AD1447">
        <v>0</v>
      </c>
      <c r="AE1447" s="3">
        <v>14018</v>
      </c>
      <c r="AF1447" s="3">
        <f t="shared" si="94"/>
        <v>10354.202622839501</v>
      </c>
      <c r="AG1447" s="3">
        <v>24372.202622839501</v>
      </c>
      <c r="AH1447" s="3">
        <f t="shared" si="92"/>
        <v>25176.485309393203</v>
      </c>
      <c r="AI1447" s="3">
        <f t="shared" si="93"/>
        <v>25982.132839293787</v>
      </c>
      <c r="AJ1447">
        <v>0</v>
      </c>
      <c r="AK1447">
        <v>0</v>
      </c>
      <c r="AL1447">
        <v>11063.73</v>
      </c>
      <c r="AM1447">
        <f t="shared" si="95"/>
        <v>22127.46</v>
      </c>
      <c r="AN1447">
        <v>2954.27</v>
      </c>
      <c r="AO1447">
        <v>78.930000000000007</v>
      </c>
    </row>
    <row r="1448" spans="1:41" hidden="1" x14ac:dyDescent="0.3">
      <c r="A1448">
        <v>10754</v>
      </c>
      <c r="B1448">
        <v>224972</v>
      </c>
      <c r="C1448">
        <v>257110</v>
      </c>
      <c r="D1448">
        <v>70</v>
      </c>
      <c r="G1448" t="s">
        <v>781</v>
      </c>
      <c r="H1448" t="s">
        <v>782</v>
      </c>
      <c r="I1448">
        <v>0</v>
      </c>
      <c r="J1448" t="s">
        <v>519</v>
      </c>
      <c r="K1448" t="s">
        <v>520</v>
      </c>
      <c r="L1448">
        <v>7</v>
      </c>
      <c r="M1448">
        <v>76</v>
      </c>
      <c r="N1448" t="s">
        <v>521</v>
      </c>
      <c r="O1448" t="s">
        <v>522</v>
      </c>
      <c r="P1448" t="s">
        <v>523</v>
      </c>
      <c r="Q1448" t="s">
        <v>524</v>
      </c>
      <c r="R1448" t="s">
        <v>525</v>
      </c>
      <c r="S1448" t="s">
        <v>526</v>
      </c>
      <c r="T1448" t="s">
        <v>527</v>
      </c>
      <c r="U1448" t="s">
        <v>554</v>
      </c>
      <c r="V1448" t="s">
        <v>555</v>
      </c>
      <c r="W1448" t="s">
        <v>530</v>
      </c>
      <c r="X1448" t="s">
        <v>531</v>
      </c>
      <c r="Y1448" t="s">
        <v>590</v>
      </c>
      <c r="Z1448" t="s">
        <v>591</v>
      </c>
      <c r="AA1448" t="s">
        <v>29</v>
      </c>
      <c r="AB1448" s="3">
        <v>14000</v>
      </c>
      <c r="AC1448">
        <v>0</v>
      </c>
      <c r="AD1448">
        <v>0</v>
      </c>
      <c r="AE1448" s="3">
        <v>14000</v>
      </c>
      <c r="AF1448" s="3">
        <f t="shared" si="94"/>
        <v>0</v>
      </c>
      <c r="AG1448" s="3">
        <v>14000</v>
      </c>
      <c r="AH1448" s="3">
        <f t="shared" si="92"/>
        <v>14461.999999999998</v>
      </c>
      <c r="AI1448" s="3">
        <f t="shared" si="93"/>
        <v>14924.783999999998</v>
      </c>
      <c r="AJ1448">
        <v>0</v>
      </c>
      <c r="AK1448">
        <v>0</v>
      </c>
      <c r="AL1448">
        <v>5217.3599999999997</v>
      </c>
      <c r="AM1448">
        <f t="shared" si="95"/>
        <v>10434.719999999999</v>
      </c>
      <c r="AN1448">
        <v>8782.64</v>
      </c>
      <c r="AO1448">
        <v>37.270000000000003</v>
      </c>
    </row>
    <row r="1449" spans="1:41" hidden="1" x14ac:dyDescent="0.3">
      <c r="A1449">
        <v>10846</v>
      </c>
      <c r="B1449">
        <v>209320</v>
      </c>
      <c r="C1449">
        <v>246680</v>
      </c>
      <c r="D1449">
        <v>162</v>
      </c>
      <c r="G1449" t="s">
        <v>991</v>
      </c>
      <c r="H1449" t="s">
        <v>992</v>
      </c>
      <c r="I1449">
        <v>0</v>
      </c>
      <c r="J1449" t="s">
        <v>519</v>
      </c>
      <c r="K1449" t="s">
        <v>520</v>
      </c>
      <c r="L1449">
        <v>6</v>
      </c>
      <c r="M1449">
        <v>73</v>
      </c>
      <c r="N1449" t="s">
        <v>817</v>
      </c>
      <c r="O1449" t="s">
        <v>818</v>
      </c>
      <c r="P1449" t="s">
        <v>819</v>
      </c>
      <c r="Q1449" t="s">
        <v>524</v>
      </c>
      <c r="R1449" t="s">
        <v>525</v>
      </c>
      <c r="S1449" t="s">
        <v>526</v>
      </c>
      <c r="T1449" t="s">
        <v>527</v>
      </c>
      <c r="U1449" t="s">
        <v>554</v>
      </c>
      <c r="V1449" t="s">
        <v>555</v>
      </c>
      <c r="W1449" t="s">
        <v>541</v>
      </c>
      <c r="X1449" t="s">
        <v>542</v>
      </c>
      <c r="Y1449" t="s">
        <v>592</v>
      </c>
      <c r="Z1449" t="s">
        <v>593</v>
      </c>
      <c r="AA1449" t="s">
        <v>29</v>
      </c>
      <c r="AB1449" s="3">
        <v>14000</v>
      </c>
      <c r="AC1449">
        <v>0</v>
      </c>
      <c r="AD1449">
        <v>0</v>
      </c>
      <c r="AE1449" s="3">
        <v>14000</v>
      </c>
      <c r="AF1449" s="3">
        <f t="shared" si="94"/>
        <v>0</v>
      </c>
      <c r="AG1449" s="3">
        <v>14000</v>
      </c>
      <c r="AH1449" s="3">
        <f t="shared" si="92"/>
        <v>14461.999999999998</v>
      </c>
      <c r="AI1449" s="3">
        <f t="shared" si="93"/>
        <v>14924.783999999998</v>
      </c>
      <c r="AJ1449">
        <v>0</v>
      </c>
      <c r="AK1449">
        <v>0</v>
      </c>
      <c r="AL1449">
        <v>11224.44</v>
      </c>
      <c r="AM1449">
        <f t="shared" si="95"/>
        <v>22448.880000000001</v>
      </c>
      <c r="AN1449">
        <v>2775.56</v>
      </c>
      <c r="AO1449">
        <v>80.17</v>
      </c>
    </row>
    <row r="1450" spans="1:41" hidden="1" x14ac:dyDescent="0.3">
      <c r="A1450">
        <v>10826</v>
      </c>
      <c r="B1450">
        <v>203672</v>
      </c>
      <c r="C1450">
        <v>241117</v>
      </c>
      <c r="D1450">
        <v>142</v>
      </c>
      <c r="G1450" t="s">
        <v>948</v>
      </c>
      <c r="H1450" t="s">
        <v>949</v>
      </c>
      <c r="I1450">
        <v>0</v>
      </c>
      <c r="J1450" t="s">
        <v>519</v>
      </c>
      <c r="K1450" t="s">
        <v>520</v>
      </c>
      <c r="L1450">
        <v>4</v>
      </c>
      <c r="M1450">
        <v>47</v>
      </c>
      <c r="N1450" t="s">
        <v>950</v>
      </c>
      <c r="O1450" t="s">
        <v>640</v>
      </c>
      <c r="P1450" t="s">
        <v>641</v>
      </c>
      <c r="Q1450" t="s">
        <v>524</v>
      </c>
      <c r="R1450" t="s">
        <v>525</v>
      </c>
      <c r="S1450" t="s">
        <v>526</v>
      </c>
      <c r="T1450" t="s">
        <v>527</v>
      </c>
      <c r="U1450" t="s">
        <v>554</v>
      </c>
      <c r="V1450" t="s">
        <v>555</v>
      </c>
      <c r="W1450" t="s">
        <v>541</v>
      </c>
      <c r="X1450" t="s">
        <v>542</v>
      </c>
      <c r="Y1450" t="s">
        <v>648</v>
      </c>
      <c r="Z1450" t="s">
        <v>649</v>
      </c>
      <c r="AA1450" t="s">
        <v>29</v>
      </c>
      <c r="AB1450" s="3">
        <v>13872</v>
      </c>
      <c r="AC1450">
        <v>0</v>
      </c>
      <c r="AD1450">
        <v>0</v>
      </c>
      <c r="AE1450" s="3">
        <v>13872</v>
      </c>
      <c r="AF1450" s="3">
        <f t="shared" si="94"/>
        <v>0</v>
      </c>
      <c r="AG1450" s="3">
        <v>13872</v>
      </c>
      <c r="AH1450" s="3">
        <f t="shared" si="92"/>
        <v>14329.775999999998</v>
      </c>
      <c r="AI1450" s="3">
        <f t="shared" si="93"/>
        <v>14788.328831999999</v>
      </c>
      <c r="AJ1450">
        <v>0</v>
      </c>
      <c r="AK1450">
        <v>0</v>
      </c>
      <c r="AL1450">
        <v>9415.74</v>
      </c>
      <c r="AM1450">
        <f t="shared" si="95"/>
        <v>18831.48</v>
      </c>
      <c r="AN1450">
        <v>4456.26</v>
      </c>
      <c r="AO1450">
        <v>67.88</v>
      </c>
    </row>
    <row r="1451" spans="1:41" hidden="1" x14ac:dyDescent="0.3">
      <c r="A1451">
        <v>11516</v>
      </c>
      <c r="B1451">
        <v>226340</v>
      </c>
      <c r="C1451">
        <v>257973</v>
      </c>
      <c r="D1451">
        <v>2313</v>
      </c>
      <c r="G1451" t="s">
        <v>1721</v>
      </c>
      <c r="H1451" t="s">
        <v>1722</v>
      </c>
      <c r="I1451">
        <v>0</v>
      </c>
      <c r="J1451" t="s">
        <v>519</v>
      </c>
      <c r="K1451" t="s">
        <v>520</v>
      </c>
      <c r="L1451">
        <v>5</v>
      </c>
      <c r="M1451">
        <v>91</v>
      </c>
      <c r="N1451" t="s">
        <v>584</v>
      </c>
      <c r="O1451" t="s">
        <v>545</v>
      </c>
      <c r="P1451" t="s">
        <v>546</v>
      </c>
      <c r="Q1451" t="s">
        <v>524</v>
      </c>
      <c r="R1451" t="s">
        <v>525</v>
      </c>
      <c r="S1451" t="s">
        <v>526</v>
      </c>
      <c r="T1451" t="s">
        <v>527</v>
      </c>
      <c r="U1451" t="s">
        <v>554</v>
      </c>
      <c r="V1451" t="s">
        <v>555</v>
      </c>
      <c r="W1451" t="s">
        <v>541</v>
      </c>
      <c r="X1451" t="s">
        <v>542</v>
      </c>
      <c r="Y1451" t="s">
        <v>532</v>
      </c>
      <c r="Z1451" t="s">
        <v>533</v>
      </c>
      <c r="AA1451" t="s">
        <v>28</v>
      </c>
      <c r="AB1451" s="3">
        <v>6512</v>
      </c>
      <c r="AC1451">
        <v>0</v>
      </c>
      <c r="AD1451">
        <v>0</v>
      </c>
      <c r="AE1451" s="3">
        <v>6512</v>
      </c>
      <c r="AF1451" s="3">
        <f t="shared" si="94"/>
        <v>0</v>
      </c>
      <c r="AG1451" s="3">
        <v>6512</v>
      </c>
      <c r="AH1451" s="3">
        <f t="shared" si="92"/>
        <v>6726.8959999999997</v>
      </c>
      <c r="AI1451" s="3">
        <f t="shared" si="93"/>
        <v>6942.1566720000001</v>
      </c>
      <c r="AJ1451">
        <v>0</v>
      </c>
      <c r="AK1451">
        <v>0</v>
      </c>
      <c r="AL1451">
        <v>0</v>
      </c>
      <c r="AM1451">
        <f t="shared" si="95"/>
        <v>0</v>
      </c>
      <c r="AN1451">
        <v>6512</v>
      </c>
      <c r="AO1451">
        <v>0</v>
      </c>
    </row>
    <row r="1452" spans="1:41" hidden="1" x14ac:dyDescent="0.3">
      <c r="A1452">
        <v>12278</v>
      </c>
      <c r="B1452">
        <v>224616</v>
      </c>
      <c r="C1452">
        <v>256910</v>
      </c>
      <c r="D1452">
        <v>6634</v>
      </c>
      <c r="G1452" t="s">
        <v>1980</v>
      </c>
      <c r="H1452" t="s">
        <v>1981</v>
      </c>
      <c r="I1452">
        <v>0</v>
      </c>
      <c r="J1452" t="s">
        <v>519</v>
      </c>
      <c r="K1452" t="s">
        <v>520</v>
      </c>
      <c r="L1452">
        <v>5</v>
      </c>
      <c r="M1452">
        <v>58</v>
      </c>
      <c r="N1452" t="s">
        <v>617</v>
      </c>
      <c r="O1452" t="s">
        <v>618</v>
      </c>
      <c r="P1452" t="s">
        <v>619</v>
      </c>
      <c r="Q1452" t="s">
        <v>524</v>
      </c>
      <c r="R1452" t="s">
        <v>525</v>
      </c>
      <c r="S1452" t="s">
        <v>526</v>
      </c>
      <c r="T1452" t="s">
        <v>527</v>
      </c>
      <c r="U1452" t="s">
        <v>779</v>
      </c>
      <c r="V1452" t="s">
        <v>780</v>
      </c>
      <c r="W1452" t="s">
        <v>541</v>
      </c>
      <c r="X1452" t="s">
        <v>542</v>
      </c>
      <c r="Y1452" t="s">
        <v>532</v>
      </c>
      <c r="Z1452" t="s">
        <v>533</v>
      </c>
      <c r="AA1452" t="s">
        <v>28</v>
      </c>
      <c r="AB1452" s="3">
        <v>6480</v>
      </c>
      <c r="AC1452">
        <v>0</v>
      </c>
      <c r="AD1452">
        <v>0</v>
      </c>
      <c r="AE1452" s="3">
        <v>6480</v>
      </c>
      <c r="AF1452" s="3">
        <f t="shared" si="94"/>
        <v>0</v>
      </c>
      <c r="AG1452" s="3">
        <v>6480</v>
      </c>
      <c r="AH1452" s="3">
        <f t="shared" si="92"/>
        <v>6693.8399999999992</v>
      </c>
      <c r="AI1452" s="3">
        <f t="shared" si="93"/>
        <v>6908.0428799999991</v>
      </c>
      <c r="AJ1452">
        <v>0</v>
      </c>
      <c r="AK1452">
        <v>0</v>
      </c>
      <c r="AL1452">
        <v>3465.94</v>
      </c>
      <c r="AM1452">
        <f t="shared" si="95"/>
        <v>6931.88</v>
      </c>
      <c r="AN1452">
        <v>3014.06</v>
      </c>
      <c r="AO1452">
        <v>53.49</v>
      </c>
    </row>
    <row r="1453" spans="1:41" hidden="1" x14ac:dyDescent="0.3">
      <c r="A1453">
        <v>12610</v>
      </c>
      <c r="B1453">
        <v>231949</v>
      </c>
      <c r="C1453">
        <v>256351</v>
      </c>
      <c r="D1453">
        <v>8626</v>
      </c>
      <c r="G1453" t="s">
        <v>1922</v>
      </c>
      <c r="H1453" t="s">
        <v>1923</v>
      </c>
      <c r="I1453">
        <v>0</v>
      </c>
      <c r="J1453" t="s">
        <v>519</v>
      </c>
      <c r="K1453" t="s">
        <v>520</v>
      </c>
      <c r="L1453">
        <v>5</v>
      </c>
      <c r="M1453">
        <v>58</v>
      </c>
      <c r="N1453" t="s">
        <v>617</v>
      </c>
      <c r="O1453" t="s">
        <v>618</v>
      </c>
      <c r="P1453" t="s">
        <v>619</v>
      </c>
      <c r="Q1453" t="s">
        <v>524</v>
      </c>
      <c r="R1453" t="s">
        <v>525</v>
      </c>
      <c r="S1453" t="s">
        <v>526</v>
      </c>
      <c r="T1453" t="s">
        <v>527</v>
      </c>
      <c r="U1453" t="s">
        <v>779</v>
      </c>
      <c r="V1453" t="s">
        <v>780</v>
      </c>
      <c r="W1453" t="s">
        <v>541</v>
      </c>
      <c r="X1453" t="s">
        <v>542</v>
      </c>
      <c r="Y1453" t="s">
        <v>1102</v>
      </c>
      <c r="Z1453" t="s">
        <v>1103</v>
      </c>
      <c r="AA1453" t="s">
        <v>24</v>
      </c>
      <c r="AB1453" s="3">
        <v>243000</v>
      </c>
      <c r="AC1453">
        <v>-125000</v>
      </c>
      <c r="AD1453">
        <v>0</v>
      </c>
      <c r="AE1453" s="3">
        <v>118000</v>
      </c>
      <c r="AF1453" s="3">
        <f t="shared" si="94"/>
        <v>0</v>
      </c>
      <c r="AG1453" s="3">
        <v>118000</v>
      </c>
      <c r="AH1453" s="3">
        <f t="shared" si="92"/>
        <v>121893.99999999999</v>
      </c>
      <c r="AI1453" s="3">
        <f t="shared" si="93"/>
        <v>125794.60799999999</v>
      </c>
      <c r="AJ1453">
        <v>500</v>
      </c>
      <c r="AK1453">
        <v>3210</v>
      </c>
      <c r="AL1453">
        <v>30058.6</v>
      </c>
      <c r="AM1453">
        <f t="shared" si="95"/>
        <v>60117.2</v>
      </c>
      <c r="AN1453">
        <v>84231.4</v>
      </c>
      <c r="AO1453">
        <v>25.47</v>
      </c>
    </row>
    <row r="1454" spans="1:41" hidden="1" x14ac:dyDescent="0.3">
      <c r="A1454">
        <v>10904</v>
      </c>
      <c r="B1454">
        <v>206377</v>
      </c>
      <c r="C1454">
        <v>243787</v>
      </c>
      <c r="D1454">
        <v>220</v>
      </c>
      <c r="G1454" t="s">
        <v>1106</v>
      </c>
      <c r="H1454" t="s">
        <v>1107</v>
      </c>
      <c r="I1454">
        <v>0</v>
      </c>
      <c r="J1454" t="s">
        <v>519</v>
      </c>
      <c r="K1454" t="s">
        <v>520</v>
      </c>
      <c r="L1454">
        <v>3</v>
      </c>
      <c r="M1454">
        <v>40</v>
      </c>
      <c r="N1454" t="s">
        <v>703</v>
      </c>
      <c r="O1454" t="s">
        <v>704</v>
      </c>
      <c r="P1454" t="s">
        <v>705</v>
      </c>
      <c r="Q1454" t="s">
        <v>524</v>
      </c>
      <c r="R1454" t="s">
        <v>525</v>
      </c>
      <c r="S1454" t="s">
        <v>526</v>
      </c>
      <c r="T1454" t="s">
        <v>527</v>
      </c>
      <c r="U1454" t="s">
        <v>554</v>
      </c>
      <c r="V1454" t="s">
        <v>555</v>
      </c>
      <c r="W1454" t="s">
        <v>541</v>
      </c>
      <c r="X1454" t="s">
        <v>542</v>
      </c>
      <c r="Y1454" t="s">
        <v>603</v>
      </c>
      <c r="Z1454" t="s">
        <v>604</v>
      </c>
      <c r="AA1454" t="s">
        <v>29</v>
      </c>
      <c r="AB1454" s="3">
        <v>13798</v>
      </c>
      <c r="AC1454">
        <v>0</v>
      </c>
      <c r="AD1454">
        <v>0</v>
      </c>
      <c r="AE1454" s="3">
        <v>13798</v>
      </c>
      <c r="AF1454" s="3">
        <f t="shared" si="94"/>
        <v>0</v>
      </c>
      <c r="AG1454" s="3">
        <v>13798</v>
      </c>
      <c r="AH1454" s="3">
        <f t="shared" si="92"/>
        <v>14253.333999999999</v>
      </c>
      <c r="AI1454" s="3">
        <f t="shared" si="93"/>
        <v>14709.440687999999</v>
      </c>
      <c r="AJ1454">
        <v>0</v>
      </c>
      <c r="AK1454">
        <v>0</v>
      </c>
      <c r="AL1454">
        <v>9022.2199999999993</v>
      </c>
      <c r="AM1454">
        <f t="shared" si="95"/>
        <v>18044.439999999999</v>
      </c>
      <c r="AN1454">
        <v>4775.78</v>
      </c>
      <c r="AO1454">
        <v>65.39</v>
      </c>
    </row>
    <row r="1455" spans="1:41" hidden="1" x14ac:dyDescent="0.3">
      <c r="A1455">
        <v>12620</v>
      </c>
      <c r="B1455">
        <v>231695</v>
      </c>
      <c r="C1455">
        <v>257640</v>
      </c>
      <c r="D1455">
        <v>8636</v>
      </c>
      <c r="G1455" t="s">
        <v>2257</v>
      </c>
      <c r="H1455" t="s">
        <v>2258</v>
      </c>
      <c r="I1455">
        <v>0</v>
      </c>
      <c r="J1455" t="s">
        <v>519</v>
      </c>
      <c r="K1455" t="s">
        <v>520</v>
      </c>
      <c r="L1455">
        <v>5</v>
      </c>
      <c r="M1455">
        <v>58</v>
      </c>
      <c r="N1455" t="s">
        <v>617</v>
      </c>
      <c r="O1455" t="s">
        <v>618</v>
      </c>
      <c r="P1455" t="s">
        <v>619</v>
      </c>
      <c r="Q1455" t="s">
        <v>524</v>
      </c>
      <c r="R1455" t="s">
        <v>525</v>
      </c>
      <c r="S1455" t="s">
        <v>526</v>
      </c>
      <c r="T1455" t="s">
        <v>527</v>
      </c>
      <c r="U1455" t="s">
        <v>779</v>
      </c>
      <c r="V1455" t="s">
        <v>780</v>
      </c>
      <c r="W1455" t="s">
        <v>530</v>
      </c>
      <c r="X1455" t="s">
        <v>531</v>
      </c>
      <c r="Y1455" t="s">
        <v>1882</v>
      </c>
      <c r="Z1455" t="s">
        <v>1883</v>
      </c>
      <c r="AA1455" t="s">
        <v>29</v>
      </c>
      <c r="AB1455" s="3">
        <v>13733</v>
      </c>
      <c r="AC1455">
        <v>0</v>
      </c>
      <c r="AD1455">
        <v>0</v>
      </c>
      <c r="AE1455" s="3">
        <v>13733</v>
      </c>
      <c r="AF1455" s="3">
        <f t="shared" si="94"/>
        <v>0</v>
      </c>
      <c r="AG1455" s="3">
        <v>13733</v>
      </c>
      <c r="AH1455" s="3">
        <f t="shared" si="92"/>
        <v>14186.188999999998</v>
      </c>
      <c r="AI1455" s="3">
        <f t="shared" si="93"/>
        <v>14640.147047999999</v>
      </c>
      <c r="AJ1455">
        <v>0</v>
      </c>
      <c r="AK1455">
        <v>0</v>
      </c>
      <c r="AL1455">
        <v>0</v>
      </c>
      <c r="AM1455">
        <f t="shared" si="95"/>
        <v>0</v>
      </c>
      <c r="AN1455">
        <v>13733</v>
      </c>
      <c r="AO1455">
        <v>0</v>
      </c>
    </row>
    <row r="1456" spans="1:41" hidden="1" x14ac:dyDescent="0.3">
      <c r="A1456">
        <v>12279</v>
      </c>
      <c r="B1456">
        <v>224631</v>
      </c>
      <c r="C1456">
        <v>256922</v>
      </c>
      <c r="D1456">
        <v>6635</v>
      </c>
      <c r="G1456" t="s">
        <v>2008</v>
      </c>
      <c r="H1456" t="s">
        <v>2009</v>
      </c>
      <c r="I1456">
        <v>0</v>
      </c>
      <c r="J1456" t="s">
        <v>519</v>
      </c>
      <c r="K1456" t="s">
        <v>520</v>
      </c>
      <c r="L1456">
        <v>5</v>
      </c>
      <c r="M1456">
        <v>58</v>
      </c>
      <c r="N1456" t="s">
        <v>617</v>
      </c>
      <c r="O1456" t="s">
        <v>618</v>
      </c>
      <c r="P1456" t="s">
        <v>619</v>
      </c>
      <c r="Q1456" t="s">
        <v>524</v>
      </c>
      <c r="R1456" t="s">
        <v>525</v>
      </c>
      <c r="S1456" t="s">
        <v>526</v>
      </c>
      <c r="T1456" t="s">
        <v>527</v>
      </c>
      <c r="U1456" t="s">
        <v>779</v>
      </c>
      <c r="V1456" t="s">
        <v>780</v>
      </c>
      <c r="W1456" t="s">
        <v>541</v>
      </c>
      <c r="X1456" t="s">
        <v>542</v>
      </c>
      <c r="Y1456" t="s">
        <v>532</v>
      </c>
      <c r="Z1456" t="s">
        <v>533</v>
      </c>
      <c r="AA1456" t="s">
        <v>28</v>
      </c>
      <c r="AB1456" s="3">
        <v>6480</v>
      </c>
      <c r="AC1456">
        <v>0</v>
      </c>
      <c r="AD1456">
        <v>0</v>
      </c>
      <c r="AE1456" s="3">
        <v>6480</v>
      </c>
      <c r="AF1456" s="3">
        <f t="shared" si="94"/>
        <v>0</v>
      </c>
      <c r="AG1456" s="3">
        <v>6480</v>
      </c>
      <c r="AH1456" s="3">
        <f t="shared" si="92"/>
        <v>6693.8399999999992</v>
      </c>
      <c r="AI1456" s="3">
        <f t="shared" si="93"/>
        <v>6908.0428799999991</v>
      </c>
      <c r="AJ1456">
        <v>0</v>
      </c>
      <c r="AK1456">
        <v>0</v>
      </c>
      <c r="AL1456">
        <v>0</v>
      </c>
      <c r="AM1456">
        <f t="shared" si="95"/>
        <v>0</v>
      </c>
      <c r="AN1456">
        <v>6480</v>
      </c>
      <c r="AO1456">
        <v>0</v>
      </c>
    </row>
    <row r="1457" spans="1:41" hidden="1" x14ac:dyDescent="0.3">
      <c r="A1457">
        <v>11509</v>
      </c>
      <c r="B1457">
        <v>225879</v>
      </c>
      <c r="C1457">
        <v>257478</v>
      </c>
      <c r="D1457">
        <v>2306</v>
      </c>
      <c r="G1457" t="s">
        <v>1707</v>
      </c>
      <c r="H1457" t="s">
        <v>1708</v>
      </c>
      <c r="I1457">
        <v>0</v>
      </c>
      <c r="J1457" t="s">
        <v>519</v>
      </c>
      <c r="K1457" t="s">
        <v>520</v>
      </c>
      <c r="L1457">
        <v>3</v>
      </c>
      <c r="M1457">
        <v>37</v>
      </c>
      <c r="N1457" t="s">
        <v>1071</v>
      </c>
      <c r="O1457" t="s">
        <v>1072</v>
      </c>
      <c r="P1457" t="s">
        <v>1073</v>
      </c>
      <c r="Q1457" t="s">
        <v>524</v>
      </c>
      <c r="R1457" t="s">
        <v>525</v>
      </c>
      <c r="S1457" t="s">
        <v>526</v>
      </c>
      <c r="T1457" t="s">
        <v>527</v>
      </c>
      <c r="U1457" t="s">
        <v>554</v>
      </c>
      <c r="V1457" t="s">
        <v>555</v>
      </c>
      <c r="W1457" t="s">
        <v>541</v>
      </c>
      <c r="X1457" t="s">
        <v>542</v>
      </c>
      <c r="Y1457" t="s">
        <v>944</v>
      </c>
      <c r="Z1457" t="s">
        <v>945</v>
      </c>
      <c r="AA1457" t="s">
        <v>29</v>
      </c>
      <c r="AB1457" s="3">
        <v>13596</v>
      </c>
      <c r="AC1457">
        <v>0</v>
      </c>
      <c r="AD1457">
        <v>0</v>
      </c>
      <c r="AE1457" s="3">
        <v>13596</v>
      </c>
      <c r="AF1457" s="3">
        <f t="shared" si="94"/>
        <v>0</v>
      </c>
      <c r="AG1457" s="3">
        <v>13596</v>
      </c>
      <c r="AH1457" s="3">
        <f t="shared" si="92"/>
        <v>14044.668</v>
      </c>
      <c r="AI1457" s="3">
        <f t="shared" si="93"/>
        <v>14494.097376</v>
      </c>
      <c r="AJ1457">
        <v>0</v>
      </c>
      <c r="AK1457">
        <v>1738.5</v>
      </c>
      <c r="AL1457">
        <v>5178.8599999999997</v>
      </c>
      <c r="AM1457">
        <f t="shared" si="95"/>
        <v>10357.719999999999</v>
      </c>
      <c r="AN1457">
        <v>6678.64</v>
      </c>
      <c r="AO1457">
        <v>38.090000000000003</v>
      </c>
    </row>
    <row r="1458" spans="1:41" hidden="1" x14ac:dyDescent="0.3">
      <c r="A1458">
        <v>12280</v>
      </c>
      <c r="B1458">
        <v>224636</v>
      </c>
      <c r="C1458">
        <v>256927</v>
      </c>
      <c r="D1458">
        <v>6636</v>
      </c>
      <c r="G1458" t="s">
        <v>1984</v>
      </c>
      <c r="H1458" t="s">
        <v>1985</v>
      </c>
      <c r="I1458">
        <v>0</v>
      </c>
      <c r="J1458" t="s">
        <v>519</v>
      </c>
      <c r="K1458" t="s">
        <v>520</v>
      </c>
      <c r="L1458">
        <v>5</v>
      </c>
      <c r="M1458">
        <v>58</v>
      </c>
      <c r="N1458" t="s">
        <v>617</v>
      </c>
      <c r="O1458" t="s">
        <v>618</v>
      </c>
      <c r="P1458" t="s">
        <v>619</v>
      </c>
      <c r="Q1458" t="s">
        <v>524</v>
      </c>
      <c r="R1458" t="s">
        <v>525</v>
      </c>
      <c r="S1458" t="s">
        <v>526</v>
      </c>
      <c r="T1458" t="s">
        <v>527</v>
      </c>
      <c r="U1458" t="s">
        <v>779</v>
      </c>
      <c r="V1458" t="s">
        <v>780</v>
      </c>
      <c r="W1458" t="s">
        <v>541</v>
      </c>
      <c r="X1458" t="s">
        <v>542</v>
      </c>
      <c r="Y1458" t="s">
        <v>532</v>
      </c>
      <c r="Z1458" t="s">
        <v>533</v>
      </c>
      <c r="AA1458" t="s">
        <v>28</v>
      </c>
      <c r="AB1458" s="3">
        <v>6480</v>
      </c>
      <c r="AC1458">
        <v>0</v>
      </c>
      <c r="AD1458">
        <v>0</v>
      </c>
      <c r="AE1458" s="3">
        <v>6480</v>
      </c>
      <c r="AF1458" s="3">
        <f t="shared" si="94"/>
        <v>0</v>
      </c>
      <c r="AG1458" s="3">
        <v>6480</v>
      </c>
      <c r="AH1458" s="3">
        <f t="shared" si="92"/>
        <v>6693.8399999999992</v>
      </c>
      <c r="AI1458" s="3">
        <f t="shared" si="93"/>
        <v>6908.0428799999991</v>
      </c>
      <c r="AJ1458">
        <v>0</v>
      </c>
      <c r="AK1458">
        <v>0</v>
      </c>
      <c r="AL1458">
        <v>0</v>
      </c>
      <c r="AM1458">
        <f t="shared" si="95"/>
        <v>0</v>
      </c>
      <c r="AN1458">
        <v>6480</v>
      </c>
      <c r="AO1458">
        <v>0</v>
      </c>
    </row>
    <row r="1459" spans="1:41" hidden="1" x14ac:dyDescent="0.3">
      <c r="A1459">
        <v>12281</v>
      </c>
      <c r="B1459">
        <v>231898</v>
      </c>
      <c r="C1459">
        <v>256314</v>
      </c>
      <c r="D1459">
        <v>6637</v>
      </c>
      <c r="G1459" t="s">
        <v>1926</v>
      </c>
      <c r="H1459" t="s">
        <v>1927</v>
      </c>
      <c r="I1459">
        <v>0</v>
      </c>
      <c r="J1459" t="s">
        <v>519</v>
      </c>
      <c r="K1459" t="s">
        <v>520</v>
      </c>
      <c r="L1459">
        <v>5</v>
      </c>
      <c r="M1459">
        <v>58</v>
      </c>
      <c r="N1459" t="s">
        <v>617</v>
      </c>
      <c r="O1459" t="s">
        <v>618</v>
      </c>
      <c r="P1459" t="s">
        <v>619</v>
      </c>
      <c r="Q1459" t="s">
        <v>524</v>
      </c>
      <c r="R1459" t="s">
        <v>525</v>
      </c>
      <c r="S1459" t="s">
        <v>526</v>
      </c>
      <c r="T1459" t="s">
        <v>527</v>
      </c>
      <c r="U1459" t="s">
        <v>779</v>
      </c>
      <c r="V1459" t="s">
        <v>780</v>
      </c>
      <c r="W1459" t="s">
        <v>541</v>
      </c>
      <c r="X1459" t="s">
        <v>542</v>
      </c>
      <c r="Y1459" t="s">
        <v>1102</v>
      </c>
      <c r="Z1459" t="s">
        <v>1103</v>
      </c>
      <c r="AA1459" t="s">
        <v>24</v>
      </c>
      <c r="AB1459" s="3">
        <v>58320</v>
      </c>
      <c r="AC1459">
        <v>59000</v>
      </c>
      <c r="AD1459">
        <v>0</v>
      </c>
      <c r="AE1459" s="3">
        <v>117320</v>
      </c>
      <c r="AF1459" s="3">
        <f t="shared" si="94"/>
        <v>0</v>
      </c>
      <c r="AG1459" s="3">
        <v>117320</v>
      </c>
      <c r="AH1459" s="3">
        <f t="shared" si="92"/>
        <v>121191.56</v>
      </c>
      <c r="AI1459" s="3">
        <f t="shared" si="93"/>
        <v>125069.68992</v>
      </c>
      <c r="AJ1459">
        <v>0</v>
      </c>
      <c r="AK1459">
        <v>0</v>
      </c>
      <c r="AL1459">
        <v>155739.29999999999</v>
      </c>
      <c r="AM1459">
        <f t="shared" si="95"/>
        <v>311478.59999999998</v>
      </c>
      <c r="AN1459">
        <v>-38419.300000000003</v>
      </c>
      <c r="AO1459">
        <v>132.75</v>
      </c>
    </row>
    <row r="1460" spans="1:41" hidden="1" x14ac:dyDescent="0.3">
      <c r="A1460">
        <v>12305</v>
      </c>
      <c r="B1460">
        <v>231761</v>
      </c>
      <c r="C1460">
        <v>257691</v>
      </c>
      <c r="D1460">
        <v>6505</v>
      </c>
      <c r="G1460" t="s">
        <v>2052</v>
      </c>
      <c r="H1460" t="s">
        <v>2053</v>
      </c>
      <c r="I1460">
        <v>0</v>
      </c>
      <c r="J1460" t="s">
        <v>519</v>
      </c>
      <c r="K1460" t="s">
        <v>520</v>
      </c>
      <c r="L1460">
        <v>5</v>
      </c>
      <c r="M1460">
        <v>58</v>
      </c>
      <c r="N1460" t="s">
        <v>617</v>
      </c>
      <c r="O1460" t="s">
        <v>618</v>
      </c>
      <c r="P1460" t="s">
        <v>619</v>
      </c>
      <c r="Q1460" t="s">
        <v>524</v>
      </c>
      <c r="R1460" t="s">
        <v>525</v>
      </c>
      <c r="S1460" t="s">
        <v>526</v>
      </c>
      <c r="T1460" t="s">
        <v>527</v>
      </c>
      <c r="U1460" t="s">
        <v>779</v>
      </c>
      <c r="V1460" t="s">
        <v>780</v>
      </c>
      <c r="W1460" t="s">
        <v>530</v>
      </c>
      <c r="X1460" t="s">
        <v>531</v>
      </c>
      <c r="Y1460" t="s">
        <v>1882</v>
      </c>
      <c r="Z1460" t="s">
        <v>1883</v>
      </c>
      <c r="AA1460" t="s">
        <v>29</v>
      </c>
      <c r="AB1460" s="3">
        <v>13317</v>
      </c>
      <c r="AC1460">
        <v>0</v>
      </c>
      <c r="AD1460">
        <v>0</v>
      </c>
      <c r="AE1460" s="3">
        <v>13317</v>
      </c>
      <c r="AF1460" s="3">
        <f t="shared" si="94"/>
        <v>0</v>
      </c>
      <c r="AG1460" s="3">
        <v>13317</v>
      </c>
      <c r="AH1460" s="3">
        <f t="shared" si="92"/>
        <v>13756.460999999999</v>
      </c>
      <c r="AI1460" s="3">
        <f t="shared" si="93"/>
        <v>14196.667751999999</v>
      </c>
      <c r="AJ1460">
        <v>0</v>
      </c>
      <c r="AK1460">
        <v>0</v>
      </c>
      <c r="AL1460">
        <v>0</v>
      </c>
      <c r="AM1460">
        <f t="shared" si="95"/>
        <v>0</v>
      </c>
      <c r="AN1460">
        <v>13317</v>
      </c>
      <c r="AO1460">
        <v>0</v>
      </c>
    </row>
    <row r="1461" spans="1:41" hidden="1" x14ac:dyDescent="0.3">
      <c r="A1461">
        <v>12281</v>
      </c>
      <c r="B1461">
        <v>224637</v>
      </c>
      <c r="C1461">
        <v>256928</v>
      </c>
      <c r="D1461">
        <v>6637</v>
      </c>
      <c r="G1461" t="s">
        <v>1926</v>
      </c>
      <c r="H1461" t="s">
        <v>1927</v>
      </c>
      <c r="I1461">
        <v>0</v>
      </c>
      <c r="J1461" t="s">
        <v>519</v>
      </c>
      <c r="K1461" t="s">
        <v>520</v>
      </c>
      <c r="L1461">
        <v>5</v>
      </c>
      <c r="M1461">
        <v>58</v>
      </c>
      <c r="N1461" t="s">
        <v>617</v>
      </c>
      <c r="O1461" t="s">
        <v>618</v>
      </c>
      <c r="P1461" t="s">
        <v>619</v>
      </c>
      <c r="Q1461" t="s">
        <v>524</v>
      </c>
      <c r="R1461" t="s">
        <v>525</v>
      </c>
      <c r="S1461" t="s">
        <v>526</v>
      </c>
      <c r="T1461" t="s">
        <v>527</v>
      </c>
      <c r="U1461" t="s">
        <v>779</v>
      </c>
      <c r="V1461" t="s">
        <v>780</v>
      </c>
      <c r="W1461" t="s">
        <v>541</v>
      </c>
      <c r="X1461" t="s">
        <v>542</v>
      </c>
      <c r="Y1461" t="s">
        <v>532</v>
      </c>
      <c r="Z1461" t="s">
        <v>533</v>
      </c>
      <c r="AA1461" t="s">
        <v>28</v>
      </c>
      <c r="AB1461" s="3">
        <v>6480</v>
      </c>
      <c r="AC1461">
        <v>0</v>
      </c>
      <c r="AD1461">
        <v>0</v>
      </c>
      <c r="AE1461" s="3">
        <v>6480</v>
      </c>
      <c r="AF1461" s="3">
        <f t="shared" si="94"/>
        <v>0</v>
      </c>
      <c r="AG1461" s="3">
        <v>6480</v>
      </c>
      <c r="AH1461" s="3">
        <f t="shared" ref="AH1461:AH1524" si="96">AG1461*1.033</f>
        <v>6693.8399999999992</v>
      </c>
      <c r="AI1461" s="3">
        <f t="shared" ref="AI1461:AI1524" si="97">AH1461*1.032</f>
        <v>6908.0428799999991</v>
      </c>
      <c r="AJ1461">
        <v>0</v>
      </c>
      <c r="AK1461">
        <v>0</v>
      </c>
      <c r="AL1461">
        <v>3660.88</v>
      </c>
      <c r="AM1461">
        <f t="shared" si="95"/>
        <v>7321.76</v>
      </c>
      <c r="AN1461">
        <v>2819.12</v>
      </c>
      <c r="AO1461">
        <v>56.5</v>
      </c>
    </row>
    <row r="1462" spans="1:41" hidden="1" x14ac:dyDescent="0.3">
      <c r="A1462">
        <v>12627</v>
      </c>
      <c r="B1462">
        <v>231954</v>
      </c>
      <c r="C1462">
        <v>256356</v>
      </c>
      <c r="D1462">
        <v>8643</v>
      </c>
      <c r="G1462" t="s">
        <v>1930</v>
      </c>
      <c r="H1462" t="s">
        <v>1931</v>
      </c>
      <c r="I1462">
        <v>0</v>
      </c>
      <c r="J1462" t="s">
        <v>519</v>
      </c>
      <c r="K1462" t="s">
        <v>520</v>
      </c>
      <c r="L1462">
        <v>5</v>
      </c>
      <c r="M1462">
        <v>58</v>
      </c>
      <c r="N1462" t="s">
        <v>617</v>
      </c>
      <c r="O1462" t="s">
        <v>618</v>
      </c>
      <c r="P1462" t="s">
        <v>619</v>
      </c>
      <c r="Q1462" t="s">
        <v>524</v>
      </c>
      <c r="R1462" t="s">
        <v>525</v>
      </c>
      <c r="S1462" t="s">
        <v>526</v>
      </c>
      <c r="T1462" t="s">
        <v>527</v>
      </c>
      <c r="U1462" t="s">
        <v>779</v>
      </c>
      <c r="V1462" t="s">
        <v>780</v>
      </c>
      <c r="W1462" t="s">
        <v>541</v>
      </c>
      <c r="X1462" t="s">
        <v>542</v>
      </c>
      <c r="Y1462" t="s">
        <v>1102</v>
      </c>
      <c r="Z1462" t="s">
        <v>1103</v>
      </c>
      <c r="AA1462" t="s">
        <v>24</v>
      </c>
      <c r="AB1462" s="3">
        <v>53460</v>
      </c>
      <c r="AC1462">
        <v>49000</v>
      </c>
      <c r="AD1462">
        <v>0</v>
      </c>
      <c r="AE1462" s="3">
        <v>102460</v>
      </c>
      <c r="AF1462" s="3">
        <f t="shared" si="94"/>
        <v>0</v>
      </c>
      <c r="AG1462" s="3">
        <v>102460</v>
      </c>
      <c r="AH1462" s="3">
        <f t="shared" si="96"/>
        <v>105841.18</v>
      </c>
      <c r="AI1462" s="3">
        <f t="shared" si="97"/>
        <v>109228.09775999999</v>
      </c>
      <c r="AJ1462">
        <v>852.17</v>
      </c>
      <c r="AK1462">
        <v>54885.73</v>
      </c>
      <c r="AL1462">
        <v>79557.13</v>
      </c>
      <c r="AM1462">
        <f t="shared" si="95"/>
        <v>159114.26</v>
      </c>
      <c r="AN1462">
        <v>-32835.03</v>
      </c>
      <c r="AO1462">
        <v>77.650000000000006</v>
      </c>
    </row>
    <row r="1463" spans="1:41" hidden="1" x14ac:dyDescent="0.3">
      <c r="A1463">
        <v>12306</v>
      </c>
      <c r="B1463">
        <v>231760</v>
      </c>
      <c r="C1463">
        <v>257690</v>
      </c>
      <c r="D1463">
        <v>6506</v>
      </c>
      <c r="G1463" t="s">
        <v>2056</v>
      </c>
      <c r="H1463" t="s">
        <v>2057</v>
      </c>
      <c r="I1463">
        <v>0</v>
      </c>
      <c r="J1463" t="s">
        <v>519</v>
      </c>
      <c r="K1463" t="s">
        <v>520</v>
      </c>
      <c r="L1463">
        <v>5</v>
      </c>
      <c r="M1463">
        <v>58</v>
      </c>
      <c r="N1463" t="s">
        <v>617</v>
      </c>
      <c r="O1463" t="s">
        <v>618</v>
      </c>
      <c r="P1463" t="s">
        <v>619</v>
      </c>
      <c r="Q1463" t="s">
        <v>524</v>
      </c>
      <c r="R1463" t="s">
        <v>525</v>
      </c>
      <c r="S1463" t="s">
        <v>526</v>
      </c>
      <c r="T1463" t="s">
        <v>527</v>
      </c>
      <c r="U1463" t="s">
        <v>779</v>
      </c>
      <c r="V1463" t="s">
        <v>780</v>
      </c>
      <c r="W1463" t="s">
        <v>530</v>
      </c>
      <c r="X1463" t="s">
        <v>531</v>
      </c>
      <c r="Y1463" t="s">
        <v>1882</v>
      </c>
      <c r="Z1463" t="s">
        <v>1883</v>
      </c>
      <c r="AA1463" t="s">
        <v>29</v>
      </c>
      <c r="AB1463" s="3">
        <v>13316</v>
      </c>
      <c r="AC1463">
        <v>0</v>
      </c>
      <c r="AD1463">
        <v>0</v>
      </c>
      <c r="AE1463" s="3">
        <v>13316</v>
      </c>
      <c r="AF1463" s="3">
        <f t="shared" si="94"/>
        <v>0</v>
      </c>
      <c r="AG1463" s="3">
        <v>13316</v>
      </c>
      <c r="AH1463" s="3">
        <f t="shared" si="96"/>
        <v>13755.427999999998</v>
      </c>
      <c r="AI1463" s="3">
        <f t="shared" si="97"/>
        <v>14195.601695999998</v>
      </c>
      <c r="AJ1463">
        <v>0</v>
      </c>
      <c r="AK1463">
        <v>0</v>
      </c>
      <c r="AL1463">
        <v>0</v>
      </c>
      <c r="AM1463">
        <f t="shared" si="95"/>
        <v>0</v>
      </c>
      <c r="AN1463">
        <v>13316</v>
      </c>
      <c r="AO1463">
        <v>0</v>
      </c>
    </row>
    <row r="1464" spans="1:41" hidden="1" x14ac:dyDescent="0.3">
      <c r="A1464">
        <v>12282</v>
      </c>
      <c r="B1464">
        <v>224638</v>
      </c>
      <c r="C1464">
        <v>256929</v>
      </c>
      <c r="D1464">
        <v>6638</v>
      </c>
      <c r="G1464" t="s">
        <v>2012</v>
      </c>
      <c r="H1464" t="s">
        <v>2013</v>
      </c>
      <c r="I1464">
        <v>0</v>
      </c>
      <c r="J1464" t="s">
        <v>519</v>
      </c>
      <c r="K1464" t="s">
        <v>520</v>
      </c>
      <c r="L1464">
        <v>5</v>
      </c>
      <c r="M1464">
        <v>58</v>
      </c>
      <c r="N1464" t="s">
        <v>617</v>
      </c>
      <c r="O1464" t="s">
        <v>618</v>
      </c>
      <c r="P1464" t="s">
        <v>619</v>
      </c>
      <c r="Q1464" t="s">
        <v>524</v>
      </c>
      <c r="R1464" t="s">
        <v>525</v>
      </c>
      <c r="S1464" t="s">
        <v>526</v>
      </c>
      <c r="T1464" t="s">
        <v>527</v>
      </c>
      <c r="U1464" t="s">
        <v>779</v>
      </c>
      <c r="V1464" t="s">
        <v>780</v>
      </c>
      <c r="W1464" t="s">
        <v>541</v>
      </c>
      <c r="X1464" t="s">
        <v>542</v>
      </c>
      <c r="Y1464" t="s">
        <v>532</v>
      </c>
      <c r="Z1464" t="s">
        <v>533</v>
      </c>
      <c r="AA1464" t="s">
        <v>28</v>
      </c>
      <c r="AB1464" s="3">
        <v>6480</v>
      </c>
      <c r="AC1464">
        <v>0</v>
      </c>
      <c r="AD1464">
        <v>0</v>
      </c>
      <c r="AE1464" s="3">
        <v>6480</v>
      </c>
      <c r="AF1464" s="3">
        <f t="shared" si="94"/>
        <v>0</v>
      </c>
      <c r="AG1464" s="3">
        <v>6480</v>
      </c>
      <c r="AH1464" s="3">
        <f t="shared" si="96"/>
        <v>6693.8399999999992</v>
      </c>
      <c r="AI1464" s="3">
        <f t="shared" si="97"/>
        <v>6908.0428799999991</v>
      </c>
      <c r="AJ1464">
        <v>0</v>
      </c>
      <c r="AK1464">
        <v>0</v>
      </c>
      <c r="AL1464">
        <v>0</v>
      </c>
      <c r="AM1464">
        <f t="shared" si="95"/>
        <v>0</v>
      </c>
      <c r="AN1464">
        <v>6480</v>
      </c>
      <c r="AO1464">
        <v>0</v>
      </c>
    </row>
    <row r="1465" spans="1:41" hidden="1" x14ac:dyDescent="0.3">
      <c r="A1465">
        <v>11170</v>
      </c>
      <c r="B1465">
        <v>225969</v>
      </c>
      <c r="C1465">
        <v>257550</v>
      </c>
      <c r="D1465">
        <v>486</v>
      </c>
      <c r="G1465" t="s">
        <v>1518</v>
      </c>
      <c r="H1465" t="s">
        <v>1519</v>
      </c>
      <c r="I1465">
        <v>0</v>
      </c>
      <c r="J1465" t="s">
        <v>519</v>
      </c>
      <c r="K1465" t="s">
        <v>520</v>
      </c>
      <c r="L1465">
        <v>10</v>
      </c>
      <c r="M1465">
        <v>96</v>
      </c>
      <c r="N1465" t="s">
        <v>551</v>
      </c>
      <c r="O1465" t="s">
        <v>552</v>
      </c>
      <c r="P1465" t="s">
        <v>553</v>
      </c>
      <c r="Q1465" t="s">
        <v>524</v>
      </c>
      <c r="R1465" t="s">
        <v>525</v>
      </c>
      <c r="S1465" t="s">
        <v>526</v>
      </c>
      <c r="T1465" t="s">
        <v>527</v>
      </c>
      <c r="U1465" t="s">
        <v>554</v>
      </c>
      <c r="V1465" t="s">
        <v>555</v>
      </c>
      <c r="W1465" t="s">
        <v>541</v>
      </c>
      <c r="X1465" t="s">
        <v>542</v>
      </c>
      <c r="Y1465" t="s">
        <v>648</v>
      </c>
      <c r="Z1465" t="s">
        <v>649</v>
      </c>
      <c r="AA1465" t="s">
        <v>29</v>
      </c>
      <c r="AB1465" s="3">
        <v>13158</v>
      </c>
      <c r="AC1465">
        <v>0</v>
      </c>
      <c r="AD1465">
        <v>0</v>
      </c>
      <c r="AE1465" s="3">
        <v>13158</v>
      </c>
      <c r="AF1465" s="3">
        <f t="shared" si="94"/>
        <v>0</v>
      </c>
      <c r="AG1465" s="3">
        <v>13158</v>
      </c>
      <c r="AH1465" s="3">
        <f t="shared" si="96"/>
        <v>13592.213999999998</v>
      </c>
      <c r="AI1465" s="3">
        <f t="shared" si="97"/>
        <v>14027.164847999999</v>
      </c>
      <c r="AJ1465">
        <v>0</v>
      </c>
      <c r="AK1465">
        <v>0</v>
      </c>
      <c r="AL1465">
        <v>12617.12</v>
      </c>
      <c r="AM1465">
        <f t="shared" si="95"/>
        <v>25234.240000000002</v>
      </c>
      <c r="AN1465">
        <v>540.88</v>
      </c>
      <c r="AO1465">
        <v>95.89</v>
      </c>
    </row>
    <row r="1466" spans="1:41" hidden="1" x14ac:dyDescent="0.3">
      <c r="A1466">
        <v>10766</v>
      </c>
      <c r="B1466">
        <v>203614</v>
      </c>
      <c r="C1466">
        <v>241060</v>
      </c>
      <c r="D1466">
        <v>82</v>
      </c>
      <c r="G1466" t="s">
        <v>802</v>
      </c>
      <c r="H1466" t="s">
        <v>803</v>
      </c>
      <c r="I1466">
        <v>0</v>
      </c>
      <c r="J1466" t="s">
        <v>519</v>
      </c>
      <c r="K1466" t="s">
        <v>520</v>
      </c>
      <c r="L1466">
        <v>4</v>
      </c>
      <c r="M1466">
        <v>54</v>
      </c>
      <c r="N1466" t="s">
        <v>804</v>
      </c>
      <c r="O1466" t="s">
        <v>805</v>
      </c>
      <c r="P1466" t="s">
        <v>806</v>
      </c>
      <c r="Q1466" t="s">
        <v>524</v>
      </c>
      <c r="R1466" t="s">
        <v>525</v>
      </c>
      <c r="S1466" t="s">
        <v>526</v>
      </c>
      <c r="T1466" t="s">
        <v>527</v>
      </c>
      <c r="U1466" t="s">
        <v>554</v>
      </c>
      <c r="V1466" t="s">
        <v>555</v>
      </c>
      <c r="W1466" t="s">
        <v>541</v>
      </c>
      <c r="X1466" t="s">
        <v>542</v>
      </c>
      <c r="Y1466" t="s">
        <v>729</v>
      </c>
      <c r="Z1466" t="s">
        <v>730</v>
      </c>
      <c r="AA1466" t="s">
        <v>29</v>
      </c>
      <c r="AB1466" s="3">
        <v>13000</v>
      </c>
      <c r="AC1466">
        <v>0</v>
      </c>
      <c r="AD1466">
        <v>0</v>
      </c>
      <c r="AE1466" s="3">
        <v>13000</v>
      </c>
      <c r="AF1466" s="3">
        <f t="shared" si="94"/>
        <v>0</v>
      </c>
      <c r="AG1466" s="3">
        <v>13000</v>
      </c>
      <c r="AH1466" s="3">
        <f t="shared" si="96"/>
        <v>13428.999999999998</v>
      </c>
      <c r="AI1466" s="3">
        <f t="shared" si="97"/>
        <v>13858.727999999999</v>
      </c>
      <c r="AJ1466">
        <v>0</v>
      </c>
      <c r="AK1466">
        <v>0</v>
      </c>
      <c r="AL1466">
        <v>0</v>
      </c>
      <c r="AM1466">
        <f t="shared" si="95"/>
        <v>0</v>
      </c>
      <c r="AN1466">
        <v>13000</v>
      </c>
      <c r="AO1466">
        <v>0</v>
      </c>
    </row>
    <row r="1467" spans="1:41" hidden="1" x14ac:dyDescent="0.3">
      <c r="A1467">
        <v>11590</v>
      </c>
      <c r="B1467">
        <v>223393</v>
      </c>
      <c r="C1467">
        <v>256184</v>
      </c>
      <c r="D1467">
        <v>2383</v>
      </c>
      <c r="G1467" t="s">
        <v>1934</v>
      </c>
      <c r="H1467" t="s">
        <v>1935</v>
      </c>
      <c r="I1467">
        <v>0</v>
      </c>
      <c r="J1467" t="s">
        <v>519</v>
      </c>
      <c r="K1467" t="s">
        <v>520</v>
      </c>
      <c r="L1467">
        <v>5</v>
      </c>
      <c r="M1467">
        <v>58</v>
      </c>
      <c r="N1467" t="s">
        <v>617</v>
      </c>
      <c r="O1467" t="s">
        <v>618</v>
      </c>
      <c r="P1467" t="s">
        <v>619</v>
      </c>
      <c r="Q1467" t="s">
        <v>524</v>
      </c>
      <c r="R1467" t="s">
        <v>525</v>
      </c>
      <c r="S1467" t="s">
        <v>526</v>
      </c>
      <c r="T1467" t="s">
        <v>527</v>
      </c>
      <c r="U1467" t="s">
        <v>779</v>
      </c>
      <c r="V1467" t="s">
        <v>780</v>
      </c>
      <c r="W1467" t="s">
        <v>541</v>
      </c>
      <c r="X1467" t="s">
        <v>542</v>
      </c>
      <c r="Y1467" t="s">
        <v>843</v>
      </c>
      <c r="Z1467" t="s">
        <v>844</v>
      </c>
      <c r="AA1467" t="s">
        <v>24</v>
      </c>
      <c r="AB1467" s="3">
        <v>100000</v>
      </c>
      <c r="AC1467">
        <v>0</v>
      </c>
      <c r="AD1467">
        <v>0</v>
      </c>
      <c r="AE1467" s="3">
        <v>100000</v>
      </c>
      <c r="AF1467" s="3">
        <f t="shared" si="94"/>
        <v>0</v>
      </c>
      <c r="AG1467" s="3">
        <v>100000</v>
      </c>
      <c r="AH1467" s="3">
        <f t="shared" si="96"/>
        <v>103299.99999999999</v>
      </c>
      <c r="AI1467" s="3">
        <f t="shared" si="97"/>
        <v>106605.59999999999</v>
      </c>
      <c r="AJ1467">
        <v>0</v>
      </c>
      <c r="AK1467">
        <v>0</v>
      </c>
      <c r="AL1467">
        <v>1225332.27</v>
      </c>
      <c r="AM1467">
        <f t="shared" si="95"/>
        <v>2450664.54</v>
      </c>
      <c r="AN1467">
        <v>-1125332.27</v>
      </c>
      <c r="AO1467">
        <v>1225.33</v>
      </c>
    </row>
    <row r="1468" spans="1:41" hidden="1" x14ac:dyDescent="0.3">
      <c r="A1468">
        <v>10987</v>
      </c>
      <c r="B1468">
        <v>199249</v>
      </c>
      <c r="C1468">
        <v>236765</v>
      </c>
      <c r="D1468">
        <v>303</v>
      </c>
      <c r="G1468" t="s">
        <v>1228</v>
      </c>
      <c r="H1468" t="s">
        <v>1229</v>
      </c>
      <c r="I1468">
        <v>0</v>
      </c>
      <c r="J1468" t="s">
        <v>519</v>
      </c>
      <c r="K1468" t="s">
        <v>520</v>
      </c>
      <c r="L1468">
        <v>10</v>
      </c>
      <c r="M1468">
        <v>106</v>
      </c>
      <c r="N1468" t="s">
        <v>1161</v>
      </c>
      <c r="O1468" t="s">
        <v>565</v>
      </c>
      <c r="P1468" t="s">
        <v>566</v>
      </c>
      <c r="Q1468" t="s">
        <v>524</v>
      </c>
      <c r="R1468" t="s">
        <v>525</v>
      </c>
      <c r="S1468" t="s">
        <v>526</v>
      </c>
      <c r="T1468" t="s">
        <v>527</v>
      </c>
      <c r="U1468" t="s">
        <v>554</v>
      </c>
      <c r="V1468" t="s">
        <v>555</v>
      </c>
      <c r="W1468" t="s">
        <v>541</v>
      </c>
      <c r="X1468" t="s">
        <v>542</v>
      </c>
      <c r="Y1468" t="s">
        <v>597</v>
      </c>
      <c r="Z1468" t="s">
        <v>598</v>
      </c>
      <c r="AA1468" t="s">
        <v>29</v>
      </c>
      <c r="AB1468" s="3">
        <v>13000</v>
      </c>
      <c r="AC1468">
        <v>0</v>
      </c>
      <c r="AD1468">
        <v>0</v>
      </c>
      <c r="AE1468" s="3">
        <v>13000</v>
      </c>
      <c r="AF1468" s="3">
        <f t="shared" si="94"/>
        <v>0</v>
      </c>
      <c r="AG1468" s="3">
        <v>13000</v>
      </c>
      <c r="AH1468" s="3">
        <f t="shared" si="96"/>
        <v>13428.999999999998</v>
      </c>
      <c r="AI1468" s="3">
        <f t="shared" si="97"/>
        <v>13858.727999999999</v>
      </c>
      <c r="AJ1468">
        <v>0</v>
      </c>
      <c r="AK1468">
        <v>0</v>
      </c>
      <c r="AL1468">
        <v>2797</v>
      </c>
      <c r="AM1468">
        <f t="shared" si="95"/>
        <v>5594</v>
      </c>
      <c r="AN1468">
        <v>10203</v>
      </c>
      <c r="AO1468">
        <v>21.52</v>
      </c>
    </row>
    <row r="1469" spans="1:41" hidden="1" x14ac:dyDescent="0.3">
      <c r="A1469">
        <v>11146</v>
      </c>
      <c r="B1469">
        <v>207816</v>
      </c>
      <c r="C1469">
        <v>245209</v>
      </c>
      <c r="D1469">
        <v>462</v>
      </c>
      <c r="E1469" t="str">
        <f>CONCATENATE(MID(G1469,8,3),F1469)</f>
        <v>052/053/1027</v>
      </c>
      <c r="F1469" s="252" t="s">
        <v>664</v>
      </c>
      <c r="G1469" t="s">
        <v>1488</v>
      </c>
      <c r="H1469" t="s">
        <v>1489</v>
      </c>
      <c r="I1469">
        <v>0</v>
      </c>
      <c r="J1469" t="s">
        <v>519</v>
      </c>
      <c r="K1469" t="s">
        <v>520</v>
      </c>
      <c r="L1469">
        <v>4</v>
      </c>
      <c r="M1469">
        <v>87</v>
      </c>
      <c r="N1469" t="s">
        <v>574</v>
      </c>
      <c r="O1469" t="s">
        <v>575</v>
      </c>
      <c r="P1469" t="s">
        <v>576</v>
      </c>
      <c r="Q1469" t="s">
        <v>524</v>
      </c>
      <c r="R1469" t="s">
        <v>525</v>
      </c>
      <c r="S1469" t="s">
        <v>526</v>
      </c>
      <c r="T1469" t="s">
        <v>527</v>
      </c>
      <c r="U1469" t="s">
        <v>554</v>
      </c>
      <c r="V1469" t="s">
        <v>555</v>
      </c>
      <c r="W1469" t="s">
        <v>541</v>
      </c>
      <c r="X1469" t="s">
        <v>542</v>
      </c>
      <c r="Y1469" t="s">
        <v>665</v>
      </c>
      <c r="Z1469" t="s">
        <v>666</v>
      </c>
      <c r="AA1469" t="s">
        <v>29</v>
      </c>
      <c r="AB1469" s="3">
        <v>12615</v>
      </c>
      <c r="AC1469">
        <v>0</v>
      </c>
      <c r="AD1469">
        <v>0</v>
      </c>
      <c r="AE1469" s="3">
        <v>12615</v>
      </c>
      <c r="AF1469" s="3">
        <f t="shared" si="94"/>
        <v>6763.8079124774558</v>
      </c>
      <c r="AG1469" s="3">
        <v>19378.807912477456</v>
      </c>
      <c r="AH1469" s="3">
        <f t="shared" si="96"/>
        <v>20018.308573589209</v>
      </c>
      <c r="AI1469" s="3">
        <f t="shared" si="97"/>
        <v>20658.894447944065</v>
      </c>
      <c r="AJ1469">
        <v>0</v>
      </c>
      <c r="AK1469">
        <v>0</v>
      </c>
      <c r="AL1469">
        <v>9956.41</v>
      </c>
      <c r="AM1469">
        <f t="shared" si="95"/>
        <v>19912.82</v>
      </c>
      <c r="AN1469">
        <v>2658.59</v>
      </c>
      <c r="AO1469">
        <v>78.930000000000007</v>
      </c>
    </row>
    <row r="1470" spans="1:41" hidden="1" x14ac:dyDescent="0.3">
      <c r="A1470">
        <v>12283</v>
      </c>
      <c r="B1470">
        <v>224639</v>
      </c>
      <c r="C1470">
        <v>256930</v>
      </c>
      <c r="D1470">
        <v>6639</v>
      </c>
      <c r="G1470" t="s">
        <v>1888</v>
      </c>
      <c r="H1470" t="s">
        <v>1889</v>
      </c>
      <c r="I1470">
        <v>0</v>
      </c>
      <c r="J1470" t="s">
        <v>519</v>
      </c>
      <c r="K1470" t="s">
        <v>520</v>
      </c>
      <c r="L1470">
        <v>5</v>
      </c>
      <c r="M1470">
        <v>58</v>
      </c>
      <c r="N1470" t="s">
        <v>617</v>
      </c>
      <c r="O1470" t="s">
        <v>618</v>
      </c>
      <c r="P1470" t="s">
        <v>619</v>
      </c>
      <c r="Q1470" t="s">
        <v>524</v>
      </c>
      <c r="R1470" t="s">
        <v>525</v>
      </c>
      <c r="S1470" t="s">
        <v>526</v>
      </c>
      <c r="T1470" t="s">
        <v>527</v>
      </c>
      <c r="U1470" t="s">
        <v>779</v>
      </c>
      <c r="V1470" t="s">
        <v>780</v>
      </c>
      <c r="W1470" t="s">
        <v>541</v>
      </c>
      <c r="X1470" t="s">
        <v>542</v>
      </c>
      <c r="Y1470" t="s">
        <v>532</v>
      </c>
      <c r="Z1470" t="s">
        <v>533</v>
      </c>
      <c r="AA1470" t="s">
        <v>28</v>
      </c>
      <c r="AB1470" s="3">
        <v>6480</v>
      </c>
      <c r="AC1470">
        <v>0</v>
      </c>
      <c r="AD1470">
        <v>0</v>
      </c>
      <c r="AE1470" s="3">
        <v>6480</v>
      </c>
      <c r="AF1470" s="3">
        <f t="shared" si="94"/>
        <v>0</v>
      </c>
      <c r="AG1470" s="3">
        <v>6480</v>
      </c>
      <c r="AH1470" s="3">
        <f t="shared" si="96"/>
        <v>6693.8399999999992</v>
      </c>
      <c r="AI1470" s="3">
        <f t="shared" si="97"/>
        <v>6908.0428799999991</v>
      </c>
      <c r="AJ1470">
        <v>0</v>
      </c>
      <c r="AK1470">
        <v>0</v>
      </c>
      <c r="AL1470">
        <v>247.08</v>
      </c>
      <c r="AM1470">
        <f t="shared" si="95"/>
        <v>494.16</v>
      </c>
      <c r="AN1470">
        <v>6232.92</v>
      </c>
      <c r="AO1470">
        <v>3.81</v>
      </c>
    </row>
    <row r="1471" spans="1:41" hidden="1" x14ac:dyDescent="0.3">
      <c r="A1471">
        <v>12284</v>
      </c>
      <c r="B1471">
        <v>224614</v>
      </c>
      <c r="C1471">
        <v>256908</v>
      </c>
      <c r="D1471">
        <v>6640</v>
      </c>
      <c r="G1471" t="s">
        <v>2016</v>
      </c>
      <c r="H1471" t="s">
        <v>2017</v>
      </c>
      <c r="I1471">
        <v>0</v>
      </c>
      <c r="J1471" t="s">
        <v>519</v>
      </c>
      <c r="K1471" t="s">
        <v>520</v>
      </c>
      <c r="L1471">
        <v>5</v>
      </c>
      <c r="M1471">
        <v>58</v>
      </c>
      <c r="N1471" t="s">
        <v>617</v>
      </c>
      <c r="O1471" t="s">
        <v>618</v>
      </c>
      <c r="P1471" t="s">
        <v>619</v>
      </c>
      <c r="Q1471" t="s">
        <v>524</v>
      </c>
      <c r="R1471" t="s">
        <v>525</v>
      </c>
      <c r="S1471" t="s">
        <v>526</v>
      </c>
      <c r="T1471" t="s">
        <v>527</v>
      </c>
      <c r="U1471" t="s">
        <v>779</v>
      </c>
      <c r="V1471" t="s">
        <v>780</v>
      </c>
      <c r="W1471" t="s">
        <v>541</v>
      </c>
      <c r="X1471" t="s">
        <v>542</v>
      </c>
      <c r="Y1471" t="s">
        <v>532</v>
      </c>
      <c r="Z1471" t="s">
        <v>533</v>
      </c>
      <c r="AA1471" t="s">
        <v>28</v>
      </c>
      <c r="AB1471" s="3">
        <v>6480</v>
      </c>
      <c r="AC1471">
        <v>0</v>
      </c>
      <c r="AD1471">
        <v>0</v>
      </c>
      <c r="AE1471" s="3">
        <v>6480</v>
      </c>
      <c r="AF1471" s="3">
        <f t="shared" si="94"/>
        <v>0</v>
      </c>
      <c r="AG1471" s="3">
        <v>6480</v>
      </c>
      <c r="AH1471" s="3">
        <f t="shared" si="96"/>
        <v>6693.8399999999992</v>
      </c>
      <c r="AI1471" s="3">
        <f t="shared" si="97"/>
        <v>6908.0428799999991</v>
      </c>
      <c r="AJ1471">
        <v>0</v>
      </c>
      <c r="AK1471">
        <v>0</v>
      </c>
      <c r="AL1471">
        <v>0</v>
      </c>
      <c r="AM1471">
        <f t="shared" si="95"/>
        <v>0</v>
      </c>
      <c r="AN1471">
        <v>6480</v>
      </c>
      <c r="AO1471">
        <v>0</v>
      </c>
    </row>
    <row r="1472" spans="1:41" hidden="1" x14ac:dyDescent="0.3">
      <c r="A1472">
        <v>10866</v>
      </c>
      <c r="B1472">
        <v>201321</v>
      </c>
      <c r="C1472">
        <v>238807</v>
      </c>
      <c r="D1472">
        <v>182</v>
      </c>
      <c r="G1472" t="s">
        <v>1030</v>
      </c>
      <c r="H1472" t="s">
        <v>1031</v>
      </c>
      <c r="I1472">
        <v>0</v>
      </c>
      <c r="J1472" t="s">
        <v>519</v>
      </c>
      <c r="K1472" t="s">
        <v>520</v>
      </c>
      <c r="L1472">
        <v>6</v>
      </c>
      <c r="M1472">
        <v>62</v>
      </c>
      <c r="N1472" t="s">
        <v>785</v>
      </c>
      <c r="O1472" t="s">
        <v>545</v>
      </c>
      <c r="P1472" t="s">
        <v>546</v>
      </c>
      <c r="Q1472" t="s">
        <v>524</v>
      </c>
      <c r="R1472" t="s">
        <v>525</v>
      </c>
      <c r="S1472" t="s">
        <v>526</v>
      </c>
      <c r="T1472" t="s">
        <v>527</v>
      </c>
      <c r="U1472" t="s">
        <v>554</v>
      </c>
      <c r="V1472" t="s">
        <v>555</v>
      </c>
      <c r="W1472" t="s">
        <v>541</v>
      </c>
      <c r="X1472" t="s">
        <v>542</v>
      </c>
      <c r="Y1472" t="s">
        <v>648</v>
      </c>
      <c r="Z1472" t="s">
        <v>649</v>
      </c>
      <c r="AA1472" t="s">
        <v>29</v>
      </c>
      <c r="AB1472" s="3">
        <v>12506</v>
      </c>
      <c r="AC1472">
        <v>0</v>
      </c>
      <c r="AD1472">
        <v>0</v>
      </c>
      <c r="AE1472" s="3">
        <v>12506</v>
      </c>
      <c r="AF1472" s="3">
        <f t="shared" si="94"/>
        <v>0</v>
      </c>
      <c r="AG1472" s="3">
        <v>12506</v>
      </c>
      <c r="AH1472" s="3">
        <f t="shared" si="96"/>
        <v>12918.697999999999</v>
      </c>
      <c r="AI1472" s="3">
        <f t="shared" si="97"/>
        <v>13332.096335999999</v>
      </c>
      <c r="AJ1472">
        <v>0</v>
      </c>
      <c r="AK1472">
        <v>0</v>
      </c>
      <c r="AL1472">
        <v>21731.439999999999</v>
      </c>
      <c r="AM1472">
        <f t="shared" si="95"/>
        <v>43462.879999999997</v>
      </c>
      <c r="AN1472">
        <v>-9225.44</v>
      </c>
      <c r="AO1472">
        <v>173.77</v>
      </c>
    </row>
    <row r="1473" spans="1:41" hidden="1" x14ac:dyDescent="0.3">
      <c r="A1473">
        <v>12394</v>
      </c>
      <c r="B1473">
        <v>225739</v>
      </c>
      <c r="C1473">
        <v>257363</v>
      </c>
      <c r="D1473">
        <v>6579</v>
      </c>
      <c r="G1473" t="s">
        <v>1954</v>
      </c>
      <c r="H1473" t="s">
        <v>1955</v>
      </c>
      <c r="I1473">
        <v>0</v>
      </c>
      <c r="J1473" t="s">
        <v>519</v>
      </c>
      <c r="K1473" t="s">
        <v>520</v>
      </c>
      <c r="L1473">
        <v>5</v>
      </c>
      <c r="M1473">
        <v>58</v>
      </c>
      <c r="N1473" t="s">
        <v>617</v>
      </c>
      <c r="O1473" t="s">
        <v>618</v>
      </c>
      <c r="P1473" t="s">
        <v>619</v>
      </c>
      <c r="Q1473" t="s">
        <v>524</v>
      </c>
      <c r="R1473" t="s">
        <v>525</v>
      </c>
      <c r="S1473" t="s">
        <v>526</v>
      </c>
      <c r="T1473" t="s">
        <v>527</v>
      </c>
      <c r="U1473" t="s">
        <v>779</v>
      </c>
      <c r="V1473" t="s">
        <v>780</v>
      </c>
      <c r="W1473" t="s">
        <v>541</v>
      </c>
      <c r="X1473" t="s">
        <v>542</v>
      </c>
      <c r="Y1473" t="s">
        <v>1442</v>
      </c>
      <c r="Z1473" t="s">
        <v>1443</v>
      </c>
      <c r="AA1473" t="s">
        <v>29</v>
      </c>
      <c r="AB1473" s="3">
        <v>12452</v>
      </c>
      <c r="AC1473">
        <v>0</v>
      </c>
      <c r="AD1473">
        <v>0</v>
      </c>
      <c r="AE1473" s="3">
        <v>12452</v>
      </c>
      <c r="AF1473" s="3">
        <f t="shared" si="94"/>
        <v>0</v>
      </c>
      <c r="AG1473" s="3">
        <v>12452</v>
      </c>
      <c r="AH1473" s="3">
        <f t="shared" si="96"/>
        <v>12862.915999999999</v>
      </c>
      <c r="AI1473" s="3">
        <f t="shared" si="97"/>
        <v>13274.529311999999</v>
      </c>
      <c r="AJ1473">
        <v>0</v>
      </c>
      <c r="AK1473">
        <v>0</v>
      </c>
      <c r="AL1473">
        <v>0</v>
      </c>
      <c r="AM1473">
        <f t="shared" si="95"/>
        <v>0</v>
      </c>
      <c r="AN1473">
        <v>12452</v>
      </c>
      <c r="AO1473">
        <v>0</v>
      </c>
    </row>
    <row r="1474" spans="1:41" hidden="1" x14ac:dyDescent="0.3">
      <c r="A1474">
        <v>12608</v>
      </c>
      <c r="B1474">
        <v>224803</v>
      </c>
      <c r="C1474">
        <v>257009</v>
      </c>
      <c r="D1474">
        <v>8624</v>
      </c>
      <c r="G1474" t="s">
        <v>1996</v>
      </c>
      <c r="H1474" t="s">
        <v>1997</v>
      </c>
      <c r="I1474">
        <v>0</v>
      </c>
      <c r="J1474" t="s">
        <v>519</v>
      </c>
      <c r="K1474" t="s">
        <v>520</v>
      </c>
      <c r="L1474">
        <v>5</v>
      </c>
      <c r="M1474">
        <v>58</v>
      </c>
      <c r="N1474" t="s">
        <v>617</v>
      </c>
      <c r="O1474" t="s">
        <v>618</v>
      </c>
      <c r="P1474" t="s">
        <v>619</v>
      </c>
      <c r="Q1474" t="s">
        <v>524</v>
      </c>
      <c r="R1474" t="s">
        <v>525</v>
      </c>
      <c r="S1474" t="s">
        <v>526</v>
      </c>
      <c r="T1474" t="s">
        <v>527</v>
      </c>
      <c r="U1474" t="s">
        <v>779</v>
      </c>
      <c r="V1474" t="s">
        <v>780</v>
      </c>
      <c r="W1474" t="s">
        <v>541</v>
      </c>
      <c r="X1474" t="s">
        <v>542</v>
      </c>
      <c r="Y1474" t="s">
        <v>532</v>
      </c>
      <c r="Z1474" t="s">
        <v>533</v>
      </c>
      <c r="AA1474" t="s">
        <v>28</v>
      </c>
      <c r="AB1474" s="3">
        <v>6480</v>
      </c>
      <c r="AC1474">
        <v>0</v>
      </c>
      <c r="AD1474">
        <v>0</v>
      </c>
      <c r="AE1474" s="3">
        <v>6480</v>
      </c>
      <c r="AF1474" s="3">
        <f t="shared" si="94"/>
        <v>0</v>
      </c>
      <c r="AG1474" s="3">
        <v>6480</v>
      </c>
      <c r="AH1474" s="3">
        <f t="shared" si="96"/>
        <v>6693.8399999999992</v>
      </c>
      <c r="AI1474" s="3">
        <f t="shared" si="97"/>
        <v>6908.0428799999991</v>
      </c>
      <c r="AJ1474">
        <v>0</v>
      </c>
      <c r="AK1474">
        <v>0</v>
      </c>
      <c r="AL1474">
        <v>0</v>
      </c>
      <c r="AM1474">
        <f t="shared" si="95"/>
        <v>0</v>
      </c>
      <c r="AN1474">
        <v>6480</v>
      </c>
      <c r="AO1474">
        <v>0</v>
      </c>
    </row>
    <row r="1475" spans="1:41" hidden="1" x14ac:dyDescent="0.3">
      <c r="A1475">
        <v>12643</v>
      </c>
      <c r="B1475">
        <v>224822</v>
      </c>
      <c r="C1475">
        <v>257020</v>
      </c>
      <c r="D1475">
        <v>8659</v>
      </c>
      <c r="G1475" t="s">
        <v>1906</v>
      </c>
      <c r="H1475" t="s">
        <v>1907</v>
      </c>
      <c r="I1475">
        <v>0</v>
      </c>
      <c r="J1475" t="s">
        <v>519</v>
      </c>
      <c r="K1475" t="s">
        <v>520</v>
      </c>
      <c r="L1475">
        <v>5</v>
      </c>
      <c r="M1475">
        <v>58</v>
      </c>
      <c r="N1475" t="s">
        <v>617</v>
      </c>
      <c r="O1475" t="s">
        <v>618</v>
      </c>
      <c r="P1475" t="s">
        <v>619</v>
      </c>
      <c r="Q1475" t="s">
        <v>524</v>
      </c>
      <c r="R1475" t="s">
        <v>525</v>
      </c>
      <c r="S1475" t="s">
        <v>526</v>
      </c>
      <c r="T1475" t="s">
        <v>527</v>
      </c>
      <c r="U1475" t="s">
        <v>779</v>
      </c>
      <c r="V1475" t="s">
        <v>780</v>
      </c>
      <c r="W1475" t="s">
        <v>541</v>
      </c>
      <c r="X1475" t="s">
        <v>542</v>
      </c>
      <c r="Y1475" t="s">
        <v>532</v>
      </c>
      <c r="Z1475" t="s">
        <v>533</v>
      </c>
      <c r="AA1475" t="s">
        <v>28</v>
      </c>
      <c r="AB1475" s="3">
        <v>6480</v>
      </c>
      <c r="AC1475">
        <v>0</v>
      </c>
      <c r="AD1475">
        <v>0</v>
      </c>
      <c r="AE1475" s="3">
        <v>6480</v>
      </c>
      <c r="AF1475" s="3">
        <f t="shared" si="94"/>
        <v>0</v>
      </c>
      <c r="AG1475" s="3">
        <v>6480</v>
      </c>
      <c r="AH1475" s="3">
        <f t="shared" si="96"/>
        <v>6693.8399999999992</v>
      </c>
      <c r="AI1475" s="3">
        <f t="shared" si="97"/>
        <v>6908.0428799999991</v>
      </c>
      <c r="AJ1475">
        <v>0</v>
      </c>
      <c r="AK1475">
        <v>0</v>
      </c>
      <c r="AL1475">
        <v>0</v>
      </c>
      <c r="AM1475">
        <f t="shared" si="95"/>
        <v>0</v>
      </c>
      <c r="AN1475">
        <v>6480</v>
      </c>
      <c r="AO1475">
        <v>0</v>
      </c>
    </row>
    <row r="1476" spans="1:41" hidden="1" x14ac:dyDescent="0.3">
      <c r="A1476">
        <v>10824</v>
      </c>
      <c r="B1476">
        <v>203378</v>
      </c>
      <c r="C1476">
        <v>240829</v>
      </c>
      <c r="D1476">
        <v>140</v>
      </c>
      <c r="G1476" t="s">
        <v>942</v>
      </c>
      <c r="H1476" t="s">
        <v>943</v>
      </c>
      <c r="I1476">
        <v>0</v>
      </c>
      <c r="J1476" t="s">
        <v>519</v>
      </c>
      <c r="K1476" t="s">
        <v>520</v>
      </c>
      <c r="L1476">
        <v>6</v>
      </c>
      <c r="M1476">
        <v>68</v>
      </c>
      <c r="N1476" t="s">
        <v>926</v>
      </c>
      <c r="O1476" t="s">
        <v>927</v>
      </c>
      <c r="P1476" t="s">
        <v>928</v>
      </c>
      <c r="Q1476" t="s">
        <v>524</v>
      </c>
      <c r="R1476" t="s">
        <v>525</v>
      </c>
      <c r="S1476" t="s">
        <v>526</v>
      </c>
      <c r="T1476" t="s">
        <v>527</v>
      </c>
      <c r="U1476" t="s">
        <v>554</v>
      </c>
      <c r="V1476" t="s">
        <v>555</v>
      </c>
      <c r="W1476" t="s">
        <v>541</v>
      </c>
      <c r="X1476" t="s">
        <v>542</v>
      </c>
      <c r="Y1476" t="s">
        <v>590</v>
      </c>
      <c r="Z1476" t="s">
        <v>591</v>
      </c>
      <c r="AA1476" t="s">
        <v>29</v>
      </c>
      <c r="AB1476" s="3">
        <v>12000</v>
      </c>
      <c r="AC1476">
        <v>0</v>
      </c>
      <c r="AD1476">
        <v>0</v>
      </c>
      <c r="AE1476" s="3">
        <v>12000</v>
      </c>
      <c r="AF1476" s="3">
        <f t="shared" si="94"/>
        <v>0</v>
      </c>
      <c r="AG1476" s="3">
        <v>12000</v>
      </c>
      <c r="AH1476" s="3">
        <f t="shared" si="96"/>
        <v>12395.999999999998</v>
      </c>
      <c r="AI1476" s="3">
        <f t="shared" si="97"/>
        <v>12792.671999999999</v>
      </c>
      <c r="AJ1476">
        <v>0</v>
      </c>
      <c r="AK1476">
        <v>0</v>
      </c>
      <c r="AL1476">
        <v>0</v>
      </c>
      <c r="AM1476">
        <f t="shared" si="95"/>
        <v>0</v>
      </c>
      <c r="AN1476">
        <v>12000</v>
      </c>
      <c r="AO1476">
        <v>0</v>
      </c>
    </row>
    <row r="1477" spans="1:41" hidden="1" x14ac:dyDescent="0.3">
      <c r="A1477">
        <v>12391</v>
      </c>
      <c r="B1477">
        <v>231914</v>
      </c>
      <c r="C1477">
        <v>256330</v>
      </c>
      <c r="D1477">
        <v>6576</v>
      </c>
      <c r="G1477" t="s">
        <v>1938</v>
      </c>
      <c r="H1477" t="s">
        <v>1939</v>
      </c>
      <c r="I1477">
        <v>0</v>
      </c>
      <c r="J1477" t="s">
        <v>519</v>
      </c>
      <c r="K1477" t="s">
        <v>520</v>
      </c>
      <c r="L1477">
        <v>5</v>
      </c>
      <c r="M1477">
        <v>58</v>
      </c>
      <c r="N1477" t="s">
        <v>617</v>
      </c>
      <c r="O1477" t="s">
        <v>618</v>
      </c>
      <c r="P1477" t="s">
        <v>619</v>
      </c>
      <c r="Q1477" t="s">
        <v>524</v>
      </c>
      <c r="R1477" t="s">
        <v>525</v>
      </c>
      <c r="S1477" t="s">
        <v>526</v>
      </c>
      <c r="T1477" t="s">
        <v>527</v>
      </c>
      <c r="U1477" t="s">
        <v>779</v>
      </c>
      <c r="V1477" t="s">
        <v>780</v>
      </c>
      <c r="W1477" t="s">
        <v>541</v>
      </c>
      <c r="X1477" t="s">
        <v>542</v>
      </c>
      <c r="Y1477" t="s">
        <v>1102</v>
      </c>
      <c r="Z1477" t="s">
        <v>1103</v>
      </c>
      <c r="AA1477" t="s">
        <v>24</v>
      </c>
      <c r="AB1477" s="3">
        <v>97200</v>
      </c>
      <c r="AC1477">
        <v>0</v>
      </c>
      <c r="AD1477">
        <v>0</v>
      </c>
      <c r="AE1477" s="3">
        <v>97200</v>
      </c>
      <c r="AF1477" s="3">
        <f t="shared" si="94"/>
        <v>0</v>
      </c>
      <c r="AG1477" s="3">
        <v>97200</v>
      </c>
      <c r="AH1477" s="3">
        <f t="shared" si="96"/>
        <v>100407.59999999999</v>
      </c>
      <c r="AI1477" s="3">
        <f t="shared" si="97"/>
        <v>103620.64319999999</v>
      </c>
      <c r="AJ1477">
        <v>5023</v>
      </c>
      <c r="AK1477">
        <v>0</v>
      </c>
      <c r="AL1477">
        <v>0</v>
      </c>
      <c r="AM1477">
        <f t="shared" si="95"/>
        <v>0</v>
      </c>
      <c r="AN1477">
        <v>92177</v>
      </c>
      <c r="AO1477">
        <v>0</v>
      </c>
    </row>
    <row r="1478" spans="1:41" hidden="1" x14ac:dyDescent="0.3">
      <c r="A1478">
        <v>12673</v>
      </c>
      <c r="B1478">
        <v>235106</v>
      </c>
      <c r="C1478">
        <v>257039</v>
      </c>
      <c r="D1478">
        <v>8734</v>
      </c>
      <c r="G1478" t="s">
        <v>2070</v>
      </c>
      <c r="H1478" t="s">
        <v>2071</v>
      </c>
      <c r="I1478">
        <v>0</v>
      </c>
      <c r="J1478" t="s">
        <v>519</v>
      </c>
      <c r="K1478" t="s">
        <v>520</v>
      </c>
      <c r="L1478">
        <v>5</v>
      </c>
      <c r="M1478">
        <v>58</v>
      </c>
      <c r="N1478" t="s">
        <v>617</v>
      </c>
      <c r="O1478" t="s">
        <v>2072</v>
      </c>
      <c r="P1478" t="s">
        <v>2073</v>
      </c>
      <c r="Q1478" t="s">
        <v>524</v>
      </c>
      <c r="R1478" t="s">
        <v>525</v>
      </c>
      <c r="S1478" t="s">
        <v>526</v>
      </c>
      <c r="T1478" t="s">
        <v>527</v>
      </c>
      <c r="U1478" t="s">
        <v>554</v>
      </c>
      <c r="V1478" t="s">
        <v>555</v>
      </c>
      <c r="W1478" t="s">
        <v>541</v>
      </c>
      <c r="X1478" t="s">
        <v>542</v>
      </c>
      <c r="Y1478" t="s">
        <v>532</v>
      </c>
      <c r="Z1478" t="s">
        <v>533</v>
      </c>
      <c r="AA1478" t="s">
        <v>28</v>
      </c>
      <c r="AB1478" s="3">
        <v>6480</v>
      </c>
      <c r="AC1478">
        <v>0</v>
      </c>
      <c r="AD1478">
        <v>0</v>
      </c>
      <c r="AE1478" s="3">
        <v>6480</v>
      </c>
      <c r="AF1478" s="3">
        <f t="shared" si="94"/>
        <v>0</v>
      </c>
      <c r="AG1478" s="3">
        <v>6480</v>
      </c>
      <c r="AH1478" s="3">
        <f t="shared" si="96"/>
        <v>6693.8399999999992</v>
      </c>
      <c r="AI1478" s="3">
        <f t="shared" si="97"/>
        <v>6908.0428799999991</v>
      </c>
      <c r="AJ1478">
        <v>0</v>
      </c>
      <c r="AK1478">
        <v>0</v>
      </c>
      <c r="AL1478">
        <v>0</v>
      </c>
      <c r="AM1478">
        <f t="shared" si="95"/>
        <v>0</v>
      </c>
      <c r="AN1478">
        <v>6480</v>
      </c>
      <c r="AO1478">
        <v>0</v>
      </c>
    </row>
    <row r="1479" spans="1:41" hidden="1" x14ac:dyDescent="0.3">
      <c r="A1479">
        <v>10954</v>
      </c>
      <c r="B1479">
        <v>201586</v>
      </c>
      <c r="C1479">
        <v>239068</v>
      </c>
      <c r="D1479">
        <v>270</v>
      </c>
      <c r="G1479" t="s">
        <v>1176</v>
      </c>
      <c r="H1479" t="s">
        <v>1177</v>
      </c>
      <c r="I1479">
        <v>0</v>
      </c>
      <c r="J1479" t="s">
        <v>519</v>
      </c>
      <c r="K1479" t="s">
        <v>520</v>
      </c>
      <c r="L1479">
        <v>6</v>
      </c>
      <c r="M1479">
        <v>64</v>
      </c>
      <c r="N1479" t="s">
        <v>626</v>
      </c>
      <c r="O1479" t="s">
        <v>627</v>
      </c>
      <c r="P1479" t="s">
        <v>628</v>
      </c>
      <c r="Q1479" t="s">
        <v>524</v>
      </c>
      <c r="R1479" t="s">
        <v>525</v>
      </c>
      <c r="S1479" t="s">
        <v>526</v>
      </c>
      <c r="T1479" t="s">
        <v>527</v>
      </c>
      <c r="U1479" t="s">
        <v>554</v>
      </c>
      <c r="V1479" t="s">
        <v>555</v>
      </c>
      <c r="W1479" t="s">
        <v>629</v>
      </c>
      <c r="X1479" t="s">
        <v>630</v>
      </c>
      <c r="Y1479" t="s">
        <v>590</v>
      </c>
      <c r="Z1479" t="s">
        <v>591</v>
      </c>
      <c r="AA1479" t="s">
        <v>29</v>
      </c>
      <c r="AB1479" s="3">
        <v>12000</v>
      </c>
      <c r="AC1479">
        <v>0</v>
      </c>
      <c r="AD1479">
        <v>0</v>
      </c>
      <c r="AE1479" s="3">
        <v>12000</v>
      </c>
      <c r="AF1479" s="3">
        <f t="shared" si="94"/>
        <v>0</v>
      </c>
      <c r="AG1479" s="3">
        <v>12000</v>
      </c>
      <c r="AH1479" s="3">
        <f t="shared" si="96"/>
        <v>12395.999999999998</v>
      </c>
      <c r="AI1479" s="3">
        <f t="shared" si="97"/>
        <v>12792.671999999999</v>
      </c>
      <c r="AJ1479">
        <v>0</v>
      </c>
      <c r="AK1479">
        <v>0</v>
      </c>
      <c r="AL1479">
        <v>4800</v>
      </c>
      <c r="AM1479">
        <f t="shared" si="95"/>
        <v>9600</v>
      </c>
      <c r="AN1479">
        <v>7200</v>
      </c>
      <c r="AO1479">
        <v>40</v>
      </c>
    </row>
    <row r="1480" spans="1:41" hidden="1" x14ac:dyDescent="0.3">
      <c r="A1480">
        <v>11517</v>
      </c>
      <c r="B1480">
        <v>225905</v>
      </c>
      <c r="C1480">
        <v>257497</v>
      </c>
      <c r="D1480">
        <v>2314</v>
      </c>
      <c r="G1480" t="s">
        <v>1723</v>
      </c>
      <c r="H1480" t="s">
        <v>1724</v>
      </c>
      <c r="I1480">
        <v>0</v>
      </c>
      <c r="J1480" t="s">
        <v>519</v>
      </c>
      <c r="K1480" t="s">
        <v>520</v>
      </c>
      <c r="L1480">
        <v>5</v>
      </c>
      <c r="M1480">
        <v>92</v>
      </c>
      <c r="N1480" t="s">
        <v>355</v>
      </c>
      <c r="O1480" t="s">
        <v>545</v>
      </c>
      <c r="P1480" t="s">
        <v>546</v>
      </c>
      <c r="Q1480" t="s">
        <v>524</v>
      </c>
      <c r="R1480" t="s">
        <v>525</v>
      </c>
      <c r="S1480" t="s">
        <v>526</v>
      </c>
      <c r="T1480" t="s">
        <v>527</v>
      </c>
      <c r="U1480" t="s">
        <v>554</v>
      </c>
      <c r="V1480" t="s">
        <v>555</v>
      </c>
      <c r="W1480" t="s">
        <v>541</v>
      </c>
      <c r="X1480" t="s">
        <v>542</v>
      </c>
      <c r="Y1480" t="s">
        <v>944</v>
      </c>
      <c r="Z1480" t="s">
        <v>945</v>
      </c>
      <c r="AA1480" t="s">
        <v>29</v>
      </c>
      <c r="AB1480" s="3">
        <v>1982</v>
      </c>
      <c r="AC1480">
        <v>10000</v>
      </c>
      <c r="AD1480">
        <v>0</v>
      </c>
      <c r="AE1480" s="3">
        <v>11982</v>
      </c>
      <c r="AF1480" s="3">
        <f t="shared" si="94"/>
        <v>0</v>
      </c>
      <c r="AG1480" s="3">
        <v>11982</v>
      </c>
      <c r="AH1480" s="3">
        <f t="shared" si="96"/>
        <v>12377.405999999999</v>
      </c>
      <c r="AI1480" s="3">
        <f t="shared" si="97"/>
        <v>12773.482991999999</v>
      </c>
      <c r="AJ1480">
        <v>0</v>
      </c>
      <c r="AK1480">
        <v>0</v>
      </c>
      <c r="AL1480">
        <v>0</v>
      </c>
      <c r="AM1480">
        <f t="shared" si="95"/>
        <v>0</v>
      </c>
      <c r="AN1480">
        <v>11982</v>
      </c>
      <c r="AO1480">
        <v>0</v>
      </c>
    </row>
    <row r="1481" spans="1:41" hidden="1" x14ac:dyDescent="0.3">
      <c r="A1481">
        <v>12609</v>
      </c>
      <c r="B1481">
        <v>231948</v>
      </c>
      <c r="C1481">
        <v>256350</v>
      </c>
      <c r="D1481">
        <v>8625</v>
      </c>
      <c r="G1481" t="s">
        <v>1942</v>
      </c>
      <c r="H1481" t="s">
        <v>1943</v>
      </c>
      <c r="I1481">
        <v>0</v>
      </c>
      <c r="J1481" t="s">
        <v>519</v>
      </c>
      <c r="K1481" t="s">
        <v>520</v>
      </c>
      <c r="L1481">
        <v>5</v>
      </c>
      <c r="M1481">
        <v>58</v>
      </c>
      <c r="N1481" t="s">
        <v>617</v>
      </c>
      <c r="O1481" t="s">
        <v>618</v>
      </c>
      <c r="P1481" t="s">
        <v>619</v>
      </c>
      <c r="Q1481" t="s">
        <v>524</v>
      </c>
      <c r="R1481" t="s">
        <v>525</v>
      </c>
      <c r="S1481" t="s">
        <v>526</v>
      </c>
      <c r="T1481" t="s">
        <v>527</v>
      </c>
      <c r="U1481" t="s">
        <v>779</v>
      </c>
      <c r="V1481" t="s">
        <v>780</v>
      </c>
      <c r="W1481" t="s">
        <v>541</v>
      </c>
      <c r="X1481" t="s">
        <v>542</v>
      </c>
      <c r="Y1481" t="s">
        <v>1102</v>
      </c>
      <c r="Z1481" t="s">
        <v>1103</v>
      </c>
      <c r="AA1481" t="s">
        <v>24</v>
      </c>
      <c r="AB1481" s="3">
        <v>243000</v>
      </c>
      <c r="AC1481">
        <v>-148000</v>
      </c>
      <c r="AD1481">
        <v>0</v>
      </c>
      <c r="AE1481" s="3">
        <v>95000</v>
      </c>
      <c r="AF1481" s="3">
        <f t="shared" si="94"/>
        <v>0</v>
      </c>
      <c r="AG1481" s="3">
        <v>95000</v>
      </c>
      <c r="AH1481" s="3">
        <f t="shared" si="96"/>
        <v>98134.999999999985</v>
      </c>
      <c r="AI1481" s="3">
        <f t="shared" si="97"/>
        <v>101275.31999999999</v>
      </c>
      <c r="AJ1481">
        <v>2608.2600000000002</v>
      </c>
      <c r="AK1481">
        <v>0</v>
      </c>
      <c r="AL1481">
        <v>22034.240000000002</v>
      </c>
      <c r="AM1481">
        <f t="shared" si="95"/>
        <v>44068.480000000003</v>
      </c>
      <c r="AN1481">
        <v>70357.5</v>
      </c>
      <c r="AO1481">
        <v>23.19</v>
      </c>
    </row>
    <row r="1482" spans="1:41" hidden="1" x14ac:dyDescent="0.3">
      <c r="A1482">
        <v>12265</v>
      </c>
      <c r="B1482">
        <v>225777</v>
      </c>
      <c r="C1482">
        <v>257389</v>
      </c>
      <c r="D1482">
        <v>6610</v>
      </c>
      <c r="G1482" t="s">
        <v>1962</v>
      </c>
      <c r="H1482" t="s">
        <v>1963</v>
      </c>
      <c r="I1482">
        <v>0</v>
      </c>
      <c r="J1482" t="s">
        <v>519</v>
      </c>
      <c r="K1482" t="s">
        <v>520</v>
      </c>
      <c r="L1482">
        <v>5</v>
      </c>
      <c r="M1482">
        <v>58</v>
      </c>
      <c r="N1482" t="s">
        <v>617</v>
      </c>
      <c r="O1482" t="s">
        <v>618</v>
      </c>
      <c r="P1482" t="s">
        <v>619</v>
      </c>
      <c r="Q1482" t="s">
        <v>524</v>
      </c>
      <c r="R1482" t="s">
        <v>525</v>
      </c>
      <c r="S1482" t="s">
        <v>526</v>
      </c>
      <c r="T1482" t="s">
        <v>527</v>
      </c>
      <c r="U1482" t="s">
        <v>779</v>
      </c>
      <c r="V1482" t="s">
        <v>780</v>
      </c>
      <c r="W1482" t="s">
        <v>541</v>
      </c>
      <c r="X1482" t="s">
        <v>542</v>
      </c>
      <c r="Y1482" t="s">
        <v>1442</v>
      </c>
      <c r="Z1482" t="s">
        <v>1443</v>
      </c>
      <c r="AA1482" t="s">
        <v>29</v>
      </c>
      <c r="AB1482" s="3">
        <v>11424</v>
      </c>
      <c r="AC1482">
        <v>0</v>
      </c>
      <c r="AD1482">
        <v>0</v>
      </c>
      <c r="AE1482" s="3">
        <v>11424</v>
      </c>
      <c r="AF1482" s="3">
        <f t="shared" si="94"/>
        <v>0</v>
      </c>
      <c r="AG1482" s="3">
        <v>11424</v>
      </c>
      <c r="AH1482" s="3">
        <f t="shared" si="96"/>
        <v>11800.991999999998</v>
      </c>
      <c r="AI1482" s="3">
        <f t="shared" si="97"/>
        <v>12178.623743999999</v>
      </c>
      <c r="AJ1482">
        <v>0</v>
      </c>
      <c r="AK1482">
        <v>0</v>
      </c>
      <c r="AL1482">
        <v>0</v>
      </c>
      <c r="AM1482">
        <f t="shared" si="95"/>
        <v>0</v>
      </c>
      <c r="AN1482">
        <v>11424</v>
      </c>
      <c r="AO1482">
        <v>0</v>
      </c>
    </row>
    <row r="1483" spans="1:41" hidden="1" x14ac:dyDescent="0.3">
      <c r="A1483">
        <v>12797</v>
      </c>
      <c r="B1483">
        <v>235109</v>
      </c>
      <c r="C1483">
        <v>257042</v>
      </c>
      <c r="D1483">
        <v>8860</v>
      </c>
      <c r="G1483" t="s">
        <v>2066</v>
      </c>
      <c r="H1483" t="s">
        <v>2067</v>
      </c>
      <c r="I1483">
        <v>0</v>
      </c>
      <c r="J1483" t="s">
        <v>519</v>
      </c>
      <c r="K1483" t="s">
        <v>520</v>
      </c>
      <c r="L1483">
        <v>5</v>
      </c>
      <c r="M1483">
        <v>58</v>
      </c>
      <c r="N1483" t="s">
        <v>617</v>
      </c>
      <c r="O1483" t="s">
        <v>618</v>
      </c>
      <c r="P1483" t="s">
        <v>619</v>
      </c>
      <c r="Q1483" t="s">
        <v>524</v>
      </c>
      <c r="R1483" t="s">
        <v>525</v>
      </c>
      <c r="S1483" t="s">
        <v>526</v>
      </c>
      <c r="T1483" t="s">
        <v>527</v>
      </c>
      <c r="U1483" t="s">
        <v>779</v>
      </c>
      <c r="V1483" t="s">
        <v>780</v>
      </c>
      <c r="W1483" t="s">
        <v>541</v>
      </c>
      <c r="X1483" t="s">
        <v>542</v>
      </c>
      <c r="Y1483" t="s">
        <v>532</v>
      </c>
      <c r="Z1483" t="s">
        <v>533</v>
      </c>
      <c r="AA1483" t="s">
        <v>28</v>
      </c>
      <c r="AB1483" s="3">
        <v>6480</v>
      </c>
      <c r="AC1483">
        <v>0</v>
      </c>
      <c r="AD1483">
        <v>0</v>
      </c>
      <c r="AE1483" s="3">
        <v>6480</v>
      </c>
      <c r="AF1483" s="3">
        <f t="shared" si="94"/>
        <v>0</v>
      </c>
      <c r="AG1483" s="3">
        <v>6480</v>
      </c>
      <c r="AH1483" s="3">
        <f t="shared" si="96"/>
        <v>6693.8399999999992</v>
      </c>
      <c r="AI1483" s="3">
        <f t="shared" si="97"/>
        <v>6908.0428799999991</v>
      </c>
      <c r="AJ1483">
        <v>0</v>
      </c>
      <c r="AK1483">
        <v>0</v>
      </c>
      <c r="AL1483">
        <v>0</v>
      </c>
      <c r="AM1483">
        <f t="shared" si="95"/>
        <v>0</v>
      </c>
      <c r="AN1483">
        <v>6480</v>
      </c>
      <c r="AO1483">
        <v>0</v>
      </c>
    </row>
    <row r="1484" spans="1:41" hidden="1" x14ac:dyDescent="0.3">
      <c r="A1484">
        <v>10811</v>
      </c>
      <c r="B1484">
        <v>235756</v>
      </c>
      <c r="C1484">
        <v>257560</v>
      </c>
      <c r="D1484">
        <v>127</v>
      </c>
      <c r="G1484" t="s">
        <v>917</v>
      </c>
      <c r="H1484" t="s">
        <v>918</v>
      </c>
      <c r="I1484">
        <v>0</v>
      </c>
      <c r="J1484" t="s">
        <v>519</v>
      </c>
      <c r="K1484" t="s">
        <v>520</v>
      </c>
      <c r="L1484">
        <v>6</v>
      </c>
      <c r="M1484">
        <v>66</v>
      </c>
      <c r="N1484" t="s">
        <v>840</v>
      </c>
      <c r="O1484" t="s">
        <v>841</v>
      </c>
      <c r="P1484" t="s">
        <v>842</v>
      </c>
      <c r="Q1484" t="s">
        <v>524</v>
      </c>
      <c r="R1484" t="s">
        <v>525</v>
      </c>
      <c r="S1484" t="s">
        <v>526</v>
      </c>
      <c r="T1484" t="s">
        <v>527</v>
      </c>
      <c r="U1484" t="s">
        <v>554</v>
      </c>
      <c r="V1484" t="s">
        <v>555</v>
      </c>
      <c r="W1484" t="s">
        <v>629</v>
      </c>
      <c r="X1484" t="s">
        <v>630</v>
      </c>
      <c r="Y1484" t="s">
        <v>648</v>
      </c>
      <c r="Z1484" t="s">
        <v>649</v>
      </c>
      <c r="AA1484" t="s">
        <v>29</v>
      </c>
      <c r="AB1484" s="3">
        <v>0</v>
      </c>
      <c r="AC1484">
        <v>11405</v>
      </c>
      <c r="AD1484">
        <v>0</v>
      </c>
      <c r="AE1484" s="3">
        <v>11405</v>
      </c>
      <c r="AF1484" s="3">
        <f t="shared" si="94"/>
        <v>0</v>
      </c>
      <c r="AG1484" s="3">
        <v>11405</v>
      </c>
      <c r="AH1484" s="3">
        <f t="shared" si="96"/>
        <v>11781.365</v>
      </c>
      <c r="AI1484" s="3">
        <f t="shared" si="97"/>
        <v>12158.36868</v>
      </c>
      <c r="AJ1484">
        <v>0</v>
      </c>
      <c r="AK1484">
        <v>0</v>
      </c>
      <c r="AL1484">
        <v>59126.53</v>
      </c>
      <c r="AM1484">
        <f t="shared" si="95"/>
        <v>118253.06</v>
      </c>
      <c r="AN1484">
        <v>-47721.53</v>
      </c>
      <c r="AO1484">
        <v>518.42999999999995</v>
      </c>
    </row>
    <row r="1485" spans="1:41" hidden="1" x14ac:dyDescent="0.3">
      <c r="A1485">
        <v>12627</v>
      </c>
      <c r="B1485">
        <v>225591</v>
      </c>
      <c r="C1485">
        <v>257313</v>
      </c>
      <c r="D1485">
        <v>8643</v>
      </c>
      <c r="G1485" t="s">
        <v>1930</v>
      </c>
      <c r="H1485" t="s">
        <v>1931</v>
      </c>
      <c r="I1485">
        <v>0</v>
      </c>
      <c r="J1485" t="s">
        <v>519</v>
      </c>
      <c r="K1485" t="s">
        <v>520</v>
      </c>
      <c r="L1485">
        <v>5</v>
      </c>
      <c r="M1485">
        <v>58</v>
      </c>
      <c r="N1485" t="s">
        <v>617</v>
      </c>
      <c r="O1485" t="s">
        <v>618</v>
      </c>
      <c r="P1485" t="s">
        <v>619</v>
      </c>
      <c r="Q1485" t="s">
        <v>524</v>
      </c>
      <c r="R1485" t="s">
        <v>525</v>
      </c>
      <c r="S1485" t="s">
        <v>526</v>
      </c>
      <c r="T1485" t="s">
        <v>527</v>
      </c>
      <c r="U1485" t="s">
        <v>779</v>
      </c>
      <c r="V1485" t="s">
        <v>780</v>
      </c>
      <c r="W1485" t="s">
        <v>541</v>
      </c>
      <c r="X1485" t="s">
        <v>542</v>
      </c>
      <c r="Y1485" t="s">
        <v>1442</v>
      </c>
      <c r="Z1485" t="s">
        <v>1443</v>
      </c>
      <c r="AA1485" t="s">
        <v>29</v>
      </c>
      <c r="AB1485" s="3">
        <v>10631</v>
      </c>
      <c r="AC1485">
        <v>500</v>
      </c>
      <c r="AD1485">
        <v>0</v>
      </c>
      <c r="AE1485" s="3">
        <v>11131</v>
      </c>
      <c r="AF1485" s="3">
        <f t="shared" si="94"/>
        <v>0</v>
      </c>
      <c r="AG1485" s="3">
        <v>11131</v>
      </c>
      <c r="AH1485" s="3">
        <f t="shared" si="96"/>
        <v>11498.322999999999</v>
      </c>
      <c r="AI1485" s="3">
        <f t="shared" si="97"/>
        <v>11866.269335999999</v>
      </c>
      <c r="AJ1485">
        <v>0</v>
      </c>
      <c r="AK1485">
        <v>0</v>
      </c>
      <c r="AL1485">
        <v>10392</v>
      </c>
      <c r="AM1485">
        <f t="shared" si="95"/>
        <v>20784</v>
      </c>
      <c r="AN1485">
        <v>739</v>
      </c>
      <c r="AO1485">
        <v>93.36</v>
      </c>
    </row>
    <row r="1486" spans="1:41" hidden="1" x14ac:dyDescent="0.3">
      <c r="A1486">
        <v>12284</v>
      </c>
      <c r="B1486">
        <v>225770</v>
      </c>
      <c r="C1486">
        <v>257383</v>
      </c>
      <c r="D1486">
        <v>6640</v>
      </c>
      <c r="G1486" t="s">
        <v>2016</v>
      </c>
      <c r="H1486" t="s">
        <v>2017</v>
      </c>
      <c r="I1486">
        <v>0</v>
      </c>
      <c r="J1486" t="s">
        <v>519</v>
      </c>
      <c r="K1486" t="s">
        <v>520</v>
      </c>
      <c r="L1486">
        <v>5</v>
      </c>
      <c r="M1486">
        <v>58</v>
      </c>
      <c r="N1486" t="s">
        <v>617</v>
      </c>
      <c r="O1486" t="s">
        <v>618</v>
      </c>
      <c r="P1486" t="s">
        <v>619</v>
      </c>
      <c r="Q1486" t="s">
        <v>524</v>
      </c>
      <c r="R1486" t="s">
        <v>525</v>
      </c>
      <c r="S1486" t="s">
        <v>526</v>
      </c>
      <c r="T1486" t="s">
        <v>527</v>
      </c>
      <c r="U1486" t="s">
        <v>779</v>
      </c>
      <c r="V1486" t="s">
        <v>780</v>
      </c>
      <c r="W1486" t="s">
        <v>541</v>
      </c>
      <c r="X1486" t="s">
        <v>542</v>
      </c>
      <c r="Y1486" t="s">
        <v>1442</v>
      </c>
      <c r="Z1486" t="s">
        <v>1443</v>
      </c>
      <c r="AA1486" t="s">
        <v>29</v>
      </c>
      <c r="AB1486" s="3">
        <v>10631</v>
      </c>
      <c r="AC1486">
        <v>400</v>
      </c>
      <c r="AD1486">
        <v>0</v>
      </c>
      <c r="AE1486" s="3">
        <v>11031</v>
      </c>
      <c r="AF1486" s="3">
        <f t="shared" si="94"/>
        <v>0</v>
      </c>
      <c r="AG1486" s="3">
        <v>11031</v>
      </c>
      <c r="AH1486" s="3">
        <f t="shared" si="96"/>
        <v>11395.022999999999</v>
      </c>
      <c r="AI1486" s="3">
        <f t="shared" si="97"/>
        <v>11759.663736</v>
      </c>
      <c r="AJ1486">
        <v>0</v>
      </c>
      <c r="AK1486">
        <v>0</v>
      </c>
      <c r="AL1486">
        <v>10783.3</v>
      </c>
      <c r="AM1486">
        <f t="shared" si="95"/>
        <v>21566.6</v>
      </c>
      <c r="AN1486">
        <v>247.7</v>
      </c>
      <c r="AO1486">
        <v>97.75</v>
      </c>
    </row>
    <row r="1487" spans="1:41" hidden="1" x14ac:dyDescent="0.3">
      <c r="A1487">
        <v>10961</v>
      </c>
      <c r="B1487">
        <v>224899</v>
      </c>
      <c r="C1487">
        <v>257068</v>
      </c>
      <c r="D1487">
        <v>277</v>
      </c>
      <c r="G1487" t="s">
        <v>1186</v>
      </c>
      <c r="H1487" t="s">
        <v>1187</v>
      </c>
      <c r="I1487">
        <v>0</v>
      </c>
      <c r="J1487" t="s">
        <v>519</v>
      </c>
      <c r="K1487" t="s">
        <v>520</v>
      </c>
      <c r="L1487">
        <v>6</v>
      </c>
      <c r="M1487">
        <v>66</v>
      </c>
      <c r="N1487" t="s">
        <v>840</v>
      </c>
      <c r="O1487" t="s">
        <v>841</v>
      </c>
      <c r="P1487" t="s">
        <v>842</v>
      </c>
      <c r="Q1487" t="s">
        <v>524</v>
      </c>
      <c r="R1487" t="s">
        <v>525</v>
      </c>
      <c r="S1487" t="s">
        <v>526</v>
      </c>
      <c r="T1487" t="s">
        <v>527</v>
      </c>
      <c r="U1487" t="s">
        <v>539</v>
      </c>
      <c r="V1487" t="s">
        <v>540</v>
      </c>
      <c r="W1487" t="s">
        <v>629</v>
      </c>
      <c r="X1487" t="s">
        <v>630</v>
      </c>
      <c r="Y1487" t="s">
        <v>532</v>
      </c>
      <c r="Z1487" t="s">
        <v>533</v>
      </c>
      <c r="AA1487" t="s">
        <v>28</v>
      </c>
      <c r="AB1487" s="3">
        <v>6408</v>
      </c>
      <c r="AC1487">
        <v>0</v>
      </c>
      <c r="AD1487">
        <v>0</v>
      </c>
      <c r="AE1487" s="3">
        <v>6408</v>
      </c>
      <c r="AF1487" s="3">
        <f t="shared" si="94"/>
        <v>0</v>
      </c>
      <c r="AG1487" s="3">
        <v>6408</v>
      </c>
      <c r="AH1487" s="3">
        <f t="shared" si="96"/>
        <v>6619.463999999999</v>
      </c>
      <c r="AI1487" s="3">
        <f t="shared" si="97"/>
        <v>6831.2868479999988</v>
      </c>
      <c r="AJ1487">
        <v>0</v>
      </c>
      <c r="AK1487">
        <v>0</v>
      </c>
      <c r="AL1487">
        <v>0</v>
      </c>
      <c r="AM1487">
        <f t="shared" si="95"/>
        <v>0</v>
      </c>
      <c r="AN1487">
        <v>6408</v>
      </c>
      <c r="AO1487">
        <v>0</v>
      </c>
    </row>
    <row r="1488" spans="1:41" hidden="1" x14ac:dyDescent="0.3">
      <c r="A1488">
        <v>12251</v>
      </c>
      <c r="B1488">
        <v>224685</v>
      </c>
      <c r="C1488">
        <v>256967</v>
      </c>
      <c r="D1488">
        <v>6522</v>
      </c>
      <c r="G1488" t="s">
        <v>1918</v>
      </c>
      <c r="H1488" t="s">
        <v>1919</v>
      </c>
      <c r="I1488">
        <v>0</v>
      </c>
      <c r="J1488" t="s">
        <v>519</v>
      </c>
      <c r="K1488" t="s">
        <v>520</v>
      </c>
      <c r="L1488">
        <v>5</v>
      </c>
      <c r="M1488">
        <v>58</v>
      </c>
      <c r="N1488" t="s">
        <v>617</v>
      </c>
      <c r="O1488" t="s">
        <v>618</v>
      </c>
      <c r="P1488" t="s">
        <v>619</v>
      </c>
      <c r="Q1488" t="s">
        <v>524</v>
      </c>
      <c r="R1488" t="s">
        <v>525</v>
      </c>
      <c r="S1488" t="s">
        <v>526</v>
      </c>
      <c r="T1488" t="s">
        <v>527</v>
      </c>
      <c r="U1488" t="s">
        <v>779</v>
      </c>
      <c r="V1488" t="s">
        <v>780</v>
      </c>
      <c r="W1488" t="s">
        <v>541</v>
      </c>
      <c r="X1488" t="s">
        <v>542</v>
      </c>
      <c r="Y1488" t="s">
        <v>532</v>
      </c>
      <c r="Z1488" t="s">
        <v>533</v>
      </c>
      <c r="AA1488" t="s">
        <v>28</v>
      </c>
      <c r="AB1488" s="3">
        <v>6264</v>
      </c>
      <c r="AC1488">
        <v>0</v>
      </c>
      <c r="AD1488">
        <v>0</v>
      </c>
      <c r="AE1488" s="3">
        <v>6264</v>
      </c>
      <c r="AF1488" s="3">
        <f t="shared" si="94"/>
        <v>0</v>
      </c>
      <c r="AG1488" s="3">
        <v>6264</v>
      </c>
      <c r="AH1488" s="3">
        <f t="shared" si="96"/>
        <v>6470.7119999999995</v>
      </c>
      <c r="AI1488" s="3">
        <f t="shared" si="97"/>
        <v>6677.7747839999993</v>
      </c>
      <c r="AJ1488">
        <v>0</v>
      </c>
      <c r="AK1488">
        <v>0</v>
      </c>
      <c r="AL1488">
        <v>0</v>
      </c>
      <c r="AM1488">
        <f t="shared" si="95"/>
        <v>0</v>
      </c>
      <c r="AN1488">
        <v>6264</v>
      </c>
      <c r="AO1488">
        <v>0</v>
      </c>
    </row>
    <row r="1489" spans="1:41" hidden="1" x14ac:dyDescent="0.3">
      <c r="A1489">
        <v>12248</v>
      </c>
      <c r="B1489">
        <v>231988</v>
      </c>
      <c r="C1489">
        <v>256389</v>
      </c>
      <c r="D1489">
        <v>6519</v>
      </c>
      <c r="G1489" t="s">
        <v>1902</v>
      </c>
      <c r="H1489" t="s">
        <v>1903</v>
      </c>
      <c r="I1489">
        <v>0</v>
      </c>
      <c r="J1489" t="s">
        <v>519</v>
      </c>
      <c r="K1489" t="s">
        <v>520</v>
      </c>
      <c r="L1489">
        <v>5</v>
      </c>
      <c r="M1489">
        <v>58</v>
      </c>
      <c r="N1489" t="s">
        <v>617</v>
      </c>
      <c r="O1489" t="s">
        <v>618</v>
      </c>
      <c r="P1489" t="s">
        <v>619</v>
      </c>
      <c r="Q1489" t="s">
        <v>524</v>
      </c>
      <c r="R1489" t="s">
        <v>525</v>
      </c>
      <c r="S1489" t="s">
        <v>526</v>
      </c>
      <c r="T1489" t="s">
        <v>527</v>
      </c>
      <c r="U1489" t="s">
        <v>779</v>
      </c>
      <c r="V1489" t="s">
        <v>780</v>
      </c>
      <c r="W1489" t="s">
        <v>541</v>
      </c>
      <c r="X1489" t="s">
        <v>542</v>
      </c>
      <c r="Y1489" t="s">
        <v>1102</v>
      </c>
      <c r="Z1489" t="s">
        <v>1103</v>
      </c>
      <c r="AA1489" t="s">
        <v>24</v>
      </c>
      <c r="AB1489" s="3">
        <v>92340</v>
      </c>
      <c r="AC1489">
        <v>0</v>
      </c>
      <c r="AD1489">
        <v>0</v>
      </c>
      <c r="AE1489" s="3">
        <v>92340</v>
      </c>
      <c r="AF1489" s="3">
        <f t="shared" si="94"/>
        <v>0</v>
      </c>
      <c r="AG1489" s="3">
        <v>92340</v>
      </c>
      <c r="AH1489" s="3">
        <f t="shared" si="96"/>
        <v>95387.219999999987</v>
      </c>
      <c r="AI1489" s="3">
        <f t="shared" si="97"/>
        <v>98439.611039999989</v>
      </c>
      <c r="AJ1489">
        <v>0</v>
      </c>
      <c r="AK1489">
        <v>391.3</v>
      </c>
      <c r="AL1489">
        <v>27546.32</v>
      </c>
      <c r="AM1489">
        <f t="shared" si="95"/>
        <v>55092.639999999999</v>
      </c>
      <c r="AN1489">
        <v>64402.38</v>
      </c>
      <c r="AO1489">
        <v>29.83</v>
      </c>
    </row>
    <row r="1490" spans="1:41" hidden="1" x14ac:dyDescent="0.3">
      <c r="A1490">
        <v>12393</v>
      </c>
      <c r="B1490">
        <v>225738</v>
      </c>
      <c r="C1490">
        <v>257362</v>
      </c>
      <c r="D1490">
        <v>6578</v>
      </c>
      <c r="G1490" t="s">
        <v>2096</v>
      </c>
      <c r="H1490" t="s">
        <v>2097</v>
      </c>
      <c r="I1490">
        <v>0</v>
      </c>
      <c r="J1490" t="s">
        <v>519</v>
      </c>
      <c r="K1490" t="s">
        <v>520</v>
      </c>
      <c r="L1490">
        <v>5</v>
      </c>
      <c r="M1490">
        <v>58</v>
      </c>
      <c r="N1490" t="s">
        <v>617</v>
      </c>
      <c r="O1490" t="s">
        <v>618</v>
      </c>
      <c r="P1490" t="s">
        <v>619</v>
      </c>
      <c r="Q1490" t="s">
        <v>524</v>
      </c>
      <c r="R1490" t="s">
        <v>525</v>
      </c>
      <c r="S1490" t="s">
        <v>526</v>
      </c>
      <c r="T1490" t="s">
        <v>527</v>
      </c>
      <c r="U1490" t="s">
        <v>779</v>
      </c>
      <c r="V1490" t="s">
        <v>780</v>
      </c>
      <c r="W1490" t="s">
        <v>541</v>
      </c>
      <c r="X1490" t="s">
        <v>542</v>
      </c>
      <c r="Y1490" t="s">
        <v>1442</v>
      </c>
      <c r="Z1490" t="s">
        <v>1443</v>
      </c>
      <c r="AA1490" t="s">
        <v>29</v>
      </c>
      <c r="AB1490" s="3">
        <v>10631</v>
      </c>
      <c r="AC1490">
        <v>400</v>
      </c>
      <c r="AD1490">
        <v>0</v>
      </c>
      <c r="AE1490" s="3">
        <v>11031</v>
      </c>
      <c r="AF1490" s="3">
        <f t="shared" si="94"/>
        <v>0</v>
      </c>
      <c r="AG1490" s="3">
        <v>11031</v>
      </c>
      <c r="AH1490" s="3">
        <f t="shared" si="96"/>
        <v>11395.022999999999</v>
      </c>
      <c r="AI1490" s="3">
        <f t="shared" si="97"/>
        <v>11759.663736</v>
      </c>
      <c r="AJ1490">
        <v>0</v>
      </c>
      <c r="AK1490">
        <v>0</v>
      </c>
      <c r="AL1490">
        <v>10392</v>
      </c>
      <c r="AM1490">
        <f t="shared" si="95"/>
        <v>20784</v>
      </c>
      <c r="AN1490">
        <v>639</v>
      </c>
      <c r="AO1490">
        <v>94.21</v>
      </c>
    </row>
    <row r="1491" spans="1:41" hidden="1" x14ac:dyDescent="0.3">
      <c r="A1491">
        <v>12312</v>
      </c>
      <c r="B1491">
        <v>224650</v>
      </c>
      <c r="C1491">
        <v>256940</v>
      </c>
      <c r="D1491">
        <v>6524</v>
      </c>
      <c r="G1491" t="s">
        <v>2076</v>
      </c>
      <c r="H1491" t="s">
        <v>2077</v>
      </c>
      <c r="I1491">
        <v>0</v>
      </c>
      <c r="J1491" t="s">
        <v>519</v>
      </c>
      <c r="K1491" t="s">
        <v>520</v>
      </c>
      <c r="L1491">
        <v>5</v>
      </c>
      <c r="M1491">
        <v>58</v>
      </c>
      <c r="N1491" t="s">
        <v>617</v>
      </c>
      <c r="O1491" t="s">
        <v>618</v>
      </c>
      <c r="P1491" t="s">
        <v>619</v>
      </c>
      <c r="Q1491" t="s">
        <v>524</v>
      </c>
      <c r="R1491" t="s">
        <v>525</v>
      </c>
      <c r="S1491" t="s">
        <v>526</v>
      </c>
      <c r="T1491" t="s">
        <v>527</v>
      </c>
      <c r="U1491" t="s">
        <v>779</v>
      </c>
      <c r="V1491" t="s">
        <v>780</v>
      </c>
      <c r="W1491" t="s">
        <v>541</v>
      </c>
      <c r="X1491" t="s">
        <v>542</v>
      </c>
      <c r="Y1491" t="s">
        <v>532</v>
      </c>
      <c r="Z1491" t="s">
        <v>533</v>
      </c>
      <c r="AA1491" t="s">
        <v>28</v>
      </c>
      <c r="AB1491" s="3">
        <v>6264</v>
      </c>
      <c r="AC1491">
        <v>0</v>
      </c>
      <c r="AD1491">
        <v>0</v>
      </c>
      <c r="AE1491" s="3">
        <v>6264</v>
      </c>
      <c r="AF1491" s="3">
        <f t="shared" si="94"/>
        <v>0</v>
      </c>
      <c r="AG1491" s="3">
        <v>6264</v>
      </c>
      <c r="AH1491" s="3">
        <f t="shared" si="96"/>
        <v>6470.7119999999995</v>
      </c>
      <c r="AI1491" s="3">
        <f t="shared" si="97"/>
        <v>6677.7747839999993</v>
      </c>
      <c r="AJ1491">
        <v>0</v>
      </c>
      <c r="AK1491">
        <v>0</v>
      </c>
      <c r="AL1491">
        <v>0</v>
      </c>
      <c r="AM1491">
        <f t="shared" si="95"/>
        <v>0</v>
      </c>
      <c r="AN1491">
        <v>6264</v>
      </c>
      <c r="AO1491">
        <v>0</v>
      </c>
    </row>
    <row r="1492" spans="1:41" hidden="1" x14ac:dyDescent="0.3">
      <c r="A1492">
        <v>12395</v>
      </c>
      <c r="B1492">
        <v>225740</v>
      </c>
      <c r="C1492">
        <v>257364</v>
      </c>
      <c r="D1492">
        <v>6580</v>
      </c>
      <c r="G1492" t="s">
        <v>1956</v>
      </c>
      <c r="H1492" t="s">
        <v>1957</v>
      </c>
      <c r="I1492">
        <v>0</v>
      </c>
      <c r="J1492" t="s">
        <v>519</v>
      </c>
      <c r="K1492" t="s">
        <v>520</v>
      </c>
      <c r="L1492">
        <v>5</v>
      </c>
      <c r="M1492">
        <v>58</v>
      </c>
      <c r="N1492" t="s">
        <v>617</v>
      </c>
      <c r="O1492" t="s">
        <v>618</v>
      </c>
      <c r="P1492" t="s">
        <v>619</v>
      </c>
      <c r="Q1492" t="s">
        <v>524</v>
      </c>
      <c r="R1492" t="s">
        <v>525</v>
      </c>
      <c r="S1492" t="s">
        <v>526</v>
      </c>
      <c r="T1492" t="s">
        <v>527</v>
      </c>
      <c r="U1492" t="s">
        <v>779</v>
      </c>
      <c r="V1492" t="s">
        <v>780</v>
      </c>
      <c r="W1492" t="s">
        <v>541</v>
      </c>
      <c r="X1492" t="s">
        <v>542</v>
      </c>
      <c r="Y1492" t="s">
        <v>1442</v>
      </c>
      <c r="Z1492" t="s">
        <v>1443</v>
      </c>
      <c r="AA1492" t="s">
        <v>29</v>
      </c>
      <c r="AB1492" s="3">
        <v>10631</v>
      </c>
      <c r="AC1492">
        <v>400</v>
      </c>
      <c r="AD1492">
        <v>0</v>
      </c>
      <c r="AE1492" s="3">
        <v>11031</v>
      </c>
      <c r="AF1492" s="3">
        <f t="shared" si="94"/>
        <v>0</v>
      </c>
      <c r="AG1492" s="3">
        <v>11031</v>
      </c>
      <c r="AH1492" s="3">
        <f t="shared" si="96"/>
        <v>11395.022999999999</v>
      </c>
      <c r="AI1492" s="3">
        <f t="shared" si="97"/>
        <v>11759.663736</v>
      </c>
      <c r="AJ1492">
        <v>0</v>
      </c>
      <c r="AK1492">
        <v>0</v>
      </c>
      <c r="AL1492">
        <v>10739.83</v>
      </c>
      <c r="AM1492">
        <f t="shared" si="95"/>
        <v>21479.66</v>
      </c>
      <c r="AN1492">
        <v>291.17</v>
      </c>
      <c r="AO1492">
        <v>97.36</v>
      </c>
    </row>
    <row r="1493" spans="1:41" hidden="1" x14ac:dyDescent="0.3">
      <c r="A1493">
        <v>12249</v>
      </c>
      <c r="B1493">
        <v>231987</v>
      </c>
      <c r="C1493">
        <v>256388</v>
      </c>
      <c r="D1493">
        <v>6520</v>
      </c>
      <c r="G1493" t="s">
        <v>1908</v>
      </c>
      <c r="H1493" t="s">
        <v>1909</v>
      </c>
      <c r="I1493">
        <v>0</v>
      </c>
      <c r="J1493" t="s">
        <v>519</v>
      </c>
      <c r="K1493" t="s">
        <v>520</v>
      </c>
      <c r="L1493">
        <v>5</v>
      </c>
      <c r="M1493">
        <v>58</v>
      </c>
      <c r="N1493" t="s">
        <v>617</v>
      </c>
      <c r="O1493" t="s">
        <v>618</v>
      </c>
      <c r="P1493" t="s">
        <v>619</v>
      </c>
      <c r="Q1493" t="s">
        <v>524</v>
      </c>
      <c r="R1493" t="s">
        <v>525</v>
      </c>
      <c r="S1493" t="s">
        <v>526</v>
      </c>
      <c r="T1493" t="s">
        <v>527</v>
      </c>
      <c r="U1493" t="s">
        <v>779</v>
      </c>
      <c r="V1493" t="s">
        <v>780</v>
      </c>
      <c r="W1493" t="s">
        <v>541</v>
      </c>
      <c r="X1493" t="s">
        <v>542</v>
      </c>
      <c r="Y1493" t="s">
        <v>1102</v>
      </c>
      <c r="Z1493" t="s">
        <v>1103</v>
      </c>
      <c r="AA1493" t="s">
        <v>24</v>
      </c>
      <c r="AB1493" s="3">
        <v>92340</v>
      </c>
      <c r="AC1493">
        <v>0</v>
      </c>
      <c r="AD1493">
        <v>0</v>
      </c>
      <c r="AE1493" s="3">
        <v>92340</v>
      </c>
      <c r="AF1493" s="3">
        <f t="shared" si="94"/>
        <v>0</v>
      </c>
      <c r="AG1493" s="3">
        <v>92340</v>
      </c>
      <c r="AH1493" s="3">
        <f t="shared" si="96"/>
        <v>95387.219999999987</v>
      </c>
      <c r="AI1493" s="3">
        <f t="shared" si="97"/>
        <v>98439.611039999989</v>
      </c>
      <c r="AJ1493">
        <v>0</v>
      </c>
      <c r="AK1493">
        <v>15263.33</v>
      </c>
      <c r="AL1493">
        <v>74734.87</v>
      </c>
      <c r="AM1493">
        <f t="shared" si="95"/>
        <v>149469.74</v>
      </c>
      <c r="AN1493">
        <v>2341.8000000000002</v>
      </c>
      <c r="AO1493">
        <v>80.930000000000007</v>
      </c>
    </row>
    <row r="1494" spans="1:41" hidden="1" x14ac:dyDescent="0.3">
      <c r="A1494">
        <v>11526</v>
      </c>
      <c r="B1494">
        <v>225873</v>
      </c>
      <c r="C1494">
        <v>257474</v>
      </c>
      <c r="D1494">
        <v>2323</v>
      </c>
      <c r="G1494" t="s">
        <v>1741</v>
      </c>
      <c r="H1494" t="s">
        <v>1742</v>
      </c>
      <c r="I1494">
        <v>0</v>
      </c>
      <c r="J1494" t="s">
        <v>519</v>
      </c>
      <c r="K1494" t="s">
        <v>520</v>
      </c>
      <c r="L1494">
        <v>6</v>
      </c>
      <c r="M1494">
        <v>67</v>
      </c>
      <c r="N1494" t="s">
        <v>875</v>
      </c>
      <c r="O1494" t="s">
        <v>876</v>
      </c>
      <c r="P1494" t="s">
        <v>877</v>
      </c>
      <c r="Q1494" t="s">
        <v>524</v>
      </c>
      <c r="R1494" t="s">
        <v>525</v>
      </c>
      <c r="S1494" t="s">
        <v>526</v>
      </c>
      <c r="T1494" t="s">
        <v>527</v>
      </c>
      <c r="U1494" t="s">
        <v>554</v>
      </c>
      <c r="V1494" t="s">
        <v>555</v>
      </c>
      <c r="W1494" t="s">
        <v>541</v>
      </c>
      <c r="X1494" t="s">
        <v>542</v>
      </c>
      <c r="Y1494" t="s">
        <v>944</v>
      </c>
      <c r="Z1494" t="s">
        <v>945</v>
      </c>
      <c r="AA1494" t="s">
        <v>29</v>
      </c>
      <c r="AB1494" s="3">
        <v>10980</v>
      </c>
      <c r="AC1494">
        <v>0</v>
      </c>
      <c r="AD1494">
        <v>0</v>
      </c>
      <c r="AE1494" s="3">
        <v>10980</v>
      </c>
      <c r="AF1494" s="3">
        <f t="shared" si="94"/>
        <v>0</v>
      </c>
      <c r="AG1494" s="3">
        <v>10980</v>
      </c>
      <c r="AH1494" s="3">
        <f t="shared" si="96"/>
        <v>11342.339999999998</v>
      </c>
      <c r="AI1494" s="3">
        <f t="shared" si="97"/>
        <v>11705.294879999999</v>
      </c>
      <c r="AJ1494">
        <v>0</v>
      </c>
      <c r="AK1494">
        <v>0</v>
      </c>
      <c r="AL1494">
        <v>0</v>
      </c>
      <c r="AM1494">
        <f t="shared" si="95"/>
        <v>0</v>
      </c>
      <c r="AN1494">
        <v>10980</v>
      </c>
      <c r="AO1494">
        <v>0</v>
      </c>
    </row>
    <row r="1495" spans="1:41" hidden="1" x14ac:dyDescent="0.3">
      <c r="A1495">
        <v>12376</v>
      </c>
      <c r="B1495">
        <v>224559</v>
      </c>
      <c r="C1495">
        <v>256874</v>
      </c>
      <c r="D1495">
        <v>6540</v>
      </c>
      <c r="G1495" t="s">
        <v>2078</v>
      </c>
      <c r="H1495" t="s">
        <v>2079</v>
      </c>
      <c r="I1495">
        <v>0</v>
      </c>
      <c r="J1495" t="s">
        <v>519</v>
      </c>
      <c r="K1495" t="s">
        <v>520</v>
      </c>
      <c r="L1495">
        <v>5</v>
      </c>
      <c r="M1495">
        <v>58</v>
      </c>
      <c r="N1495" t="s">
        <v>617</v>
      </c>
      <c r="O1495" t="s">
        <v>618</v>
      </c>
      <c r="P1495" t="s">
        <v>619</v>
      </c>
      <c r="Q1495" t="s">
        <v>524</v>
      </c>
      <c r="R1495" t="s">
        <v>525</v>
      </c>
      <c r="S1495" t="s">
        <v>526</v>
      </c>
      <c r="T1495" t="s">
        <v>527</v>
      </c>
      <c r="U1495" t="s">
        <v>779</v>
      </c>
      <c r="V1495" t="s">
        <v>780</v>
      </c>
      <c r="W1495" t="s">
        <v>541</v>
      </c>
      <c r="X1495" t="s">
        <v>542</v>
      </c>
      <c r="Y1495" t="s">
        <v>532</v>
      </c>
      <c r="Z1495" t="s">
        <v>533</v>
      </c>
      <c r="AA1495" t="s">
        <v>28</v>
      </c>
      <c r="AB1495" s="3">
        <v>6264</v>
      </c>
      <c r="AC1495">
        <v>0</v>
      </c>
      <c r="AD1495">
        <v>0</v>
      </c>
      <c r="AE1495" s="3">
        <v>6264</v>
      </c>
      <c r="AF1495" s="3">
        <f t="shared" si="94"/>
        <v>0</v>
      </c>
      <c r="AG1495" s="3">
        <v>6264</v>
      </c>
      <c r="AH1495" s="3">
        <f t="shared" si="96"/>
        <v>6470.7119999999995</v>
      </c>
      <c r="AI1495" s="3">
        <f t="shared" si="97"/>
        <v>6677.7747839999993</v>
      </c>
      <c r="AJ1495">
        <v>0</v>
      </c>
      <c r="AK1495">
        <v>0</v>
      </c>
      <c r="AL1495">
        <v>0</v>
      </c>
      <c r="AM1495">
        <f t="shared" si="95"/>
        <v>0</v>
      </c>
      <c r="AN1495">
        <v>6264</v>
      </c>
      <c r="AO1495">
        <v>0</v>
      </c>
    </row>
    <row r="1496" spans="1:41" hidden="1" x14ac:dyDescent="0.3">
      <c r="A1496">
        <v>10932</v>
      </c>
      <c r="B1496">
        <v>205339</v>
      </c>
      <c r="C1496">
        <v>242764</v>
      </c>
      <c r="D1496">
        <v>248</v>
      </c>
      <c r="G1496" t="s">
        <v>1134</v>
      </c>
      <c r="H1496" t="s">
        <v>1135</v>
      </c>
      <c r="I1496">
        <v>0</v>
      </c>
      <c r="J1496" t="s">
        <v>519</v>
      </c>
      <c r="K1496" t="s">
        <v>520</v>
      </c>
      <c r="L1496">
        <v>3</v>
      </c>
      <c r="M1496">
        <v>34</v>
      </c>
      <c r="N1496" t="s">
        <v>719</v>
      </c>
      <c r="O1496" t="s">
        <v>570</v>
      </c>
      <c r="P1496" t="s">
        <v>571</v>
      </c>
      <c r="Q1496" t="s">
        <v>524</v>
      </c>
      <c r="R1496" t="s">
        <v>525</v>
      </c>
      <c r="S1496" t="s">
        <v>526</v>
      </c>
      <c r="T1496" t="s">
        <v>527</v>
      </c>
      <c r="U1496" t="s">
        <v>554</v>
      </c>
      <c r="V1496" t="s">
        <v>555</v>
      </c>
      <c r="W1496" t="s">
        <v>541</v>
      </c>
      <c r="X1496" t="s">
        <v>542</v>
      </c>
      <c r="Y1496" t="s">
        <v>987</v>
      </c>
      <c r="Z1496" t="s">
        <v>988</v>
      </c>
      <c r="AA1496" t="s">
        <v>29</v>
      </c>
      <c r="AB1496" s="3">
        <v>33800</v>
      </c>
      <c r="AC1496">
        <v>-23000</v>
      </c>
      <c r="AD1496">
        <v>0</v>
      </c>
      <c r="AE1496" s="3">
        <v>10800</v>
      </c>
      <c r="AF1496" s="3">
        <f t="shared" si="94"/>
        <v>0</v>
      </c>
      <c r="AG1496" s="3">
        <v>10800</v>
      </c>
      <c r="AH1496" s="3">
        <f t="shared" si="96"/>
        <v>11156.4</v>
      </c>
      <c r="AI1496" s="3">
        <f t="shared" si="97"/>
        <v>11513.4048</v>
      </c>
      <c r="AJ1496">
        <v>0</v>
      </c>
      <c r="AK1496">
        <v>0</v>
      </c>
      <c r="AL1496">
        <v>0</v>
      </c>
      <c r="AM1496">
        <f t="shared" si="95"/>
        <v>0</v>
      </c>
      <c r="AN1496">
        <v>10800</v>
      </c>
      <c r="AO1496">
        <v>0</v>
      </c>
    </row>
    <row r="1497" spans="1:41" hidden="1" x14ac:dyDescent="0.3">
      <c r="A1497">
        <v>11497</v>
      </c>
      <c r="B1497">
        <v>225876</v>
      </c>
      <c r="C1497">
        <v>257476</v>
      </c>
      <c r="D1497">
        <v>2294</v>
      </c>
      <c r="G1497" t="s">
        <v>1683</v>
      </c>
      <c r="H1497" t="s">
        <v>1684</v>
      </c>
      <c r="I1497">
        <v>0</v>
      </c>
      <c r="J1497" t="s">
        <v>519</v>
      </c>
      <c r="K1497" t="s">
        <v>520</v>
      </c>
      <c r="L1497">
        <v>2</v>
      </c>
      <c r="M1497">
        <v>26</v>
      </c>
      <c r="N1497" t="s">
        <v>767</v>
      </c>
      <c r="O1497" t="s">
        <v>768</v>
      </c>
      <c r="P1497" t="s">
        <v>769</v>
      </c>
      <c r="Q1497" t="s">
        <v>524</v>
      </c>
      <c r="R1497" t="s">
        <v>525</v>
      </c>
      <c r="S1497" t="s">
        <v>526</v>
      </c>
      <c r="T1497" t="s">
        <v>527</v>
      </c>
      <c r="U1497" t="s">
        <v>554</v>
      </c>
      <c r="V1497" t="s">
        <v>555</v>
      </c>
      <c r="W1497" t="s">
        <v>541</v>
      </c>
      <c r="X1497" t="s">
        <v>542</v>
      </c>
      <c r="Y1497" t="s">
        <v>944</v>
      </c>
      <c r="Z1497" t="s">
        <v>945</v>
      </c>
      <c r="AA1497" t="s">
        <v>29</v>
      </c>
      <c r="AB1497" s="3">
        <v>5560</v>
      </c>
      <c r="AC1497">
        <v>2650</v>
      </c>
      <c r="AD1497">
        <v>0</v>
      </c>
      <c r="AE1497" s="3">
        <v>10770</v>
      </c>
      <c r="AF1497" s="3">
        <f t="shared" si="94"/>
        <v>0</v>
      </c>
      <c r="AG1497" s="3">
        <v>10770</v>
      </c>
      <c r="AH1497" s="3">
        <f t="shared" si="96"/>
        <v>11125.41</v>
      </c>
      <c r="AI1497" s="3">
        <f t="shared" si="97"/>
        <v>11481.423119999999</v>
      </c>
      <c r="AJ1497">
        <v>0</v>
      </c>
      <c r="AK1497">
        <v>0</v>
      </c>
      <c r="AL1497">
        <v>7136.01</v>
      </c>
      <c r="AM1497">
        <f t="shared" si="95"/>
        <v>14272.02</v>
      </c>
      <c r="AN1497">
        <v>3633.99</v>
      </c>
      <c r="AO1497">
        <v>66.260000000000005</v>
      </c>
    </row>
    <row r="1498" spans="1:41" hidden="1" x14ac:dyDescent="0.3">
      <c r="A1498">
        <v>12404</v>
      </c>
      <c r="B1498">
        <v>224587</v>
      </c>
      <c r="C1498">
        <v>256898</v>
      </c>
      <c r="D1498">
        <v>6599</v>
      </c>
      <c r="G1498" t="s">
        <v>2084</v>
      </c>
      <c r="H1498" t="s">
        <v>2085</v>
      </c>
      <c r="I1498">
        <v>0</v>
      </c>
      <c r="J1498" t="s">
        <v>519</v>
      </c>
      <c r="K1498" t="s">
        <v>520</v>
      </c>
      <c r="L1498">
        <v>5</v>
      </c>
      <c r="M1498">
        <v>58</v>
      </c>
      <c r="N1498" t="s">
        <v>617</v>
      </c>
      <c r="O1498" t="s">
        <v>618</v>
      </c>
      <c r="P1498" t="s">
        <v>619</v>
      </c>
      <c r="Q1498" t="s">
        <v>524</v>
      </c>
      <c r="R1498" t="s">
        <v>525</v>
      </c>
      <c r="S1498" t="s">
        <v>526</v>
      </c>
      <c r="T1498" t="s">
        <v>527</v>
      </c>
      <c r="U1498" t="s">
        <v>779</v>
      </c>
      <c r="V1498" t="s">
        <v>780</v>
      </c>
      <c r="W1498" t="s">
        <v>541</v>
      </c>
      <c r="X1498" t="s">
        <v>542</v>
      </c>
      <c r="Y1498" t="s">
        <v>532</v>
      </c>
      <c r="Z1498" t="s">
        <v>533</v>
      </c>
      <c r="AA1498" t="s">
        <v>28</v>
      </c>
      <c r="AB1498" s="3">
        <v>6264</v>
      </c>
      <c r="AC1498">
        <v>0</v>
      </c>
      <c r="AD1498">
        <v>0</v>
      </c>
      <c r="AE1498" s="3">
        <v>6264</v>
      </c>
      <c r="AF1498" s="3">
        <f t="shared" si="94"/>
        <v>0</v>
      </c>
      <c r="AG1498" s="3">
        <v>6264</v>
      </c>
      <c r="AH1498" s="3">
        <f t="shared" si="96"/>
        <v>6470.7119999999995</v>
      </c>
      <c r="AI1498" s="3">
        <f t="shared" si="97"/>
        <v>6677.7747839999993</v>
      </c>
      <c r="AJ1498">
        <v>0</v>
      </c>
      <c r="AK1498">
        <v>0</v>
      </c>
      <c r="AL1498">
        <v>0</v>
      </c>
      <c r="AM1498">
        <f t="shared" si="95"/>
        <v>0</v>
      </c>
      <c r="AN1498">
        <v>6264</v>
      </c>
      <c r="AO1498">
        <v>0</v>
      </c>
    </row>
    <row r="1499" spans="1:41" hidden="1" x14ac:dyDescent="0.3">
      <c r="A1499">
        <v>12413</v>
      </c>
      <c r="B1499">
        <v>225760</v>
      </c>
      <c r="C1499">
        <v>257375</v>
      </c>
      <c r="D1499">
        <v>6618</v>
      </c>
      <c r="G1499" t="s">
        <v>2218</v>
      </c>
      <c r="H1499" t="s">
        <v>2219</v>
      </c>
      <c r="I1499">
        <v>0</v>
      </c>
      <c r="J1499" t="s">
        <v>519</v>
      </c>
      <c r="K1499" t="s">
        <v>520</v>
      </c>
      <c r="L1499">
        <v>5</v>
      </c>
      <c r="M1499">
        <v>58</v>
      </c>
      <c r="N1499" t="s">
        <v>617</v>
      </c>
      <c r="O1499" t="s">
        <v>618</v>
      </c>
      <c r="P1499" t="s">
        <v>619</v>
      </c>
      <c r="Q1499" t="s">
        <v>524</v>
      </c>
      <c r="R1499" t="s">
        <v>525</v>
      </c>
      <c r="S1499" t="s">
        <v>526</v>
      </c>
      <c r="T1499" t="s">
        <v>527</v>
      </c>
      <c r="U1499" t="s">
        <v>779</v>
      </c>
      <c r="V1499" t="s">
        <v>780</v>
      </c>
      <c r="W1499" t="s">
        <v>541</v>
      </c>
      <c r="X1499" t="s">
        <v>542</v>
      </c>
      <c r="Y1499" t="s">
        <v>1442</v>
      </c>
      <c r="Z1499" t="s">
        <v>1443</v>
      </c>
      <c r="AA1499" t="s">
        <v>29</v>
      </c>
      <c r="AB1499" s="3">
        <v>10335</v>
      </c>
      <c r="AC1499">
        <v>400</v>
      </c>
      <c r="AD1499">
        <v>0</v>
      </c>
      <c r="AE1499" s="3">
        <v>10735</v>
      </c>
      <c r="AF1499" s="3">
        <f t="shared" si="94"/>
        <v>0</v>
      </c>
      <c r="AG1499" s="3">
        <v>10735</v>
      </c>
      <c r="AH1499" s="3">
        <f t="shared" si="96"/>
        <v>11089.254999999999</v>
      </c>
      <c r="AI1499" s="3">
        <f t="shared" si="97"/>
        <v>11444.11116</v>
      </c>
      <c r="AJ1499">
        <v>0</v>
      </c>
      <c r="AK1499">
        <v>347.83</v>
      </c>
      <c r="AL1499">
        <v>10104</v>
      </c>
      <c r="AM1499">
        <f t="shared" si="95"/>
        <v>20208</v>
      </c>
      <c r="AN1499">
        <v>283.17</v>
      </c>
      <c r="AO1499">
        <v>94.12</v>
      </c>
    </row>
    <row r="1500" spans="1:41" hidden="1" x14ac:dyDescent="0.3">
      <c r="A1500">
        <v>12410</v>
      </c>
      <c r="B1500">
        <v>224593</v>
      </c>
      <c r="C1500">
        <v>256900</v>
      </c>
      <c r="D1500">
        <v>6605</v>
      </c>
      <c r="G1500" t="s">
        <v>2086</v>
      </c>
      <c r="H1500" t="s">
        <v>2087</v>
      </c>
      <c r="I1500">
        <v>0</v>
      </c>
      <c r="J1500" t="s">
        <v>519</v>
      </c>
      <c r="K1500" t="s">
        <v>520</v>
      </c>
      <c r="L1500">
        <v>5</v>
      </c>
      <c r="M1500">
        <v>58</v>
      </c>
      <c r="N1500" t="s">
        <v>617</v>
      </c>
      <c r="O1500" t="s">
        <v>618</v>
      </c>
      <c r="P1500" t="s">
        <v>619</v>
      </c>
      <c r="Q1500" t="s">
        <v>524</v>
      </c>
      <c r="R1500" t="s">
        <v>525</v>
      </c>
      <c r="S1500" t="s">
        <v>526</v>
      </c>
      <c r="T1500" t="s">
        <v>527</v>
      </c>
      <c r="U1500" t="s">
        <v>779</v>
      </c>
      <c r="V1500" t="s">
        <v>780</v>
      </c>
      <c r="W1500" t="s">
        <v>541</v>
      </c>
      <c r="X1500" t="s">
        <v>542</v>
      </c>
      <c r="Y1500" t="s">
        <v>532</v>
      </c>
      <c r="Z1500" t="s">
        <v>533</v>
      </c>
      <c r="AA1500" t="s">
        <v>28</v>
      </c>
      <c r="AB1500" s="3">
        <v>6264</v>
      </c>
      <c r="AC1500">
        <v>0</v>
      </c>
      <c r="AD1500">
        <v>0</v>
      </c>
      <c r="AE1500" s="3">
        <v>6264</v>
      </c>
      <c r="AF1500" s="3">
        <f t="shared" si="94"/>
        <v>0</v>
      </c>
      <c r="AG1500" s="3">
        <v>6264</v>
      </c>
      <c r="AH1500" s="3">
        <f t="shared" si="96"/>
        <v>6470.7119999999995</v>
      </c>
      <c r="AI1500" s="3">
        <f t="shared" si="97"/>
        <v>6677.7747839999993</v>
      </c>
      <c r="AJ1500">
        <v>0</v>
      </c>
      <c r="AK1500">
        <v>0</v>
      </c>
      <c r="AL1500">
        <v>0</v>
      </c>
      <c r="AM1500">
        <f t="shared" si="95"/>
        <v>0</v>
      </c>
      <c r="AN1500">
        <v>6264</v>
      </c>
      <c r="AO1500">
        <v>0</v>
      </c>
    </row>
    <row r="1501" spans="1:41" hidden="1" x14ac:dyDescent="0.3">
      <c r="A1501">
        <v>12392</v>
      </c>
      <c r="B1501">
        <v>231913</v>
      </c>
      <c r="C1501">
        <v>256329</v>
      </c>
      <c r="D1501">
        <v>6577</v>
      </c>
      <c r="G1501" t="s">
        <v>1950</v>
      </c>
      <c r="H1501" t="s">
        <v>1951</v>
      </c>
      <c r="I1501">
        <v>0</v>
      </c>
      <c r="J1501" t="s">
        <v>519</v>
      </c>
      <c r="K1501" t="s">
        <v>520</v>
      </c>
      <c r="L1501">
        <v>5</v>
      </c>
      <c r="M1501">
        <v>58</v>
      </c>
      <c r="N1501" t="s">
        <v>617</v>
      </c>
      <c r="O1501" t="s">
        <v>618</v>
      </c>
      <c r="P1501" t="s">
        <v>619</v>
      </c>
      <c r="Q1501" t="s">
        <v>524</v>
      </c>
      <c r="R1501" t="s">
        <v>525</v>
      </c>
      <c r="S1501" t="s">
        <v>526</v>
      </c>
      <c r="T1501" t="s">
        <v>527</v>
      </c>
      <c r="U1501" t="s">
        <v>779</v>
      </c>
      <c r="V1501" t="s">
        <v>780</v>
      </c>
      <c r="W1501" t="s">
        <v>541</v>
      </c>
      <c r="X1501" t="s">
        <v>542</v>
      </c>
      <c r="Y1501" t="s">
        <v>1102</v>
      </c>
      <c r="Z1501" t="s">
        <v>1103</v>
      </c>
      <c r="AA1501" t="s">
        <v>24</v>
      </c>
      <c r="AB1501" s="3">
        <v>92340</v>
      </c>
      <c r="AC1501">
        <v>0</v>
      </c>
      <c r="AD1501">
        <v>0</v>
      </c>
      <c r="AE1501" s="3">
        <v>92340</v>
      </c>
      <c r="AF1501" s="3">
        <f t="shared" si="94"/>
        <v>0</v>
      </c>
      <c r="AG1501" s="3">
        <v>92340</v>
      </c>
      <c r="AH1501" s="3">
        <f t="shared" si="96"/>
        <v>95387.219999999987</v>
      </c>
      <c r="AI1501" s="3">
        <f t="shared" si="97"/>
        <v>98439.611039999989</v>
      </c>
      <c r="AJ1501">
        <v>0</v>
      </c>
      <c r="AK1501">
        <v>0</v>
      </c>
      <c r="AL1501">
        <v>37384.080000000002</v>
      </c>
      <c r="AM1501">
        <f t="shared" si="95"/>
        <v>74768.160000000003</v>
      </c>
      <c r="AN1501">
        <v>54955.92</v>
      </c>
      <c r="AO1501">
        <v>40.49</v>
      </c>
    </row>
    <row r="1502" spans="1:41" hidden="1" x14ac:dyDescent="0.3">
      <c r="A1502">
        <v>11503</v>
      </c>
      <c r="B1502">
        <v>226323</v>
      </c>
      <c r="C1502">
        <v>257956</v>
      </c>
      <c r="D1502">
        <v>2300</v>
      </c>
      <c r="G1502" t="s">
        <v>1695</v>
      </c>
      <c r="H1502" t="s">
        <v>1696</v>
      </c>
      <c r="I1502">
        <v>0</v>
      </c>
      <c r="J1502" t="s">
        <v>519</v>
      </c>
      <c r="K1502" t="s">
        <v>520</v>
      </c>
      <c r="L1502">
        <v>3</v>
      </c>
      <c r="M1502">
        <v>85</v>
      </c>
      <c r="N1502" t="s">
        <v>724</v>
      </c>
      <c r="O1502" t="s">
        <v>570</v>
      </c>
      <c r="P1502" t="s">
        <v>571</v>
      </c>
      <c r="Q1502" t="s">
        <v>524</v>
      </c>
      <c r="R1502" t="s">
        <v>525</v>
      </c>
      <c r="S1502" t="s">
        <v>526</v>
      </c>
      <c r="T1502" t="s">
        <v>527</v>
      </c>
      <c r="U1502" t="s">
        <v>554</v>
      </c>
      <c r="V1502" t="s">
        <v>555</v>
      </c>
      <c r="W1502" t="s">
        <v>541</v>
      </c>
      <c r="X1502" t="s">
        <v>542</v>
      </c>
      <c r="Y1502" t="s">
        <v>532</v>
      </c>
      <c r="Z1502" t="s">
        <v>533</v>
      </c>
      <c r="AA1502" t="s">
        <v>28</v>
      </c>
      <c r="AB1502" s="3">
        <v>6194</v>
      </c>
      <c r="AC1502">
        <v>0</v>
      </c>
      <c r="AD1502">
        <v>0</v>
      </c>
      <c r="AE1502" s="3">
        <v>6194</v>
      </c>
      <c r="AF1502" s="3">
        <f t="shared" si="94"/>
        <v>0</v>
      </c>
      <c r="AG1502" s="3">
        <v>6194</v>
      </c>
      <c r="AH1502" s="3">
        <f t="shared" si="96"/>
        <v>6398.4019999999991</v>
      </c>
      <c r="AI1502" s="3">
        <f t="shared" si="97"/>
        <v>6603.1508639999993</v>
      </c>
      <c r="AJ1502">
        <v>0</v>
      </c>
      <c r="AK1502">
        <v>0</v>
      </c>
      <c r="AL1502">
        <v>6111.83</v>
      </c>
      <c r="AM1502">
        <f t="shared" si="95"/>
        <v>12223.66</v>
      </c>
      <c r="AN1502">
        <v>82.17</v>
      </c>
      <c r="AO1502">
        <v>98.67</v>
      </c>
    </row>
    <row r="1503" spans="1:41" hidden="1" x14ac:dyDescent="0.3">
      <c r="A1503">
        <v>10811</v>
      </c>
      <c r="B1503">
        <v>201888</v>
      </c>
      <c r="C1503">
        <v>239367</v>
      </c>
      <c r="D1503">
        <v>127</v>
      </c>
      <c r="G1503" t="s">
        <v>917</v>
      </c>
      <c r="H1503" t="s">
        <v>918</v>
      </c>
      <c r="I1503">
        <v>0</v>
      </c>
      <c r="J1503" t="s">
        <v>519</v>
      </c>
      <c r="K1503" t="s">
        <v>520</v>
      </c>
      <c r="L1503">
        <v>6</v>
      </c>
      <c r="M1503">
        <v>66</v>
      </c>
      <c r="N1503" t="s">
        <v>840</v>
      </c>
      <c r="O1503" t="s">
        <v>841</v>
      </c>
      <c r="P1503" t="s">
        <v>842</v>
      </c>
      <c r="Q1503" t="s">
        <v>524</v>
      </c>
      <c r="R1503" t="s">
        <v>525</v>
      </c>
      <c r="S1503" t="s">
        <v>526</v>
      </c>
      <c r="T1503" t="s">
        <v>527</v>
      </c>
      <c r="U1503" t="s">
        <v>554</v>
      </c>
      <c r="V1503" t="s">
        <v>555</v>
      </c>
      <c r="W1503" t="s">
        <v>629</v>
      </c>
      <c r="X1503" t="s">
        <v>630</v>
      </c>
      <c r="Y1503" t="s">
        <v>592</v>
      </c>
      <c r="Z1503" t="s">
        <v>593</v>
      </c>
      <c r="AA1503" t="s">
        <v>29</v>
      </c>
      <c r="AB1503" s="3">
        <v>10724</v>
      </c>
      <c r="AC1503">
        <v>0</v>
      </c>
      <c r="AD1503">
        <v>0</v>
      </c>
      <c r="AE1503" s="3">
        <v>10724</v>
      </c>
      <c r="AF1503" s="3">
        <f t="shared" si="94"/>
        <v>0</v>
      </c>
      <c r="AG1503" s="3">
        <v>10724</v>
      </c>
      <c r="AH1503" s="3">
        <f t="shared" si="96"/>
        <v>11077.892</v>
      </c>
      <c r="AI1503" s="3">
        <f t="shared" si="97"/>
        <v>11432.384544</v>
      </c>
      <c r="AJ1503">
        <v>0</v>
      </c>
      <c r="AK1503">
        <v>0</v>
      </c>
      <c r="AL1503">
        <v>0</v>
      </c>
      <c r="AM1503">
        <f t="shared" si="95"/>
        <v>0</v>
      </c>
      <c r="AN1503">
        <v>10724</v>
      </c>
      <c r="AO1503">
        <v>0</v>
      </c>
    </row>
    <row r="1504" spans="1:41" hidden="1" x14ac:dyDescent="0.3">
      <c r="A1504">
        <v>12392</v>
      </c>
      <c r="B1504">
        <v>225737</v>
      </c>
      <c r="C1504">
        <v>257361</v>
      </c>
      <c r="D1504">
        <v>6577</v>
      </c>
      <c r="G1504" t="s">
        <v>1950</v>
      </c>
      <c r="H1504" t="s">
        <v>1951</v>
      </c>
      <c r="I1504">
        <v>0</v>
      </c>
      <c r="J1504" t="s">
        <v>519</v>
      </c>
      <c r="K1504" t="s">
        <v>520</v>
      </c>
      <c r="L1504">
        <v>5</v>
      </c>
      <c r="M1504">
        <v>58</v>
      </c>
      <c r="N1504" t="s">
        <v>617</v>
      </c>
      <c r="O1504" t="s">
        <v>618</v>
      </c>
      <c r="P1504" t="s">
        <v>619</v>
      </c>
      <c r="Q1504" t="s">
        <v>524</v>
      </c>
      <c r="R1504" t="s">
        <v>525</v>
      </c>
      <c r="S1504" t="s">
        <v>526</v>
      </c>
      <c r="T1504" t="s">
        <v>527</v>
      </c>
      <c r="U1504" t="s">
        <v>779</v>
      </c>
      <c r="V1504" t="s">
        <v>780</v>
      </c>
      <c r="W1504" t="s">
        <v>541</v>
      </c>
      <c r="X1504" t="s">
        <v>542</v>
      </c>
      <c r="Y1504" t="s">
        <v>1442</v>
      </c>
      <c r="Z1504" t="s">
        <v>1443</v>
      </c>
      <c r="AA1504" t="s">
        <v>29</v>
      </c>
      <c r="AB1504" s="3">
        <v>10631</v>
      </c>
      <c r="AC1504">
        <v>0</v>
      </c>
      <c r="AD1504">
        <v>0</v>
      </c>
      <c r="AE1504" s="3">
        <v>10631</v>
      </c>
      <c r="AF1504" s="3">
        <f t="shared" si="94"/>
        <v>0</v>
      </c>
      <c r="AG1504" s="3">
        <v>10631</v>
      </c>
      <c r="AH1504" s="3">
        <f t="shared" si="96"/>
        <v>10981.822999999999</v>
      </c>
      <c r="AI1504" s="3">
        <f t="shared" si="97"/>
        <v>11333.241335999999</v>
      </c>
      <c r="AJ1504">
        <v>0</v>
      </c>
      <c r="AK1504">
        <v>0</v>
      </c>
      <c r="AL1504">
        <v>0</v>
      </c>
      <c r="AM1504">
        <f t="shared" si="95"/>
        <v>0</v>
      </c>
      <c r="AN1504">
        <v>10631</v>
      </c>
      <c r="AO1504">
        <v>0</v>
      </c>
    </row>
    <row r="1505" spans="1:41" hidden="1" x14ac:dyDescent="0.3">
      <c r="A1505">
        <v>10911</v>
      </c>
      <c r="B1505">
        <v>207173</v>
      </c>
      <c r="C1505">
        <v>244567</v>
      </c>
      <c r="D1505">
        <v>227</v>
      </c>
      <c r="G1505" t="s">
        <v>1112</v>
      </c>
      <c r="H1505" t="s">
        <v>1113</v>
      </c>
      <c r="I1505">
        <v>0</v>
      </c>
      <c r="J1505" t="s">
        <v>519</v>
      </c>
      <c r="K1505" t="s">
        <v>520</v>
      </c>
      <c r="L1505">
        <v>5</v>
      </c>
      <c r="M1505">
        <v>91</v>
      </c>
      <c r="N1505" t="s">
        <v>584</v>
      </c>
      <c r="O1505" t="s">
        <v>545</v>
      </c>
      <c r="P1505" t="s">
        <v>546</v>
      </c>
      <c r="Q1505" t="s">
        <v>524</v>
      </c>
      <c r="R1505" t="s">
        <v>525</v>
      </c>
      <c r="S1505" t="s">
        <v>526</v>
      </c>
      <c r="T1505" t="s">
        <v>527</v>
      </c>
      <c r="U1505" t="s">
        <v>528</v>
      </c>
      <c r="V1505" t="s">
        <v>529</v>
      </c>
      <c r="W1505" t="s">
        <v>541</v>
      </c>
      <c r="X1505" t="s">
        <v>542</v>
      </c>
      <c r="Y1505" t="s">
        <v>532</v>
      </c>
      <c r="Z1505" t="s">
        <v>533</v>
      </c>
      <c r="AA1505" t="s">
        <v>28</v>
      </c>
      <c r="AB1505" s="3">
        <v>6183</v>
      </c>
      <c r="AC1505">
        <v>0</v>
      </c>
      <c r="AD1505">
        <v>0</v>
      </c>
      <c r="AE1505" s="3">
        <v>6183</v>
      </c>
      <c r="AF1505" s="3">
        <f t="shared" si="94"/>
        <v>0</v>
      </c>
      <c r="AG1505" s="3">
        <v>6183</v>
      </c>
      <c r="AH1505" s="3">
        <f t="shared" si="96"/>
        <v>6387.0389999999998</v>
      </c>
      <c r="AI1505" s="3">
        <f t="shared" si="97"/>
        <v>6591.4242480000003</v>
      </c>
      <c r="AJ1505">
        <v>0</v>
      </c>
      <c r="AK1505">
        <v>0</v>
      </c>
      <c r="AL1505">
        <v>0</v>
      </c>
      <c r="AM1505">
        <f t="shared" si="95"/>
        <v>0</v>
      </c>
      <c r="AN1505">
        <v>6183</v>
      </c>
      <c r="AO1505">
        <v>0</v>
      </c>
    </row>
    <row r="1506" spans="1:41" hidden="1" x14ac:dyDescent="0.3">
      <c r="A1506">
        <v>12394</v>
      </c>
      <c r="B1506">
        <v>231911</v>
      </c>
      <c r="C1506">
        <v>256327</v>
      </c>
      <c r="D1506">
        <v>6579</v>
      </c>
      <c r="G1506" t="s">
        <v>1954</v>
      </c>
      <c r="H1506" t="s">
        <v>1955</v>
      </c>
      <c r="I1506">
        <v>0</v>
      </c>
      <c r="J1506" t="s">
        <v>519</v>
      </c>
      <c r="K1506" t="s">
        <v>520</v>
      </c>
      <c r="L1506">
        <v>5</v>
      </c>
      <c r="M1506">
        <v>58</v>
      </c>
      <c r="N1506" t="s">
        <v>617</v>
      </c>
      <c r="O1506" t="s">
        <v>618</v>
      </c>
      <c r="P1506" t="s">
        <v>619</v>
      </c>
      <c r="Q1506" t="s">
        <v>524</v>
      </c>
      <c r="R1506" t="s">
        <v>525</v>
      </c>
      <c r="S1506" t="s">
        <v>526</v>
      </c>
      <c r="T1506" t="s">
        <v>527</v>
      </c>
      <c r="U1506" t="s">
        <v>779</v>
      </c>
      <c r="V1506" t="s">
        <v>780</v>
      </c>
      <c r="W1506" t="s">
        <v>541</v>
      </c>
      <c r="X1506" t="s">
        <v>542</v>
      </c>
      <c r="Y1506" t="s">
        <v>1102</v>
      </c>
      <c r="Z1506" t="s">
        <v>1103</v>
      </c>
      <c r="AA1506" t="s">
        <v>24</v>
      </c>
      <c r="AB1506" s="3">
        <v>92340</v>
      </c>
      <c r="AC1506">
        <v>0</v>
      </c>
      <c r="AD1506">
        <v>0</v>
      </c>
      <c r="AE1506" s="3">
        <v>92340</v>
      </c>
      <c r="AF1506" s="3">
        <f t="shared" si="94"/>
        <v>0</v>
      </c>
      <c r="AG1506" s="3">
        <v>92340</v>
      </c>
      <c r="AH1506" s="3">
        <f t="shared" si="96"/>
        <v>95387.219999999987</v>
      </c>
      <c r="AI1506" s="3">
        <f t="shared" si="97"/>
        <v>98439.611039999989</v>
      </c>
      <c r="AJ1506">
        <v>0</v>
      </c>
      <c r="AK1506">
        <v>0</v>
      </c>
      <c r="AL1506">
        <v>0</v>
      </c>
      <c r="AM1506">
        <f t="shared" si="95"/>
        <v>0</v>
      </c>
      <c r="AN1506">
        <v>92340</v>
      </c>
      <c r="AO1506">
        <v>0</v>
      </c>
    </row>
    <row r="1507" spans="1:41" hidden="1" x14ac:dyDescent="0.3">
      <c r="A1507">
        <v>10793</v>
      </c>
      <c r="B1507">
        <v>204910</v>
      </c>
      <c r="C1507">
        <v>242343</v>
      </c>
      <c r="D1507">
        <v>109</v>
      </c>
      <c r="G1507" t="s">
        <v>878</v>
      </c>
      <c r="H1507" t="s">
        <v>879</v>
      </c>
      <c r="I1507">
        <v>0</v>
      </c>
      <c r="J1507" t="s">
        <v>519</v>
      </c>
      <c r="K1507" t="s">
        <v>520</v>
      </c>
      <c r="L1507">
        <v>10</v>
      </c>
      <c r="M1507">
        <v>104</v>
      </c>
      <c r="N1507" t="s">
        <v>564</v>
      </c>
      <c r="O1507" t="s">
        <v>565</v>
      </c>
      <c r="P1507" t="s">
        <v>566</v>
      </c>
      <c r="Q1507" t="s">
        <v>524</v>
      </c>
      <c r="R1507" t="s">
        <v>525</v>
      </c>
      <c r="S1507" t="s">
        <v>526</v>
      </c>
      <c r="T1507" t="s">
        <v>527</v>
      </c>
      <c r="U1507" t="s">
        <v>554</v>
      </c>
      <c r="V1507" t="s">
        <v>555</v>
      </c>
      <c r="W1507" t="s">
        <v>541</v>
      </c>
      <c r="X1507" t="s">
        <v>542</v>
      </c>
      <c r="Y1507" t="s">
        <v>880</v>
      </c>
      <c r="Z1507" t="s">
        <v>881</v>
      </c>
      <c r="AA1507" t="s">
        <v>29</v>
      </c>
      <c r="AB1507" s="3">
        <v>10480</v>
      </c>
      <c r="AC1507">
        <v>0</v>
      </c>
      <c r="AD1507">
        <v>0</v>
      </c>
      <c r="AE1507" s="3">
        <v>10480</v>
      </c>
      <c r="AF1507" s="3">
        <f t="shared" si="94"/>
        <v>0</v>
      </c>
      <c r="AG1507" s="3">
        <v>10480</v>
      </c>
      <c r="AH1507" s="3">
        <f t="shared" si="96"/>
        <v>10825.839999999998</v>
      </c>
      <c r="AI1507" s="3">
        <f t="shared" si="97"/>
        <v>11172.266879999999</v>
      </c>
      <c r="AJ1507">
        <v>0</v>
      </c>
      <c r="AK1507">
        <v>0</v>
      </c>
      <c r="AL1507">
        <v>0</v>
      </c>
      <c r="AM1507">
        <f t="shared" si="95"/>
        <v>0</v>
      </c>
      <c r="AN1507">
        <v>10480</v>
      </c>
      <c r="AO1507">
        <v>0</v>
      </c>
    </row>
    <row r="1508" spans="1:41" hidden="1" x14ac:dyDescent="0.3">
      <c r="A1508">
        <v>12395</v>
      </c>
      <c r="B1508">
        <v>231910</v>
      </c>
      <c r="C1508">
        <v>256326</v>
      </c>
      <c r="D1508">
        <v>6580</v>
      </c>
      <c r="G1508" t="s">
        <v>1956</v>
      </c>
      <c r="H1508" t="s">
        <v>1957</v>
      </c>
      <c r="I1508">
        <v>0</v>
      </c>
      <c r="J1508" t="s">
        <v>519</v>
      </c>
      <c r="K1508" t="s">
        <v>520</v>
      </c>
      <c r="L1508">
        <v>5</v>
      </c>
      <c r="M1508">
        <v>58</v>
      </c>
      <c r="N1508" t="s">
        <v>617</v>
      </c>
      <c r="O1508" t="s">
        <v>618</v>
      </c>
      <c r="P1508" t="s">
        <v>619</v>
      </c>
      <c r="Q1508" t="s">
        <v>524</v>
      </c>
      <c r="R1508" t="s">
        <v>525</v>
      </c>
      <c r="S1508" t="s">
        <v>526</v>
      </c>
      <c r="T1508" t="s">
        <v>527</v>
      </c>
      <c r="U1508" t="s">
        <v>779</v>
      </c>
      <c r="V1508" t="s">
        <v>780</v>
      </c>
      <c r="W1508" t="s">
        <v>541</v>
      </c>
      <c r="X1508" t="s">
        <v>542</v>
      </c>
      <c r="Y1508" t="s">
        <v>1102</v>
      </c>
      <c r="Z1508" t="s">
        <v>1103</v>
      </c>
      <c r="AA1508" t="s">
        <v>24</v>
      </c>
      <c r="AB1508" s="3">
        <v>92340</v>
      </c>
      <c r="AC1508">
        <v>0</v>
      </c>
      <c r="AD1508">
        <v>0</v>
      </c>
      <c r="AE1508" s="3">
        <v>92340</v>
      </c>
      <c r="AF1508" s="3">
        <f t="shared" si="94"/>
        <v>0</v>
      </c>
      <c r="AG1508" s="3">
        <v>92340</v>
      </c>
      <c r="AH1508" s="3">
        <f t="shared" si="96"/>
        <v>95387.219999999987</v>
      </c>
      <c r="AI1508" s="3">
        <f t="shared" si="97"/>
        <v>98439.611039999989</v>
      </c>
      <c r="AJ1508">
        <v>0</v>
      </c>
      <c r="AK1508">
        <v>0</v>
      </c>
      <c r="AL1508">
        <v>4504</v>
      </c>
      <c r="AM1508">
        <f t="shared" si="95"/>
        <v>9008</v>
      </c>
      <c r="AN1508">
        <v>87836</v>
      </c>
      <c r="AO1508">
        <v>4.88</v>
      </c>
    </row>
    <row r="1509" spans="1:41" hidden="1" x14ac:dyDescent="0.3">
      <c r="A1509">
        <v>12414</v>
      </c>
      <c r="B1509">
        <v>225761</v>
      </c>
      <c r="C1509">
        <v>257376</v>
      </c>
      <c r="D1509">
        <v>6619</v>
      </c>
      <c r="G1509" t="s">
        <v>2220</v>
      </c>
      <c r="H1509" t="s">
        <v>2221</v>
      </c>
      <c r="I1509">
        <v>0</v>
      </c>
      <c r="J1509" t="s">
        <v>519</v>
      </c>
      <c r="K1509" t="s">
        <v>520</v>
      </c>
      <c r="L1509">
        <v>5</v>
      </c>
      <c r="M1509">
        <v>58</v>
      </c>
      <c r="N1509" t="s">
        <v>617</v>
      </c>
      <c r="O1509" t="s">
        <v>618</v>
      </c>
      <c r="P1509" t="s">
        <v>619</v>
      </c>
      <c r="Q1509" t="s">
        <v>524</v>
      </c>
      <c r="R1509" t="s">
        <v>525</v>
      </c>
      <c r="S1509" t="s">
        <v>526</v>
      </c>
      <c r="T1509" t="s">
        <v>527</v>
      </c>
      <c r="U1509" t="s">
        <v>779</v>
      </c>
      <c r="V1509" t="s">
        <v>780</v>
      </c>
      <c r="W1509" t="s">
        <v>541</v>
      </c>
      <c r="X1509" t="s">
        <v>542</v>
      </c>
      <c r="Y1509" t="s">
        <v>1442</v>
      </c>
      <c r="Z1509" t="s">
        <v>1443</v>
      </c>
      <c r="AA1509" t="s">
        <v>29</v>
      </c>
      <c r="AB1509" s="3">
        <v>10335</v>
      </c>
      <c r="AC1509">
        <v>0</v>
      </c>
      <c r="AD1509">
        <v>0</v>
      </c>
      <c r="AE1509" s="3">
        <v>10335</v>
      </c>
      <c r="AF1509" s="3">
        <f t="shared" si="94"/>
        <v>0</v>
      </c>
      <c r="AG1509" s="3">
        <v>10335</v>
      </c>
      <c r="AH1509" s="3">
        <f t="shared" si="96"/>
        <v>10676.054999999998</v>
      </c>
      <c r="AI1509" s="3">
        <f t="shared" si="97"/>
        <v>11017.688759999999</v>
      </c>
      <c r="AJ1509">
        <v>0</v>
      </c>
      <c r="AK1509">
        <v>0</v>
      </c>
      <c r="AL1509">
        <v>0</v>
      </c>
      <c r="AM1509">
        <f t="shared" si="95"/>
        <v>0</v>
      </c>
      <c r="AN1509">
        <v>10335</v>
      </c>
      <c r="AO1509">
        <v>0</v>
      </c>
    </row>
    <row r="1510" spans="1:41" hidden="1" x14ac:dyDescent="0.3">
      <c r="A1510">
        <v>12415</v>
      </c>
      <c r="B1510">
        <v>225762</v>
      </c>
      <c r="C1510">
        <v>257377</v>
      </c>
      <c r="D1510">
        <v>6620</v>
      </c>
      <c r="G1510" t="s">
        <v>2224</v>
      </c>
      <c r="H1510" t="s">
        <v>2225</v>
      </c>
      <c r="I1510">
        <v>0</v>
      </c>
      <c r="J1510" t="s">
        <v>519</v>
      </c>
      <c r="K1510" t="s">
        <v>520</v>
      </c>
      <c r="L1510">
        <v>5</v>
      </c>
      <c r="M1510">
        <v>58</v>
      </c>
      <c r="N1510" t="s">
        <v>617</v>
      </c>
      <c r="O1510" t="s">
        <v>618</v>
      </c>
      <c r="P1510" t="s">
        <v>619</v>
      </c>
      <c r="Q1510" t="s">
        <v>524</v>
      </c>
      <c r="R1510" t="s">
        <v>525</v>
      </c>
      <c r="S1510" t="s">
        <v>526</v>
      </c>
      <c r="T1510" t="s">
        <v>527</v>
      </c>
      <c r="U1510" t="s">
        <v>779</v>
      </c>
      <c r="V1510" t="s">
        <v>780</v>
      </c>
      <c r="W1510" t="s">
        <v>541</v>
      </c>
      <c r="X1510" t="s">
        <v>542</v>
      </c>
      <c r="Y1510" t="s">
        <v>1442</v>
      </c>
      <c r="Z1510" t="s">
        <v>1443</v>
      </c>
      <c r="AA1510" t="s">
        <v>29</v>
      </c>
      <c r="AB1510" s="3">
        <v>10335</v>
      </c>
      <c r="AC1510">
        <v>0</v>
      </c>
      <c r="AD1510">
        <v>0</v>
      </c>
      <c r="AE1510" s="3">
        <v>10335</v>
      </c>
      <c r="AF1510" s="3">
        <f t="shared" ref="AF1510:AF1573" si="98">AG1510-AE1510</f>
        <v>0</v>
      </c>
      <c r="AG1510" s="3">
        <v>10335</v>
      </c>
      <c r="AH1510" s="3">
        <f t="shared" si="96"/>
        <v>10676.054999999998</v>
      </c>
      <c r="AI1510" s="3">
        <f t="shared" si="97"/>
        <v>11017.688759999999</v>
      </c>
      <c r="AJ1510">
        <v>0</v>
      </c>
      <c r="AK1510">
        <v>0</v>
      </c>
      <c r="AL1510">
        <v>347.83</v>
      </c>
      <c r="AM1510">
        <f t="shared" ref="AM1510:AM1573" si="99">AL1510*2</f>
        <v>695.66</v>
      </c>
      <c r="AN1510">
        <v>9987.17</v>
      </c>
      <c r="AO1510">
        <v>3.37</v>
      </c>
    </row>
    <row r="1511" spans="1:41" hidden="1" x14ac:dyDescent="0.3">
      <c r="A1511">
        <v>10934</v>
      </c>
      <c r="B1511">
        <v>224897</v>
      </c>
      <c r="C1511">
        <v>257066</v>
      </c>
      <c r="D1511">
        <v>250</v>
      </c>
      <c r="G1511" t="s">
        <v>1144</v>
      </c>
      <c r="H1511" t="s">
        <v>1145</v>
      </c>
      <c r="I1511">
        <v>0</v>
      </c>
      <c r="J1511" t="s">
        <v>519</v>
      </c>
      <c r="K1511" t="s">
        <v>520</v>
      </c>
      <c r="L1511">
        <v>2</v>
      </c>
      <c r="M1511">
        <v>33</v>
      </c>
      <c r="N1511" t="s">
        <v>610</v>
      </c>
      <c r="O1511" t="s">
        <v>611</v>
      </c>
      <c r="P1511" t="s">
        <v>612</v>
      </c>
      <c r="Q1511" t="s">
        <v>524</v>
      </c>
      <c r="R1511" t="s">
        <v>525</v>
      </c>
      <c r="S1511" t="s">
        <v>526</v>
      </c>
      <c r="T1511" t="s">
        <v>527</v>
      </c>
      <c r="U1511" t="s">
        <v>539</v>
      </c>
      <c r="V1511" t="s">
        <v>540</v>
      </c>
      <c r="W1511" t="s">
        <v>613</v>
      </c>
      <c r="X1511" t="s">
        <v>614</v>
      </c>
      <c r="Y1511" t="s">
        <v>532</v>
      </c>
      <c r="Z1511" t="s">
        <v>533</v>
      </c>
      <c r="AA1511" t="s">
        <v>28</v>
      </c>
      <c r="AB1511" s="3">
        <v>6000</v>
      </c>
      <c r="AC1511">
        <v>0</v>
      </c>
      <c r="AD1511">
        <v>0</v>
      </c>
      <c r="AE1511" s="3">
        <v>6000</v>
      </c>
      <c r="AF1511" s="3">
        <f t="shared" si="98"/>
        <v>0</v>
      </c>
      <c r="AG1511" s="3">
        <v>6000</v>
      </c>
      <c r="AH1511" s="3">
        <f t="shared" si="96"/>
        <v>6197.9999999999991</v>
      </c>
      <c r="AI1511" s="3">
        <f t="shared" si="97"/>
        <v>6396.3359999999993</v>
      </c>
      <c r="AJ1511">
        <v>0</v>
      </c>
      <c r="AK1511">
        <v>0</v>
      </c>
      <c r="AL1511">
        <v>0</v>
      </c>
      <c r="AM1511">
        <f t="shared" si="99"/>
        <v>0</v>
      </c>
      <c r="AN1511">
        <v>6000</v>
      </c>
      <c r="AO1511">
        <v>0</v>
      </c>
    </row>
    <row r="1512" spans="1:41" hidden="1" x14ac:dyDescent="0.3">
      <c r="A1512">
        <v>11096</v>
      </c>
      <c r="B1512">
        <v>224917</v>
      </c>
      <c r="C1512">
        <v>257079</v>
      </c>
      <c r="D1512">
        <v>412</v>
      </c>
      <c r="G1512" t="s">
        <v>1404</v>
      </c>
      <c r="H1512" t="s">
        <v>1405</v>
      </c>
      <c r="I1512">
        <v>0</v>
      </c>
      <c r="J1512" t="s">
        <v>519</v>
      </c>
      <c r="K1512" t="s">
        <v>520</v>
      </c>
      <c r="L1512">
        <v>3</v>
      </c>
      <c r="M1512">
        <v>85</v>
      </c>
      <c r="N1512" t="s">
        <v>724</v>
      </c>
      <c r="O1512" t="s">
        <v>570</v>
      </c>
      <c r="P1512" t="s">
        <v>571</v>
      </c>
      <c r="Q1512" t="s">
        <v>524</v>
      </c>
      <c r="R1512" t="s">
        <v>525</v>
      </c>
      <c r="S1512" t="s">
        <v>526</v>
      </c>
      <c r="T1512" t="s">
        <v>527</v>
      </c>
      <c r="U1512" t="s">
        <v>554</v>
      </c>
      <c r="V1512" t="s">
        <v>555</v>
      </c>
      <c r="W1512" t="s">
        <v>541</v>
      </c>
      <c r="X1512" t="s">
        <v>542</v>
      </c>
      <c r="Y1512" t="s">
        <v>532</v>
      </c>
      <c r="Z1512" t="s">
        <v>533</v>
      </c>
      <c r="AA1512" t="s">
        <v>28</v>
      </c>
      <c r="AB1512" s="3">
        <v>6000</v>
      </c>
      <c r="AC1512">
        <v>0</v>
      </c>
      <c r="AD1512">
        <v>0</v>
      </c>
      <c r="AE1512" s="3">
        <v>6000</v>
      </c>
      <c r="AF1512" s="3">
        <f t="shared" si="98"/>
        <v>0</v>
      </c>
      <c r="AG1512" s="3">
        <v>6000</v>
      </c>
      <c r="AH1512" s="3">
        <f t="shared" si="96"/>
        <v>6197.9999999999991</v>
      </c>
      <c r="AI1512" s="3">
        <f t="shared" si="97"/>
        <v>6396.3359999999993</v>
      </c>
      <c r="AJ1512">
        <v>0</v>
      </c>
      <c r="AK1512">
        <v>0</v>
      </c>
      <c r="AL1512">
        <v>0</v>
      </c>
      <c r="AM1512">
        <f t="shared" si="99"/>
        <v>0</v>
      </c>
      <c r="AN1512">
        <v>6000</v>
      </c>
      <c r="AO1512">
        <v>0</v>
      </c>
    </row>
    <row r="1513" spans="1:41" hidden="1" x14ac:dyDescent="0.3">
      <c r="A1513">
        <v>12416</v>
      </c>
      <c r="B1513">
        <v>225763</v>
      </c>
      <c r="C1513">
        <v>257378</v>
      </c>
      <c r="D1513">
        <v>6621</v>
      </c>
      <c r="G1513" t="s">
        <v>2226</v>
      </c>
      <c r="H1513" t="s">
        <v>2227</v>
      </c>
      <c r="I1513">
        <v>0</v>
      </c>
      <c r="J1513" t="s">
        <v>519</v>
      </c>
      <c r="K1513" t="s">
        <v>520</v>
      </c>
      <c r="L1513">
        <v>5</v>
      </c>
      <c r="M1513">
        <v>58</v>
      </c>
      <c r="N1513" t="s">
        <v>617</v>
      </c>
      <c r="O1513" t="s">
        <v>618</v>
      </c>
      <c r="P1513" t="s">
        <v>619</v>
      </c>
      <c r="Q1513" t="s">
        <v>524</v>
      </c>
      <c r="R1513" t="s">
        <v>525</v>
      </c>
      <c r="S1513" t="s">
        <v>526</v>
      </c>
      <c r="T1513" t="s">
        <v>527</v>
      </c>
      <c r="U1513" t="s">
        <v>779</v>
      </c>
      <c r="V1513" t="s">
        <v>780</v>
      </c>
      <c r="W1513" t="s">
        <v>541</v>
      </c>
      <c r="X1513" t="s">
        <v>542</v>
      </c>
      <c r="Y1513" t="s">
        <v>1442</v>
      </c>
      <c r="Z1513" t="s">
        <v>1443</v>
      </c>
      <c r="AA1513" t="s">
        <v>29</v>
      </c>
      <c r="AB1513" s="3">
        <v>10335</v>
      </c>
      <c r="AC1513">
        <v>0</v>
      </c>
      <c r="AD1513">
        <v>0</v>
      </c>
      <c r="AE1513" s="3">
        <v>10335</v>
      </c>
      <c r="AF1513" s="3">
        <f t="shared" si="98"/>
        <v>0</v>
      </c>
      <c r="AG1513" s="3">
        <v>10335</v>
      </c>
      <c r="AH1513" s="3">
        <f t="shared" si="96"/>
        <v>10676.054999999998</v>
      </c>
      <c r="AI1513" s="3">
        <f t="shared" si="97"/>
        <v>11017.688759999999</v>
      </c>
      <c r="AJ1513">
        <v>0</v>
      </c>
      <c r="AK1513">
        <v>0</v>
      </c>
      <c r="AL1513">
        <v>0</v>
      </c>
      <c r="AM1513">
        <f t="shared" si="99"/>
        <v>0</v>
      </c>
      <c r="AN1513">
        <v>10335</v>
      </c>
      <c r="AO1513">
        <v>0</v>
      </c>
    </row>
    <row r="1514" spans="1:41" hidden="1" x14ac:dyDescent="0.3">
      <c r="A1514">
        <v>12397</v>
      </c>
      <c r="B1514">
        <v>231908</v>
      </c>
      <c r="C1514">
        <v>256324</v>
      </c>
      <c r="D1514">
        <v>6582</v>
      </c>
      <c r="G1514" t="s">
        <v>1960</v>
      </c>
      <c r="H1514" t="s">
        <v>1961</v>
      </c>
      <c r="I1514">
        <v>0</v>
      </c>
      <c r="J1514" t="s">
        <v>519</v>
      </c>
      <c r="K1514" t="s">
        <v>520</v>
      </c>
      <c r="L1514">
        <v>5</v>
      </c>
      <c r="M1514">
        <v>58</v>
      </c>
      <c r="N1514" t="s">
        <v>617</v>
      </c>
      <c r="O1514" t="s">
        <v>618</v>
      </c>
      <c r="P1514" t="s">
        <v>619</v>
      </c>
      <c r="Q1514" t="s">
        <v>524</v>
      </c>
      <c r="R1514" t="s">
        <v>525</v>
      </c>
      <c r="S1514" t="s">
        <v>526</v>
      </c>
      <c r="T1514" t="s">
        <v>527</v>
      </c>
      <c r="U1514" t="s">
        <v>779</v>
      </c>
      <c r="V1514" t="s">
        <v>780</v>
      </c>
      <c r="W1514" t="s">
        <v>541</v>
      </c>
      <c r="X1514" t="s">
        <v>542</v>
      </c>
      <c r="Y1514" t="s">
        <v>1102</v>
      </c>
      <c r="Z1514" t="s">
        <v>1103</v>
      </c>
      <c r="AA1514" t="s">
        <v>24</v>
      </c>
      <c r="AB1514" s="3">
        <v>92340</v>
      </c>
      <c r="AC1514">
        <v>0</v>
      </c>
      <c r="AD1514">
        <v>0</v>
      </c>
      <c r="AE1514" s="3">
        <v>92340</v>
      </c>
      <c r="AF1514" s="3">
        <f t="shared" si="98"/>
        <v>0</v>
      </c>
      <c r="AG1514" s="3">
        <v>92340</v>
      </c>
      <c r="AH1514" s="3">
        <f t="shared" si="96"/>
        <v>95387.219999999987</v>
      </c>
      <c r="AI1514" s="3">
        <f t="shared" si="97"/>
        <v>98439.611039999989</v>
      </c>
      <c r="AJ1514">
        <v>0</v>
      </c>
      <c r="AK1514">
        <v>0</v>
      </c>
      <c r="AL1514">
        <v>61214.7</v>
      </c>
      <c r="AM1514">
        <f t="shared" si="99"/>
        <v>122429.4</v>
      </c>
      <c r="AN1514">
        <v>31125.3</v>
      </c>
      <c r="AO1514">
        <v>66.290000000000006</v>
      </c>
    </row>
    <row r="1515" spans="1:41" hidden="1" x14ac:dyDescent="0.3">
      <c r="A1515">
        <v>12400</v>
      </c>
      <c r="B1515">
        <v>225745</v>
      </c>
      <c r="C1515">
        <v>257369</v>
      </c>
      <c r="D1515">
        <v>6585</v>
      </c>
      <c r="G1515" t="s">
        <v>1974</v>
      </c>
      <c r="H1515" t="s">
        <v>1975</v>
      </c>
      <c r="I1515">
        <v>0</v>
      </c>
      <c r="J1515" t="s">
        <v>519</v>
      </c>
      <c r="K1515" t="s">
        <v>520</v>
      </c>
      <c r="L1515">
        <v>5</v>
      </c>
      <c r="M1515">
        <v>58</v>
      </c>
      <c r="N1515" t="s">
        <v>617</v>
      </c>
      <c r="O1515" t="s">
        <v>618</v>
      </c>
      <c r="P1515" t="s">
        <v>619</v>
      </c>
      <c r="Q1515" t="s">
        <v>524</v>
      </c>
      <c r="R1515" t="s">
        <v>525</v>
      </c>
      <c r="S1515" t="s">
        <v>526</v>
      </c>
      <c r="T1515" t="s">
        <v>527</v>
      </c>
      <c r="U1515" t="s">
        <v>779</v>
      </c>
      <c r="V1515" t="s">
        <v>780</v>
      </c>
      <c r="W1515" t="s">
        <v>541</v>
      </c>
      <c r="X1515" t="s">
        <v>542</v>
      </c>
      <c r="Y1515" t="s">
        <v>1442</v>
      </c>
      <c r="Z1515" t="s">
        <v>1443</v>
      </c>
      <c r="AA1515" t="s">
        <v>29</v>
      </c>
      <c r="AB1515" s="3">
        <v>9360</v>
      </c>
      <c r="AC1515">
        <v>800</v>
      </c>
      <c r="AD1515">
        <v>0</v>
      </c>
      <c r="AE1515" s="3">
        <v>10160</v>
      </c>
      <c r="AF1515" s="3">
        <f t="shared" si="98"/>
        <v>0</v>
      </c>
      <c r="AG1515" s="3">
        <v>10160</v>
      </c>
      <c r="AH1515" s="3">
        <f t="shared" si="96"/>
        <v>10495.279999999999</v>
      </c>
      <c r="AI1515" s="3">
        <f t="shared" si="97"/>
        <v>10831.128959999998</v>
      </c>
      <c r="AJ1515">
        <v>0</v>
      </c>
      <c r="AK1515">
        <v>0</v>
      </c>
      <c r="AL1515">
        <v>9503.83</v>
      </c>
      <c r="AM1515">
        <f t="shared" si="99"/>
        <v>19007.66</v>
      </c>
      <c r="AN1515">
        <v>656.17</v>
      </c>
      <c r="AO1515">
        <v>93.54</v>
      </c>
    </row>
    <row r="1516" spans="1:41" hidden="1" x14ac:dyDescent="0.3">
      <c r="A1516">
        <v>12043</v>
      </c>
      <c r="B1516">
        <v>225985</v>
      </c>
      <c r="C1516">
        <v>257568</v>
      </c>
      <c r="D1516">
        <v>6240</v>
      </c>
      <c r="G1516" t="s">
        <v>1839</v>
      </c>
      <c r="H1516" t="s">
        <v>1840</v>
      </c>
      <c r="I1516">
        <v>0</v>
      </c>
      <c r="J1516" t="s">
        <v>519</v>
      </c>
      <c r="K1516" t="s">
        <v>520</v>
      </c>
      <c r="L1516">
        <v>1</v>
      </c>
      <c r="M1516">
        <v>3</v>
      </c>
      <c r="N1516" t="s">
        <v>1837</v>
      </c>
      <c r="O1516" t="s">
        <v>704</v>
      </c>
      <c r="P1516" t="s">
        <v>705</v>
      </c>
      <c r="Q1516" t="s">
        <v>524</v>
      </c>
      <c r="R1516" t="s">
        <v>525</v>
      </c>
      <c r="S1516" t="s">
        <v>526</v>
      </c>
      <c r="T1516" t="s">
        <v>527</v>
      </c>
      <c r="U1516" t="s">
        <v>554</v>
      </c>
      <c r="V1516" t="s">
        <v>555</v>
      </c>
      <c r="W1516" t="s">
        <v>541</v>
      </c>
      <c r="X1516" t="s">
        <v>542</v>
      </c>
      <c r="Y1516" t="s">
        <v>592</v>
      </c>
      <c r="Z1516" t="s">
        <v>593</v>
      </c>
      <c r="AA1516" t="s">
        <v>29</v>
      </c>
      <c r="AB1516" s="3">
        <v>10000</v>
      </c>
      <c r="AC1516">
        <v>0</v>
      </c>
      <c r="AD1516">
        <v>0</v>
      </c>
      <c r="AE1516" s="3">
        <v>10000</v>
      </c>
      <c r="AF1516" s="3">
        <f t="shared" si="98"/>
        <v>0</v>
      </c>
      <c r="AG1516" s="3">
        <v>10000</v>
      </c>
      <c r="AH1516" s="3">
        <f t="shared" si="96"/>
        <v>10330</v>
      </c>
      <c r="AI1516" s="3">
        <f t="shared" si="97"/>
        <v>10660.56</v>
      </c>
      <c r="AJ1516">
        <v>0</v>
      </c>
      <c r="AK1516">
        <v>0</v>
      </c>
      <c r="AL1516">
        <v>0</v>
      </c>
      <c r="AM1516">
        <f t="shared" si="99"/>
        <v>0</v>
      </c>
      <c r="AN1516">
        <v>10000</v>
      </c>
      <c r="AO1516">
        <v>0</v>
      </c>
    </row>
    <row r="1517" spans="1:41" hidden="1" x14ac:dyDescent="0.3">
      <c r="A1517">
        <v>12301</v>
      </c>
      <c r="B1517">
        <v>235595</v>
      </c>
      <c r="C1517">
        <v>257279</v>
      </c>
      <c r="D1517">
        <v>6501</v>
      </c>
      <c r="G1517" t="s">
        <v>2040</v>
      </c>
      <c r="H1517" t="s">
        <v>2041</v>
      </c>
      <c r="I1517">
        <v>0</v>
      </c>
      <c r="J1517" t="s">
        <v>519</v>
      </c>
      <c r="K1517" t="s">
        <v>520</v>
      </c>
      <c r="L1517">
        <v>5</v>
      </c>
      <c r="M1517">
        <v>58</v>
      </c>
      <c r="N1517" t="s">
        <v>617</v>
      </c>
      <c r="O1517" t="s">
        <v>618</v>
      </c>
      <c r="P1517" t="s">
        <v>619</v>
      </c>
      <c r="Q1517" t="s">
        <v>524</v>
      </c>
      <c r="R1517" t="s">
        <v>525</v>
      </c>
      <c r="S1517" t="s">
        <v>526</v>
      </c>
      <c r="T1517" t="s">
        <v>527</v>
      </c>
      <c r="U1517" t="s">
        <v>779</v>
      </c>
      <c r="V1517" t="s">
        <v>780</v>
      </c>
      <c r="W1517" t="s">
        <v>541</v>
      </c>
      <c r="X1517" t="s">
        <v>542</v>
      </c>
      <c r="Y1517" t="s">
        <v>599</v>
      </c>
      <c r="Z1517" t="s">
        <v>600</v>
      </c>
      <c r="AA1517" t="s">
        <v>29</v>
      </c>
      <c r="AB1517" s="3">
        <v>0</v>
      </c>
      <c r="AC1517">
        <v>0</v>
      </c>
      <c r="AD1517">
        <v>0</v>
      </c>
      <c r="AE1517" s="3">
        <v>10000</v>
      </c>
      <c r="AF1517" s="3">
        <f t="shared" si="98"/>
        <v>0</v>
      </c>
      <c r="AG1517" s="3">
        <v>10000</v>
      </c>
      <c r="AH1517" s="3">
        <f t="shared" si="96"/>
        <v>10330</v>
      </c>
      <c r="AI1517" s="3">
        <f t="shared" si="97"/>
        <v>10660.56</v>
      </c>
      <c r="AJ1517">
        <v>0</v>
      </c>
      <c r="AK1517">
        <v>0</v>
      </c>
      <c r="AL1517">
        <v>1500</v>
      </c>
      <c r="AM1517">
        <f t="shared" si="99"/>
        <v>3000</v>
      </c>
      <c r="AN1517">
        <v>8500</v>
      </c>
      <c r="AO1517">
        <v>15</v>
      </c>
    </row>
    <row r="1518" spans="1:41" hidden="1" x14ac:dyDescent="0.3">
      <c r="A1518">
        <v>12627</v>
      </c>
      <c r="B1518">
        <v>224826</v>
      </c>
      <c r="C1518">
        <v>257024</v>
      </c>
      <c r="D1518">
        <v>8643</v>
      </c>
      <c r="G1518" t="s">
        <v>1930</v>
      </c>
      <c r="H1518" t="s">
        <v>1931</v>
      </c>
      <c r="I1518">
        <v>0</v>
      </c>
      <c r="J1518" t="s">
        <v>519</v>
      </c>
      <c r="K1518" t="s">
        <v>520</v>
      </c>
      <c r="L1518">
        <v>5</v>
      </c>
      <c r="M1518">
        <v>58</v>
      </c>
      <c r="N1518" t="s">
        <v>617</v>
      </c>
      <c r="O1518" t="s">
        <v>618</v>
      </c>
      <c r="P1518" t="s">
        <v>619</v>
      </c>
      <c r="Q1518" t="s">
        <v>524</v>
      </c>
      <c r="R1518" t="s">
        <v>525</v>
      </c>
      <c r="S1518" t="s">
        <v>526</v>
      </c>
      <c r="T1518" t="s">
        <v>527</v>
      </c>
      <c r="U1518" t="s">
        <v>779</v>
      </c>
      <c r="V1518" t="s">
        <v>780</v>
      </c>
      <c r="W1518" t="s">
        <v>541</v>
      </c>
      <c r="X1518" t="s">
        <v>542</v>
      </c>
      <c r="Y1518" t="s">
        <v>532</v>
      </c>
      <c r="Z1518" t="s">
        <v>533</v>
      </c>
      <c r="AA1518" t="s">
        <v>28</v>
      </c>
      <c r="AB1518" s="3">
        <v>5940</v>
      </c>
      <c r="AC1518">
        <v>0</v>
      </c>
      <c r="AD1518">
        <v>0</v>
      </c>
      <c r="AE1518" s="3">
        <v>5940</v>
      </c>
      <c r="AF1518" s="3">
        <f t="shared" si="98"/>
        <v>0</v>
      </c>
      <c r="AG1518" s="3">
        <v>5940</v>
      </c>
      <c r="AH1518" s="3">
        <f t="shared" si="96"/>
        <v>6136.0199999999995</v>
      </c>
      <c r="AI1518" s="3">
        <f t="shared" si="97"/>
        <v>6332.3726399999996</v>
      </c>
      <c r="AJ1518">
        <v>0</v>
      </c>
      <c r="AK1518">
        <v>0</v>
      </c>
      <c r="AL1518">
        <v>0</v>
      </c>
      <c r="AM1518">
        <f t="shared" si="99"/>
        <v>0</v>
      </c>
      <c r="AN1518">
        <v>5940</v>
      </c>
      <c r="AO1518">
        <v>0</v>
      </c>
    </row>
    <row r="1519" spans="1:41" hidden="1" x14ac:dyDescent="0.3">
      <c r="A1519">
        <v>12251</v>
      </c>
      <c r="B1519">
        <v>224268</v>
      </c>
      <c r="C1519">
        <v>256712</v>
      </c>
      <c r="D1519">
        <v>6522</v>
      </c>
      <c r="G1519" t="s">
        <v>1918</v>
      </c>
      <c r="H1519" t="s">
        <v>1919</v>
      </c>
      <c r="I1519">
        <v>0</v>
      </c>
      <c r="J1519" t="s">
        <v>519</v>
      </c>
      <c r="K1519" t="s">
        <v>520</v>
      </c>
      <c r="L1519">
        <v>5</v>
      </c>
      <c r="M1519">
        <v>58</v>
      </c>
      <c r="N1519" t="s">
        <v>617</v>
      </c>
      <c r="O1519" t="s">
        <v>618</v>
      </c>
      <c r="P1519" t="s">
        <v>619</v>
      </c>
      <c r="Q1519" t="s">
        <v>524</v>
      </c>
      <c r="R1519" t="s">
        <v>525</v>
      </c>
      <c r="S1519" t="s">
        <v>526</v>
      </c>
      <c r="T1519" t="s">
        <v>527</v>
      </c>
      <c r="U1519" t="s">
        <v>779</v>
      </c>
      <c r="V1519" t="s">
        <v>780</v>
      </c>
      <c r="W1519" t="s">
        <v>530</v>
      </c>
      <c r="X1519" t="s">
        <v>531</v>
      </c>
      <c r="Y1519" t="s">
        <v>706</v>
      </c>
      <c r="Z1519" t="s">
        <v>707</v>
      </c>
      <c r="AA1519" t="s">
        <v>28</v>
      </c>
      <c r="AB1519" s="3">
        <v>5914</v>
      </c>
      <c r="AC1519">
        <v>0</v>
      </c>
      <c r="AD1519">
        <v>0</v>
      </c>
      <c r="AE1519" s="3">
        <v>5914</v>
      </c>
      <c r="AF1519" s="3">
        <f t="shared" si="98"/>
        <v>0</v>
      </c>
      <c r="AG1519" s="3">
        <v>5914</v>
      </c>
      <c r="AH1519" s="3">
        <f t="shared" si="96"/>
        <v>6109.1619999999994</v>
      </c>
      <c r="AI1519" s="3">
        <f t="shared" si="97"/>
        <v>6304.6551839999993</v>
      </c>
      <c r="AJ1519">
        <v>0</v>
      </c>
      <c r="AK1519">
        <v>0</v>
      </c>
      <c r="AL1519">
        <v>0</v>
      </c>
      <c r="AM1519">
        <f t="shared" si="99"/>
        <v>0</v>
      </c>
      <c r="AN1519">
        <v>5914</v>
      </c>
      <c r="AO1519">
        <v>0</v>
      </c>
    </row>
    <row r="1520" spans="1:41" hidden="1" x14ac:dyDescent="0.3">
      <c r="A1520">
        <v>12241</v>
      </c>
      <c r="B1520">
        <v>231666</v>
      </c>
      <c r="C1520">
        <v>257611</v>
      </c>
      <c r="D1520">
        <v>6511</v>
      </c>
      <c r="G1520" t="s">
        <v>1880</v>
      </c>
      <c r="H1520" t="s">
        <v>1881</v>
      </c>
      <c r="I1520">
        <v>0</v>
      </c>
      <c r="J1520" t="s">
        <v>519</v>
      </c>
      <c r="K1520" t="s">
        <v>520</v>
      </c>
      <c r="L1520">
        <v>5</v>
      </c>
      <c r="M1520">
        <v>58</v>
      </c>
      <c r="N1520" t="s">
        <v>617</v>
      </c>
      <c r="O1520" t="s">
        <v>618</v>
      </c>
      <c r="P1520" t="s">
        <v>619</v>
      </c>
      <c r="Q1520" t="s">
        <v>524</v>
      </c>
      <c r="R1520" t="s">
        <v>525</v>
      </c>
      <c r="S1520" t="s">
        <v>526</v>
      </c>
      <c r="T1520" t="s">
        <v>527</v>
      </c>
      <c r="U1520" t="s">
        <v>779</v>
      </c>
      <c r="V1520" t="s">
        <v>780</v>
      </c>
      <c r="W1520" t="s">
        <v>530</v>
      </c>
      <c r="X1520" t="s">
        <v>531</v>
      </c>
      <c r="Y1520" t="s">
        <v>1882</v>
      </c>
      <c r="Z1520" t="s">
        <v>1883</v>
      </c>
      <c r="AA1520" t="s">
        <v>29</v>
      </c>
      <c r="AB1520" s="3">
        <v>9988</v>
      </c>
      <c r="AC1520">
        <v>0</v>
      </c>
      <c r="AD1520">
        <v>0</v>
      </c>
      <c r="AE1520" s="3">
        <v>9988</v>
      </c>
      <c r="AF1520" s="3">
        <f t="shared" si="98"/>
        <v>0</v>
      </c>
      <c r="AG1520" s="3">
        <v>9988</v>
      </c>
      <c r="AH1520" s="3">
        <f t="shared" si="96"/>
        <v>10317.603999999999</v>
      </c>
      <c r="AI1520" s="3">
        <f t="shared" si="97"/>
        <v>10647.767328</v>
      </c>
      <c r="AJ1520">
        <v>0</v>
      </c>
      <c r="AK1520">
        <v>0</v>
      </c>
      <c r="AL1520">
        <v>0</v>
      </c>
      <c r="AM1520">
        <f t="shared" si="99"/>
        <v>0</v>
      </c>
      <c r="AN1520">
        <v>9988</v>
      </c>
      <c r="AO1520">
        <v>0</v>
      </c>
    </row>
    <row r="1521" spans="1:41" hidden="1" x14ac:dyDescent="0.3">
      <c r="A1521">
        <v>12261</v>
      </c>
      <c r="B1521">
        <v>224258</v>
      </c>
      <c r="C1521">
        <v>256702</v>
      </c>
      <c r="D1521">
        <v>6595</v>
      </c>
      <c r="G1521" t="s">
        <v>1952</v>
      </c>
      <c r="H1521" t="s">
        <v>1953</v>
      </c>
      <c r="I1521">
        <v>0</v>
      </c>
      <c r="J1521" t="s">
        <v>519</v>
      </c>
      <c r="K1521" t="s">
        <v>520</v>
      </c>
      <c r="L1521">
        <v>5</v>
      </c>
      <c r="M1521">
        <v>58</v>
      </c>
      <c r="N1521" t="s">
        <v>617</v>
      </c>
      <c r="O1521" t="s">
        <v>618</v>
      </c>
      <c r="P1521" t="s">
        <v>619</v>
      </c>
      <c r="Q1521" t="s">
        <v>524</v>
      </c>
      <c r="R1521" t="s">
        <v>525</v>
      </c>
      <c r="S1521" t="s">
        <v>526</v>
      </c>
      <c r="T1521" t="s">
        <v>527</v>
      </c>
      <c r="U1521" t="s">
        <v>779</v>
      </c>
      <c r="V1521" t="s">
        <v>780</v>
      </c>
      <c r="W1521" t="s">
        <v>530</v>
      </c>
      <c r="X1521" t="s">
        <v>531</v>
      </c>
      <c r="Y1521" t="s">
        <v>706</v>
      </c>
      <c r="Z1521" t="s">
        <v>707</v>
      </c>
      <c r="AA1521" t="s">
        <v>28</v>
      </c>
      <c r="AB1521" s="3">
        <v>5817</v>
      </c>
      <c r="AC1521">
        <v>0</v>
      </c>
      <c r="AD1521">
        <v>0</v>
      </c>
      <c r="AE1521" s="3">
        <v>5817</v>
      </c>
      <c r="AF1521" s="3">
        <f t="shared" si="98"/>
        <v>0</v>
      </c>
      <c r="AG1521" s="3">
        <v>5817</v>
      </c>
      <c r="AH1521" s="3">
        <f t="shared" si="96"/>
        <v>6008.9609999999993</v>
      </c>
      <c r="AI1521" s="3">
        <f t="shared" si="97"/>
        <v>6201.2477519999993</v>
      </c>
      <c r="AJ1521">
        <v>0</v>
      </c>
      <c r="AK1521">
        <v>0</v>
      </c>
      <c r="AL1521">
        <v>0</v>
      </c>
      <c r="AM1521">
        <f t="shared" si="99"/>
        <v>0</v>
      </c>
      <c r="AN1521">
        <v>5817</v>
      </c>
      <c r="AO1521">
        <v>0</v>
      </c>
    </row>
    <row r="1522" spans="1:41" hidden="1" x14ac:dyDescent="0.3">
      <c r="A1522">
        <v>12398</v>
      </c>
      <c r="B1522">
        <v>231907</v>
      </c>
      <c r="C1522">
        <v>256323</v>
      </c>
      <c r="D1522">
        <v>6583</v>
      </c>
      <c r="G1522" t="s">
        <v>1968</v>
      </c>
      <c r="H1522" t="s">
        <v>1969</v>
      </c>
      <c r="I1522">
        <v>0</v>
      </c>
      <c r="J1522" t="s">
        <v>519</v>
      </c>
      <c r="K1522" t="s">
        <v>520</v>
      </c>
      <c r="L1522">
        <v>5</v>
      </c>
      <c r="M1522">
        <v>58</v>
      </c>
      <c r="N1522" t="s">
        <v>617</v>
      </c>
      <c r="O1522" t="s">
        <v>618</v>
      </c>
      <c r="P1522" t="s">
        <v>619</v>
      </c>
      <c r="Q1522" t="s">
        <v>524</v>
      </c>
      <c r="R1522" t="s">
        <v>525</v>
      </c>
      <c r="S1522" t="s">
        <v>526</v>
      </c>
      <c r="T1522" t="s">
        <v>527</v>
      </c>
      <c r="U1522" t="s">
        <v>779</v>
      </c>
      <c r="V1522" t="s">
        <v>780</v>
      </c>
      <c r="W1522" t="s">
        <v>541</v>
      </c>
      <c r="X1522" t="s">
        <v>542</v>
      </c>
      <c r="Y1522" t="s">
        <v>1102</v>
      </c>
      <c r="Z1522" t="s">
        <v>1103</v>
      </c>
      <c r="AA1522" t="s">
        <v>24</v>
      </c>
      <c r="AB1522" s="3">
        <v>92340</v>
      </c>
      <c r="AC1522">
        <v>0</v>
      </c>
      <c r="AD1522">
        <v>0</v>
      </c>
      <c r="AE1522" s="3">
        <v>92340</v>
      </c>
      <c r="AF1522" s="3">
        <f t="shared" si="98"/>
        <v>0</v>
      </c>
      <c r="AG1522" s="3">
        <v>92340</v>
      </c>
      <c r="AH1522" s="3">
        <f t="shared" si="96"/>
        <v>95387.219999999987</v>
      </c>
      <c r="AI1522" s="3">
        <f t="shared" si="97"/>
        <v>98439.611039999989</v>
      </c>
      <c r="AJ1522">
        <v>0</v>
      </c>
      <c r="AK1522">
        <v>1650</v>
      </c>
      <c r="AL1522">
        <v>15546.96</v>
      </c>
      <c r="AM1522">
        <f t="shared" si="99"/>
        <v>31093.919999999998</v>
      </c>
      <c r="AN1522">
        <v>75143.039999999994</v>
      </c>
      <c r="AO1522">
        <v>16.84</v>
      </c>
    </row>
    <row r="1523" spans="1:41" hidden="1" x14ac:dyDescent="0.3">
      <c r="A1523">
        <v>12399</v>
      </c>
      <c r="B1523">
        <v>225744</v>
      </c>
      <c r="C1523">
        <v>257368</v>
      </c>
      <c r="D1523">
        <v>6584</v>
      </c>
      <c r="G1523" t="s">
        <v>1972</v>
      </c>
      <c r="H1523" t="s">
        <v>1973</v>
      </c>
      <c r="I1523">
        <v>0</v>
      </c>
      <c r="J1523" t="s">
        <v>519</v>
      </c>
      <c r="K1523" t="s">
        <v>520</v>
      </c>
      <c r="L1523">
        <v>5</v>
      </c>
      <c r="M1523">
        <v>58</v>
      </c>
      <c r="N1523" t="s">
        <v>617</v>
      </c>
      <c r="O1523" t="s">
        <v>618</v>
      </c>
      <c r="P1523" t="s">
        <v>619</v>
      </c>
      <c r="Q1523" t="s">
        <v>524</v>
      </c>
      <c r="R1523" t="s">
        <v>525</v>
      </c>
      <c r="S1523" t="s">
        <v>526</v>
      </c>
      <c r="T1523" t="s">
        <v>527</v>
      </c>
      <c r="U1523" t="s">
        <v>779</v>
      </c>
      <c r="V1523" t="s">
        <v>780</v>
      </c>
      <c r="W1523" t="s">
        <v>541</v>
      </c>
      <c r="X1523" t="s">
        <v>542</v>
      </c>
      <c r="Y1523" t="s">
        <v>1442</v>
      </c>
      <c r="Z1523" t="s">
        <v>1443</v>
      </c>
      <c r="AA1523" t="s">
        <v>29</v>
      </c>
      <c r="AB1523" s="3">
        <v>9360</v>
      </c>
      <c r="AC1523">
        <v>500</v>
      </c>
      <c r="AD1523">
        <v>0</v>
      </c>
      <c r="AE1523" s="3">
        <v>9860</v>
      </c>
      <c r="AF1523" s="3">
        <f t="shared" si="98"/>
        <v>0</v>
      </c>
      <c r="AG1523" s="3">
        <v>9860</v>
      </c>
      <c r="AH1523" s="3">
        <f t="shared" si="96"/>
        <v>10185.379999999999</v>
      </c>
      <c r="AI1523" s="3">
        <f t="shared" si="97"/>
        <v>10511.312159999999</v>
      </c>
      <c r="AJ1523">
        <v>0</v>
      </c>
      <c r="AK1523">
        <v>0</v>
      </c>
      <c r="AL1523">
        <v>9547.2999999999993</v>
      </c>
      <c r="AM1523">
        <f t="shared" si="99"/>
        <v>19094.599999999999</v>
      </c>
      <c r="AN1523">
        <v>312.7</v>
      </c>
      <c r="AO1523">
        <v>96.83</v>
      </c>
    </row>
    <row r="1524" spans="1:41" hidden="1" x14ac:dyDescent="0.3">
      <c r="A1524">
        <v>12399</v>
      </c>
      <c r="B1524">
        <v>231906</v>
      </c>
      <c r="C1524">
        <v>256322</v>
      </c>
      <c r="D1524">
        <v>6584</v>
      </c>
      <c r="G1524" t="s">
        <v>1972</v>
      </c>
      <c r="H1524" t="s">
        <v>1973</v>
      </c>
      <c r="I1524">
        <v>0</v>
      </c>
      <c r="J1524" t="s">
        <v>519</v>
      </c>
      <c r="K1524" t="s">
        <v>520</v>
      </c>
      <c r="L1524">
        <v>5</v>
      </c>
      <c r="M1524">
        <v>58</v>
      </c>
      <c r="N1524" t="s">
        <v>617</v>
      </c>
      <c r="O1524" t="s">
        <v>618</v>
      </c>
      <c r="P1524" t="s">
        <v>619</v>
      </c>
      <c r="Q1524" t="s">
        <v>524</v>
      </c>
      <c r="R1524" t="s">
        <v>525</v>
      </c>
      <c r="S1524" t="s">
        <v>526</v>
      </c>
      <c r="T1524" t="s">
        <v>527</v>
      </c>
      <c r="U1524" t="s">
        <v>779</v>
      </c>
      <c r="V1524" t="s">
        <v>780</v>
      </c>
      <c r="W1524" t="s">
        <v>541</v>
      </c>
      <c r="X1524" t="s">
        <v>542</v>
      </c>
      <c r="Y1524" t="s">
        <v>1102</v>
      </c>
      <c r="Z1524" t="s">
        <v>1103</v>
      </c>
      <c r="AA1524" t="s">
        <v>24</v>
      </c>
      <c r="AB1524" s="3">
        <v>92340</v>
      </c>
      <c r="AC1524">
        <v>0</v>
      </c>
      <c r="AD1524">
        <v>0</v>
      </c>
      <c r="AE1524" s="3">
        <v>92340</v>
      </c>
      <c r="AF1524" s="3">
        <f t="shared" si="98"/>
        <v>0</v>
      </c>
      <c r="AG1524" s="3">
        <v>92340</v>
      </c>
      <c r="AH1524" s="3">
        <f t="shared" si="96"/>
        <v>95387.219999999987</v>
      </c>
      <c r="AI1524" s="3">
        <f t="shared" si="97"/>
        <v>98439.611039999989</v>
      </c>
      <c r="AJ1524">
        <v>950</v>
      </c>
      <c r="AK1524">
        <v>1800</v>
      </c>
      <c r="AL1524">
        <v>25148.38</v>
      </c>
      <c r="AM1524">
        <f t="shared" si="99"/>
        <v>50296.76</v>
      </c>
      <c r="AN1524">
        <v>64441.62</v>
      </c>
      <c r="AO1524">
        <v>27.23</v>
      </c>
    </row>
    <row r="1525" spans="1:41" hidden="1" x14ac:dyDescent="0.3">
      <c r="A1525">
        <v>12259</v>
      </c>
      <c r="B1525">
        <v>224260</v>
      </c>
      <c r="C1525">
        <v>256704</v>
      </c>
      <c r="D1525">
        <v>6593</v>
      </c>
      <c r="G1525" t="s">
        <v>1946</v>
      </c>
      <c r="H1525" t="s">
        <v>1947</v>
      </c>
      <c r="I1525">
        <v>0</v>
      </c>
      <c r="J1525" t="s">
        <v>519</v>
      </c>
      <c r="K1525" t="s">
        <v>520</v>
      </c>
      <c r="L1525">
        <v>5</v>
      </c>
      <c r="M1525">
        <v>58</v>
      </c>
      <c r="N1525" t="s">
        <v>617</v>
      </c>
      <c r="O1525" t="s">
        <v>618</v>
      </c>
      <c r="P1525" t="s">
        <v>619</v>
      </c>
      <c r="Q1525" t="s">
        <v>524</v>
      </c>
      <c r="R1525" t="s">
        <v>525</v>
      </c>
      <c r="S1525" t="s">
        <v>526</v>
      </c>
      <c r="T1525" t="s">
        <v>527</v>
      </c>
      <c r="U1525" t="s">
        <v>779</v>
      </c>
      <c r="V1525" t="s">
        <v>780</v>
      </c>
      <c r="W1525" t="s">
        <v>530</v>
      </c>
      <c r="X1525" t="s">
        <v>531</v>
      </c>
      <c r="Y1525" t="s">
        <v>706</v>
      </c>
      <c r="Z1525" t="s">
        <v>707</v>
      </c>
      <c r="AA1525" t="s">
        <v>28</v>
      </c>
      <c r="AB1525" s="3">
        <v>5816</v>
      </c>
      <c r="AC1525">
        <v>0</v>
      </c>
      <c r="AD1525">
        <v>0</v>
      </c>
      <c r="AE1525" s="3">
        <v>5816</v>
      </c>
      <c r="AF1525" s="3">
        <f t="shared" si="98"/>
        <v>0</v>
      </c>
      <c r="AG1525" s="3">
        <v>5816</v>
      </c>
      <c r="AH1525" s="3">
        <f t="shared" ref="AH1525:AH1588" si="100">AG1525*1.033</f>
        <v>6007.9279999999999</v>
      </c>
      <c r="AI1525" s="3">
        <f t="shared" ref="AI1525:AI1588" si="101">AH1525*1.032</f>
        <v>6200.1816959999996</v>
      </c>
      <c r="AJ1525">
        <v>0</v>
      </c>
      <c r="AK1525">
        <v>0</v>
      </c>
      <c r="AL1525">
        <v>0</v>
      </c>
      <c r="AM1525">
        <f t="shared" si="99"/>
        <v>0</v>
      </c>
      <c r="AN1525">
        <v>5816</v>
      </c>
      <c r="AO1525">
        <v>0</v>
      </c>
    </row>
    <row r="1526" spans="1:41" hidden="1" x14ac:dyDescent="0.3">
      <c r="A1526">
        <v>12249</v>
      </c>
      <c r="B1526">
        <v>225837</v>
      </c>
      <c r="C1526">
        <v>257440</v>
      </c>
      <c r="D1526">
        <v>6520</v>
      </c>
      <c r="G1526" t="s">
        <v>1908</v>
      </c>
      <c r="H1526" t="s">
        <v>1909</v>
      </c>
      <c r="I1526">
        <v>0</v>
      </c>
      <c r="J1526" t="s">
        <v>519</v>
      </c>
      <c r="K1526" t="s">
        <v>520</v>
      </c>
      <c r="L1526">
        <v>5</v>
      </c>
      <c r="M1526">
        <v>58</v>
      </c>
      <c r="N1526" t="s">
        <v>617</v>
      </c>
      <c r="O1526" t="s">
        <v>618</v>
      </c>
      <c r="P1526" t="s">
        <v>619</v>
      </c>
      <c r="Q1526" t="s">
        <v>524</v>
      </c>
      <c r="R1526" t="s">
        <v>525</v>
      </c>
      <c r="S1526" t="s">
        <v>526</v>
      </c>
      <c r="T1526" t="s">
        <v>527</v>
      </c>
      <c r="U1526" t="s">
        <v>779</v>
      </c>
      <c r="V1526" t="s">
        <v>780</v>
      </c>
      <c r="W1526" t="s">
        <v>541</v>
      </c>
      <c r="X1526" t="s">
        <v>542</v>
      </c>
      <c r="Y1526" t="s">
        <v>1442</v>
      </c>
      <c r="Z1526" t="s">
        <v>1443</v>
      </c>
      <c r="AA1526" t="s">
        <v>29</v>
      </c>
      <c r="AB1526" s="3">
        <v>9360</v>
      </c>
      <c r="AC1526">
        <v>400</v>
      </c>
      <c r="AD1526">
        <v>0</v>
      </c>
      <c r="AE1526" s="3">
        <v>9760</v>
      </c>
      <c r="AF1526" s="3">
        <f t="shared" si="98"/>
        <v>0</v>
      </c>
      <c r="AG1526" s="3">
        <v>9760</v>
      </c>
      <c r="AH1526" s="3">
        <f t="shared" si="100"/>
        <v>10082.08</v>
      </c>
      <c r="AI1526" s="3">
        <f t="shared" si="101"/>
        <v>10404.706560000001</v>
      </c>
      <c r="AJ1526">
        <v>0</v>
      </c>
      <c r="AK1526">
        <v>0</v>
      </c>
      <c r="AL1526">
        <v>9156</v>
      </c>
      <c r="AM1526">
        <f t="shared" si="99"/>
        <v>18312</v>
      </c>
      <c r="AN1526">
        <v>604</v>
      </c>
      <c r="AO1526">
        <v>93.81</v>
      </c>
    </row>
    <row r="1527" spans="1:41" hidden="1" x14ac:dyDescent="0.3">
      <c r="A1527">
        <v>12400</v>
      </c>
      <c r="B1527">
        <v>231905</v>
      </c>
      <c r="C1527">
        <v>256321</v>
      </c>
      <c r="D1527">
        <v>6585</v>
      </c>
      <c r="G1527" t="s">
        <v>1974</v>
      </c>
      <c r="H1527" t="s">
        <v>1975</v>
      </c>
      <c r="I1527">
        <v>0</v>
      </c>
      <c r="J1527" t="s">
        <v>519</v>
      </c>
      <c r="K1527" t="s">
        <v>520</v>
      </c>
      <c r="L1527">
        <v>5</v>
      </c>
      <c r="M1527">
        <v>58</v>
      </c>
      <c r="N1527" t="s">
        <v>617</v>
      </c>
      <c r="O1527" t="s">
        <v>618</v>
      </c>
      <c r="P1527" t="s">
        <v>619</v>
      </c>
      <c r="Q1527" t="s">
        <v>524</v>
      </c>
      <c r="R1527" t="s">
        <v>525</v>
      </c>
      <c r="S1527" t="s">
        <v>526</v>
      </c>
      <c r="T1527" t="s">
        <v>527</v>
      </c>
      <c r="U1527" t="s">
        <v>779</v>
      </c>
      <c r="V1527" t="s">
        <v>780</v>
      </c>
      <c r="W1527" t="s">
        <v>541</v>
      </c>
      <c r="X1527" t="s">
        <v>542</v>
      </c>
      <c r="Y1527" t="s">
        <v>1102</v>
      </c>
      <c r="Z1527" t="s">
        <v>1103</v>
      </c>
      <c r="AA1527" t="s">
        <v>24</v>
      </c>
      <c r="AB1527" s="3">
        <v>92340</v>
      </c>
      <c r="AC1527">
        <v>0</v>
      </c>
      <c r="AD1527">
        <v>0</v>
      </c>
      <c r="AE1527" s="3">
        <v>92340</v>
      </c>
      <c r="AF1527" s="3">
        <f t="shared" si="98"/>
        <v>0</v>
      </c>
      <c r="AG1527" s="3">
        <v>92340</v>
      </c>
      <c r="AH1527" s="3">
        <f t="shared" si="100"/>
        <v>95387.219999999987</v>
      </c>
      <c r="AI1527" s="3">
        <f t="shared" si="101"/>
        <v>98439.611039999989</v>
      </c>
      <c r="AJ1527">
        <v>0</v>
      </c>
      <c r="AK1527">
        <v>2495.65</v>
      </c>
      <c r="AL1527">
        <v>42480.02</v>
      </c>
      <c r="AM1527">
        <f t="shared" si="99"/>
        <v>84960.04</v>
      </c>
      <c r="AN1527">
        <v>47364.33</v>
      </c>
      <c r="AO1527">
        <v>46</v>
      </c>
    </row>
    <row r="1528" spans="1:41" hidden="1" x14ac:dyDescent="0.3">
      <c r="A1528">
        <v>12398</v>
      </c>
      <c r="B1528">
        <v>225743</v>
      </c>
      <c r="C1528">
        <v>257367</v>
      </c>
      <c r="D1528">
        <v>6583</v>
      </c>
      <c r="G1528" t="s">
        <v>1968</v>
      </c>
      <c r="H1528" t="s">
        <v>1969</v>
      </c>
      <c r="I1528">
        <v>0</v>
      </c>
      <c r="J1528" t="s">
        <v>519</v>
      </c>
      <c r="K1528" t="s">
        <v>520</v>
      </c>
      <c r="L1528">
        <v>5</v>
      </c>
      <c r="M1528">
        <v>58</v>
      </c>
      <c r="N1528" t="s">
        <v>617</v>
      </c>
      <c r="O1528" t="s">
        <v>618</v>
      </c>
      <c r="P1528" t="s">
        <v>619</v>
      </c>
      <c r="Q1528" t="s">
        <v>524</v>
      </c>
      <c r="R1528" t="s">
        <v>525</v>
      </c>
      <c r="S1528" t="s">
        <v>526</v>
      </c>
      <c r="T1528" t="s">
        <v>527</v>
      </c>
      <c r="U1528" t="s">
        <v>779</v>
      </c>
      <c r="V1528" t="s">
        <v>780</v>
      </c>
      <c r="W1528" t="s">
        <v>541</v>
      </c>
      <c r="X1528" t="s">
        <v>542</v>
      </c>
      <c r="Y1528" t="s">
        <v>1442</v>
      </c>
      <c r="Z1528" t="s">
        <v>1443</v>
      </c>
      <c r="AA1528" t="s">
        <v>29</v>
      </c>
      <c r="AB1528" s="3">
        <v>9360</v>
      </c>
      <c r="AC1528">
        <v>400</v>
      </c>
      <c r="AD1528">
        <v>0</v>
      </c>
      <c r="AE1528" s="3">
        <v>9760</v>
      </c>
      <c r="AF1528" s="3">
        <f t="shared" si="98"/>
        <v>0</v>
      </c>
      <c r="AG1528" s="3">
        <v>9760</v>
      </c>
      <c r="AH1528" s="3">
        <f t="shared" si="100"/>
        <v>10082.08</v>
      </c>
      <c r="AI1528" s="3">
        <f t="shared" si="101"/>
        <v>10404.706560000001</v>
      </c>
      <c r="AJ1528">
        <v>0</v>
      </c>
      <c r="AK1528">
        <v>0</v>
      </c>
      <c r="AL1528">
        <v>9503.83</v>
      </c>
      <c r="AM1528">
        <f t="shared" si="99"/>
        <v>19007.66</v>
      </c>
      <c r="AN1528">
        <v>256.17</v>
      </c>
      <c r="AO1528">
        <v>97.38</v>
      </c>
    </row>
    <row r="1529" spans="1:41" hidden="1" x14ac:dyDescent="0.3">
      <c r="A1529">
        <v>12260</v>
      </c>
      <c r="B1529">
        <v>224259</v>
      </c>
      <c r="C1529">
        <v>256703</v>
      </c>
      <c r="D1529">
        <v>6594</v>
      </c>
      <c r="G1529" t="s">
        <v>1948</v>
      </c>
      <c r="H1529" t="s">
        <v>1949</v>
      </c>
      <c r="I1529">
        <v>0</v>
      </c>
      <c r="J1529" t="s">
        <v>519</v>
      </c>
      <c r="K1529" t="s">
        <v>520</v>
      </c>
      <c r="L1529">
        <v>5</v>
      </c>
      <c r="M1529">
        <v>58</v>
      </c>
      <c r="N1529" t="s">
        <v>617</v>
      </c>
      <c r="O1529" t="s">
        <v>618</v>
      </c>
      <c r="P1529" t="s">
        <v>619</v>
      </c>
      <c r="Q1529" t="s">
        <v>524</v>
      </c>
      <c r="R1529" t="s">
        <v>525</v>
      </c>
      <c r="S1529" t="s">
        <v>526</v>
      </c>
      <c r="T1529" t="s">
        <v>527</v>
      </c>
      <c r="U1529" t="s">
        <v>779</v>
      </c>
      <c r="V1529" t="s">
        <v>780</v>
      </c>
      <c r="W1529" t="s">
        <v>530</v>
      </c>
      <c r="X1529" t="s">
        <v>531</v>
      </c>
      <c r="Y1529" t="s">
        <v>706</v>
      </c>
      <c r="Z1529" t="s">
        <v>707</v>
      </c>
      <c r="AA1529" t="s">
        <v>28</v>
      </c>
      <c r="AB1529" s="3">
        <v>5816</v>
      </c>
      <c r="AC1529">
        <v>0</v>
      </c>
      <c r="AD1529">
        <v>0</v>
      </c>
      <c r="AE1529" s="3">
        <v>5816</v>
      </c>
      <c r="AF1529" s="3">
        <f t="shared" si="98"/>
        <v>0</v>
      </c>
      <c r="AG1529" s="3">
        <v>5816</v>
      </c>
      <c r="AH1529" s="3">
        <f t="shared" si="100"/>
        <v>6007.9279999999999</v>
      </c>
      <c r="AI1529" s="3">
        <f t="shared" si="101"/>
        <v>6200.1816959999996</v>
      </c>
      <c r="AJ1529">
        <v>0</v>
      </c>
      <c r="AK1529">
        <v>0</v>
      </c>
      <c r="AL1529">
        <v>1394.4</v>
      </c>
      <c r="AM1529">
        <f t="shared" si="99"/>
        <v>2788.8</v>
      </c>
      <c r="AN1529">
        <v>4421.6000000000004</v>
      </c>
      <c r="AO1529">
        <v>23.98</v>
      </c>
    </row>
    <row r="1530" spans="1:41" hidden="1" x14ac:dyDescent="0.3">
      <c r="A1530">
        <v>11204</v>
      </c>
      <c r="B1530">
        <v>203182</v>
      </c>
      <c r="C1530">
        <v>240638</v>
      </c>
      <c r="D1530">
        <v>520</v>
      </c>
      <c r="G1530" t="s">
        <v>1386</v>
      </c>
      <c r="H1530" t="s">
        <v>1387</v>
      </c>
      <c r="I1530">
        <v>0</v>
      </c>
      <c r="J1530" t="s">
        <v>519</v>
      </c>
      <c r="K1530" t="s">
        <v>520</v>
      </c>
      <c r="L1530">
        <v>5</v>
      </c>
      <c r="M1530">
        <v>92</v>
      </c>
      <c r="N1530" t="s">
        <v>355</v>
      </c>
      <c r="O1530" t="s">
        <v>545</v>
      </c>
      <c r="P1530" t="s">
        <v>546</v>
      </c>
      <c r="Q1530" t="s">
        <v>524</v>
      </c>
      <c r="R1530" t="s">
        <v>525</v>
      </c>
      <c r="S1530" t="s">
        <v>526</v>
      </c>
      <c r="T1530" t="s">
        <v>527</v>
      </c>
      <c r="U1530" t="s">
        <v>554</v>
      </c>
      <c r="V1530" t="s">
        <v>555</v>
      </c>
      <c r="W1530" t="s">
        <v>541</v>
      </c>
      <c r="X1530" t="s">
        <v>542</v>
      </c>
      <c r="Y1530" t="s">
        <v>884</v>
      </c>
      <c r="Z1530" t="s">
        <v>885</v>
      </c>
      <c r="AA1530" t="s">
        <v>29</v>
      </c>
      <c r="AB1530" s="3">
        <v>9744</v>
      </c>
      <c r="AC1530">
        <v>0</v>
      </c>
      <c r="AD1530">
        <v>0</v>
      </c>
      <c r="AE1530" s="3">
        <v>9744</v>
      </c>
      <c r="AF1530" s="3">
        <f t="shared" si="98"/>
        <v>0</v>
      </c>
      <c r="AG1530" s="3">
        <v>9744</v>
      </c>
      <c r="AH1530" s="3">
        <f t="shared" si="100"/>
        <v>10065.552</v>
      </c>
      <c r="AI1530" s="3">
        <f t="shared" si="101"/>
        <v>10387.649664</v>
      </c>
      <c r="AJ1530">
        <v>0</v>
      </c>
      <c r="AK1530">
        <v>0</v>
      </c>
      <c r="AL1530">
        <v>0</v>
      </c>
      <c r="AM1530">
        <f t="shared" si="99"/>
        <v>0</v>
      </c>
      <c r="AN1530">
        <v>9744</v>
      </c>
      <c r="AO1530">
        <v>0</v>
      </c>
    </row>
    <row r="1531" spans="1:41" hidden="1" x14ac:dyDescent="0.3">
      <c r="A1531">
        <v>11117</v>
      </c>
      <c r="B1531">
        <v>225952</v>
      </c>
      <c r="C1531">
        <v>257536</v>
      </c>
      <c r="D1531">
        <v>433</v>
      </c>
      <c r="G1531" t="s">
        <v>1434</v>
      </c>
      <c r="H1531" t="s">
        <v>1435</v>
      </c>
      <c r="I1531">
        <v>0</v>
      </c>
      <c r="J1531" t="s">
        <v>519</v>
      </c>
      <c r="K1531" t="s">
        <v>520</v>
      </c>
      <c r="L1531">
        <v>10</v>
      </c>
      <c r="M1531">
        <v>110</v>
      </c>
      <c r="N1531" t="s">
        <v>698</v>
      </c>
      <c r="O1531" t="s">
        <v>699</v>
      </c>
      <c r="P1531" t="s">
        <v>700</v>
      </c>
      <c r="Q1531" t="s">
        <v>524</v>
      </c>
      <c r="R1531" t="s">
        <v>525</v>
      </c>
      <c r="S1531" t="s">
        <v>526</v>
      </c>
      <c r="T1531" t="s">
        <v>527</v>
      </c>
      <c r="U1531" t="s">
        <v>554</v>
      </c>
      <c r="V1531" t="s">
        <v>555</v>
      </c>
      <c r="W1531" t="s">
        <v>541</v>
      </c>
      <c r="X1531" t="s">
        <v>542</v>
      </c>
      <c r="Y1531" t="s">
        <v>588</v>
      </c>
      <c r="Z1531" t="s">
        <v>589</v>
      </c>
      <c r="AA1531" t="s">
        <v>29</v>
      </c>
      <c r="AB1531" s="3">
        <v>9611</v>
      </c>
      <c r="AC1531">
        <v>0</v>
      </c>
      <c r="AD1531">
        <v>0</v>
      </c>
      <c r="AE1531" s="3">
        <v>9611</v>
      </c>
      <c r="AF1531" s="3">
        <f t="shared" si="98"/>
        <v>0</v>
      </c>
      <c r="AG1531" s="3">
        <v>9611</v>
      </c>
      <c r="AH1531" s="3">
        <f t="shared" si="100"/>
        <v>9928.1629999999986</v>
      </c>
      <c r="AI1531" s="3">
        <f t="shared" si="101"/>
        <v>10245.864215999998</v>
      </c>
      <c r="AJ1531">
        <v>0</v>
      </c>
      <c r="AK1531">
        <v>0</v>
      </c>
      <c r="AL1531">
        <v>0</v>
      </c>
      <c r="AM1531">
        <f t="shared" si="99"/>
        <v>0</v>
      </c>
      <c r="AN1531">
        <v>9611</v>
      </c>
      <c r="AO1531">
        <v>0</v>
      </c>
    </row>
    <row r="1532" spans="1:41" hidden="1" x14ac:dyDescent="0.3">
      <c r="A1532">
        <v>12640</v>
      </c>
      <c r="B1532">
        <v>225592</v>
      </c>
      <c r="C1532">
        <v>257314</v>
      </c>
      <c r="D1532">
        <v>8656</v>
      </c>
      <c r="G1532" t="s">
        <v>2222</v>
      </c>
      <c r="H1532" t="s">
        <v>2223</v>
      </c>
      <c r="I1532">
        <v>0</v>
      </c>
      <c r="J1532" t="s">
        <v>519</v>
      </c>
      <c r="K1532" t="s">
        <v>520</v>
      </c>
      <c r="L1532">
        <v>5</v>
      </c>
      <c r="M1532">
        <v>58</v>
      </c>
      <c r="N1532" t="s">
        <v>617</v>
      </c>
      <c r="O1532" t="s">
        <v>618</v>
      </c>
      <c r="P1532" t="s">
        <v>619</v>
      </c>
      <c r="Q1532" t="s">
        <v>524</v>
      </c>
      <c r="R1532" t="s">
        <v>525</v>
      </c>
      <c r="S1532" t="s">
        <v>526</v>
      </c>
      <c r="T1532" t="s">
        <v>527</v>
      </c>
      <c r="U1532" t="s">
        <v>779</v>
      </c>
      <c r="V1532" t="s">
        <v>780</v>
      </c>
      <c r="W1532" t="s">
        <v>541</v>
      </c>
      <c r="X1532" t="s">
        <v>542</v>
      </c>
      <c r="Y1532" t="s">
        <v>1442</v>
      </c>
      <c r="Z1532" t="s">
        <v>1443</v>
      </c>
      <c r="AA1532" t="s">
        <v>29</v>
      </c>
      <c r="AB1532" s="3">
        <v>9361</v>
      </c>
      <c r="AC1532">
        <v>0</v>
      </c>
      <c r="AD1532">
        <v>0</v>
      </c>
      <c r="AE1532" s="3">
        <v>9361</v>
      </c>
      <c r="AF1532" s="3">
        <f t="shared" si="98"/>
        <v>0</v>
      </c>
      <c r="AG1532" s="3">
        <v>9361</v>
      </c>
      <c r="AH1532" s="3">
        <f t="shared" si="100"/>
        <v>9669.9129999999986</v>
      </c>
      <c r="AI1532" s="3">
        <f t="shared" si="101"/>
        <v>9979.3502159999989</v>
      </c>
      <c r="AJ1532">
        <v>0</v>
      </c>
      <c r="AK1532">
        <v>0</v>
      </c>
      <c r="AL1532">
        <v>0</v>
      </c>
      <c r="AM1532">
        <f t="shared" si="99"/>
        <v>0</v>
      </c>
      <c r="AN1532">
        <v>9361</v>
      </c>
      <c r="AO1532">
        <v>0</v>
      </c>
    </row>
    <row r="1533" spans="1:41" hidden="1" x14ac:dyDescent="0.3">
      <c r="A1533">
        <v>12311</v>
      </c>
      <c r="B1533">
        <v>224299</v>
      </c>
      <c r="C1533">
        <v>256738</v>
      </c>
      <c r="D1533">
        <v>6523</v>
      </c>
      <c r="G1533" t="s">
        <v>2074</v>
      </c>
      <c r="H1533" t="s">
        <v>2075</v>
      </c>
      <c r="I1533">
        <v>0</v>
      </c>
      <c r="J1533" t="s">
        <v>519</v>
      </c>
      <c r="K1533" t="s">
        <v>520</v>
      </c>
      <c r="L1533">
        <v>5</v>
      </c>
      <c r="M1533">
        <v>58</v>
      </c>
      <c r="N1533" t="s">
        <v>617</v>
      </c>
      <c r="O1533" t="s">
        <v>618</v>
      </c>
      <c r="P1533" t="s">
        <v>619</v>
      </c>
      <c r="Q1533" t="s">
        <v>524</v>
      </c>
      <c r="R1533" t="s">
        <v>525</v>
      </c>
      <c r="S1533" t="s">
        <v>526</v>
      </c>
      <c r="T1533" t="s">
        <v>527</v>
      </c>
      <c r="U1533" t="s">
        <v>779</v>
      </c>
      <c r="V1533" t="s">
        <v>780</v>
      </c>
      <c r="W1533" t="s">
        <v>530</v>
      </c>
      <c r="X1533" t="s">
        <v>531</v>
      </c>
      <c r="Y1533" t="s">
        <v>706</v>
      </c>
      <c r="Z1533" t="s">
        <v>707</v>
      </c>
      <c r="AA1533" t="s">
        <v>28</v>
      </c>
      <c r="AB1533" s="3">
        <v>5813</v>
      </c>
      <c r="AC1533">
        <v>0</v>
      </c>
      <c r="AD1533">
        <v>0</v>
      </c>
      <c r="AE1533" s="3">
        <v>5813</v>
      </c>
      <c r="AF1533" s="3">
        <f t="shared" si="98"/>
        <v>0</v>
      </c>
      <c r="AG1533" s="3">
        <v>5813</v>
      </c>
      <c r="AH1533" s="3">
        <f t="shared" si="100"/>
        <v>6004.8289999999997</v>
      </c>
      <c r="AI1533" s="3">
        <f t="shared" si="101"/>
        <v>6196.9835279999998</v>
      </c>
      <c r="AJ1533">
        <v>0</v>
      </c>
      <c r="AK1533">
        <v>0</v>
      </c>
      <c r="AL1533">
        <v>0</v>
      </c>
      <c r="AM1533">
        <f t="shared" si="99"/>
        <v>0</v>
      </c>
      <c r="AN1533">
        <v>5813</v>
      </c>
      <c r="AO1533">
        <v>0</v>
      </c>
    </row>
    <row r="1534" spans="1:41" hidden="1" x14ac:dyDescent="0.3">
      <c r="A1534">
        <v>12616</v>
      </c>
      <c r="B1534">
        <v>224074</v>
      </c>
      <c r="C1534">
        <v>256666</v>
      </c>
      <c r="D1534">
        <v>8632</v>
      </c>
      <c r="G1534" t="s">
        <v>2198</v>
      </c>
      <c r="H1534" t="s">
        <v>2199</v>
      </c>
      <c r="I1534">
        <v>0</v>
      </c>
      <c r="J1534" t="s">
        <v>519</v>
      </c>
      <c r="K1534" t="s">
        <v>520</v>
      </c>
      <c r="L1534">
        <v>5</v>
      </c>
      <c r="M1534">
        <v>58</v>
      </c>
      <c r="N1534" t="s">
        <v>617</v>
      </c>
      <c r="O1534" t="s">
        <v>618</v>
      </c>
      <c r="P1534" t="s">
        <v>619</v>
      </c>
      <c r="Q1534" t="s">
        <v>524</v>
      </c>
      <c r="R1534" t="s">
        <v>525</v>
      </c>
      <c r="S1534" t="s">
        <v>526</v>
      </c>
      <c r="T1534" t="s">
        <v>527</v>
      </c>
      <c r="U1534" t="s">
        <v>779</v>
      </c>
      <c r="V1534" t="s">
        <v>780</v>
      </c>
      <c r="W1534" t="s">
        <v>541</v>
      </c>
      <c r="X1534" t="s">
        <v>542</v>
      </c>
      <c r="Y1534" t="s">
        <v>706</v>
      </c>
      <c r="Z1534" t="s">
        <v>707</v>
      </c>
      <c r="AA1534" t="s">
        <v>28</v>
      </c>
      <c r="AB1534" s="3">
        <v>5813</v>
      </c>
      <c r="AC1534">
        <v>0</v>
      </c>
      <c r="AD1534">
        <v>0</v>
      </c>
      <c r="AE1534" s="3">
        <v>5813</v>
      </c>
      <c r="AF1534" s="3">
        <f t="shared" si="98"/>
        <v>0</v>
      </c>
      <c r="AG1534" s="3">
        <v>5813</v>
      </c>
      <c r="AH1534" s="3">
        <f t="shared" si="100"/>
        <v>6004.8289999999997</v>
      </c>
      <c r="AI1534" s="3">
        <f t="shared" si="101"/>
        <v>6196.9835279999998</v>
      </c>
      <c r="AJ1534">
        <v>0</v>
      </c>
      <c r="AK1534">
        <v>0</v>
      </c>
      <c r="AL1534">
        <v>0</v>
      </c>
      <c r="AM1534">
        <f t="shared" si="99"/>
        <v>0</v>
      </c>
      <c r="AN1534">
        <v>5813</v>
      </c>
      <c r="AO1534">
        <v>0</v>
      </c>
    </row>
    <row r="1535" spans="1:41" hidden="1" x14ac:dyDescent="0.3">
      <c r="A1535">
        <v>12278</v>
      </c>
      <c r="B1535">
        <v>231901</v>
      </c>
      <c r="C1535">
        <v>256317</v>
      </c>
      <c r="D1535">
        <v>6634</v>
      </c>
      <c r="G1535" t="s">
        <v>1980</v>
      </c>
      <c r="H1535" t="s">
        <v>1981</v>
      </c>
      <c r="I1535">
        <v>0</v>
      </c>
      <c r="J1535" t="s">
        <v>519</v>
      </c>
      <c r="K1535" t="s">
        <v>520</v>
      </c>
      <c r="L1535">
        <v>5</v>
      </c>
      <c r="M1535">
        <v>58</v>
      </c>
      <c r="N1535" t="s">
        <v>617</v>
      </c>
      <c r="O1535" t="s">
        <v>618</v>
      </c>
      <c r="P1535" t="s">
        <v>619</v>
      </c>
      <c r="Q1535" t="s">
        <v>524</v>
      </c>
      <c r="R1535" t="s">
        <v>525</v>
      </c>
      <c r="S1535" t="s">
        <v>526</v>
      </c>
      <c r="T1535" t="s">
        <v>527</v>
      </c>
      <c r="U1535" t="s">
        <v>779</v>
      </c>
      <c r="V1535" t="s">
        <v>780</v>
      </c>
      <c r="W1535" t="s">
        <v>541</v>
      </c>
      <c r="X1535" t="s">
        <v>542</v>
      </c>
      <c r="Y1535" t="s">
        <v>1102</v>
      </c>
      <c r="Z1535" t="s">
        <v>1103</v>
      </c>
      <c r="AA1535" t="s">
        <v>24</v>
      </c>
      <c r="AB1535" s="3">
        <v>58320</v>
      </c>
      <c r="AC1535">
        <v>31000</v>
      </c>
      <c r="AD1535">
        <v>0</v>
      </c>
      <c r="AE1535" s="3">
        <v>89320</v>
      </c>
      <c r="AF1535" s="3">
        <f t="shared" si="98"/>
        <v>0</v>
      </c>
      <c r="AG1535" s="3">
        <v>89320</v>
      </c>
      <c r="AH1535" s="3">
        <f t="shared" si="100"/>
        <v>92267.56</v>
      </c>
      <c r="AI1535" s="3">
        <f t="shared" si="101"/>
        <v>95220.121920000005</v>
      </c>
      <c r="AJ1535">
        <v>0</v>
      </c>
      <c r="AK1535">
        <v>73479.740000000005</v>
      </c>
      <c r="AL1535">
        <v>28808.51</v>
      </c>
      <c r="AM1535">
        <f t="shared" si="99"/>
        <v>57617.02</v>
      </c>
      <c r="AN1535">
        <v>-12968.25</v>
      </c>
      <c r="AO1535">
        <v>32.25</v>
      </c>
    </row>
    <row r="1536" spans="1:41" hidden="1" x14ac:dyDescent="0.3">
      <c r="A1536">
        <v>10856</v>
      </c>
      <c r="B1536">
        <v>224889</v>
      </c>
      <c r="C1536">
        <v>257059</v>
      </c>
      <c r="D1536">
        <v>172</v>
      </c>
      <c r="G1536" t="s">
        <v>1010</v>
      </c>
      <c r="H1536" t="s">
        <v>1011</v>
      </c>
      <c r="I1536">
        <v>0</v>
      </c>
      <c r="J1536" t="s">
        <v>519</v>
      </c>
      <c r="K1536" t="s">
        <v>520</v>
      </c>
      <c r="L1536">
        <v>3</v>
      </c>
      <c r="M1536">
        <v>36</v>
      </c>
      <c r="N1536" t="s">
        <v>607</v>
      </c>
      <c r="O1536" t="s">
        <v>570</v>
      </c>
      <c r="P1536" t="s">
        <v>571</v>
      </c>
      <c r="Q1536" t="s">
        <v>524</v>
      </c>
      <c r="R1536" t="s">
        <v>525</v>
      </c>
      <c r="S1536" t="s">
        <v>526</v>
      </c>
      <c r="T1536" t="s">
        <v>527</v>
      </c>
      <c r="U1536" t="s">
        <v>539</v>
      </c>
      <c r="V1536" t="s">
        <v>540</v>
      </c>
      <c r="W1536" t="s">
        <v>541</v>
      </c>
      <c r="X1536" t="s">
        <v>542</v>
      </c>
      <c r="Y1536" t="s">
        <v>532</v>
      </c>
      <c r="Z1536" t="s">
        <v>533</v>
      </c>
      <c r="AA1536" t="s">
        <v>28</v>
      </c>
      <c r="AB1536" s="3">
        <v>5760</v>
      </c>
      <c r="AC1536">
        <v>0</v>
      </c>
      <c r="AD1536">
        <v>0</v>
      </c>
      <c r="AE1536" s="3">
        <v>5760</v>
      </c>
      <c r="AF1536" s="3">
        <f t="shared" si="98"/>
        <v>0</v>
      </c>
      <c r="AG1536" s="3">
        <v>5760</v>
      </c>
      <c r="AH1536" s="3">
        <f t="shared" si="100"/>
        <v>5950.08</v>
      </c>
      <c r="AI1536" s="3">
        <f t="shared" si="101"/>
        <v>6140.4825600000004</v>
      </c>
      <c r="AJ1536">
        <v>0</v>
      </c>
      <c r="AK1536">
        <v>0</v>
      </c>
      <c r="AL1536">
        <v>0</v>
      </c>
      <c r="AM1536">
        <f t="shared" si="99"/>
        <v>0</v>
      </c>
      <c r="AN1536">
        <v>5760</v>
      </c>
      <c r="AO1536">
        <v>0</v>
      </c>
    </row>
    <row r="1537" spans="1:41" hidden="1" x14ac:dyDescent="0.3">
      <c r="A1537">
        <v>12396</v>
      </c>
      <c r="B1537">
        <v>225741</v>
      </c>
      <c r="C1537">
        <v>257365</v>
      </c>
      <c r="D1537">
        <v>6581</v>
      </c>
      <c r="G1537" t="s">
        <v>1904</v>
      </c>
      <c r="H1537" t="s">
        <v>1905</v>
      </c>
      <c r="I1537">
        <v>0</v>
      </c>
      <c r="J1537" t="s">
        <v>519</v>
      </c>
      <c r="K1537" t="s">
        <v>520</v>
      </c>
      <c r="L1537">
        <v>5</v>
      </c>
      <c r="M1537">
        <v>58</v>
      </c>
      <c r="N1537" t="s">
        <v>617</v>
      </c>
      <c r="O1537" t="s">
        <v>618</v>
      </c>
      <c r="P1537" t="s">
        <v>619</v>
      </c>
      <c r="Q1537" t="s">
        <v>524</v>
      </c>
      <c r="R1537" t="s">
        <v>525</v>
      </c>
      <c r="S1537" t="s">
        <v>526</v>
      </c>
      <c r="T1537" t="s">
        <v>527</v>
      </c>
      <c r="U1537" t="s">
        <v>779</v>
      </c>
      <c r="V1537" t="s">
        <v>780</v>
      </c>
      <c r="W1537" t="s">
        <v>541</v>
      </c>
      <c r="X1537" t="s">
        <v>542</v>
      </c>
      <c r="Y1537" t="s">
        <v>1442</v>
      </c>
      <c r="Z1537" t="s">
        <v>1443</v>
      </c>
      <c r="AA1537" t="s">
        <v>29</v>
      </c>
      <c r="AB1537" s="3">
        <v>9360</v>
      </c>
      <c r="AC1537">
        <v>0</v>
      </c>
      <c r="AD1537">
        <v>0</v>
      </c>
      <c r="AE1537" s="3">
        <v>9360</v>
      </c>
      <c r="AF1537" s="3">
        <f t="shared" si="98"/>
        <v>0</v>
      </c>
      <c r="AG1537" s="3">
        <v>9360</v>
      </c>
      <c r="AH1537" s="3">
        <f t="shared" si="100"/>
        <v>9668.8799999999992</v>
      </c>
      <c r="AI1537" s="3">
        <f t="shared" si="101"/>
        <v>9978.2841599999992</v>
      </c>
      <c r="AJ1537">
        <v>0</v>
      </c>
      <c r="AK1537">
        <v>0</v>
      </c>
      <c r="AL1537">
        <v>9156</v>
      </c>
      <c r="AM1537">
        <f t="shared" si="99"/>
        <v>18312</v>
      </c>
      <c r="AN1537">
        <v>204</v>
      </c>
      <c r="AO1537">
        <v>97.82</v>
      </c>
    </row>
    <row r="1538" spans="1:41" hidden="1" x14ac:dyDescent="0.3">
      <c r="A1538">
        <v>12280</v>
      </c>
      <c r="B1538">
        <v>231899</v>
      </c>
      <c r="C1538">
        <v>256315</v>
      </c>
      <c r="D1538">
        <v>6636</v>
      </c>
      <c r="G1538" t="s">
        <v>1984</v>
      </c>
      <c r="H1538" t="s">
        <v>1985</v>
      </c>
      <c r="I1538">
        <v>0</v>
      </c>
      <c r="J1538" t="s">
        <v>519</v>
      </c>
      <c r="K1538" t="s">
        <v>520</v>
      </c>
      <c r="L1538">
        <v>5</v>
      </c>
      <c r="M1538">
        <v>58</v>
      </c>
      <c r="N1538" t="s">
        <v>617</v>
      </c>
      <c r="O1538" t="s">
        <v>618</v>
      </c>
      <c r="P1538" t="s">
        <v>619</v>
      </c>
      <c r="Q1538" t="s">
        <v>524</v>
      </c>
      <c r="R1538" t="s">
        <v>525</v>
      </c>
      <c r="S1538" t="s">
        <v>526</v>
      </c>
      <c r="T1538" t="s">
        <v>527</v>
      </c>
      <c r="U1538" t="s">
        <v>779</v>
      </c>
      <c r="V1538" t="s">
        <v>780</v>
      </c>
      <c r="W1538" t="s">
        <v>541</v>
      </c>
      <c r="X1538" t="s">
        <v>542</v>
      </c>
      <c r="Y1538" t="s">
        <v>1102</v>
      </c>
      <c r="Z1538" t="s">
        <v>1103</v>
      </c>
      <c r="AA1538" t="s">
        <v>24</v>
      </c>
      <c r="AB1538" s="3">
        <v>58320</v>
      </c>
      <c r="AC1538">
        <v>30000</v>
      </c>
      <c r="AD1538">
        <v>0</v>
      </c>
      <c r="AE1538" s="3">
        <v>88320</v>
      </c>
      <c r="AF1538" s="3">
        <f t="shared" si="98"/>
        <v>0</v>
      </c>
      <c r="AG1538" s="3">
        <v>88320</v>
      </c>
      <c r="AH1538" s="3">
        <f t="shared" si="100"/>
        <v>91234.559999999998</v>
      </c>
      <c r="AI1538" s="3">
        <f t="shared" si="101"/>
        <v>94154.065919999994</v>
      </c>
      <c r="AJ1538">
        <v>465.5</v>
      </c>
      <c r="AK1538">
        <v>29571.3</v>
      </c>
      <c r="AL1538">
        <v>79586.12</v>
      </c>
      <c r="AM1538">
        <f t="shared" si="99"/>
        <v>159172.24</v>
      </c>
      <c r="AN1538">
        <v>-21302.92</v>
      </c>
      <c r="AO1538">
        <v>90.11</v>
      </c>
    </row>
    <row r="1539" spans="1:41" hidden="1" x14ac:dyDescent="0.3">
      <c r="A1539">
        <v>11069</v>
      </c>
      <c r="B1539">
        <v>200706</v>
      </c>
      <c r="C1539">
        <v>238201</v>
      </c>
      <c r="D1539">
        <v>385</v>
      </c>
      <c r="G1539" t="s">
        <v>1366</v>
      </c>
      <c r="H1539" t="s">
        <v>1367</v>
      </c>
      <c r="I1539">
        <v>0</v>
      </c>
      <c r="J1539" t="s">
        <v>519</v>
      </c>
      <c r="K1539" t="s">
        <v>520</v>
      </c>
      <c r="L1539">
        <v>6</v>
      </c>
      <c r="M1539">
        <v>61</v>
      </c>
      <c r="N1539" t="s">
        <v>788</v>
      </c>
      <c r="O1539" t="s">
        <v>545</v>
      </c>
      <c r="P1539" t="s">
        <v>546</v>
      </c>
      <c r="Q1539" t="s">
        <v>524</v>
      </c>
      <c r="R1539" t="s">
        <v>525</v>
      </c>
      <c r="S1539" t="s">
        <v>526</v>
      </c>
      <c r="T1539" t="s">
        <v>527</v>
      </c>
      <c r="U1539" t="s">
        <v>539</v>
      </c>
      <c r="V1539" t="s">
        <v>540</v>
      </c>
      <c r="W1539" t="s">
        <v>541</v>
      </c>
      <c r="X1539" t="s">
        <v>542</v>
      </c>
      <c r="Y1539" t="s">
        <v>532</v>
      </c>
      <c r="Z1539" t="s">
        <v>533</v>
      </c>
      <c r="AA1539" t="s">
        <v>28</v>
      </c>
      <c r="AB1539" s="3">
        <v>5750</v>
      </c>
      <c r="AC1539">
        <v>0</v>
      </c>
      <c r="AD1539">
        <v>0</v>
      </c>
      <c r="AE1539" s="3">
        <v>5750</v>
      </c>
      <c r="AF1539" s="3">
        <f t="shared" si="98"/>
        <v>0</v>
      </c>
      <c r="AG1539" s="3">
        <v>5750</v>
      </c>
      <c r="AH1539" s="3">
        <f t="shared" si="100"/>
        <v>5939.7499999999991</v>
      </c>
      <c r="AI1539" s="3">
        <f t="shared" si="101"/>
        <v>6129.8219999999992</v>
      </c>
      <c r="AJ1539">
        <v>0</v>
      </c>
      <c r="AK1539">
        <v>0</v>
      </c>
      <c r="AL1539">
        <v>0</v>
      </c>
      <c r="AM1539">
        <f t="shared" si="99"/>
        <v>0</v>
      </c>
      <c r="AN1539">
        <v>5750</v>
      </c>
      <c r="AO1539">
        <v>0</v>
      </c>
    </row>
    <row r="1540" spans="1:41" hidden="1" x14ac:dyDescent="0.3">
      <c r="A1540">
        <v>12397</v>
      </c>
      <c r="B1540">
        <v>225742</v>
      </c>
      <c r="C1540">
        <v>257366</v>
      </c>
      <c r="D1540">
        <v>6582</v>
      </c>
      <c r="G1540" t="s">
        <v>1960</v>
      </c>
      <c r="H1540" t="s">
        <v>1961</v>
      </c>
      <c r="I1540">
        <v>0</v>
      </c>
      <c r="J1540" t="s">
        <v>519</v>
      </c>
      <c r="K1540" t="s">
        <v>520</v>
      </c>
      <c r="L1540">
        <v>5</v>
      </c>
      <c r="M1540">
        <v>58</v>
      </c>
      <c r="N1540" t="s">
        <v>617</v>
      </c>
      <c r="O1540" t="s">
        <v>618</v>
      </c>
      <c r="P1540" t="s">
        <v>619</v>
      </c>
      <c r="Q1540" t="s">
        <v>524</v>
      </c>
      <c r="R1540" t="s">
        <v>525</v>
      </c>
      <c r="S1540" t="s">
        <v>526</v>
      </c>
      <c r="T1540" t="s">
        <v>527</v>
      </c>
      <c r="U1540" t="s">
        <v>779</v>
      </c>
      <c r="V1540" t="s">
        <v>780</v>
      </c>
      <c r="W1540" t="s">
        <v>541</v>
      </c>
      <c r="X1540" t="s">
        <v>542</v>
      </c>
      <c r="Y1540" t="s">
        <v>1442</v>
      </c>
      <c r="Z1540" t="s">
        <v>1443</v>
      </c>
      <c r="AA1540" t="s">
        <v>29</v>
      </c>
      <c r="AB1540" s="3">
        <v>8702</v>
      </c>
      <c r="AC1540">
        <v>400</v>
      </c>
      <c r="AD1540">
        <v>0</v>
      </c>
      <c r="AE1540" s="3">
        <v>9102</v>
      </c>
      <c r="AF1540" s="3">
        <f t="shared" si="98"/>
        <v>0</v>
      </c>
      <c r="AG1540" s="3">
        <v>9102</v>
      </c>
      <c r="AH1540" s="3">
        <f t="shared" si="100"/>
        <v>9402.366</v>
      </c>
      <c r="AI1540" s="3">
        <f t="shared" si="101"/>
        <v>9703.2417120000009</v>
      </c>
      <c r="AJ1540">
        <v>0</v>
      </c>
      <c r="AK1540">
        <v>0</v>
      </c>
      <c r="AL1540">
        <v>8899.2999999999993</v>
      </c>
      <c r="AM1540">
        <f t="shared" si="99"/>
        <v>17798.599999999999</v>
      </c>
      <c r="AN1540">
        <v>202.7</v>
      </c>
      <c r="AO1540">
        <v>97.77</v>
      </c>
    </row>
    <row r="1541" spans="1:41" hidden="1" x14ac:dyDescent="0.3">
      <c r="A1541">
        <v>11011</v>
      </c>
      <c r="B1541">
        <v>200547</v>
      </c>
      <c r="C1541">
        <v>238047</v>
      </c>
      <c r="D1541">
        <v>327</v>
      </c>
      <c r="G1541" t="s">
        <v>1292</v>
      </c>
      <c r="H1541" t="s">
        <v>1293</v>
      </c>
      <c r="I1541">
        <v>0</v>
      </c>
      <c r="J1541" t="s">
        <v>519</v>
      </c>
      <c r="K1541" t="s">
        <v>520</v>
      </c>
      <c r="L1541">
        <v>6</v>
      </c>
      <c r="M1541">
        <v>75</v>
      </c>
      <c r="N1541" t="s">
        <v>635</v>
      </c>
      <c r="O1541" t="s">
        <v>636</v>
      </c>
      <c r="P1541" t="s">
        <v>637</v>
      </c>
      <c r="Q1541" t="s">
        <v>524</v>
      </c>
      <c r="R1541" t="s">
        <v>525</v>
      </c>
      <c r="S1541" t="s">
        <v>526</v>
      </c>
      <c r="T1541" t="s">
        <v>527</v>
      </c>
      <c r="U1541" t="s">
        <v>554</v>
      </c>
      <c r="V1541" t="s">
        <v>555</v>
      </c>
      <c r="W1541" t="s">
        <v>541</v>
      </c>
      <c r="X1541" t="s">
        <v>542</v>
      </c>
      <c r="Y1541" t="s">
        <v>597</v>
      </c>
      <c r="Z1541" t="s">
        <v>598</v>
      </c>
      <c r="AA1541" t="s">
        <v>29</v>
      </c>
      <c r="AB1541" s="3">
        <v>9084</v>
      </c>
      <c r="AC1541">
        <v>0</v>
      </c>
      <c r="AD1541">
        <v>0</v>
      </c>
      <c r="AE1541" s="3">
        <v>9084</v>
      </c>
      <c r="AF1541" s="3">
        <f t="shared" si="98"/>
        <v>0</v>
      </c>
      <c r="AG1541" s="3">
        <v>9084</v>
      </c>
      <c r="AH1541" s="3">
        <f t="shared" si="100"/>
        <v>9383.771999999999</v>
      </c>
      <c r="AI1541" s="3">
        <f t="shared" si="101"/>
        <v>9684.0527039999997</v>
      </c>
      <c r="AJ1541">
        <v>0</v>
      </c>
      <c r="AK1541">
        <v>1305</v>
      </c>
      <c r="AL1541">
        <v>3452.5</v>
      </c>
      <c r="AM1541">
        <f t="shared" si="99"/>
        <v>6905</v>
      </c>
      <c r="AN1541">
        <v>4326.5</v>
      </c>
      <c r="AO1541">
        <v>38.01</v>
      </c>
    </row>
    <row r="1542" spans="1:41" hidden="1" x14ac:dyDescent="0.3">
      <c r="A1542">
        <v>11131</v>
      </c>
      <c r="B1542">
        <v>204531</v>
      </c>
      <c r="C1542">
        <v>241966</v>
      </c>
      <c r="D1542">
        <v>447</v>
      </c>
      <c r="G1542" t="s">
        <v>1452</v>
      </c>
      <c r="H1542" t="s">
        <v>1453</v>
      </c>
      <c r="I1542">
        <v>0</v>
      </c>
      <c r="J1542" t="s">
        <v>519</v>
      </c>
      <c r="K1542" t="s">
        <v>520</v>
      </c>
      <c r="L1542">
        <v>6</v>
      </c>
      <c r="M1542">
        <v>74</v>
      </c>
      <c r="N1542" t="s">
        <v>933</v>
      </c>
      <c r="O1542" t="s">
        <v>818</v>
      </c>
      <c r="P1542" t="s">
        <v>819</v>
      </c>
      <c r="Q1542" t="s">
        <v>524</v>
      </c>
      <c r="R1542" t="s">
        <v>525</v>
      </c>
      <c r="S1542" t="s">
        <v>526</v>
      </c>
      <c r="T1542" t="s">
        <v>527</v>
      </c>
      <c r="U1542" t="s">
        <v>554</v>
      </c>
      <c r="V1542" t="s">
        <v>555</v>
      </c>
      <c r="W1542" t="s">
        <v>541</v>
      </c>
      <c r="X1542" t="s">
        <v>542</v>
      </c>
      <c r="Y1542" t="s">
        <v>599</v>
      </c>
      <c r="Z1542" t="s">
        <v>600</v>
      </c>
      <c r="AA1542" t="s">
        <v>29</v>
      </c>
      <c r="AB1542" s="3">
        <v>8896</v>
      </c>
      <c r="AC1542">
        <v>0</v>
      </c>
      <c r="AD1542">
        <v>0</v>
      </c>
      <c r="AE1542" s="3">
        <v>8896</v>
      </c>
      <c r="AF1542" s="3">
        <f t="shared" si="98"/>
        <v>0</v>
      </c>
      <c r="AG1542" s="3">
        <v>8896</v>
      </c>
      <c r="AH1542" s="3">
        <f t="shared" si="100"/>
        <v>9189.5679999999993</v>
      </c>
      <c r="AI1542" s="3">
        <f t="shared" si="101"/>
        <v>9483.6341759999996</v>
      </c>
      <c r="AJ1542">
        <v>0</v>
      </c>
      <c r="AK1542">
        <v>0</v>
      </c>
      <c r="AL1542">
        <v>0</v>
      </c>
      <c r="AM1542">
        <f t="shared" si="99"/>
        <v>0</v>
      </c>
      <c r="AN1542">
        <v>8896</v>
      </c>
      <c r="AO1542">
        <v>0</v>
      </c>
    </row>
    <row r="1543" spans="1:41" hidden="1" x14ac:dyDescent="0.3">
      <c r="A1543">
        <v>12380</v>
      </c>
      <c r="B1543">
        <v>231838</v>
      </c>
      <c r="C1543">
        <v>256257</v>
      </c>
      <c r="D1543">
        <v>6555</v>
      </c>
      <c r="G1543" t="s">
        <v>1988</v>
      </c>
      <c r="H1543" t="s">
        <v>1989</v>
      </c>
      <c r="I1543">
        <v>0</v>
      </c>
      <c r="J1543" t="s">
        <v>519</v>
      </c>
      <c r="K1543" t="s">
        <v>520</v>
      </c>
      <c r="L1543">
        <v>5</v>
      </c>
      <c r="M1543">
        <v>58</v>
      </c>
      <c r="N1543" t="s">
        <v>617</v>
      </c>
      <c r="O1543" t="s">
        <v>618</v>
      </c>
      <c r="P1543" t="s">
        <v>619</v>
      </c>
      <c r="Q1543" t="s">
        <v>524</v>
      </c>
      <c r="R1543" t="s">
        <v>525</v>
      </c>
      <c r="S1543" t="s">
        <v>526</v>
      </c>
      <c r="T1543" t="s">
        <v>527</v>
      </c>
      <c r="U1543" t="s">
        <v>779</v>
      </c>
      <c r="V1543" t="s">
        <v>780</v>
      </c>
      <c r="W1543" t="s">
        <v>541</v>
      </c>
      <c r="X1543" t="s">
        <v>542</v>
      </c>
      <c r="Y1543" t="s">
        <v>1102</v>
      </c>
      <c r="Z1543" t="s">
        <v>1103</v>
      </c>
      <c r="AA1543" t="s">
        <v>24</v>
      </c>
      <c r="AB1543" s="3">
        <v>19440</v>
      </c>
      <c r="AC1543">
        <v>67000</v>
      </c>
      <c r="AD1543">
        <v>0</v>
      </c>
      <c r="AE1543" s="3">
        <v>86440</v>
      </c>
      <c r="AF1543" s="3">
        <f t="shared" si="98"/>
        <v>0</v>
      </c>
      <c r="AG1543" s="3">
        <v>86440</v>
      </c>
      <c r="AH1543" s="3">
        <f t="shared" si="100"/>
        <v>89292.51999999999</v>
      </c>
      <c r="AI1543" s="3">
        <f t="shared" si="101"/>
        <v>92149.880639999988</v>
      </c>
      <c r="AJ1543">
        <v>38466</v>
      </c>
      <c r="AK1543">
        <v>6600</v>
      </c>
      <c r="AL1543">
        <v>47590</v>
      </c>
      <c r="AM1543">
        <f t="shared" si="99"/>
        <v>95180</v>
      </c>
      <c r="AN1543">
        <v>-6216</v>
      </c>
      <c r="AO1543">
        <v>55.06</v>
      </c>
    </row>
    <row r="1544" spans="1:41" hidden="1" x14ac:dyDescent="0.3">
      <c r="A1544">
        <v>11124</v>
      </c>
      <c r="B1544">
        <v>200456</v>
      </c>
      <c r="C1544">
        <v>237960</v>
      </c>
      <c r="D1544">
        <v>440</v>
      </c>
      <c r="G1544" t="s">
        <v>1444</v>
      </c>
      <c r="H1544" t="s">
        <v>1445</v>
      </c>
      <c r="I1544">
        <v>0</v>
      </c>
      <c r="J1544" t="s">
        <v>519</v>
      </c>
      <c r="K1544" t="s">
        <v>520</v>
      </c>
      <c r="L1544">
        <v>10</v>
      </c>
      <c r="M1544">
        <v>96</v>
      </c>
      <c r="N1544" t="s">
        <v>551</v>
      </c>
      <c r="O1544" t="s">
        <v>552</v>
      </c>
      <c r="P1544" t="s">
        <v>553</v>
      </c>
      <c r="Q1544" t="s">
        <v>524</v>
      </c>
      <c r="R1544" t="s">
        <v>525</v>
      </c>
      <c r="S1544" t="s">
        <v>526</v>
      </c>
      <c r="T1544" t="s">
        <v>527</v>
      </c>
      <c r="U1544" t="s">
        <v>554</v>
      </c>
      <c r="V1544" t="s">
        <v>555</v>
      </c>
      <c r="W1544" t="s">
        <v>541</v>
      </c>
      <c r="X1544" t="s">
        <v>542</v>
      </c>
      <c r="Y1544" t="s">
        <v>729</v>
      </c>
      <c r="Z1544" t="s">
        <v>730</v>
      </c>
      <c r="AA1544" t="s">
        <v>29</v>
      </c>
      <c r="AB1544" s="3">
        <v>8554</v>
      </c>
      <c r="AC1544">
        <v>0</v>
      </c>
      <c r="AD1544">
        <v>0</v>
      </c>
      <c r="AE1544" s="3">
        <v>8554</v>
      </c>
      <c r="AF1544" s="3">
        <f t="shared" si="98"/>
        <v>0</v>
      </c>
      <c r="AG1544" s="3">
        <v>8554</v>
      </c>
      <c r="AH1544" s="3">
        <f t="shared" si="100"/>
        <v>8836.2819999999992</v>
      </c>
      <c r="AI1544" s="3">
        <f t="shared" si="101"/>
        <v>9119.0430239999987</v>
      </c>
      <c r="AJ1544">
        <v>0</v>
      </c>
      <c r="AK1544">
        <v>0</v>
      </c>
      <c r="AL1544">
        <v>0</v>
      </c>
      <c r="AM1544">
        <f t="shared" si="99"/>
        <v>0</v>
      </c>
      <c r="AN1544">
        <v>8554</v>
      </c>
      <c r="AO1544">
        <v>0</v>
      </c>
    </row>
    <row r="1545" spans="1:41" hidden="1" x14ac:dyDescent="0.3">
      <c r="A1545">
        <v>12273</v>
      </c>
      <c r="B1545">
        <v>224626</v>
      </c>
      <c r="C1545">
        <v>256917</v>
      </c>
      <c r="D1545">
        <v>6629</v>
      </c>
      <c r="G1545" t="s">
        <v>1986</v>
      </c>
      <c r="H1545" t="s">
        <v>1987</v>
      </c>
      <c r="I1545">
        <v>0</v>
      </c>
      <c r="J1545" t="s">
        <v>519</v>
      </c>
      <c r="K1545" t="s">
        <v>520</v>
      </c>
      <c r="L1545">
        <v>5</v>
      </c>
      <c r="M1545">
        <v>58</v>
      </c>
      <c r="N1545" t="s">
        <v>617</v>
      </c>
      <c r="O1545" t="s">
        <v>618</v>
      </c>
      <c r="P1545" t="s">
        <v>619</v>
      </c>
      <c r="Q1545" t="s">
        <v>524</v>
      </c>
      <c r="R1545" t="s">
        <v>525</v>
      </c>
      <c r="S1545" t="s">
        <v>526</v>
      </c>
      <c r="T1545" t="s">
        <v>527</v>
      </c>
      <c r="U1545" t="s">
        <v>779</v>
      </c>
      <c r="V1545" t="s">
        <v>780</v>
      </c>
      <c r="W1545" t="s">
        <v>541</v>
      </c>
      <c r="X1545" t="s">
        <v>542</v>
      </c>
      <c r="Y1545" t="s">
        <v>532</v>
      </c>
      <c r="Z1545" t="s">
        <v>533</v>
      </c>
      <c r="AA1545" t="s">
        <v>28</v>
      </c>
      <c r="AB1545" s="3">
        <v>5724</v>
      </c>
      <c r="AC1545">
        <v>0</v>
      </c>
      <c r="AD1545">
        <v>0</v>
      </c>
      <c r="AE1545" s="3">
        <v>5724</v>
      </c>
      <c r="AF1545" s="3">
        <f t="shared" si="98"/>
        <v>0</v>
      </c>
      <c r="AG1545" s="3">
        <v>5724</v>
      </c>
      <c r="AH1545" s="3">
        <f t="shared" si="100"/>
        <v>5912.8919999999998</v>
      </c>
      <c r="AI1545" s="3">
        <f t="shared" si="101"/>
        <v>6102.1045439999998</v>
      </c>
      <c r="AJ1545">
        <v>0</v>
      </c>
      <c r="AK1545">
        <v>0</v>
      </c>
      <c r="AL1545">
        <v>0</v>
      </c>
      <c r="AM1545">
        <f t="shared" si="99"/>
        <v>0</v>
      </c>
      <c r="AN1545">
        <v>5724</v>
      </c>
      <c r="AO1545">
        <v>0</v>
      </c>
    </row>
    <row r="1546" spans="1:41" hidden="1" x14ac:dyDescent="0.3">
      <c r="A1546">
        <v>11204</v>
      </c>
      <c r="B1546">
        <v>203116</v>
      </c>
      <c r="C1546">
        <v>240576</v>
      </c>
      <c r="D1546">
        <v>520</v>
      </c>
      <c r="G1546" t="s">
        <v>1386</v>
      </c>
      <c r="H1546" t="s">
        <v>1387</v>
      </c>
      <c r="I1546">
        <v>0</v>
      </c>
      <c r="J1546" t="s">
        <v>519</v>
      </c>
      <c r="K1546" t="s">
        <v>520</v>
      </c>
      <c r="L1546">
        <v>5</v>
      </c>
      <c r="M1546">
        <v>92</v>
      </c>
      <c r="N1546" t="s">
        <v>355</v>
      </c>
      <c r="O1546" t="s">
        <v>545</v>
      </c>
      <c r="P1546" t="s">
        <v>546</v>
      </c>
      <c r="Q1546" t="s">
        <v>524</v>
      </c>
      <c r="R1546" t="s">
        <v>525</v>
      </c>
      <c r="S1546" t="s">
        <v>526</v>
      </c>
      <c r="T1546" t="s">
        <v>527</v>
      </c>
      <c r="U1546" t="s">
        <v>554</v>
      </c>
      <c r="V1546" t="s">
        <v>555</v>
      </c>
      <c r="W1546" t="s">
        <v>541</v>
      </c>
      <c r="X1546" t="s">
        <v>542</v>
      </c>
      <c r="Y1546" t="s">
        <v>601</v>
      </c>
      <c r="Z1546" t="s">
        <v>602</v>
      </c>
      <c r="AA1546" t="s">
        <v>29</v>
      </c>
      <c r="AB1546" s="3">
        <v>9500</v>
      </c>
      <c r="AC1546">
        <v>-950</v>
      </c>
      <c r="AD1546">
        <v>0</v>
      </c>
      <c r="AE1546" s="3">
        <v>8550</v>
      </c>
      <c r="AF1546" s="3">
        <f t="shared" si="98"/>
        <v>0</v>
      </c>
      <c r="AG1546" s="3">
        <v>8550</v>
      </c>
      <c r="AH1546" s="3">
        <f t="shared" si="100"/>
        <v>8832.15</v>
      </c>
      <c r="AI1546" s="3">
        <f t="shared" si="101"/>
        <v>9114.7788</v>
      </c>
      <c r="AJ1546">
        <v>0</v>
      </c>
      <c r="AK1546">
        <v>0</v>
      </c>
      <c r="AL1546">
        <v>4600</v>
      </c>
      <c r="AM1546">
        <f t="shared" si="99"/>
        <v>9200</v>
      </c>
      <c r="AN1546">
        <v>3950</v>
      </c>
      <c r="AO1546">
        <v>53.8</v>
      </c>
    </row>
    <row r="1547" spans="1:41" hidden="1" x14ac:dyDescent="0.3">
      <c r="A1547">
        <v>12274</v>
      </c>
      <c r="B1547">
        <v>224634</v>
      </c>
      <c r="C1547">
        <v>256925</v>
      </c>
      <c r="D1547">
        <v>6630</v>
      </c>
      <c r="G1547" t="s">
        <v>1990</v>
      </c>
      <c r="H1547" t="s">
        <v>1991</v>
      </c>
      <c r="I1547">
        <v>0</v>
      </c>
      <c r="J1547" t="s">
        <v>519</v>
      </c>
      <c r="K1547" t="s">
        <v>520</v>
      </c>
      <c r="L1547">
        <v>5</v>
      </c>
      <c r="M1547">
        <v>58</v>
      </c>
      <c r="N1547" t="s">
        <v>617</v>
      </c>
      <c r="O1547" t="s">
        <v>618</v>
      </c>
      <c r="P1547" t="s">
        <v>619</v>
      </c>
      <c r="Q1547" t="s">
        <v>524</v>
      </c>
      <c r="R1547" t="s">
        <v>525</v>
      </c>
      <c r="S1547" t="s">
        <v>526</v>
      </c>
      <c r="T1547" t="s">
        <v>527</v>
      </c>
      <c r="U1547" t="s">
        <v>779</v>
      </c>
      <c r="V1547" t="s">
        <v>780</v>
      </c>
      <c r="W1547" t="s">
        <v>541</v>
      </c>
      <c r="X1547" t="s">
        <v>542</v>
      </c>
      <c r="Y1547" t="s">
        <v>532</v>
      </c>
      <c r="Z1547" t="s">
        <v>533</v>
      </c>
      <c r="AA1547" t="s">
        <v>28</v>
      </c>
      <c r="AB1547" s="3">
        <v>5724</v>
      </c>
      <c r="AC1547">
        <v>0</v>
      </c>
      <c r="AD1547">
        <v>0</v>
      </c>
      <c r="AE1547" s="3">
        <v>5724</v>
      </c>
      <c r="AF1547" s="3">
        <f t="shared" si="98"/>
        <v>0</v>
      </c>
      <c r="AG1547" s="3">
        <v>5724</v>
      </c>
      <c r="AH1547" s="3">
        <f t="shared" si="100"/>
        <v>5912.8919999999998</v>
      </c>
      <c r="AI1547" s="3">
        <f t="shared" si="101"/>
        <v>6102.1045439999998</v>
      </c>
      <c r="AJ1547">
        <v>0</v>
      </c>
      <c r="AK1547">
        <v>0</v>
      </c>
      <c r="AL1547">
        <v>0</v>
      </c>
      <c r="AM1547">
        <f t="shared" si="99"/>
        <v>0</v>
      </c>
      <c r="AN1547">
        <v>5724</v>
      </c>
      <c r="AO1547">
        <v>0</v>
      </c>
    </row>
    <row r="1548" spans="1:41" hidden="1" x14ac:dyDescent="0.3">
      <c r="A1548">
        <v>12361</v>
      </c>
      <c r="B1548">
        <v>231789</v>
      </c>
      <c r="C1548">
        <v>257719</v>
      </c>
      <c r="D1548">
        <v>6493</v>
      </c>
      <c r="G1548" t="s">
        <v>2160</v>
      </c>
      <c r="H1548" t="s">
        <v>2161</v>
      </c>
      <c r="I1548">
        <v>0</v>
      </c>
      <c r="J1548" t="s">
        <v>519</v>
      </c>
      <c r="K1548" t="s">
        <v>520</v>
      </c>
      <c r="L1548">
        <v>5</v>
      </c>
      <c r="M1548">
        <v>58</v>
      </c>
      <c r="N1548" t="s">
        <v>617</v>
      </c>
      <c r="O1548" t="s">
        <v>618</v>
      </c>
      <c r="P1548" t="s">
        <v>619</v>
      </c>
      <c r="Q1548" t="s">
        <v>524</v>
      </c>
      <c r="R1548" t="s">
        <v>525</v>
      </c>
      <c r="S1548" t="s">
        <v>526</v>
      </c>
      <c r="T1548" t="s">
        <v>527</v>
      </c>
      <c r="U1548" t="s">
        <v>779</v>
      </c>
      <c r="V1548" t="s">
        <v>780</v>
      </c>
      <c r="W1548" t="s">
        <v>541</v>
      </c>
      <c r="X1548" t="s">
        <v>542</v>
      </c>
      <c r="Y1548" t="s">
        <v>1882</v>
      </c>
      <c r="Z1548" t="s">
        <v>1883</v>
      </c>
      <c r="AA1548" t="s">
        <v>29</v>
      </c>
      <c r="AB1548" s="3">
        <v>8322</v>
      </c>
      <c r="AC1548">
        <v>0</v>
      </c>
      <c r="AD1548">
        <v>0</v>
      </c>
      <c r="AE1548" s="3">
        <v>8322</v>
      </c>
      <c r="AF1548" s="3">
        <f t="shared" si="98"/>
        <v>0</v>
      </c>
      <c r="AG1548" s="3">
        <v>8322</v>
      </c>
      <c r="AH1548" s="3">
        <f t="shared" si="100"/>
        <v>8596.6260000000002</v>
      </c>
      <c r="AI1548" s="3">
        <f t="shared" si="101"/>
        <v>8871.7180320000007</v>
      </c>
      <c r="AJ1548">
        <v>0</v>
      </c>
      <c r="AK1548">
        <v>0</v>
      </c>
      <c r="AL1548">
        <v>0</v>
      </c>
      <c r="AM1548">
        <f t="shared" si="99"/>
        <v>0</v>
      </c>
      <c r="AN1548">
        <v>8322</v>
      </c>
      <c r="AO1548">
        <v>0</v>
      </c>
    </row>
    <row r="1549" spans="1:41" hidden="1" x14ac:dyDescent="0.3">
      <c r="A1549">
        <v>10824</v>
      </c>
      <c r="B1549">
        <v>203356</v>
      </c>
      <c r="C1549">
        <v>240809</v>
      </c>
      <c r="D1549">
        <v>140</v>
      </c>
      <c r="G1549" t="s">
        <v>942</v>
      </c>
      <c r="H1549" t="s">
        <v>943</v>
      </c>
      <c r="I1549">
        <v>0</v>
      </c>
      <c r="J1549" t="s">
        <v>519</v>
      </c>
      <c r="K1549" t="s">
        <v>520</v>
      </c>
      <c r="L1549">
        <v>6</v>
      </c>
      <c r="M1549">
        <v>68</v>
      </c>
      <c r="N1549" t="s">
        <v>926</v>
      </c>
      <c r="O1549" t="s">
        <v>927</v>
      </c>
      <c r="P1549" t="s">
        <v>928</v>
      </c>
      <c r="Q1549" t="s">
        <v>524</v>
      </c>
      <c r="R1549" t="s">
        <v>525</v>
      </c>
      <c r="S1549" t="s">
        <v>526</v>
      </c>
      <c r="T1549" t="s">
        <v>527</v>
      </c>
      <c r="U1549" t="s">
        <v>554</v>
      </c>
      <c r="V1549" t="s">
        <v>555</v>
      </c>
      <c r="W1549" t="s">
        <v>541</v>
      </c>
      <c r="X1549" t="s">
        <v>542</v>
      </c>
      <c r="Y1549" t="s">
        <v>729</v>
      </c>
      <c r="Z1549" t="s">
        <v>730</v>
      </c>
      <c r="AA1549" t="s">
        <v>29</v>
      </c>
      <c r="AB1549" s="3">
        <v>8161</v>
      </c>
      <c r="AC1549">
        <v>0</v>
      </c>
      <c r="AD1549">
        <v>0</v>
      </c>
      <c r="AE1549" s="3">
        <v>8161</v>
      </c>
      <c r="AF1549" s="3">
        <f t="shared" si="98"/>
        <v>0</v>
      </c>
      <c r="AG1549" s="3">
        <v>8161</v>
      </c>
      <c r="AH1549" s="3">
        <f t="shared" si="100"/>
        <v>8430.3130000000001</v>
      </c>
      <c r="AI1549" s="3">
        <f t="shared" si="101"/>
        <v>8700.0830160000005</v>
      </c>
      <c r="AJ1549">
        <v>0</v>
      </c>
      <c r="AK1549">
        <v>0</v>
      </c>
      <c r="AL1549">
        <v>0</v>
      </c>
      <c r="AM1549">
        <f t="shared" si="99"/>
        <v>0</v>
      </c>
      <c r="AN1549">
        <v>8161</v>
      </c>
      <c r="AO1549">
        <v>0</v>
      </c>
    </row>
    <row r="1550" spans="1:41" hidden="1" x14ac:dyDescent="0.3">
      <c r="A1550">
        <v>11058</v>
      </c>
      <c r="B1550">
        <v>225974</v>
      </c>
      <c r="C1550">
        <v>257554</v>
      </c>
      <c r="D1550">
        <v>374</v>
      </c>
      <c r="G1550" t="s">
        <v>1336</v>
      </c>
      <c r="H1550" t="s">
        <v>1337</v>
      </c>
      <c r="I1550">
        <v>0</v>
      </c>
      <c r="J1550" t="s">
        <v>519</v>
      </c>
      <c r="K1550" t="s">
        <v>520</v>
      </c>
      <c r="L1550">
        <v>6</v>
      </c>
      <c r="M1550">
        <v>68</v>
      </c>
      <c r="N1550" t="s">
        <v>926</v>
      </c>
      <c r="O1550" t="s">
        <v>927</v>
      </c>
      <c r="P1550" t="s">
        <v>928</v>
      </c>
      <c r="Q1550" t="s">
        <v>524</v>
      </c>
      <c r="R1550" t="s">
        <v>525</v>
      </c>
      <c r="S1550" t="s">
        <v>526</v>
      </c>
      <c r="T1550" t="s">
        <v>527</v>
      </c>
      <c r="U1550" t="s">
        <v>554</v>
      </c>
      <c r="V1550" t="s">
        <v>555</v>
      </c>
      <c r="W1550" t="s">
        <v>541</v>
      </c>
      <c r="X1550" t="s">
        <v>542</v>
      </c>
      <c r="Y1550" t="s">
        <v>648</v>
      </c>
      <c r="Z1550" t="s">
        <v>649</v>
      </c>
      <c r="AA1550" t="s">
        <v>29</v>
      </c>
      <c r="AB1550" s="3">
        <v>8122</v>
      </c>
      <c r="AC1550">
        <v>0</v>
      </c>
      <c r="AD1550">
        <v>0</v>
      </c>
      <c r="AE1550" s="3">
        <v>8122</v>
      </c>
      <c r="AF1550" s="3">
        <f t="shared" si="98"/>
        <v>0</v>
      </c>
      <c r="AG1550" s="3">
        <v>8122</v>
      </c>
      <c r="AH1550" s="3">
        <f t="shared" si="100"/>
        <v>8390.0259999999998</v>
      </c>
      <c r="AI1550" s="3">
        <f t="shared" si="101"/>
        <v>8658.5068320000009</v>
      </c>
      <c r="AJ1550">
        <v>0</v>
      </c>
      <c r="AK1550">
        <v>0</v>
      </c>
      <c r="AL1550">
        <v>55990.06</v>
      </c>
      <c r="AM1550">
        <f t="shared" si="99"/>
        <v>111980.12</v>
      </c>
      <c r="AN1550">
        <v>-47868.06</v>
      </c>
      <c r="AO1550">
        <v>689.36</v>
      </c>
    </row>
    <row r="1551" spans="1:41" hidden="1" x14ac:dyDescent="0.3">
      <c r="A1551">
        <v>12334</v>
      </c>
      <c r="B1551">
        <v>231866</v>
      </c>
      <c r="C1551">
        <v>256282</v>
      </c>
      <c r="D1551">
        <v>6568</v>
      </c>
      <c r="G1551" t="s">
        <v>1992</v>
      </c>
      <c r="H1551" t="s">
        <v>1993</v>
      </c>
      <c r="I1551">
        <v>0</v>
      </c>
      <c r="J1551" t="s">
        <v>519</v>
      </c>
      <c r="K1551" t="s">
        <v>520</v>
      </c>
      <c r="L1551">
        <v>5</v>
      </c>
      <c r="M1551">
        <v>58</v>
      </c>
      <c r="N1551" t="s">
        <v>617</v>
      </c>
      <c r="O1551" t="s">
        <v>618</v>
      </c>
      <c r="P1551" t="s">
        <v>619</v>
      </c>
      <c r="Q1551" t="s">
        <v>524</v>
      </c>
      <c r="R1551" t="s">
        <v>525</v>
      </c>
      <c r="S1551" t="s">
        <v>526</v>
      </c>
      <c r="T1551" t="s">
        <v>527</v>
      </c>
      <c r="U1551" t="s">
        <v>779</v>
      </c>
      <c r="V1551" t="s">
        <v>780</v>
      </c>
      <c r="W1551" t="s">
        <v>541</v>
      </c>
      <c r="X1551" t="s">
        <v>542</v>
      </c>
      <c r="Y1551" t="s">
        <v>1102</v>
      </c>
      <c r="Z1551" t="s">
        <v>1103</v>
      </c>
      <c r="AA1551" t="s">
        <v>24</v>
      </c>
      <c r="AB1551" s="3">
        <v>38880</v>
      </c>
      <c r="AC1551">
        <v>46000</v>
      </c>
      <c r="AD1551">
        <v>0</v>
      </c>
      <c r="AE1551" s="3">
        <v>84880</v>
      </c>
      <c r="AF1551" s="3">
        <f t="shared" si="98"/>
        <v>0</v>
      </c>
      <c r="AG1551" s="3">
        <v>84880</v>
      </c>
      <c r="AH1551" s="3">
        <f t="shared" si="100"/>
        <v>87681.04</v>
      </c>
      <c r="AI1551" s="3">
        <f t="shared" si="101"/>
        <v>90486.833279999992</v>
      </c>
      <c r="AJ1551">
        <v>0</v>
      </c>
      <c r="AK1551">
        <v>0</v>
      </c>
      <c r="AL1551">
        <v>80645.649999999994</v>
      </c>
      <c r="AM1551">
        <f t="shared" si="99"/>
        <v>161291.29999999999</v>
      </c>
      <c r="AN1551">
        <v>4234.3500000000004</v>
      </c>
      <c r="AO1551">
        <v>95.01</v>
      </c>
    </row>
    <row r="1552" spans="1:41" hidden="1" x14ac:dyDescent="0.3">
      <c r="A1552">
        <v>10985</v>
      </c>
      <c r="B1552">
        <v>224446</v>
      </c>
      <c r="C1552">
        <v>256824</v>
      </c>
      <c r="D1552">
        <v>301</v>
      </c>
      <c r="G1552" t="s">
        <v>1224</v>
      </c>
      <c r="H1552" t="s">
        <v>1225</v>
      </c>
      <c r="I1552">
        <v>0</v>
      </c>
      <c r="J1552" t="s">
        <v>519</v>
      </c>
      <c r="K1552" t="s">
        <v>520</v>
      </c>
      <c r="L1552">
        <v>10</v>
      </c>
      <c r="M1552">
        <v>110</v>
      </c>
      <c r="N1552" t="s">
        <v>698</v>
      </c>
      <c r="O1552" t="s">
        <v>699</v>
      </c>
      <c r="P1552" t="s">
        <v>700</v>
      </c>
      <c r="Q1552" t="s">
        <v>524</v>
      </c>
      <c r="R1552" t="s">
        <v>525</v>
      </c>
      <c r="S1552" t="s">
        <v>526</v>
      </c>
      <c r="T1552" t="s">
        <v>527</v>
      </c>
      <c r="U1552" t="s">
        <v>528</v>
      </c>
      <c r="V1552" t="s">
        <v>529</v>
      </c>
      <c r="W1552" t="s">
        <v>541</v>
      </c>
      <c r="X1552" t="s">
        <v>542</v>
      </c>
      <c r="Y1552" t="s">
        <v>532</v>
      </c>
      <c r="Z1552" t="s">
        <v>533</v>
      </c>
      <c r="AA1552" t="s">
        <v>28</v>
      </c>
      <c r="AB1552" s="3">
        <v>5713</v>
      </c>
      <c r="AC1552">
        <v>0</v>
      </c>
      <c r="AD1552">
        <v>0</v>
      </c>
      <c r="AE1552" s="3">
        <v>5713</v>
      </c>
      <c r="AF1552" s="3">
        <f t="shared" si="98"/>
        <v>0</v>
      </c>
      <c r="AG1552" s="3">
        <v>5713</v>
      </c>
      <c r="AH1552" s="3">
        <f t="shared" si="100"/>
        <v>5901.5289999999995</v>
      </c>
      <c r="AI1552" s="3">
        <f t="shared" si="101"/>
        <v>6090.3779279999999</v>
      </c>
      <c r="AJ1552">
        <v>0</v>
      </c>
      <c r="AK1552">
        <v>0</v>
      </c>
      <c r="AL1552">
        <v>0</v>
      </c>
      <c r="AM1552">
        <f t="shared" si="99"/>
        <v>0</v>
      </c>
      <c r="AN1552">
        <v>5713</v>
      </c>
      <c r="AO1552">
        <v>0</v>
      </c>
    </row>
    <row r="1553" spans="1:41" hidden="1" x14ac:dyDescent="0.3">
      <c r="A1553">
        <v>11500</v>
      </c>
      <c r="B1553">
        <v>226354</v>
      </c>
      <c r="C1553">
        <v>257987</v>
      </c>
      <c r="D1553">
        <v>2297</v>
      </c>
      <c r="G1553" t="s">
        <v>1689</v>
      </c>
      <c r="H1553" t="s">
        <v>1690</v>
      </c>
      <c r="I1553">
        <v>0</v>
      </c>
      <c r="J1553" t="s">
        <v>519</v>
      </c>
      <c r="K1553" t="s">
        <v>520</v>
      </c>
      <c r="L1553">
        <v>2</v>
      </c>
      <c r="M1553">
        <v>33</v>
      </c>
      <c r="N1553" t="s">
        <v>610</v>
      </c>
      <c r="O1553" t="s">
        <v>611</v>
      </c>
      <c r="P1553" t="s">
        <v>612</v>
      </c>
      <c r="Q1553" t="s">
        <v>524</v>
      </c>
      <c r="R1553" t="s">
        <v>525</v>
      </c>
      <c r="S1553" t="s">
        <v>526</v>
      </c>
      <c r="T1553" t="s">
        <v>527</v>
      </c>
      <c r="U1553" t="s">
        <v>554</v>
      </c>
      <c r="V1553" t="s">
        <v>555</v>
      </c>
      <c r="W1553" t="s">
        <v>613</v>
      </c>
      <c r="X1553" t="s">
        <v>614</v>
      </c>
      <c r="Y1553" t="s">
        <v>532</v>
      </c>
      <c r="Z1553" t="s">
        <v>533</v>
      </c>
      <c r="AA1553" t="s">
        <v>28</v>
      </c>
      <c r="AB1553" s="3">
        <v>5675</v>
      </c>
      <c r="AC1553">
        <v>0</v>
      </c>
      <c r="AD1553">
        <v>0</v>
      </c>
      <c r="AE1553" s="3">
        <v>5675</v>
      </c>
      <c r="AF1553" s="3">
        <f t="shared" si="98"/>
        <v>0</v>
      </c>
      <c r="AG1553" s="3">
        <v>5675</v>
      </c>
      <c r="AH1553" s="3">
        <f t="shared" si="100"/>
        <v>5862.2749999999996</v>
      </c>
      <c r="AI1553" s="3">
        <f t="shared" si="101"/>
        <v>6049.8678</v>
      </c>
      <c r="AJ1553">
        <v>0</v>
      </c>
      <c r="AK1553">
        <v>0</v>
      </c>
      <c r="AL1553">
        <v>0</v>
      </c>
      <c r="AM1553">
        <f t="shared" si="99"/>
        <v>0</v>
      </c>
      <c r="AN1553">
        <v>5675</v>
      </c>
      <c r="AO1553">
        <v>0</v>
      </c>
    </row>
    <row r="1554" spans="1:41" hidden="1" x14ac:dyDescent="0.3">
      <c r="A1554">
        <v>12312</v>
      </c>
      <c r="B1554">
        <v>224298</v>
      </c>
      <c r="C1554">
        <v>256737</v>
      </c>
      <c r="D1554">
        <v>6524</v>
      </c>
      <c r="G1554" t="s">
        <v>2076</v>
      </c>
      <c r="H1554" t="s">
        <v>2077</v>
      </c>
      <c r="I1554">
        <v>0</v>
      </c>
      <c r="J1554" t="s">
        <v>519</v>
      </c>
      <c r="K1554" t="s">
        <v>520</v>
      </c>
      <c r="L1554">
        <v>5</v>
      </c>
      <c r="M1554">
        <v>58</v>
      </c>
      <c r="N1554" t="s">
        <v>617</v>
      </c>
      <c r="O1554" t="s">
        <v>618</v>
      </c>
      <c r="P1554" t="s">
        <v>619</v>
      </c>
      <c r="Q1554" t="s">
        <v>524</v>
      </c>
      <c r="R1554" t="s">
        <v>525</v>
      </c>
      <c r="S1554" t="s">
        <v>526</v>
      </c>
      <c r="T1554" t="s">
        <v>527</v>
      </c>
      <c r="U1554" t="s">
        <v>779</v>
      </c>
      <c r="V1554" t="s">
        <v>780</v>
      </c>
      <c r="W1554" t="s">
        <v>530</v>
      </c>
      <c r="X1554" t="s">
        <v>531</v>
      </c>
      <c r="Y1554" t="s">
        <v>706</v>
      </c>
      <c r="Z1554" t="s">
        <v>707</v>
      </c>
      <c r="AA1554" t="s">
        <v>28</v>
      </c>
      <c r="AB1554" s="3">
        <v>5607</v>
      </c>
      <c r="AC1554">
        <v>0</v>
      </c>
      <c r="AD1554">
        <v>0</v>
      </c>
      <c r="AE1554" s="3">
        <v>5607</v>
      </c>
      <c r="AF1554" s="3">
        <f t="shared" si="98"/>
        <v>0</v>
      </c>
      <c r="AG1554" s="3">
        <v>5607</v>
      </c>
      <c r="AH1554" s="3">
        <f t="shared" si="100"/>
        <v>5792.0309999999999</v>
      </c>
      <c r="AI1554" s="3">
        <f t="shared" si="101"/>
        <v>5977.3759920000002</v>
      </c>
      <c r="AJ1554">
        <v>0</v>
      </c>
      <c r="AK1554">
        <v>0</v>
      </c>
      <c r="AL1554">
        <v>0</v>
      </c>
      <c r="AM1554">
        <f t="shared" si="99"/>
        <v>0</v>
      </c>
      <c r="AN1554">
        <v>5607</v>
      </c>
      <c r="AO1554">
        <v>0</v>
      </c>
    </row>
    <row r="1555" spans="1:41" hidden="1" x14ac:dyDescent="0.3">
      <c r="A1555">
        <v>12608</v>
      </c>
      <c r="B1555">
        <v>231947</v>
      </c>
      <c r="C1555">
        <v>256349</v>
      </c>
      <c r="D1555">
        <v>8624</v>
      </c>
      <c r="G1555" t="s">
        <v>1996</v>
      </c>
      <c r="H1555" t="s">
        <v>1997</v>
      </c>
      <c r="I1555">
        <v>0</v>
      </c>
      <c r="J1555" t="s">
        <v>519</v>
      </c>
      <c r="K1555" t="s">
        <v>520</v>
      </c>
      <c r="L1555">
        <v>5</v>
      </c>
      <c r="M1555">
        <v>58</v>
      </c>
      <c r="N1555" t="s">
        <v>617</v>
      </c>
      <c r="O1555" t="s">
        <v>618</v>
      </c>
      <c r="P1555" t="s">
        <v>619</v>
      </c>
      <c r="Q1555" t="s">
        <v>524</v>
      </c>
      <c r="R1555" t="s">
        <v>525</v>
      </c>
      <c r="S1555" t="s">
        <v>526</v>
      </c>
      <c r="T1555" t="s">
        <v>527</v>
      </c>
      <c r="U1555" t="s">
        <v>779</v>
      </c>
      <c r="V1555" t="s">
        <v>780</v>
      </c>
      <c r="W1555" t="s">
        <v>541</v>
      </c>
      <c r="X1555" t="s">
        <v>542</v>
      </c>
      <c r="Y1555" t="s">
        <v>1102</v>
      </c>
      <c r="Z1555" t="s">
        <v>1103</v>
      </c>
      <c r="AA1555" t="s">
        <v>24</v>
      </c>
      <c r="AB1555" s="3">
        <v>58320</v>
      </c>
      <c r="AC1555">
        <v>25000</v>
      </c>
      <c r="AD1555">
        <v>0</v>
      </c>
      <c r="AE1555" s="3">
        <v>83320</v>
      </c>
      <c r="AF1555" s="3">
        <f t="shared" si="98"/>
        <v>0</v>
      </c>
      <c r="AG1555" s="3">
        <v>83320</v>
      </c>
      <c r="AH1555" s="3">
        <f t="shared" si="100"/>
        <v>86069.56</v>
      </c>
      <c r="AI1555" s="3">
        <f t="shared" si="101"/>
        <v>88823.785919999995</v>
      </c>
      <c r="AJ1555">
        <v>1004.35</v>
      </c>
      <c r="AK1555">
        <v>0</v>
      </c>
      <c r="AL1555">
        <v>38053.910000000003</v>
      </c>
      <c r="AM1555">
        <f t="shared" si="99"/>
        <v>76107.820000000007</v>
      </c>
      <c r="AN1555">
        <v>44261.74</v>
      </c>
      <c r="AO1555">
        <v>45.67</v>
      </c>
    </row>
    <row r="1556" spans="1:41" hidden="1" x14ac:dyDescent="0.3">
      <c r="A1556">
        <v>11029</v>
      </c>
      <c r="B1556">
        <v>200872</v>
      </c>
      <c r="C1556">
        <v>238364</v>
      </c>
      <c r="D1556">
        <v>345</v>
      </c>
      <c r="G1556" t="s">
        <v>1312</v>
      </c>
      <c r="H1556" t="s">
        <v>1313</v>
      </c>
      <c r="I1556">
        <v>0</v>
      </c>
      <c r="J1556" t="s">
        <v>519</v>
      </c>
      <c r="K1556" t="s">
        <v>520</v>
      </c>
      <c r="L1556">
        <v>6</v>
      </c>
      <c r="M1556">
        <v>61</v>
      </c>
      <c r="N1556" t="s">
        <v>788</v>
      </c>
      <c r="O1556" t="s">
        <v>545</v>
      </c>
      <c r="P1556" t="s">
        <v>546</v>
      </c>
      <c r="Q1556" t="s">
        <v>524</v>
      </c>
      <c r="R1556" t="s">
        <v>525</v>
      </c>
      <c r="S1556" t="s">
        <v>526</v>
      </c>
      <c r="T1556" t="s">
        <v>527</v>
      </c>
      <c r="U1556" t="s">
        <v>554</v>
      </c>
      <c r="V1556" t="s">
        <v>555</v>
      </c>
      <c r="W1556" t="s">
        <v>541</v>
      </c>
      <c r="X1556" t="s">
        <v>542</v>
      </c>
      <c r="Y1556" t="s">
        <v>599</v>
      </c>
      <c r="Z1556" t="s">
        <v>600</v>
      </c>
      <c r="AA1556" t="s">
        <v>29</v>
      </c>
      <c r="AB1556" s="3">
        <v>800</v>
      </c>
      <c r="AC1556">
        <v>7300</v>
      </c>
      <c r="AD1556">
        <v>0</v>
      </c>
      <c r="AE1556" s="3">
        <v>8100</v>
      </c>
      <c r="AF1556" s="3">
        <f t="shared" si="98"/>
        <v>0</v>
      </c>
      <c r="AG1556" s="3">
        <v>8100</v>
      </c>
      <c r="AH1556" s="3">
        <f t="shared" si="100"/>
        <v>8367.2999999999993</v>
      </c>
      <c r="AI1556" s="3">
        <f t="shared" si="101"/>
        <v>8635.0535999999993</v>
      </c>
      <c r="AJ1556">
        <v>0</v>
      </c>
      <c r="AK1556">
        <v>0</v>
      </c>
      <c r="AL1556">
        <v>6965.13</v>
      </c>
      <c r="AM1556">
        <f t="shared" si="99"/>
        <v>13930.26</v>
      </c>
      <c r="AN1556">
        <v>1134.8699999999999</v>
      </c>
      <c r="AO1556">
        <v>85.99</v>
      </c>
    </row>
    <row r="1557" spans="1:41" hidden="1" x14ac:dyDescent="0.3">
      <c r="A1557">
        <v>12386</v>
      </c>
      <c r="B1557">
        <v>231833</v>
      </c>
      <c r="C1557">
        <v>256253</v>
      </c>
      <c r="D1557">
        <v>6561</v>
      </c>
      <c r="G1557" t="s">
        <v>1998</v>
      </c>
      <c r="H1557" t="s">
        <v>1999</v>
      </c>
      <c r="I1557">
        <v>0</v>
      </c>
      <c r="J1557" t="s">
        <v>519</v>
      </c>
      <c r="K1557" t="s">
        <v>520</v>
      </c>
      <c r="L1557">
        <v>5</v>
      </c>
      <c r="M1557">
        <v>58</v>
      </c>
      <c r="N1557" t="s">
        <v>617</v>
      </c>
      <c r="O1557" t="s">
        <v>618</v>
      </c>
      <c r="P1557" t="s">
        <v>619</v>
      </c>
      <c r="Q1557" t="s">
        <v>524</v>
      </c>
      <c r="R1557" t="s">
        <v>525</v>
      </c>
      <c r="S1557" t="s">
        <v>526</v>
      </c>
      <c r="T1557" t="s">
        <v>527</v>
      </c>
      <c r="U1557" t="s">
        <v>779</v>
      </c>
      <c r="V1557" t="s">
        <v>780</v>
      </c>
      <c r="W1557" t="s">
        <v>541</v>
      </c>
      <c r="X1557" t="s">
        <v>542</v>
      </c>
      <c r="Y1557" t="s">
        <v>1102</v>
      </c>
      <c r="Z1557" t="s">
        <v>1103</v>
      </c>
      <c r="AA1557" t="s">
        <v>24</v>
      </c>
      <c r="AB1557" s="3">
        <v>38880</v>
      </c>
      <c r="AC1557">
        <v>43500</v>
      </c>
      <c r="AD1557">
        <v>0</v>
      </c>
      <c r="AE1557" s="3">
        <v>82380</v>
      </c>
      <c r="AF1557" s="3">
        <f t="shared" si="98"/>
        <v>0</v>
      </c>
      <c r="AG1557" s="3">
        <v>82380</v>
      </c>
      <c r="AH1557" s="3">
        <f t="shared" si="100"/>
        <v>85098.54</v>
      </c>
      <c r="AI1557" s="3">
        <f t="shared" si="101"/>
        <v>87821.693279999992</v>
      </c>
      <c r="AJ1557">
        <v>0</v>
      </c>
      <c r="AK1557">
        <v>0</v>
      </c>
      <c r="AL1557">
        <v>69611.710000000006</v>
      </c>
      <c r="AM1557">
        <f t="shared" si="99"/>
        <v>139223.42000000001</v>
      </c>
      <c r="AN1557">
        <v>12768.29</v>
      </c>
      <c r="AO1557">
        <v>84.5</v>
      </c>
    </row>
    <row r="1558" spans="1:41" hidden="1" x14ac:dyDescent="0.3">
      <c r="A1558">
        <v>12252</v>
      </c>
      <c r="B1558">
        <v>224686</v>
      </c>
      <c r="C1558">
        <v>256968</v>
      </c>
      <c r="D1558">
        <v>6586</v>
      </c>
      <c r="G1558" t="s">
        <v>1920</v>
      </c>
      <c r="H1558" t="s">
        <v>1921</v>
      </c>
      <c r="I1558">
        <v>0</v>
      </c>
      <c r="J1558" t="s">
        <v>519</v>
      </c>
      <c r="K1558" t="s">
        <v>520</v>
      </c>
      <c r="L1558">
        <v>5</v>
      </c>
      <c r="M1558">
        <v>58</v>
      </c>
      <c r="N1558" t="s">
        <v>617</v>
      </c>
      <c r="O1558" t="s">
        <v>618</v>
      </c>
      <c r="P1558" t="s">
        <v>619</v>
      </c>
      <c r="Q1558" t="s">
        <v>524</v>
      </c>
      <c r="R1558" t="s">
        <v>525</v>
      </c>
      <c r="S1558" t="s">
        <v>526</v>
      </c>
      <c r="T1558" t="s">
        <v>527</v>
      </c>
      <c r="U1558" t="s">
        <v>779</v>
      </c>
      <c r="V1558" t="s">
        <v>780</v>
      </c>
      <c r="W1558" t="s">
        <v>541</v>
      </c>
      <c r="X1558" t="s">
        <v>542</v>
      </c>
      <c r="Y1558" t="s">
        <v>532</v>
      </c>
      <c r="Z1558" t="s">
        <v>533</v>
      </c>
      <c r="AA1558" t="s">
        <v>28</v>
      </c>
      <c r="AB1558" s="3">
        <v>5400</v>
      </c>
      <c r="AC1558">
        <v>0</v>
      </c>
      <c r="AD1558">
        <v>0</v>
      </c>
      <c r="AE1558" s="3">
        <v>5400</v>
      </c>
      <c r="AF1558" s="3">
        <f t="shared" si="98"/>
        <v>0</v>
      </c>
      <c r="AG1558" s="3">
        <v>5400</v>
      </c>
      <c r="AH1558" s="3">
        <f t="shared" si="100"/>
        <v>5578.2</v>
      </c>
      <c r="AI1558" s="3">
        <f t="shared" si="101"/>
        <v>5756.7024000000001</v>
      </c>
      <c r="AJ1558">
        <v>0</v>
      </c>
      <c r="AK1558">
        <v>0</v>
      </c>
      <c r="AL1558">
        <v>3465.22</v>
      </c>
      <c r="AM1558">
        <f t="shared" si="99"/>
        <v>6930.44</v>
      </c>
      <c r="AN1558">
        <v>1934.78</v>
      </c>
      <c r="AO1558">
        <v>64.17</v>
      </c>
    </row>
    <row r="1559" spans="1:41" hidden="1" x14ac:dyDescent="0.3">
      <c r="A1559">
        <v>10813</v>
      </c>
      <c r="B1559">
        <v>202223</v>
      </c>
      <c r="C1559">
        <v>239698</v>
      </c>
      <c r="D1559">
        <v>129</v>
      </c>
      <c r="G1559" t="s">
        <v>919</v>
      </c>
      <c r="H1559" t="s">
        <v>920</v>
      </c>
      <c r="I1559">
        <v>0</v>
      </c>
      <c r="J1559" t="s">
        <v>519</v>
      </c>
      <c r="K1559" t="s">
        <v>520</v>
      </c>
      <c r="L1559">
        <v>10</v>
      </c>
      <c r="M1559">
        <v>94</v>
      </c>
      <c r="N1559" t="s">
        <v>921</v>
      </c>
      <c r="O1559" t="s">
        <v>922</v>
      </c>
      <c r="P1559" t="s">
        <v>923</v>
      </c>
      <c r="Q1559" t="s">
        <v>524</v>
      </c>
      <c r="R1559" t="s">
        <v>525</v>
      </c>
      <c r="S1559" t="s">
        <v>526</v>
      </c>
      <c r="T1559" t="s">
        <v>527</v>
      </c>
      <c r="U1559" t="s">
        <v>554</v>
      </c>
      <c r="V1559" t="s">
        <v>555</v>
      </c>
      <c r="W1559" t="s">
        <v>541</v>
      </c>
      <c r="X1559" t="s">
        <v>542</v>
      </c>
      <c r="Y1559" t="s">
        <v>597</v>
      </c>
      <c r="Z1559" t="s">
        <v>598</v>
      </c>
      <c r="AA1559" t="s">
        <v>29</v>
      </c>
      <c r="AB1559" s="3">
        <v>8000</v>
      </c>
      <c r="AC1559">
        <v>0</v>
      </c>
      <c r="AD1559">
        <v>0</v>
      </c>
      <c r="AE1559" s="3">
        <v>8000</v>
      </c>
      <c r="AF1559" s="3">
        <f t="shared" si="98"/>
        <v>0</v>
      </c>
      <c r="AG1559" s="3">
        <v>8000</v>
      </c>
      <c r="AH1559" s="3">
        <f t="shared" si="100"/>
        <v>8264</v>
      </c>
      <c r="AI1559" s="3">
        <f t="shared" si="101"/>
        <v>8528.4480000000003</v>
      </c>
      <c r="AJ1559">
        <v>0</v>
      </c>
      <c r="AK1559">
        <v>0</v>
      </c>
      <c r="AL1559">
        <v>0</v>
      </c>
      <c r="AM1559">
        <f t="shared" si="99"/>
        <v>0</v>
      </c>
      <c r="AN1559">
        <v>8000</v>
      </c>
      <c r="AO1559">
        <v>0</v>
      </c>
    </row>
    <row r="1560" spans="1:41" hidden="1" x14ac:dyDescent="0.3">
      <c r="A1560">
        <v>12423</v>
      </c>
      <c r="B1560">
        <v>225940</v>
      </c>
      <c r="C1560">
        <v>257526</v>
      </c>
      <c r="D1560">
        <v>8436</v>
      </c>
      <c r="F1560" s="252" t="s">
        <v>594</v>
      </c>
      <c r="G1560" t="s">
        <v>2238</v>
      </c>
      <c r="H1560" t="s">
        <v>2239</v>
      </c>
      <c r="I1560">
        <v>0</v>
      </c>
      <c r="J1560" t="s">
        <v>519</v>
      </c>
      <c r="K1560" t="s">
        <v>520</v>
      </c>
      <c r="L1560">
        <v>3</v>
      </c>
      <c r="M1560">
        <v>41</v>
      </c>
      <c r="N1560" t="s">
        <v>1779</v>
      </c>
      <c r="O1560" t="s">
        <v>618</v>
      </c>
      <c r="P1560" t="s">
        <v>619</v>
      </c>
      <c r="Q1560" t="s">
        <v>524</v>
      </c>
      <c r="R1560" t="s">
        <v>525</v>
      </c>
      <c r="S1560" t="s">
        <v>526</v>
      </c>
      <c r="T1560" t="s">
        <v>527</v>
      </c>
      <c r="U1560" t="s">
        <v>554</v>
      </c>
      <c r="V1560" t="s">
        <v>555</v>
      </c>
      <c r="W1560" t="s">
        <v>541</v>
      </c>
      <c r="X1560" t="s">
        <v>542</v>
      </c>
      <c r="Y1560" t="s">
        <v>595</v>
      </c>
      <c r="Z1560" t="s">
        <v>596</v>
      </c>
      <c r="AA1560" t="s">
        <v>29</v>
      </c>
      <c r="AB1560" s="3">
        <v>7813</v>
      </c>
      <c r="AC1560">
        <v>0</v>
      </c>
      <c r="AD1560">
        <v>0</v>
      </c>
      <c r="AE1560" s="3">
        <v>7813</v>
      </c>
      <c r="AF1560" s="3">
        <f t="shared" si="98"/>
        <v>-7813</v>
      </c>
      <c r="AG1560" s="3">
        <v>0</v>
      </c>
      <c r="AH1560" s="3">
        <f t="shared" si="100"/>
        <v>0</v>
      </c>
      <c r="AI1560" s="3">
        <f t="shared" si="101"/>
        <v>0</v>
      </c>
      <c r="AJ1560">
        <v>0</v>
      </c>
      <c r="AK1560">
        <v>0</v>
      </c>
      <c r="AL1560">
        <v>7656</v>
      </c>
      <c r="AM1560">
        <f t="shared" si="99"/>
        <v>15312</v>
      </c>
      <c r="AN1560">
        <v>157</v>
      </c>
      <c r="AO1560">
        <v>97.99</v>
      </c>
    </row>
    <row r="1561" spans="1:41" hidden="1" x14ac:dyDescent="0.3">
      <c r="A1561">
        <v>12253</v>
      </c>
      <c r="B1561">
        <v>224687</v>
      </c>
      <c r="C1561">
        <v>256969</v>
      </c>
      <c r="D1561">
        <v>6587</v>
      </c>
      <c r="G1561" t="s">
        <v>1924</v>
      </c>
      <c r="H1561" t="s">
        <v>1925</v>
      </c>
      <c r="I1561">
        <v>0</v>
      </c>
      <c r="J1561" t="s">
        <v>519</v>
      </c>
      <c r="K1561" t="s">
        <v>520</v>
      </c>
      <c r="L1561">
        <v>5</v>
      </c>
      <c r="M1561">
        <v>58</v>
      </c>
      <c r="N1561" t="s">
        <v>617</v>
      </c>
      <c r="O1561" t="s">
        <v>618</v>
      </c>
      <c r="P1561" t="s">
        <v>619</v>
      </c>
      <c r="Q1561" t="s">
        <v>524</v>
      </c>
      <c r="R1561" t="s">
        <v>525</v>
      </c>
      <c r="S1561" t="s">
        <v>526</v>
      </c>
      <c r="T1561" t="s">
        <v>527</v>
      </c>
      <c r="U1561" t="s">
        <v>779</v>
      </c>
      <c r="V1561" t="s">
        <v>780</v>
      </c>
      <c r="W1561" t="s">
        <v>541</v>
      </c>
      <c r="X1561" t="s">
        <v>542</v>
      </c>
      <c r="Y1561" t="s">
        <v>532</v>
      </c>
      <c r="Z1561" t="s">
        <v>533</v>
      </c>
      <c r="AA1561" t="s">
        <v>28</v>
      </c>
      <c r="AB1561" s="3">
        <v>5400</v>
      </c>
      <c r="AC1561">
        <v>0</v>
      </c>
      <c r="AD1561">
        <v>0</v>
      </c>
      <c r="AE1561" s="3">
        <v>5400</v>
      </c>
      <c r="AF1561" s="3">
        <f t="shared" si="98"/>
        <v>0</v>
      </c>
      <c r="AG1561" s="3">
        <v>5400</v>
      </c>
      <c r="AH1561" s="3">
        <f t="shared" si="100"/>
        <v>5578.2</v>
      </c>
      <c r="AI1561" s="3">
        <f t="shared" si="101"/>
        <v>5756.7024000000001</v>
      </c>
      <c r="AJ1561">
        <v>0</v>
      </c>
      <c r="AK1561">
        <v>0</v>
      </c>
      <c r="AL1561">
        <v>0</v>
      </c>
      <c r="AM1561">
        <f t="shared" si="99"/>
        <v>0</v>
      </c>
      <c r="AN1561">
        <v>5400</v>
      </c>
      <c r="AO1561">
        <v>0</v>
      </c>
    </row>
    <row r="1562" spans="1:41" hidden="1" x14ac:dyDescent="0.3">
      <c r="A1562">
        <v>12390</v>
      </c>
      <c r="B1562">
        <v>231915</v>
      </c>
      <c r="C1562">
        <v>256331</v>
      </c>
      <c r="D1562">
        <v>6565</v>
      </c>
      <c r="G1562" t="s">
        <v>2004</v>
      </c>
      <c r="H1562" t="s">
        <v>2005</v>
      </c>
      <c r="I1562">
        <v>0</v>
      </c>
      <c r="J1562" t="s">
        <v>519</v>
      </c>
      <c r="K1562" t="s">
        <v>520</v>
      </c>
      <c r="L1562">
        <v>5</v>
      </c>
      <c r="M1562">
        <v>58</v>
      </c>
      <c r="N1562" t="s">
        <v>617</v>
      </c>
      <c r="O1562" t="s">
        <v>618</v>
      </c>
      <c r="P1562" t="s">
        <v>619</v>
      </c>
      <c r="Q1562" t="s">
        <v>524</v>
      </c>
      <c r="R1562" t="s">
        <v>525</v>
      </c>
      <c r="S1562" t="s">
        <v>526</v>
      </c>
      <c r="T1562" t="s">
        <v>527</v>
      </c>
      <c r="U1562" t="s">
        <v>779</v>
      </c>
      <c r="V1562" t="s">
        <v>780</v>
      </c>
      <c r="W1562" t="s">
        <v>541</v>
      </c>
      <c r="X1562" t="s">
        <v>542</v>
      </c>
      <c r="Y1562" t="s">
        <v>1102</v>
      </c>
      <c r="Z1562" t="s">
        <v>1103</v>
      </c>
      <c r="AA1562" t="s">
        <v>24</v>
      </c>
      <c r="AB1562" s="3">
        <v>48600</v>
      </c>
      <c r="AC1562">
        <v>25000</v>
      </c>
      <c r="AD1562">
        <v>0</v>
      </c>
      <c r="AE1562" s="3">
        <v>80600</v>
      </c>
      <c r="AF1562" s="3">
        <f t="shared" si="98"/>
        <v>0</v>
      </c>
      <c r="AG1562" s="3">
        <v>80600</v>
      </c>
      <c r="AH1562" s="3">
        <f t="shared" si="100"/>
        <v>83259.799999999988</v>
      </c>
      <c r="AI1562" s="3">
        <f t="shared" si="101"/>
        <v>85924.113599999997</v>
      </c>
      <c r="AJ1562">
        <v>4500</v>
      </c>
      <c r="AK1562">
        <v>16021.74</v>
      </c>
      <c r="AL1562">
        <v>40056.32</v>
      </c>
      <c r="AM1562">
        <f t="shared" si="99"/>
        <v>80112.639999999999</v>
      </c>
      <c r="AN1562">
        <v>20021.939999999999</v>
      </c>
      <c r="AO1562">
        <v>49.7</v>
      </c>
    </row>
    <row r="1563" spans="1:41" hidden="1" x14ac:dyDescent="0.3">
      <c r="A1563">
        <v>12244</v>
      </c>
      <c r="B1563">
        <v>231992</v>
      </c>
      <c r="C1563">
        <v>256393</v>
      </c>
      <c r="D1563">
        <v>6515</v>
      </c>
      <c r="G1563" t="s">
        <v>1890</v>
      </c>
      <c r="H1563" t="s">
        <v>1891</v>
      </c>
      <c r="I1563">
        <v>0</v>
      </c>
      <c r="J1563" t="s">
        <v>519</v>
      </c>
      <c r="K1563" t="s">
        <v>520</v>
      </c>
      <c r="L1563">
        <v>5</v>
      </c>
      <c r="M1563">
        <v>58</v>
      </c>
      <c r="N1563" t="s">
        <v>617</v>
      </c>
      <c r="O1563" t="s">
        <v>618</v>
      </c>
      <c r="P1563" t="s">
        <v>619</v>
      </c>
      <c r="Q1563" t="s">
        <v>524</v>
      </c>
      <c r="R1563" t="s">
        <v>525</v>
      </c>
      <c r="S1563" t="s">
        <v>526</v>
      </c>
      <c r="T1563" t="s">
        <v>527</v>
      </c>
      <c r="U1563" t="s">
        <v>779</v>
      </c>
      <c r="V1563" t="s">
        <v>780</v>
      </c>
      <c r="W1563" t="s">
        <v>541</v>
      </c>
      <c r="X1563" t="s">
        <v>542</v>
      </c>
      <c r="Y1563" t="s">
        <v>1102</v>
      </c>
      <c r="Z1563" t="s">
        <v>1103</v>
      </c>
      <c r="AA1563" t="s">
        <v>24</v>
      </c>
      <c r="AB1563" s="3">
        <v>68040</v>
      </c>
      <c r="AC1563">
        <v>5000</v>
      </c>
      <c r="AD1563">
        <v>0</v>
      </c>
      <c r="AE1563" s="3">
        <v>80040</v>
      </c>
      <c r="AF1563" s="3">
        <f t="shared" si="98"/>
        <v>0</v>
      </c>
      <c r="AG1563" s="3">
        <v>80040</v>
      </c>
      <c r="AH1563" s="3">
        <f t="shared" si="100"/>
        <v>82681.319999999992</v>
      </c>
      <c r="AI1563" s="3">
        <f t="shared" si="101"/>
        <v>85327.122239999997</v>
      </c>
      <c r="AJ1563">
        <v>1243.48</v>
      </c>
      <c r="AK1563">
        <v>35004.370000000003</v>
      </c>
      <c r="AL1563">
        <v>29429.91</v>
      </c>
      <c r="AM1563">
        <f t="shared" si="99"/>
        <v>58859.82</v>
      </c>
      <c r="AN1563">
        <v>14362.24</v>
      </c>
      <c r="AO1563">
        <v>36.770000000000003</v>
      </c>
    </row>
    <row r="1564" spans="1:41" hidden="1" x14ac:dyDescent="0.3">
      <c r="A1564">
        <v>10811</v>
      </c>
      <c r="B1564">
        <v>201810</v>
      </c>
      <c r="C1564">
        <v>239290</v>
      </c>
      <c r="D1564">
        <v>127</v>
      </c>
      <c r="G1564" t="s">
        <v>917</v>
      </c>
      <c r="H1564" t="s">
        <v>918</v>
      </c>
      <c r="I1564">
        <v>0</v>
      </c>
      <c r="J1564" t="s">
        <v>519</v>
      </c>
      <c r="K1564" t="s">
        <v>520</v>
      </c>
      <c r="L1564">
        <v>6</v>
      </c>
      <c r="M1564">
        <v>66</v>
      </c>
      <c r="N1564" t="s">
        <v>840</v>
      </c>
      <c r="O1564" t="s">
        <v>841</v>
      </c>
      <c r="P1564" t="s">
        <v>842</v>
      </c>
      <c r="Q1564" t="s">
        <v>524</v>
      </c>
      <c r="R1564" t="s">
        <v>525</v>
      </c>
      <c r="S1564" t="s">
        <v>526</v>
      </c>
      <c r="T1564" t="s">
        <v>527</v>
      </c>
      <c r="U1564" t="s">
        <v>554</v>
      </c>
      <c r="V1564" t="s">
        <v>555</v>
      </c>
      <c r="W1564" t="s">
        <v>629</v>
      </c>
      <c r="X1564" t="s">
        <v>630</v>
      </c>
      <c r="Y1564" t="s">
        <v>588</v>
      </c>
      <c r="Z1564" t="s">
        <v>589</v>
      </c>
      <c r="AA1564" t="s">
        <v>29</v>
      </c>
      <c r="AB1564" s="3">
        <v>7632</v>
      </c>
      <c r="AC1564">
        <v>0</v>
      </c>
      <c r="AD1564">
        <v>0</v>
      </c>
      <c r="AE1564" s="3">
        <v>7632</v>
      </c>
      <c r="AF1564" s="3">
        <f t="shared" si="98"/>
        <v>0</v>
      </c>
      <c r="AG1564" s="3">
        <v>7632</v>
      </c>
      <c r="AH1564" s="3">
        <f t="shared" si="100"/>
        <v>7883.8559999999998</v>
      </c>
      <c r="AI1564" s="3">
        <f t="shared" si="101"/>
        <v>8136.139392</v>
      </c>
      <c r="AJ1564">
        <v>0</v>
      </c>
      <c r="AK1564">
        <v>0</v>
      </c>
      <c r="AL1564">
        <v>0</v>
      </c>
      <c r="AM1564">
        <f t="shared" si="99"/>
        <v>0</v>
      </c>
      <c r="AN1564">
        <v>7632</v>
      </c>
      <c r="AO1564">
        <v>0</v>
      </c>
    </row>
    <row r="1565" spans="1:41" hidden="1" x14ac:dyDescent="0.3">
      <c r="A1565">
        <v>10749</v>
      </c>
      <c r="B1565">
        <v>202581</v>
      </c>
      <c r="C1565">
        <v>240050</v>
      </c>
      <c r="D1565">
        <v>65</v>
      </c>
      <c r="G1565" t="s">
        <v>770</v>
      </c>
      <c r="H1565" t="s">
        <v>771</v>
      </c>
      <c r="I1565">
        <v>0</v>
      </c>
      <c r="J1565" t="s">
        <v>519</v>
      </c>
      <c r="K1565" t="s">
        <v>520</v>
      </c>
      <c r="L1565">
        <v>2</v>
      </c>
      <c r="M1565">
        <v>25</v>
      </c>
      <c r="N1565" t="s">
        <v>760</v>
      </c>
      <c r="O1565" t="s">
        <v>761</v>
      </c>
      <c r="P1565" t="s">
        <v>762</v>
      </c>
      <c r="Q1565" t="s">
        <v>524</v>
      </c>
      <c r="R1565" t="s">
        <v>525</v>
      </c>
      <c r="S1565" t="s">
        <v>526</v>
      </c>
      <c r="T1565" t="s">
        <v>527</v>
      </c>
      <c r="U1565" t="s">
        <v>554</v>
      </c>
      <c r="V1565" t="s">
        <v>555</v>
      </c>
      <c r="W1565" t="s">
        <v>541</v>
      </c>
      <c r="X1565" t="s">
        <v>542</v>
      </c>
      <c r="Y1565" t="s">
        <v>588</v>
      </c>
      <c r="Z1565" t="s">
        <v>589</v>
      </c>
      <c r="AA1565" t="s">
        <v>29</v>
      </c>
      <c r="AB1565" s="3">
        <v>7225</v>
      </c>
      <c r="AC1565">
        <v>0</v>
      </c>
      <c r="AD1565">
        <v>0</v>
      </c>
      <c r="AE1565" s="3">
        <v>7225</v>
      </c>
      <c r="AF1565" s="3">
        <f t="shared" si="98"/>
        <v>0</v>
      </c>
      <c r="AG1565" s="3">
        <v>7225</v>
      </c>
      <c r="AH1565" s="3">
        <f t="shared" si="100"/>
        <v>7463.4249999999993</v>
      </c>
      <c r="AI1565" s="3">
        <f t="shared" si="101"/>
        <v>7702.2545999999993</v>
      </c>
      <c r="AJ1565">
        <v>0</v>
      </c>
      <c r="AK1565">
        <v>0</v>
      </c>
      <c r="AL1565">
        <v>0</v>
      </c>
      <c r="AM1565">
        <f t="shared" si="99"/>
        <v>0</v>
      </c>
      <c r="AN1565">
        <v>7225</v>
      </c>
      <c r="AO1565">
        <v>0</v>
      </c>
    </row>
    <row r="1566" spans="1:41" hidden="1" x14ac:dyDescent="0.3">
      <c r="A1566">
        <v>12254</v>
      </c>
      <c r="B1566">
        <v>224688</v>
      </c>
      <c r="C1566">
        <v>256970</v>
      </c>
      <c r="D1566">
        <v>6588</v>
      </c>
      <c r="G1566" t="s">
        <v>1928</v>
      </c>
      <c r="H1566" t="s">
        <v>1929</v>
      </c>
      <c r="I1566">
        <v>0</v>
      </c>
      <c r="J1566" t="s">
        <v>519</v>
      </c>
      <c r="K1566" t="s">
        <v>520</v>
      </c>
      <c r="L1566">
        <v>5</v>
      </c>
      <c r="M1566">
        <v>58</v>
      </c>
      <c r="N1566" t="s">
        <v>617</v>
      </c>
      <c r="O1566" t="s">
        <v>618</v>
      </c>
      <c r="P1566" t="s">
        <v>619</v>
      </c>
      <c r="Q1566" t="s">
        <v>524</v>
      </c>
      <c r="R1566" t="s">
        <v>525</v>
      </c>
      <c r="S1566" t="s">
        <v>526</v>
      </c>
      <c r="T1566" t="s">
        <v>527</v>
      </c>
      <c r="U1566" t="s">
        <v>779</v>
      </c>
      <c r="V1566" t="s">
        <v>780</v>
      </c>
      <c r="W1566" t="s">
        <v>541</v>
      </c>
      <c r="X1566" t="s">
        <v>542</v>
      </c>
      <c r="Y1566" t="s">
        <v>532</v>
      </c>
      <c r="Z1566" t="s">
        <v>533</v>
      </c>
      <c r="AA1566" t="s">
        <v>28</v>
      </c>
      <c r="AB1566" s="3">
        <v>5400</v>
      </c>
      <c r="AC1566">
        <v>0</v>
      </c>
      <c r="AD1566">
        <v>0</v>
      </c>
      <c r="AE1566" s="3">
        <v>5400</v>
      </c>
      <c r="AF1566" s="3">
        <f t="shared" si="98"/>
        <v>0</v>
      </c>
      <c r="AG1566" s="3">
        <v>5400</v>
      </c>
      <c r="AH1566" s="3">
        <f t="shared" si="100"/>
        <v>5578.2</v>
      </c>
      <c r="AI1566" s="3">
        <f t="shared" si="101"/>
        <v>5756.7024000000001</v>
      </c>
      <c r="AJ1566">
        <v>0</v>
      </c>
      <c r="AK1566">
        <v>0</v>
      </c>
      <c r="AL1566">
        <v>0</v>
      </c>
      <c r="AM1566">
        <f t="shared" si="99"/>
        <v>0</v>
      </c>
      <c r="AN1566">
        <v>5400</v>
      </c>
      <c r="AO1566">
        <v>0</v>
      </c>
    </row>
    <row r="1567" spans="1:41" hidden="1" x14ac:dyDescent="0.3">
      <c r="A1567">
        <v>11489</v>
      </c>
      <c r="B1567">
        <v>225919</v>
      </c>
      <c r="C1567">
        <v>257510</v>
      </c>
      <c r="D1567">
        <v>2286</v>
      </c>
      <c r="G1567" t="s">
        <v>1667</v>
      </c>
      <c r="H1567" t="s">
        <v>1668</v>
      </c>
      <c r="I1567">
        <v>0</v>
      </c>
      <c r="J1567" t="s">
        <v>519</v>
      </c>
      <c r="K1567" t="s">
        <v>520</v>
      </c>
      <c r="L1567">
        <v>10</v>
      </c>
      <c r="M1567">
        <v>106</v>
      </c>
      <c r="N1567" t="s">
        <v>1161</v>
      </c>
      <c r="O1567" t="s">
        <v>565</v>
      </c>
      <c r="P1567" t="s">
        <v>566</v>
      </c>
      <c r="Q1567" t="s">
        <v>524</v>
      </c>
      <c r="R1567" t="s">
        <v>525</v>
      </c>
      <c r="S1567" t="s">
        <v>526</v>
      </c>
      <c r="T1567" t="s">
        <v>527</v>
      </c>
      <c r="U1567" t="s">
        <v>554</v>
      </c>
      <c r="V1567" t="s">
        <v>555</v>
      </c>
      <c r="W1567" t="s">
        <v>541</v>
      </c>
      <c r="X1567" t="s">
        <v>542</v>
      </c>
      <c r="Y1567" t="s">
        <v>944</v>
      </c>
      <c r="Z1567" t="s">
        <v>945</v>
      </c>
      <c r="AA1567" t="s">
        <v>29</v>
      </c>
      <c r="AB1567" s="3">
        <v>7200</v>
      </c>
      <c r="AC1567">
        <v>0</v>
      </c>
      <c r="AD1567">
        <v>0</v>
      </c>
      <c r="AE1567" s="3">
        <v>7200</v>
      </c>
      <c r="AF1567" s="3">
        <f t="shared" si="98"/>
        <v>0</v>
      </c>
      <c r="AG1567" s="3">
        <v>7200</v>
      </c>
      <c r="AH1567" s="3">
        <f t="shared" si="100"/>
        <v>7437.5999999999995</v>
      </c>
      <c r="AI1567" s="3">
        <f t="shared" si="101"/>
        <v>7675.6031999999996</v>
      </c>
      <c r="AJ1567">
        <v>0</v>
      </c>
      <c r="AK1567">
        <v>0</v>
      </c>
      <c r="AL1567">
        <v>0</v>
      </c>
      <c r="AM1567">
        <f t="shared" si="99"/>
        <v>0</v>
      </c>
      <c r="AN1567">
        <v>7200</v>
      </c>
      <c r="AO1567">
        <v>0</v>
      </c>
    </row>
    <row r="1568" spans="1:41" hidden="1" x14ac:dyDescent="0.3">
      <c r="A1568">
        <v>12327</v>
      </c>
      <c r="B1568">
        <v>224543</v>
      </c>
      <c r="C1568">
        <v>256860</v>
      </c>
      <c r="D1568">
        <v>6550</v>
      </c>
      <c r="G1568" t="s">
        <v>2102</v>
      </c>
      <c r="H1568" t="s">
        <v>2103</v>
      </c>
      <c r="I1568">
        <v>0</v>
      </c>
      <c r="J1568" t="s">
        <v>519</v>
      </c>
      <c r="K1568" t="s">
        <v>520</v>
      </c>
      <c r="L1568">
        <v>5</v>
      </c>
      <c r="M1568">
        <v>58</v>
      </c>
      <c r="N1568" t="s">
        <v>617</v>
      </c>
      <c r="O1568" t="s">
        <v>618</v>
      </c>
      <c r="P1568" t="s">
        <v>619</v>
      </c>
      <c r="Q1568" t="s">
        <v>524</v>
      </c>
      <c r="R1568" t="s">
        <v>525</v>
      </c>
      <c r="S1568" t="s">
        <v>526</v>
      </c>
      <c r="T1568" t="s">
        <v>527</v>
      </c>
      <c r="U1568" t="s">
        <v>779</v>
      </c>
      <c r="V1568" t="s">
        <v>780</v>
      </c>
      <c r="W1568" t="s">
        <v>541</v>
      </c>
      <c r="X1568" t="s">
        <v>542</v>
      </c>
      <c r="Y1568" t="s">
        <v>532</v>
      </c>
      <c r="Z1568" t="s">
        <v>533</v>
      </c>
      <c r="AA1568" t="s">
        <v>28</v>
      </c>
      <c r="AB1568" s="3">
        <v>5400</v>
      </c>
      <c r="AC1568">
        <v>0</v>
      </c>
      <c r="AD1568">
        <v>0</v>
      </c>
      <c r="AE1568" s="3">
        <v>5400</v>
      </c>
      <c r="AF1568" s="3">
        <f t="shared" si="98"/>
        <v>0</v>
      </c>
      <c r="AG1568" s="3">
        <v>5400</v>
      </c>
      <c r="AH1568" s="3">
        <f t="shared" si="100"/>
        <v>5578.2</v>
      </c>
      <c r="AI1568" s="3">
        <f t="shared" si="101"/>
        <v>5756.7024000000001</v>
      </c>
      <c r="AJ1568">
        <v>0</v>
      </c>
      <c r="AK1568">
        <v>0</v>
      </c>
      <c r="AL1568">
        <v>0</v>
      </c>
      <c r="AM1568">
        <f t="shared" si="99"/>
        <v>0</v>
      </c>
      <c r="AN1568">
        <v>5400</v>
      </c>
      <c r="AO1568">
        <v>0</v>
      </c>
    </row>
    <row r="1569" spans="1:41" hidden="1" x14ac:dyDescent="0.3">
      <c r="A1569">
        <v>12371</v>
      </c>
      <c r="B1569">
        <v>231847</v>
      </c>
      <c r="C1569">
        <v>256266</v>
      </c>
      <c r="D1569">
        <v>6535</v>
      </c>
      <c r="G1569" t="s">
        <v>2006</v>
      </c>
      <c r="H1569" t="s">
        <v>2007</v>
      </c>
      <c r="I1569">
        <v>0</v>
      </c>
      <c r="J1569" t="s">
        <v>519</v>
      </c>
      <c r="K1569" t="s">
        <v>520</v>
      </c>
      <c r="L1569">
        <v>5</v>
      </c>
      <c r="M1569">
        <v>58</v>
      </c>
      <c r="N1569" t="s">
        <v>617</v>
      </c>
      <c r="O1569" t="s">
        <v>618</v>
      </c>
      <c r="P1569" t="s">
        <v>619</v>
      </c>
      <c r="Q1569" t="s">
        <v>524</v>
      </c>
      <c r="R1569" t="s">
        <v>525</v>
      </c>
      <c r="S1569" t="s">
        <v>526</v>
      </c>
      <c r="T1569" t="s">
        <v>527</v>
      </c>
      <c r="U1569" t="s">
        <v>779</v>
      </c>
      <c r="V1569" t="s">
        <v>780</v>
      </c>
      <c r="W1569" t="s">
        <v>541</v>
      </c>
      <c r="X1569" t="s">
        <v>542</v>
      </c>
      <c r="Y1569" t="s">
        <v>1102</v>
      </c>
      <c r="Z1569" t="s">
        <v>1103</v>
      </c>
      <c r="AA1569" t="s">
        <v>24</v>
      </c>
      <c r="AB1569" s="3">
        <v>34020</v>
      </c>
      <c r="AC1569">
        <v>4000</v>
      </c>
      <c r="AD1569">
        <v>0</v>
      </c>
      <c r="AE1569" s="3">
        <v>78020</v>
      </c>
      <c r="AF1569" s="3">
        <f t="shared" si="98"/>
        <v>0</v>
      </c>
      <c r="AG1569" s="3">
        <v>78020</v>
      </c>
      <c r="AH1569" s="3">
        <f t="shared" si="100"/>
        <v>80594.659999999989</v>
      </c>
      <c r="AI1569" s="3">
        <f t="shared" si="101"/>
        <v>83173.689119999995</v>
      </c>
      <c r="AJ1569">
        <v>0</v>
      </c>
      <c r="AK1569">
        <v>0</v>
      </c>
      <c r="AL1569">
        <v>68923.710000000006</v>
      </c>
      <c r="AM1569">
        <f t="shared" si="99"/>
        <v>137847.42000000001</v>
      </c>
      <c r="AN1569">
        <v>9096.2900000000009</v>
      </c>
      <c r="AO1569">
        <v>88.34</v>
      </c>
    </row>
    <row r="1570" spans="1:41" hidden="1" x14ac:dyDescent="0.3">
      <c r="A1570">
        <v>12332</v>
      </c>
      <c r="B1570">
        <v>224670</v>
      </c>
      <c r="C1570">
        <v>256954</v>
      </c>
      <c r="D1570">
        <v>6566</v>
      </c>
      <c r="G1570" t="s">
        <v>2108</v>
      </c>
      <c r="H1570" t="s">
        <v>2109</v>
      </c>
      <c r="I1570">
        <v>0</v>
      </c>
      <c r="J1570" t="s">
        <v>519</v>
      </c>
      <c r="K1570" t="s">
        <v>520</v>
      </c>
      <c r="L1570">
        <v>5</v>
      </c>
      <c r="M1570">
        <v>58</v>
      </c>
      <c r="N1570" t="s">
        <v>617</v>
      </c>
      <c r="O1570" t="s">
        <v>618</v>
      </c>
      <c r="P1570" t="s">
        <v>619</v>
      </c>
      <c r="Q1570" t="s">
        <v>524</v>
      </c>
      <c r="R1570" t="s">
        <v>525</v>
      </c>
      <c r="S1570" t="s">
        <v>526</v>
      </c>
      <c r="T1570" t="s">
        <v>527</v>
      </c>
      <c r="U1570" t="s">
        <v>779</v>
      </c>
      <c r="V1570" t="s">
        <v>780</v>
      </c>
      <c r="W1570" t="s">
        <v>541</v>
      </c>
      <c r="X1570" t="s">
        <v>542</v>
      </c>
      <c r="Y1570" t="s">
        <v>532</v>
      </c>
      <c r="Z1570" t="s">
        <v>533</v>
      </c>
      <c r="AA1570" t="s">
        <v>28</v>
      </c>
      <c r="AB1570" s="3">
        <v>5400</v>
      </c>
      <c r="AC1570">
        <v>0</v>
      </c>
      <c r="AD1570">
        <v>0</v>
      </c>
      <c r="AE1570" s="3">
        <v>5400</v>
      </c>
      <c r="AF1570" s="3">
        <f t="shared" si="98"/>
        <v>0</v>
      </c>
      <c r="AG1570" s="3">
        <v>5400</v>
      </c>
      <c r="AH1570" s="3">
        <f t="shared" si="100"/>
        <v>5578.2</v>
      </c>
      <c r="AI1570" s="3">
        <f t="shared" si="101"/>
        <v>5756.7024000000001</v>
      </c>
      <c r="AJ1570">
        <v>0</v>
      </c>
      <c r="AK1570">
        <v>0</v>
      </c>
      <c r="AL1570">
        <v>0</v>
      </c>
      <c r="AM1570">
        <f t="shared" si="99"/>
        <v>0</v>
      </c>
      <c r="AN1570">
        <v>5400</v>
      </c>
      <c r="AO1570">
        <v>0</v>
      </c>
    </row>
    <row r="1571" spans="1:41" hidden="1" x14ac:dyDescent="0.3">
      <c r="A1571">
        <v>12390</v>
      </c>
      <c r="B1571">
        <v>224573</v>
      </c>
      <c r="C1571">
        <v>256886</v>
      </c>
      <c r="D1571">
        <v>6565</v>
      </c>
      <c r="G1571" t="s">
        <v>2004</v>
      </c>
      <c r="H1571" t="s">
        <v>2005</v>
      </c>
      <c r="I1571">
        <v>0</v>
      </c>
      <c r="J1571" t="s">
        <v>519</v>
      </c>
      <c r="K1571" t="s">
        <v>520</v>
      </c>
      <c r="L1571">
        <v>5</v>
      </c>
      <c r="M1571">
        <v>58</v>
      </c>
      <c r="N1571" t="s">
        <v>617</v>
      </c>
      <c r="O1571" t="s">
        <v>618</v>
      </c>
      <c r="P1571" t="s">
        <v>619</v>
      </c>
      <c r="Q1571" t="s">
        <v>524</v>
      </c>
      <c r="R1571" t="s">
        <v>525</v>
      </c>
      <c r="S1571" t="s">
        <v>526</v>
      </c>
      <c r="T1571" t="s">
        <v>527</v>
      </c>
      <c r="U1571" t="s">
        <v>779</v>
      </c>
      <c r="V1571" t="s">
        <v>780</v>
      </c>
      <c r="W1571" t="s">
        <v>541</v>
      </c>
      <c r="X1571" t="s">
        <v>542</v>
      </c>
      <c r="Y1571" t="s">
        <v>532</v>
      </c>
      <c r="Z1571" t="s">
        <v>533</v>
      </c>
      <c r="AA1571" t="s">
        <v>28</v>
      </c>
      <c r="AB1571" s="3">
        <v>5400</v>
      </c>
      <c r="AC1571">
        <v>0</v>
      </c>
      <c r="AD1571">
        <v>0</v>
      </c>
      <c r="AE1571" s="3">
        <v>5400</v>
      </c>
      <c r="AF1571" s="3">
        <f t="shared" si="98"/>
        <v>0</v>
      </c>
      <c r="AG1571" s="3">
        <v>5400</v>
      </c>
      <c r="AH1571" s="3">
        <f t="shared" si="100"/>
        <v>5578.2</v>
      </c>
      <c r="AI1571" s="3">
        <f t="shared" si="101"/>
        <v>5756.7024000000001</v>
      </c>
      <c r="AJ1571">
        <v>0</v>
      </c>
      <c r="AK1571">
        <v>0</v>
      </c>
      <c r="AL1571">
        <v>0</v>
      </c>
      <c r="AM1571">
        <f t="shared" si="99"/>
        <v>0</v>
      </c>
      <c r="AN1571">
        <v>5400</v>
      </c>
      <c r="AO1571">
        <v>0</v>
      </c>
    </row>
    <row r="1572" spans="1:41" hidden="1" x14ac:dyDescent="0.3">
      <c r="A1572">
        <v>10754</v>
      </c>
      <c r="B1572">
        <v>208955</v>
      </c>
      <c r="C1572">
        <v>246325</v>
      </c>
      <c r="D1572">
        <v>70</v>
      </c>
      <c r="G1572" t="s">
        <v>781</v>
      </c>
      <c r="H1572" t="s">
        <v>782</v>
      </c>
      <c r="I1572">
        <v>0</v>
      </c>
      <c r="J1572" t="s">
        <v>519</v>
      </c>
      <c r="K1572" t="s">
        <v>520</v>
      </c>
      <c r="L1572">
        <v>7</v>
      </c>
      <c r="M1572">
        <v>76</v>
      </c>
      <c r="N1572" t="s">
        <v>521</v>
      </c>
      <c r="O1572" t="s">
        <v>522</v>
      </c>
      <c r="P1572" t="s">
        <v>523</v>
      </c>
      <c r="Q1572" t="s">
        <v>524</v>
      </c>
      <c r="R1572" t="s">
        <v>525</v>
      </c>
      <c r="S1572" t="s">
        <v>526</v>
      </c>
      <c r="T1572" t="s">
        <v>527</v>
      </c>
      <c r="U1572" t="s">
        <v>554</v>
      </c>
      <c r="V1572" t="s">
        <v>555</v>
      </c>
      <c r="W1572" t="s">
        <v>530</v>
      </c>
      <c r="X1572" t="s">
        <v>531</v>
      </c>
      <c r="Y1572" t="s">
        <v>597</v>
      </c>
      <c r="Z1572" t="s">
        <v>598</v>
      </c>
      <c r="AA1572" t="s">
        <v>29</v>
      </c>
      <c r="AB1572" s="3">
        <v>7000</v>
      </c>
      <c r="AC1572">
        <v>0</v>
      </c>
      <c r="AD1572">
        <v>0</v>
      </c>
      <c r="AE1572" s="3">
        <v>7000</v>
      </c>
      <c r="AF1572" s="3">
        <f t="shared" si="98"/>
        <v>0</v>
      </c>
      <c r="AG1572" s="3">
        <v>7000</v>
      </c>
      <c r="AH1572" s="3">
        <f t="shared" si="100"/>
        <v>7230.9999999999991</v>
      </c>
      <c r="AI1572" s="3">
        <f t="shared" si="101"/>
        <v>7462.3919999999989</v>
      </c>
      <c r="AJ1572">
        <v>0</v>
      </c>
      <c r="AK1572">
        <v>0</v>
      </c>
      <c r="AL1572">
        <v>753</v>
      </c>
      <c r="AM1572">
        <f t="shared" si="99"/>
        <v>1506</v>
      </c>
      <c r="AN1572">
        <v>6247</v>
      </c>
      <c r="AO1572">
        <v>10.76</v>
      </c>
    </row>
    <row r="1573" spans="1:41" hidden="1" x14ac:dyDescent="0.3">
      <c r="A1573">
        <v>11096</v>
      </c>
      <c r="B1573">
        <v>225010</v>
      </c>
      <c r="C1573">
        <v>257141</v>
      </c>
      <c r="D1573">
        <v>412</v>
      </c>
      <c r="G1573" t="s">
        <v>1404</v>
      </c>
      <c r="H1573" t="s">
        <v>1405</v>
      </c>
      <c r="I1573">
        <v>0</v>
      </c>
      <c r="J1573" t="s">
        <v>519</v>
      </c>
      <c r="K1573" t="s">
        <v>520</v>
      </c>
      <c r="L1573">
        <v>3</v>
      </c>
      <c r="M1573">
        <v>85</v>
      </c>
      <c r="N1573" t="s">
        <v>724</v>
      </c>
      <c r="O1573" t="s">
        <v>570</v>
      </c>
      <c r="P1573" t="s">
        <v>571</v>
      </c>
      <c r="Q1573" t="s">
        <v>524</v>
      </c>
      <c r="R1573" t="s">
        <v>525</v>
      </c>
      <c r="S1573" t="s">
        <v>526</v>
      </c>
      <c r="T1573" t="s">
        <v>527</v>
      </c>
      <c r="U1573" t="s">
        <v>554</v>
      </c>
      <c r="V1573" t="s">
        <v>555</v>
      </c>
      <c r="W1573" t="s">
        <v>541</v>
      </c>
      <c r="X1573" t="s">
        <v>542</v>
      </c>
      <c r="Y1573" t="s">
        <v>597</v>
      </c>
      <c r="Z1573" t="s">
        <v>598</v>
      </c>
      <c r="AA1573" t="s">
        <v>29</v>
      </c>
      <c r="AB1573" s="3">
        <v>7000</v>
      </c>
      <c r="AC1573">
        <v>0</v>
      </c>
      <c r="AD1573">
        <v>0</v>
      </c>
      <c r="AE1573" s="3">
        <v>7000</v>
      </c>
      <c r="AF1573" s="3">
        <f t="shared" si="98"/>
        <v>0</v>
      </c>
      <c r="AG1573" s="3">
        <v>7000</v>
      </c>
      <c r="AH1573" s="3">
        <f t="shared" si="100"/>
        <v>7230.9999999999991</v>
      </c>
      <c r="AI1573" s="3">
        <f t="shared" si="101"/>
        <v>7462.3919999999989</v>
      </c>
      <c r="AJ1573">
        <v>0</v>
      </c>
      <c r="AK1573">
        <v>0</v>
      </c>
      <c r="AL1573">
        <v>1495</v>
      </c>
      <c r="AM1573">
        <f t="shared" si="99"/>
        <v>2990</v>
      </c>
      <c r="AN1573">
        <v>5505</v>
      </c>
      <c r="AO1573">
        <v>21.36</v>
      </c>
    </row>
    <row r="1574" spans="1:41" hidden="1" x14ac:dyDescent="0.3">
      <c r="A1574">
        <v>12670</v>
      </c>
      <c r="B1574">
        <v>231656</v>
      </c>
      <c r="C1574">
        <v>257603</v>
      </c>
      <c r="D1574">
        <v>8727</v>
      </c>
      <c r="G1574" t="s">
        <v>2234</v>
      </c>
      <c r="H1574" t="s">
        <v>2235</v>
      </c>
      <c r="I1574">
        <v>0</v>
      </c>
      <c r="J1574" t="s">
        <v>519</v>
      </c>
      <c r="K1574" t="s">
        <v>520</v>
      </c>
      <c r="L1574">
        <v>3</v>
      </c>
      <c r="M1574">
        <v>85</v>
      </c>
      <c r="N1574" t="s">
        <v>724</v>
      </c>
      <c r="O1574" t="s">
        <v>618</v>
      </c>
      <c r="P1574" t="s">
        <v>619</v>
      </c>
      <c r="Q1574" t="s">
        <v>524</v>
      </c>
      <c r="R1574" t="s">
        <v>525</v>
      </c>
      <c r="S1574" t="s">
        <v>526</v>
      </c>
      <c r="T1574" t="s">
        <v>527</v>
      </c>
      <c r="U1574" t="s">
        <v>779</v>
      </c>
      <c r="V1574" t="s">
        <v>780</v>
      </c>
      <c r="W1574" t="s">
        <v>530</v>
      </c>
      <c r="X1574" t="s">
        <v>531</v>
      </c>
      <c r="Y1574" t="s">
        <v>1882</v>
      </c>
      <c r="Z1574" t="s">
        <v>1883</v>
      </c>
      <c r="AA1574" t="s">
        <v>29</v>
      </c>
      <c r="AB1574" s="3">
        <v>6658</v>
      </c>
      <c r="AC1574">
        <v>0</v>
      </c>
      <c r="AD1574">
        <v>0</v>
      </c>
      <c r="AE1574" s="3">
        <v>6658</v>
      </c>
      <c r="AF1574" s="3">
        <f t="shared" ref="AF1574:AF1637" si="102">AG1574-AE1574</f>
        <v>0</v>
      </c>
      <c r="AG1574" s="3">
        <v>6658</v>
      </c>
      <c r="AH1574" s="3">
        <f t="shared" si="100"/>
        <v>6877.713999999999</v>
      </c>
      <c r="AI1574" s="3">
        <f t="shared" si="101"/>
        <v>7097.800847999999</v>
      </c>
      <c r="AJ1574">
        <v>0</v>
      </c>
      <c r="AK1574">
        <v>0</v>
      </c>
      <c r="AL1574">
        <v>0</v>
      </c>
      <c r="AM1574">
        <f t="shared" ref="AM1574:AM1637" si="103">AL1574*2</f>
        <v>0</v>
      </c>
      <c r="AN1574">
        <v>6658</v>
      </c>
      <c r="AO1574">
        <v>0</v>
      </c>
    </row>
    <row r="1575" spans="1:41" hidden="1" x14ac:dyDescent="0.3">
      <c r="A1575">
        <v>11029</v>
      </c>
      <c r="B1575">
        <v>200873</v>
      </c>
      <c r="C1575">
        <v>238365</v>
      </c>
      <c r="D1575">
        <v>345</v>
      </c>
      <c r="G1575" t="s">
        <v>1312</v>
      </c>
      <c r="H1575" t="s">
        <v>1313</v>
      </c>
      <c r="I1575">
        <v>0</v>
      </c>
      <c r="J1575" t="s">
        <v>519</v>
      </c>
      <c r="K1575" t="s">
        <v>520</v>
      </c>
      <c r="L1575">
        <v>6</v>
      </c>
      <c r="M1575">
        <v>61</v>
      </c>
      <c r="N1575" t="s">
        <v>788</v>
      </c>
      <c r="O1575" t="s">
        <v>545</v>
      </c>
      <c r="P1575" t="s">
        <v>546</v>
      </c>
      <c r="Q1575" t="s">
        <v>524</v>
      </c>
      <c r="R1575" t="s">
        <v>525</v>
      </c>
      <c r="S1575" t="s">
        <v>526</v>
      </c>
      <c r="T1575" t="s">
        <v>527</v>
      </c>
      <c r="U1575" t="s">
        <v>554</v>
      </c>
      <c r="V1575" t="s">
        <v>555</v>
      </c>
      <c r="W1575" t="s">
        <v>541</v>
      </c>
      <c r="X1575" t="s">
        <v>542</v>
      </c>
      <c r="Y1575" t="s">
        <v>727</v>
      </c>
      <c r="Z1575" t="s">
        <v>728</v>
      </c>
      <c r="AA1575" t="s">
        <v>29</v>
      </c>
      <c r="AB1575" s="3">
        <v>6800</v>
      </c>
      <c r="AC1575">
        <v>-300</v>
      </c>
      <c r="AD1575">
        <v>0</v>
      </c>
      <c r="AE1575" s="3">
        <v>6500</v>
      </c>
      <c r="AF1575" s="3">
        <f t="shared" si="102"/>
        <v>0</v>
      </c>
      <c r="AG1575" s="3">
        <v>6500</v>
      </c>
      <c r="AH1575" s="3">
        <f t="shared" si="100"/>
        <v>6714.4999999999991</v>
      </c>
      <c r="AI1575" s="3">
        <f t="shared" si="101"/>
        <v>6929.3639999999996</v>
      </c>
      <c r="AJ1575">
        <v>0</v>
      </c>
      <c r="AK1575">
        <v>0</v>
      </c>
      <c r="AL1575">
        <v>0</v>
      </c>
      <c r="AM1575">
        <f t="shared" si="103"/>
        <v>0</v>
      </c>
      <c r="AN1575">
        <v>6500</v>
      </c>
      <c r="AO1575">
        <v>0</v>
      </c>
    </row>
    <row r="1576" spans="1:41" hidden="1" x14ac:dyDescent="0.3">
      <c r="A1576">
        <v>12601</v>
      </c>
      <c r="B1576">
        <v>224810</v>
      </c>
      <c r="C1576">
        <v>257014</v>
      </c>
      <c r="D1576">
        <v>8617</v>
      </c>
      <c r="G1576" t="s">
        <v>2110</v>
      </c>
      <c r="H1576" t="s">
        <v>2111</v>
      </c>
      <c r="I1576">
        <v>0</v>
      </c>
      <c r="J1576" t="s">
        <v>519</v>
      </c>
      <c r="K1576" t="s">
        <v>520</v>
      </c>
      <c r="L1576">
        <v>5</v>
      </c>
      <c r="M1576">
        <v>58</v>
      </c>
      <c r="N1576" t="s">
        <v>617</v>
      </c>
      <c r="O1576" t="s">
        <v>618</v>
      </c>
      <c r="P1576" t="s">
        <v>619</v>
      </c>
      <c r="Q1576" t="s">
        <v>524</v>
      </c>
      <c r="R1576" t="s">
        <v>525</v>
      </c>
      <c r="S1576" t="s">
        <v>526</v>
      </c>
      <c r="T1576" t="s">
        <v>527</v>
      </c>
      <c r="U1576" t="s">
        <v>779</v>
      </c>
      <c r="V1576" t="s">
        <v>780</v>
      </c>
      <c r="W1576" t="s">
        <v>541</v>
      </c>
      <c r="X1576" t="s">
        <v>542</v>
      </c>
      <c r="Y1576" t="s">
        <v>532</v>
      </c>
      <c r="Z1576" t="s">
        <v>533</v>
      </c>
      <c r="AA1576" t="s">
        <v>28</v>
      </c>
      <c r="AB1576" s="3">
        <v>5400</v>
      </c>
      <c r="AC1576">
        <v>0</v>
      </c>
      <c r="AD1576">
        <v>0</v>
      </c>
      <c r="AE1576" s="3">
        <v>5400</v>
      </c>
      <c r="AF1576" s="3">
        <f t="shared" si="102"/>
        <v>0</v>
      </c>
      <c r="AG1576" s="3">
        <v>5400</v>
      </c>
      <c r="AH1576" s="3">
        <f t="shared" si="100"/>
        <v>5578.2</v>
      </c>
      <c r="AI1576" s="3">
        <f t="shared" si="101"/>
        <v>5756.7024000000001</v>
      </c>
      <c r="AJ1576">
        <v>0</v>
      </c>
      <c r="AK1576">
        <v>0</v>
      </c>
      <c r="AL1576">
        <v>0</v>
      </c>
      <c r="AM1576">
        <f t="shared" si="103"/>
        <v>0</v>
      </c>
      <c r="AN1576">
        <v>5400</v>
      </c>
      <c r="AO1576">
        <v>0</v>
      </c>
    </row>
    <row r="1577" spans="1:41" hidden="1" x14ac:dyDescent="0.3">
      <c r="A1577">
        <v>12253</v>
      </c>
      <c r="B1577">
        <v>231972</v>
      </c>
      <c r="C1577">
        <v>256373</v>
      </c>
      <c r="D1577">
        <v>6587</v>
      </c>
      <c r="G1577" t="s">
        <v>1924</v>
      </c>
      <c r="H1577" t="s">
        <v>1925</v>
      </c>
      <c r="I1577">
        <v>0</v>
      </c>
      <c r="J1577" t="s">
        <v>519</v>
      </c>
      <c r="K1577" t="s">
        <v>520</v>
      </c>
      <c r="L1577">
        <v>5</v>
      </c>
      <c r="M1577">
        <v>58</v>
      </c>
      <c r="N1577" t="s">
        <v>617</v>
      </c>
      <c r="O1577" t="s">
        <v>618</v>
      </c>
      <c r="P1577" t="s">
        <v>619</v>
      </c>
      <c r="Q1577" t="s">
        <v>524</v>
      </c>
      <c r="R1577" t="s">
        <v>525</v>
      </c>
      <c r="S1577" t="s">
        <v>526</v>
      </c>
      <c r="T1577" t="s">
        <v>527</v>
      </c>
      <c r="U1577" t="s">
        <v>779</v>
      </c>
      <c r="V1577" t="s">
        <v>780</v>
      </c>
      <c r="W1577" t="s">
        <v>541</v>
      </c>
      <c r="X1577" t="s">
        <v>542</v>
      </c>
      <c r="Y1577" t="s">
        <v>1102</v>
      </c>
      <c r="Z1577" t="s">
        <v>1103</v>
      </c>
      <c r="AA1577" t="s">
        <v>24</v>
      </c>
      <c r="AB1577" s="3">
        <v>48600</v>
      </c>
      <c r="AC1577">
        <v>10000</v>
      </c>
      <c r="AD1577">
        <v>0</v>
      </c>
      <c r="AE1577" s="3">
        <v>76600</v>
      </c>
      <c r="AF1577" s="3">
        <f t="shared" si="102"/>
        <v>0</v>
      </c>
      <c r="AG1577" s="3">
        <v>76600</v>
      </c>
      <c r="AH1577" s="3">
        <f t="shared" si="100"/>
        <v>79127.799999999988</v>
      </c>
      <c r="AI1577" s="3">
        <f t="shared" si="101"/>
        <v>81659.889599999995</v>
      </c>
      <c r="AJ1577">
        <v>12380</v>
      </c>
      <c r="AK1577">
        <v>0</v>
      </c>
      <c r="AL1577">
        <v>56080.27</v>
      </c>
      <c r="AM1577">
        <f t="shared" si="103"/>
        <v>112160.54</v>
      </c>
      <c r="AN1577">
        <v>8139.73</v>
      </c>
      <c r="AO1577">
        <v>73.209999999999994</v>
      </c>
    </row>
    <row r="1578" spans="1:41" hidden="1" x14ac:dyDescent="0.3">
      <c r="A1578">
        <v>12250</v>
      </c>
      <c r="B1578">
        <v>224269</v>
      </c>
      <c r="C1578">
        <v>256713</v>
      </c>
      <c r="D1578">
        <v>6521</v>
      </c>
      <c r="G1578" t="s">
        <v>1910</v>
      </c>
      <c r="H1578" t="s">
        <v>1911</v>
      </c>
      <c r="I1578">
        <v>0</v>
      </c>
      <c r="J1578" t="s">
        <v>519</v>
      </c>
      <c r="K1578" t="s">
        <v>520</v>
      </c>
      <c r="L1578">
        <v>5</v>
      </c>
      <c r="M1578">
        <v>58</v>
      </c>
      <c r="N1578" t="s">
        <v>617</v>
      </c>
      <c r="O1578" t="s">
        <v>618</v>
      </c>
      <c r="P1578" t="s">
        <v>619</v>
      </c>
      <c r="Q1578" t="s">
        <v>524</v>
      </c>
      <c r="R1578" t="s">
        <v>525</v>
      </c>
      <c r="S1578" t="s">
        <v>526</v>
      </c>
      <c r="T1578" t="s">
        <v>527</v>
      </c>
      <c r="U1578" t="s">
        <v>779</v>
      </c>
      <c r="V1578" t="s">
        <v>780</v>
      </c>
      <c r="W1578" t="s">
        <v>530</v>
      </c>
      <c r="X1578" t="s">
        <v>531</v>
      </c>
      <c r="Y1578" t="s">
        <v>706</v>
      </c>
      <c r="Z1578" t="s">
        <v>707</v>
      </c>
      <c r="AA1578" t="s">
        <v>28</v>
      </c>
      <c r="AB1578" s="3">
        <v>5337</v>
      </c>
      <c r="AC1578">
        <v>0</v>
      </c>
      <c r="AD1578">
        <v>0</v>
      </c>
      <c r="AE1578" s="3">
        <v>5337</v>
      </c>
      <c r="AF1578" s="3">
        <f t="shared" si="102"/>
        <v>0</v>
      </c>
      <c r="AG1578" s="3">
        <v>5337</v>
      </c>
      <c r="AH1578" s="3">
        <f t="shared" si="100"/>
        <v>5513.1209999999992</v>
      </c>
      <c r="AI1578" s="3">
        <f t="shared" si="101"/>
        <v>5689.5408719999996</v>
      </c>
      <c r="AJ1578">
        <v>0</v>
      </c>
      <c r="AK1578">
        <v>0</v>
      </c>
      <c r="AL1578">
        <v>0</v>
      </c>
      <c r="AM1578">
        <f t="shared" si="103"/>
        <v>0</v>
      </c>
      <c r="AN1578">
        <v>5337</v>
      </c>
      <c r="AO1578">
        <v>0</v>
      </c>
    </row>
    <row r="1579" spans="1:41" hidden="1" x14ac:dyDescent="0.3">
      <c r="A1579">
        <v>10766</v>
      </c>
      <c r="B1579">
        <v>235759</v>
      </c>
      <c r="C1579">
        <v>257562</v>
      </c>
      <c r="D1579">
        <v>82</v>
      </c>
      <c r="G1579" t="s">
        <v>802</v>
      </c>
      <c r="H1579" t="s">
        <v>803</v>
      </c>
      <c r="I1579">
        <v>0</v>
      </c>
      <c r="J1579" t="s">
        <v>519</v>
      </c>
      <c r="K1579" t="s">
        <v>520</v>
      </c>
      <c r="L1579">
        <v>4</v>
      </c>
      <c r="M1579">
        <v>54</v>
      </c>
      <c r="N1579" t="s">
        <v>804</v>
      </c>
      <c r="O1579" t="s">
        <v>805</v>
      </c>
      <c r="P1579" t="s">
        <v>806</v>
      </c>
      <c r="Q1579" t="s">
        <v>524</v>
      </c>
      <c r="R1579" t="s">
        <v>525</v>
      </c>
      <c r="S1579" t="s">
        <v>526</v>
      </c>
      <c r="T1579" t="s">
        <v>527</v>
      </c>
      <c r="U1579" t="s">
        <v>554</v>
      </c>
      <c r="V1579" t="s">
        <v>555</v>
      </c>
      <c r="W1579" t="s">
        <v>541</v>
      </c>
      <c r="X1579" t="s">
        <v>542</v>
      </c>
      <c r="Y1579" t="s">
        <v>648</v>
      </c>
      <c r="Z1579" t="s">
        <v>649</v>
      </c>
      <c r="AA1579" t="s">
        <v>29</v>
      </c>
      <c r="AB1579" s="3">
        <v>0</v>
      </c>
      <c r="AC1579">
        <v>6426</v>
      </c>
      <c r="AD1579">
        <v>0</v>
      </c>
      <c r="AE1579" s="3">
        <v>6426</v>
      </c>
      <c r="AF1579" s="3">
        <f t="shared" si="102"/>
        <v>0</v>
      </c>
      <c r="AG1579" s="3">
        <v>6426</v>
      </c>
      <c r="AH1579" s="3">
        <f t="shared" si="100"/>
        <v>6638.0579999999991</v>
      </c>
      <c r="AI1579" s="3">
        <f t="shared" si="101"/>
        <v>6850.4758559999991</v>
      </c>
      <c r="AJ1579">
        <v>0</v>
      </c>
      <c r="AK1579">
        <v>0</v>
      </c>
      <c r="AL1579">
        <v>28299.89</v>
      </c>
      <c r="AM1579">
        <f t="shared" si="103"/>
        <v>56599.78</v>
      </c>
      <c r="AN1579">
        <v>-21873.89</v>
      </c>
      <c r="AO1579">
        <v>440.4</v>
      </c>
    </row>
    <row r="1580" spans="1:41" hidden="1" x14ac:dyDescent="0.3">
      <c r="A1580">
        <v>10954</v>
      </c>
      <c r="B1580">
        <v>201525</v>
      </c>
      <c r="C1580">
        <v>239008</v>
      </c>
      <c r="D1580">
        <v>270</v>
      </c>
      <c r="G1580" t="s">
        <v>1176</v>
      </c>
      <c r="H1580" t="s">
        <v>1177</v>
      </c>
      <c r="I1580">
        <v>0</v>
      </c>
      <c r="J1580" t="s">
        <v>519</v>
      </c>
      <c r="K1580" t="s">
        <v>520</v>
      </c>
      <c r="L1580">
        <v>6</v>
      </c>
      <c r="M1580">
        <v>64</v>
      </c>
      <c r="N1580" t="s">
        <v>626</v>
      </c>
      <c r="O1580" t="s">
        <v>627</v>
      </c>
      <c r="P1580" t="s">
        <v>628</v>
      </c>
      <c r="Q1580" t="s">
        <v>524</v>
      </c>
      <c r="R1580" t="s">
        <v>525</v>
      </c>
      <c r="S1580" t="s">
        <v>526</v>
      </c>
      <c r="T1580" t="s">
        <v>527</v>
      </c>
      <c r="U1580" t="s">
        <v>554</v>
      </c>
      <c r="V1580" t="s">
        <v>555</v>
      </c>
      <c r="W1580" t="s">
        <v>629</v>
      </c>
      <c r="X1580" t="s">
        <v>630</v>
      </c>
      <c r="Y1580" t="s">
        <v>731</v>
      </c>
      <c r="Z1580" t="s">
        <v>732</v>
      </c>
      <c r="AA1580" t="s">
        <v>29</v>
      </c>
      <c r="AB1580" s="3">
        <v>6195</v>
      </c>
      <c r="AC1580">
        <v>0</v>
      </c>
      <c r="AD1580">
        <v>0</v>
      </c>
      <c r="AE1580" s="3">
        <v>6195</v>
      </c>
      <c r="AF1580" s="3">
        <f t="shared" si="102"/>
        <v>0</v>
      </c>
      <c r="AG1580" s="3">
        <v>6195</v>
      </c>
      <c r="AH1580" s="3">
        <f t="shared" si="100"/>
        <v>6399.4349999999995</v>
      </c>
      <c r="AI1580" s="3">
        <f t="shared" si="101"/>
        <v>6604.2169199999998</v>
      </c>
      <c r="AJ1580">
        <v>0</v>
      </c>
      <c r="AK1580">
        <v>0</v>
      </c>
      <c r="AL1580">
        <v>985</v>
      </c>
      <c r="AM1580">
        <f t="shared" si="103"/>
        <v>1970</v>
      </c>
      <c r="AN1580">
        <v>5210</v>
      </c>
      <c r="AO1580">
        <v>15.9</v>
      </c>
    </row>
    <row r="1581" spans="1:41" hidden="1" x14ac:dyDescent="0.3">
      <c r="A1581">
        <v>12319</v>
      </c>
      <c r="B1581">
        <v>231876</v>
      </c>
      <c r="C1581">
        <v>256292</v>
      </c>
      <c r="D1581">
        <v>6531</v>
      </c>
      <c r="G1581" t="s">
        <v>2010</v>
      </c>
      <c r="H1581" t="s">
        <v>2011</v>
      </c>
      <c r="I1581">
        <v>0</v>
      </c>
      <c r="J1581" t="s">
        <v>519</v>
      </c>
      <c r="K1581" t="s">
        <v>520</v>
      </c>
      <c r="L1581">
        <v>5</v>
      </c>
      <c r="M1581">
        <v>58</v>
      </c>
      <c r="N1581" t="s">
        <v>617</v>
      </c>
      <c r="O1581" t="s">
        <v>618</v>
      </c>
      <c r="P1581" t="s">
        <v>619</v>
      </c>
      <c r="Q1581" t="s">
        <v>524</v>
      </c>
      <c r="R1581" t="s">
        <v>525</v>
      </c>
      <c r="S1581" t="s">
        <v>526</v>
      </c>
      <c r="T1581" t="s">
        <v>527</v>
      </c>
      <c r="U1581" t="s">
        <v>779</v>
      </c>
      <c r="V1581" t="s">
        <v>780</v>
      </c>
      <c r="W1581" t="s">
        <v>541</v>
      </c>
      <c r="X1581" t="s">
        <v>542</v>
      </c>
      <c r="Y1581" t="s">
        <v>1102</v>
      </c>
      <c r="Z1581" t="s">
        <v>1103</v>
      </c>
      <c r="AA1581" t="s">
        <v>24</v>
      </c>
      <c r="AB1581" s="3">
        <v>34020</v>
      </c>
      <c r="AC1581">
        <v>40000</v>
      </c>
      <c r="AD1581">
        <v>0</v>
      </c>
      <c r="AE1581" s="3">
        <v>74020</v>
      </c>
      <c r="AF1581" s="3">
        <f t="shared" si="102"/>
        <v>0</v>
      </c>
      <c r="AG1581" s="3">
        <v>74020</v>
      </c>
      <c r="AH1581" s="3">
        <f t="shared" si="100"/>
        <v>76462.659999999989</v>
      </c>
      <c r="AI1581" s="3">
        <f t="shared" si="101"/>
        <v>78909.465119999993</v>
      </c>
      <c r="AJ1581">
        <v>1218</v>
      </c>
      <c r="AK1581">
        <v>0</v>
      </c>
      <c r="AL1581">
        <v>68555.92</v>
      </c>
      <c r="AM1581">
        <f t="shared" si="103"/>
        <v>137111.84</v>
      </c>
      <c r="AN1581">
        <v>4246.08</v>
      </c>
      <c r="AO1581">
        <v>92.62</v>
      </c>
    </row>
    <row r="1582" spans="1:41" hidden="1" x14ac:dyDescent="0.3">
      <c r="A1582">
        <v>10842</v>
      </c>
      <c r="B1582">
        <v>199501</v>
      </c>
      <c r="C1582">
        <v>237011</v>
      </c>
      <c r="D1582">
        <v>158</v>
      </c>
      <c r="G1582" t="s">
        <v>985</v>
      </c>
      <c r="H1582" t="s">
        <v>986</v>
      </c>
      <c r="I1582">
        <v>0</v>
      </c>
      <c r="J1582" t="s">
        <v>519</v>
      </c>
      <c r="K1582" t="s">
        <v>520</v>
      </c>
      <c r="L1582">
        <v>4</v>
      </c>
      <c r="M1582">
        <v>50</v>
      </c>
      <c r="N1582" t="s">
        <v>536</v>
      </c>
      <c r="O1582" t="s">
        <v>537</v>
      </c>
      <c r="P1582" t="s">
        <v>538</v>
      </c>
      <c r="Q1582" t="s">
        <v>524</v>
      </c>
      <c r="R1582" t="s">
        <v>525</v>
      </c>
      <c r="S1582" t="s">
        <v>526</v>
      </c>
      <c r="T1582" t="s">
        <v>527</v>
      </c>
      <c r="U1582" t="s">
        <v>554</v>
      </c>
      <c r="V1582" t="s">
        <v>555</v>
      </c>
      <c r="W1582" t="s">
        <v>541</v>
      </c>
      <c r="X1582" t="s">
        <v>542</v>
      </c>
      <c r="Y1582" t="s">
        <v>603</v>
      </c>
      <c r="Z1582" t="s">
        <v>604</v>
      </c>
      <c r="AA1582" t="s">
        <v>29</v>
      </c>
      <c r="AB1582" s="3">
        <v>6139</v>
      </c>
      <c r="AC1582">
        <v>0</v>
      </c>
      <c r="AD1582">
        <v>0</v>
      </c>
      <c r="AE1582" s="3">
        <v>6139</v>
      </c>
      <c r="AF1582" s="3">
        <f t="shared" si="102"/>
        <v>0</v>
      </c>
      <c r="AG1582" s="3">
        <v>6139</v>
      </c>
      <c r="AH1582" s="3">
        <f t="shared" si="100"/>
        <v>6341.5869999999995</v>
      </c>
      <c r="AI1582" s="3">
        <f t="shared" si="101"/>
        <v>6544.5177839999997</v>
      </c>
      <c r="AJ1582">
        <v>0</v>
      </c>
      <c r="AK1582">
        <v>0</v>
      </c>
      <c r="AL1582">
        <v>0</v>
      </c>
      <c r="AM1582">
        <f t="shared" si="103"/>
        <v>0</v>
      </c>
      <c r="AN1582">
        <v>6139</v>
      </c>
      <c r="AO1582">
        <v>0</v>
      </c>
    </row>
    <row r="1583" spans="1:41" hidden="1" x14ac:dyDescent="0.3">
      <c r="A1583">
        <v>11083</v>
      </c>
      <c r="B1583">
        <v>203924</v>
      </c>
      <c r="C1583">
        <v>241362</v>
      </c>
      <c r="D1583">
        <v>399</v>
      </c>
      <c r="G1583" t="s">
        <v>1340</v>
      </c>
      <c r="H1583" t="s">
        <v>1341</v>
      </c>
      <c r="I1583">
        <v>0</v>
      </c>
      <c r="J1583" t="s">
        <v>519</v>
      </c>
      <c r="K1583" t="s">
        <v>520</v>
      </c>
      <c r="L1583">
        <v>2</v>
      </c>
      <c r="M1583">
        <v>33</v>
      </c>
      <c r="N1583" t="s">
        <v>610</v>
      </c>
      <c r="O1583" t="s">
        <v>611</v>
      </c>
      <c r="P1583" t="s">
        <v>612</v>
      </c>
      <c r="Q1583" t="s">
        <v>524</v>
      </c>
      <c r="R1583" t="s">
        <v>525</v>
      </c>
      <c r="S1583" t="s">
        <v>526</v>
      </c>
      <c r="T1583" t="s">
        <v>527</v>
      </c>
      <c r="U1583" t="s">
        <v>554</v>
      </c>
      <c r="V1583" t="s">
        <v>555</v>
      </c>
      <c r="W1583" t="s">
        <v>613</v>
      </c>
      <c r="X1583" t="s">
        <v>614</v>
      </c>
      <c r="Y1583" t="s">
        <v>729</v>
      </c>
      <c r="Z1583" t="s">
        <v>730</v>
      </c>
      <c r="AA1583" t="s">
        <v>29</v>
      </c>
      <c r="AB1583" s="3">
        <v>6122</v>
      </c>
      <c r="AC1583">
        <v>0</v>
      </c>
      <c r="AD1583">
        <v>0</v>
      </c>
      <c r="AE1583" s="3">
        <v>6122</v>
      </c>
      <c r="AF1583" s="3">
        <f t="shared" si="102"/>
        <v>0</v>
      </c>
      <c r="AG1583" s="3">
        <v>6122</v>
      </c>
      <c r="AH1583" s="3">
        <f t="shared" si="100"/>
        <v>6324.0259999999998</v>
      </c>
      <c r="AI1583" s="3">
        <f t="shared" si="101"/>
        <v>6526.394832</v>
      </c>
      <c r="AJ1583">
        <v>0</v>
      </c>
      <c r="AK1583">
        <v>0</v>
      </c>
      <c r="AL1583">
        <v>0</v>
      </c>
      <c r="AM1583">
        <f t="shared" si="103"/>
        <v>0</v>
      </c>
      <c r="AN1583">
        <v>6122</v>
      </c>
      <c r="AO1583">
        <v>0</v>
      </c>
    </row>
    <row r="1584" spans="1:41" hidden="1" x14ac:dyDescent="0.3">
      <c r="A1584">
        <v>11496</v>
      </c>
      <c r="B1584">
        <v>226328</v>
      </c>
      <c r="C1584">
        <v>257961</v>
      </c>
      <c r="D1584">
        <v>2293</v>
      </c>
      <c r="G1584" t="s">
        <v>1681</v>
      </c>
      <c r="H1584" t="s">
        <v>1682</v>
      </c>
      <c r="I1584">
        <v>0</v>
      </c>
      <c r="J1584" t="s">
        <v>519</v>
      </c>
      <c r="K1584" t="s">
        <v>520</v>
      </c>
      <c r="L1584">
        <v>2</v>
      </c>
      <c r="M1584">
        <v>20</v>
      </c>
      <c r="N1584" t="s">
        <v>749</v>
      </c>
      <c r="O1584" t="s">
        <v>686</v>
      </c>
      <c r="P1584" t="s">
        <v>687</v>
      </c>
      <c r="Q1584" t="s">
        <v>524</v>
      </c>
      <c r="R1584" t="s">
        <v>525</v>
      </c>
      <c r="S1584" t="s">
        <v>526</v>
      </c>
      <c r="T1584" t="s">
        <v>527</v>
      </c>
      <c r="U1584" t="s">
        <v>554</v>
      </c>
      <c r="V1584" t="s">
        <v>555</v>
      </c>
      <c r="W1584" t="s">
        <v>541</v>
      </c>
      <c r="X1584" t="s">
        <v>542</v>
      </c>
      <c r="Y1584" t="s">
        <v>532</v>
      </c>
      <c r="Z1584" t="s">
        <v>533</v>
      </c>
      <c r="AA1584" t="s">
        <v>28</v>
      </c>
      <c r="AB1584" s="3">
        <v>5250</v>
      </c>
      <c r="AC1584">
        <v>0</v>
      </c>
      <c r="AD1584">
        <v>0</v>
      </c>
      <c r="AE1584" s="3">
        <v>5250</v>
      </c>
      <c r="AF1584" s="3">
        <f t="shared" si="102"/>
        <v>0</v>
      </c>
      <c r="AG1584" s="3">
        <v>5250</v>
      </c>
      <c r="AH1584" s="3">
        <f t="shared" si="100"/>
        <v>5423.25</v>
      </c>
      <c r="AI1584" s="3">
        <f t="shared" si="101"/>
        <v>5596.7939999999999</v>
      </c>
      <c r="AJ1584">
        <v>0</v>
      </c>
      <c r="AK1584">
        <v>0</v>
      </c>
      <c r="AL1584">
        <v>4585.95</v>
      </c>
      <c r="AM1584">
        <f t="shared" si="103"/>
        <v>9171.9</v>
      </c>
      <c r="AN1584">
        <v>664.05</v>
      </c>
      <c r="AO1584">
        <v>87.35</v>
      </c>
    </row>
    <row r="1585" spans="1:41" hidden="1" x14ac:dyDescent="0.3">
      <c r="A1585">
        <v>11529</v>
      </c>
      <c r="B1585">
        <v>226347</v>
      </c>
      <c r="C1585">
        <v>257980</v>
      </c>
      <c r="D1585">
        <v>2326</v>
      </c>
      <c r="G1585" t="s">
        <v>1747</v>
      </c>
      <c r="H1585" t="s">
        <v>1748</v>
      </c>
      <c r="I1585">
        <v>0</v>
      </c>
      <c r="J1585" t="s">
        <v>519</v>
      </c>
      <c r="K1585" t="s">
        <v>520</v>
      </c>
      <c r="L1585">
        <v>10</v>
      </c>
      <c r="M1585">
        <v>96</v>
      </c>
      <c r="N1585" t="s">
        <v>551</v>
      </c>
      <c r="O1585" t="s">
        <v>552</v>
      </c>
      <c r="P1585" t="s">
        <v>553</v>
      </c>
      <c r="Q1585" t="s">
        <v>524</v>
      </c>
      <c r="R1585" t="s">
        <v>525</v>
      </c>
      <c r="S1585" t="s">
        <v>526</v>
      </c>
      <c r="T1585" t="s">
        <v>527</v>
      </c>
      <c r="U1585" t="s">
        <v>554</v>
      </c>
      <c r="V1585" t="s">
        <v>555</v>
      </c>
      <c r="W1585" t="s">
        <v>541</v>
      </c>
      <c r="X1585" t="s">
        <v>542</v>
      </c>
      <c r="Y1585" t="s">
        <v>532</v>
      </c>
      <c r="Z1585" t="s">
        <v>533</v>
      </c>
      <c r="AA1585" t="s">
        <v>28</v>
      </c>
      <c r="AB1585" s="3">
        <v>5191</v>
      </c>
      <c r="AC1585">
        <v>0</v>
      </c>
      <c r="AD1585">
        <v>0</v>
      </c>
      <c r="AE1585" s="3">
        <v>5191</v>
      </c>
      <c r="AF1585" s="3">
        <f t="shared" si="102"/>
        <v>0</v>
      </c>
      <c r="AG1585" s="3">
        <v>5191</v>
      </c>
      <c r="AH1585" s="3">
        <f t="shared" si="100"/>
        <v>5362.3029999999999</v>
      </c>
      <c r="AI1585" s="3">
        <f t="shared" si="101"/>
        <v>5533.8966959999998</v>
      </c>
      <c r="AJ1585">
        <v>0</v>
      </c>
      <c r="AK1585">
        <v>0</v>
      </c>
      <c r="AL1585">
        <v>0</v>
      </c>
      <c r="AM1585">
        <f t="shared" si="103"/>
        <v>0</v>
      </c>
      <c r="AN1585">
        <v>5191</v>
      </c>
      <c r="AO1585">
        <v>0</v>
      </c>
    </row>
    <row r="1586" spans="1:41" hidden="1" x14ac:dyDescent="0.3">
      <c r="A1586">
        <v>11515</v>
      </c>
      <c r="B1586">
        <v>225914</v>
      </c>
      <c r="C1586">
        <v>257506</v>
      </c>
      <c r="D1586">
        <v>2312</v>
      </c>
      <c r="G1586" t="s">
        <v>1719</v>
      </c>
      <c r="H1586" t="s">
        <v>1720</v>
      </c>
      <c r="I1586">
        <v>0</v>
      </c>
      <c r="J1586" t="s">
        <v>519</v>
      </c>
      <c r="K1586" t="s">
        <v>520</v>
      </c>
      <c r="L1586">
        <v>10</v>
      </c>
      <c r="M1586">
        <v>110</v>
      </c>
      <c r="N1586" t="s">
        <v>698</v>
      </c>
      <c r="O1586" t="s">
        <v>699</v>
      </c>
      <c r="P1586" t="s">
        <v>700</v>
      </c>
      <c r="Q1586" t="s">
        <v>524</v>
      </c>
      <c r="R1586" t="s">
        <v>525</v>
      </c>
      <c r="S1586" t="s">
        <v>526</v>
      </c>
      <c r="T1586" t="s">
        <v>527</v>
      </c>
      <c r="U1586" t="s">
        <v>554</v>
      </c>
      <c r="V1586" t="s">
        <v>555</v>
      </c>
      <c r="W1586" t="s">
        <v>541</v>
      </c>
      <c r="X1586" t="s">
        <v>542</v>
      </c>
      <c r="Y1586" t="s">
        <v>944</v>
      </c>
      <c r="Z1586" t="s">
        <v>945</v>
      </c>
      <c r="AA1586" t="s">
        <v>29</v>
      </c>
      <c r="AB1586" s="3">
        <v>6096</v>
      </c>
      <c r="AC1586">
        <v>0</v>
      </c>
      <c r="AD1586">
        <v>0</v>
      </c>
      <c r="AE1586" s="3">
        <v>6096</v>
      </c>
      <c r="AF1586" s="3">
        <f t="shared" si="102"/>
        <v>0</v>
      </c>
      <c r="AG1586" s="3">
        <v>6096</v>
      </c>
      <c r="AH1586" s="3">
        <f t="shared" si="100"/>
        <v>6297.1679999999997</v>
      </c>
      <c r="AI1586" s="3">
        <f t="shared" si="101"/>
        <v>6498.6773759999996</v>
      </c>
      <c r="AJ1586">
        <v>0</v>
      </c>
      <c r="AK1586">
        <v>0</v>
      </c>
      <c r="AL1586">
        <v>0</v>
      </c>
      <c r="AM1586">
        <f t="shared" si="103"/>
        <v>0</v>
      </c>
      <c r="AN1586">
        <v>6096</v>
      </c>
      <c r="AO1586">
        <v>0</v>
      </c>
    </row>
    <row r="1587" spans="1:41" hidden="1" x14ac:dyDescent="0.3">
      <c r="A1587">
        <v>12423</v>
      </c>
      <c r="B1587">
        <v>225981</v>
      </c>
      <c r="C1587">
        <v>257559</v>
      </c>
      <c r="D1587">
        <v>8436</v>
      </c>
      <c r="G1587" t="s">
        <v>2238</v>
      </c>
      <c r="H1587" t="s">
        <v>2239</v>
      </c>
      <c r="I1587">
        <v>0</v>
      </c>
      <c r="J1587" t="s">
        <v>519</v>
      </c>
      <c r="K1587" t="s">
        <v>520</v>
      </c>
      <c r="L1587">
        <v>3</v>
      </c>
      <c r="M1587">
        <v>41</v>
      </c>
      <c r="N1587" t="s">
        <v>1779</v>
      </c>
      <c r="O1587" t="s">
        <v>618</v>
      </c>
      <c r="P1587" t="s">
        <v>619</v>
      </c>
      <c r="Q1587" t="s">
        <v>524</v>
      </c>
      <c r="R1587" t="s">
        <v>525</v>
      </c>
      <c r="S1587" t="s">
        <v>526</v>
      </c>
      <c r="T1587" t="s">
        <v>527</v>
      </c>
      <c r="U1587" t="s">
        <v>554</v>
      </c>
      <c r="V1587" t="s">
        <v>555</v>
      </c>
      <c r="W1587" t="s">
        <v>541</v>
      </c>
      <c r="X1587" t="s">
        <v>542</v>
      </c>
      <c r="Y1587" t="s">
        <v>648</v>
      </c>
      <c r="Z1587" t="s">
        <v>649</v>
      </c>
      <c r="AA1587" t="s">
        <v>29</v>
      </c>
      <c r="AB1587" s="3">
        <v>5938</v>
      </c>
      <c r="AC1587">
        <v>0</v>
      </c>
      <c r="AD1587">
        <v>0</v>
      </c>
      <c r="AE1587" s="3">
        <v>5938</v>
      </c>
      <c r="AF1587" s="3">
        <f t="shared" si="102"/>
        <v>0</v>
      </c>
      <c r="AG1587" s="3">
        <v>5938</v>
      </c>
      <c r="AH1587" s="3">
        <f t="shared" si="100"/>
        <v>6133.9539999999997</v>
      </c>
      <c r="AI1587" s="3">
        <f t="shared" si="101"/>
        <v>6330.2405280000003</v>
      </c>
      <c r="AJ1587">
        <v>0</v>
      </c>
      <c r="AK1587">
        <v>0</v>
      </c>
      <c r="AL1587">
        <v>0</v>
      </c>
      <c r="AM1587">
        <f t="shared" si="103"/>
        <v>0</v>
      </c>
      <c r="AN1587">
        <v>5938</v>
      </c>
      <c r="AO1587">
        <v>0</v>
      </c>
    </row>
    <row r="1588" spans="1:41" hidden="1" x14ac:dyDescent="0.3">
      <c r="A1588">
        <v>12323</v>
      </c>
      <c r="B1588">
        <v>231872</v>
      </c>
      <c r="C1588">
        <v>256288</v>
      </c>
      <c r="D1588">
        <v>6546</v>
      </c>
      <c r="G1588" t="s">
        <v>2014</v>
      </c>
      <c r="H1588" t="s">
        <v>2015</v>
      </c>
      <c r="I1588">
        <v>0</v>
      </c>
      <c r="J1588" t="s">
        <v>519</v>
      </c>
      <c r="K1588" t="s">
        <v>520</v>
      </c>
      <c r="L1588">
        <v>5</v>
      </c>
      <c r="M1588">
        <v>58</v>
      </c>
      <c r="N1588" t="s">
        <v>617</v>
      </c>
      <c r="O1588" t="s">
        <v>618</v>
      </c>
      <c r="P1588" t="s">
        <v>619</v>
      </c>
      <c r="Q1588" t="s">
        <v>524</v>
      </c>
      <c r="R1588" t="s">
        <v>525</v>
      </c>
      <c r="S1588" t="s">
        <v>526</v>
      </c>
      <c r="T1588" t="s">
        <v>527</v>
      </c>
      <c r="U1588" t="s">
        <v>779</v>
      </c>
      <c r="V1588" t="s">
        <v>780</v>
      </c>
      <c r="W1588" t="s">
        <v>541</v>
      </c>
      <c r="X1588" t="s">
        <v>542</v>
      </c>
      <c r="Y1588" t="s">
        <v>1102</v>
      </c>
      <c r="Z1588" t="s">
        <v>1103</v>
      </c>
      <c r="AA1588" t="s">
        <v>24</v>
      </c>
      <c r="AB1588" s="3">
        <v>34020</v>
      </c>
      <c r="AC1588">
        <v>40000</v>
      </c>
      <c r="AD1588">
        <v>0</v>
      </c>
      <c r="AE1588" s="3">
        <v>74020</v>
      </c>
      <c r="AF1588" s="3">
        <f t="shared" si="102"/>
        <v>0</v>
      </c>
      <c r="AG1588" s="3">
        <v>74020</v>
      </c>
      <c r="AH1588" s="3">
        <f t="shared" si="100"/>
        <v>76462.659999999989</v>
      </c>
      <c r="AI1588" s="3">
        <f t="shared" si="101"/>
        <v>78909.465119999993</v>
      </c>
      <c r="AJ1588">
        <v>0</v>
      </c>
      <c r="AK1588">
        <v>0</v>
      </c>
      <c r="AL1588">
        <v>0</v>
      </c>
      <c r="AM1588">
        <f t="shared" si="103"/>
        <v>0</v>
      </c>
      <c r="AN1588">
        <v>74020</v>
      </c>
      <c r="AO1588">
        <v>0</v>
      </c>
    </row>
    <row r="1589" spans="1:41" hidden="1" x14ac:dyDescent="0.3">
      <c r="A1589">
        <v>11497</v>
      </c>
      <c r="B1589">
        <v>226367</v>
      </c>
      <c r="C1589">
        <v>257999</v>
      </c>
      <c r="D1589">
        <v>2294</v>
      </c>
      <c r="G1589" t="s">
        <v>1683</v>
      </c>
      <c r="H1589" t="s">
        <v>1684</v>
      </c>
      <c r="I1589">
        <v>0</v>
      </c>
      <c r="J1589" t="s">
        <v>519</v>
      </c>
      <c r="K1589" t="s">
        <v>520</v>
      </c>
      <c r="L1589">
        <v>2</v>
      </c>
      <c r="M1589">
        <v>26</v>
      </c>
      <c r="N1589" t="s">
        <v>767</v>
      </c>
      <c r="O1589" t="s">
        <v>768</v>
      </c>
      <c r="P1589" t="s">
        <v>769</v>
      </c>
      <c r="Q1589" t="s">
        <v>524</v>
      </c>
      <c r="R1589" t="s">
        <v>525</v>
      </c>
      <c r="S1589" t="s">
        <v>526</v>
      </c>
      <c r="T1589" t="s">
        <v>527</v>
      </c>
      <c r="U1589" t="s">
        <v>554</v>
      </c>
      <c r="V1589" t="s">
        <v>555</v>
      </c>
      <c r="W1589" t="s">
        <v>541</v>
      </c>
      <c r="X1589" t="s">
        <v>542</v>
      </c>
      <c r="Y1589" t="s">
        <v>532</v>
      </c>
      <c r="Z1589" t="s">
        <v>533</v>
      </c>
      <c r="AA1589" t="s">
        <v>28</v>
      </c>
      <c r="AB1589" s="3">
        <v>9340</v>
      </c>
      <c r="AC1589">
        <v>-4150</v>
      </c>
      <c r="AD1589">
        <v>0</v>
      </c>
      <c r="AE1589" s="3">
        <v>5190</v>
      </c>
      <c r="AF1589" s="3">
        <f t="shared" si="102"/>
        <v>0</v>
      </c>
      <c r="AG1589" s="3">
        <v>5190</v>
      </c>
      <c r="AH1589" s="3">
        <f t="shared" ref="AH1589:AH1652" si="104">AG1589*1.033</f>
        <v>5361.2699999999995</v>
      </c>
      <c r="AI1589" s="3">
        <f t="shared" ref="AI1589:AI1652" si="105">AH1589*1.032</f>
        <v>5532.8306399999992</v>
      </c>
      <c r="AJ1589">
        <v>0</v>
      </c>
      <c r="AK1589">
        <v>0</v>
      </c>
      <c r="AL1589">
        <v>3769.04</v>
      </c>
      <c r="AM1589">
        <f t="shared" si="103"/>
        <v>7538.08</v>
      </c>
      <c r="AN1589">
        <v>1420.96</v>
      </c>
      <c r="AO1589">
        <v>72.62</v>
      </c>
    </row>
    <row r="1590" spans="1:41" hidden="1" x14ac:dyDescent="0.3">
      <c r="A1590">
        <v>10948</v>
      </c>
      <c r="B1590">
        <v>208559</v>
      </c>
      <c r="C1590">
        <v>245934</v>
      </c>
      <c r="D1590">
        <v>264</v>
      </c>
      <c r="G1590" t="s">
        <v>1170</v>
      </c>
      <c r="H1590" t="s">
        <v>1171</v>
      </c>
      <c r="I1590">
        <v>0</v>
      </c>
      <c r="J1590" t="s">
        <v>519</v>
      </c>
      <c r="K1590" t="s">
        <v>520</v>
      </c>
      <c r="L1590">
        <v>6</v>
      </c>
      <c r="M1590">
        <v>74</v>
      </c>
      <c r="N1590" t="s">
        <v>933</v>
      </c>
      <c r="O1590" t="s">
        <v>818</v>
      </c>
      <c r="P1590" t="s">
        <v>819</v>
      </c>
      <c r="Q1590" t="s">
        <v>524</v>
      </c>
      <c r="R1590" t="s">
        <v>525</v>
      </c>
      <c r="S1590" t="s">
        <v>526</v>
      </c>
      <c r="T1590" t="s">
        <v>527</v>
      </c>
      <c r="U1590" t="s">
        <v>528</v>
      </c>
      <c r="V1590" t="s">
        <v>529</v>
      </c>
      <c r="W1590" t="s">
        <v>541</v>
      </c>
      <c r="X1590" t="s">
        <v>542</v>
      </c>
      <c r="Y1590" t="s">
        <v>532</v>
      </c>
      <c r="Z1590" t="s">
        <v>533</v>
      </c>
      <c r="AA1590" t="s">
        <v>28</v>
      </c>
      <c r="AB1590" s="3">
        <v>5148</v>
      </c>
      <c r="AC1590">
        <v>0</v>
      </c>
      <c r="AD1590">
        <v>0</v>
      </c>
      <c r="AE1590" s="3">
        <v>5148</v>
      </c>
      <c r="AF1590" s="3">
        <f t="shared" si="102"/>
        <v>0</v>
      </c>
      <c r="AG1590" s="3">
        <v>5148</v>
      </c>
      <c r="AH1590" s="3">
        <f t="shared" si="104"/>
        <v>5317.884</v>
      </c>
      <c r="AI1590" s="3">
        <f t="shared" si="105"/>
        <v>5488.0562879999998</v>
      </c>
      <c r="AJ1590">
        <v>0</v>
      </c>
      <c r="AK1590">
        <v>0</v>
      </c>
      <c r="AL1590">
        <v>0</v>
      </c>
      <c r="AM1590">
        <f t="shared" si="103"/>
        <v>0</v>
      </c>
      <c r="AN1590">
        <v>5148</v>
      </c>
      <c r="AO1590">
        <v>0</v>
      </c>
    </row>
    <row r="1591" spans="1:41" hidden="1" x14ac:dyDescent="0.3">
      <c r="A1591">
        <v>11491</v>
      </c>
      <c r="B1591">
        <v>225902</v>
      </c>
      <c r="C1591">
        <v>257494</v>
      </c>
      <c r="D1591">
        <v>2288</v>
      </c>
      <c r="G1591" t="s">
        <v>1671</v>
      </c>
      <c r="H1591" t="s">
        <v>1672</v>
      </c>
      <c r="I1591">
        <v>0</v>
      </c>
      <c r="J1591" t="s">
        <v>519</v>
      </c>
      <c r="K1591" t="s">
        <v>520</v>
      </c>
      <c r="L1591">
        <v>10</v>
      </c>
      <c r="M1591">
        <v>95</v>
      </c>
      <c r="N1591" t="s">
        <v>579</v>
      </c>
      <c r="O1591" t="s">
        <v>580</v>
      </c>
      <c r="P1591" t="s">
        <v>581</v>
      </c>
      <c r="Q1591" t="s">
        <v>524</v>
      </c>
      <c r="R1591" t="s">
        <v>525</v>
      </c>
      <c r="S1591" t="s">
        <v>526</v>
      </c>
      <c r="T1591" t="s">
        <v>527</v>
      </c>
      <c r="U1591" t="s">
        <v>554</v>
      </c>
      <c r="V1591" t="s">
        <v>555</v>
      </c>
      <c r="W1591" t="s">
        <v>541</v>
      </c>
      <c r="X1591" t="s">
        <v>542</v>
      </c>
      <c r="Y1591" t="s">
        <v>944</v>
      </c>
      <c r="Z1591" t="s">
        <v>945</v>
      </c>
      <c r="AA1591" t="s">
        <v>29</v>
      </c>
      <c r="AB1591" s="3">
        <v>5893</v>
      </c>
      <c r="AC1591">
        <v>0</v>
      </c>
      <c r="AD1591">
        <v>0</v>
      </c>
      <c r="AE1591" s="3">
        <v>5893</v>
      </c>
      <c r="AF1591" s="3">
        <f t="shared" si="102"/>
        <v>0</v>
      </c>
      <c r="AG1591" s="3">
        <v>5893</v>
      </c>
      <c r="AH1591" s="3">
        <f t="shared" si="104"/>
        <v>6087.4689999999991</v>
      </c>
      <c r="AI1591" s="3">
        <f t="shared" si="105"/>
        <v>6282.2680079999991</v>
      </c>
      <c r="AJ1591">
        <v>0</v>
      </c>
      <c r="AK1591">
        <v>0</v>
      </c>
      <c r="AL1591">
        <v>0</v>
      </c>
      <c r="AM1591">
        <f t="shared" si="103"/>
        <v>0</v>
      </c>
      <c r="AN1591">
        <v>5893</v>
      </c>
      <c r="AO1591">
        <v>0</v>
      </c>
    </row>
    <row r="1592" spans="1:41" hidden="1" x14ac:dyDescent="0.3">
      <c r="A1592">
        <v>10842</v>
      </c>
      <c r="B1592">
        <v>235758</v>
      </c>
      <c r="C1592">
        <v>257561</v>
      </c>
      <c r="D1592">
        <v>158</v>
      </c>
      <c r="G1592" t="s">
        <v>985</v>
      </c>
      <c r="H1592" t="s">
        <v>986</v>
      </c>
      <c r="I1592">
        <v>0</v>
      </c>
      <c r="J1592" t="s">
        <v>519</v>
      </c>
      <c r="K1592" t="s">
        <v>520</v>
      </c>
      <c r="L1592">
        <v>4</v>
      </c>
      <c r="M1592">
        <v>50</v>
      </c>
      <c r="N1592" t="s">
        <v>536</v>
      </c>
      <c r="O1592" t="s">
        <v>537</v>
      </c>
      <c r="P1592" t="s">
        <v>538</v>
      </c>
      <c r="Q1592" t="s">
        <v>524</v>
      </c>
      <c r="R1592" t="s">
        <v>525</v>
      </c>
      <c r="S1592" t="s">
        <v>526</v>
      </c>
      <c r="T1592" t="s">
        <v>527</v>
      </c>
      <c r="U1592" t="s">
        <v>554</v>
      </c>
      <c r="V1592" t="s">
        <v>555</v>
      </c>
      <c r="W1592" t="s">
        <v>541</v>
      </c>
      <c r="X1592" t="s">
        <v>542</v>
      </c>
      <c r="Y1592" t="s">
        <v>648</v>
      </c>
      <c r="Z1592" t="s">
        <v>649</v>
      </c>
      <c r="AA1592" t="s">
        <v>29</v>
      </c>
      <c r="AB1592" s="3">
        <v>0</v>
      </c>
      <c r="AC1592">
        <v>5810</v>
      </c>
      <c r="AD1592">
        <v>0</v>
      </c>
      <c r="AE1592" s="3">
        <v>5810</v>
      </c>
      <c r="AF1592" s="3">
        <f t="shared" si="102"/>
        <v>0</v>
      </c>
      <c r="AG1592" s="3">
        <v>5810</v>
      </c>
      <c r="AH1592" s="3">
        <f t="shared" si="104"/>
        <v>6001.73</v>
      </c>
      <c r="AI1592" s="3">
        <f t="shared" si="105"/>
        <v>6193.7853599999999</v>
      </c>
      <c r="AJ1592">
        <v>0</v>
      </c>
      <c r="AK1592">
        <v>0</v>
      </c>
      <c r="AL1592">
        <v>42894.43</v>
      </c>
      <c r="AM1592">
        <f t="shared" si="103"/>
        <v>85788.86</v>
      </c>
      <c r="AN1592">
        <v>-37084.43</v>
      </c>
      <c r="AO1592">
        <v>738.29</v>
      </c>
    </row>
    <row r="1593" spans="1:41" hidden="1" x14ac:dyDescent="0.3">
      <c r="A1593">
        <v>12282</v>
      </c>
      <c r="B1593">
        <v>231890</v>
      </c>
      <c r="C1593">
        <v>256306</v>
      </c>
      <c r="D1593">
        <v>6638</v>
      </c>
      <c r="G1593" t="s">
        <v>2012</v>
      </c>
      <c r="H1593" t="s">
        <v>2013</v>
      </c>
      <c r="I1593">
        <v>0</v>
      </c>
      <c r="J1593" t="s">
        <v>519</v>
      </c>
      <c r="K1593" t="s">
        <v>520</v>
      </c>
      <c r="L1593">
        <v>5</v>
      </c>
      <c r="M1593">
        <v>58</v>
      </c>
      <c r="N1593" t="s">
        <v>617</v>
      </c>
      <c r="O1593" t="s">
        <v>618</v>
      </c>
      <c r="P1593" t="s">
        <v>619</v>
      </c>
      <c r="Q1593" t="s">
        <v>524</v>
      </c>
      <c r="R1593" t="s">
        <v>525</v>
      </c>
      <c r="S1593" t="s">
        <v>526</v>
      </c>
      <c r="T1593" t="s">
        <v>527</v>
      </c>
      <c r="U1593" t="s">
        <v>779</v>
      </c>
      <c r="V1593" t="s">
        <v>780</v>
      </c>
      <c r="W1593" t="s">
        <v>541</v>
      </c>
      <c r="X1593" t="s">
        <v>542</v>
      </c>
      <c r="Y1593" t="s">
        <v>1102</v>
      </c>
      <c r="Z1593" t="s">
        <v>1103</v>
      </c>
      <c r="AA1593" t="s">
        <v>24</v>
      </c>
      <c r="AB1593" s="3">
        <v>58320</v>
      </c>
      <c r="AC1593">
        <v>15000</v>
      </c>
      <c r="AD1593">
        <v>0</v>
      </c>
      <c r="AE1593" s="3">
        <v>73320</v>
      </c>
      <c r="AF1593" s="3">
        <f t="shared" si="102"/>
        <v>0</v>
      </c>
      <c r="AG1593" s="3">
        <v>73320</v>
      </c>
      <c r="AH1593" s="3">
        <f t="shared" si="104"/>
        <v>75739.56</v>
      </c>
      <c r="AI1593" s="3">
        <f t="shared" si="105"/>
        <v>78163.225919999997</v>
      </c>
      <c r="AJ1593">
        <v>0</v>
      </c>
      <c r="AK1593">
        <v>741</v>
      </c>
      <c r="AL1593">
        <v>32620.02</v>
      </c>
      <c r="AM1593">
        <f t="shared" si="103"/>
        <v>65240.04</v>
      </c>
      <c r="AN1593">
        <v>39958.980000000003</v>
      </c>
      <c r="AO1593">
        <v>44.49</v>
      </c>
    </row>
    <row r="1594" spans="1:41" hidden="1" x14ac:dyDescent="0.3">
      <c r="A1594">
        <v>12643</v>
      </c>
      <c r="B1594">
        <v>231668</v>
      </c>
      <c r="C1594">
        <v>257613</v>
      </c>
      <c r="D1594">
        <v>8659</v>
      </c>
      <c r="G1594" t="s">
        <v>1906</v>
      </c>
      <c r="H1594" t="s">
        <v>1907</v>
      </c>
      <c r="I1594">
        <v>0</v>
      </c>
      <c r="J1594" t="s">
        <v>519</v>
      </c>
      <c r="K1594" t="s">
        <v>520</v>
      </c>
      <c r="L1594">
        <v>5</v>
      </c>
      <c r="M1594">
        <v>58</v>
      </c>
      <c r="N1594" t="s">
        <v>617</v>
      </c>
      <c r="O1594" t="s">
        <v>618</v>
      </c>
      <c r="P1594" t="s">
        <v>619</v>
      </c>
      <c r="Q1594" t="s">
        <v>524</v>
      </c>
      <c r="R1594" t="s">
        <v>525</v>
      </c>
      <c r="S1594" t="s">
        <v>526</v>
      </c>
      <c r="T1594" t="s">
        <v>527</v>
      </c>
      <c r="U1594" t="s">
        <v>779</v>
      </c>
      <c r="V1594" t="s">
        <v>780</v>
      </c>
      <c r="W1594" t="s">
        <v>530</v>
      </c>
      <c r="X1594" t="s">
        <v>531</v>
      </c>
      <c r="Y1594" t="s">
        <v>1882</v>
      </c>
      <c r="Z1594" t="s">
        <v>1883</v>
      </c>
      <c r="AA1594" t="s">
        <v>29</v>
      </c>
      <c r="AB1594" s="3">
        <v>5595</v>
      </c>
      <c r="AC1594">
        <v>0</v>
      </c>
      <c r="AD1594">
        <v>0</v>
      </c>
      <c r="AE1594" s="3">
        <v>5595</v>
      </c>
      <c r="AF1594" s="3">
        <f t="shared" si="102"/>
        <v>0</v>
      </c>
      <c r="AG1594" s="3">
        <v>5595</v>
      </c>
      <c r="AH1594" s="3">
        <f t="shared" si="104"/>
        <v>5779.6349999999993</v>
      </c>
      <c r="AI1594" s="3">
        <f t="shared" si="105"/>
        <v>5964.5833199999997</v>
      </c>
      <c r="AJ1594">
        <v>0</v>
      </c>
      <c r="AK1594">
        <v>0</v>
      </c>
      <c r="AL1594">
        <v>0</v>
      </c>
      <c r="AM1594">
        <f t="shared" si="103"/>
        <v>0</v>
      </c>
      <c r="AN1594">
        <v>5595</v>
      </c>
      <c r="AO1594">
        <v>0</v>
      </c>
    </row>
    <row r="1595" spans="1:41" hidden="1" x14ac:dyDescent="0.3">
      <c r="A1595">
        <v>10972</v>
      </c>
      <c r="B1595">
        <v>205828</v>
      </c>
      <c r="C1595">
        <v>243246</v>
      </c>
      <c r="D1595">
        <v>288</v>
      </c>
      <c r="G1595" t="s">
        <v>1196</v>
      </c>
      <c r="H1595" t="s">
        <v>1197</v>
      </c>
      <c r="I1595">
        <v>0</v>
      </c>
      <c r="J1595" t="s">
        <v>519</v>
      </c>
      <c r="K1595" t="s">
        <v>520</v>
      </c>
      <c r="L1595">
        <v>3</v>
      </c>
      <c r="M1595">
        <v>36</v>
      </c>
      <c r="N1595" t="s">
        <v>607</v>
      </c>
      <c r="O1595" t="s">
        <v>570</v>
      </c>
      <c r="P1595" t="s">
        <v>571</v>
      </c>
      <c r="Q1595" t="s">
        <v>524</v>
      </c>
      <c r="R1595" t="s">
        <v>525</v>
      </c>
      <c r="S1595" t="s">
        <v>526</v>
      </c>
      <c r="T1595" t="s">
        <v>527</v>
      </c>
      <c r="U1595" t="s">
        <v>528</v>
      </c>
      <c r="V1595" t="s">
        <v>529</v>
      </c>
      <c r="W1595" t="s">
        <v>541</v>
      </c>
      <c r="X1595" t="s">
        <v>542</v>
      </c>
      <c r="Y1595" t="s">
        <v>532</v>
      </c>
      <c r="Z1595" t="s">
        <v>533</v>
      </c>
      <c r="AA1595" t="s">
        <v>28</v>
      </c>
      <c r="AB1595" s="3">
        <v>5040</v>
      </c>
      <c r="AC1595">
        <v>0</v>
      </c>
      <c r="AD1595">
        <v>0</v>
      </c>
      <c r="AE1595" s="3">
        <v>5040</v>
      </c>
      <c r="AF1595" s="3">
        <f t="shared" si="102"/>
        <v>0</v>
      </c>
      <c r="AG1595" s="3">
        <v>5040</v>
      </c>
      <c r="AH1595" s="3">
        <f t="shared" si="104"/>
        <v>5206.32</v>
      </c>
      <c r="AI1595" s="3">
        <f t="shared" si="105"/>
        <v>5372.9222399999999</v>
      </c>
      <c r="AJ1595">
        <v>0</v>
      </c>
      <c r="AK1595">
        <v>0</v>
      </c>
      <c r="AL1595">
        <v>331.3</v>
      </c>
      <c r="AM1595">
        <f t="shared" si="103"/>
        <v>662.6</v>
      </c>
      <c r="AN1595">
        <v>4708.7</v>
      </c>
      <c r="AO1595">
        <v>6.57</v>
      </c>
    </row>
    <row r="1596" spans="1:41" hidden="1" x14ac:dyDescent="0.3">
      <c r="A1596">
        <v>11203</v>
      </c>
      <c r="B1596">
        <v>225489</v>
      </c>
      <c r="C1596">
        <v>257291</v>
      </c>
      <c r="D1596">
        <v>519</v>
      </c>
      <c r="G1596" t="s">
        <v>1586</v>
      </c>
      <c r="H1596" t="s">
        <v>1587</v>
      </c>
      <c r="I1596">
        <v>0</v>
      </c>
      <c r="J1596" t="s">
        <v>519</v>
      </c>
      <c r="K1596" t="s">
        <v>520</v>
      </c>
      <c r="L1596">
        <v>5</v>
      </c>
      <c r="M1596">
        <v>83</v>
      </c>
      <c r="N1596" t="s">
        <v>898</v>
      </c>
      <c r="O1596" t="s">
        <v>899</v>
      </c>
      <c r="P1596" t="s">
        <v>900</v>
      </c>
      <c r="Q1596" t="s">
        <v>524</v>
      </c>
      <c r="R1596" t="s">
        <v>525</v>
      </c>
      <c r="S1596" t="s">
        <v>526</v>
      </c>
      <c r="T1596" t="s">
        <v>527</v>
      </c>
      <c r="U1596" t="s">
        <v>554</v>
      </c>
      <c r="V1596" t="s">
        <v>555</v>
      </c>
      <c r="W1596" t="s">
        <v>541</v>
      </c>
      <c r="X1596" t="s">
        <v>542</v>
      </c>
      <c r="Y1596" t="s">
        <v>727</v>
      </c>
      <c r="Z1596" t="s">
        <v>728</v>
      </c>
      <c r="AA1596" t="s">
        <v>29</v>
      </c>
      <c r="AB1596" s="3">
        <v>5552</v>
      </c>
      <c r="AC1596">
        <v>0</v>
      </c>
      <c r="AD1596">
        <v>0</v>
      </c>
      <c r="AE1596" s="3">
        <v>5552</v>
      </c>
      <c r="AF1596" s="3">
        <f t="shared" si="102"/>
        <v>0</v>
      </c>
      <c r="AG1596" s="3">
        <v>5552</v>
      </c>
      <c r="AH1596" s="3">
        <f t="shared" si="104"/>
        <v>5735.2159999999994</v>
      </c>
      <c r="AI1596" s="3">
        <f t="shared" si="105"/>
        <v>5918.7429119999997</v>
      </c>
      <c r="AJ1596">
        <v>0</v>
      </c>
      <c r="AK1596">
        <v>0</v>
      </c>
      <c r="AL1596">
        <v>0</v>
      </c>
      <c r="AM1596">
        <f t="shared" si="103"/>
        <v>0</v>
      </c>
      <c r="AN1596">
        <v>5552</v>
      </c>
      <c r="AO1596">
        <v>0</v>
      </c>
    </row>
    <row r="1597" spans="1:41" hidden="1" x14ac:dyDescent="0.3">
      <c r="A1597">
        <v>12420</v>
      </c>
      <c r="B1597">
        <v>224330</v>
      </c>
      <c r="C1597">
        <v>256761</v>
      </c>
      <c r="D1597">
        <v>6625</v>
      </c>
      <c r="G1597" t="s">
        <v>2166</v>
      </c>
      <c r="H1597" t="s">
        <v>2167</v>
      </c>
      <c r="I1597">
        <v>0</v>
      </c>
      <c r="J1597" t="s">
        <v>519</v>
      </c>
      <c r="K1597" t="s">
        <v>520</v>
      </c>
      <c r="L1597">
        <v>5</v>
      </c>
      <c r="M1597">
        <v>58</v>
      </c>
      <c r="N1597" t="s">
        <v>617</v>
      </c>
      <c r="O1597" t="s">
        <v>618</v>
      </c>
      <c r="P1597" t="s">
        <v>619</v>
      </c>
      <c r="Q1597" t="s">
        <v>524</v>
      </c>
      <c r="R1597" t="s">
        <v>525</v>
      </c>
      <c r="S1597" t="s">
        <v>526</v>
      </c>
      <c r="T1597" t="s">
        <v>527</v>
      </c>
      <c r="U1597" t="s">
        <v>779</v>
      </c>
      <c r="V1597" t="s">
        <v>780</v>
      </c>
      <c r="W1597" t="s">
        <v>530</v>
      </c>
      <c r="X1597" t="s">
        <v>531</v>
      </c>
      <c r="Y1597" t="s">
        <v>706</v>
      </c>
      <c r="Z1597" t="s">
        <v>707</v>
      </c>
      <c r="AA1597" t="s">
        <v>28</v>
      </c>
      <c r="AB1597" s="3">
        <v>5036</v>
      </c>
      <c r="AC1597">
        <v>0</v>
      </c>
      <c r="AD1597">
        <v>0</v>
      </c>
      <c r="AE1597" s="3">
        <v>5036</v>
      </c>
      <c r="AF1597" s="3">
        <f t="shared" si="102"/>
        <v>0</v>
      </c>
      <c r="AG1597" s="3">
        <v>5036</v>
      </c>
      <c r="AH1597" s="3">
        <f t="shared" si="104"/>
        <v>5202.1879999999992</v>
      </c>
      <c r="AI1597" s="3">
        <f t="shared" si="105"/>
        <v>5368.6580159999994</v>
      </c>
      <c r="AJ1597">
        <v>0</v>
      </c>
      <c r="AK1597">
        <v>0</v>
      </c>
      <c r="AL1597">
        <v>0</v>
      </c>
      <c r="AM1597">
        <f t="shared" si="103"/>
        <v>0</v>
      </c>
      <c r="AN1597">
        <v>5036</v>
      </c>
      <c r="AO1597">
        <v>0</v>
      </c>
    </row>
    <row r="1598" spans="1:41" hidden="1" x14ac:dyDescent="0.3">
      <c r="A1598">
        <v>12356</v>
      </c>
      <c r="B1598">
        <v>231659</v>
      </c>
      <c r="C1598">
        <v>257605</v>
      </c>
      <c r="D1598">
        <v>6488</v>
      </c>
      <c r="G1598" t="s">
        <v>2152</v>
      </c>
      <c r="H1598" t="s">
        <v>2153</v>
      </c>
      <c r="I1598">
        <v>0</v>
      </c>
      <c r="J1598" t="s">
        <v>519</v>
      </c>
      <c r="K1598" t="s">
        <v>520</v>
      </c>
      <c r="L1598">
        <v>3</v>
      </c>
      <c r="M1598">
        <v>85</v>
      </c>
      <c r="N1598" t="s">
        <v>724</v>
      </c>
      <c r="O1598" t="s">
        <v>618</v>
      </c>
      <c r="P1598" t="s">
        <v>619</v>
      </c>
      <c r="Q1598" t="s">
        <v>524</v>
      </c>
      <c r="R1598" t="s">
        <v>525</v>
      </c>
      <c r="S1598" t="s">
        <v>526</v>
      </c>
      <c r="T1598" t="s">
        <v>527</v>
      </c>
      <c r="U1598" t="s">
        <v>779</v>
      </c>
      <c r="V1598" t="s">
        <v>780</v>
      </c>
      <c r="W1598" t="s">
        <v>530</v>
      </c>
      <c r="X1598" t="s">
        <v>531</v>
      </c>
      <c r="Y1598" t="s">
        <v>1882</v>
      </c>
      <c r="Z1598" t="s">
        <v>1883</v>
      </c>
      <c r="AA1598" t="s">
        <v>29</v>
      </c>
      <c r="AB1598" s="3">
        <v>5548</v>
      </c>
      <c r="AC1598">
        <v>0</v>
      </c>
      <c r="AD1598">
        <v>0</v>
      </c>
      <c r="AE1598" s="3">
        <v>5548</v>
      </c>
      <c r="AF1598" s="3">
        <f t="shared" si="102"/>
        <v>0</v>
      </c>
      <c r="AG1598" s="3">
        <v>5548</v>
      </c>
      <c r="AH1598" s="3">
        <f t="shared" si="104"/>
        <v>5731.0839999999998</v>
      </c>
      <c r="AI1598" s="3">
        <f t="shared" si="105"/>
        <v>5914.4786880000001</v>
      </c>
      <c r="AJ1598">
        <v>0</v>
      </c>
      <c r="AK1598">
        <v>0</v>
      </c>
      <c r="AL1598">
        <v>0</v>
      </c>
      <c r="AM1598">
        <f t="shared" si="103"/>
        <v>0</v>
      </c>
      <c r="AN1598">
        <v>5548</v>
      </c>
      <c r="AO1598">
        <v>0</v>
      </c>
    </row>
    <row r="1599" spans="1:41" hidden="1" x14ac:dyDescent="0.3">
      <c r="A1599">
        <v>12421</v>
      </c>
      <c r="B1599">
        <v>224329</v>
      </c>
      <c r="C1599">
        <v>256760</v>
      </c>
      <c r="D1599">
        <v>6626</v>
      </c>
      <c r="G1599" t="s">
        <v>2168</v>
      </c>
      <c r="H1599" t="s">
        <v>2169</v>
      </c>
      <c r="I1599">
        <v>0</v>
      </c>
      <c r="J1599" t="s">
        <v>519</v>
      </c>
      <c r="K1599" t="s">
        <v>520</v>
      </c>
      <c r="L1599">
        <v>5</v>
      </c>
      <c r="M1599">
        <v>58</v>
      </c>
      <c r="N1599" t="s">
        <v>617</v>
      </c>
      <c r="O1599" t="s">
        <v>618</v>
      </c>
      <c r="P1599" t="s">
        <v>619</v>
      </c>
      <c r="Q1599" t="s">
        <v>524</v>
      </c>
      <c r="R1599" t="s">
        <v>525</v>
      </c>
      <c r="S1599" t="s">
        <v>526</v>
      </c>
      <c r="T1599" t="s">
        <v>527</v>
      </c>
      <c r="U1599" t="s">
        <v>779</v>
      </c>
      <c r="V1599" t="s">
        <v>780</v>
      </c>
      <c r="W1599" t="s">
        <v>530</v>
      </c>
      <c r="X1599" t="s">
        <v>531</v>
      </c>
      <c r="Y1599" t="s">
        <v>706</v>
      </c>
      <c r="Z1599" t="s">
        <v>707</v>
      </c>
      <c r="AA1599" t="s">
        <v>28</v>
      </c>
      <c r="AB1599" s="3">
        <v>5036</v>
      </c>
      <c r="AC1599">
        <v>0</v>
      </c>
      <c r="AD1599">
        <v>0</v>
      </c>
      <c r="AE1599" s="3">
        <v>5036</v>
      </c>
      <c r="AF1599" s="3">
        <f t="shared" si="102"/>
        <v>0</v>
      </c>
      <c r="AG1599" s="3">
        <v>5036</v>
      </c>
      <c r="AH1599" s="3">
        <f t="shared" si="104"/>
        <v>5202.1879999999992</v>
      </c>
      <c r="AI1599" s="3">
        <f t="shared" si="105"/>
        <v>5368.6580159999994</v>
      </c>
      <c r="AJ1599">
        <v>0</v>
      </c>
      <c r="AK1599">
        <v>0</v>
      </c>
      <c r="AL1599">
        <v>0</v>
      </c>
      <c r="AM1599">
        <f t="shared" si="103"/>
        <v>0</v>
      </c>
      <c r="AN1599">
        <v>5036</v>
      </c>
      <c r="AO1599">
        <v>0</v>
      </c>
    </row>
    <row r="1600" spans="1:41" hidden="1" x14ac:dyDescent="0.3">
      <c r="A1600">
        <v>10876</v>
      </c>
      <c r="B1600">
        <v>201885</v>
      </c>
      <c r="C1600">
        <v>239364</v>
      </c>
      <c r="D1600">
        <v>192</v>
      </c>
      <c r="G1600" t="s">
        <v>1061</v>
      </c>
      <c r="H1600" t="s">
        <v>1062</v>
      </c>
      <c r="I1600">
        <v>0</v>
      </c>
      <c r="J1600" t="s">
        <v>519</v>
      </c>
      <c r="K1600" t="s">
        <v>520</v>
      </c>
      <c r="L1600">
        <v>10</v>
      </c>
      <c r="M1600">
        <v>96</v>
      </c>
      <c r="N1600" t="s">
        <v>551</v>
      </c>
      <c r="O1600" t="s">
        <v>552</v>
      </c>
      <c r="P1600" t="s">
        <v>553</v>
      </c>
      <c r="Q1600" t="s">
        <v>524</v>
      </c>
      <c r="R1600" t="s">
        <v>525</v>
      </c>
      <c r="S1600" t="s">
        <v>526</v>
      </c>
      <c r="T1600" t="s">
        <v>527</v>
      </c>
      <c r="U1600" t="s">
        <v>528</v>
      </c>
      <c r="V1600" t="s">
        <v>529</v>
      </c>
      <c r="W1600" t="s">
        <v>541</v>
      </c>
      <c r="X1600" t="s">
        <v>542</v>
      </c>
      <c r="Y1600" t="s">
        <v>532</v>
      </c>
      <c r="Z1600" t="s">
        <v>533</v>
      </c>
      <c r="AA1600" t="s">
        <v>28</v>
      </c>
      <c r="AB1600" s="3">
        <v>5000</v>
      </c>
      <c r="AC1600">
        <v>0</v>
      </c>
      <c r="AD1600">
        <v>0</v>
      </c>
      <c r="AE1600" s="3">
        <v>5000</v>
      </c>
      <c r="AF1600" s="3">
        <f t="shared" si="102"/>
        <v>0</v>
      </c>
      <c r="AG1600" s="3">
        <v>5000</v>
      </c>
      <c r="AH1600" s="3">
        <f t="shared" si="104"/>
        <v>5165</v>
      </c>
      <c r="AI1600" s="3">
        <f t="shared" si="105"/>
        <v>5330.28</v>
      </c>
      <c r="AJ1600">
        <v>0</v>
      </c>
      <c r="AK1600">
        <v>0</v>
      </c>
      <c r="AL1600">
        <v>0</v>
      </c>
      <c r="AM1600">
        <f t="shared" si="103"/>
        <v>0</v>
      </c>
      <c r="AN1600">
        <v>5000</v>
      </c>
      <c r="AO1600">
        <v>0</v>
      </c>
    </row>
    <row r="1601" spans="1:41" hidden="1" x14ac:dyDescent="0.3">
      <c r="A1601">
        <v>12357</v>
      </c>
      <c r="B1601">
        <v>231661</v>
      </c>
      <c r="C1601">
        <v>257607</v>
      </c>
      <c r="D1601">
        <v>6489</v>
      </c>
      <c r="G1601" t="s">
        <v>2154</v>
      </c>
      <c r="H1601" t="s">
        <v>2155</v>
      </c>
      <c r="I1601">
        <v>0</v>
      </c>
      <c r="J1601" t="s">
        <v>519</v>
      </c>
      <c r="K1601" t="s">
        <v>520</v>
      </c>
      <c r="L1601">
        <v>3</v>
      </c>
      <c r="M1601">
        <v>85</v>
      </c>
      <c r="N1601" t="s">
        <v>724</v>
      </c>
      <c r="O1601" t="s">
        <v>618</v>
      </c>
      <c r="P1601" t="s">
        <v>619</v>
      </c>
      <c r="Q1601" t="s">
        <v>524</v>
      </c>
      <c r="R1601" t="s">
        <v>525</v>
      </c>
      <c r="S1601" t="s">
        <v>526</v>
      </c>
      <c r="T1601" t="s">
        <v>527</v>
      </c>
      <c r="U1601" t="s">
        <v>779</v>
      </c>
      <c r="V1601" t="s">
        <v>780</v>
      </c>
      <c r="W1601" t="s">
        <v>530</v>
      </c>
      <c r="X1601" t="s">
        <v>531</v>
      </c>
      <c r="Y1601" t="s">
        <v>1882</v>
      </c>
      <c r="Z1601" t="s">
        <v>1883</v>
      </c>
      <c r="AA1601" t="s">
        <v>29</v>
      </c>
      <c r="AB1601" s="3">
        <v>5548</v>
      </c>
      <c r="AC1601">
        <v>0</v>
      </c>
      <c r="AD1601">
        <v>0</v>
      </c>
      <c r="AE1601" s="3">
        <v>5548</v>
      </c>
      <c r="AF1601" s="3">
        <f t="shared" si="102"/>
        <v>0</v>
      </c>
      <c r="AG1601" s="3">
        <v>5548</v>
      </c>
      <c r="AH1601" s="3">
        <f t="shared" si="104"/>
        <v>5731.0839999999998</v>
      </c>
      <c r="AI1601" s="3">
        <f t="shared" si="105"/>
        <v>5914.4786880000001</v>
      </c>
      <c r="AJ1601">
        <v>0</v>
      </c>
      <c r="AK1601">
        <v>0</v>
      </c>
      <c r="AL1601">
        <v>0</v>
      </c>
      <c r="AM1601">
        <f t="shared" si="103"/>
        <v>0</v>
      </c>
      <c r="AN1601">
        <v>5548</v>
      </c>
      <c r="AO1601">
        <v>0</v>
      </c>
    </row>
    <row r="1602" spans="1:41" hidden="1" x14ac:dyDescent="0.3">
      <c r="A1602">
        <v>12358</v>
      </c>
      <c r="B1602">
        <v>231662</v>
      </c>
      <c r="C1602">
        <v>257608</v>
      </c>
      <c r="D1602">
        <v>6490</v>
      </c>
      <c r="G1602" t="s">
        <v>2156</v>
      </c>
      <c r="H1602" t="s">
        <v>2157</v>
      </c>
      <c r="I1602">
        <v>0</v>
      </c>
      <c r="J1602" t="s">
        <v>519</v>
      </c>
      <c r="K1602" t="s">
        <v>520</v>
      </c>
      <c r="L1602">
        <v>3</v>
      </c>
      <c r="M1602">
        <v>85</v>
      </c>
      <c r="N1602" t="s">
        <v>724</v>
      </c>
      <c r="O1602" t="s">
        <v>618</v>
      </c>
      <c r="P1602" t="s">
        <v>619</v>
      </c>
      <c r="Q1602" t="s">
        <v>524</v>
      </c>
      <c r="R1602" t="s">
        <v>525</v>
      </c>
      <c r="S1602" t="s">
        <v>526</v>
      </c>
      <c r="T1602" t="s">
        <v>527</v>
      </c>
      <c r="U1602" t="s">
        <v>779</v>
      </c>
      <c r="V1602" t="s">
        <v>780</v>
      </c>
      <c r="W1602" t="s">
        <v>530</v>
      </c>
      <c r="X1602" t="s">
        <v>531</v>
      </c>
      <c r="Y1602" t="s">
        <v>1882</v>
      </c>
      <c r="Z1602" t="s">
        <v>1883</v>
      </c>
      <c r="AA1602" t="s">
        <v>29</v>
      </c>
      <c r="AB1602" s="3">
        <v>5548</v>
      </c>
      <c r="AC1602">
        <v>0</v>
      </c>
      <c r="AD1602">
        <v>0</v>
      </c>
      <c r="AE1602" s="3">
        <v>5548</v>
      </c>
      <c r="AF1602" s="3">
        <f t="shared" si="102"/>
        <v>0</v>
      </c>
      <c r="AG1602" s="3">
        <v>5548</v>
      </c>
      <c r="AH1602" s="3">
        <f t="shared" si="104"/>
        <v>5731.0839999999998</v>
      </c>
      <c r="AI1602" s="3">
        <f t="shared" si="105"/>
        <v>5914.4786880000001</v>
      </c>
      <c r="AJ1602">
        <v>0</v>
      </c>
      <c r="AK1602">
        <v>0</v>
      </c>
      <c r="AL1602">
        <v>0</v>
      </c>
      <c r="AM1602">
        <f t="shared" si="103"/>
        <v>0</v>
      </c>
      <c r="AN1602">
        <v>5548</v>
      </c>
      <c r="AO1602">
        <v>0</v>
      </c>
    </row>
    <row r="1603" spans="1:41" hidden="1" x14ac:dyDescent="0.3">
      <c r="A1603">
        <v>12279</v>
      </c>
      <c r="B1603">
        <v>231900</v>
      </c>
      <c r="C1603">
        <v>256316</v>
      </c>
      <c r="D1603">
        <v>6635</v>
      </c>
      <c r="G1603" t="s">
        <v>2008</v>
      </c>
      <c r="H1603" t="s">
        <v>2009</v>
      </c>
      <c r="I1603">
        <v>0</v>
      </c>
      <c r="J1603" t="s">
        <v>519</v>
      </c>
      <c r="K1603" t="s">
        <v>520</v>
      </c>
      <c r="L1603">
        <v>5</v>
      </c>
      <c r="M1603">
        <v>58</v>
      </c>
      <c r="N1603" t="s">
        <v>617</v>
      </c>
      <c r="O1603" t="s">
        <v>618</v>
      </c>
      <c r="P1603" t="s">
        <v>619</v>
      </c>
      <c r="Q1603" t="s">
        <v>524</v>
      </c>
      <c r="R1603" t="s">
        <v>525</v>
      </c>
      <c r="S1603" t="s">
        <v>526</v>
      </c>
      <c r="T1603" t="s">
        <v>527</v>
      </c>
      <c r="U1603" t="s">
        <v>779</v>
      </c>
      <c r="V1603" t="s">
        <v>780</v>
      </c>
      <c r="W1603" t="s">
        <v>541</v>
      </c>
      <c r="X1603" t="s">
        <v>542</v>
      </c>
      <c r="Y1603" t="s">
        <v>1102</v>
      </c>
      <c r="Z1603" t="s">
        <v>1103</v>
      </c>
      <c r="AA1603" t="s">
        <v>24</v>
      </c>
      <c r="AB1603" s="3">
        <v>58320</v>
      </c>
      <c r="AC1603">
        <v>10000</v>
      </c>
      <c r="AD1603">
        <v>0</v>
      </c>
      <c r="AE1603" s="3">
        <v>68320</v>
      </c>
      <c r="AF1603" s="3">
        <f t="shared" si="102"/>
        <v>0</v>
      </c>
      <c r="AG1603" s="3">
        <v>68320</v>
      </c>
      <c r="AH1603" s="3">
        <f t="shared" si="104"/>
        <v>70574.559999999998</v>
      </c>
      <c r="AI1603" s="3">
        <f t="shared" si="105"/>
        <v>72832.945919999998</v>
      </c>
      <c r="AJ1603">
        <v>0</v>
      </c>
      <c r="AK1603">
        <v>0</v>
      </c>
      <c r="AL1603">
        <v>66270</v>
      </c>
      <c r="AM1603">
        <f t="shared" si="103"/>
        <v>132540</v>
      </c>
      <c r="AN1603">
        <v>2050</v>
      </c>
      <c r="AO1603">
        <v>97</v>
      </c>
    </row>
    <row r="1604" spans="1:41" hidden="1" x14ac:dyDescent="0.3">
      <c r="A1604">
        <v>12359</v>
      </c>
      <c r="B1604">
        <v>231663</v>
      </c>
      <c r="C1604">
        <v>257609</v>
      </c>
      <c r="D1604">
        <v>6491</v>
      </c>
      <c r="G1604" t="s">
        <v>2158</v>
      </c>
      <c r="H1604" t="s">
        <v>2159</v>
      </c>
      <c r="I1604">
        <v>0</v>
      </c>
      <c r="J1604" t="s">
        <v>519</v>
      </c>
      <c r="K1604" t="s">
        <v>520</v>
      </c>
      <c r="L1604">
        <v>3</v>
      </c>
      <c r="M1604">
        <v>85</v>
      </c>
      <c r="N1604" t="s">
        <v>724</v>
      </c>
      <c r="O1604" t="s">
        <v>618</v>
      </c>
      <c r="P1604" t="s">
        <v>619</v>
      </c>
      <c r="Q1604" t="s">
        <v>524</v>
      </c>
      <c r="R1604" t="s">
        <v>525</v>
      </c>
      <c r="S1604" t="s">
        <v>526</v>
      </c>
      <c r="T1604" t="s">
        <v>527</v>
      </c>
      <c r="U1604" t="s">
        <v>779</v>
      </c>
      <c r="V1604" t="s">
        <v>780</v>
      </c>
      <c r="W1604" t="s">
        <v>530</v>
      </c>
      <c r="X1604" t="s">
        <v>531</v>
      </c>
      <c r="Y1604" t="s">
        <v>1882</v>
      </c>
      <c r="Z1604" t="s">
        <v>1883</v>
      </c>
      <c r="AA1604" t="s">
        <v>29</v>
      </c>
      <c r="AB1604" s="3">
        <v>5548</v>
      </c>
      <c r="AC1604">
        <v>0</v>
      </c>
      <c r="AD1604">
        <v>0</v>
      </c>
      <c r="AE1604" s="3">
        <v>5548</v>
      </c>
      <c r="AF1604" s="3">
        <f t="shared" si="102"/>
        <v>0</v>
      </c>
      <c r="AG1604" s="3">
        <v>5548</v>
      </c>
      <c r="AH1604" s="3">
        <f t="shared" si="104"/>
        <v>5731.0839999999998</v>
      </c>
      <c r="AI1604" s="3">
        <f t="shared" si="105"/>
        <v>5914.4786880000001</v>
      </c>
      <c r="AJ1604">
        <v>0</v>
      </c>
      <c r="AK1604">
        <v>0</v>
      </c>
      <c r="AL1604">
        <v>0</v>
      </c>
      <c r="AM1604">
        <f t="shared" si="103"/>
        <v>0</v>
      </c>
      <c r="AN1604">
        <v>5548</v>
      </c>
      <c r="AO1604">
        <v>0</v>
      </c>
    </row>
    <row r="1605" spans="1:41" hidden="1" x14ac:dyDescent="0.3">
      <c r="A1605">
        <v>12423</v>
      </c>
      <c r="B1605">
        <v>226030</v>
      </c>
      <c r="C1605">
        <v>257745</v>
      </c>
      <c r="D1605">
        <v>8436</v>
      </c>
      <c r="F1605" s="252" t="s">
        <v>664</v>
      </c>
      <c r="G1605" t="s">
        <v>2238</v>
      </c>
      <c r="H1605" t="s">
        <v>2239</v>
      </c>
      <c r="I1605">
        <v>0</v>
      </c>
      <c r="J1605" t="s">
        <v>519</v>
      </c>
      <c r="K1605" t="s">
        <v>520</v>
      </c>
      <c r="L1605">
        <v>3</v>
      </c>
      <c r="M1605">
        <v>41</v>
      </c>
      <c r="N1605" t="s">
        <v>1779</v>
      </c>
      <c r="O1605" t="s">
        <v>618</v>
      </c>
      <c r="P1605" t="s">
        <v>619</v>
      </c>
      <c r="Q1605" t="s">
        <v>524</v>
      </c>
      <c r="R1605" t="s">
        <v>525</v>
      </c>
      <c r="S1605" t="s">
        <v>526</v>
      </c>
      <c r="T1605" t="s">
        <v>527</v>
      </c>
      <c r="U1605" t="s">
        <v>554</v>
      </c>
      <c r="V1605" t="s">
        <v>555</v>
      </c>
      <c r="W1605" t="s">
        <v>541</v>
      </c>
      <c r="X1605" t="s">
        <v>542</v>
      </c>
      <c r="Y1605" t="s">
        <v>665</v>
      </c>
      <c r="Z1605" t="s">
        <v>666</v>
      </c>
      <c r="AA1605" t="s">
        <v>29</v>
      </c>
      <c r="AB1605" s="3">
        <v>5469</v>
      </c>
      <c r="AC1605">
        <v>0</v>
      </c>
      <c r="AD1605">
        <v>0</v>
      </c>
      <c r="AE1605" s="3">
        <v>5469</v>
      </c>
      <c r="AF1605" s="3">
        <f t="shared" si="102"/>
        <v>-5469</v>
      </c>
      <c r="AG1605" s="3">
        <v>0</v>
      </c>
      <c r="AH1605" s="3">
        <f t="shared" si="104"/>
        <v>0</v>
      </c>
      <c r="AI1605" s="3">
        <f t="shared" si="105"/>
        <v>0</v>
      </c>
      <c r="AJ1605">
        <v>0</v>
      </c>
      <c r="AK1605">
        <v>0</v>
      </c>
      <c r="AL1605">
        <v>4316.42</v>
      </c>
      <c r="AM1605">
        <f t="shared" si="103"/>
        <v>8632.84</v>
      </c>
      <c r="AN1605">
        <v>1152.58</v>
      </c>
      <c r="AO1605">
        <v>78.930000000000007</v>
      </c>
    </row>
    <row r="1606" spans="1:41" hidden="1" x14ac:dyDescent="0.3">
      <c r="A1606">
        <v>12245</v>
      </c>
      <c r="B1606">
        <v>231991</v>
      </c>
      <c r="C1606">
        <v>256392</v>
      </c>
      <c r="D1606">
        <v>6516</v>
      </c>
      <c r="G1606" t="s">
        <v>1892</v>
      </c>
      <c r="H1606" t="s">
        <v>1893</v>
      </c>
      <c r="I1606">
        <v>0</v>
      </c>
      <c r="J1606" t="s">
        <v>519</v>
      </c>
      <c r="K1606" t="s">
        <v>520</v>
      </c>
      <c r="L1606">
        <v>5</v>
      </c>
      <c r="M1606">
        <v>58</v>
      </c>
      <c r="N1606" t="s">
        <v>617</v>
      </c>
      <c r="O1606" t="s">
        <v>618</v>
      </c>
      <c r="P1606" t="s">
        <v>619</v>
      </c>
      <c r="Q1606" t="s">
        <v>524</v>
      </c>
      <c r="R1606" t="s">
        <v>525</v>
      </c>
      <c r="S1606" t="s">
        <v>526</v>
      </c>
      <c r="T1606" t="s">
        <v>527</v>
      </c>
      <c r="U1606" t="s">
        <v>779</v>
      </c>
      <c r="V1606" t="s">
        <v>780</v>
      </c>
      <c r="W1606" t="s">
        <v>541</v>
      </c>
      <c r="X1606" t="s">
        <v>542</v>
      </c>
      <c r="Y1606" t="s">
        <v>1102</v>
      </c>
      <c r="Z1606" t="s">
        <v>1103</v>
      </c>
      <c r="AA1606" t="s">
        <v>24</v>
      </c>
      <c r="AB1606" s="3">
        <v>68040</v>
      </c>
      <c r="AC1606">
        <v>0</v>
      </c>
      <c r="AD1606">
        <v>0</v>
      </c>
      <c r="AE1606" s="3">
        <v>68040</v>
      </c>
      <c r="AF1606" s="3">
        <f t="shared" si="102"/>
        <v>0</v>
      </c>
      <c r="AG1606" s="3">
        <v>68040</v>
      </c>
      <c r="AH1606" s="3">
        <f t="shared" si="104"/>
        <v>70285.319999999992</v>
      </c>
      <c r="AI1606" s="3">
        <f t="shared" si="105"/>
        <v>72534.450239999991</v>
      </c>
      <c r="AJ1606">
        <v>0</v>
      </c>
      <c r="AK1606">
        <v>0</v>
      </c>
      <c r="AL1606">
        <v>23074.78</v>
      </c>
      <c r="AM1606">
        <f t="shared" si="103"/>
        <v>46149.56</v>
      </c>
      <c r="AN1606">
        <v>44965.22</v>
      </c>
      <c r="AO1606">
        <v>33.909999999999997</v>
      </c>
    </row>
    <row r="1607" spans="1:41" hidden="1" x14ac:dyDescent="0.3">
      <c r="A1607">
        <v>10939</v>
      </c>
      <c r="B1607">
        <v>199294</v>
      </c>
      <c r="C1607">
        <v>236808</v>
      </c>
      <c r="D1607">
        <v>255</v>
      </c>
      <c r="G1607" t="s">
        <v>1159</v>
      </c>
      <c r="H1607" t="s">
        <v>1160</v>
      </c>
      <c r="I1607">
        <v>0</v>
      </c>
      <c r="J1607" t="s">
        <v>519</v>
      </c>
      <c r="K1607" t="s">
        <v>520</v>
      </c>
      <c r="L1607">
        <v>10</v>
      </c>
      <c r="M1607">
        <v>106</v>
      </c>
      <c r="N1607" t="s">
        <v>1161</v>
      </c>
      <c r="O1607" t="s">
        <v>565</v>
      </c>
      <c r="P1607" t="s">
        <v>566</v>
      </c>
      <c r="Q1607" t="s">
        <v>524</v>
      </c>
      <c r="R1607" t="s">
        <v>525</v>
      </c>
      <c r="S1607" t="s">
        <v>526</v>
      </c>
      <c r="T1607" t="s">
        <v>527</v>
      </c>
      <c r="U1607" t="s">
        <v>528</v>
      </c>
      <c r="V1607" t="s">
        <v>529</v>
      </c>
      <c r="W1607" t="s">
        <v>541</v>
      </c>
      <c r="X1607" t="s">
        <v>542</v>
      </c>
      <c r="Y1607" t="s">
        <v>532</v>
      </c>
      <c r="Z1607" t="s">
        <v>533</v>
      </c>
      <c r="AA1607" t="s">
        <v>28</v>
      </c>
      <c r="AB1607" s="3">
        <v>5000</v>
      </c>
      <c r="AC1607">
        <v>0</v>
      </c>
      <c r="AD1607">
        <v>0</v>
      </c>
      <c r="AE1607" s="3">
        <v>5000</v>
      </c>
      <c r="AF1607" s="3">
        <f t="shared" si="102"/>
        <v>0</v>
      </c>
      <c r="AG1607" s="3">
        <v>5000</v>
      </c>
      <c r="AH1607" s="3">
        <f t="shared" si="104"/>
        <v>5165</v>
      </c>
      <c r="AI1607" s="3">
        <f t="shared" si="105"/>
        <v>5330.28</v>
      </c>
      <c r="AJ1607">
        <v>0</v>
      </c>
      <c r="AK1607">
        <v>0</v>
      </c>
      <c r="AL1607">
        <v>147.83000000000001</v>
      </c>
      <c r="AM1607">
        <f t="shared" si="103"/>
        <v>295.66000000000003</v>
      </c>
      <c r="AN1607">
        <v>4852.17</v>
      </c>
      <c r="AO1607">
        <v>2.96</v>
      </c>
    </row>
    <row r="1608" spans="1:41" hidden="1" x14ac:dyDescent="0.3">
      <c r="A1608">
        <v>12246</v>
      </c>
      <c r="B1608">
        <v>231990</v>
      </c>
      <c r="C1608">
        <v>256391</v>
      </c>
      <c r="D1608">
        <v>6517</v>
      </c>
      <c r="G1608" t="s">
        <v>1896</v>
      </c>
      <c r="H1608" t="s">
        <v>1897</v>
      </c>
      <c r="I1608">
        <v>0</v>
      </c>
      <c r="J1608" t="s">
        <v>519</v>
      </c>
      <c r="K1608" t="s">
        <v>520</v>
      </c>
      <c r="L1608">
        <v>5</v>
      </c>
      <c r="M1608">
        <v>58</v>
      </c>
      <c r="N1608" t="s">
        <v>617</v>
      </c>
      <c r="O1608" t="s">
        <v>618</v>
      </c>
      <c r="P1608" t="s">
        <v>619</v>
      </c>
      <c r="Q1608" t="s">
        <v>524</v>
      </c>
      <c r="R1608" t="s">
        <v>525</v>
      </c>
      <c r="S1608" t="s">
        <v>526</v>
      </c>
      <c r="T1608" t="s">
        <v>527</v>
      </c>
      <c r="U1608" t="s">
        <v>779</v>
      </c>
      <c r="V1608" t="s">
        <v>780</v>
      </c>
      <c r="W1608" t="s">
        <v>541</v>
      </c>
      <c r="X1608" t="s">
        <v>542</v>
      </c>
      <c r="Y1608" t="s">
        <v>1102</v>
      </c>
      <c r="Z1608" t="s">
        <v>1103</v>
      </c>
      <c r="AA1608" t="s">
        <v>24</v>
      </c>
      <c r="AB1608" s="3">
        <v>68040</v>
      </c>
      <c r="AC1608">
        <v>0</v>
      </c>
      <c r="AD1608">
        <v>0</v>
      </c>
      <c r="AE1608" s="3">
        <v>68040</v>
      </c>
      <c r="AF1608" s="3">
        <f t="shared" si="102"/>
        <v>0</v>
      </c>
      <c r="AG1608" s="3">
        <v>68040</v>
      </c>
      <c r="AH1608" s="3">
        <f t="shared" si="104"/>
        <v>70285.319999999992</v>
      </c>
      <c r="AI1608" s="3">
        <f t="shared" si="105"/>
        <v>72534.450239999991</v>
      </c>
      <c r="AJ1608">
        <v>0</v>
      </c>
      <c r="AK1608">
        <v>286.95999999999998</v>
      </c>
      <c r="AL1608">
        <v>42658.25</v>
      </c>
      <c r="AM1608">
        <f t="shared" si="103"/>
        <v>85316.5</v>
      </c>
      <c r="AN1608">
        <v>25094.79</v>
      </c>
      <c r="AO1608">
        <v>62.7</v>
      </c>
    </row>
    <row r="1609" spans="1:41" hidden="1" x14ac:dyDescent="0.3">
      <c r="A1609">
        <v>11492</v>
      </c>
      <c r="B1609">
        <v>235938</v>
      </c>
      <c r="C1609">
        <v>257044</v>
      </c>
      <c r="D1609">
        <v>2289</v>
      </c>
      <c r="G1609" t="s">
        <v>1673</v>
      </c>
      <c r="H1609" t="s">
        <v>1674</v>
      </c>
      <c r="I1609">
        <v>0</v>
      </c>
      <c r="J1609" t="s">
        <v>519</v>
      </c>
      <c r="K1609" t="s">
        <v>520</v>
      </c>
      <c r="L1609">
        <v>10</v>
      </c>
      <c r="M1609">
        <v>114</v>
      </c>
      <c r="N1609" t="s">
        <v>685</v>
      </c>
      <c r="O1609" t="s">
        <v>686</v>
      </c>
      <c r="P1609" t="s">
        <v>687</v>
      </c>
      <c r="Q1609" t="s">
        <v>524</v>
      </c>
      <c r="R1609" t="s">
        <v>525</v>
      </c>
      <c r="S1609" t="s">
        <v>526</v>
      </c>
      <c r="T1609" t="s">
        <v>527</v>
      </c>
      <c r="U1609" t="s">
        <v>554</v>
      </c>
      <c r="V1609" t="s">
        <v>555</v>
      </c>
      <c r="W1609" t="s">
        <v>541</v>
      </c>
      <c r="X1609" t="s">
        <v>542</v>
      </c>
      <c r="Y1609" t="s">
        <v>532</v>
      </c>
      <c r="Z1609" t="s">
        <v>533</v>
      </c>
      <c r="AA1609" t="s">
        <v>28</v>
      </c>
      <c r="AB1609" s="3">
        <v>0</v>
      </c>
      <c r="AC1609">
        <v>5000</v>
      </c>
      <c r="AD1609">
        <v>0</v>
      </c>
      <c r="AE1609" s="3">
        <v>5000</v>
      </c>
      <c r="AF1609" s="3">
        <f t="shared" si="102"/>
        <v>0</v>
      </c>
      <c r="AG1609" s="3">
        <v>5000</v>
      </c>
      <c r="AH1609" s="3">
        <f t="shared" si="104"/>
        <v>5165</v>
      </c>
      <c r="AI1609" s="3">
        <f t="shared" si="105"/>
        <v>5330.28</v>
      </c>
      <c r="AJ1609">
        <v>0</v>
      </c>
      <c r="AK1609">
        <v>0</v>
      </c>
      <c r="AL1609">
        <v>0</v>
      </c>
      <c r="AM1609">
        <f t="shared" si="103"/>
        <v>0</v>
      </c>
      <c r="AN1609">
        <v>5000</v>
      </c>
      <c r="AO1609">
        <v>0</v>
      </c>
    </row>
    <row r="1610" spans="1:41" hidden="1" x14ac:dyDescent="0.3">
      <c r="A1610">
        <v>10842</v>
      </c>
      <c r="B1610">
        <v>199534</v>
      </c>
      <c r="C1610">
        <v>237043</v>
      </c>
      <c r="D1610">
        <v>158</v>
      </c>
      <c r="G1610" t="s">
        <v>985</v>
      </c>
      <c r="H1610" t="s">
        <v>986</v>
      </c>
      <c r="I1610">
        <v>0</v>
      </c>
      <c r="J1610" t="s">
        <v>519</v>
      </c>
      <c r="K1610" t="s">
        <v>520</v>
      </c>
      <c r="L1610">
        <v>4</v>
      </c>
      <c r="M1610">
        <v>50</v>
      </c>
      <c r="N1610" t="s">
        <v>536</v>
      </c>
      <c r="O1610" t="s">
        <v>537</v>
      </c>
      <c r="P1610" t="s">
        <v>538</v>
      </c>
      <c r="Q1610" t="s">
        <v>524</v>
      </c>
      <c r="R1610" t="s">
        <v>525</v>
      </c>
      <c r="S1610" t="s">
        <v>526</v>
      </c>
      <c r="T1610" t="s">
        <v>527</v>
      </c>
      <c r="U1610" t="s">
        <v>554</v>
      </c>
      <c r="V1610" t="s">
        <v>555</v>
      </c>
      <c r="W1610" t="s">
        <v>541</v>
      </c>
      <c r="X1610" t="s">
        <v>542</v>
      </c>
      <c r="Y1610" t="s">
        <v>588</v>
      </c>
      <c r="Z1610" t="s">
        <v>589</v>
      </c>
      <c r="AA1610" t="s">
        <v>29</v>
      </c>
      <c r="AB1610" s="3">
        <v>5427</v>
      </c>
      <c r="AC1610">
        <v>0</v>
      </c>
      <c r="AD1610">
        <v>0</v>
      </c>
      <c r="AE1610" s="3">
        <v>5427</v>
      </c>
      <c r="AF1610" s="3">
        <f t="shared" si="102"/>
        <v>0</v>
      </c>
      <c r="AG1610" s="3">
        <v>5427</v>
      </c>
      <c r="AH1610" s="3">
        <f t="shared" si="104"/>
        <v>5606.0909999999994</v>
      </c>
      <c r="AI1610" s="3">
        <f t="shared" si="105"/>
        <v>5785.4859119999992</v>
      </c>
      <c r="AJ1610">
        <v>0</v>
      </c>
      <c r="AK1610">
        <v>0</v>
      </c>
      <c r="AL1610">
        <v>0</v>
      </c>
      <c r="AM1610">
        <f t="shared" si="103"/>
        <v>0</v>
      </c>
      <c r="AN1610">
        <v>5427</v>
      </c>
      <c r="AO1610">
        <v>0</v>
      </c>
    </row>
    <row r="1611" spans="1:41" hidden="1" x14ac:dyDescent="0.3">
      <c r="A1611">
        <v>11495</v>
      </c>
      <c r="B1611">
        <v>224867</v>
      </c>
      <c r="C1611">
        <v>257046</v>
      </c>
      <c r="D1611">
        <v>2292</v>
      </c>
      <c r="G1611" t="s">
        <v>1679</v>
      </c>
      <c r="H1611" t="s">
        <v>1680</v>
      </c>
      <c r="I1611">
        <v>0</v>
      </c>
      <c r="J1611" t="s">
        <v>519</v>
      </c>
      <c r="K1611" t="s">
        <v>520</v>
      </c>
      <c r="L1611">
        <v>2</v>
      </c>
      <c r="M1611">
        <v>25</v>
      </c>
      <c r="N1611" t="s">
        <v>760</v>
      </c>
      <c r="O1611" t="s">
        <v>761</v>
      </c>
      <c r="P1611" t="s">
        <v>762</v>
      </c>
      <c r="Q1611" t="s">
        <v>524</v>
      </c>
      <c r="R1611" t="s">
        <v>525</v>
      </c>
      <c r="S1611" t="s">
        <v>526</v>
      </c>
      <c r="T1611" t="s">
        <v>527</v>
      </c>
      <c r="U1611" t="s">
        <v>554</v>
      </c>
      <c r="V1611" t="s">
        <v>555</v>
      </c>
      <c r="W1611" t="s">
        <v>541</v>
      </c>
      <c r="X1611" t="s">
        <v>542</v>
      </c>
      <c r="Y1611" t="s">
        <v>532</v>
      </c>
      <c r="Z1611" t="s">
        <v>533</v>
      </c>
      <c r="AA1611" t="s">
        <v>28</v>
      </c>
      <c r="AB1611" s="3">
        <v>4000</v>
      </c>
      <c r="AC1611">
        <v>0</v>
      </c>
      <c r="AD1611">
        <v>0</v>
      </c>
      <c r="AE1611" s="3">
        <v>5000</v>
      </c>
      <c r="AF1611" s="3">
        <f t="shared" si="102"/>
        <v>0</v>
      </c>
      <c r="AG1611" s="3">
        <v>5000</v>
      </c>
      <c r="AH1611" s="3">
        <f t="shared" si="104"/>
        <v>5165</v>
      </c>
      <c r="AI1611" s="3">
        <f t="shared" si="105"/>
        <v>5330.28</v>
      </c>
      <c r="AJ1611">
        <v>0</v>
      </c>
      <c r="AK1611">
        <v>0</v>
      </c>
      <c r="AL1611">
        <v>0</v>
      </c>
      <c r="AM1611">
        <f t="shared" si="103"/>
        <v>0</v>
      </c>
      <c r="AN1611">
        <v>5000</v>
      </c>
      <c r="AO1611">
        <v>0</v>
      </c>
    </row>
    <row r="1612" spans="1:41" hidden="1" x14ac:dyDescent="0.3">
      <c r="A1612">
        <v>11520</v>
      </c>
      <c r="B1612">
        <v>225917</v>
      </c>
      <c r="C1612">
        <v>257509</v>
      </c>
      <c r="D1612">
        <v>2317</v>
      </c>
      <c r="G1612" t="s">
        <v>1729</v>
      </c>
      <c r="H1612" t="s">
        <v>1730</v>
      </c>
      <c r="I1612">
        <v>0</v>
      </c>
      <c r="J1612" t="s">
        <v>519</v>
      </c>
      <c r="K1612" t="s">
        <v>520</v>
      </c>
      <c r="L1612">
        <v>6</v>
      </c>
      <c r="M1612">
        <v>65</v>
      </c>
      <c r="N1612" t="s">
        <v>799</v>
      </c>
      <c r="O1612" t="s">
        <v>627</v>
      </c>
      <c r="P1612" t="s">
        <v>628</v>
      </c>
      <c r="Q1612" t="s">
        <v>524</v>
      </c>
      <c r="R1612" t="s">
        <v>525</v>
      </c>
      <c r="S1612" t="s">
        <v>526</v>
      </c>
      <c r="T1612" t="s">
        <v>527</v>
      </c>
      <c r="U1612" t="s">
        <v>554</v>
      </c>
      <c r="V1612" t="s">
        <v>555</v>
      </c>
      <c r="W1612" t="s">
        <v>629</v>
      </c>
      <c r="X1612" t="s">
        <v>630</v>
      </c>
      <c r="Y1612" t="s">
        <v>944</v>
      </c>
      <c r="Z1612" t="s">
        <v>945</v>
      </c>
      <c r="AA1612" t="s">
        <v>29</v>
      </c>
      <c r="AB1612" s="3">
        <v>5332</v>
      </c>
      <c r="AC1612">
        <v>0</v>
      </c>
      <c r="AD1612">
        <v>0</v>
      </c>
      <c r="AE1612" s="3">
        <v>5332</v>
      </c>
      <c r="AF1612" s="3">
        <f t="shared" si="102"/>
        <v>0</v>
      </c>
      <c r="AG1612" s="3">
        <v>5332</v>
      </c>
      <c r="AH1612" s="3">
        <f t="shared" si="104"/>
        <v>5507.9559999999992</v>
      </c>
      <c r="AI1612" s="3">
        <f t="shared" si="105"/>
        <v>5684.2105919999995</v>
      </c>
      <c r="AJ1612">
        <v>0</v>
      </c>
      <c r="AK1612">
        <v>0</v>
      </c>
      <c r="AL1612">
        <v>34.770000000000003</v>
      </c>
      <c r="AM1612">
        <f t="shared" si="103"/>
        <v>69.540000000000006</v>
      </c>
      <c r="AN1612">
        <v>5297.23</v>
      </c>
      <c r="AO1612">
        <v>0.65</v>
      </c>
    </row>
    <row r="1613" spans="1:41" hidden="1" x14ac:dyDescent="0.3">
      <c r="A1613">
        <v>12388</v>
      </c>
      <c r="B1613">
        <v>231917</v>
      </c>
      <c r="C1613">
        <v>256333</v>
      </c>
      <c r="D1613">
        <v>6563</v>
      </c>
      <c r="G1613" t="s">
        <v>2024</v>
      </c>
      <c r="H1613" t="s">
        <v>2025</v>
      </c>
      <c r="I1613">
        <v>0</v>
      </c>
      <c r="J1613" t="s">
        <v>519</v>
      </c>
      <c r="K1613" t="s">
        <v>520</v>
      </c>
      <c r="L1613">
        <v>5</v>
      </c>
      <c r="M1613">
        <v>58</v>
      </c>
      <c r="N1613" t="s">
        <v>617</v>
      </c>
      <c r="O1613" t="s">
        <v>618</v>
      </c>
      <c r="P1613" t="s">
        <v>619</v>
      </c>
      <c r="Q1613" t="s">
        <v>524</v>
      </c>
      <c r="R1613" t="s">
        <v>525</v>
      </c>
      <c r="S1613" t="s">
        <v>526</v>
      </c>
      <c r="T1613" t="s">
        <v>527</v>
      </c>
      <c r="U1613" t="s">
        <v>779</v>
      </c>
      <c r="V1613" t="s">
        <v>780</v>
      </c>
      <c r="W1613" t="s">
        <v>541</v>
      </c>
      <c r="X1613" t="s">
        <v>542</v>
      </c>
      <c r="Y1613" t="s">
        <v>1102</v>
      </c>
      <c r="Z1613" t="s">
        <v>1103</v>
      </c>
      <c r="AA1613" t="s">
        <v>24</v>
      </c>
      <c r="AB1613" s="3">
        <v>68040</v>
      </c>
      <c r="AC1613">
        <v>0</v>
      </c>
      <c r="AD1613">
        <v>0</v>
      </c>
      <c r="AE1613" s="3">
        <v>68040</v>
      </c>
      <c r="AF1613" s="3">
        <f t="shared" si="102"/>
        <v>0</v>
      </c>
      <c r="AG1613" s="3">
        <v>68040</v>
      </c>
      <c r="AH1613" s="3">
        <f t="shared" si="104"/>
        <v>70285.319999999992</v>
      </c>
      <c r="AI1613" s="3">
        <f t="shared" si="105"/>
        <v>72534.450239999991</v>
      </c>
      <c r="AJ1613">
        <v>0</v>
      </c>
      <c r="AK1613">
        <v>0</v>
      </c>
      <c r="AL1613">
        <v>56537.68</v>
      </c>
      <c r="AM1613">
        <f t="shared" si="103"/>
        <v>113075.36</v>
      </c>
      <c r="AN1613">
        <v>11502.32</v>
      </c>
      <c r="AO1613">
        <v>83.09</v>
      </c>
    </row>
    <row r="1614" spans="1:41" hidden="1" x14ac:dyDescent="0.3">
      <c r="A1614">
        <v>12043</v>
      </c>
      <c r="B1614">
        <v>231276</v>
      </c>
      <c r="C1614">
        <v>263293</v>
      </c>
      <c r="D1614">
        <v>6240</v>
      </c>
      <c r="G1614" t="s">
        <v>1839</v>
      </c>
      <c r="H1614" t="s">
        <v>1840</v>
      </c>
      <c r="I1614">
        <v>0</v>
      </c>
      <c r="J1614" t="s">
        <v>519</v>
      </c>
      <c r="K1614" t="s">
        <v>520</v>
      </c>
      <c r="L1614">
        <v>1</v>
      </c>
      <c r="M1614">
        <v>3</v>
      </c>
      <c r="N1614" t="s">
        <v>1837</v>
      </c>
      <c r="O1614" t="s">
        <v>704</v>
      </c>
      <c r="P1614" t="s">
        <v>705</v>
      </c>
      <c r="Q1614" t="s">
        <v>524</v>
      </c>
      <c r="R1614" t="s">
        <v>525</v>
      </c>
      <c r="S1614" t="s">
        <v>526</v>
      </c>
      <c r="T1614" t="s">
        <v>527</v>
      </c>
      <c r="U1614" t="s">
        <v>554</v>
      </c>
      <c r="V1614" t="s">
        <v>555</v>
      </c>
      <c r="W1614" t="s">
        <v>541</v>
      </c>
      <c r="X1614" t="s">
        <v>542</v>
      </c>
      <c r="Y1614" t="s">
        <v>532</v>
      </c>
      <c r="Z1614" t="s">
        <v>533</v>
      </c>
      <c r="AA1614" t="s">
        <v>28</v>
      </c>
      <c r="AB1614" s="3">
        <v>5000</v>
      </c>
      <c r="AC1614">
        <v>0</v>
      </c>
      <c r="AD1614">
        <v>0</v>
      </c>
      <c r="AE1614" s="3">
        <v>5000</v>
      </c>
      <c r="AF1614" s="3">
        <f t="shared" si="102"/>
        <v>0</v>
      </c>
      <c r="AG1614" s="3">
        <v>5000</v>
      </c>
      <c r="AH1614" s="3">
        <f t="shared" si="104"/>
        <v>5165</v>
      </c>
      <c r="AI1614" s="3">
        <f t="shared" si="105"/>
        <v>5330.28</v>
      </c>
      <c r="AJ1614">
        <v>0</v>
      </c>
      <c r="AK1614">
        <v>0</v>
      </c>
      <c r="AL1614">
        <v>1695.66</v>
      </c>
      <c r="AM1614">
        <f t="shared" si="103"/>
        <v>3391.32</v>
      </c>
      <c r="AN1614">
        <v>3304.34</v>
      </c>
      <c r="AO1614">
        <v>33.909999999999997</v>
      </c>
    </row>
    <row r="1615" spans="1:41" hidden="1" x14ac:dyDescent="0.3">
      <c r="A1615">
        <v>12368</v>
      </c>
      <c r="B1615">
        <v>231664</v>
      </c>
      <c r="C1615">
        <v>257610</v>
      </c>
      <c r="D1615">
        <v>6500</v>
      </c>
      <c r="G1615" t="s">
        <v>2170</v>
      </c>
      <c r="H1615" t="s">
        <v>2171</v>
      </c>
      <c r="I1615">
        <v>0</v>
      </c>
      <c r="J1615" t="s">
        <v>519</v>
      </c>
      <c r="K1615" t="s">
        <v>520</v>
      </c>
      <c r="L1615">
        <v>3</v>
      </c>
      <c r="M1615">
        <v>85</v>
      </c>
      <c r="N1615" t="s">
        <v>724</v>
      </c>
      <c r="O1615" t="s">
        <v>618</v>
      </c>
      <c r="P1615" t="s">
        <v>619</v>
      </c>
      <c r="Q1615" t="s">
        <v>524</v>
      </c>
      <c r="R1615" t="s">
        <v>525</v>
      </c>
      <c r="S1615" t="s">
        <v>526</v>
      </c>
      <c r="T1615" t="s">
        <v>527</v>
      </c>
      <c r="U1615" t="s">
        <v>779</v>
      </c>
      <c r="V1615" t="s">
        <v>780</v>
      </c>
      <c r="W1615" t="s">
        <v>530</v>
      </c>
      <c r="X1615" t="s">
        <v>531</v>
      </c>
      <c r="Y1615" t="s">
        <v>1882</v>
      </c>
      <c r="Z1615" t="s">
        <v>1883</v>
      </c>
      <c r="AA1615" t="s">
        <v>29</v>
      </c>
      <c r="AB1615" s="3">
        <v>5121</v>
      </c>
      <c r="AC1615">
        <v>0</v>
      </c>
      <c r="AD1615">
        <v>0</v>
      </c>
      <c r="AE1615" s="3">
        <v>5121</v>
      </c>
      <c r="AF1615" s="3">
        <f t="shared" si="102"/>
        <v>0</v>
      </c>
      <c r="AG1615" s="3">
        <v>5121</v>
      </c>
      <c r="AH1615" s="3">
        <f t="shared" si="104"/>
        <v>5289.9929999999995</v>
      </c>
      <c r="AI1615" s="3">
        <f t="shared" si="105"/>
        <v>5459.2727759999998</v>
      </c>
      <c r="AJ1615">
        <v>0</v>
      </c>
      <c r="AK1615">
        <v>0</v>
      </c>
      <c r="AL1615">
        <v>0</v>
      </c>
      <c r="AM1615">
        <f t="shared" si="103"/>
        <v>0</v>
      </c>
      <c r="AN1615">
        <v>5121</v>
      </c>
      <c r="AO1615">
        <v>0</v>
      </c>
    </row>
    <row r="1616" spans="1:41" hidden="1" x14ac:dyDescent="0.3">
      <c r="A1616">
        <v>12284</v>
      </c>
      <c r="B1616">
        <v>231891</v>
      </c>
      <c r="C1616">
        <v>256307</v>
      </c>
      <c r="D1616">
        <v>6640</v>
      </c>
      <c r="G1616" t="s">
        <v>2016</v>
      </c>
      <c r="H1616" t="s">
        <v>2017</v>
      </c>
      <c r="I1616">
        <v>0</v>
      </c>
      <c r="J1616" t="s">
        <v>519</v>
      </c>
      <c r="K1616" t="s">
        <v>520</v>
      </c>
      <c r="L1616">
        <v>5</v>
      </c>
      <c r="M1616">
        <v>58</v>
      </c>
      <c r="N1616" t="s">
        <v>617</v>
      </c>
      <c r="O1616" t="s">
        <v>618</v>
      </c>
      <c r="P1616" t="s">
        <v>619</v>
      </c>
      <c r="Q1616" t="s">
        <v>524</v>
      </c>
      <c r="R1616" t="s">
        <v>525</v>
      </c>
      <c r="S1616" t="s">
        <v>526</v>
      </c>
      <c r="T1616" t="s">
        <v>527</v>
      </c>
      <c r="U1616" t="s">
        <v>779</v>
      </c>
      <c r="V1616" t="s">
        <v>780</v>
      </c>
      <c r="W1616" t="s">
        <v>541</v>
      </c>
      <c r="X1616" t="s">
        <v>542</v>
      </c>
      <c r="Y1616" t="s">
        <v>1102</v>
      </c>
      <c r="Z1616" t="s">
        <v>1103</v>
      </c>
      <c r="AA1616" t="s">
        <v>24</v>
      </c>
      <c r="AB1616" s="3">
        <v>58320</v>
      </c>
      <c r="AC1616">
        <v>0</v>
      </c>
      <c r="AD1616">
        <v>0</v>
      </c>
      <c r="AE1616" s="3">
        <v>66320</v>
      </c>
      <c r="AF1616" s="3">
        <f t="shared" si="102"/>
        <v>0</v>
      </c>
      <c r="AG1616" s="3">
        <v>66320</v>
      </c>
      <c r="AH1616" s="3">
        <f t="shared" si="104"/>
        <v>68508.56</v>
      </c>
      <c r="AI1616" s="3">
        <f t="shared" si="105"/>
        <v>70700.833920000005</v>
      </c>
      <c r="AJ1616">
        <v>304.35000000000002</v>
      </c>
      <c r="AK1616">
        <v>2846.95</v>
      </c>
      <c r="AL1616">
        <v>22766.880000000001</v>
      </c>
      <c r="AM1616">
        <f t="shared" si="103"/>
        <v>45533.760000000002</v>
      </c>
      <c r="AN1616">
        <v>40401.82</v>
      </c>
      <c r="AO1616">
        <v>34.33</v>
      </c>
    </row>
    <row r="1617" spans="1:41" hidden="1" x14ac:dyDescent="0.3">
      <c r="A1617">
        <v>10760</v>
      </c>
      <c r="B1617">
        <v>206927</v>
      </c>
      <c r="C1617">
        <v>244326</v>
      </c>
      <c r="D1617">
        <v>76</v>
      </c>
      <c r="G1617" t="s">
        <v>789</v>
      </c>
      <c r="H1617" t="s">
        <v>790</v>
      </c>
      <c r="I1617">
        <v>0</v>
      </c>
      <c r="J1617" t="s">
        <v>519</v>
      </c>
      <c r="K1617" t="s">
        <v>520</v>
      </c>
      <c r="L1617">
        <v>4</v>
      </c>
      <c r="M1617">
        <v>87</v>
      </c>
      <c r="N1617" t="s">
        <v>574</v>
      </c>
      <c r="O1617" t="s">
        <v>575</v>
      </c>
      <c r="P1617" t="s">
        <v>576</v>
      </c>
      <c r="Q1617" t="s">
        <v>524</v>
      </c>
      <c r="R1617" t="s">
        <v>525</v>
      </c>
      <c r="S1617" t="s">
        <v>526</v>
      </c>
      <c r="T1617" t="s">
        <v>527</v>
      </c>
      <c r="U1617" t="s">
        <v>554</v>
      </c>
      <c r="V1617" t="s">
        <v>555</v>
      </c>
      <c r="W1617" t="s">
        <v>541</v>
      </c>
      <c r="X1617" t="s">
        <v>542</v>
      </c>
      <c r="Y1617" t="s">
        <v>597</v>
      </c>
      <c r="Z1617" t="s">
        <v>598</v>
      </c>
      <c r="AA1617" t="s">
        <v>29</v>
      </c>
      <c r="AB1617" s="3">
        <v>5000</v>
      </c>
      <c r="AC1617">
        <v>0</v>
      </c>
      <c r="AD1617">
        <v>0</v>
      </c>
      <c r="AE1617" s="3">
        <v>5000</v>
      </c>
      <c r="AF1617" s="3">
        <f t="shared" si="102"/>
        <v>0</v>
      </c>
      <c r="AG1617" s="3">
        <v>5000</v>
      </c>
      <c r="AH1617" s="3">
        <f t="shared" si="104"/>
        <v>5165</v>
      </c>
      <c r="AI1617" s="3">
        <f t="shared" si="105"/>
        <v>5330.28</v>
      </c>
      <c r="AJ1617">
        <v>0</v>
      </c>
      <c r="AK1617">
        <v>0</v>
      </c>
      <c r="AL1617">
        <v>3020</v>
      </c>
      <c r="AM1617">
        <f t="shared" si="103"/>
        <v>6040</v>
      </c>
      <c r="AN1617">
        <v>1980</v>
      </c>
      <c r="AO1617">
        <v>60.4</v>
      </c>
    </row>
    <row r="1618" spans="1:41" hidden="1" x14ac:dyDescent="0.3">
      <c r="A1618">
        <v>10693</v>
      </c>
      <c r="B1618">
        <v>204564</v>
      </c>
      <c r="C1618">
        <v>241999</v>
      </c>
      <c r="D1618">
        <v>9</v>
      </c>
      <c r="G1618" t="s">
        <v>562</v>
      </c>
      <c r="H1618" t="s">
        <v>563</v>
      </c>
      <c r="I1618">
        <v>0</v>
      </c>
      <c r="J1618" t="s">
        <v>519</v>
      </c>
      <c r="K1618" t="s">
        <v>520</v>
      </c>
      <c r="L1618">
        <v>10</v>
      </c>
      <c r="M1618">
        <v>104</v>
      </c>
      <c r="N1618" t="s">
        <v>564</v>
      </c>
      <c r="O1618" t="s">
        <v>565</v>
      </c>
      <c r="P1618" t="s">
        <v>566</v>
      </c>
      <c r="Q1618" t="s">
        <v>524</v>
      </c>
      <c r="R1618" t="s">
        <v>525</v>
      </c>
      <c r="S1618" t="s">
        <v>526</v>
      </c>
      <c r="T1618" t="s">
        <v>527</v>
      </c>
      <c r="U1618" t="s">
        <v>528</v>
      </c>
      <c r="V1618" t="s">
        <v>529</v>
      </c>
      <c r="W1618" t="s">
        <v>541</v>
      </c>
      <c r="X1618" t="s">
        <v>542</v>
      </c>
      <c r="Y1618" t="s">
        <v>532</v>
      </c>
      <c r="Z1618" t="s">
        <v>533</v>
      </c>
      <c r="AA1618" t="s">
        <v>28</v>
      </c>
      <c r="AB1618" s="3">
        <v>4866</v>
      </c>
      <c r="AC1618">
        <v>0</v>
      </c>
      <c r="AD1618">
        <v>0</v>
      </c>
      <c r="AE1618" s="3">
        <v>4866</v>
      </c>
      <c r="AF1618" s="3">
        <f t="shared" si="102"/>
        <v>0</v>
      </c>
      <c r="AG1618" s="3">
        <v>4866</v>
      </c>
      <c r="AH1618" s="3">
        <f t="shared" si="104"/>
        <v>5026.5779999999995</v>
      </c>
      <c r="AI1618" s="3">
        <f t="shared" si="105"/>
        <v>5187.4284959999995</v>
      </c>
      <c r="AJ1618">
        <v>0</v>
      </c>
      <c r="AK1618">
        <v>0</v>
      </c>
      <c r="AL1618">
        <v>0</v>
      </c>
      <c r="AM1618">
        <f t="shared" si="103"/>
        <v>0</v>
      </c>
      <c r="AN1618">
        <v>4866</v>
      </c>
      <c r="AO1618">
        <v>0</v>
      </c>
    </row>
    <row r="1619" spans="1:41" hidden="1" x14ac:dyDescent="0.3">
      <c r="A1619">
        <v>12293</v>
      </c>
      <c r="B1619">
        <v>223493</v>
      </c>
      <c r="C1619">
        <v>256228</v>
      </c>
      <c r="D1619">
        <v>6470</v>
      </c>
      <c r="G1619" t="s">
        <v>2028</v>
      </c>
      <c r="H1619" t="s">
        <v>2029</v>
      </c>
      <c r="I1619">
        <v>0</v>
      </c>
      <c r="J1619" t="s">
        <v>519</v>
      </c>
      <c r="K1619" t="s">
        <v>520</v>
      </c>
      <c r="L1619">
        <v>7</v>
      </c>
      <c r="M1619">
        <v>77</v>
      </c>
      <c r="N1619" t="s">
        <v>849</v>
      </c>
      <c r="O1619" t="s">
        <v>522</v>
      </c>
      <c r="P1619" t="s">
        <v>523</v>
      </c>
      <c r="Q1619" t="s">
        <v>524</v>
      </c>
      <c r="R1619" t="s">
        <v>525</v>
      </c>
      <c r="S1619" t="s">
        <v>526</v>
      </c>
      <c r="T1619" t="s">
        <v>527</v>
      </c>
      <c r="U1619" t="s">
        <v>2030</v>
      </c>
      <c r="V1619" t="s">
        <v>2031</v>
      </c>
      <c r="W1619" t="s">
        <v>530</v>
      </c>
      <c r="X1619" t="s">
        <v>531</v>
      </c>
      <c r="Y1619" t="s">
        <v>2032</v>
      </c>
      <c r="Z1619" t="s">
        <v>2033</v>
      </c>
      <c r="AA1619" t="s">
        <v>23</v>
      </c>
      <c r="AB1619" s="3">
        <v>207123636</v>
      </c>
      <c r="AC1619">
        <v>0</v>
      </c>
      <c r="AD1619">
        <v>0</v>
      </c>
      <c r="AE1619" s="3">
        <v>207123636</v>
      </c>
      <c r="AF1619" s="3">
        <f t="shared" si="102"/>
        <v>29507432</v>
      </c>
      <c r="AG1619" s="3">
        <v>236631068</v>
      </c>
      <c r="AH1619" s="3">
        <f t="shared" si="104"/>
        <v>244439893.24399999</v>
      </c>
      <c r="AI1619" s="3">
        <f t="shared" si="105"/>
        <v>252261969.82780799</v>
      </c>
      <c r="AJ1619">
        <v>0</v>
      </c>
      <c r="AK1619">
        <v>0</v>
      </c>
      <c r="AL1619">
        <v>2486446.77</v>
      </c>
      <c r="AM1619">
        <f t="shared" si="103"/>
        <v>4972893.54</v>
      </c>
      <c r="AN1619">
        <v>204637189.22999999</v>
      </c>
      <c r="AO1619">
        <v>1.2</v>
      </c>
    </row>
    <row r="1620" spans="1:41" hidden="1" x14ac:dyDescent="0.3">
      <c r="A1620">
        <v>12297</v>
      </c>
      <c r="B1620">
        <v>226274</v>
      </c>
      <c r="C1620">
        <v>257937</v>
      </c>
      <c r="D1620">
        <v>6474</v>
      </c>
      <c r="G1620" t="s">
        <v>2034</v>
      </c>
      <c r="H1620" t="s">
        <v>2035</v>
      </c>
      <c r="I1620">
        <v>0</v>
      </c>
      <c r="J1620" t="s">
        <v>519</v>
      </c>
      <c r="K1620" t="s">
        <v>520</v>
      </c>
      <c r="L1620">
        <v>6</v>
      </c>
      <c r="M1620">
        <v>67</v>
      </c>
      <c r="N1620" t="s">
        <v>875</v>
      </c>
      <c r="O1620" t="s">
        <v>876</v>
      </c>
      <c r="P1620" t="s">
        <v>877</v>
      </c>
      <c r="Q1620" t="s">
        <v>524</v>
      </c>
      <c r="R1620" t="s">
        <v>525</v>
      </c>
      <c r="S1620" t="s">
        <v>526</v>
      </c>
      <c r="T1620" t="s">
        <v>527</v>
      </c>
      <c r="U1620" t="s">
        <v>554</v>
      </c>
      <c r="V1620" t="s">
        <v>555</v>
      </c>
      <c r="W1620" t="s">
        <v>541</v>
      </c>
      <c r="X1620" t="s">
        <v>542</v>
      </c>
      <c r="Y1620" t="s">
        <v>2036</v>
      </c>
      <c r="Z1620" t="s">
        <v>2037</v>
      </c>
      <c r="AA1620" t="s">
        <v>25</v>
      </c>
      <c r="AB1620" s="3">
        <v>8806617</v>
      </c>
      <c r="AC1620">
        <v>0</v>
      </c>
      <c r="AD1620">
        <v>0</v>
      </c>
      <c r="AE1620" s="3">
        <v>8806617</v>
      </c>
      <c r="AF1620" s="3">
        <f t="shared" si="102"/>
        <v>0</v>
      </c>
      <c r="AG1620" s="3">
        <v>8806617</v>
      </c>
      <c r="AH1620" s="3">
        <f t="shared" si="104"/>
        <v>9097235.3609999996</v>
      </c>
      <c r="AI1620" s="3">
        <f t="shared" si="105"/>
        <v>9388346.8925519995</v>
      </c>
      <c r="AJ1620">
        <v>0</v>
      </c>
      <c r="AK1620">
        <v>0</v>
      </c>
      <c r="AL1620">
        <v>5015892.0199999996</v>
      </c>
      <c r="AM1620">
        <f t="shared" si="103"/>
        <v>10031784.039999999</v>
      </c>
      <c r="AN1620">
        <v>3790724.98</v>
      </c>
      <c r="AO1620">
        <v>56.96</v>
      </c>
    </row>
    <row r="1621" spans="1:41" hidden="1" x14ac:dyDescent="0.3">
      <c r="A1621">
        <v>12322</v>
      </c>
      <c r="B1621">
        <v>231873</v>
      </c>
      <c r="C1621">
        <v>256289</v>
      </c>
      <c r="D1621">
        <v>6545</v>
      </c>
      <c r="G1621" t="s">
        <v>2038</v>
      </c>
      <c r="H1621" t="s">
        <v>2039</v>
      </c>
      <c r="I1621">
        <v>0</v>
      </c>
      <c r="J1621" t="s">
        <v>519</v>
      </c>
      <c r="K1621" t="s">
        <v>520</v>
      </c>
      <c r="L1621">
        <v>5</v>
      </c>
      <c r="M1621">
        <v>58</v>
      </c>
      <c r="N1621" t="s">
        <v>617</v>
      </c>
      <c r="O1621" t="s">
        <v>618</v>
      </c>
      <c r="P1621" t="s">
        <v>619</v>
      </c>
      <c r="Q1621" t="s">
        <v>524</v>
      </c>
      <c r="R1621" t="s">
        <v>525</v>
      </c>
      <c r="S1621" t="s">
        <v>526</v>
      </c>
      <c r="T1621" t="s">
        <v>527</v>
      </c>
      <c r="U1621" t="s">
        <v>779</v>
      </c>
      <c r="V1621" t="s">
        <v>780</v>
      </c>
      <c r="W1621" t="s">
        <v>541</v>
      </c>
      <c r="X1621" t="s">
        <v>542</v>
      </c>
      <c r="Y1621" t="s">
        <v>1102</v>
      </c>
      <c r="Z1621" t="s">
        <v>1103</v>
      </c>
      <c r="AA1621" t="s">
        <v>24</v>
      </c>
      <c r="AB1621" s="3">
        <v>34020</v>
      </c>
      <c r="AC1621">
        <v>32000</v>
      </c>
      <c r="AD1621">
        <v>0</v>
      </c>
      <c r="AE1621" s="3">
        <v>66020</v>
      </c>
      <c r="AF1621" s="3">
        <f t="shared" si="102"/>
        <v>0</v>
      </c>
      <c r="AG1621" s="3">
        <v>66020</v>
      </c>
      <c r="AH1621" s="3">
        <f t="shared" si="104"/>
        <v>68198.659999999989</v>
      </c>
      <c r="AI1621" s="3">
        <f t="shared" si="105"/>
        <v>70381.01711999999</v>
      </c>
      <c r="AJ1621">
        <v>0</v>
      </c>
      <c r="AK1621">
        <v>0</v>
      </c>
      <c r="AL1621">
        <v>64229.88</v>
      </c>
      <c r="AM1621">
        <f t="shared" si="103"/>
        <v>128459.76</v>
      </c>
      <c r="AN1621">
        <v>1790.12</v>
      </c>
      <c r="AO1621">
        <v>97.29</v>
      </c>
    </row>
    <row r="1622" spans="1:41" hidden="1" x14ac:dyDescent="0.3">
      <c r="A1622">
        <v>11140</v>
      </c>
      <c r="B1622">
        <v>201779</v>
      </c>
      <c r="C1622">
        <v>239259</v>
      </c>
      <c r="D1622">
        <v>456</v>
      </c>
      <c r="G1622" t="s">
        <v>1473</v>
      </c>
      <c r="H1622" t="s">
        <v>1474</v>
      </c>
      <c r="I1622">
        <v>0</v>
      </c>
      <c r="J1622" t="s">
        <v>519</v>
      </c>
      <c r="K1622" t="s">
        <v>520</v>
      </c>
      <c r="L1622">
        <v>6</v>
      </c>
      <c r="M1622">
        <v>64</v>
      </c>
      <c r="N1622" t="s">
        <v>626</v>
      </c>
      <c r="O1622" t="s">
        <v>627</v>
      </c>
      <c r="P1622" t="s">
        <v>628</v>
      </c>
      <c r="Q1622" t="s">
        <v>524</v>
      </c>
      <c r="R1622" t="s">
        <v>525</v>
      </c>
      <c r="S1622" t="s">
        <v>526</v>
      </c>
      <c r="T1622" t="s">
        <v>527</v>
      </c>
      <c r="U1622" t="s">
        <v>528</v>
      </c>
      <c r="V1622" t="s">
        <v>529</v>
      </c>
      <c r="W1622" t="s">
        <v>629</v>
      </c>
      <c r="X1622" t="s">
        <v>630</v>
      </c>
      <c r="Y1622" t="s">
        <v>532</v>
      </c>
      <c r="Z1622" t="s">
        <v>533</v>
      </c>
      <c r="AA1622" t="s">
        <v>28</v>
      </c>
      <c r="AB1622" s="3">
        <v>4800</v>
      </c>
      <c r="AC1622">
        <v>0</v>
      </c>
      <c r="AD1622">
        <v>0</v>
      </c>
      <c r="AE1622" s="3">
        <v>4800</v>
      </c>
      <c r="AF1622" s="3">
        <f t="shared" si="102"/>
        <v>0</v>
      </c>
      <c r="AG1622" s="3">
        <v>4800</v>
      </c>
      <c r="AH1622" s="3">
        <f t="shared" si="104"/>
        <v>4958.3999999999996</v>
      </c>
      <c r="AI1622" s="3">
        <f t="shared" si="105"/>
        <v>5117.0688</v>
      </c>
      <c r="AJ1622">
        <v>0</v>
      </c>
      <c r="AK1622">
        <v>0</v>
      </c>
      <c r="AL1622">
        <v>0</v>
      </c>
      <c r="AM1622">
        <f t="shared" si="103"/>
        <v>0</v>
      </c>
      <c r="AN1622">
        <v>4800</v>
      </c>
      <c r="AO1622">
        <v>0</v>
      </c>
    </row>
    <row r="1623" spans="1:41" hidden="1" x14ac:dyDescent="0.3">
      <c r="A1623">
        <v>11117</v>
      </c>
      <c r="B1623">
        <v>224997</v>
      </c>
      <c r="C1623">
        <v>257131</v>
      </c>
      <c r="D1623">
        <v>433</v>
      </c>
      <c r="G1623" t="s">
        <v>1434</v>
      </c>
      <c r="H1623" t="s">
        <v>1435</v>
      </c>
      <c r="I1623">
        <v>0</v>
      </c>
      <c r="J1623" t="s">
        <v>519</v>
      </c>
      <c r="K1623" t="s">
        <v>520</v>
      </c>
      <c r="L1623">
        <v>10</v>
      </c>
      <c r="M1623">
        <v>110</v>
      </c>
      <c r="N1623" t="s">
        <v>698</v>
      </c>
      <c r="O1623" t="s">
        <v>699</v>
      </c>
      <c r="P1623" t="s">
        <v>700</v>
      </c>
      <c r="Q1623" t="s">
        <v>524</v>
      </c>
      <c r="R1623" t="s">
        <v>525</v>
      </c>
      <c r="S1623" t="s">
        <v>526</v>
      </c>
      <c r="T1623" t="s">
        <v>527</v>
      </c>
      <c r="U1623" t="s">
        <v>554</v>
      </c>
      <c r="V1623" t="s">
        <v>555</v>
      </c>
      <c r="W1623" t="s">
        <v>541</v>
      </c>
      <c r="X1623" t="s">
        <v>542</v>
      </c>
      <c r="Y1623" t="s">
        <v>597</v>
      </c>
      <c r="Z1623" t="s">
        <v>598</v>
      </c>
      <c r="AA1623" t="s">
        <v>29</v>
      </c>
      <c r="AB1623" s="3">
        <v>5000</v>
      </c>
      <c r="AC1623">
        <v>0</v>
      </c>
      <c r="AD1623">
        <v>0</v>
      </c>
      <c r="AE1623" s="3">
        <v>5000</v>
      </c>
      <c r="AF1623" s="3">
        <f t="shared" si="102"/>
        <v>0</v>
      </c>
      <c r="AG1623" s="3">
        <v>5000</v>
      </c>
      <c r="AH1623" s="3">
        <f t="shared" si="104"/>
        <v>5165</v>
      </c>
      <c r="AI1623" s="3">
        <f t="shared" si="105"/>
        <v>5330.28</v>
      </c>
      <c r="AJ1623">
        <v>0</v>
      </c>
      <c r="AK1623">
        <v>0</v>
      </c>
      <c r="AL1623">
        <v>813</v>
      </c>
      <c r="AM1623">
        <f t="shared" si="103"/>
        <v>1626</v>
      </c>
      <c r="AN1623">
        <v>4187</v>
      </c>
      <c r="AO1623">
        <v>16.260000000000002</v>
      </c>
    </row>
    <row r="1624" spans="1:41" hidden="1" x14ac:dyDescent="0.3">
      <c r="A1624">
        <v>11131</v>
      </c>
      <c r="B1624">
        <v>235588</v>
      </c>
      <c r="C1624">
        <v>257123</v>
      </c>
      <c r="D1624">
        <v>447</v>
      </c>
      <c r="G1624" t="s">
        <v>1452</v>
      </c>
      <c r="H1624" t="s">
        <v>1453</v>
      </c>
      <c r="I1624">
        <v>0</v>
      </c>
      <c r="J1624" t="s">
        <v>519</v>
      </c>
      <c r="K1624" t="s">
        <v>520</v>
      </c>
      <c r="L1624">
        <v>6</v>
      </c>
      <c r="M1624">
        <v>74</v>
      </c>
      <c r="N1624" t="s">
        <v>933</v>
      </c>
      <c r="O1624" t="s">
        <v>818</v>
      </c>
      <c r="P1624" t="s">
        <v>819</v>
      </c>
      <c r="Q1624" t="s">
        <v>524</v>
      </c>
      <c r="R1624" t="s">
        <v>525</v>
      </c>
      <c r="S1624" t="s">
        <v>526</v>
      </c>
      <c r="T1624" t="s">
        <v>527</v>
      </c>
      <c r="U1624" t="s">
        <v>554</v>
      </c>
      <c r="V1624" t="s">
        <v>555</v>
      </c>
      <c r="W1624" t="s">
        <v>541</v>
      </c>
      <c r="X1624" t="s">
        <v>542</v>
      </c>
      <c r="Y1624" t="s">
        <v>731</v>
      </c>
      <c r="Z1624" t="s">
        <v>732</v>
      </c>
      <c r="AA1624" t="s">
        <v>29</v>
      </c>
      <c r="AB1624" s="3">
        <v>0</v>
      </c>
      <c r="AC1624">
        <v>5000</v>
      </c>
      <c r="AD1624">
        <v>0</v>
      </c>
      <c r="AE1624" s="3">
        <v>5000</v>
      </c>
      <c r="AF1624" s="3">
        <f t="shared" si="102"/>
        <v>0</v>
      </c>
      <c r="AG1624" s="3">
        <v>5000</v>
      </c>
      <c r="AH1624" s="3">
        <f t="shared" si="104"/>
        <v>5165</v>
      </c>
      <c r="AI1624" s="3">
        <f t="shared" si="105"/>
        <v>5330.28</v>
      </c>
      <c r="AJ1624">
        <v>0</v>
      </c>
      <c r="AK1624">
        <v>0</v>
      </c>
      <c r="AL1624">
        <v>715</v>
      </c>
      <c r="AM1624">
        <f t="shared" si="103"/>
        <v>1430</v>
      </c>
      <c r="AN1624">
        <v>4285</v>
      </c>
      <c r="AO1624">
        <v>14.3</v>
      </c>
    </row>
    <row r="1625" spans="1:41" hidden="1" x14ac:dyDescent="0.3">
      <c r="A1625">
        <v>12316</v>
      </c>
      <c r="B1625">
        <v>231879</v>
      </c>
      <c r="C1625">
        <v>256295</v>
      </c>
      <c r="D1625">
        <v>6528</v>
      </c>
      <c r="G1625" t="s">
        <v>2042</v>
      </c>
      <c r="H1625" t="s">
        <v>2043</v>
      </c>
      <c r="I1625">
        <v>0</v>
      </c>
      <c r="J1625" t="s">
        <v>519</v>
      </c>
      <c r="K1625" t="s">
        <v>520</v>
      </c>
      <c r="L1625">
        <v>5</v>
      </c>
      <c r="M1625">
        <v>58</v>
      </c>
      <c r="N1625" t="s">
        <v>617</v>
      </c>
      <c r="O1625" t="s">
        <v>618</v>
      </c>
      <c r="P1625" t="s">
        <v>619</v>
      </c>
      <c r="Q1625" t="s">
        <v>524</v>
      </c>
      <c r="R1625" t="s">
        <v>525</v>
      </c>
      <c r="S1625" t="s">
        <v>526</v>
      </c>
      <c r="T1625" t="s">
        <v>527</v>
      </c>
      <c r="U1625" t="s">
        <v>779</v>
      </c>
      <c r="V1625" t="s">
        <v>780</v>
      </c>
      <c r="W1625" t="s">
        <v>541</v>
      </c>
      <c r="X1625" t="s">
        <v>542</v>
      </c>
      <c r="Y1625" t="s">
        <v>1102</v>
      </c>
      <c r="Z1625" t="s">
        <v>1103</v>
      </c>
      <c r="AA1625" t="s">
        <v>24</v>
      </c>
      <c r="AB1625" s="3">
        <v>34020</v>
      </c>
      <c r="AC1625">
        <v>30000</v>
      </c>
      <c r="AD1625">
        <v>0</v>
      </c>
      <c r="AE1625" s="3">
        <v>64020</v>
      </c>
      <c r="AF1625" s="3">
        <f t="shared" si="102"/>
        <v>0</v>
      </c>
      <c r="AG1625" s="3">
        <v>64020</v>
      </c>
      <c r="AH1625" s="3">
        <f t="shared" si="104"/>
        <v>66132.659999999989</v>
      </c>
      <c r="AI1625" s="3">
        <f t="shared" si="105"/>
        <v>68248.905119999996</v>
      </c>
      <c r="AJ1625">
        <v>0</v>
      </c>
      <c r="AK1625">
        <v>0</v>
      </c>
      <c r="AL1625">
        <v>72701.62</v>
      </c>
      <c r="AM1625">
        <f t="shared" si="103"/>
        <v>145403.24</v>
      </c>
      <c r="AN1625">
        <v>-8681.6200000000008</v>
      </c>
      <c r="AO1625">
        <v>113.56</v>
      </c>
    </row>
    <row r="1626" spans="1:41" hidden="1" x14ac:dyDescent="0.3">
      <c r="A1626">
        <v>11522</v>
      </c>
      <c r="B1626">
        <v>226330</v>
      </c>
      <c r="C1626">
        <v>257963</v>
      </c>
      <c r="D1626">
        <v>2319</v>
      </c>
      <c r="G1626" t="s">
        <v>1733</v>
      </c>
      <c r="H1626" t="s">
        <v>1734</v>
      </c>
      <c r="I1626">
        <v>0</v>
      </c>
      <c r="J1626" t="s">
        <v>519</v>
      </c>
      <c r="K1626" t="s">
        <v>520</v>
      </c>
      <c r="L1626">
        <v>6</v>
      </c>
      <c r="M1626">
        <v>74</v>
      </c>
      <c r="N1626" t="s">
        <v>933</v>
      </c>
      <c r="O1626" t="s">
        <v>818</v>
      </c>
      <c r="P1626" t="s">
        <v>819</v>
      </c>
      <c r="Q1626" t="s">
        <v>524</v>
      </c>
      <c r="R1626" t="s">
        <v>525</v>
      </c>
      <c r="S1626" t="s">
        <v>526</v>
      </c>
      <c r="T1626" t="s">
        <v>527</v>
      </c>
      <c r="U1626" t="s">
        <v>554</v>
      </c>
      <c r="V1626" t="s">
        <v>555</v>
      </c>
      <c r="W1626" t="s">
        <v>541</v>
      </c>
      <c r="X1626" t="s">
        <v>542</v>
      </c>
      <c r="Y1626" t="s">
        <v>532</v>
      </c>
      <c r="Z1626" t="s">
        <v>533</v>
      </c>
      <c r="AA1626" t="s">
        <v>28</v>
      </c>
      <c r="AB1626" s="3">
        <v>4677</v>
      </c>
      <c r="AC1626">
        <v>0</v>
      </c>
      <c r="AD1626">
        <v>0</v>
      </c>
      <c r="AE1626" s="3">
        <v>4677</v>
      </c>
      <c r="AF1626" s="3">
        <f t="shared" si="102"/>
        <v>0</v>
      </c>
      <c r="AG1626" s="3">
        <v>4677</v>
      </c>
      <c r="AH1626" s="3">
        <f t="shared" si="104"/>
        <v>4831.3409999999994</v>
      </c>
      <c r="AI1626" s="3">
        <f t="shared" si="105"/>
        <v>4985.9439119999997</v>
      </c>
      <c r="AJ1626">
        <v>0</v>
      </c>
      <c r="AK1626">
        <v>0</v>
      </c>
      <c r="AL1626">
        <v>1280.17</v>
      </c>
      <c r="AM1626">
        <f t="shared" si="103"/>
        <v>2560.34</v>
      </c>
      <c r="AN1626">
        <v>3396.83</v>
      </c>
      <c r="AO1626">
        <v>27.37</v>
      </c>
    </row>
    <row r="1627" spans="1:41" hidden="1" x14ac:dyDescent="0.3">
      <c r="A1627">
        <v>11492</v>
      </c>
      <c r="B1627">
        <v>225891</v>
      </c>
      <c r="C1627">
        <v>257488</v>
      </c>
      <c r="D1627">
        <v>2289</v>
      </c>
      <c r="G1627" t="s">
        <v>1673</v>
      </c>
      <c r="H1627" t="s">
        <v>1674</v>
      </c>
      <c r="I1627">
        <v>0</v>
      </c>
      <c r="J1627" t="s">
        <v>519</v>
      </c>
      <c r="K1627" t="s">
        <v>520</v>
      </c>
      <c r="L1627">
        <v>10</v>
      </c>
      <c r="M1627">
        <v>114</v>
      </c>
      <c r="N1627" t="s">
        <v>685</v>
      </c>
      <c r="O1627" t="s">
        <v>686</v>
      </c>
      <c r="P1627" t="s">
        <v>687</v>
      </c>
      <c r="Q1627" t="s">
        <v>524</v>
      </c>
      <c r="R1627" t="s">
        <v>525</v>
      </c>
      <c r="S1627" t="s">
        <v>526</v>
      </c>
      <c r="T1627" t="s">
        <v>527</v>
      </c>
      <c r="U1627" t="s">
        <v>554</v>
      </c>
      <c r="V1627" t="s">
        <v>555</v>
      </c>
      <c r="W1627" t="s">
        <v>541</v>
      </c>
      <c r="X1627" t="s">
        <v>542</v>
      </c>
      <c r="Y1627" t="s">
        <v>944</v>
      </c>
      <c r="Z1627" t="s">
        <v>945</v>
      </c>
      <c r="AA1627" t="s">
        <v>29</v>
      </c>
      <c r="AB1627" s="3">
        <v>10000</v>
      </c>
      <c r="AC1627">
        <v>-5000</v>
      </c>
      <c r="AD1627">
        <v>0</v>
      </c>
      <c r="AE1627" s="3">
        <v>5000</v>
      </c>
      <c r="AF1627" s="3">
        <f t="shared" si="102"/>
        <v>0</v>
      </c>
      <c r="AG1627" s="3">
        <v>5000</v>
      </c>
      <c r="AH1627" s="3">
        <f t="shared" si="104"/>
        <v>5165</v>
      </c>
      <c r="AI1627" s="3">
        <f t="shared" si="105"/>
        <v>5330.28</v>
      </c>
      <c r="AJ1627">
        <v>0</v>
      </c>
      <c r="AK1627">
        <v>0</v>
      </c>
      <c r="AL1627">
        <v>0</v>
      </c>
      <c r="AM1627">
        <f t="shared" si="103"/>
        <v>0</v>
      </c>
      <c r="AN1627">
        <v>5000</v>
      </c>
      <c r="AO1627">
        <v>0</v>
      </c>
    </row>
    <row r="1628" spans="1:41" hidden="1" x14ac:dyDescent="0.3">
      <c r="A1628">
        <v>12264</v>
      </c>
      <c r="B1628">
        <v>231974</v>
      </c>
      <c r="C1628">
        <v>256375</v>
      </c>
      <c r="D1628">
        <v>6609</v>
      </c>
      <c r="G1628" t="s">
        <v>1958</v>
      </c>
      <c r="H1628" t="s">
        <v>1959</v>
      </c>
      <c r="I1628">
        <v>0</v>
      </c>
      <c r="J1628" t="s">
        <v>519</v>
      </c>
      <c r="K1628" t="s">
        <v>520</v>
      </c>
      <c r="L1628">
        <v>5</v>
      </c>
      <c r="M1628">
        <v>58</v>
      </c>
      <c r="N1628" t="s">
        <v>617</v>
      </c>
      <c r="O1628" t="s">
        <v>618</v>
      </c>
      <c r="P1628" t="s">
        <v>619</v>
      </c>
      <c r="Q1628" t="s">
        <v>524</v>
      </c>
      <c r="R1628" t="s">
        <v>525</v>
      </c>
      <c r="S1628" t="s">
        <v>526</v>
      </c>
      <c r="T1628" t="s">
        <v>527</v>
      </c>
      <c r="U1628" t="s">
        <v>779</v>
      </c>
      <c r="V1628" t="s">
        <v>780</v>
      </c>
      <c r="W1628" t="s">
        <v>541</v>
      </c>
      <c r="X1628" t="s">
        <v>542</v>
      </c>
      <c r="Y1628" t="s">
        <v>1102</v>
      </c>
      <c r="Z1628" t="s">
        <v>1103</v>
      </c>
      <c r="AA1628" t="s">
        <v>24</v>
      </c>
      <c r="AB1628" s="3">
        <v>62014</v>
      </c>
      <c r="AC1628">
        <v>0</v>
      </c>
      <c r="AD1628">
        <v>0</v>
      </c>
      <c r="AE1628" s="3">
        <v>62014</v>
      </c>
      <c r="AF1628" s="3">
        <f t="shared" si="102"/>
        <v>0</v>
      </c>
      <c r="AG1628" s="3">
        <v>62014</v>
      </c>
      <c r="AH1628" s="3">
        <f t="shared" si="104"/>
        <v>64060.461999999992</v>
      </c>
      <c r="AI1628" s="3">
        <f t="shared" si="105"/>
        <v>66110.396783999997</v>
      </c>
      <c r="AJ1628">
        <v>0</v>
      </c>
      <c r="AK1628">
        <v>0</v>
      </c>
      <c r="AL1628">
        <v>34385</v>
      </c>
      <c r="AM1628">
        <f t="shared" si="103"/>
        <v>68770</v>
      </c>
      <c r="AN1628">
        <v>27629</v>
      </c>
      <c r="AO1628">
        <v>55.45</v>
      </c>
    </row>
    <row r="1629" spans="1:41" hidden="1" x14ac:dyDescent="0.3">
      <c r="A1629">
        <v>12047</v>
      </c>
      <c r="B1629">
        <v>226009</v>
      </c>
      <c r="C1629">
        <v>257588</v>
      </c>
      <c r="D1629">
        <v>6244</v>
      </c>
      <c r="G1629" t="s">
        <v>1848</v>
      </c>
      <c r="H1629" t="s">
        <v>1849</v>
      </c>
      <c r="I1629">
        <v>0</v>
      </c>
      <c r="J1629" t="s">
        <v>519</v>
      </c>
      <c r="K1629" t="s">
        <v>520</v>
      </c>
      <c r="L1629">
        <v>7</v>
      </c>
      <c r="M1629">
        <v>76</v>
      </c>
      <c r="N1629" t="s">
        <v>521</v>
      </c>
      <c r="O1629" t="s">
        <v>522</v>
      </c>
      <c r="P1629" t="s">
        <v>523</v>
      </c>
      <c r="Q1629" t="s">
        <v>524</v>
      </c>
      <c r="R1629" t="s">
        <v>525</v>
      </c>
      <c r="S1629" t="s">
        <v>526</v>
      </c>
      <c r="T1629" t="s">
        <v>527</v>
      </c>
      <c r="U1629" t="s">
        <v>554</v>
      </c>
      <c r="V1629" t="s">
        <v>555</v>
      </c>
      <c r="W1629" t="s">
        <v>530</v>
      </c>
      <c r="X1629" t="s">
        <v>531</v>
      </c>
      <c r="Y1629" t="s">
        <v>1486</v>
      </c>
      <c r="Z1629" t="s">
        <v>1487</v>
      </c>
      <c r="AA1629" t="s">
        <v>29</v>
      </c>
      <c r="AB1629" s="3">
        <v>5000</v>
      </c>
      <c r="AC1629">
        <v>0</v>
      </c>
      <c r="AD1629">
        <v>0</v>
      </c>
      <c r="AE1629" s="3">
        <v>5000</v>
      </c>
      <c r="AF1629" s="3">
        <f t="shared" si="102"/>
        <v>0</v>
      </c>
      <c r="AG1629" s="3">
        <v>5000</v>
      </c>
      <c r="AH1629" s="3">
        <f t="shared" si="104"/>
        <v>5165</v>
      </c>
      <c r="AI1629" s="3">
        <f t="shared" si="105"/>
        <v>5330.28</v>
      </c>
      <c r="AJ1629">
        <v>0</v>
      </c>
      <c r="AK1629">
        <v>0</v>
      </c>
      <c r="AL1629">
        <v>0</v>
      </c>
      <c r="AM1629">
        <f t="shared" si="103"/>
        <v>0</v>
      </c>
      <c r="AN1629">
        <v>5000</v>
      </c>
      <c r="AO1629">
        <v>0</v>
      </c>
    </row>
    <row r="1630" spans="1:41" hidden="1" x14ac:dyDescent="0.3">
      <c r="A1630">
        <v>11502</v>
      </c>
      <c r="B1630">
        <v>226362</v>
      </c>
      <c r="C1630">
        <v>257994</v>
      </c>
      <c r="D1630">
        <v>2299</v>
      </c>
      <c r="G1630" t="s">
        <v>1693</v>
      </c>
      <c r="H1630" t="s">
        <v>1694</v>
      </c>
      <c r="I1630">
        <v>0</v>
      </c>
      <c r="J1630" t="s">
        <v>519</v>
      </c>
      <c r="K1630" t="s">
        <v>520</v>
      </c>
      <c r="L1630">
        <v>3</v>
      </c>
      <c r="M1630">
        <v>85</v>
      </c>
      <c r="N1630" t="s">
        <v>724</v>
      </c>
      <c r="O1630" t="s">
        <v>570</v>
      </c>
      <c r="P1630" t="s">
        <v>571</v>
      </c>
      <c r="Q1630" t="s">
        <v>524</v>
      </c>
      <c r="R1630" t="s">
        <v>525</v>
      </c>
      <c r="S1630" t="s">
        <v>526</v>
      </c>
      <c r="T1630" t="s">
        <v>527</v>
      </c>
      <c r="U1630" t="s">
        <v>554</v>
      </c>
      <c r="V1630" t="s">
        <v>555</v>
      </c>
      <c r="W1630" t="s">
        <v>541</v>
      </c>
      <c r="X1630" t="s">
        <v>542</v>
      </c>
      <c r="Y1630" t="s">
        <v>532</v>
      </c>
      <c r="Z1630" t="s">
        <v>533</v>
      </c>
      <c r="AA1630" t="s">
        <v>28</v>
      </c>
      <c r="AB1630" s="3">
        <v>4639</v>
      </c>
      <c r="AC1630">
        <v>0</v>
      </c>
      <c r="AD1630">
        <v>0</v>
      </c>
      <c r="AE1630" s="3">
        <v>4639</v>
      </c>
      <c r="AF1630" s="3">
        <f t="shared" si="102"/>
        <v>0</v>
      </c>
      <c r="AG1630" s="3">
        <v>4639</v>
      </c>
      <c r="AH1630" s="3">
        <f t="shared" si="104"/>
        <v>4792.0869999999995</v>
      </c>
      <c r="AI1630" s="3">
        <f t="shared" si="105"/>
        <v>4945.4337839999998</v>
      </c>
      <c r="AJ1630">
        <v>0</v>
      </c>
      <c r="AK1630">
        <v>0</v>
      </c>
      <c r="AL1630">
        <v>0</v>
      </c>
      <c r="AM1630">
        <f t="shared" si="103"/>
        <v>0</v>
      </c>
      <c r="AN1630">
        <v>4639</v>
      </c>
      <c r="AO1630">
        <v>0</v>
      </c>
    </row>
    <row r="1631" spans="1:41" hidden="1" x14ac:dyDescent="0.3">
      <c r="A1631">
        <v>12405</v>
      </c>
      <c r="B1631">
        <v>231902</v>
      </c>
      <c r="C1631">
        <v>256318</v>
      </c>
      <c r="D1631">
        <v>6600</v>
      </c>
      <c r="G1631" t="s">
        <v>2048</v>
      </c>
      <c r="H1631" t="s">
        <v>2049</v>
      </c>
      <c r="I1631">
        <v>0</v>
      </c>
      <c r="J1631" t="s">
        <v>519</v>
      </c>
      <c r="K1631" t="s">
        <v>520</v>
      </c>
      <c r="L1631">
        <v>5</v>
      </c>
      <c r="M1631">
        <v>58</v>
      </c>
      <c r="N1631" t="s">
        <v>617</v>
      </c>
      <c r="O1631" t="s">
        <v>618</v>
      </c>
      <c r="P1631" t="s">
        <v>619</v>
      </c>
      <c r="Q1631" t="s">
        <v>524</v>
      </c>
      <c r="R1631" t="s">
        <v>525</v>
      </c>
      <c r="S1631" t="s">
        <v>526</v>
      </c>
      <c r="T1631" t="s">
        <v>527</v>
      </c>
      <c r="U1631" t="s">
        <v>779</v>
      </c>
      <c r="V1631" t="s">
        <v>780</v>
      </c>
      <c r="W1631" t="s">
        <v>541</v>
      </c>
      <c r="X1631" t="s">
        <v>542</v>
      </c>
      <c r="Y1631" t="s">
        <v>1102</v>
      </c>
      <c r="Z1631" t="s">
        <v>1103</v>
      </c>
      <c r="AA1631" t="s">
        <v>24</v>
      </c>
      <c r="AB1631" s="3">
        <v>7776</v>
      </c>
      <c r="AC1631">
        <v>54000</v>
      </c>
      <c r="AD1631">
        <v>0</v>
      </c>
      <c r="AE1631" s="3">
        <v>61776</v>
      </c>
      <c r="AF1631" s="3">
        <f t="shared" si="102"/>
        <v>0</v>
      </c>
      <c r="AG1631" s="3">
        <v>61776</v>
      </c>
      <c r="AH1631" s="3">
        <f t="shared" si="104"/>
        <v>63814.607999999993</v>
      </c>
      <c r="AI1631" s="3">
        <f t="shared" si="105"/>
        <v>65856.675455999997</v>
      </c>
      <c r="AJ1631">
        <v>702.61</v>
      </c>
      <c r="AK1631">
        <v>0</v>
      </c>
      <c r="AL1631">
        <v>72576.490000000005</v>
      </c>
      <c r="AM1631">
        <f t="shared" si="103"/>
        <v>145152.98000000001</v>
      </c>
      <c r="AN1631">
        <v>-11503.1</v>
      </c>
      <c r="AO1631">
        <v>117.48</v>
      </c>
    </row>
    <row r="1632" spans="1:41" hidden="1" x14ac:dyDescent="0.3">
      <c r="A1632">
        <v>11519</v>
      </c>
      <c r="B1632">
        <v>226336</v>
      </c>
      <c r="C1632">
        <v>257969</v>
      </c>
      <c r="D1632">
        <v>2316</v>
      </c>
      <c r="G1632" t="s">
        <v>1727</v>
      </c>
      <c r="H1632" t="s">
        <v>1728</v>
      </c>
      <c r="I1632">
        <v>0</v>
      </c>
      <c r="J1632" t="s">
        <v>519</v>
      </c>
      <c r="K1632" t="s">
        <v>520</v>
      </c>
      <c r="L1632">
        <v>6</v>
      </c>
      <c r="M1632">
        <v>71</v>
      </c>
      <c r="N1632" t="s">
        <v>710</v>
      </c>
      <c r="O1632" t="s">
        <v>711</v>
      </c>
      <c r="P1632" t="s">
        <v>712</v>
      </c>
      <c r="Q1632" t="s">
        <v>524</v>
      </c>
      <c r="R1632" t="s">
        <v>525</v>
      </c>
      <c r="S1632" t="s">
        <v>526</v>
      </c>
      <c r="T1632" t="s">
        <v>527</v>
      </c>
      <c r="U1632" t="s">
        <v>554</v>
      </c>
      <c r="V1632" t="s">
        <v>555</v>
      </c>
      <c r="W1632" t="s">
        <v>541</v>
      </c>
      <c r="X1632" t="s">
        <v>542</v>
      </c>
      <c r="Y1632" t="s">
        <v>532</v>
      </c>
      <c r="Z1632" t="s">
        <v>533</v>
      </c>
      <c r="AA1632" t="s">
        <v>28</v>
      </c>
      <c r="AB1632" s="3">
        <v>4636</v>
      </c>
      <c r="AC1632">
        <v>0</v>
      </c>
      <c r="AD1632">
        <v>0</v>
      </c>
      <c r="AE1632" s="3">
        <v>4636</v>
      </c>
      <c r="AF1632" s="3">
        <f t="shared" si="102"/>
        <v>0</v>
      </c>
      <c r="AG1632" s="3">
        <v>4636</v>
      </c>
      <c r="AH1632" s="3">
        <f t="shared" si="104"/>
        <v>4788.9879999999994</v>
      </c>
      <c r="AI1632" s="3">
        <f t="shared" si="105"/>
        <v>4942.2356159999999</v>
      </c>
      <c r="AJ1632">
        <v>0</v>
      </c>
      <c r="AK1632">
        <v>0</v>
      </c>
      <c r="AL1632">
        <v>2802.64</v>
      </c>
      <c r="AM1632">
        <f t="shared" si="103"/>
        <v>5605.28</v>
      </c>
      <c r="AN1632">
        <v>1833.36</v>
      </c>
      <c r="AO1632">
        <v>60.45</v>
      </c>
    </row>
    <row r="1633" spans="1:41" hidden="1" x14ac:dyDescent="0.3">
      <c r="A1633">
        <v>12269</v>
      </c>
      <c r="B1633">
        <v>236045</v>
      </c>
      <c r="C1633">
        <v>257278</v>
      </c>
      <c r="D1633">
        <v>6614</v>
      </c>
      <c r="G1633" t="s">
        <v>1970</v>
      </c>
      <c r="H1633" t="s">
        <v>1971</v>
      </c>
      <c r="I1633">
        <v>0</v>
      </c>
      <c r="J1633" t="s">
        <v>519</v>
      </c>
      <c r="K1633" t="s">
        <v>520</v>
      </c>
      <c r="L1633">
        <v>5</v>
      </c>
      <c r="M1633">
        <v>58</v>
      </c>
      <c r="N1633" t="s">
        <v>617</v>
      </c>
      <c r="O1633" t="s">
        <v>618</v>
      </c>
      <c r="P1633" t="s">
        <v>619</v>
      </c>
      <c r="Q1633" t="s">
        <v>524</v>
      </c>
      <c r="R1633" t="s">
        <v>525</v>
      </c>
      <c r="S1633" t="s">
        <v>526</v>
      </c>
      <c r="T1633" t="s">
        <v>527</v>
      </c>
      <c r="U1633" t="s">
        <v>779</v>
      </c>
      <c r="V1633" t="s">
        <v>780</v>
      </c>
      <c r="W1633" t="s">
        <v>541</v>
      </c>
      <c r="X1633" t="s">
        <v>542</v>
      </c>
      <c r="Y1633" t="s">
        <v>599</v>
      </c>
      <c r="Z1633" t="s">
        <v>600</v>
      </c>
      <c r="AA1633" t="s">
        <v>29</v>
      </c>
      <c r="AB1633" s="3">
        <v>0</v>
      </c>
      <c r="AC1633">
        <v>5000</v>
      </c>
      <c r="AD1633">
        <v>0</v>
      </c>
      <c r="AE1633" s="3">
        <v>5000</v>
      </c>
      <c r="AF1633" s="3">
        <f t="shared" si="102"/>
        <v>0</v>
      </c>
      <c r="AG1633" s="3">
        <v>5000</v>
      </c>
      <c r="AH1633" s="3">
        <f t="shared" si="104"/>
        <v>5165</v>
      </c>
      <c r="AI1633" s="3">
        <f t="shared" si="105"/>
        <v>5330.28</v>
      </c>
      <c r="AJ1633">
        <v>0</v>
      </c>
      <c r="AK1633">
        <v>0</v>
      </c>
      <c r="AL1633">
        <v>1470</v>
      </c>
      <c r="AM1633">
        <f t="shared" si="103"/>
        <v>2940</v>
      </c>
      <c r="AN1633">
        <v>3530</v>
      </c>
      <c r="AO1633">
        <v>29.4</v>
      </c>
    </row>
    <row r="1634" spans="1:41" hidden="1" x14ac:dyDescent="0.3">
      <c r="A1634">
        <v>11083</v>
      </c>
      <c r="B1634">
        <v>203899</v>
      </c>
      <c r="C1634">
        <v>241338</v>
      </c>
      <c r="D1634">
        <v>399</v>
      </c>
      <c r="G1634" t="s">
        <v>1340</v>
      </c>
      <c r="H1634" t="s">
        <v>1341</v>
      </c>
      <c r="I1634">
        <v>0</v>
      </c>
      <c r="J1634" t="s">
        <v>519</v>
      </c>
      <c r="K1634" t="s">
        <v>520</v>
      </c>
      <c r="L1634">
        <v>2</v>
      </c>
      <c r="M1634">
        <v>33</v>
      </c>
      <c r="N1634" t="s">
        <v>610</v>
      </c>
      <c r="O1634" t="s">
        <v>611</v>
      </c>
      <c r="P1634" t="s">
        <v>612</v>
      </c>
      <c r="Q1634" t="s">
        <v>524</v>
      </c>
      <c r="R1634" t="s">
        <v>525</v>
      </c>
      <c r="S1634" t="s">
        <v>526</v>
      </c>
      <c r="T1634" t="s">
        <v>527</v>
      </c>
      <c r="U1634" t="s">
        <v>554</v>
      </c>
      <c r="V1634" t="s">
        <v>555</v>
      </c>
      <c r="W1634" t="s">
        <v>613</v>
      </c>
      <c r="X1634" t="s">
        <v>614</v>
      </c>
      <c r="Y1634" t="s">
        <v>588</v>
      </c>
      <c r="Z1634" t="s">
        <v>589</v>
      </c>
      <c r="AA1634" t="s">
        <v>29</v>
      </c>
      <c r="AB1634" s="3">
        <v>4979</v>
      </c>
      <c r="AC1634">
        <v>0</v>
      </c>
      <c r="AD1634">
        <v>0</v>
      </c>
      <c r="AE1634" s="3">
        <v>4979</v>
      </c>
      <c r="AF1634" s="3">
        <f t="shared" si="102"/>
        <v>0</v>
      </c>
      <c r="AG1634" s="3">
        <v>4979</v>
      </c>
      <c r="AH1634" s="3">
        <f t="shared" si="104"/>
        <v>5143.3069999999998</v>
      </c>
      <c r="AI1634" s="3">
        <f t="shared" si="105"/>
        <v>5307.8928239999996</v>
      </c>
      <c r="AJ1634">
        <v>0</v>
      </c>
      <c r="AK1634">
        <v>0</v>
      </c>
      <c r="AL1634">
        <v>0</v>
      </c>
      <c r="AM1634">
        <f t="shared" si="103"/>
        <v>0</v>
      </c>
      <c r="AN1634">
        <v>4979</v>
      </c>
      <c r="AO1634">
        <v>0</v>
      </c>
    </row>
    <row r="1635" spans="1:41" hidden="1" x14ac:dyDescent="0.3">
      <c r="A1635">
        <v>10778</v>
      </c>
      <c r="B1635">
        <v>208257</v>
      </c>
      <c r="C1635">
        <v>245636</v>
      </c>
      <c r="D1635">
        <v>94</v>
      </c>
      <c r="G1635" t="s">
        <v>852</v>
      </c>
      <c r="H1635" t="s">
        <v>853</v>
      </c>
      <c r="I1635">
        <v>0</v>
      </c>
      <c r="J1635" t="s">
        <v>519</v>
      </c>
      <c r="K1635" t="s">
        <v>520</v>
      </c>
      <c r="L1635">
        <v>7</v>
      </c>
      <c r="M1635">
        <v>76</v>
      </c>
      <c r="N1635" t="s">
        <v>521</v>
      </c>
      <c r="O1635" t="s">
        <v>522</v>
      </c>
      <c r="P1635" t="s">
        <v>523</v>
      </c>
      <c r="Q1635" t="s">
        <v>524</v>
      </c>
      <c r="R1635" t="s">
        <v>525</v>
      </c>
      <c r="S1635" t="s">
        <v>526</v>
      </c>
      <c r="T1635" t="s">
        <v>527</v>
      </c>
      <c r="U1635" t="s">
        <v>554</v>
      </c>
      <c r="V1635" t="s">
        <v>555</v>
      </c>
      <c r="W1635" t="s">
        <v>530</v>
      </c>
      <c r="X1635" t="s">
        <v>531</v>
      </c>
      <c r="Y1635" t="s">
        <v>588</v>
      </c>
      <c r="Z1635" t="s">
        <v>589</v>
      </c>
      <c r="AA1635" t="s">
        <v>29</v>
      </c>
      <c r="AB1635" s="3">
        <v>4909</v>
      </c>
      <c r="AC1635">
        <v>0</v>
      </c>
      <c r="AD1635">
        <v>0</v>
      </c>
      <c r="AE1635" s="3">
        <v>4909</v>
      </c>
      <c r="AF1635" s="3">
        <f t="shared" si="102"/>
        <v>0</v>
      </c>
      <c r="AG1635" s="3">
        <v>4909</v>
      </c>
      <c r="AH1635" s="3">
        <f t="shared" si="104"/>
        <v>5070.9969999999994</v>
      </c>
      <c r="AI1635" s="3">
        <f t="shared" si="105"/>
        <v>5233.2689039999996</v>
      </c>
      <c r="AJ1635">
        <v>0</v>
      </c>
      <c r="AK1635">
        <v>0</v>
      </c>
      <c r="AL1635">
        <v>0</v>
      </c>
      <c r="AM1635">
        <f t="shared" si="103"/>
        <v>0</v>
      </c>
      <c r="AN1635">
        <v>4909</v>
      </c>
      <c r="AO1635">
        <v>0</v>
      </c>
    </row>
    <row r="1636" spans="1:41" hidden="1" x14ac:dyDescent="0.3">
      <c r="A1636">
        <v>12315</v>
      </c>
      <c r="B1636">
        <v>224295</v>
      </c>
      <c r="C1636">
        <v>256735</v>
      </c>
      <c r="D1636">
        <v>6527</v>
      </c>
      <c r="G1636" t="s">
        <v>2082</v>
      </c>
      <c r="H1636" t="s">
        <v>2083</v>
      </c>
      <c r="I1636">
        <v>0</v>
      </c>
      <c r="J1636" t="s">
        <v>519</v>
      </c>
      <c r="K1636" t="s">
        <v>520</v>
      </c>
      <c r="L1636">
        <v>5</v>
      </c>
      <c r="M1636">
        <v>58</v>
      </c>
      <c r="N1636" t="s">
        <v>617</v>
      </c>
      <c r="O1636" t="s">
        <v>618</v>
      </c>
      <c r="P1636" t="s">
        <v>619</v>
      </c>
      <c r="Q1636" t="s">
        <v>524</v>
      </c>
      <c r="R1636" t="s">
        <v>525</v>
      </c>
      <c r="S1636" t="s">
        <v>526</v>
      </c>
      <c r="T1636" t="s">
        <v>527</v>
      </c>
      <c r="U1636" t="s">
        <v>779</v>
      </c>
      <c r="V1636" t="s">
        <v>780</v>
      </c>
      <c r="W1636" t="s">
        <v>530</v>
      </c>
      <c r="X1636" t="s">
        <v>531</v>
      </c>
      <c r="Y1636" t="s">
        <v>706</v>
      </c>
      <c r="Z1636" t="s">
        <v>707</v>
      </c>
      <c r="AA1636" t="s">
        <v>28</v>
      </c>
      <c r="AB1636" s="3">
        <v>4406</v>
      </c>
      <c r="AC1636">
        <v>0</v>
      </c>
      <c r="AD1636">
        <v>0</v>
      </c>
      <c r="AE1636" s="3">
        <v>4406</v>
      </c>
      <c r="AF1636" s="3">
        <f t="shared" si="102"/>
        <v>0</v>
      </c>
      <c r="AG1636" s="3">
        <v>4406</v>
      </c>
      <c r="AH1636" s="3">
        <f t="shared" si="104"/>
        <v>4551.3979999999992</v>
      </c>
      <c r="AI1636" s="3">
        <f t="shared" si="105"/>
        <v>4697.0427359999994</v>
      </c>
      <c r="AJ1636">
        <v>0</v>
      </c>
      <c r="AK1636">
        <v>0</v>
      </c>
      <c r="AL1636">
        <v>0</v>
      </c>
      <c r="AM1636">
        <f t="shared" si="103"/>
        <v>0</v>
      </c>
      <c r="AN1636">
        <v>4406</v>
      </c>
      <c r="AO1636">
        <v>0</v>
      </c>
    </row>
    <row r="1637" spans="1:41" hidden="1" x14ac:dyDescent="0.3">
      <c r="A1637">
        <v>12367</v>
      </c>
      <c r="B1637">
        <v>231850</v>
      </c>
      <c r="C1637">
        <v>256269</v>
      </c>
      <c r="D1637">
        <v>6499</v>
      </c>
      <c r="G1637" t="s">
        <v>2054</v>
      </c>
      <c r="H1637" t="s">
        <v>2055</v>
      </c>
      <c r="I1637">
        <v>0</v>
      </c>
      <c r="J1637" t="s">
        <v>519</v>
      </c>
      <c r="K1637" t="s">
        <v>520</v>
      </c>
      <c r="L1637">
        <v>5</v>
      </c>
      <c r="M1637">
        <v>58</v>
      </c>
      <c r="N1637" t="s">
        <v>617</v>
      </c>
      <c r="O1637" t="s">
        <v>618</v>
      </c>
      <c r="P1637" t="s">
        <v>619</v>
      </c>
      <c r="Q1637" t="s">
        <v>524</v>
      </c>
      <c r="R1637" t="s">
        <v>525</v>
      </c>
      <c r="S1637" t="s">
        <v>526</v>
      </c>
      <c r="T1637" t="s">
        <v>527</v>
      </c>
      <c r="U1637" t="s">
        <v>779</v>
      </c>
      <c r="V1637" t="s">
        <v>780</v>
      </c>
      <c r="W1637" t="s">
        <v>541</v>
      </c>
      <c r="X1637" t="s">
        <v>542</v>
      </c>
      <c r="Y1637" t="s">
        <v>1102</v>
      </c>
      <c r="Z1637" t="s">
        <v>1103</v>
      </c>
      <c r="AA1637" t="s">
        <v>24</v>
      </c>
      <c r="AB1637" s="3">
        <v>5832</v>
      </c>
      <c r="AC1637">
        <v>25000</v>
      </c>
      <c r="AD1637">
        <v>0</v>
      </c>
      <c r="AE1637" s="3">
        <v>60832</v>
      </c>
      <c r="AF1637" s="3">
        <f t="shared" si="102"/>
        <v>0</v>
      </c>
      <c r="AG1637" s="3">
        <v>60832</v>
      </c>
      <c r="AH1637" s="3">
        <f t="shared" si="104"/>
        <v>62839.455999999998</v>
      </c>
      <c r="AI1637" s="3">
        <f t="shared" si="105"/>
        <v>64850.318592000003</v>
      </c>
      <c r="AJ1637">
        <v>0</v>
      </c>
      <c r="AK1637">
        <v>0</v>
      </c>
      <c r="AL1637">
        <v>24146.28</v>
      </c>
      <c r="AM1637">
        <f t="shared" si="103"/>
        <v>48292.56</v>
      </c>
      <c r="AN1637">
        <v>36685.72</v>
      </c>
      <c r="AO1637">
        <v>39.69</v>
      </c>
    </row>
    <row r="1638" spans="1:41" hidden="1" x14ac:dyDescent="0.3">
      <c r="A1638">
        <v>11090</v>
      </c>
      <c r="B1638">
        <v>205658</v>
      </c>
      <c r="C1638">
        <v>243077</v>
      </c>
      <c r="D1638">
        <v>406</v>
      </c>
      <c r="G1638" t="s">
        <v>1394</v>
      </c>
      <c r="H1638" t="s">
        <v>1395</v>
      </c>
      <c r="I1638">
        <v>0</v>
      </c>
      <c r="J1638" t="s">
        <v>519</v>
      </c>
      <c r="K1638" t="s">
        <v>520</v>
      </c>
      <c r="L1638">
        <v>3</v>
      </c>
      <c r="M1638">
        <v>36</v>
      </c>
      <c r="N1638" t="s">
        <v>607</v>
      </c>
      <c r="O1638" t="s">
        <v>570</v>
      </c>
      <c r="P1638" t="s">
        <v>571</v>
      </c>
      <c r="Q1638" t="s">
        <v>524</v>
      </c>
      <c r="R1638" t="s">
        <v>525</v>
      </c>
      <c r="S1638" t="s">
        <v>526</v>
      </c>
      <c r="T1638" t="s">
        <v>527</v>
      </c>
      <c r="U1638" t="s">
        <v>554</v>
      </c>
      <c r="V1638" t="s">
        <v>555</v>
      </c>
      <c r="W1638" t="s">
        <v>541</v>
      </c>
      <c r="X1638" t="s">
        <v>542</v>
      </c>
      <c r="Y1638" t="s">
        <v>729</v>
      </c>
      <c r="Z1638" t="s">
        <v>730</v>
      </c>
      <c r="AA1638" t="s">
        <v>29</v>
      </c>
      <c r="AB1638" s="3">
        <v>4500</v>
      </c>
      <c r="AC1638">
        <v>0</v>
      </c>
      <c r="AD1638">
        <v>0</v>
      </c>
      <c r="AE1638" s="3">
        <v>4500</v>
      </c>
      <c r="AF1638" s="3">
        <f t="shared" ref="AF1638:AF1701" si="106">AG1638-AE1638</f>
        <v>0</v>
      </c>
      <c r="AG1638" s="3">
        <v>4500</v>
      </c>
      <c r="AH1638" s="3">
        <f t="shared" si="104"/>
        <v>4648.5</v>
      </c>
      <c r="AI1638" s="3">
        <f t="shared" si="105"/>
        <v>4797.2520000000004</v>
      </c>
      <c r="AJ1638">
        <v>0</v>
      </c>
      <c r="AK1638">
        <v>0</v>
      </c>
      <c r="AL1638">
        <v>0</v>
      </c>
      <c r="AM1638">
        <f t="shared" ref="AM1638:AM1701" si="107">AL1638*2</f>
        <v>0</v>
      </c>
      <c r="AN1638">
        <v>4500</v>
      </c>
      <c r="AO1638">
        <v>0</v>
      </c>
    </row>
    <row r="1639" spans="1:41" hidden="1" x14ac:dyDescent="0.3">
      <c r="A1639">
        <v>12255</v>
      </c>
      <c r="B1639">
        <v>224689</v>
      </c>
      <c r="C1639">
        <v>256971</v>
      </c>
      <c r="D1639">
        <v>6589</v>
      </c>
      <c r="G1639" t="s">
        <v>1932</v>
      </c>
      <c r="H1639" t="s">
        <v>1933</v>
      </c>
      <c r="I1639">
        <v>0</v>
      </c>
      <c r="J1639" t="s">
        <v>519</v>
      </c>
      <c r="K1639" t="s">
        <v>520</v>
      </c>
      <c r="L1639">
        <v>5</v>
      </c>
      <c r="M1639">
        <v>58</v>
      </c>
      <c r="N1639" t="s">
        <v>617</v>
      </c>
      <c r="O1639" t="s">
        <v>618</v>
      </c>
      <c r="P1639" t="s">
        <v>619</v>
      </c>
      <c r="Q1639" t="s">
        <v>524</v>
      </c>
      <c r="R1639" t="s">
        <v>525</v>
      </c>
      <c r="S1639" t="s">
        <v>526</v>
      </c>
      <c r="T1639" t="s">
        <v>527</v>
      </c>
      <c r="U1639" t="s">
        <v>779</v>
      </c>
      <c r="V1639" t="s">
        <v>780</v>
      </c>
      <c r="W1639" t="s">
        <v>541</v>
      </c>
      <c r="X1639" t="s">
        <v>542</v>
      </c>
      <c r="Y1639" t="s">
        <v>532</v>
      </c>
      <c r="Z1639" t="s">
        <v>533</v>
      </c>
      <c r="AA1639" t="s">
        <v>28</v>
      </c>
      <c r="AB1639" s="3">
        <v>4320</v>
      </c>
      <c r="AC1639">
        <v>0</v>
      </c>
      <c r="AD1639">
        <v>0</v>
      </c>
      <c r="AE1639" s="3">
        <v>4320</v>
      </c>
      <c r="AF1639" s="3">
        <f t="shared" si="106"/>
        <v>0</v>
      </c>
      <c r="AG1639" s="3">
        <v>4320</v>
      </c>
      <c r="AH1639" s="3">
        <f t="shared" si="104"/>
        <v>4462.5599999999995</v>
      </c>
      <c r="AI1639" s="3">
        <f t="shared" si="105"/>
        <v>4605.3619199999994</v>
      </c>
      <c r="AJ1639">
        <v>0</v>
      </c>
      <c r="AK1639">
        <v>0</v>
      </c>
      <c r="AL1639">
        <v>1733.33</v>
      </c>
      <c r="AM1639">
        <f t="shared" si="107"/>
        <v>3466.66</v>
      </c>
      <c r="AN1639">
        <v>2586.67</v>
      </c>
      <c r="AO1639">
        <v>40.119999999999997</v>
      </c>
    </row>
    <row r="1640" spans="1:41" hidden="1" x14ac:dyDescent="0.3">
      <c r="A1640">
        <v>11029</v>
      </c>
      <c r="B1640">
        <v>200837</v>
      </c>
      <c r="C1640">
        <v>238329</v>
      </c>
      <c r="D1640">
        <v>345</v>
      </c>
      <c r="G1640" t="s">
        <v>1312</v>
      </c>
      <c r="H1640" t="s">
        <v>1313</v>
      </c>
      <c r="I1640">
        <v>0</v>
      </c>
      <c r="J1640" t="s">
        <v>519</v>
      </c>
      <c r="K1640" t="s">
        <v>520</v>
      </c>
      <c r="L1640">
        <v>6</v>
      </c>
      <c r="M1640">
        <v>61</v>
      </c>
      <c r="N1640" t="s">
        <v>788</v>
      </c>
      <c r="O1640" t="s">
        <v>545</v>
      </c>
      <c r="P1640" t="s">
        <v>546</v>
      </c>
      <c r="Q1640" t="s">
        <v>524</v>
      </c>
      <c r="R1640" t="s">
        <v>525</v>
      </c>
      <c r="S1640" t="s">
        <v>526</v>
      </c>
      <c r="T1640" t="s">
        <v>527</v>
      </c>
      <c r="U1640" t="s">
        <v>554</v>
      </c>
      <c r="V1640" t="s">
        <v>555</v>
      </c>
      <c r="W1640" t="s">
        <v>541</v>
      </c>
      <c r="X1640" t="s">
        <v>542</v>
      </c>
      <c r="Y1640" t="s">
        <v>729</v>
      </c>
      <c r="Z1640" t="s">
        <v>730</v>
      </c>
      <c r="AA1640" t="s">
        <v>29</v>
      </c>
      <c r="AB1640" s="3">
        <v>4474</v>
      </c>
      <c r="AC1640">
        <v>0</v>
      </c>
      <c r="AD1640">
        <v>0</v>
      </c>
      <c r="AE1640" s="3">
        <v>4474</v>
      </c>
      <c r="AF1640" s="3">
        <f t="shared" si="106"/>
        <v>0</v>
      </c>
      <c r="AG1640" s="3">
        <v>4474</v>
      </c>
      <c r="AH1640" s="3">
        <f t="shared" si="104"/>
        <v>4621.6419999999998</v>
      </c>
      <c r="AI1640" s="3">
        <f t="shared" si="105"/>
        <v>4769.5345440000001</v>
      </c>
      <c r="AJ1640">
        <v>0</v>
      </c>
      <c r="AK1640">
        <v>0</v>
      </c>
      <c r="AL1640">
        <v>0</v>
      </c>
      <c r="AM1640">
        <f t="shared" si="107"/>
        <v>0</v>
      </c>
      <c r="AN1640">
        <v>4474</v>
      </c>
      <c r="AO1640">
        <v>0</v>
      </c>
    </row>
    <row r="1641" spans="1:41" hidden="1" x14ac:dyDescent="0.3">
      <c r="A1641">
        <v>10904</v>
      </c>
      <c r="B1641">
        <v>206393</v>
      </c>
      <c r="C1641">
        <v>243801</v>
      </c>
      <c r="D1641">
        <v>220</v>
      </c>
      <c r="G1641" t="s">
        <v>1106</v>
      </c>
      <c r="H1641" t="s">
        <v>1107</v>
      </c>
      <c r="I1641">
        <v>0</v>
      </c>
      <c r="J1641" t="s">
        <v>519</v>
      </c>
      <c r="K1641" t="s">
        <v>520</v>
      </c>
      <c r="L1641">
        <v>3</v>
      </c>
      <c r="M1641">
        <v>40</v>
      </c>
      <c r="N1641" t="s">
        <v>703</v>
      </c>
      <c r="O1641" t="s">
        <v>704</v>
      </c>
      <c r="P1641" t="s">
        <v>705</v>
      </c>
      <c r="Q1641" t="s">
        <v>524</v>
      </c>
      <c r="R1641" t="s">
        <v>525</v>
      </c>
      <c r="S1641" t="s">
        <v>526</v>
      </c>
      <c r="T1641" t="s">
        <v>527</v>
      </c>
      <c r="U1641" t="s">
        <v>554</v>
      </c>
      <c r="V1641" t="s">
        <v>555</v>
      </c>
      <c r="W1641" t="s">
        <v>541</v>
      </c>
      <c r="X1641" t="s">
        <v>542</v>
      </c>
      <c r="Y1641" t="s">
        <v>729</v>
      </c>
      <c r="Z1641" t="s">
        <v>730</v>
      </c>
      <c r="AA1641" t="s">
        <v>29</v>
      </c>
      <c r="AB1641" s="3">
        <v>4460</v>
      </c>
      <c r="AC1641">
        <v>0</v>
      </c>
      <c r="AD1641">
        <v>0</v>
      </c>
      <c r="AE1641" s="3">
        <v>4460</v>
      </c>
      <c r="AF1641" s="3">
        <f t="shared" si="106"/>
        <v>0</v>
      </c>
      <c r="AG1641" s="3">
        <v>4460</v>
      </c>
      <c r="AH1641" s="3">
        <f t="shared" si="104"/>
        <v>4607.1799999999994</v>
      </c>
      <c r="AI1641" s="3">
        <f t="shared" si="105"/>
        <v>4754.6097599999994</v>
      </c>
      <c r="AJ1641">
        <v>0</v>
      </c>
      <c r="AK1641">
        <v>0</v>
      </c>
      <c r="AL1641">
        <v>0</v>
      </c>
      <c r="AM1641">
        <f t="shared" si="107"/>
        <v>0</v>
      </c>
      <c r="AN1641">
        <v>4460</v>
      </c>
      <c r="AO1641">
        <v>0</v>
      </c>
    </row>
    <row r="1642" spans="1:41" hidden="1" x14ac:dyDescent="0.3">
      <c r="A1642">
        <v>12265</v>
      </c>
      <c r="B1642">
        <v>224622</v>
      </c>
      <c r="C1642">
        <v>256914</v>
      </c>
      <c r="D1642">
        <v>6610</v>
      </c>
      <c r="G1642" t="s">
        <v>1962</v>
      </c>
      <c r="H1642" t="s">
        <v>1963</v>
      </c>
      <c r="I1642">
        <v>0</v>
      </c>
      <c r="J1642" t="s">
        <v>519</v>
      </c>
      <c r="K1642" t="s">
        <v>520</v>
      </c>
      <c r="L1642">
        <v>5</v>
      </c>
      <c r="M1642">
        <v>58</v>
      </c>
      <c r="N1642" t="s">
        <v>617</v>
      </c>
      <c r="O1642" t="s">
        <v>618</v>
      </c>
      <c r="P1642" t="s">
        <v>619</v>
      </c>
      <c r="Q1642" t="s">
        <v>524</v>
      </c>
      <c r="R1642" t="s">
        <v>525</v>
      </c>
      <c r="S1642" t="s">
        <v>526</v>
      </c>
      <c r="T1642" t="s">
        <v>527</v>
      </c>
      <c r="U1642" t="s">
        <v>779</v>
      </c>
      <c r="V1642" t="s">
        <v>780</v>
      </c>
      <c r="W1642" t="s">
        <v>541</v>
      </c>
      <c r="X1642" t="s">
        <v>542</v>
      </c>
      <c r="Y1642" t="s">
        <v>532</v>
      </c>
      <c r="Z1642" t="s">
        <v>533</v>
      </c>
      <c r="AA1642" t="s">
        <v>28</v>
      </c>
      <c r="AB1642" s="3">
        <v>4320</v>
      </c>
      <c r="AC1642">
        <v>0</v>
      </c>
      <c r="AD1642">
        <v>0</v>
      </c>
      <c r="AE1642" s="3">
        <v>4320</v>
      </c>
      <c r="AF1642" s="3">
        <f t="shared" si="106"/>
        <v>0</v>
      </c>
      <c r="AG1642" s="3">
        <v>4320</v>
      </c>
      <c r="AH1642" s="3">
        <f t="shared" si="104"/>
        <v>4462.5599999999995</v>
      </c>
      <c r="AI1642" s="3">
        <f t="shared" si="105"/>
        <v>4605.3619199999994</v>
      </c>
      <c r="AJ1642">
        <v>0</v>
      </c>
      <c r="AK1642">
        <v>0</v>
      </c>
      <c r="AL1642">
        <v>0</v>
      </c>
      <c r="AM1642">
        <f t="shared" si="107"/>
        <v>0</v>
      </c>
      <c r="AN1642">
        <v>4320</v>
      </c>
      <c r="AO1642">
        <v>0</v>
      </c>
    </row>
    <row r="1643" spans="1:41" hidden="1" x14ac:dyDescent="0.3">
      <c r="A1643">
        <v>12333</v>
      </c>
      <c r="B1643">
        <v>224671</v>
      </c>
      <c r="C1643">
        <v>256955</v>
      </c>
      <c r="D1643">
        <v>6567</v>
      </c>
      <c r="G1643" t="s">
        <v>2114</v>
      </c>
      <c r="H1643" t="s">
        <v>2115</v>
      </c>
      <c r="I1643">
        <v>0</v>
      </c>
      <c r="J1643" t="s">
        <v>519</v>
      </c>
      <c r="K1643" t="s">
        <v>520</v>
      </c>
      <c r="L1643">
        <v>5</v>
      </c>
      <c r="M1643">
        <v>58</v>
      </c>
      <c r="N1643" t="s">
        <v>617</v>
      </c>
      <c r="O1643" t="s">
        <v>618</v>
      </c>
      <c r="P1643" t="s">
        <v>619</v>
      </c>
      <c r="Q1643" t="s">
        <v>524</v>
      </c>
      <c r="R1643" t="s">
        <v>525</v>
      </c>
      <c r="S1643" t="s">
        <v>526</v>
      </c>
      <c r="T1643" t="s">
        <v>527</v>
      </c>
      <c r="U1643" t="s">
        <v>779</v>
      </c>
      <c r="V1643" t="s">
        <v>780</v>
      </c>
      <c r="W1643" t="s">
        <v>541</v>
      </c>
      <c r="X1643" t="s">
        <v>542</v>
      </c>
      <c r="Y1643" t="s">
        <v>532</v>
      </c>
      <c r="Z1643" t="s">
        <v>533</v>
      </c>
      <c r="AA1643" t="s">
        <v>28</v>
      </c>
      <c r="AB1643" s="3">
        <v>4320</v>
      </c>
      <c r="AC1643">
        <v>0</v>
      </c>
      <c r="AD1643">
        <v>0</v>
      </c>
      <c r="AE1643" s="3">
        <v>4320</v>
      </c>
      <c r="AF1643" s="3">
        <f t="shared" si="106"/>
        <v>0</v>
      </c>
      <c r="AG1643" s="3">
        <v>4320</v>
      </c>
      <c r="AH1643" s="3">
        <f t="shared" si="104"/>
        <v>4462.5599999999995</v>
      </c>
      <c r="AI1643" s="3">
        <f t="shared" si="105"/>
        <v>4605.3619199999994</v>
      </c>
      <c r="AJ1643">
        <v>0</v>
      </c>
      <c r="AK1643">
        <v>0</v>
      </c>
      <c r="AL1643">
        <v>0</v>
      </c>
      <c r="AM1643">
        <f t="shared" si="107"/>
        <v>0</v>
      </c>
      <c r="AN1643">
        <v>4320</v>
      </c>
      <c r="AO1643">
        <v>0</v>
      </c>
    </row>
    <row r="1644" spans="1:41" hidden="1" x14ac:dyDescent="0.3">
      <c r="A1644">
        <v>10811</v>
      </c>
      <c r="B1644">
        <v>201848</v>
      </c>
      <c r="C1644">
        <v>239327</v>
      </c>
      <c r="D1644">
        <v>127</v>
      </c>
      <c r="G1644" t="s">
        <v>917</v>
      </c>
      <c r="H1644" t="s">
        <v>918</v>
      </c>
      <c r="I1644">
        <v>0</v>
      </c>
      <c r="J1644" t="s">
        <v>519</v>
      </c>
      <c r="K1644" t="s">
        <v>520</v>
      </c>
      <c r="L1644">
        <v>6</v>
      </c>
      <c r="M1644">
        <v>66</v>
      </c>
      <c r="N1644" t="s">
        <v>840</v>
      </c>
      <c r="O1644" t="s">
        <v>841</v>
      </c>
      <c r="P1644" t="s">
        <v>842</v>
      </c>
      <c r="Q1644" t="s">
        <v>524</v>
      </c>
      <c r="R1644" t="s">
        <v>525</v>
      </c>
      <c r="S1644" t="s">
        <v>526</v>
      </c>
      <c r="T1644" t="s">
        <v>527</v>
      </c>
      <c r="U1644" t="s">
        <v>554</v>
      </c>
      <c r="V1644" t="s">
        <v>555</v>
      </c>
      <c r="W1644" t="s">
        <v>629</v>
      </c>
      <c r="X1644" t="s">
        <v>630</v>
      </c>
      <c r="Y1644" t="s">
        <v>731</v>
      </c>
      <c r="Z1644" t="s">
        <v>732</v>
      </c>
      <c r="AA1644" t="s">
        <v>29</v>
      </c>
      <c r="AB1644" s="3">
        <v>4425</v>
      </c>
      <c r="AC1644">
        <v>0</v>
      </c>
      <c r="AD1644">
        <v>0</v>
      </c>
      <c r="AE1644" s="3">
        <v>4425</v>
      </c>
      <c r="AF1644" s="3">
        <f t="shared" si="106"/>
        <v>0</v>
      </c>
      <c r="AG1644" s="3">
        <v>4425</v>
      </c>
      <c r="AH1644" s="3">
        <f t="shared" si="104"/>
        <v>4571.0249999999996</v>
      </c>
      <c r="AI1644" s="3">
        <f t="shared" si="105"/>
        <v>4717.2977999999994</v>
      </c>
      <c r="AJ1644">
        <v>0</v>
      </c>
      <c r="AK1644">
        <v>0</v>
      </c>
      <c r="AL1644">
        <v>0</v>
      </c>
      <c r="AM1644">
        <f t="shared" si="107"/>
        <v>0</v>
      </c>
      <c r="AN1644">
        <v>4425</v>
      </c>
      <c r="AO1644">
        <v>0</v>
      </c>
    </row>
    <row r="1645" spans="1:41" x14ac:dyDescent="0.3">
      <c r="A1645">
        <v>10807</v>
      </c>
      <c r="B1645">
        <v>232169</v>
      </c>
      <c r="C1645">
        <v>256409</v>
      </c>
      <c r="D1645">
        <v>123</v>
      </c>
      <c r="G1645" t="s">
        <v>905</v>
      </c>
      <c r="H1645" t="s">
        <v>906</v>
      </c>
      <c r="I1645">
        <v>0</v>
      </c>
      <c r="J1645" t="s">
        <v>519</v>
      </c>
      <c r="K1645" t="s">
        <v>520</v>
      </c>
      <c r="L1645">
        <v>4</v>
      </c>
      <c r="M1645">
        <v>46</v>
      </c>
      <c r="N1645" t="s">
        <v>363</v>
      </c>
      <c r="O1645" t="s">
        <v>640</v>
      </c>
      <c r="P1645" t="s">
        <v>641</v>
      </c>
      <c r="Q1645" t="s">
        <v>524</v>
      </c>
      <c r="R1645" t="s">
        <v>525</v>
      </c>
      <c r="S1645" t="s">
        <v>526</v>
      </c>
      <c r="T1645" t="s">
        <v>527</v>
      </c>
      <c r="U1645" t="s">
        <v>554</v>
      </c>
      <c r="V1645" t="s">
        <v>555</v>
      </c>
      <c r="W1645" t="s">
        <v>541</v>
      </c>
      <c r="X1645" t="s">
        <v>542</v>
      </c>
      <c r="Y1645" t="s">
        <v>2058</v>
      </c>
      <c r="Z1645" t="s">
        <v>2059</v>
      </c>
      <c r="AA1645" t="s">
        <v>24</v>
      </c>
      <c r="AB1645" s="3">
        <v>60000</v>
      </c>
      <c r="AC1645">
        <v>0</v>
      </c>
      <c r="AD1645">
        <v>0</v>
      </c>
      <c r="AE1645" s="3">
        <v>60000</v>
      </c>
      <c r="AF1645" s="3">
        <f t="shared" si="106"/>
        <v>0</v>
      </c>
      <c r="AG1645" s="3">
        <v>60000</v>
      </c>
      <c r="AH1645" s="3">
        <f t="shared" si="104"/>
        <v>61979.999999999993</v>
      </c>
      <c r="AI1645" s="3">
        <f t="shared" si="105"/>
        <v>63963.359999999993</v>
      </c>
      <c r="AJ1645">
        <v>0</v>
      </c>
      <c r="AK1645">
        <v>1650</v>
      </c>
      <c r="AL1645">
        <v>2956.52</v>
      </c>
      <c r="AM1645">
        <f t="shared" si="107"/>
        <v>5913.04</v>
      </c>
      <c r="AN1645">
        <v>55393.48</v>
      </c>
      <c r="AO1645">
        <v>4.93</v>
      </c>
    </row>
    <row r="1646" spans="1:41" hidden="1" x14ac:dyDescent="0.3">
      <c r="A1646">
        <v>12331</v>
      </c>
      <c r="B1646">
        <v>231869</v>
      </c>
      <c r="C1646">
        <v>256285</v>
      </c>
      <c r="D1646">
        <v>6554</v>
      </c>
      <c r="G1646" t="s">
        <v>2060</v>
      </c>
      <c r="H1646" t="s">
        <v>2061</v>
      </c>
      <c r="I1646">
        <v>0</v>
      </c>
      <c r="J1646" t="s">
        <v>519</v>
      </c>
      <c r="K1646" t="s">
        <v>520</v>
      </c>
      <c r="L1646">
        <v>5</v>
      </c>
      <c r="M1646">
        <v>58</v>
      </c>
      <c r="N1646" t="s">
        <v>617</v>
      </c>
      <c r="O1646" t="s">
        <v>618</v>
      </c>
      <c r="P1646" t="s">
        <v>619</v>
      </c>
      <c r="Q1646" t="s">
        <v>524</v>
      </c>
      <c r="R1646" t="s">
        <v>525</v>
      </c>
      <c r="S1646" t="s">
        <v>526</v>
      </c>
      <c r="T1646" t="s">
        <v>527</v>
      </c>
      <c r="U1646" t="s">
        <v>779</v>
      </c>
      <c r="V1646" t="s">
        <v>780</v>
      </c>
      <c r="W1646" t="s">
        <v>541</v>
      </c>
      <c r="X1646" t="s">
        <v>542</v>
      </c>
      <c r="Y1646" t="s">
        <v>1102</v>
      </c>
      <c r="Z1646" t="s">
        <v>1103</v>
      </c>
      <c r="AA1646" t="s">
        <v>24</v>
      </c>
      <c r="AB1646" s="3">
        <v>19440</v>
      </c>
      <c r="AC1646">
        <v>30000</v>
      </c>
      <c r="AD1646">
        <v>0</v>
      </c>
      <c r="AE1646" s="3">
        <v>58440</v>
      </c>
      <c r="AF1646" s="3">
        <f t="shared" si="106"/>
        <v>0</v>
      </c>
      <c r="AG1646" s="3">
        <v>58440</v>
      </c>
      <c r="AH1646" s="3">
        <f t="shared" si="104"/>
        <v>60368.52</v>
      </c>
      <c r="AI1646" s="3">
        <f t="shared" si="105"/>
        <v>62300.312639999996</v>
      </c>
      <c r="AJ1646">
        <v>10525</v>
      </c>
      <c r="AK1646">
        <v>4913.04</v>
      </c>
      <c r="AL1646">
        <v>40368.589999999997</v>
      </c>
      <c r="AM1646">
        <f t="shared" si="107"/>
        <v>80737.179999999993</v>
      </c>
      <c r="AN1646">
        <v>2633.37</v>
      </c>
      <c r="AO1646">
        <v>69.08</v>
      </c>
    </row>
    <row r="1647" spans="1:41" hidden="1" x14ac:dyDescent="0.3">
      <c r="A1647">
        <v>12334</v>
      </c>
      <c r="B1647">
        <v>224672</v>
      </c>
      <c r="C1647">
        <v>256956</v>
      </c>
      <c r="D1647">
        <v>6568</v>
      </c>
      <c r="G1647" t="s">
        <v>1992</v>
      </c>
      <c r="H1647" t="s">
        <v>1993</v>
      </c>
      <c r="I1647">
        <v>0</v>
      </c>
      <c r="J1647" t="s">
        <v>519</v>
      </c>
      <c r="K1647" t="s">
        <v>520</v>
      </c>
      <c r="L1647">
        <v>5</v>
      </c>
      <c r="M1647">
        <v>58</v>
      </c>
      <c r="N1647" t="s">
        <v>617</v>
      </c>
      <c r="O1647" t="s">
        <v>618</v>
      </c>
      <c r="P1647" t="s">
        <v>619</v>
      </c>
      <c r="Q1647" t="s">
        <v>524</v>
      </c>
      <c r="R1647" t="s">
        <v>525</v>
      </c>
      <c r="S1647" t="s">
        <v>526</v>
      </c>
      <c r="T1647" t="s">
        <v>527</v>
      </c>
      <c r="U1647" t="s">
        <v>779</v>
      </c>
      <c r="V1647" t="s">
        <v>780</v>
      </c>
      <c r="W1647" t="s">
        <v>541</v>
      </c>
      <c r="X1647" t="s">
        <v>542</v>
      </c>
      <c r="Y1647" t="s">
        <v>532</v>
      </c>
      <c r="Z1647" t="s">
        <v>533</v>
      </c>
      <c r="AA1647" t="s">
        <v>28</v>
      </c>
      <c r="AB1647" s="3">
        <v>4320</v>
      </c>
      <c r="AC1647">
        <v>0</v>
      </c>
      <c r="AD1647">
        <v>0</v>
      </c>
      <c r="AE1647" s="3">
        <v>4320</v>
      </c>
      <c r="AF1647" s="3">
        <f t="shared" si="106"/>
        <v>0</v>
      </c>
      <c r="AG1647" s="3">
        <v>4320</v>
      </c>
      <c r="AH1647" s="3">
        <f t="shared" si="104"/>
        <v>4462.5599999999995</v>
      </c>
      <c r="AI1647" s="3">
        <f t="shared" si="105"/>
        <v>4605.3619199999994</v>
      </c>
      <c r="AJ1647">
        <v>0</v>
      </c>
      <c r="AK1647">
        <v>0</v>
      </c>
      <c r="AL1647">
        <v>3466.66</v>
      </c>
      <c r="AM1647">
        <f t="shared" si="107"/>
        <v>6933.32</v>
      </c>
      <c r="AN1647">
        <v>853.34</v>
      </c>
      <c r="AO1647">
        <v>80.25</v>
      </c>
    </row>
    <row r="1648" spans="1:41" hidden="1" x14ac:dyDescent="0.3">
      <c r="A1648">
        <v>11119</v>
      </c>
      <c r="B1648">
        <v>206539</v>
      </c>
      <c r="C1648">
        <v>243944</v>
      </c>
      <c r="D1648">
        <v>435</v>
      </c>
      <c r="G1648" t="s">
        <v>1436</v>
      </c>
      <c r="H1648" t="s">
        <v>1437</v>
      </c>
      <c r="I1648">
        <v>0</v>
      </c>
      <c r="J1648" t="s">
        <v>519</v>
      </c>
      <c r="K1648" t="s">
        <v>520</v>
      </c>
      <c r="L1648">
        <v>3</v>
      </c>
      <c r="M1648">
        <v>37</v>
      </c>
      <c r="N1648" t="s">
        <v>1071</v>
      </c>
      <c r="O1648" t="s">
        <v>1072</v>
      </c>
      <c r="P1648" t="s">
        <v>1073</v>
      </c>
      <c r="Q1648" t="s">
        <v>524</v>
      </c>
      <c r="R1648" t="s">
        <v>525</v>
      </c>
      <c r="S1648" t="s">
        <v>526</v>
      </c>
      <c r="T1648" t="s">
        <v>527</v>
      </c>
      <c r="U1648" t="s">
        <v>554</v>
      </c>
      <c r="V1648" t="s">
        <v>555</v>
      </c>
      <c r="W1648" t="s">
        <v>541</v>
      </c>
      <c r="X1648" t="s">
        <v>542</v>
      </c>
      <c r="Y1648" t="s">
        <v>729</v>
      </c>
      <c r="Z1648" t="s">
        <v>730</v>
      </c>
      <c r="AA1648" t="s">
        <v>29</v>
      </c>
      <c r="AB1648" s="3">
        <v>4390</v>
      </c>
      <c r="AC1648">
        <v>0</v>
      </c>
      <c r="AD1648">
        <v>0</v>
      </c>
      <c r="AE1648" s="3">
        <v>4390</v>
      </c>
      <c r="AF1648" s="3">
        <f t="shared" si="106"/>
        <v>0</v>
      </c>
      <c r="AG1648" s="3">
        <v>4390</v>
      </c>
      <c r="AH1648" s="3">
        <f t="shared" si="104"/>
        <v>4534.87</v>
      </c>
      <c r="AI1648" s="3">
        <f t="shared" si="105"/>
        <v>4679.9858400000003</v>
      </c>
      <c r="AJ1648">
        <v>0</v>
      </c>
      <c r="AK1648">
        <v>0</v>
      </c>
      <c r="AL1648">
        <v>0</v>
      </c>
      <c r="AM1648">
        <f t="shared" si="107"/>
        <v>0</v>
      </c>
      <c r="AN1648">
        <v>4390</v>
      </c>
      <c r="AO1648">
        <v>0</v>
      </c>
    </row>
    <row r="1649" spans="1:41" hidden="1" x14ac:dyDescent="0.3">
      <c r="A1649">
        <v>11516</v>
      </c>
      <c r="B1649">
        <v>225897</v>
      </c>
      <c r="C1649">
        <v>257490</v>
      </c>
      <c r="D1649">
        <v>2313</v>
      </c>
      <c r="G1649" t="s">
        <v>1721</v>
      </c>
      <c r="H1649" t="s">
        <v>1722</v>
      </c>
      <c r="I1649">
        <v>0</v>
      </c>
      <c r="J1649" t="s">
        <v>519</v>
      </c>
      <c r="K1649" t="s">
        <v>520</v>
      </c>
      <c r="L1649">
        <v>5</v>
      </c>
      <c r="M1649">
        <v>91</v>
      </c>
      <c r="N1649" t="s">
        <v>584</v>
      </c>
      <c r="O1649" t="s">
        <v>545</v>
      </c>
      <c r="P1649" t="s">
        <v>546</v>
      </c>
      <c r="Q1649" t="s">
        <v>524</v>
      </c>
      <c r="R1649" t="s">
        <v>525</v>
      </c>
      <c r="S1649" t="s">
        <v>526</v>
      </c>
      <c r="T1649" t="s">
        <v>527</v>
      </c>
      <c r="U1649" t="s">
        <v>554</v>
      </c>
      <c r="V1649" t="s">
        <v>555</v>
      </c>
      <c r="W1649" t="s">
        <v>541</v>
      </c>
      <c r="X1649" t="s">
        <v>542</v>
      </c>
      <c r="Y1649" t="s">
        <v>944</v>
      </c>
      <c r="Z1649" t="s">
        <v>945</v>
      </c>
      <c r="AA1649" t="s">
        <v>29</v>
      </c>
      <c r="AB1649" s="3">
        <v>4342</v>
      </c>
      <c r="AC1649">
        <v>0</v>
      </c>
      <c r="AD1649">
        <v>0</v>
      </c>
      <c r="AE1649" s="3">
        <v>4342</v>
      </c>
      <c r="AF1649" s="3">
        <f t="shared" si="106"/>
        <v>0</v>
      </c>
      <c r="AG1649" s="3">
        <v>4342</v>
      </c>
      <c r="AH1649" s="3">
        <f t="shared" si="104"/>
        <v>4485.2860000000001</v>
      </c>
      <c r="AI1649" s="3">
        <f t="shared" si="105"/>
        <v>4628.8151520000001</v>
      </c>
      <c r="AJ1649">
        <v>0</v>
      </c>
      <c r="AK1649">
        <v>0</v>
      </c>
      <c r="AL1649">
        <v>173.91</v>
      </c>
      <c r="AM1649">
        <f t="shared" si="107"/>
        <v>347.82</v>
      </c>
      <c r="AN1649">
        <v>4168.09</v>
      </c>
      <c r="AO1649">
        <v>4.01</v>
      </c>
    </row>
    <row r="1650" spans="1:41" hidden="1" x14ac:dyDescent="0.3">
      <c r="A1650">
        <v>12797</v>
      </c>
      <c r="B1650">
        <v>235098</v>
      </c>
      <c r="C1650">
        <v>256403</v>
      </c>
      <c r="D1650">
        <v>8860</v>
      </c>
      <c r="G1650" t="s">
        <v>2066</v>
      </c>
      <c r="H1650" t="s">
        <v>2067</v>
      </c>
      <c r="I1650">
        <v>0</v>
      </c>
      <c r="J1650" t="s">
        <v>519</v>
      </c>
      <c r="K1650" t="s">
        <v>520</v>
      </c>
      <c r="L1650">
        <v>5</v>
      </c>
      <c r="M1650">
        <v>58</v>
      </c>
      <c r="N1650" t="s">
        <v>617</v>
      </c>
      <c r="O1650" t="s">
        <v>618</v>
      </c>
      <c r="P1650" t="s">
        <v>619</v>
      </c>
      <c r="Q1650" t="s">
        <v>524</v>
      </c>
      <c r="R1650" t="s">
        <v>525</v>
      </c>
      <c r="S1650" t="s">
        <v>526</v>
      </c>
      <c r="T1650" t="s">
        <v>527</v>
      </c>
      <c r="U1650" t="s">
        <v>779</v>
      </c>
      <c r="V1650" t="s">
        <v>780</v>
      </c>
      <c r="W1650" t="s">
        <v>541</v>
      </c>
      <c r="X1650" t="s">
        <v>542</v>
      </c>
      <c r="Y1650" t="s">
        <v>1102</v>
      </c>
      <c r="Z1650" t="s">
        <v>1103</v>
      </c>
      <c r="AA1650" t="s">
        <v>24</v>
      </c>
      <c r="AB1650" s="3">
        <v>58324</v>
      </c>
      <c r="AC1650">
        <v>0</v>
      </c>
      <c r="AD1650">
        <v>0</v>
      </c>
      <c r="AE1650" s="3">
        <v>58324</v>
      </c>
      <c r="AF1650" s="3">
        <f t="shared" si="106"/>
        <v>0</v>
      </c>
      <c r="AG1650" s="3">
        <v>58324</v>
      </c>
      <c r="AH1650" s="3">
        <f t="shared" si="104"/>
        <v>60248.691999999995</v>
      </c>
      <c r="AI1650" s="3">
        <f t="shared" si="105"/>
        <v>62176.650143999999</v>
      </c>
      <c r="AJ1650">
        <v>0</v>
      </c>
      <c r="AK1650">
        <v>0</v>
      </c>
      <c r="AL1650">
        <v>0</v>
      </c>
      <c r="AM1650">
        <f t="shared" si="107"/>
        <v>0</v>
      </c>
      <c r="AN1650">
        <v>58324</v>
      </c>
      <c r="AO1650">
        <v>0</v>
      </c>
    </row>
    <row r="1651" spans="1:41" hidden="1" x14ac:dyDescent="0.3">
      <c r="A1651">
        <v>12336</v>
      </c>
      <c r="B1651">
        <v>224674</v>
      </c>
      <c r="C1651">
        <v>256957</v>
      </c>
      <c r="D1651">
        <v>6570</v>
      </c>
      <c r="G1651" t="s">
        <v>2116</v>
      </c>
      <c r="H1651" t="s">
        <v>2117</v>
      </c>
      <c r="I1651">
        <v>0</v>
      </c>
      <c r="J1651" t="s">
        <v>519</v>
      </c>
      <c r="K1651" t="s">
        <v>520</v>
      </c>
      <c r="L1651">
        <v>5</v>
      </c>
      <c r="M1651">
        <v>58</v>
      </c>
      <c r="N1651" t="s">
        <v>617</v>
      </c>
      <c r="O1651" t="s">
        <v>618</v>
      </c>
      <c r="P1651" t="s">
        <v>619</v>
      </c>
      <c r="Q1651" t="s">
        <v>524</v>
      </c>
      <c r="R1651" t="s">
        <v>525</v>
      </c>
      <c r="S1651" t="s">
        <v>526</v>
      </c>
      <c r="T1651" t="s">
        <v>527</v>
      </c>
      <c r="U1651" t="s">
        <v>779</v>
      </c>
      <c r="V1651" t="s">
        <v>780</v>
      </c>
      <c r="W1651" t="s">
        <v>541</v>
      </c>
      <c r="X1651" t="s">
        <v>542</v>
      </c>
      <c r="Y1651" t="s">
        <v>532</v>
      </c>
      <c r="Z1651" t="s">
        <v>533</v>
      </c>
      <c r="AA1651" t="s">
        <v>28</v>
      </c>
      <c r="AB1651" s="3">
        <v>4320</v>
      </c>
      <c r="AC1651">
        <v>0</v>
      </c>
      <c r="AD1651">
        <v>0</v>
      </c>
      <c r="AE1651" s="3">
        <v>4320</v>
      </c>
      <c r="AF1651" s="3">
        <f t="shared" si="106"/>
        <v>0</v>
      </c>
      <c r="AG1651" s="3">
        <v>4320</v>
      </c>
      <c r="AH1651" s="3">
        <f t="shared" si="104"/>
        <v>4462.5599999999995</v>
      </c>
      <c r="AI1651" s="3">
        <f t="shared" si="105"/>
        <v>4605.3619199999994</v>
      </c>
      <c r="AJ1651">
        <v>0</v>
      </c>
      <c r="AK1651">
        <v>0</v>
      </c>
      <c r="AL1651">
        <v>0</v>
      </c>
      <c r="AM1651">
        <f t="shared" si="107"/>
        <v>0</v>
      </c>
      <c r="AN1651">
        <v>4320</v>
      </c>
      <c r="AO1651">
        <v>0</v>
      </c>
    </row>
    <row r="1652" spans="1:41" hidden="1" x14ac:dyDescent="0.3">
      <c r="A1652">
        <v>11000</v>
      </c>
      <c r="B1652">
        <v>202675</v>
      </c>
      <c r="C1652">
        <v>240144</v>
      </c>
      <c r="D1652">
        <v>316</v>
      </c>
      <c r="G1652" t="s">
        <v>1240</v>
      </c>
      <c r="H1652" t="s">
        <v>1241</v>
      </c>
      <c r="I1652">
        <v>0</v>
      </c>
      <c r="J1652" t="s">
        <v>519</v>
      </c>
      <c r="K1652" t="s">
        <v>520</v>
      </c>
      <c r="L1652">
        <v>5</v>
      </c>
      <c r="M1652">
        <v>91</v>
      </c>
      <c r="N1652" t="s">
        <v>584</v>
      </c>
      <c r="O1652" t="s">
        <v>545</v>
      </c>
      <c r="P1652" t="s">
        <v>546</v>
      </c>
      <c r="Q1652" t="s">
        <v>524</v>
      </c>
      <c r="R1652" t="s">
        <v>525</v>
      </c>
      <c r="S1652" t="s">
        <v>526</v>
      </c>
      <c r="T1652" t="s">
        <v>527</v>
      </c>
      <c r="U1652" t="s">
        <v>554</v>
      </c>
      <c r="V1652" t="s">
        <v>555</v>
      </c>
      <c r="W1652" t="s">
        <v>541</v>
      </c>
      <c r="X1652" t="s">
        <v>542</v>
      </c>
      <c r="Y1652" t="s">
        <v>648</v>
      </c>
      <c r="Z1652" t="s">
        <v>649</v>
      </c>
      <c r="AA1652" t="s">
        <v>29</v>
      </c>
      <c r="AB1652" s="3">
        <v>4312</v>
      </c>
      <c r="AC1652">
        <v>0</v>
      </c>
      <c r="AD1652">
        <v>0</v>
      </c>
      <c r="AE1652" s="3">
        <v>4312</v>
      </c>
      <c r="AF1652" s="3">
        <f t="shared" si="106"/>
        <v>0</v>
      </c>
      <c r="AG1652" s="3">
        <v>4312</v>
      </c>
      <c r="AH1652" s="3">
        <f t="shared" si="104"/>
        <v>4454.2959999999994</v>
      </c>
      <c r="AI1652" s="3">
        <f t="shared" si="105"/>
        <v>4596.8334719999993</v>
      </c>
      <c r="AJ1652">
        <v>0</v>
      </c>
      <c r="AK1652">
        <v>0</v>
      </c>
      <c r="AL1652">
        <v>14872.85</v>
      </c>
      <c r="AM1652">
        <f t="shared" si="107"/>
        <v>29745.7</v>
      </c>
      <c r="AN1652">
        <v>-10560.85</v>
      </c>
      <c r="AO1652">
        <v>344.92</v>
      </c>
    </row>
    <row r="1653" spans="1:41" x14ac:dyDescent="0.3">
      <c r="A1653">
        <v>10807</v>
      </c>
      <c r="B1653">
        <v>206323</v>
      </c>
      <c r="C1653">
        <v>243734</v>
      </c>
      <c r="D1653">
        <v>123</v>
      </c>
      <c r="G1653" t="s">
        <v>905</v>
      </c>
      <c r="H1653" t="s">
        <v>906</v>
      </c>
      <c r="I1653">
        <v>0</v>
      </c>
      <c r="J1653" t="s">
        <v>519</v>
      </c>
      <c r="K1653" t="s">
        <v>520</v>
      </c>
      <c r="L1653">
        <v>4</v>
      </c>
      <c r="M1653">
        <v>46</v>
      </c>
      <c r="N1653" t="s">
        <v>363</v>
      </c>
      <c r="O1653" t="s">
        <v>640</v>
      </c>
      <c r="P1653" t="s">
        <v>641</v>
      </c>
      <c r="Q1653" t="s">
        <v>524</v>
      </c>
      <c r="R1653" t="s">
        <v>525</v>
      </c>
      <c r="S1653" t="s">
        <v>526</v>
      </c>
      <c r="T1653" t="s">
        <v>527</v>
      </c>
      <c r="U1653" t="s">
        <v>554</v>
      </c>
      <c r="V1653" t="s">
        <v>555</v>
      </c>
      <c r="W1653" t="s">
        <v>541</v>
      </c>
      <c r="X1653" t="s">
        <v>542</v>
      </c>
      <c r="Y1653" t="s">
        <v>603</v>
      </c>
      <c r="Z1653" t="s">
        <v>604</v>
      </c>
      <c r="AA1653" t="s">
        <v>29</v>
      </c>
      <c r="AB1653" s="3">
        <v>4216</v>
      </c>
      <c r="AC1653">
        <v>0</v>
      </c>
      <c r="AD1653">
        <v>0</v>
      </c>
      <c r="AE1653" s="3">
        <v>4216</v>
      </c>
      <c r="AF1653" s="3">
        <f t="shared" si="106"/>
        <v>0</v>
      </c>
      <c r="AG1653" s="3">
        <v>4216</v>
      </c>
      <c r="AH1653" s="3">
        <f t="shared" ref="AH1653:AH1716" si="108">AG1653*1.033</f>
        <v>4355.1279999999997</v>
      </c>
      <c r="AI1653" s="3">
        <f t="shared" ref="AI1653:AI1716" si="109">AH1653*1.032</f>
        <v>4494.4920959999999</v>
      </c>
      <c r="AJ1653">
        <v>0</v>
      </c>
      <c r="AK1653">
        <v>0</v>
      </c>
      <c r="AL1653">
        <v>0</v>
      </c>
      <c r="AM1653">
        <f t="shared" si="107"/>
        <v>0</v>
      </c>
      <c r="AN1653">
        <v>4216</v>
      </c>
      <c r="AO1653">
        <v>0</v>
      </c>
    </row>
    <row r="1654" spans="1:41" hidden="1" x14ac:dyDescent="0.3">
      <c r="A1654">
        <v>12337</v>
      </c>
      <c r="B1654">
        <v>224544</v>
      </c>
      <c r="C1654">
        <v>256861</v>
      </c>
      <c r="D1654">
        <v>6571</v>
      </c>
      <c r="G1654" t="s">
        <v>2118</v>
      </c>
      <c r="H1654" t="s">
        <v>2119</v>
      </c>
      <c r="I1654">
        <v>0</v>
      </c>
      <c r="J1654" t="s">
        <v>519</v>
      </c>
      <c r="K1654" t="s">
        <v>520</v>
      </c>
      <c r="L1654">
        <v>5</v>
      </c>
      <c r="M1654">
        <v>58</v>
      </c>
      <c r="N1654" t="s">
        <v>617</v>
      </c>
      <c r="O1654" t="s">
        <v>618</v>
      </c>
      <c r="P1654" t="s">
        <v>619</v>
      </c>
      <c r="Q1654" t="s">
        <v>524</v>
      </c>
      <c r="R1654" t="s">
        <v>525</v>
      </c>
      <c r="S1654" t="s">
        <v>526</v>
      </c>
      <c r="T1654" t="s">
        <v>527</v>
      </c>
      <c r="U1654" t="s">
        <v>779</v>
      </c>
      <c r="V1654" t="s">
        <v>780</v>
      </c>
      <c r="W1654" t="s">
        <v>541</v>
      </c>
      <c r="X1654" t="s">
        <v>542</v>
      </c>
      <c r="Y1654" t="s">
        <v>532</v>
      </c>
      <c r="Z1654" t="s">
        <v>533</v>
      </c>
      <c r="AA1654" t="s">
        <v>28</v>
      </c>
      <c r="AB1654" s="3">
        <v>4320</v>
      </c>
      <c r="AC1654">
        <v>0</v>
      </c>
      <c r="AD1654">
        <v>0</v>
      </c>
      <c r="AE1654" s="3">
        <v>4320</v>
      </c>
      <c r="AF1654" s="3">
        <f t="shared" si="106"/>
        <v>0</v>
      </c>
      <c r="AG1654" s="3">
        <v>4320</v>
      </c>
      <c r="AH1654" s="3">
        <f t="shared" si="108"/>
        <v>4462.5599999999995</v>
      </c>
      <c r="AI1654" s="3">
        <f t="shared" si="109"/>
        <v>4605.3619199999994</v>
      </c>
      <c r="AJ1654">
        <v>0</v>
      </c>
      <c r="AK1654">
        <v>0</v>
      </c>
      <c r="AL1654">
        <v>3465.22</v>
      </c>
      <c r="AM1654">
        <f t="shared" si="107"/>
        <v>6930.44</v>
      </c>
      <c r="AN1654">
        <v>854.78</v>
      </c>
      <c r="AO1654">
        <v>80.209999999999994</v>
      </c>
    </row>
    <row r="1655" spans="1:41" hidden="1" x14ac:dyDescent="0.3">
      <c r="A1655">
        <v>12338</v>
      </c>
      <c r="B1655">
        <v>224545</v>
      </c>
      <c r="C1655">
        <v>256862</v>
      </c>
      <c r="D1655">
        <v>6572</v>
      </c>
      <c r="G1655" t="s">
        <v>2120</v>
      </c>
      <c r="H1655" t="s">
        <v>2121</v>
      </c>
      <c r="I1655">
        <v>0</v>
      </c>
      <c r="J1655" t="s">
        <v>519</v>
      </c>
      <c r="K1655" t="s">
        <v>520</v>
      </c>
      <c r="L1655">
        <v>5</v>
      </c>
      <c r="M1655">
        <v>58</v>
      </c>
      <c r="N1655" t="s">
        <v>617</v>
      </c>
      <c r="O1655" t="s">
        <v>618</v>
      </c>
      <c r="P1655" t="s">
        <v>619</v>
      </c>
      <c r="Q1655" t="s">
        <v>524</v>
      </c>
      <c r="R1655" t="s">
        <v>525</v>
      </c>
      <c r="S1655" t="s">
        <v>526</v>
      </c>
      <c r="T1655" t="s">
        <v>527</v>
      </c>
      <c r="U1655" t="s">
        <v>779</v>
      </c>
      <c r="V1655" t="s">
        <v>780</v>
      </c>
      <c r="W1655" t="s">
        <v>541</v>
      </c>
      <c r="X1655" t="s">
        <v>542</v>
      </c>
      <c r="Y1655" t="s">
        <v>532</v>
      </c>
      <c r="Z1655" t="s">
        <v>533</v>
      </c>
      <c r="AA1655" t="s">
        <v>28</v>
      </c>
      <c r="AB1655" s="3">
        <v>4320</v>
      </c>
      <c r="AC1655">
        <v>0</v>
      </c>
      <c r="AD1655">
        <v>0</v>
      </c>
      <c r="AE1655" s="3">
        <v>4320</v>
      </c>
      <c r="AF1655" s="3">
        <f t="shared" si="106"/>
        <v>0</v>
      </c>
      <c r="AG1655" s="3">
        <v>4320</v>
      </c>
      <c r="AH1655" s="3">
        <f t="shared" si="108"/>
        <v>4462.5599999999995</v>
      </c>
      <c r="AI1655" s="3">
        <f t="shared" si="109"/>
        <v>4605.3619199999994</v>
      </c>
      <c r="AJ1655">
        <v>0</v>
      </c>
      <c r="AK1655">
        <v>0</v>
      </c>
      <c r="AL1655">
        <v>0</v>
      </c>
      <c r="AM1655">
        <f t="shared" si="107"/>
        <v>0</v>
      </c>
      <c r="AN1655">
        <v>4320</v>
      </c>
      <c r="AO1655">
        <v>0</v>
      </c>
    </row>
    <row r="1656" spans="1:41" hidden="1" x14ac:dyDescent="0.3">
      <c r="A1656">
        <v>12673</v>
      </c>
      <c r="B1656">
        <v>231816</v>
      </c>
      <c r="C1656">
        <v>256238</v>
      </c>
      <c r="D1656">
        <v>8734</v>
      </c>
      <c r="G1656" t="s">
        <v>2070</v>
      </c>
      <c r="H1656" t="s">
        <v>2071</v>
      </c>
      <c r="I1656">
        <v>0</v>
      </c>
      <c r="J1656" t="s">
        <v>519</v>
      </c>
      <c r="K1656" t="s">
        <v>520</v>
      </c>
      <c r="L1656">
        <v>5</v>
      </c>
      <c r="M1656">
        <v>58</v>
      </c>
      <c r="N1656" t="s">
        <v>617</v>
      </c>
      <c r="O1656" t="s">
        <v>2072</v>
      </c>
      <c r="P1656" t="s">
        <v>2073</v>
      </c>
      <c r="Q1656" t="s">
        <v>524</v>
      </c>
      <c r="R1656" t="s">
        <v>525</v>
      </c>
      <c r="S1656" t="s">
        <v>526</v>
      </c>
      <c r="T1656" t="s">
        <v>527</v>
      </c>
      <c r="U1656" t="s">
        <v>554</v>
      </c>
      <c r="V1656" t="s">
        <v>555</v>
      </c>
      <c r="W1656" t="s">
        <v>541</v>
      </c>
      <c r="X1656" t="s">
        <v>542</v>
      </c>
      <c r="Y1656" t="s">
        <v>1102</v>
      </c>
      <c r="Z1656" t="s">
        <v>1103</v>
      </c>
      <c r="AA1656" t="s">
        <v>24</v>
      </c>
      <c r="AB1656" s="3">
        <v>58320</v>
      </c>
      <c r="AC1656">
        <v>0</v>
      </c>
      <c r="AD1656">
        <v>0</v>
      </c>
      <c r="AE1656" s="3">
        <v>58320</v>
      </c>
      <c r="AF1656" s="3">
        <f t="shared" si="106"/>
        <v>0</v>
      </c>
      <c r="AG1656" s="3">
        <v>58320</v>
      </c>
      <c r="AH1656" s="3">
        <f t="shared" si="108"/>
        <v>60244.56</v>
      </c>
      <c r="AI1656" s="3">
        <f t="shared" si="109"/>
        <v>62172.385920000001</v>
      </c>
      <c r="AJ1656">
        <v>0</v>
      </c>
      <c r="AK1656">
        <v>4164</v>
      </c>
      <c r="AL1656">
        <v>75330.06</v>
      </c>
      <c r="AM1656">
        <f t="shared" si="107"/>
        <v>150660.12</v>
      </c>
      <c r="AN1656">
        <v>-21174.06</v>
      </c>
      <c r="AO1656">
        <v>129.16999999999999</v>
      </c>
    </row>
    <row r="1657" spans="1:41" hidden="1" x14ac:dyDescent="0.3">
      <c r="A1657">
        <v>11503</v>
      </c>
      <c r="B1657">
        <v>225916</v>
      </c>
      <c r="C1657">
        <v>257508</v>
      </c>
      <c r="D1657">
        <v>2300</v>
      </c>
      <c r="G1657" t="s">
        <v>1695</v>
      </c>
      <c r="H1657" t="s">
        <v>1696</v>
      </c>
      <c r="I1657">
        <v>0</v>
      </c>
      <c r="J1657" t="s">
        <v>519</v>
      </c>
      <c r="K1657" t="s">
        <v>520</v>
      </c>
      <c r="L1657">
        <v>3</v>
      </c>
      <c r="M1657">
        <v>34</v>
      </c>
      <c r="N1657" t="s">
        <v>719</v>
      </c>
      <c r="O1657" t="s">
        <v>570</v>
      </c>
      <c r="P1657" t="s">
        <v>571</v>
      </c>
      <c r="Q1657" t="s">
        <v>524</v>
      </c>
      <c r="R1657" t="s">
        <v>525</v>
      </c>
      <c r="S1657" t="s">
        <v>526</v>
      </c>
      <c r="T1657" t="s">
        <v>527</v>
      </c>
      <c r="U1657" t="s">
        <v>554</v>
      </c>
      <c r="V1657" t="s">
        <v>555</v>
      </c>
      <c r="W1657" t="s">
        <v>541</v>
      </c>
      <c r="X1657" t="s">
        <v>542</v>
      </c>
      <c r="Y1657" t="s">
        <v>944</v>
      </c>
      <c r="Z1657" t="s">
        <v>945</v>
      </c>
      <c r="AA1657" t="s">
        <v>29</v>
      </c>
      <c r="AB1657" s="3">
        <v>4130</v>
      </c>
      <c r="AC1657">
        <v>0</v>
      </c>
      <c r="AD1657">
        <v>0</v>
      </c>
      <c r="AE1657" s="3">
        <v>4130</v>
      </c>
      <c r="AF1657" s="3">
        <f t="shared" si="106"/>
        <v>0</v>
      </c>
      <c r="AG1657" s="3">
        <v>4130</v>
      </c>
      <c r="AH1657" s="3">
        <f t="shared" si="108"/>
        <v>4266.29</v>
      </c>
      <c r="AI1657" s="3">
        <f t="shared" si="109"/>
        <v>4402.8112799999999</v>
      </c>
      <c r="AJ1657">
        <v>0</v>
      </c>
      <c r="AK1657">
        <v>0</v>
      </c>
      <c r="AL1657">
        <v>0</v>
      </c>
      <c r="AM1657">
        <f t="shared" si="107"/>
        <v>0</v>
      </c>
      <c r="AN1657">
        <v>4130</v>
      </c>
      <c r="AO1657">
        <v>0</v>
      </c>
    </row>
    <row r="1658" spans="1:41" hidden="1" x14ac:dyDescent="0.3">
      <c r="A1658">
        <v>12339</v>
      </c>
      <c r="B1658">
        <v>224546</v>
      </c>
      <c r="C1658">
        <v>256863</v>
      </c>
      <c r="D1658">
        <v>6573</v>
      </c>
      <c r="G1658" t="s">
        <v>2124</v>
      </c>
      <c r="H1658" t="s">
        <v>2125</v>
      </c>
      <c r="I1658">
        <v>0</v>
      </c>
      <c r="J1658" t="s">
        <v>519</v>
      </c>
      <c r="K1658" t="s">
        <v>520</v>
      </c>
      <c r="L1658">
        <v>5</v>
      </c>
      <c r="M1658">
        <v>58</v>
      </c>
      <c r="N1658" t="s">
        <v>617</v>
      </c>
      <c r="O1658" t="s">
        <v>618</v>
      </c>
      <c r="P1658" t="s">
        <v>619</v>
      </c>
      <c r="Q1658" t="s">
        <v>524</v>
      </c>
      <c r="R1658" t="s">
        <v>525</v>
      </c>
      <c r="S1658" t="s">
        <v>526</v>
      </c>
      <c r="T1658" t="s">
        <v>527</v>
      </c>
      <c r="U1658" t="s">
        <v>779</v>
      </c>
      <c r="V1658" t="s">
        <v>780</v>
      </c>
      <c r="W1658" t="s">
        <v>541</v>
      </c>
      <c r="X1658" t="s">
        <v>542</v>
      </c>
      <c r="Y1658" t="s">
        <v>532</v>
      </c>
      <c r="Z1658" t="s">
        <v>533</v>
      </c>
      <c r="AA1658" t="s">
        <v>28</v>
      </c>
      <c r="AB1658" s="3">
        <v>4320</v>
      </c>
      <c r="AC1658">
        <v>0</v>
      </c>
      <c r="AD1658">
        <v>0</v>
      </c>
      <c r="AE1658" s="3">
        <v>4320</v>
      </c>
      <c r="AF1658" s="3">
        <f t="shared" si="106"/>
        <v>0</v>
      </c>
      <c r="AG1658" s="3">
        <v>4320</v>
      </c>
      <c r="AH1658" s="3">
        <f t="shared" si="108"/>
        <v>4462.5599999999995</v>
      </c>
      <c r="AI1658" s="3">
        <f t="shared" si="109"/>
        <v>4605.3619199999994</v>
      </c>
      <c r="AJ1658">
        <v>0</v>
      </c>
      <c r="AK1658">
        <v>0</v>
      </c>
      <c r="AL1658">
        <v>0</v>
      </c>
      <c r="AM1658">
        <f t="shared" si="107"/>
        <v>0</v>
      </c>
      <c r="AN1658">
        <v>4320</v>
      </c>
      <c r="AO1658">
        <v>0</v>
      </c>
    </row>
    <row r="1659" spans="1:41" hidden="1" x14ac:dyDescent="0.3">
      <c r="A1659">
        <v>12251</v>
      </c>
      <c r="B1659">
        <v>231985</v>
      </c>
      <c r="C1659">
        <v>256386</v>
      </c>
      <c r="D1659">
        <v>6522</v>
      </c>
      <c r="G1659" t="s">
        <v>1918</v>
      </c>
      <c r="H1659" t="s">
        <v>1919</v>
      </c>
      <c r="I1659">
        <v>0</v>
      </c>
      <c r="J1659" t="s">
        <v>519</v>
      </c>
      <c r="K1659" t="s">
        <v>520</v>
      </c>
      <c r="L1659">
        <v>5</v>
      </c>
      <c r="M1659">
        <v>58</v>
      </c>
      <c r="N1659" t="s">
        <v>617</v>
      </c>
      <c r="O1659" t="s">
        <v>618</v>
      </c>
      <c r="P1659" t="s">
        <v>619</v>
      </c>
      <c r="Q1659" t="s">
        <v>524</v>
      </c>
      <c r="R1659" t="s">
        <v>525</v>
      </c>
      <c r="S1659" t="s">
        <v>526</v>
      </c>
      <c r="T1659" t="s">
        <v>527</v>
      </c>
      <c r="U1659" t="s">
        <v>779</v>
      </c>
      <c r="V1659" t="s">
        <v>780</v>
      </c>
      <c r="W1659" t="s">
        <v>541</v>
      </c>
      <c r="X1659" t="s">
        <v>542</v>
      </c>
      <c r="Y1659" t="s">
        <v>1102</v>
      </c>
      <c r="Z1659" t="s">
        <v>1103</v>
      </c>
      <c r="AA1659" t="s">
        <v>24</v>
      </c>
      <c r="AB1659" s="3">
        <v>56376</v>
      </c>
      <c r="AC1659">
        <v>0</v>
      </c>
      <c r="AD1659">
        <v>0</v>
      </c>
      <c r="AE1659" s="3">
        <v>56376</v>
      </c>
      <c r="AF1659" s="3">
        <f t="shared" si="106"/>
        <v>0</v>
      </c>
      <c r="AG1659" s="3">
        <v>56376</v>
      </c>
      <c r="AH1659" s="3">
        <f t="shared" si="108"/>
        <v>58236.407999999996</v>
      </c>
      <c r="AI1659" s="3">
        <f t="shared" si="109"/>
        <v>60099.973055999995</v>
      </c>
      <c r="AJ1659">
        <v>0</v>
      </c>
      <c r="AK1659">
        <v>0</v>
      </c>
      <c r="AL1659">
        <v>6017.39</v>
      </c>
      <c r="AM1659">
        <f t="shared" si="107"/>
        <v>12034.78</v>
      </c>
      <c r="AN1659">
        <v>50358.61</v>
      </c>
      <c r="AO1659">
        <v>10.67</v>
      </c>
    </row>
    <row r="1660" spans="1:41" hidden="1" x14ac:dyDescent="0.3">
      <c r="A1660">
        <v>10954</v>
      </c>
      <c r="B1660">
        <v>201495</v>
      </c>
      <c r="C1660">
        <v>238981</v>
      </c>
      <c r="D1660">
        <v>270</v>
      </c>
      <c r="G1660" t="s">
        <v>1176</v>
      </c>
      <c r="H1660" t="s">
        <v>1177</v>
      </c>
      <c r="I1660">
        <v>0</v>
      </c>
      <c r="J1660" t="s">
        <v>519</v>
      </c>
      <c r="K1660" t="s">
        <v>520</v>
      </c>
      <c r="L1660">
        <v>6</v>
      </c>
      <c r="M1660">
        <v>64</v>
      </c>
      <c r="N1660" t="s">
        <v>626</v>
      </c>
      <c r="O1660" t="s">
        <v>627</v>
      </c>
      <c r="P1660" t="s">
        <v>628</v>
      </c>
      <c r="Q1660" t="s">
        <v>524</v>
      </c>
      <c r="R1660" t="s">
        <v>525</v>
      </c>
      <c r="S1660" t="s">
        <v>526</v>
      </c>
      <c r="T1660" t="s">
        <v>527</v>
      </c>
      <c r="U1660" t="s">
        <v>554</v>
      </c>
      <c r="V1660" t="s">
        <v>555</v>
      </c>
      <c r="W1660" t="s">
        <v>629</v>
      </c>
      <c r="X1660" t="s">
        <v>630</v>
      </c>
      <c r="Y1660" t="s">
        <v>727</v>
      </c>
      <c r="Z1660" t="s">
        <v>728</v>
      </c>
      <c r="AA1660" t="s">
        <v>29</v>
      </c>
      <c r="AB1660" s="3">
        <v>4125</v>
      </c>
      <c r="AC1660">
        <v>0</v>
      </c>
      <c r="AD1660">
        <v>0</v>
      </c>
      <c r="AE1660" s="3">
        <v>4125</v>
      </c>
      <c r="AF1660" s="3">
        <f t="shared" si="106"/>
        <v>0</v>
      </c>
      <c r="AG1660" s="3">
        <v>4125</v>
      </c>
      <c r="AH1660" s="3">
        <f t="shared" si="108"/>
        <v>4261.125</v>
      </c>
      <c r="AI1660" s="3">
        <f t="shared" si="109"/>
        <v>4397.4809999999998</v>
      </c>
      <c r="AJ1660">
        <v>0</v>
      </c>
      <c r="AK1660">
        <v>0</v>
      </c>
      <c r="AL1660">
        <v>0</v>
      </c>
      <c r="AM1660">
        <f t="shared" si="107"/>
        <v>0</v>
      </c>
      <c r="AN1660">
        <v>4125</v>
      </c>
      <c r="AO1660">
        <v>0</v>
      </c>
    </row>
    <row r="1661" spans="1:41" hidden="1" x14ac:dyDescent="0.3">
      <c r="A1661">
        <v>10838</v>
      </c>
      <c r="B1661">
        <v>226024</v>
      </c>
      <c r="C1661">
        <v>257597</v>
      </c>
      <c r="D1661">
        <v>154</v>
      </c>
      <c r="G1661" t="s">
        <v>979</v>
      </c>
      <c r="H1661" t="s">
        <v>980</v>
      </c>
      <c r="I1661">
        <v>0</v>
      </c>
      <c r="J1661" t="s">
        <v>519</v>
      </c>
      <c r="K1661" t="s">
        <v>520</v>
      </c>
      <c r="L1661">
        <v>2</v>
      </c>
      <c r="M1661">
        <v>33</v>
      </c>
      <c r="N1661" t="s">
        <v>610</v>
      </c>
      <c r="O1661" t="s">
        <v>611</v>
      </c>
      <c r="P1661" t="s">
        <v>612</v>
      </c>
      <c r="Q1661" t="s">
        <v>524</v>
      </c>
      <c r="R1661" t="s">
        <v>525</v>
      </c>
      <c r="S1661" t="s">
        <v>526</v>
      </c>
      <c r="T1661" t="s">
        <v>527</v>
      </c>
      <c r="U1661" t="s">
        <v>554</v>
      </c>
      <c r="V1661" t="s">
        <v>555</v>
      </c>
      <c r="W1661" t="s">
        <v>613</v>
      </c>
      <c r="X1661" t="s">
        <v>614</v>
      </c>
      <c r="Y1661" t="s">
        <v>729</v>
      </c>
      <c r="Z1661" t="s">
        <v>730</v>
      </c>
      <c r="AA1661" t="s">
        <v>29</v>
      </c>
      <c r="AB1661" s="3">
        <v>4000</v>
      </c>
      <c r="AC1661">
        <v>0</v>
      </c>
      <c r="AD1661">
        <v>0</v>
      </c>
      <c r="AE1661" s="3">
        <v>4000</v>
      </c>
      <c r="AF1661" s="3">
        <f t="shared" si="106"/>
        <v>0</v>
      </c>
      <c r="AG1661" s="3">
        <v>4000</v>
      </c>
      <c r="AH1661" s="3">
        <f t="shared" si="108"/>
        <v>4132</v>
      </c>
      <c r="AI1661" s="3">
        <f t="shared" si="109"/>
        <v>4264.2240000000002</v>
      </c>
      <c r="AJ1661">
        <v>0</v>
      </c>
      <c r="AK1661">
        <v>0</v>
      </c>
      <c r="AL1661">
        <v>0</v>
      </c>
      <c r="AM1661">
        <f t="shared" si="107"/>
        <v>0</v>
      </c>
      <c r="AN1661">
        <v>4000</v>
      </c>
      <c r="AO1661">
        <v>0</v>
      </c>
    </row>
    <row r="1662" spans="1:41" hidden="1" x14ac:dyDescent="0.3">
      <c r="A1662">
        <v>11105</v>
      </c>
      <c r="B1662">
        <v>224998</v>
      </c>
      <c r="C1662">
        <v>257132</v>
      </c>
      <c r="D1662">
        <v>421</v>
      </c>
      <c r="G1662" t="s">
        <v>1416</v>
      </c>
      <c r="H1662" t="s">
        <v>1417</v>
      </c>
      <c r="I1662">
        <v>0</v>
      </c>
      <c r="J1662" t="s">
        <v>519</v>
      </c>
      <c r="K1662" t="s">
        <v>520</v>
      </c>
      <c r="L1662">
        <v>2</v>
      </c>
      <c r="M1662">
        <v>26</v>
      </c>
      <c r="N1662" t="s">
        <v>767</v>
      </c>
      <c r="O1662" t="s">
        <v>768</v>
      </c>
      <c r="P1662" t="s">
        <v>769</v>
      </c>
      <c r="Q1662" t="s">
        <v>524</v>
      </c>
      <c r="R1662" t="s">
        <v>525</v>
      </c>
      <c r="S1662" t="s">
        <v>526</v>
      </c>
      <c r="T1662" t="s">
        <v>527</v>
      </c>
      <c r="U1662" t="s">
        <v>554</v>
      </c>
      <c r="V1662" t="s">
        <v>555</v>
      </c>
      <c r="W1662" t="s">
        <v>541</v>
      </c>
      <c r="X1662" t="s">
        <v>542</v>
      </c>
      <c r="Y1662" t="s">
        <v>597</v>
      </c>
      <c r="Z1662" t="s">
        <v>598</v>
      </c>
      <c r="AA1662" t="s">
        <v>29</v>
      </c>
      <c r="AB1662" s="3">
        <v>4000</v>
      </c>
      <c r="AC1662">
        <v>0</v>
      </c>
      <c r="AD1662">
        <v>0</v>
      </c>
      <c r="AE1662" s="3">
        <v>4000</v>
      </c>
      <c r="AF1662" s="3">
        <f t="shared" si="106"/>
        <v>0</v>
      </c>
      <c r="AG1662" s="3">
        <v>4000</v>
      </c>
      <c r="AH1662" s="3">
        <f t="shared" si="108"/>
        <v>4132</v>
      </c>
      <c r="AI1662" s="3">
        <f t="shared" si="109"/>
        <v>4264.2240000000002</v>
      </c>
      <c r="AJ1662">
        <v>0</v>
      </c>
      <c r="AK1662">
        <v>0</v>
      </c>
      <c r="AL1662">
        <v>543.75</v>
      </c>
      <c r="AM1662">
        <f t="shared" si="107"/>
        <v>1087.5</v>
      </c>
      <c r="AN1662">
        <v>3456.25</v>
      </c>
      <c r="AO1662">
        <v>13.59</v>
      </c>
    </row>
    <row r="1663" spans="1:41" hidden="1" x14ac:dyDescent="0.3">
      <c r="A1663">
        <v>12340</v>
      </c>
      <c r="B1663">
        <v>224547</v>
      </c>
      <c r="C1663">
        <v>256864</v>
      </c>
      <c r="D1663">
        <v>6574</v>
      </c>
      <c r="G1663" t="s">
        <v>2128</v>
      </c>
      <c r="H1663" t="s">
        <v>2129</v>
      </c>
      <c r="I1663">
        <v>0</v>
      </c>
      <c r="J1663" t="s">
        <v>519</v>
      </c>
      <c r="K1663" t="s">
        <v>520</v>
      </c>
      <c r="L1663">
        <v>5</v>
      </c>
      <c r="M1663">
        <v>58</v>
      </c>
      <c r="N1663" t="s">
        <v>617</v>
      </c>
      <c r="O1663" t="s">
        <v>618</v>
      </c>
      <c r="P1663" t="s">
        <v>619</v>
      </c>
      <c r="Q1663" t="s">
        <v>524</v>
      </c>
      <c r="R1663" t="s">
        <v>525</v>
      </c>
      <c r="S1663" t="s">
        <v>526</v>
      </c>
      <c r="T1663" t="s">
        <v>527</v>
      </c>
      <c r="U1663" t="s">
        <v>779</v>
      </c>
      <c r="V1663" t="s">
        <v>780</v>
      </c>
      <c r="W1663" t="s">
        <v>541</v>
      </c>
      <c r="X1663" t="s">
        <v>542</v>
      </c>
      <c r="Y1663" t="s">
        <v>532</v>
      </c>
      <c r="Z1663" t="s">
        <v>533</v>
      </c>
      <c r="AA1663" t="s">
        <v>28</v>
      </c>
      <c r="AB1663" s="3">
        <v>4320</v>
      </c>
      <c r="AC1663">
        <v>0</v>
      </c>
      <c r="AD1663">
        <v>0</v>
      </c>
      <c r="AE1663" s="3">
        <v>4320</v>
      </c>
      <c r="AF1663" s="3">
        <f t="shared" si="106"/>
        <v>0</v>
      </c>
      <c r="AG1663" s="3">
        <v>4320</v>
      </c>
      <c r="AH1663" s="3">
        <f t="shared" si="108"/>
        <v>4462.5599999999995</v>
      </c>
      <c r="AI1663" s="3">
        <f t="shared" si="109"/>
        <v>4605.3619199999994</v>
      </c>
      <c r="AJ1663">
        <v>0</v>
      </c>
      <c r="AK1663">
        <v>0</v>
      </c>
      <c r="AL1663">
        <v>3465.22</v>
      </c>
      <c r="AM1663">
        <f t="shared" si="107"/>
        <v>6930.44</v>
      </c>
      <c r="AN1663">
        <v>854.78</v>
      </c>
      <c r="AO1663">
        <v>80.209999999999994</v>
      </c>
    </row>
    <row r="1664" spans="1:41" hidden="1" x14ac:dyDescent="0.3">
      <c r="A1664">
        <v>10793</v>
      </c>
      <c r="B1664">
        <v>209198</v>
      </c>
      <c r="C1664">
        <v>246561</v>
      </c>
      <c r="D1664">
        <v>109</v>
      </c>
      <c r="G1664" t="s">
        <v>878</v>
      </c>
      <c r="H1664" t="s">
        <v>879</v>
      </c>
      <c r="I1664">
        <v>0</v>
      </c>
      <c r="J1664" t="s">
        <v>519</v>
      </c>
      <c r="K1664" t="s">
        <v>520</v>
      </c>
      <c r="L1664">
        <v>10</v>
      </c>
      <c r="M1664">
        <v>104</v>
      </c>
      <c r="N1664" t="s">
        <v>564</v>
      </c>
      <c r="O1664" t="s">
        <v>565</v>
      </c>
      <c r="P1664" t="s">
        <v>566</v>
      </c>
      <c r="Q1664" t="s">
        <v>524</v>
      </c>
      <c r="R1664" t="s">
        <v>525</v>
      </c>
      <c r="S1664" t="s">
        <v>526</v>
      </c>
      <c r="T1664" t="s">
        <v>527</v>
      </c>
      <c r="U1664" t="s">
        <v>554</v>
      </c>
      <c r="V1664" t="s">
        <v>555</v>
      </c>
      <c r="W1664" t="s">
        <v>541</v>
      </c>
      <c r="X1664" t="s">
        <v>542</v>
      </c>
      <c r="Y1664" t="s">
        <v>601</v>
      </c>
      <c r="Z1664" t="s">
        <v>602</v>
      </c>
      <c r="AA1664" t="s">
        <v>29</v>
      </c>
      <c r="AB1664" s="3">
        <v>3921</v>
      </c>
      <c r="AC1664">
        <v>0</v>
      </c>
      <c r="AD1664">
        <v>0</v>
      </c>
      <c r="AE1664" s="3">
        <v>3921</v>
      </c>
      <c r="AF1664" s="3">
        <f t="shared" si="106"/>
        <v>0</v>
      </c>
      <c r="AG1664" s="3">
        <v>3921</v>
      </c>
      <c r="AH1664" s="3">
        <f t="shared" si="108"/>
        <v>4050.3929999999996</v>
      </c>
      <c r="AI1664" s="3">
        <f t="shared" si="109"/>
        <v>4180.0055759999996</v>
      </c>
      <c r="AJ1664">
        <v>0</v>
      </c>
      <c r="AK1664">
        <v>0</v>
      </c>
      <c r="AL1664">
        <v>0</v>
      </c>
      <c r="AM1664">
        <f t="shared" si="107"/>
        <v>0</v>
      </c>
      <c r="AN1664">
        <v>3921</v>
      </c>
      <c r="AO1664">
        <v>0</v>
      </c>
    </row>
    <row r="1665" spans="1:41" hidden="1" x14ac:dyDescent="0.3">
      <c r="A1665">
        <v>12312</v>
      </c>
      <c r="B1665">
        <v>231882</v>
      </c>
      <c r="C1665">
        <v>256298</v>
      </c>
      <c r="D1665">
        <v>6524</v>
      </c>
      <c r="G1665" t="s">
        <v>2076</v>
      </c>
      <c r="H1665" t="s">
        <v>2077</v>
      </c>
      <c r="I1665">
        <v>0</v>
      </c>
      <c r="J1665" t="s">
        <v>519</v>
      </c>
      <c r="K1665" t="s">
        <v>520</v>
      </c>
      <c r="L1665">
        <v>5</v>
      </c>
      <c r="M1665">
        <v>58</v>
      </c>
      <c r="N1665" t="s">
        <v>617</v>
      </c>
      <c r="O1665" t="s">
        <v>618</v>
      </c>
      <c r="P1665" t="s">
        <v>619</v>
      </c>
      <c r="Q1665" t="s">
        <v>524</v>
      </c>
      <c r="R1665" t="s">
        <v>525</v>
      </c>
      <c r="S1665" t="s">
        <v>526</v>
      </c>
      <c r="T1665" t="s">
        <v>527</v>
      </c>
      <c r="U1665" t="s">
        <v>779</v>
      </c>
      <c r="V1665" t="s">
        <v>780</v>
      </c>
      <c r="W1665" t="s">
        <v>541</v>
      </c>
      <c r="X1665" t="s">
        <v>542</v>
      </c>
      <c r="Y1665" t="s">
        <v>1102</v>
      </c>
      <c r="Z1665" t="s">
        <v>1103</v>
      </c>
      <c r="AA1665" t="s">
        <v>24</v>
      </c>
      <c r="AB1665" s="3">
        <v>56376</v>
      </c>
      <c r="AC1665">
        <v>0</v>
      </c>
      <c r="AD1665">
        <v>0</v>
      </c>
      <c r="AE1665" s="3">
        <v>56376</v>
      </c>
      <c r="AF1665" s="3">
        <f t="shared" si="106"/>
        <v>0</v>
      </c>
      <c r="AG1665" s="3">
        <v>56376</v>
      </c>
      <c r="AH1665" s="3">
        <f t="shared" si="108"/>
        <v>58236.407999999996</v>
      </c>
      <c r="AI1665" s="3">
        <f t="shared" si="109"/>
        <v>60099.973055999995</v>
      </c>
      <c r="AJ1665">
        <v>6776.42</v>
      </c>
      <c r="AK1665">
        <v>2121.3000000000002</v>
      </c>
      <c r="AL1665">
        <v>1734.78</v>
      </c>
      <c r="AM1665">
        <f t="shared" si="107"/>
        <v>3469.56</v>
      </c>
      <c r="AN1665">
        <v>45743.5</v>
      </c>
      <c r="AO1665">
        <v>3.08</v>
      </c>
    </row>
    <row r="1666" spans="1:41" hidden="1" x14ac:dyDescent="0.3">
      <c r="A1666">
        <v>10846</v>
      </c>
      <c r="B1666">
        <v>209220</v>
      </c>
      <c r="C1666">
        <v>246583</v>
      </c>
      <c r="D1666">
        <v>162</v>
      </c>
      <c r="G1666" t="s">
        <v>991</v>
      </c>
      <c r="H1666" t="s">
        <v>992</v>
      </c>
      <c r="I1666">
        <v>0</v>
      </c>
      <c r="J1666" t="s">
        <v>519</v>
      </c>
      <c r="K1666" t="s">
        <v>520</v>
      </c>
      <c r="L1666">
        <v>6</v>
      </c>
      <c r="M1666">
        <v>73</v>
      </c>
      <c r="N1666" t="s">
        <v>817</v>
      </c>
      <c r="O1666" t="s">
        <v>818</v>
      </c>
      <c r="P1666" t="s">
        <v>819</v>
      </c>
      <c r="Q1666" t="s">
        <v>524</v>
      </c>
      <c r="R1666" t="s">
        <v>525</v>
      </c>
      <c r="S1666" t="s">
        <v>526</v>
      </c>
      <c r="T1666" t="s">
        <v>527</v>
      </c>
      <c r="U1666" t="s">
        <v>554</v>
      </c>
      <c r="V1666" t="s">
        <v>555</v>
      </c>
      <c r="W1666" t="s">
        <v>541</v>
      </c>
      <c r="X1666" t="s">
        <v>542</v>
      </c>
      <c r="Y1666" t="s">
        <v>588</v>
      </c>
      <c r="Z1666" t="s">
        <v>589</v>
      </c>
      <c r="AA1666" t="s">
        <v>29</v>
      </c>
      <c r="AB1666" s="3">
        <v>3919</v>
      </c>
      <c r="AC1666">
        <v>0</v>
      </c>
      <c r="AD1666">
        <v>0</v>
      </c>
      <c r="AE1666" s="3">
        <v>3919</v>
      </c>
      <c r="AF1666" s="3">
        <f t="shared" si="106"/>
        <v>0</v>
      </c>
      <c r="AG1666" s="3">
        <v>3919</v>
      </c>
      <c r="AH1666" s="3">
        <f t="shared" si="108"/>
        <v>4048.3269999999998</v>
      </c>
      <c r="AI1666" s="3">
        <f t="shared" si="109"/>
        <v>4177.8734640000002</v>
      </c>
      <c r="AJ1666">
        <v>0</v>
      </c>
      <c r="AK1666">
        <v>0</v>
      </c>
      <c r="AL1666">
        <v>0</v>
      </c>
      <c r="AM1666">
        <f t="shared" si="107"/>
        <v>0</v>
      </c>
      <c r="AN1666">
        <v>3919</v>
      </c>
      <c r="AO1666">
        <v>0</v>
      </c>
    </row>
    <row r="1667" spans="1:41" hidden="1" x14ac:dyDescent="0.3">
      <c r="A1667">
        <v>11500</v>
      </c>
      <c r="B1667">
        <v>225893</v>
      </c>
      <c r="C1667">
        <v>257489</v>
      </c>
      <c r="D1667">
        <v>2297</v>
      </c>
      <c r="G1667" t="s">
        <v>1689</v>
      </c>
      <c r="H1667" t="s">
        <v>1690</v>
      </c>
      <c r="I1667">
        <v>0</v>
      </c>
      <c r="J1667" t="s">
        <v>519</v>
      </c>
      <c r="K1667" t="s">
        <v>520</v>
      </c>
      <c r="L1667">
        <v>2</v>
      </c>
      <c r="M1667">
        <v>33</v>
      </c>
      <c r="N1667" t="s">
        <v>610</v>
      </c>
      <c r="O1667" t="s">
        <v>611</v>
      </c>
      <c r="P1667" t="s">
        <v>612</v>
      </c>
      <c r="Q1667" t="s">
        <v>524</v>
      </c>
      <c r="R1667" t="s">
        <v>525</v>
      </c>
      <c r="S1667" t="s">
        <v>526</v>
      </c>
      <c r="T1667" t="s">
        <v>527</v>
      </c>
      <c r="U1667" t="s">
        <v>554</v>
      </c>
      <c r="V1667" t="s">
        <v>555</v>
      </c>
      <c r="W1667" t="s">
        <v>613</v>
      </c>
      <c r="X1667" t="s">
        <v>614</v>
      </c>
      <c r="Y1667" t="s">
        <v>944</v>
      </c>
      <c r="Z1667" t="s">
        <v>945</v>
      </c>
      <c r="AA1667" t="s">
        <v>29</v>
      </c>
      <c r="AB1667" s="3">
        <v>3783</v>
      </c>
      <c r="AC1667">
        <v>0</v>
      </c>
      <c r="AD1667">
        <v>0</v>
      </c>
      <c r="AE1667" s="3">
        <v>3783</v>
      </c>
      <c r="AF1667" s="3">
        <f t="shared" si="106"/>
        <v>0</v>
      </c>
      <c r="AG1667" s="3">
        <v>3783</v>
      </c>
      <c r="AH1667" s="3">
        <f t="shared" si="108"/>
        <v>3907.8389999999995</v>
      </c>
      <c r="AI1667" s="3">
        <f t="shared" si="109"/>
        <v>4032.8898479999998</v>
      </c>
      <c r="AJ1667">
        <v>0</v>
      </c>
      <c r="AK1667">
        <v>0</v>
      </c>
      <c r="AL1667">
        <v>0</v>
      </c>
      <c r="AM1667">
        <f t="shared" si="107"/>
        <v>0</v>
      </c>
      <c r="AN1667">
        <v>3783</v>
      </c>
      <c r="AO1667">
        <v>0</v>
      </c>
    </row>
    <row r="1668" spans="1:41" hidden="1" x14ac:dyDescent="0.3">
      <c r="A1668">
        <v>12341</v>
      </c>
      <c r="B1668">
        <v>224542</v>
      </c>
      <c r="C1668">
        <v>256859</v>
      </c>
      <c r="D1668">
        <v>6575</v>
      </c>
      <c r="G1668" t="s">
        <v>2132</v>
      </c>
      <c r="H1668" t="s">
        <v>2133</v>
      </c>
      <c r="I1668">
        <v>0</v>
      </c>
      <c r="J1668" t="s">
        <v>519</v>
      </c>
      <c r="K1668" t="s">
        <v>520</v>
      </c>
      <c r="L1668">
        <v>5</v>
      </c>
      <c r="M1668">
        <v>58</v>
      </c>
      <c r="N1668" t="s">
        <v>617</v>
      </c>
      <c r="O1668" t="s">
        <v>618</v>
      </c>
      <c r="P1668" t="s">
        <v>619</v>
      </c>
      <c r="Q1668" t="s">
        <v>524</v>
      </c>
      <c r="R1668" t="s">
        <v>525</v>
      </c>
      <c r="S1668" t="s">
        <v>526</v>
      </c>
      <c r="T1668" t="s">
        <v>527</v>
      </c>
      <c r="U1668" t="s">
        <v>779</v>
      </c>
      <c r="V1668" t="s">
        <v>780</v>
      </c>
      <c r="W1668" t="s">
        <v>541</v>
      </c>
      <c r="X1668" t="s">
        <v>542</v>
      </c>
      <c r="Y1668" t="s">
        <v>532</v>
      </c>
      <c r="Z1668" t="s">
        <v>533</v>
      </c>
      <c r="AA1668" t="s">
        <v>28</v>
      </c>
      <c r="AB1668" s="3">
        <v>4320</v>
      </c>
      <c r="AC1668">
        <v>0</v>
      </c>
      <c r="AD1668">
        <v>0</v>
      </c>
      <c r="AE1668" s="3">
        <v>4320</v>
      </c>
      <c r="AF1668" s="3">
        <f t="shared" si="106"/>
        <v>0</v>
      </c>
      <c r="AG1668" s="3">
        <v>4320</v>
      </c>
      <c r="AH1668" s="3">
        <f t="shared" si="108"/>
        <v>4462.5599999999995</v>
      </c>
      <c r="AI1668" s="3">
        <f t="shared" si="109"/>
        <v>4605.3619199999994</v>
      </c>
      <c r="AJ1668">
        <v>0</v>
      </c>
      <c r="AK1668">
        <v>0</v>
      </c>
      <c r="AL1668">
        <v>3533.33</v>
      </c>
      <c r="AM1668">
        <f t="shared" si="107"/>
        <v>7066.66</v>
      </c>
      <c r="AN1668">
        <v>786.67</v>
      </c>
      <c r="AO1668">
        <v>81.790000000000006</v>
      </c>
    </row>
    <row r="1669" spans="1:41" hidden="1" x14ac:dyDescent="0.3">
      <c r="A1669">
        <v>12384</v>
      </c>
      <c r="B1669">
        <v>224567</v>
      </c>
      <c r="C1669">
        <v>256880</v>
      </c>
      <c r="D1669">
        <v>6559</v>
      </c>
      <c r="G1669" t="s">
        <v>2090</v>
      </c>
      <c r="H1669" t="s">
        <v>2091</v>
      </c>
      <c r="I1669">
        <v>0</v>
      </c>
      <c r="J1669" t="s">
        <v>519</v>
      </c>
      <c r="K1669" t="s">
        <v>520</v>
      </c>
      <c r="L1669">
        <v>5</v>
      </c>
      <c r="M1669">
        <v>58</v>
      </c>
      <c r="N1669" t="s">
        <v>617</v>
      </c>
      <c r="O1669" t="s">
        <v>618</v>
      </c>
      <c r="P1669" t="s">
        <v>619</v>
      </c>
      <c r="Q1669" t="s">
        <v>524</v>
      </c>
      <c r="R1669" t="s">
        <v>525</v>
      </c>
      <c r="S1669" t="s">
        <v>526</v>
      </c>
      <c r="T1669" t="s">
        <v>527</v>
      </c>
      <c r="U1669" t="s">
        <v>779</v>
      </c>
      <c r="V1669" t="s">
        <v>780</v>
      </c>
      <c r="W1669" t="s">
        <v>541</v>
      </c>
      <c r="X1669" t="s">
        <v>542</v>
      </c>
      <c r="Y1669" t="s">
        <v>532</v>
      </c>
      <c r="Z1669" t="s">
        <v>533</v>
      </c>
      <c r="AA1669" t="s">
        <v>28</v>
      </c>
      <c r="AB1669" s="3">
        <v>4320</v>
      </c>
      <c r="AC1669">
        <v>0</v>
      </c>
      <c r="AD1669">
        <v>0</v>
      </c>
      <c r="AE1669" s="3">
        <v>4320</v>
      </c>
      <c r="AF1669" s="3">
        <f t="shared" si="106"/>
        <v>0</v>
      </c>
      <c r="AG1669" s="3">
        <v>4320</v>
      </c>
      <c r="AH1669" s="3">
        <f t="shared" si="108"/>
        <v>4462.5599999999995</v>
      </c>
      <c r="AI1669" s="3">
        <f t="shared" si="109"/>
        <v>4605.3619199999994</v>
      </c>
      <c r="AJ1669">
        <v>0</v>
      </c>
      <c r="AK1669">
        <v>0</v>
      </c>
      <c r="AL1669">
        <v>0</v>
      </c>
      <c r="AM1669">
        <f t="shared" si="107"/>
        <v>0</v>
      </c>
      <c r="AN1669">
        <v>4320</v>
      </c>
      <c r="AO1669">
        <v>0</v>
      </c>
    </row>
    <row r="1670" spans="1:41" hidden="1" x14ac:dyDescent="0.3">
      <c r="A1670">
        <v>12376</v>
      </c>
      <c r="B1670">
        <v>231842</v>
      </c>
      <c r="C1670">
        <v>256261</v>
      </c>
      <c r="D1670">
        <v>6540</v>
      </c>
      <c r="G1670" t="s">
        <v>2078</v>
      </c>
      <c r="H1670" t="s">
        <v>2079</v>
      </c>
      <c r="I1670">
        <v>0</v>
      </c>
      <c r="J1670" t="s">
        <v>519</v>
      </c>
      <c r="K1670" t="s">
        <v>520</v>
      </c>
      <c r="L1670">
        <v>5</v>
      </c>
      <c r="M1670">
        <v>58</v>
      </c>
      <c r="N1670" t="s">
        <v>617</v>
      </c>
      <c r="O1670" t="s">
        <v>618</v>
      </c>
      <c r="P1670" t="s">
        <v>619</v>
      </c>
      <c r="Q1670" t="s">
        <v>524</v>
      </c>
      <c r="R1670" t="s">
        <v>525</v>
      </c>
      <c r="S1670" t="s">
        <v>526</v>
      </c>
      <c r="T1670" t="s">
        <v>527</v>
      </c>
      <c r="U1670" t="s">
        <v>779</v>
      </c>
      <c r="V1670" t="s">
        <v>780</v>
      </c>
      <c r="W1670" t="s">
        <v>541</v>
      </c>
      <c r="X1670" t="s">
        <v>542</v>
      </c>
      <c r="Y1670" t="s">
        <v>1102</v>
      </c>
      <c r="Z1670" t="s">
        <v>1103</v>
      </c>
      <c r="AA1670" t="s">
        <v>24</v>
      </c>
      <c r="AB1670" s="3">
        <v>56376</v>
      </c>
      <c r="AC1670">
        <v>0</v>
      </c>
      <c r="AD1670">
        <v>0</v>
      </c>
      <c r="AE1670" s="3">
        <v>56376</v>
      </c>
      <c r="AF1670" s="3">
        <f t="shared" si="106"/>
        <v>0</v>
      </c>
      <c r="AG1670" s="3">
        <v>56376</v>
      </c>
      <c r="AH1670" s="3">
        <f t="shared" si="108"/>
        <v>58236.407999999996</v>
      </c>
      <c r="AI1670" s="3">
        <f t="shared" si="109"/>
        <v>60099.973055999995</v>
      </c>
      <c r="AJ1670">
        <v>0</v>
      </c>
      <c r="AK1670">
        <v>0</v>
      </c>
      <c r="AL1670">
        <v>3352.18</v>
      </c>
      <c r="AM1670">
        <f t="shared" si="107"/>
        <v>6704.36</v>
      </c>
      <c r="AN1670">
        <v>53023.82</v>
      </c>
      <c r="AO1670">
        <v>5.95</v>
      </c>
    </row>
    <row r="1671" spans="1:41" hidden="1" x14ac:dyDescent="0.3">
      <c r="A1671">
        <v>12611</v>
      </c>
      <c r="B1671">
        <v>225599</v>
      </c>
      <c r="C1671">
        <v>257320</v>
      </c>
      <c r="D1671">
        <v>8627</v>
      </c>
      <c r="G1671" t="s">
        <v>2196</v>
      </c>
      <c r="H1671" t="s">
        <v>2197</v>
      </c>
      <c r="I1671">
        <v>0</v>
      </c>
      <c r="J1671" t="s">
        <v>519</v>
      </c>
      <c r="K1671" t="s">
        <v>520</v>
      </c>
      <c r="L1671">
        <v>5</v>
      </c>
      <c r="M1671">
        <v>58</v>
      </c>
      <c r="N1671" t="s">
        <v>617</v>
      </c>
      <c r="O1671" t="s">
        <v>618</v>
      </c>
      <c r="P1671" t="s">
        <v>619</v>
      </c>
      <c r="Q1671" t="s">
        <v>524</v>
      </c>
      <c r="R1671" t="s">
        <v>525</v>
      </c>
      <c r="S1671" t="s">
        <v>526</v>
      </c>
      <c r="T1671" t="s">
        <v>527</v>
      </c>
      <c r="U1671" t="s">
        <v>779</v>
      </c>
      <c r="V1671" t="s">
        <v>780</v>
      </c>
      <c r="W1671" t="s">
        <v>541</v>
      </c>
      <c r="X1671" t="s">
        <v>542</v>
      </c>
      <c r="Y1671" t="s">
        <v>1442</v>
      </c>
      <c r="Z1671" t="s">
        <v>1443</v>
      </c>
      <c r="AA1671" t="s">
        <v>29</v>
      </c>
      <c r="AB1671" s="3">
        <v>3722</v>
      </c>
      <c r="AC1671">
        <v>0</v>
      </c>
      <c r="AD1671">
        <v>0</v>
      </c>
      <c r="AE1671" s="3">
        <v>3722</v>
      </c>
      <c r="AF1671" s="3">
        <f t="shared" si="106"/>
        <v>0</v>
      </c>
      <c r="AG1671" s="3">
        <v>3722</v>
      </c>
      <c r="AH1671" s="3">
        <f t="shared" si="108"/>
        <v>3844.8259999999996</v>
      </c>
      <c r="AI1671" s="3">
        <f t="shared" si="109"/>
        <v>3967.8604319999995</v>
      </c>
      <c r="AJ1671">
        <v>0</v>
      </c>
      <c r="AK1671">
        <v>0</v>
      </c>
      <c r="AL1671">
        <v>0</v>
      </c>
      <c r="AM1671">
        <f t="shared" si="107"/>
        <v>0</v>
      </c>
      <c r="AN1671">
        <v>3722</v>
      </c>
      <c r="AO1671">
        <v>0</v>
      </c>
    </row>
    <row r="1672" spans="1:41" hidden="1" x14ac:dyDescent="0.3">
      <c r="A1672">
        <v>12386</v>
      </c>
      <c r="B1672">
        <v>224569</v>
      </c>
      <c r="C1672">
        <v>256882</v>
      </c>
      <c r="D1672">
        <v>6561</v>
      </c>
      <c r="G1672" t="s">
        <v>1998</v>
      </c>
      <c r="H1672" t="s">
        <v>1999</v>
      </c>
      <c r="I1672">
        <v>0</v>
      </c>
      <c r="J1672" t="s">
        <v>519</v>
      </c>
      <c r="K1672" t="s">
        <v>520</v>
      </c>
      <c r="L1672">
        <v>5</v>
      </c>
      <c r="M1672">
        <v>58</v>
      </c>
      <c r="N1672" t="s">
        <v>617</v>
      </c>
      <c r="O1672" t="s">
        <v>618</v>
      </c>
      <c r="P1672" t="s">
        <v>619</v>
      </c>
      <c r="Q1672" t="s">
        <v>524</v>
      </c>
      <c r="R1672" t="s">
        <v>525</v>
      </c>
      <c r="S1672" t="s">
        <v>526</v>
      </c>
      <c r="T1672" t="s">
        <v>527</v>
      </c>
      <c r="U1672" t="s">
        <v>779</v>
      </c>
      <c r="V1672" t="s">
        <v>780</v>
      </c>
      <c r="W1672" t="s">
        <v>541</v>
      </c>
      <c r="X1672" t="s">
        <v>542</v>
      </c>
      <c r="Y1672" t="s">
        <v>532</v>
      </c>
      <c r="Z1672" t="s">
        <v>533</v>
      </c>
      <c r="AA1672" t="s">
        <v>28</v>
      </c>
      <c r="AB1672" s="3">
        <v>4320</v>
      </c>
      <c r="AC1672">
        <v>0</v>
      </c>
      <c r="AD1672">
        <v>0</v>
      </c>
      <c r="AE1672" s="3">
        <v>4320</v>
      </c>
      <c r="AF1672" s="3">
        <f t="shared" si="106"/>
        <v>0</v>
      </c>
      <c r="AG1672" s="3">
        <v>4320</v>
      </c>
      <c r="AH1672" s="3">
        <f t="shared" si="108"/>
        <v>4462.5599999999995</v>
      </c>
      <c r="AI1672" s="3">
        <f t="shared" si="109"/>
        <v>4605.3619199999994</v>
      </c>
      <c r="AJ1672">
        <v>0</v>
      </c>
      <c r="AK1672">
        <v>0</v>
      </c>
      <c r="AL1672">
        <v>0</v>
      </c>
      <c r="AM1672">
        <f t="shared" si="107"/>
        <v>0</v>
      </c>
      <c r="AN1672">
        <v>4320</v>
      </c>
      <c r="AO1672">
        <v>0</v>
      </c>
    </row>
    <row r="1673" spans="1:41" hidden="1" x14ac:dyDescent="0.3">
      <c r="A1673">
        <v>12387</v>
      </c>
      <c r="B1673">
        <v>224571</v>
      </c>
      <c r="C1673">
        <v>256884</v>
      </c>
      <c r="D1673">
        <v>6562</v>
      </c>
      <c r="G1673" t="s">
        <v>2162</v>
      </c>
      <c r="H1673" t="s">
        <v>2163</v>
      </c>
      <c r="I1673">
        <v>0</v>
      </c>
      <c r="J1673" t="s">
        <v>519</v>
      </c>
      <c r="K1673" t="s">
        <v>520</v>
      </c>
      <c r="L1673">
        <v>5</v>
      </c>
      <c r="M1673">
        <v>58</v>
      </c>
      <c r="N1673" t="s">
        <v>617</v>
      </c>
      <c r="O1673" t="s">
        <v>618</v>
      </c>
      <c r="P1673" t="s">
        <v>619</v>
      </c>
      <c r="Q1673" t="s">
        <v>524</v>
      </c>
      <c r="R1673" t="s">
        <v>525</v>
      </c>
      <c r="S1673" t="s">
        <v>526</v>
      </c>
      <c r="T1673" t="s">
        <v>527</v>
      </c>
      <c r="U1673" t="s">
        <v>779</v>
      </c>
      <c r="V1673" t="s">
        <v>780</v>
      </c>
      <c r="W1673" t="s">
        <v>541</v>
      </c>
      <c r="X1673" t="s">
        <v>542</v>
      </c>
      <c r="Y1673" t="s">
        <v>532</v>
      </c>
      <c r="Z1673" t="s">
        <v>533</v>
      </c>
      <c r="AA1673" t="s">
        <v>28</v>
      </c>
      <c r="AB1673" s="3">
        <v>4320</v>
      </c>
      <c r="AC1673">
        <v>0</v>
      </c>
      <c r="AD1673">
        <v>0</v>
      </c>
      <c r="AE1673" s="3">
        <v>4320</v>
      </c>
      <c r="AF1673" s="3">
        <f t="shared" si="106"/>
        <v>0</v>
      </c>
      <c r="AG1673" s="3">
        <v>4320</v>
      </c>
      <c r="AH1673" s="3">
        <f t="shared" si="108"/>
        <v>4462.5599999999995</v>
      </c>
      <c r="AI1673" s="3">
        <f t="shared" si="109"/>
        <v>4605.3619199999994</v>
      </c>
      <c r="AJ1673">
        <v>0</v>
      </c>
      <c r="AK1673">
        <v>0</v>
      </c>
      <c r="AL1673">
        <v>0</v>
      </c>
      <c r="AM1673">
        <f t="shared" si="107"/>
        <v>0</v>
      </c>
      <c r="AN1673">
        <v>4320</v>
      </c>
      <c r="AO1673">
        <v>0</v>
      </c>
    </row>
    <row r="1674" spans="1:41" hidden="1" x14ac:dyDescent="0.3">
      <c r="A1674">
        <v>12252</v>
      </c>
      <c r="B1674">
        <v>225840</v>
      </c>
      <c r="C1674">
        <v>257443</v>
      </c>
      <c r="D1674">
        <v>6586</v>
      </c>
      <c r="G1674" t="s">
        <v>1920</v>
      </c>
      <c r="H1674" t="s">
        <v>1921</v>
      </c>
      <c r="I1674">
        <v>0</v>
      </c>
      <c r="J1674" t="s">
        <v>519</v>
      </c>
      <c r="K1674" t="s">
        <v>520</v>
      </c>
      <c r="L1674">
        <v>5</v>
      </c>
      <c r="M1674">
        <v>58</v>
      </c>
      <c r="N1674" t="s">
        <v>617</v>
      </c>
      <c r="O1674" t="s">
        <v>618</v>
      </c>
      <c r="P1674" t="s">
        <v>619</v>
      </c>
      <c r="Q1674" t="s">
        <v>524</v>
      </c>
      <c r="R1674" t="s">
        <v>525</v>
      </c>
      <c r="S1674" t="s">
        <v>526</v>
      </c>
      <c r="T1674" t="s">
        <v>527</v>
      </c>
      <c r="U1674" t="s">
        <v>779</v>
      </c>
      <c r="V1674" t="s">
        <v>780</v>
      </c>
      <c r="W1674" t="s">
        <v>541</v>
      </c>
      <c r="X1674" t="s">
        <v>542</v>
      </c>
      <c r="Y1674" t="s">
        <v>1442</v>
      </c>
      <c r="Z1674" t="s">
        <v>1443</v>
      </c>
      <c r="AA1674" t="s">
        <v>29</v>
      </c>
      <c r="AB1674" s="3">
        <v>3306</v>
      </c>
      <c r="AC1674">
        <v>400</v>
      </c>
      <c r="AD1674">
        <v>0</v>
      </c>
      <c r="AE1674" s="3">
        <v>3706</v>
      </c>
      <c r="AF1674" s="3">
        <f t="shared" si="106"/>
        <v>0</v>
      </c>
      <c r="AG1674" s="3">
        <v>3706</v>
      </c>
      <c r="AH1674" s="3">
        <f t="shared" si="108"/>
        <v>3828.2979999999998</v>
      </c>
      <c r="AI1674" s="3">
        <f t="shared" si="109"/>
        <v>3950.8035359999999</v>
      </c>
      <c r="AJ1674">
        <v>0</v>
      </c>
      <c r="AK1674">
        <v>0</v>
      </c>
      <c r="AL1674">
        <v>3228</v>
      </c>
      <c r="AM1674">
        <f t="shared" si="107"/>
        <v>6456</v>
      </c>
      <c r="AN1674">
        <v>478</v>
      </c>
      <c r="AO1674">
        <v>87.1</v>
      </c>
    </row>
    <row r="1675" spans="1:41" hidden="1" x14ac:dyDescent="0.3">
      <c r="A1675">
        <v>11068</v>
      </c>
      <c r="B1675">
        <v>202900</v>
      </c>
      <c r="C1675">
        <v>240364</v>
      </c>
      <c r="D1675">
        <v>384</v>
      </c>
      <c r="G1675" t="s">
        <v>1364</v>
      </c>
      <c r="H1675" t="s">
        <v>1365</v>
      </c>
      <c r="I1675">
        <v>0</v>
      </c>
      <c r="J1675" t="s">
        <v>519</v>
      </c>
      <c r="K1675" t="s">
        <v>520</v>
      </c>
      <c r="L1675">
        <v>2</v>
      </c>
      <c r="M1675">
        <v>20</v>
      </c>
      <c r="N1675" t="s">
        <v>749</v>
      </c>
      <c r="O1675" t="s">
        <v>686</v>
      </c>
      <c r="P1675" t="s">
        <v>687</v>
      </c>
      <c r="Q1675" t="s">
        <v>524</v>
      </c>
      <c r="R1675" t="s">
        <v>525</v>
      </c>
      <c r="S1675" t="s">
        <v>526</v>
      </c>
      <c r="T1675" t="s">
        <v>527</v>
      </c>
      <c r="U1675" t="s">
        <v>554</v>
      </c>
      <c r="V1675" t="s">
        <v>555</v>
      </c>
      <c r="W1675" t="s">
        <v>541</v>
      </c>
      <c r="X1675" t="s">
        <v>542</v>
      </c>
      <c r="Y1675" t="s">
        <v>987</v>
      </c>
      <c r="Z1675" t="s">
        <v>988</v>
      </c>
      <c r="AA1675" t="s">
        <v>29</v>
      </c>
      <c r="AB1675" s="3">
        <v>3669</v>
      </c>
      <c r="AC1675">
        <v>0</v>
      </c>
      <c r="AD1675">
        <v>0</v>
      </c>
      <c r="AE1675" s="3">
        <v>3669</v>
      </c>
      <c r="AF1675" s="3">
        <f t="shared" si="106"/>
        <v>0</v>
      </c>
      <c r="AG1675" s="3">
        <v>3669</v>
      </c>
      <c r="AH1675" s="3">
        <f t="shared" si="108"/>
        <v>3790.0769999999998</v>
      </c>
      <c r="AI1675" s="3">
        <f t="shared" si="109"/>
        <v>3911.3594639999997</v>
      </c>
      <c r="AJ1675">
        <v>0</v>
      </c>
      <c r="AK1675">
        <v>0</v>
      </c>
      <c r="AL1675">
        <v>0</v>
      </c>
      <c r="AM1675">
        <f t="shared" si="107"/>
        <v>0</v>
      </c>
      <c r="AN1675">
        <v>3669</v>
      </c>
      <c r="AO1675">
        <v>0</v>
      </c>
    </row>
    <row r="1676" spans="1:41" hidden="1" x14ac:dyDescent="0.3">
      <c r="A1676">
        <v>11494</v>
      </c>
      <c r="B1676">
        <v>225924</v>
      </c>
      <c r="C1676">
        <v>257515</v>
      </c>
      <c r="D1676">
        <v>2291</v>
      </c>
      <c r="G1676" t="s">
        <v>1677</v>
      </c>
      <c r="H1676" t="s">
        <v>1678</v>
      </c>
      <c r="I1676">
        <v>0</v>
      </c>
      <c r="J1676" t="s">
        <v>519</v>
      </c>
      <c r="K1676" t="s">
        <v>520</v>
      </c>
      <c r="L1676">
        <v>10</v>
      </c>
      <c r="M1676">
        <v>94</v>
      </c>
      <c r="N1676" t="s">
        <v>921</v>
      </c>
      <c r="O1676" t="s">
        <v>922</v>
      </c>
      <c r="P1676" t="s">
        <v>923</v>
      </c>
      <c r="Q1676" t="s">
        <v>524</v>
      </c>
      <c r="R1676" t="s">
        <v>525</v>
      </c>
      <c r="S1676" t="s">
        <v>526</v>
      </c>
      <c r="T1676" t="s">
        <v>527</v>
      </c>
      <c r="U1676" t="s">
        <v>554</v>
      </c>
      <c r="V1676" t="s">
        <v>555</v>
      </c>
      <c r="W1676" t="s">
        <v>541</v>
      </c>
      <c r="X1676" t="s">
        <v>542</v>
      </c>
      <c r="Y1676" t="s">
        <v>944</v>
      </c>
      <c r="Z1676" t="s">
        <v>945</v>
      </c>
      <c r="AA1676" t="s">
        <v>29</v>
      </c>
      <c r="AB1676" s="3">
        <v>1600</v>
      </c>
      <c r="AC1676">
        <v>2000</v>
      </c>
      <c r="AD1676">
        <v>0</v>
      </c>
      <c r="AE1676" s="3">
        <v>3600</v>
      </c>
      <c r="AF1676" s="3">
        <f t="shared" si="106"/>
        <v>0</v>
      </c>
      <c r="AG1676" s="3">
        <v>3600</v>
      </c>
      <c r="AH1676" s="3">
        <f t="shared" si="108"/>
        <v>3718.7999999999997</v>
      </c>
      <c r="AI1676" s="3">
        <f t="shared" si="109"/>
        <v>3837.8015999999998</v>
      </c>
      <c r="AJ1676">
        <v>0</v>
      </c>
      <c r="AK1676">
        <v>0</v>
      </c>
      <c r="AL1676">
        <v>2950</v>
      </c>
      <c r="AM1676">
        <f t="shared" si="107"/>
        <v>5900</v>
      </c>
      <c r="AN1676">
        <v>650</v>
      </c>
      <c r="AO1676">
        <v>81.94</v>
      </c>
    </row>
    <row r="1677" spans="1:41" hidden="1" x14ac:dyDescent="0.3">
      <c r="A1677">
        <v>12404</v>
      </c>
      <c r="B1677">
        <v>231903</v>
      </c>
      <c r="C1677">
        <v>256319</v>
      </c>
      <c r="D1677">
        <v>6599</v>
      </c>
      <c r="G1677" t="s">
        <v>2084</v>
      </c>
      <c r="H1677" t="s">
        <v>2085</v>
      </c>
      <c r="I1677">
        <v>0</v>
      </c>
      <c r="J1677" t="s">
        <v>519</v>
      </c>
      <c r="K1677" t="s">
        <v>520</v>
      </c>
      <c r="L1677">
        <v>5</v>
      </c>
      <c r="M1677">
        <v>58</v>
      </c>
      <c r="N1677" t="s">
        <v>617</v>
      </c>
      <c r="O1677" t="s">
        <v>618</v>
      </c>
      <c r="P1677" t="s">
        <v>619</v>
      </c>
      <c r="Q1677" t="s">
        <v>524</v>
      </c>
      <c r="R1677" t="s">
        <v>525</v>
      </c>
      <c r="S1677" t="s">
        <v>526</v>
      </c>
      <c r="T1677" t="s">
        <v>527</v>
      </c>
      <c r="U1677" t="s">
        <v>779</v>
      </c>
      <c r="V1677" t="s">
        <v>780</v>
      </c>
      <c r="W1677" t="s">
        <v>541</v>
      </c>
      <c r="X1677" t="s">
        <v>542</v>
      </c>
      <c r="Y1677" t="s">
        <v>1102</v>
      </c>
      <c r="Z1677" t="s">
        <v>1103</v>
      </c>
      <c r="AA1677" t="s">
        <v>24</v>
      </c>
      <c r="AB1677" s="3">
        <v>56376</v>
      </c>
      <c r="AC1677">
        <v>0</v>
      </c>
      <c r="AD1677">
        <v>0</v>
      </c>
      <c r="AE1677" s="3">
        <v>56376</v>
      </c>
      <c r="AF1677" s="3">
        <f t="shared" si="106"/>
        <v>0</v>
      </c>
      <c r="AG1677" s="3">
        <v>56376</v>
      </c>
      <c r="AH1677" s="3">
        <f t="shared" si="108"/>
        <v>58236.407999999996</v>
      </c>
      <c r="AI1677" s="3">
        <f t="shared" si="109"/>
        <v>60099.973055999995</v>
      </c>
      <c r="AJ1677">
        <v>0</v>
      </c>
      <c r="AK1677">
        <v>21678.35</v>
      </c>
      <c r="AL1677">
        <v>9034.7900000000009</v>
      </c>
      <c r="AM1677">
        <f t="shared" si="107"/>
        <v>18069.580000000002</v>
      </c>
      <c r="AN1677">
        <v>25662.86</v>
      </c>
      <c r="AO1677">
        <v>16.03</v>
      </c>
    </row>
    <row r="1678" spans="1:41" hidden="1" x14ac:dyDescent="0.3">
      <c r="A1678">
        <v>12419</v>
      </c>
      <c r="B1678">
        <v>224605</v>
      </c>
      <c r="C1678">
        <v>256905</v>
      </c>
      <c r="D1678">
        <v>6624</v>
      </c>
      <c r="G1678" t="s">
        <v>2164</v>
      </c>
      <c r="H1678" t="s">
        <v>2165</v>
      </c>
      <c r="I1678">
        <v>0</v>
      </c>
      <c r="J1678" t="s">
        <v>519</v>
      </c>
      <c r="K1678" t="s">
        <v>520</v>
      </c>
      <c r="L1678">
        <v>5</v>
      </c>
      <c r="M1678">
        <v>58</v>
      </c>
      <c r="N1678" t="s">
        <v>617</v>
      </c>
      <c r="O1678" t="s">
        <v>618</v>
      </c>
      <c r="P1678" t="s">
        <v>619</v>
      </c>
      <c r="Q1678" t="s">
        <v>524</v>
      </c>
      <c r="R1678" t="s">
        <v>525</v>
      </c>
      <c r="S1678" t="s">
        <v>526</v>
      </c>
      <c r="T1678" t="s">
        <v>527</v>
      </c>
      <c r="U1678" t="s">
        <v>779</v>
      </c>
      <c r="V1678" t="s">
        <v>780</v>
      </c>
      <c r="W1678" t="s">
        <v>541</v>
      </c>
      <c r="X1678" t="s">
        <v>542</v>
      </c>
      <c r="Y1678" t="s">
        <v>532</v>
      </c>
      <c r="Z1678" t="s">
        <v>533</v>
      </c>
      <c r="AA1678" t="s">
        <v>28</v>
      </c>
      <c r="AB1678" s="3">
        <v>4320</v>
      </c>
      <c r="AC1678">
        <v>0</v>
      </c>
      <c r="AD1678">
        <v>0</v>
      </c>
      <c r="AE1678" s="3">
        <v>4320</v>
      </c>
      <c r="AF1678" s="3">
        <f t="shared" si="106"/>
        <v>0</v>
      </c>
      <c r="AG1678" s="3">
        <v>4320</v>
      </c>
      <c r="AH1678" s="3">
        <f t="shared" si="108"/>
        <v>4462.5599999999995</v>
      </c>
      <c r="AI1678" s="3">
        <f t="shared" si="109"/>
        <v>4605.3619199999994</v>
      </c>
      <c r="AJ1678">
        <v>0</v>
      </c>
      <c r="AK1678">
        <v>0</v>
      </c>
      <c r="AL1678">
        <v>0</v>
      </c>
      <c r="AM1678">
        <f t="shared" si="107"/>
        <v>0</v>
      </c>
      <c r="AN1678">
        <v>4320</v>
      </c>
      <c r="AO1678">
        <v>0</v>
      </c>
    </row>
    <row r="1679" spans="1:41" hidden="1" x14ac:dyDescent="0.3">
      <c r="A1679">
        <v>11495</v>
      </c>
      <c r="B1679">
        <v>225869</v>
      </c>
      <c r="C1679">
        <v>257471</v>
      </c>
      <c r="D1679">
        <v>2292</v>
      </c>
      <c r="G1679" t="s">
        <v>1679</v>
      </c>
      <c r="H1679" t="s">
        <v>1680</v>
      </c>
      <c r="I1679">
        <v>0</v>
      </c>
      <c r="J1679" t="s">
        <v>519</v>
      </c>
      <c r="K1679" t="s">
        <v>520</v>
      </c>
      <c r="L1679">
        <v>2</v>
      </c>
      <c r="M1679">
        <v>25</v>
      </c>
      <c r="N1679" t="s">
        <v>760</v>
      </c>
      <c r="O1679" t="s">
        <v>761</v>
      </c>
      <c r="P1679" t="s">
        <v>762</v>
      </c>
      <c r="Q1679" t="s">
        <v>524</v>
      </c>
      <c r="R1679" t="s">
        <v>525</v>
      </c>
      <c r="S1679" t="s">
        <v>526</v>
      </c>
      <c r="T1679" t="s">
        <v>527</v>
      </c>
      <c r="U1679" t="s">
        <v>554</v>
      </c>
      <c r="V1679" t="s">
        <v>555</v>
      </c>
      <c r="W1679" t="s">
        <v>541</v>
      </c>
      <c r="X1679" t="s">
        <v>542</v>
      </c>
      <c r="Y1679" t="s">
        <v>944</v>
      </c>
      <c r="Z1679" t="s">
        <v>945</v>
      </c>
      <c r="AA1679" t="s">
        <v>29</v>
      </c>
      <c r="AB1679" s="3">
        <v>4600</v>
      </c>
      <c r="AC1679">
        <v>0</v>
      </c>
      <c r="AD1679">
        <v>0</v>
      </c>
      <c r="AE1679" s="3">
        <v>3600</v>
      </c>
      <c r="AF1679" s="3">
        <f t="shared" si="106"/>
        <v>0</v>
      </c>
      <c r="AG1679" s="3">
        <v>3600</v>
      </c>
      <c r="AH1679" s="3">
        <f t="shared" si="108"/>
        <v>3718.7999999999997</v>
      </c>
      <c r="AI1679" s="3">
        <f t="shared" si="109"/>
        <v>3837.8015999999998</v>
      </c>
      <c r="AJ1679">
        <v>3014.4</v>
      </c>
      <c r="AK1679">
        <v>0</v>
      </c>
      <c r="AL1679">
        <v>0</v>
      </c>
      <c r="AM1679">
        <f t="shared" si="107"/>
        <v>0</v>
      </c>
      <c r="AN1679">
        <v>585.6</v>
      </c>
      <c r="AO1679">
        <v>0</v>
      </c>
    </row>
    <row r="1680" spans="1:41" hidden="1" x14ac:dyDescent="0.3">
      <c r="A1680">
        <v>10811</v>
      </c>
      <c r="B1680">
        <v>201834</v>
      </c>
      <c r="C1680">
        <v>239313</v>
      </c>
      <c r="D1680">
        <v>127</v>
      </c>
      <c r="G1680" t="s">
        <v>917</v>
      </c>
      <c r="H1680" t="s">
        <v>918</v>
      </c>
      <c r="I1680">
        <v>0</v>
      </c>
      <c r="J1680" t="s">
        <v>519</v>
      </c>
      <c r="K1680" t="s">
        <v>520</v>
      </c>
      <c r="L1680">
        <v>6</v>
      </c>
      <c r="M1680">
        <v>66</v>
      </c>
      <c r="N1680" t="s">
        <v>840</v>
      </c>
      <c r="O1680" t="s">
        <v>841</v>
      </c>
      <c r="P1680" t="s">
        <v>842</v>
      </c>
      <c r="Q1680" t="s">
        <v>524</v>
      </c>
      <c r="R1680" t="s">
        <v>525</v>
      </c>
      <c r="S1680" t="s">
        <v>526</v>
      </c>
      <c r="T1680" t="s">
        <v>527</v>
      </c>
      <c r="U1680" t="s">
        <v>554</v>
      </c>
      <c r="V1680" t="s">
        <v>555</v>
      </c>
      <c r="W1680" t="s">
        <v>629</v>
      </c>
      <c r="X1680" t="s">
        <v>630</v>
      </c>
      <c r="Y1680" t="s">
        <v>809</v>
      </c>
      <c r="Z1680" t="s">
        <v>810</v>
      </c>
      <c r="AA1680" t="s">
        <v>29</v>
      </c>
      <c r="AB1680" s="3">
        <v>3598</v>
      </c>
      <c r="AC1680">
        <v>0</v>
      </c>
      <c r="AD1680">
        <v>0</v>
      </c>
      <c r="AE1680" s="3">
        <v>3598</v>
      </c>
      <c r="AF1680" s="3">
        <f t="shared" si="106"/>
        <v>0</v>
      </c>
      <c r="AG1680" s="3">
        <v>3598</v>
      </c>
      <c r="AH1680" s="3">
        <f t="shared" si="108"/>
        <v>3716.7339999999999</v>
      </c>
      <c r="AI1680" s="3">
        <f t="shared" si="109"/>
        <v>3835.669488</v>
      </c>
      <c r="AJ1680">
        <v>0</v>
      </c>
      <c r="AK1680">
        <v>0</v>
      </c>
      <c r="AL1680">
        <v>0</v>
      </c>
      <c r="AM1680">
        <f t="shared" si="107"/>
        <v>0</v>
      </c>
      <c r="AN1680">
        <v>3598</v>
      </c>
      <c r="AO1680">
        <v>0</v>
      </c>
    </row>
    <row r="1681" spans="1:41" hidden="1" x14ac:dyDescent="0.3">
      <c r="A1681">
        <v>12420</v>
      </c>
      <c r="B1681">
        <v>224606</v>
      </c>
      <c r="C1681">
        <v>256906</v>
      </c>
      <c r="D1681">
        <v>6625</v>
      </c>
      <c r="G1681" t="s">
        <v>2166</v>
      </c>
      <c r="H1681" t="s">
        <v>2167</v>
      </c>
      <c r="I1681">
        <v>0</v>
      </c>
      <c r="J1681" t="s">
        <v>519</v>
      </c>
      <c r="K1681" t="s">
        <v>520</v>
      </c>
      <c r="L1681">
        <v>5</v>
      </c>
      <c r="M1681">
        <v>58</v>
      </c>
      <c r="N1681" t="s">
        <v>617</v>
      </c>
      <c r="O1681" t="s">
        <v>618</v>
      </c>
      <c r="P1681" t="s">
        <v>619</v>
      </c>
      <c r="Q1681" t="s">
        <v>524</v>
      </c>
      <c r="R1681" t="s">
        <v>525</v>
      </c>
      <c r="S1681" t="s">
        <v>526</v>
      </c>
      <c r="T1681" t="s">
        <v>527</v>
      </c>
      <c r="U1681" t="s">
        <v>779</v>
      </c>
      <c r="V1681" t="s">
        <v>780</v>
      </c>
      <c r="W1681" t="s">
        <v>541</v>
      </c>
      <c r="X1681" t="s">
        <v>542</v>
      </c>
      <c r="Y1681" t="s">
        <v>532</v>
      </c>
      <c r="Z1681" t="s">
        <v>533</v>
      </c>
      <c r="AA1681" t="s">
        <v>28</v>
      </c>
      <c r="AB1681" s="3">
        <v>4320</v>
      </c>
      <c r="AC1681">
        <v>0</v>
      </c>
      <c r="AD1681">
        <v>0</v>
      </c>
      <c r="AE1681" s="3">
        <v>4320</v>
      </c>
      <c r="AF1681" s="3">
        <f t="shared" si="106"/>
        <v>0</v>
      </c>
      <c r="AG1681" s="3">
        <v>4320</v>
      </c>
      <c r="AH1681" s="3">
        <f t="shared" si="108"/>
        <v>4462.5599999999995</v>
      </c>
      <c r="AI1681" s="3">
        <f t="shared" si="109"/>
        <v>4605.3619199999994</v>
      </c>
      <c r="AJ1681">
        <v>0</v>
      </c>
      <c r="AK1681">
        <v>0</v>
      </c>
      <c r="AL1681">
        <v>1732.61</v>
      </c>
      <c r="AM1681">
        <f t="shared" si="107"/>
        <v>3465.22</v>
      </c>
      <c r="AN1681">
        <v>2587.39</v>
      </c>
      <c r="AO1681">
        <v>40.11</v>
      </c>
    </row>
    <row r="1682" spans="1:41" hidden="1" x14ac:dyDescent="0.3">
      <c r="A1682">
        <v>12410</v>
      </c>
      <c r="B1682">
        <v>231922</v>
      </c>
      <c r="C1682">
        <v>256335</v>
      </c>
      <c r="D1682">
        <v>6605</v>
      </c>
      <c r="G1682" t="s">
        <v>2086</v>
      </c>
      <c r="H1682" t="s">
        <v>2087</v>
      </c>
      <c r="I1682">
        <v>0</v>
      </c>
      <c r="J1682" t="s">
        <v>519</v>
      </c>
      <c r="K1682" t="s">
        <v>520</v>
      </c>
      <c r="L1682">
        <v>5</v>
      </c>
      <c r="M1682">
        <v>58</v>
      </c>
      <c r="N1682" t="s">
        <v>617</v>
      </c>
      <c r="O1682" t="s">
        <v>618</v>
      </c>
      <c r="P1682" t="s">
        <v>619</v>
      </c>
      <c r="Q1682" t="s">
        <v>524</v>
      </c>
      <c r="R1682" t="s">
        <v>525</v>
      </c>
      <c r="S1682" t="s">
        <v>526</v>
      </c>
      <c r="T1682" t="s">
        <v>527</v>
      </c>
      <c r="U1682" t="s">
        <v>779</v>
      </c>
      <c r="V1682" t="s">
        <v>780</v>
      </c>
      <c r="W1682" t="s">
        <v>541</v>
      </c>
      <c r="X1682" t="s">
        <v>542</v>
      </c>
      <c r="Y1682" t="s">
        <v>1102</v>
      </c>
      <c r="Z1682" t="s">
        <v>1103</v>
      </c>
      <c r="AA1682" t="s">
        <v>24</v>
      </c>
      <c r="AB1682" s="3">
        <v>56376</v>
      </c>
      <c r="AC1682">
        <v>0</v>
      </c>
      <c r="AD1682">
        <v>0</v>
      </c>
      <c r="AE1682" s="3">
        <v>56376</v>
      </c>
      <c r="AF1682" s="3">
        <f t="shared" si="106"/>
        <v>0</v>
      </c>
      <c r="AG1682" s="3">
        <v>56376</v>
      </c>
      <c r="AH1682" s="3">
        <f t="shared" si="108"/>
        <v>58236.407999999996</v>
      </c>
      <c r="AI1682" s="3">
        <f t="shared" si="109"/>
        <v>60099.973055999995</v>
      </c>
      <c r="AJ1682">
        <v>0</v>
      </c>
      <c r="AK1682">
        <v>4521.74</v>
      </c>
      <c r="AL1682">
        <v>1521.74</v>
      </c>
      <c r="AM1682">
        <f t="shared" si="107"/>
        <v>3043.48</v>
      </c>
      <c r="AN1682">
        <v>50332.52</v>
      </c>
      <c r="AO1682">
        <v>2.7</v>
      </c>
    </row>
    <row r="1683" spans="1:41" hidden="1" x14ac:dyDescent="0.3">
      <c r="A1683">
        <v>10954</v>
      </c>
      <c r="B1683">
        <v>201526</v>
      </c>
      <c r="C1683">
        <v>239009</v>
      </c>
      <c r="D1683">
        <v>270</v>
      </c>
      <c r="G1683" t="s">
        <v>1176</v>
      </c>
      <c r="H1683" t="s">
        <v>1177</v>
      </c>
      <c r="I1683">
        <v>0</v>
      </c>
      <c r="J1683" t="s">
        <v>519</v>
      </c>
      <c r="K1683" t="s">
        <v>520</v>
      </c>
      <c r="L1683">
        <v>6</v>
      </c>
      <c r="M1683">
        <v>64</v>
      </c>
      <c r="N1683" t="s">
        <v>626</v>
      </c>
      <c r="O1683" t="s">
        <v>627</v>
      </c>
      <c r="P1683" t="s">
        <v>628</v>
      </c>
      <c r="Q1683" t="s">
        <v>524</v>
      </c>
      <c r="R1683" t="s">
        <v>525</v>
      </c>
      <c r="S1683" t="s">
        <v>526</v>
      </c>
      <c r="T1683" t="s">
        <v>527</v>
      </c>
      <c r="U1683" t="s">
        <v>554</v>
      </c>
      <c r="V1683" t="s">
        <v>555</v>
      </c>
      <c r="W1683" t="s">
        <v>629</v>
      </c>
      <c r="X1683" t="s">
        <v>630</v>
      </c>
      <c r="Y1683" t="s">
        <v>809</v>
      </c>
      <c r="Z1683" t="s">
        <v>810</v>
      </c>
      <c r="AA1683" t="s">
        <v>29</v>
      </c>
      <c r="AB1683" s="3">
        <v>3598</v>
      </c>
      <c r="AC1683">
        <v>0</v>
      </c>
      <c r="AD1683">
        <v>0</v>
      </c>
      <c r="AE1683" s="3">
        <v>3598</v>
      </c>
      <c r="AF1683" s="3">
        <f t="shared" si="106"/>
        <v>0</v>
      </c>
      <c r="AG1683" s="3">
        <v>3598</v>
      </c>
      <c r="AH1683" s="3">
        <f t="shared" si="108"/>
        <v>3716.7339999999999</v>
      </c>
      <c r="AI1683" s="3">
        <f t="shared" si="109"/>
        <v>3835.669488</v>
      </c>
      <c r="AJ1683">
        <v>0</v>
      </c>
      <c r="AK1683">
        <v>0</v>
      </c>
      <c r="AL1683">
        <v>0</v>
      </c>
      <c r="AM1683">
        <f t="shared" si="107"/>
        <v>0</v>
      </c>
      <c r="AN1683">
        <v>3598</v>
      </c>
      <c r="AO1683">
        <v>0</v>
      </c>
    </row>
    <row r="1684" spans="1:41" hidden="1" x14ac:dyDescent="0.3">
      <c r="A1684">
        <v>12421</v>
      </c>
      <c r="B1684">
        <v>224597</v>
      </c>
      <c r="C1684">
        <v>256902</v>
      </c>
      <c r="D1684">
        <v>6626</v>
      </c>
      <c r="G1684" t="s">
        <v>2168</v>
      </c>
      <c r="H1684" t="s">
        <v>2169</v>
      </c>
      <c r="I1684">
        <v>0</v>
      </c>
      <c r="J1684" t="s">
        <v>519</v>
      </c>
      <c r="K1684" t="s">
        <v>520</v>
      </c>
      <c r="L1684">
        <v>5</v>
      </c>
      <c r="M1684">
        <v>58</v>
      </c>
      <c r="N1684" t="s">
        <v>617</v>
      </c>
      <c r="O1684" t="s">
        <v>618</v>
      </c>
      <c r="P1684" t="s">
        <v>619</v>
      </c>
      <c r="Q1684" t="s">
        <v>524</v>
      </c>
      <c r="R1684" t="s">
        <v>525</v>
      </c>
      <c r="S1684" t="s">
        <v>526</v>
      </c>
      <c r="T1684" t="s">
        <v>527</v>
      </c>
      <c r="U1684" t="s">
        <v>779</v>
      </c>
      <c r="V1684" t="s">
        <v>780</v>
      </c>
      <c r="W1684" t="s">
        <v>541</v>
      </c>
      <c r="X1684" t="s">
        <v>542</v>
      </c>
      <c r="Y1684" t="s">
        <v>532</v>
      </c>
      <c r="Z1684" t="s">
        <v>533</v>
      </c>
      <c r="AA1684" t="s">
        <v>28</v>
      </c>
      <c r="AB1684" s="3">
        <v>4320</v>
      </c>
      <c r="AC1684">
        <v>0</v>
      </c>
      <c r="AD1684">
        <v>0</v>
      </c>
      <c r="AE1684" s="3">
        <v>4320</v>
      </c>
      <c r="AF1684" s="3">
        <f t="shared" si="106"/>
        <v>0</v>
      </c>
      <c r="AG1684" s="3">
        <v>4320</v>
      </c>
      <c r="AH1684" s="3">
        <f t="shared" si="108"/>
        <v>4462.5599999999995</v>
      </c>
      <c r="AI1684" s="3">
        <f t="shared" si="109"/>
        <v>4605.3619199999994</v>
      </c>
      <c r="AJ1684">
        <v>0</v>
      </c>
      <c r="AK1684">
        <v>0</v>
      </c>
      <c r="AL1684">
        <v>0</v>
      </c>
      <c r="AM1684">
        <f t="shared" si="107"/>
        <v>0</v>
      </c>
      <c r="AN1684">
        <v>4320</v>
      </c>
      <c r="AO1684">
        <v>0</v>
      </c>
    </row>
    <row r="1685" spans="1:41" hidden="1" x14ac:dyDescent="0.3">
      <c r="A1685">
        <v>11119</v>
      </c>
      <c r="B1685">
        <v>224921</v>
      </c>
      <c r="C1685">
        <v>257080</v>
      </c>
      <c r="D1685">
        <v>435</v>
      </c>
      <c r="G1685" t="s">
        <v>1436</v>
      </c>
      <c r="H1685" t="s">
        <v>1437</v>
      </c>
      <c r="I1685">
        <v>0</v>
      </c>
      <c r="J1685" t="s">
        <v>519</v>
      </c>
      <c r="K1685" t="s">
        <v>520</v>
      </c>
      <c r="L1685">
        <v>3</v>
      </c>
      <c r="M1685">
        <v>37</v>
      </c>
      <c r="N1685" t="s">
        <v>1071</v>
      </c>
      <c r="O1685" t="s">
        <v>1072</v>
      </c>
      <c r="P1685" t="s">
        <v>1073</v>
      </c>
      <c r="Q1685" t="s">
        <v>524</v>
      </c>
      <c r="R1685" t="s">
        <v>525</v>
      </c>
      <c r="S1685" t="s">
        <v>526</v>
      </c>
      <c r="T1685" t="s">
        <v>527</v>
      </c>
      <c r="U1685" t="s">
        <v>554</v>
      </c>
      <c r="V1685" t="s">
        <v>555</v>
      </c>
      <c r="W1685" t="s">
        <v>541</v>
      </c>
      <c r="X1685" t="s">
        <v>542</v>
      </c>
      <c r="Y1685" t="s">
        <v>532</v>
      </c>
      <c r="Z1685" t="s">
        <v>533</v>
      </c>
      <c r="AA1685" t="s">
        <v>28</v>
      </c>
      <c r="AB1685" s="3">
        <v>4300</v>
      </c>
      <c r="AC1685">
        <v>0</v>
      </c>
      <c r="AD1685">
        <v>0</v>
      </c>
      <c r="AE1685" s="3">
        <v>4300</v>
      </c>
      <c r="AF1685" s="3">
        <f t="shared" si="106"/>
        <v>0</v>
      </c>
      <c r="AG1685" s="3">
        <v>4300</v>
      </c>
      <c r="AH1685" s="3">
        <f t="shared" si="108"/>
        <v>4441.8999999999996</v>
      </c>
      <c r="AI1685" s="3">
        <f t="shared" si="109"/>
        <v>4584.0407999999998</v>
      </c>
      <c r="AJ1685">
        <v>0</v>
      </c>
      <c r="AK1685">
        <v>0</v>
      </c>
      <c r="AL1685">
        <v>0</v>
      </c>
      <c r="AM1685">
        <f t="shared" si="107"/>
        <v>0</v>
      </c>
      <c r="AN1685">
        <v>4300</v>
      </c>
      <c r="AO1685">
        <v>0</v>
      </c>
    </row>
    <row r="1686" spans="1:41" hidden="1" x14ac:dyDescent="0.3">
      <c r="A1686">
        <v>10842</v>
      </c>
      <c r="B1686">
        <v>199503</v>
      </c>
      <c r="C1686">
        <v>237013</v>
      </c>
      <c r="D1686">
        <v>158</v>
      </c>
      <c r="G1686" t="s">
        <v>985</v>
      </c>
      <c r="H1686" t="s">
        <v>986</v>
      </c>
      <c r="I1686">
        <v>0</v>
      </c>
      <c r="J1686" t="s">
        <v>519</v>
      </c>
      <c r="K1686" t="s">
        <v>520</v>
      </c>
      <c r="L1686">
        <v>4</v>
      </c>
      <c r="M1686">
        <v>50</v>
      </c>
      <c r="N1686" t="s">
        <v>536</v>
      </c>
      <c r="O1686" t="s">
        <v>537</v>
      </c>
      <c r="P1686" t="s">
        <v>538</v>
      </c>
      <c r="Q1686" t="s">
        <v>524</v>
      </c>
      <c r="R1686" t="s">
        <v>525</v>
      </c>
      <c r="S1686" t="s">
        <v>526</v>
      </c>
      <c r="T1686" t="s">
        <v>527</v>
      </c>
      <c r="U1686" t="s">
        <v>554</v>
      </c>
      <c r="V1686" t="s">
        <v>555</v>
      </c>
      <c r="W1686" t="s">
        <v>541</v>
      </c>
      <c r="X1686" t="s">
        <v>542</v>
      </c>
      <c r="Y1686" t="s">
        <v>727</v>
      </c>
      <c r="Z1686" t="s">
        <v>728</v>
      </c>
      <c r="AA1686" t="s">
        <v>29</v>
      </c>
      <c r="AB1686" s="3">
        <v>3549</v>
      </c>
      <c r="AC1686">
        <v>0</v>
      </c>
      <c r="AD1686">
        <v>0</v>
      </c>
      <c r="AE1686" s="3">
        <v>3549</v>
      </c>
      <c r="AF1686" s="3">
        <f t="shared" si="106"/>
        <v>0</v>
      </c>
      <c r="AG1686" s="3">
        <v>3549</v>
      </c>
      <c r="AH1686" s="3">
        <f t="shared" si="108"/>
        <v>3666.1169999999997</v>
      </c>
      <c r="AI1686" s="3">
        <f t="shared" si="109"/>
        <v>3783.4327439999997</v>
      </c>
      <c r="AJ1686">
        <v>0</v>
      </c>
      <c r="AK1686">
        <v>0</v>
      </c>
      <c r="AL1686">
        <v>0</v>
      </c>
      <c r="AM1686">
        <f t="shared" si="107"/>
        <v>0</v>
      </c>
      <c r="AN1686">
        <v>3549</v>
      </c>
      <c r="AO1686">
        <v>0</v>
      </c>
    </row>
    <row r="1687" spans="1:41" hidden="1" x14ac:dyDescent="0.3">
      <c r="A1687">
        <v>10846</v>
      </c>
      <c r="B1687">
        <v>209213</v>
      </c>
      <c r="C1687">
        <v>246576</v>
      </c>
      <c r="D1687">
        <v>162</v>
      </c>
      <c r="G1687" t="s">
        <v>991</v>
      </c>
      <c r="H1687" t="s">
        <v>992</v>
      </c>
      <c r="I1687">
        <v>0</v>
      </c>
      <c r="J1687" t="s">
        <v>519</v>
      </c>
      <c r="K1687" t="s">
        <v>520</v>
      </c>
      <c r="L1687">
        <v>6</v>
      </c>
      <c r="M1687">
        <v>73</v>
      </c>
      <c r="N1687" t="s">
        <v>817</v>
      </c>
      <c r="O1687" t="s">
        <v>818</v>
      </c>
      <c r="P1687" t="s">
        <v>819</v>
      </c>
      <c r="Q1687" t="s">
        <v>524</v>
      </c>
      <c r="R1687" t="s">
        <v>525</v>
      </c>
      <c r="S1687" t="s">
        <v>526</v>
      </c>
      <c r="T1687" t="s">
        <v>527</v>
      </c>
      <c r="U1687" t="s">
        <v>554</v>
      </c>
      <c r="V1687" t="s">
        <v>555</v>
      </c>
      <c r="W1687" t="s">
        <v>541</v>
      </c>
      <c r="X1687" t="s">
        <v>542</v>
      </c>
      <c r="Y1687" t="s">
        <v>987</v>
      </c>
      <c r="Z1687" t="s">
        <v>988</v>
      </c>
      <c r="AA1687" t="s">
        <v>29</v>
      </c>
      <c r="AB1687" s="3">
        <v>3508</v>
      </c>
      <c r="AC1687">
        <v>0</v>
      </c>
      <c r="AD1687">
        <v>0</v>
      </c>
      <c r="AE1687" s="3">
        <v>3508</v>
      </c>
      <c r="AF1687" s="3">
        <f t="shared" si="106"/>
        <v>0</v>
      </c>
      <c r="AG1687" s="3">
        <v>3508</v>
      </c>
      <c r="AH1687" s="3">
        <f t="shared" si="108"/>
        <v>3623.7639999999997</v>
      </c>
      <c r="AI1687" s="3">
        <f t="shared" si="109"/>
        <v>3739.7244479999999</v>
      </c>
      <c r="AJ1687">
        <v>0</v>
      </c>
      <c r="AK1687">
        <v>0</v>
      </c>
      <c r="AL1687">
        <v>0</v>
      </c>
      <c r="AM1687">
        <f t="shared" si="107"/>
        <v>0</v>
      </c>
      <c r="AN1687">
        <v>3508</v>
      </c>
      <c r="AO1687">
        <v>0</v>
      </c>
    </row>
    <row r="1688" spans="1:41" hidden="1" x14ac:dyDescent="0.3">
      <c r="A1688">
        <v>10706</v>
      </c>
      <c r="B1688">
        <v>224890</v>
      </c>
      <c r="C1688">
        <v>257060</v>
      </c>
      <c r="D1688">
        <v>22</v>
      </c>
      <c r="G1688" t="s">
        <v>624</v>
      </c>
      <c r="H1688" t="s">
        <v>625</v>
      </c>
      <c r="I1688">
        <v>0</v>
      </c>
      <c r="J1688" t="s">
        <v>519</v>
      </c>
      <c r="K1688" t="s">
        <v>520</v>
      </c>
      <c r="L1688">
        <v>6</v>
      </c>
      <c r="M1688">
        <v>64</v>
      </c>
      <c r="N1688" t="s">
        <v>626</v>
      </c>
      <c r="O1688" t="s">
        <v>627</v>
      </c>
      <c r="P1688" t="s">
        <v>628</v>
      </c>
      <c r="Q1688" t="s">
        <v>524</v>
      </c>
      <c r="R1688" t="s">
        <v>525</v>
      </c>
      <c r="S1688" t="s">
        <v>526</v>
      </c>
      <c r="T1688" t="s">
        <v>527</v>
      </c>
      <c r="U1688" t="s">
        <v>539</v>
      </c>
      <c r="V1688" t="s">
        <v>540</v>
      </c>
      <c r="W1688" t="s">
        <v>629</v>
      </c>
      <c r="X1688" t="s">
        <v>630</v>
      </c>
      <c r="Y1688" t="s">
        <v>532</v>
      </c>
      <c r="Z1688" t="s">
        <v>533</v>
      </c>
      <c r="AA1688" t="s">
        <v>28</v>
      </c>
      <c r="AB1688" s="3">
        <v>4267</v>
      </c>
      <c r="AC1688">
        <v>0</v>
      </c>
      <c r="AD1688">
        <v>0</v>
      </c>
      <c r="AE1688" s="3">
        <v>4267</v>
      </c>
      <c r="AF1688" s="3">
        <f t="shared" si="106"/>
        <v>0</v>
      </c>
      <c r="AG1688" s="3">
        <v>4267</v>
      </c>
      <c r="AH1688" s="3">
        <f t="shared" si="108"/>
        <v>4407.8109999999997</v>
      </c>
      <c r="AI1688" s="3">
        <f t="shared" si="109"/>
        <v>4548.860952</v>
      </c>
      <c r="AJ1688">
        <v>0</v>
      </c>
      <c r="AK1688">
        <v>0</v>
      </c>
      <c r="AL1688">
        <v>357</v>
      </c>
      <c r="AM1688">
        <f t="shared" si="107"/>
        <v>714</v>
      </c>
      <c r="AN1688">
        <v>3910</v>
      </c>
      <c r="AO1688">
        <v>8.3699999999999992</v>
      </c>
    </row>
    <row r="1689" spans="1:41" hidden="1" x14ac:dyDescent="0.3">
      <c r="A1689">
        <v>12384</v>
      </c>
      <c r="B1689">
        <v>231835</v>
      </c>
      <c r="C1689">
        <v>256255</v>
      </c>
      <c r="D1689">
        <v>6559</v>
      </c>
      <c r="G1689" t="s">
        <v>2090</v>
      </c>
      <c r="H1689" t="s">
        <v>2091</v>
      </c>
      <c r="I1689">
        <v>0</v>
      </c>
      <c r="J1689" t="s">
        <v>519</v>
      </c>
      <c r="K1689" t="s">
        <v>520</v>
      </c>
      <c r="L1689">
        <v>5</v>
      </c>
      <c r="M1689">
        <v>58</v>
      </c>
      <c r="N1689" t="s">
        <v>617</v>
      </c>
      <c r="O1689" t="s">
        <v>618</v>
      </c>
      <c r="P1689" t="s">
        <v>619</v>
      </c>
      <c r="Q1689" t="s">
        <v>524</v>
      </c>
      <c r="R1689" t="s">
        <v>525</v>
      </c>
      <c r="S1689" t="s">
        <v>526</v>
      </c>
      <c r="T1689" t="s">
        <v>527</v>
      </c>
      <c r="U1689" t="s">
        <v>779</v>
      </c>
      <c r="V1689" t="s">
        <v>780</v>
      </c>
      <c r="W1689" t="s">
        <v>541</v>
      </c>
      <c r="X1689" t="s">
        <v>542</v>
      </c>
      <c r="Y1689" t="s">
        <v>1102</v>
      </c>
      <c r="Z1689" t="s">
        <v>1103</v>
      </c>
      <c r="AA1689" t="s">
        <v>24</v>
      </c>
      <c r="AB1689" s="3">
        <v>38880</v>
      </c>
      <c r="AC1689">
        <v>17000</v>
      </c>
      <c r="AD1689">
        <v>0</v>
      </c>
      <c r="AE1689" s="3">
        <v>55880</v>
      </c>
      <c r="AF1689" s="3">
        <f t="shared" si="106"/>
        <v>0</v>
      </c>
      <c r="AG1689" s="3">
        <v>55880</v>
      </c>
      <c r="AH1689" s="3">
        <f t="shared" si="108"/>
        <v>57724.039999999994</v>
      </c>
      <c r="AI1689" s="3">
        <f t="shared" si="109"/>
        <v>59571.209279999995</v>
      </c>
      <c r="AJ1689">
        <v>1489.13</v>
      </c>
      <c r="AK1689">
        <v>0</v>
      </c>
      <c r="AL1689">
        <v>52992.78</v>
      </c>
      <c r="AM1689">
        <f t="shared" si="107"/>
        <v>105985.56</v>
      </c>
      <c r="AN1689">
        <v>1398.09</v>
      </c>
      <c r="AO1689">
        <v>94.83</v>
      </c>
    </row>
    <row r="1690" spans="1:41" hidden="1" x14ac:dyDescent="0.3">
      <c r="A1690">
        <v>10771</v>
      </c>
      <c r="B1690">
        <v>224870</v>
      </c>
      <c r="C1690">
        <v>257049</v>
      </c>
      <c r="D1690">
        <v>87</v>
      </c>
      <c r="G1690" t="s">
        <v>830</v>
      </c>
      <c r="H1690" t="s">
        <v>831</v>
      </c>
      <c r="I1690">
        <v>0</v>
      </c>
      <c r="J1690" t="s">
        <v>519</v>
      </c>
      <c r="K1690" t="s">
        <v>520</v>
      </c>
      <c r="L1690">
        <v>6</v>
      </c>
      <c r="M1690">
        <v>62</v>
      </c>
      <c r="N1690" t="s">
        <v>785</v>
      </c>
      <c r="O1690" t="s">
        <v>545</v>
      </c>
      <c r="P1690" t="s">
        <v>546</v>
      </c>
      <c r="Q1690" t="s">
        <v>524</v>
      </c>
      <c r="R1690" t="s">
        <v>525</v>
      </c>
      <c r="S1690" t="s">
        <v>526</v>
      </c>
      <c r="T1690" t="s">
        <v>527</v>
      </c>
      <c r="U1690" t="s">
        <v>539</v>
      </c>
      <c r="V1690" t="s">
        <v>540</v>
      </c>
      <c r="W1690" t="s">
        <v>541</v>
      </c>
      <c r="X1690" t="s">
        <v>542</v>
      </c>
      <c r="Y1690" t="s">
        <v>532</v>
      </c>
      <c r="Z1690" t="s">
        <v>533</v>
      </c>
      <c r="AA1690" t="s">
        <v>28</v>
      </c>
      <c r="AB1690" s="3">
        <v>4241</v>
      </c>
      <c r="AC1690">
        <v>0</v>
      </c>
      <c r="AD1690">
        <v>0</v>
      </c>
      <c r="AE1690" s="3">
        <v>4241</v>
      </c>
      <c r="AF1690" s="3">
        <f t="shared" si="106"/>
        <v>0</v>
      </c>
      <c r="AG1690" s="3">
        <v>4241</v>
      </c>
      <c r="AH1690" s="3">
        <f t="shared" si="108"/>
        <v>4380.9529999999995</v>
      </c>
      <c r="AI1690" s="3">
        <f t="shared" si="109"/>
        <v>4521.1434959999997</v>
      </c>
      <c r="AJ1690">
        <v>0</v>
      </c>
      <c r="AK1690">
        <v>0</v>
      </c>
      <c r="AL1690">
        <v>0</v>
      </c>
      <c r="AM1690">
        <f t="shared" si="107"/>
        <v>0</v>
      </c>
      <c r="AN1690">
        <v>4241</v>
      </c>
      <c r="AO1690">
        <v>0</v>
      </c>
    </row>
    <row r="1691" spans="1:41" hidden="1" x14ac:dyDescent="0.3">
      <c r="A1691">
        <v>11131</v>
      </c>
      <c r="B1691">
        <v>204491</v>
      </c>
      <c r="C1691">
        <v>241927</v>
      </c>
      <c r="D1691">
        <v>447</v>
      </c>
      <c r="G1691" t="s">
        <v>1452</v>
      </c>
      <c r="H1691" t="s">
        <v>1453</v>
      </c>
      <c r="I1691">
        <v>0</v>
      </c>
      <c r="J1691" t="s">
        <v>519</v>
      </c>
      <c r="K1691" t="s">
        <v>520</v>
      </c>
      <c r="L1691">
        <v>6</v>
      </c>
      <c r="M1691">
        <v>74</v>
      </c>
      <c r="N1691" t="s">
        <v>933</v>
      </c>
      <c r="O1691" t="s">
        <v>818</v>
      </c>
      <c r="P1691" t="s">
        <v>819</v>
      </c>
      <c r="Q1691" t="s">
        <v>524</v>
      </c>
      <c r="R1691" t="s">
        <v>525</v>
      </c>
      <c r="S1691" t="s">
        <v>526</v>
      </c>
      <c r="T1691" t="s">
        <v>527</v>
      </c>
      <c r="U1691" t="s">
        <v>554</v>
      </c>
      <c r="V1691" t="s">
        <v>555</v>
      </c>
      <c r="W1691" t="s">
        <v>541</v>
      </c>
      <c r="X1691" t="s">
        <v>542</v>
      </c>
      <c r="Y1691" t="s">
        <v>987</v>
      </c>
      <c r="Z1691" t="s">
        <v>988</v>
      </c>
      <c r="AA1691" t="s">
        <v>29</v>
      </c>
      <c r="AB1691" s="3">
        <v>3507</v>
      </c>
      <c r="AC1691">
        <v>0</v>
      </c>
      <c r="AD1691">
        <v>0</v>
      </c>
      <c r="AE1691" s="3">
        <v>3507</v>
      </c>
      <c r="AF1691" s="3">
        <f t="shared" si="106"/>
        <v>0</v>
      </c>
      <c r="AG1691" s="3">
        <v>3507</v>
      </c>
      <c r="AH1691" s="3">
        <f t="shared" si="108"/>
        <v>3622.7309999999998</v>
      </c>
      <c r="AI1691" s="3">
        <f t="shared" si="109"/>
        <v>3738.6583919999998</v>
      </c>
      <c r="AJ1691">
        <v>0</v>
      </c>
      <c r="AK1691">
        <v>0</v>
      </c>
      <c r="AL1691">
        <v>0</v>
      </c>
      <c r="AM1691">
        <f t="shared" si="107"/>
        <v>0</v>
      </c>
      <c r="AN1691">
        <v>3507</v>
      </c>
      <c r="AO1691">
        <v>0</v>
      </c>
    </row>
    <row r="1692" spans="1:41" hidden="1" x14ac:dyDescent="0.3">
      <c r="A1692">
        <v>10936</v>
      </c>
      <c r="B1692">
        <v>209431</v>
      </c>
      <c r="C1692">
        <v>246790</v>
      </c>
      <c r="D1692">
        <v>252</v>
      </c>
      <c r="G1692" t="s">
        <v>1148</v>
      </c>
      <c r="H1692" t="s">
        <v>1149</v>
      </c>
      <c r="I1692">
        <v>0</v>
      </c>
      <c r="J1692" t="s">
        <v>519</v>
      </c>
      <c r="K1692" t="s">
        <v>520</v>
      </c>
      <c r="L1692">
        <v>7</v>
      </c>
      <c r="M1692">
        <v>78</v>
      </c>
      <c r="N1692" t="s">
        <v>856</v>
      </c>
      <c r="O1692" t="s">
        <v>522</v>
      </c>
      <c r="P1692" t="s">
        <v>523</v>
      </c>
      <c r="Q1692" t="s">
        <v>524</v>
      </c>
      <c r="R1692" t="s">
        <v>525</v>
      </c>
      <c r="S1692" t="s">
        <v>526</v>
      </c>
      <c r="T1692" t="s">
        <v>527</v>
      </c>
      <c r="U1692" t="s">
        <v>554</v>
      </c>
      <c r="V1692" t="s">
        <v>555</v>
      </c>
      <c r="W1692" t="s">
        <v>530</v>
      </c>
      <c r="X1692" t="s">
        <v>531</v>
      </c>
      <c r="Y1692" t="s">
        <v>597</v>
      </c>
      <c r="Z1692" t="s">
        <v>598</v>
      </c>
      <c r="AA1692" t="s">
        <v>29</v>
      </c>
      <c r="AB1692" s="3">
        <v>3500</v>
      </c>
      <c r="AC1692">
        <v>0</v>
      </c>
      <c r="AD1692">
        <v>0</v>
      </c>
      <c r="AE1692" s="3">
        <v>3500</v>
      </c>
      <c r="AF1692" s="3">
        <f t="shared" si="106"/>
        <v>0</v>
      </c>
      <c r="AG1692" s="3">
        <v>3500</v>
      </c>
      <c r="AH1692" s="3">
        <f t="shared" si="108"/>
        <v>3615.4999999999995</v>
      </c>
      <c r="AI1692" s="3">
        <f t="shared" si="109"/>
        <v>3731.1959999999995</v>
      </c>
      <c r="AJ1692">
        <v>0</v>
      </c>
      <c r="AK1692">
        <v>0</v>
      </c>
      <c r="AL1692">
        <v>1388</v>
      </c>
      <c r="AM1692">
        <f t="shared" si="107"/>
        <v>2776</v>
      </c>
      <c r="AN1692">
        <v>2112</v>
      </c>
      <c r="AO1692">
        <v>39.659999999999997</v>
      </c>
    </row>
    <row r="1693" spans="1:41" hidden="1" x14ac:dyDescent="0.3">
      <c r="A1693">
        <v>11496</v>
      </c>
      <c r="B1693">
        <v>225913</v>
      </c>
      <c r="C1693">
        <v>257505</v>
      </c>
      <c r="D1693">
        <v>2293</v>
      </c>
      <c r="G1693" t="s">
        <v>1681</v>
      </c>
      <c r="H1693" t="s">
        <v>1682</v>
      </c>
      <c r="I1693">
        <v>0</v>
      </c>
      <c r="J1693" t="s">
        <v>519</v>
      </c>
      <c r="K1693" t="s">
        <v>520</v>
      </c>
      <c r="L1693">
        <v>2</v>
      </c>
      <c r="M1693">
        <v>20</v>
      </c>
      <c r="N1693" t="s">
        <v>749</v>
      </c>
      <c r="O1693" t="s">
        <v>686</v>
      </c>
      <c r="P1693" t="s">
        <v>687</v>
      </c>
      <c r="Q1693" t="s">
        <v>524</v>
      </c>
      <c r="R1693" t="s">
        <v>525</v>
      </c>
      <c r="S1693" t="s">
        <v>526</v>
      </c>
      <c r="T1693" t="s">
        <v>527</v>
      </c>
      <c r="U1693" t="s">
        <v>554</v>
      </c>
      <c r="V1693" t="s">
        <v>555</v>
      </c>
      <c r="W1693" t="s">
        <v>541</v>
      </c>
      <c r="X1693" t="s">
        <v>542</v>
      </c>
      <c r="Y1693" t="s">
        <v>944</v>
      </c>
      <c r="Z1693" t="s">
        <v>945</v>
      </c>
      <c r="AA1693" t="s">
        <v>29</v>
      </c>
      <c r="AB1693" s="3">
        <v>3500</v>
      </c>
      <c r="AC1693">
        <v>0</v>
      </c>
      <c r="AD1693">
        <v>0</v>
      </c>
      <c r="AE1693" s="3">
        <v>3500</v>
      </c>
      <c r="AF1693" s="3">
        <f t="shared" si="106"/>
        <v>0</v>
      </c>
      <c r="AG1693" s="3">
        <v>3500</v>
      </c>
      <c r="AH1693" s="3">
        <f t="shared" si="108"/>
        <v>3615.4999999999995</v>
      </c>
      <c r="AI1693" s="3">
        <f t="shared" si="109"/>
        <v>3731.1959999999995</v>
      </c>
      <c r="AJ1693">
        <v>0</v>
      </c>
      <c r="AK1693">
        <v>0</v>
      </c>
      <c r="AL1693">
        <v>3057.53</v>
      </c>
      <c r="AM1693">
        <f t="shared" si="107"/>
        <v>6115.06</v>
      </c>
      <c r="AN1693">
        <v>442.47</v>
      </c>
      <c r="AO1693">
        <v>87.36</v>
      </c>
    </row>
    <row r="1694" spans="1:41" hidden="1" x14ac:dyDescent="0.3">
      <c r="A1694">
        <v>11529</v>
      </c>
      <c r="B1694">
        <v>225906</v>
      </c>
      <c r="C1694">
        <v>257498</v>
      </c>
      <c r="D1694">
        <v>2326</v>
      </c>
      <c r="G1694" t="s">
        <v>1747</v>
      </c>
      <c r="H1694" t="s">
        <v>1748</v>
      </c>
      <c r="I1694">
        <v>0</v>
      </c>
      <c r="J1694" t="s">
        <v>519</v>
      </c>
      <c r="K1694" t="s">
        <v>520</v>
      </c>
      <c r="L1694">
        <v>10</v>
      </c>
      <c r="M1694">
        <v>96</v>
      </c>
      <c r="N1694" t="s">
        <v>551</v>
      </c>
      <c r="O1694" t="s">
        <v>552</v>
      </c>
      <c r="P1694" t="s">
        <v>553</v>
      </c>
      <c r="Q1694" t="s">
        <v>524</v>
      </c>
      <c r="R1694" t="s">
        <v>525</v>
      </c>
      <c r="S1694" t="s">
        <v>526</v>
      </c>
      <c r="T1694" t="s">
        <v>527</v>
      </c>
      <c r="U1694" t="s">
        <v>554</v>
      </c>
      <c r="V1694" t="s">
        <v>555</v>
      </c>
      <c r="W1694" t="s">
        <v>541</v>
      </c>
      <c r="X1694" t="s">
        <v>542</v>
      </c>
      <c r="Y1694" t="s">
        <v>944</v>
      </c>
      <c r="Z1694" t="s">
        <v>945</v>
      </c>
      <c r="AA1694" t="s">
        <v>29</v>
      </c>
      <c r="AB1694" s="3">
        <v>3461</v>
      </c>
      <c r="AC1694">
        <v>0</v>
      </c>
      <c r="AD1694">
        <v>0</v>
      </c>
      <c r="AE1694" s="3">
        <v>3461</v>
      </c>
      <c r="AF1694" s="3">
        <f t="shared" si="106"/>
        <v>0</v>
      </c>
      <c r="AG1694" s="3">
        <v>3461</v>
      </c>
      <c r="AH1694" s="3">
        <f t="shared" si="108"/>
        <v>3575.2129999999997</v>
      </c>
      <c r="AI1694" s="3">
        <f t="shared" si="109"/>
        <v>3689.6198159999999</v>
      </c>
      <c r="AJ1694">
        <v>0</v>
      </c>
      <c r="AK1694">
        <v>0</v>
      </c>
      <c r="AL1694">
        <v>2919.65</v>
      </c>
      <c r="AM1694">
        <f t="shared" si="107"/>
        <v>5839.3</v>
      </c>
      <c r="AN1694">
        <v>541.35</v>
      </c>
      <c r="AO1694">
        <v>84.36</v>
      </c>
    </row>
    <row r="1695" spans="1:41" hidden="1" x14ac:dyDescent="0.3">
      <c r="A1695">
        <v>12330</v>
      </c>
      <c r="B1695">
        <v>231776</v>
      </c>
      <c r="C1695">
        <v>257706</v>
      </c>
      <c r="D1695">
        <v>6553</v>
      </c>
      <c r="G1695" t="s">
        <v>2106</v>
      </c>
      <c r="H1695" t="s">
        <v>2107</v>
      </c>
      <c r="I1695">
        <v>0</v>
      </c>
      <c r="J1695" t="s">
        <v>519</v>
      </c>
      <c r="K1695" t="s">
        <v>520</v>
      </c>
      <c r="L1695">
        <v>5</v>
      </c>
      <c r="M1695">
        <v>58</v>
      </c>
      <c r="N1695" t="s">
        <v>617</v>
      </c>
      <c r="O1695" t="s">
        <v>618</v>
      </c>
      <c r="P1695" t="s">
        <v>619</v>
      </c>
      <c r="Q1695" t="s">
        <v>524</v>
      </c>
      <c r="R1695" t="s">
        <v>525</v>
      </c>
      <c r="S1695" t="s">
        <v>526</v>
      </c>
      <c r="T1695" t="s">
        <v>527</v>
      </c>
      <c r="U1695" t="s">
        <v>779</v>
      </c>
      <c r="V1695" t="s">
        <v>780</v>
      </c>
      <c r="W1695" t="s">
        <v>530</v>
      </c>
      <c r="X1695" t="s">
        <v>531</v>
      </c>
      <c r="Y1695" t="s">
        <v>1882</v>
      </c>
      <c r="Z1695" t="s">
        <v>1883</v>
      </c>
      <c r="AA1695" t="s">
        <v>29</v>
      </c>
      <c r="AB1695" s="3">
        <v>3329</v>
      </c>
      <c r="AC1695">
        <v>0</v>
      </c>
      <c r="AD1695">
        <v>0</v>
      </c>
      <c r="AE1695" s="3">
        <v>3329</v>
      </c>
      <c r="AF1695" s="3">
        <f t="shared" si="106"/>
        <v>0</v>
      </c>
      <c r="AG1695" s="3">
        <v>3329</v>
      </c>
      <c r="AH1695" s="3">
        <f t="shared" si="108"/>
        <v>3438.8569999999995</v>
      </c>
      <c r="AI1695" s="3">
        <f t="shared" si="109"/>
        <v>3548.9004239999995</v>
      </c>
      <c r="AJ1695">
        <v>0</v>
      </c>
      <c r="AK1695">
        <v>0</v>
      </c>
      <c r="AL1695">
        <v>0</v>
      </c>
      <c r="AM1695">
        <f t="shared" si="107"/>
        <v>0</v>
      </c>
      <c r="AN1695">
        <v>3329</v>
      </c>
      <c r="AO1695">
        <v>0</v>
      </c>
    </row>
    <row r="1696" spans="1:41" hidden="1" x14ac:dyDescent="0.3">
      <c r="A1696">
        <v>12253</v>
      </c>
      <c r="B1696">
        <v>225841</v>
      </c>
      <c r="C1696">
        <v>257444</v>
      </c>
      <c r="D1696">
        <v>6587</v>
      </c>
      <c r="G1696" t="s">
        <v>1924</v>
      </c>
      <c r="H1696" t="s">
        <v>1925</v>
      </c>
      <c r="I1696">
        <v>0</v>
      </c>
      <c r="J1696" t="s">
        <v>519</v>
      </c>
      <c r="K1696" t="s">
        <v>520</v>
      </c>
      <c r="L1696">
        <v>5</v>
      </c>
      <c r="M1696">
        <v>58</v>
      </c>
      <c r="N1696" t="s">
        <v>617</v>
      </c>
      <c r="O1696" t="s">
        <v>618</v>
      </c>
      <c r="P1696" t="s">
        <v>619</v>
      </c>
      <c r="Q1696" t="s">
        <v>524</v>
      </c>
      <c r="R1696" t="s">
        <v>525</v>
      </c>
      <c r="S1696" t="s">
        <v>526</v>
      </c>
      <c r="T1696" t="s">
        <v>527</v>
      </c>
      <c r="U1696" t="s">
        <v>779</v>
      </c>
      <c r="V1696" t="s">
        <v>780</v>
      </c>
      <c r="W1696" t="s">
        <v>541</v>
      </c>
      <c r="X1696" t="s">
        <v>542</v>
      </c>
      <c r="Y1696" t="s">
        <v>1442</v>
      </c>
      <c r="Z1696" t="s">
        <v>1443</v>
      </c>
      <c r="AA1696" t="s">
        <v>29</v>
      </c>
      <c r="AB1696" s="3">
        <v>3306</v>
      </c>
      <c r="AC1696">
        <v>0</v>
      </c>
      <c r="AD1696">
        <v>0</v>
      </c>
      <c r="AE1696" s="3">
        <v>3306</v>
      </c>
      <c r="AF1696" s="3">
        <f t="shared" si="106"/>
        <v>0</v>
      </c>
      <c r="AG1696" s="3">
        <v>3306</v>
      </c>
      <c r="AH1696" s="3">
        <f t="shared" si="108"/>
        <v>3415.098</v>
      </c>
      <c r="AI1696" s="3">
        <f t="shared" si="109"/>
        <v>3524.381136</v>
      </c>
      <c r="AJ1696">
        <v>0</v>
      </c>
      <c r="AK1696">
        <v>0</v>
      </c>
      <c r="AL1696">
        <v>0</v>
      </c>
      <c r="AM1696">
        <f t="shared" si="107"/>
        <v>0</v>
      </c>
      <c r="AN1696">
        <v>3306</v>
      </c>
      <c r="AO1696">
        <v>0</v>
      </c>
    </row>
    <row r="1697" spans="1:41" hidden="1" x14ac:dyDescent="0.3">
      <c r="A1697">
        <v>11095</v>
      </c>
      <c r="B1697">
        <v>224916</v>
      </c>
      <c r="C1697">
        <v>257078</v>
      </c>
      <c r="D1697">
        <v>411</v>
      </c>
      <c r="G1697" t="s">
        <v>1402</v>
      </c>
      <c r="H1697" t="s">
        <v>1403</v>
      </c>
      <c r="I1697">
        <v>0</v>
      </c>
      <c r="J1697" t="s">
        <v>519</v>
      </c>
      <c r="K1697" t="s">
        <v>520</v>
      </c>
      <c r="L1697">
        <v>6</v>
      </c>
      <c r="M1697">
        <v>75</v>
      </c>
      <c r="N1697" t="s">
        <v>635</v>
      </c>
      <c r="O1697" t="s">
        <v>636</v>
      </c>
      <c r="P1697" t="s">
        <v>637</v>
      </c>
      <c r="Q1697" t="s">
        <v>524</v>
      </c>
      <c r="R1697" t="s">
        <v>525</v>
      </c>
      <c r="S1697" t="s">
        <v>526</v>
      </c>
      <c r="T1697" t="s">
        <v>527</v>
      </c>
      <c r="U1697" t="s">
        <v>539</v>
      </c>
      <c r="V1697" t="s">
        <v>540</v>
      </c>
      <c r="W1697" t="s">
        <v>541</v>
      </c>
      <c r="X1697" t="s">
        <v>542</v>
      </c>
      <c r="Y1697" t="s">
        <v>532</v>
      </c>
      <c r="Z1697" t="s">
        <v>533</v>
      </c>
      <c r="AA1697" t="s">
        <v>28</v>
      </c>
      <c r="AB1697" s="3">
        <v>4241</v>
      </c>
      <c r="AC1697">
        <v>0</v>
      </c>
      <c r="AD1697">
        <v>0</v>
      </c>
      <c r="AE1697" s="3">
        <v>4241</v>
      </c>
      <c r="AF1697" s="3">
        <f t="shared" si="106"/>
        <v>0</v>
      </c>
      <c r="AG1697" s="3">
        <v>4241</v>
      </c>
      <c r="AH1697" s="3">
        <f t="shared" si="108"/>
        <v>4380.9529999999995</v>
      </c>
      <c r="AI1697" s="3">
        <f t="shared" si="109"/>
        <v>4521.1434959999997</v>
      </c>
      <c r="AJ1697">
        <v>0</v>
      </c>
      <c r="AK1697">
        <v>0</v>
      </c>
      <c r="AL1697">
        <v>0</v>
      </c>
      <c r="AM1697">
        <f t="shared" si="107"/>
        <v>0</v>
      </c>
      <c r="AN1697">
        <v>4241</v>
      </c>
      <c r="AO1697">
        <v>0</v>
      </c>
    </row>
    <row r="1698" spans="1:41" hidden="1" x14ac:dyDescent="0.3">
      <c r="A1698">
        <v>12371</v>
      </c>
      <c r="B1698">
        <v>224372</v>
      </c>
      <c r="C1698">
        <v>256793</v>
      </c>
      <c r="D1698">
        <v>6535</v>
      </c>
      <c r="G1698" t="s">
        <v>2006</v>
      </c>
      <c r="H1698" t="s">
        <v>2007</v>
      </c>
      <c r="I1698">
        <v>0</v>
      </c>
      <c r="J1698" t="s">
        <v>519</v>
      </c>
      <c r="K1698" t="s">
        <v>520</v>
      </c>
      <c r="L1698">
        <v>5</v>
      </c>
      <c r="M1698">
        <v>58</v>
      </c>
      <c r="N1698" t="s">
        <v>617</v>
      </c>
      <c r="O1698" t="s">
        <v>618</v>
      </c>
      <c r="P1698" t="s">
        <v>619</v>
      </c>
      <c r="Q1698" t="s">
        <v>524</v>
      </c>
      <c r="R1698" t="s">
        <v>525</v>
      </c>
      <c r="S1698" t="s">
        <v>526</v>
      </c>
      <c r="T1698" t="s">
        <v>527</v>
      </c>
      <c r="U1698" t="s">
        <v>779</v>
      </c>
      <c r="V1698" t="s">
        <v>780</v>
      </c>
      <c r="W1698" t="s">
        <v>530</v>
      </c>
      <c r="X1698" t="s">
        <v>531</v>
      </c>
      <c r="Y1698" t="s">
        <v>706</v>
      </c>
      <c r="Z1698" t="s">
        <v>707</v>
      </c>
      <c r="AA1698" t="s">
        <v>28</v>
      </c>
      <c r="AB1698" s="3">
        <v>4228</v>
      </c>
      <c r="AC1698">
        <v>0</v>
      </c>
      <c r="AD1698">
        <v>0</v>
      </c>
      <c r="AE1698" s="3">
        <v>4228</v>
      </c>
      <c r="AF1698" s="3">
        <f t="shared" si="106"/>
        <v>0</v>
      </c>
      <c r="AG1698" s="3">
        <v>4228</v>
      </c>
      <c r="AH1698" s="3">
        <f t="shared" si="108"/>
        <v>4367.5239999999994</v>
      </c>
      <c r="AI1698" s="3">
        <f t="shared" si="109"/>
        <v>4507.2847679999995</v>
      </c>
      <c r="AJ1698">
        <v>0</v>
      </c>
      <c r="AK1698">
        <v>0</v>
      </c>
      <c r="AL1698">
        <v>0</v>
      </c>
      <c r="AM1698">
        <f t="shared" si="107"/>
        <v>0</v>
      </c>
      <c r="AN1698">
        <v>4228</v>
      </c>
      <c r="AO1698">
        <v>0</v>
      </c>
    </row>
    <row r="1699" spans="1:41" hidden="1" x14ac:dyDescent="0.3">
      <c r="A1699">
        <v>12793</v>
      </c>
      <c r="B1699">
        <v>235095</v>
      </c>
      <c r="C1699">
        <v>256400</v>
      </c>
      <c r="D1699">
        <v>8856</v>
      </c>
      <c r="G1699" t="s">
        <v>2094</v>
      </c>
      <c r="H1699" t="s">
        <v>2095</v>
      </c>
      <c r="I1699">
        <v>0</v>
      </c>
      <c r="J1699" t="s">
        <v>519</v>
      </c>
      <c r="K1699" t="s">
        <v>520</v>
      </c>
      <c r="L1699">
        <v>5</v>
      </c>
      <c r="M1699">
        <v>58</v>
      </c>
      <c r="N1699" t="s">
        <v>617</v>
      </c>
      <c r="O1699" t="s">
        <v>618</v>
      </c>
      <c r="P1699" t="s">
        <v>619</v>
      </c>
      <c r="Q1699" t="s">
        <v>524</v>
      </c>
      <c r="R1699" t="s">
        <v>525</v>
      </c>
      <c r="S1699" t="s">
        <v>526</v>
      </c>
      <c r="T1699" t="s">
        <v>527</v>
      </c>
      <c r="U1699" t="s">
        <v>779</v>
      </c>
      <c r="V1699" t="s">
        <v>780</v>
      </c>
      <c r="W1699" t="s">
        <v>541</v>
      </c>
      <c r="X1699" t="s">
        <v>542</v>
      </c>
      <c r="Y1699" t="s">
        <v>1102</v>
      </c>
      <c r="Z1699" t="s">
        <v>1103</v>
      </c>
      <c r="AA1699" t="s">
        <v>24</v>
      </c>
      <c r="AB1699" s="3">
        <v>22500</v>
      </c>
      <c r="AC1699">
        <v>30000</v>
      </c>
      <c r="AD1699">
        <v>0</v>
      </c>
      <c r="AE1699" s="3">
        <v>52500</v>
      </c>
      <c r="AF1699" s="3">
        <f t="shared" si="106"/>
        <v>0</v>
      </c>
      <c r="AG1699" s="3">
        <v>52500</v>
      </c>
      <c r="AH1699" s="3">
        <f t="shared" si="108"/>
        <v>54232.499999999993</v>
      </c>
      <c r="AI1699" s="3">
        <f t="shared" si="109"/>
        <v>55967.939999999995</v>
      </c>
      <c r="AJ1699">
        <v>0</v>
      </c>
      <c r="AK1699">
        <v>0</v>
      </c>
      <c r="AL1699">
        <v>41436.43</v>
      </c>
      <c r="AM1699">
        <f t="shared" si="107"/>
        <v>82872.86</v>
      </c>
      <c r="AN1699">
        <v>11063.57</v>
      </c>
      <c r="AO1699">
        <v>78.930000000000007</v>
      </c>
    </row>
    <row r="1700" spans="1:41" hidden="1" x14ac:dyDescent="0.3">
      <c r="A1700">
        <v>12251</v>
      </c>
      <c r="B1700">
        <v>225152</v>
      </c>
      <c r="C1700">
        <v>257178</v>
      </c>
      <c r="D1700">
        <v>6522</v>
      </c>
      <c r="G1700" t="s">
        <v>1918</v>
      </c>
      <c r="H1700" t="s">
        <v>1919</v>
      </c>
      <c r="I1700">
        <v>0</v>
      </c>
      <c r="J1700" t="s">
        <v>519</v>
      </c>
      <c r="K1700" t="s">
        <v>520</v>
      </c>
      <c r="L1700">
        <v>5</v>
      </c>
      <c r="M1700">
        <v>58</v>
      </c>
      <c r="N1700" t="s">
        <v>617</v>
      </c>
      <c r="O1700" t="s">
        <v>618</v>
      </c>
      <c r="P1700" t="s">
        <v>619</v>
      </c>
      <c r="Q1700" t="s">
        <v>524</v>
      </c>
      <c r="R1700" t="s">
        <v>525</v>
      </c>
      <c r="S1700" t="s">
        <v>526</v>
      </c>
      <c r="T1700" t="s">
        <v>527</v>
      </c>
      <c r="U1700" t="s">
        <v>779</v>
      </c>
      <c r="V1700" t="s">
        <v>780</v>
      </c>
      <c r="W1700" t="s">
        <v>541</v>
      </c>
      <c r="X1700" t="s">
        <v>542</v>
      </c>
      <c r="Y1700" t="s">
        <v>599</v>
      </c>
      <c r="Z1700" t="s">
        <v>600</v>
      </c>
      <c r="AA1700" t="s">
        <v>29</v>
      </c>
      <c r="AB1700" s="3">
        <v>3300</v>
      </c>
      <c r="AC1700">
        <v>0</v>
      </c>
      <c r="AD1700">
        <v>0</v>
      </c>
      <c r="AE1700" s="3">
        <v>3300</v>
      </c>
      <c r="AF1700" s="3">
        <f t="shared" si="106"/>
        <v>0</v>
      </c>
      <c r="AG1700" s="3">
        <v>3300</v>
      </c>
      <c r="AH1700" s="3">
        <f t="shared" si="108"/>
        <v>3408.8999999999996</v>
      </c>
      <c r="AI1700" s="3">
        <f t="shared" si="109"/>
        <v>3517.9847999999997</v>
      </c>
      <c r="AJ1700">
        <v>0</v>
      </c>
      <c r="AK1700">
        <v>0</v>
      </c>
      <c r="AL1700">
        <v>0</v>
      </c>
      <c r="AM1700">
        <f t="shared" si="107"/>
        <v>0</v>
      </c>
      <c r="AN1700">
        <v>3300</v>
      </c>
      <c r="AO1700">
        <v>0</v>
      </c>
    </row>
    <row r="1701" spans="1:41" hidden="1" x14ac:dyDescent="0.3">
      <c r="A1701">
        <v>12393</v>
      </c>
      <c r="B1701">
        <v>231912</v>
      </c>
      <c r="C1701">
        <v>256328</v>
      </c>
      <c r="D1701">
        <v>6578</v>
      </c>
      <c r="G1701" t="s">
        <v>2096</v>
      </c>
      <c r="H1701" t="s">
        <v>2097</v>
      </c>
      <c r="I1701">
        <v>0</v>
      </c>
      <c r="J1701" t="s">
        <v>519</v>
      </c>
      <c r="K1701" t="s">
        <v>520</v>
      </c>
      <c r="L1701">
        <v>5</v>
      </c>
      <c r="M1701">
        <v>58</v>
      </c>
      <c r="N1701" t="s">
        <v>617</v>
      </c>
      <c r="O1701" t="s">
        <v>618</v>
      </c>
      <c r="P1701" t="s">
        <v>619</v>
      </c>
      <c r="Q1701" t="s">
        <v>524</v>
      </c>
      <c r="R1701" t="s">
        <v>525</v>
      </c>
      <c r="S1701" t="s">
        <v>526</v>
      </c>
      <c r="T1701" t="s">
        <v>527</v>
      </c>
      <c r="U1701" t="s">
        <v>779</v>
      </c>
      <c r="V1701" t="s">
        <v>780</v>
      </c>
      <c r="W1701" t="s">
        <v>541</v>
      </c>
      <c r="X1701" t="s">
        <v>542</v>
      </c>
      <c r="Y1701" t="s">
        <v>1102</v>
      </c>
      <c r="Z1701" t="s">
        <v>1103</v>
      </c>
      <c r="AA1701" t="s">
        <v>24</v>
      </c>
      <c r="AB1701" s="3">
        <v>92340</v>
      </c>
      <c r="AC1701">
        <v>-40000</v>
      </c>
      <c r="AD1701">
        <v>0</v>
      </c>
      <c r="AE1701" s="3">
        <v>52340</v>
      </c>
      <c r="AF1701" s="3">
        <f t="shared" si="106"/>
        <v>0</v>
      </c>
      <c r="AG1701" s="3">
        <v>52340</v>
      </c>
      <c r="AH1701" s="3">
        <f t="shared" si="108"/>
        <v>54067.219999999994</v>
      </c>
      <c r="AI1701" s="3">
        <f t="shared" si="109"/>
        <v>55797.371039999998</v>
      </c>
      <c r="AJ1701">
        <v>3800</v>
      </c>
      <c r="AK1701">
        <v>1650</v>
      </c>
      <c r="AL1701">
        <v>7172.8</v>
      </c>
      <c r="AM1701">
        <f t="shared" si="107"/>
        <v>14345.6</v>
      </c>
      <c r="AN1701">
        <v>39717.199999999997</v>
      </c>
      <c r="AO1701">
        <v>13.7</v>
      </c>
    </row>
    <row r="1702" spans="1:41" hidden="1" x14ac:dyDescent="0.3">
      <c r="A1702">
        <v>12312</v>
      </c>
      <c r="B1702">
        <v>225184</v>
      </c>
      <c r="C1702">
        <v>257204</v>
      </c>
      <c r="D1702">
        <v>6524</v>
      </c>
      <c r="G1702" t="s">
        <v>2076</v>
      </c>
      <c r="H1702" t="s">
        <v>2077</v>
      </c>
      <c r="I1702">
        <v>0</v>
      </c>
      <c r="J1702" t="s">
        <v>519</v>
      </c>
      <c r="K1702" t="s">
        <v>520</v>
      </c>
      <c r="L1702">
        <v>5</v>
      </c>
      <c r="M1702">
        <v>58</v>
      </c>
      <c r="N1702" t="s">
        <v>617</v>
      </c>
      <c r="O1702" t="s">
        <v>618</v>
      </c>
      <c r="P1702" t="s">
        <v>619</v>
      </c>
      <c r="Q1702" t="s">
        <v>524</v>
      </c>
      <c r="R1702" t="s">
        <v>525</v>
      </c>
      <c r="S1702" t="s">
        <v>526</v>
      </c>
      <c r="T1702" t="s">
        <v>527</v>
      </c>
      <c r="U1702" t="s">
        <v>779</v>
      </c>
      <c r="V1702" t="s">
        <v>780</v>
      </c>
      <c r="W1702" t="s">
        <v>541</v>
      </c>
      <c r="X1702" t="s">
        <v>542</v>
      </c>
      <c r="Y1702" t="s">
        <v>599</v>
      </c>
      <c r="Z1702" t="s">
        <v>600</v>
      </c>
      <c r="AA1702" t="s">
        <v>29</v>
      </c>
      <c r="AB1702" s="3">
        <v>3300</v>
      </c>
      <c r="AC1702">
        <v>0</v>
      </c>
      <c r="AD1702">
        <v>0</v>
      </c>
      <c r="AE1702" s="3">
        <v>3300</v>
      </c>
      <c r="AF1702" s="3">
        <f t="shared" ref="AF1702:AF1765" si="110">AG1702-AE1702</f>
        <v>0</v>
      </c>
      <c r="AG1702" s="3">
        <v>3300</v>
      </c>
      <c r="AH1702" s="3">
        <f t="shared" si="108"/>
        <v>3408.8999999999996</v>
      </c>
      <c r="AI1702" s="3">
        <f t="shared" si="109"/>
        <v>3517.9847999999997</v>
      </c>
      <c r="AJ1702">
        <v>0</v>
      </c>
      <c r="AK1702">
        <v>0</v>
      </c>
      <c r="AL1702">
        <v>0</v>
      </c>
      <c r="AM1702">
        <f t="shared" ref="AM1702:AM1765" si="111">AL1702*2</f>
        <v>0</v>
      </c>
      <c r="AN1702">
        <v>3300</v>
      </c>
      <c r="AO1702">
        <v>0</v>
      </c>
    </row>
    <row r="1703" spans="1:41" hidden="1" x14ac:dyDescent="0.3">
      <c r="A1703">
        <v>12369</v>
      </c>
      <c r="B1703">
        <v>224374</v>
      </c>
      <c r="C1703">
        <v>256795</v>
      </c>
      <c r="D1703">
        <v>6533</v>
      </c>
      <c r="G1703" t="s">
        <v>2172</v>
      </c>
      <c r="H1703" t="s">
        <v>2173</v>
      </c>
      <c r="I1703">
        <v>0</v>
      </c>
      <c r="J1703" t="s">
        <v>519</v>
      </c>
      <c r="K1703" t="s">
        <v>520</v>
      </c>
      <c r="L1703">
        <v>5</v>
      </c>
      <c r="M1703">
        <v>58</v>
      </c>
      <c r="N1703" t="s">
        <v>617</v>
      </c>
      <c r="O1703" t="s">
        <v>618</v>
      </c>
      <c r="P1703" t="s">
        <v>619</v>
      </c>
      <c r="Q1703" t="s">
        <v>524</v>
      </c>
      <c r="R1703" t="s">
        <v>525</v>
      </c>
      <c r="S1703" t="s">
        <v>526</v>
      </c>
      <c r="T1703" t="s">
        <v>527</v>
      </c>
      <c r="U1703" t="s">
        <v>779</v>
      </c>
      <c r="V1703" t="s">
        <v>780</v>
      </c>
      <c r="W1703" t="s">
        <v>530</v>
      </c>
      <c r="X1703" t="s">
        <v>531</v>
      </c>
      <c r="Y1703" t="s">
        <v>706</v>
      </c>
      <c r="Z1703" t="s">
        <v>707</v>
      </c>
      <c r="AA1703" t="s">
        <v>28</v>
      </c>
      <c r="AB1703" s="3">
        <v>4227</v>
      </c>
      <c r="AC1703">
        <v>0</v>
      </c>
      <c r="AD1703">
        <v>0</v>
      </c>
      <c r="AE1703" s="3">
        <v>4227</v>
      </c>
      <c r="AF1703" s="3">
        <f t="shared" si="110"/>
        <v>0</v>
      </c>
      <c r="AG1703" s="3">
        <v>4227</v>
      </c>
      <c r="AH1703" s="3">
        <f t="shared" si="108"/>
        <v>4366.491</v>
      </c>
      <c r="AI1703" s="3">
        <f t="shared" si="109"/>
        <v>4506.2187119999999</v>
      </c>
      <c r="AJ1703">
        <v>0</v>
      </c>
      <c r="AK1703">
        <v>0</v>
      </c>
      <c r="AL1703">
        <v>0</v>
      </c>
      <c r="AM1703">
        <f t="shared" si="111"/>
        <v>0</v>
      </c>
      <c r="AN1703">
        <v>4227</v>
      </c>
      <c r="AO1703">
        <v>0</v>
      </c>
    </row>
    <row r="1704" spans="1:41" hidden="1" x14ac:dyDescent="0.3">
      <c r="A1704">
        <v>10921</v>
      </c>
      <c r="B1704">
        <v>206107</v>
      </c>
      <c r="C1704">
        <v>243522</v>
      </c>
      <c r="D1704">
        <v>237</v>
      </c>
      <c r="G1704" t="s">
        <v>1124</v>
      </c>
      <c r="H1704" t="s">
        <v>1125</v>
      </c>
      <c r="I1704">
        <v>0</v>
      </c>
      <c r="J1704" t="s">
        <v>519</v>
      </c>
      <c r="K1704" t="s">
        <v>520</v>
      </c>
      <c r="L1704">
        <v>3</v>
      </c>
      <c r="M1704">
        <v>35</v>
      </c>
      <c r="N1704" t="s">
        <v>569</v>
      </c>
      <c r="O1704" t="s">
        <v>570</v>
      </c>
      <c r="P1704" t="s">
        <v>571</v>
      </c>
      <c r="Q1704" t="s">
        <v>524</v>
      </c>
      <c r="R1704" t="s">
        <v>525</v>
      </c>
      <c r="S1704" t="s">
        <v>526</v>
      </c>
      <c r="T1704" t="s">
        <v>527</v>
      </c>
      <c r="U1704" t="s">
        <v>528</v>
      </c>
      <c r="V1704" t="s">
        <v>529</v>
      </c>
      <c r="W1704" t="s">
        <v>541</v>
      </c>
      <c r="X1704" t="s">
        <v>542</v>
      </c>
      <c r="Y1704" t="s">
        <v>532</v>
      </c>
      <c r="Z1704" t="s">
        <v>533</v>
      </c>
      <c r="AA1704" t="s">
        <v>28</v>
      </c>
      <c r="AB1704" s="3">
        <v>4100</v>
      </c>
      <c r="AC1704">
        <v>0</v>
      </c>
      <c r="AD1704">
        <v>0</v>
      </c>
      <c r="AE1704" s="3">
        <v>4100</v>
      </c>
      <c r="AF1704" s="3">
        <f t="shared" si="110"/>
        <v>0</v>
      </c>
      <c r="AG1704" s="3">
        <v>4100</v>
      </c>
      <c r="AH1704" s="3">
        <f t="shared" si="108"/>
        <v>4235.2999999999993</v>
      </c>
      <c r="AI1704" s="3">
        <f t="shared" si="109"/>
        <v>4370.8295999999991</v>
      </c>
      <c r="AJ1704">
        <v>0</v>
      </c>
      <c r="AK1704">
        <v>0</v>
      </c>
      <c r="AL1704">
        <v>143.47999999999999</v>
      </c>
      <c r="AM1704">
        <f t="shared" si="111"/>
        <v>286.95999999999998</v>
      </c>
      <c r="AN1704">
        <v>3956.52</v>
      </c>
      <c r="AO1704">
        <v>3.5</v>
      </c>
    </row>
    <row r="1705" spans="1:41" hidden="1" x14ac:dyDescent="0.3">
      <c r="A1705">
        <v>12244</v>
      </c>
      <c r="B1705">
        <v>225847</v>
      </c>
      <c r="C1705">
        <v>257450</v>
      </c>
      <c r="D1705">
        <v>6515</v>
      </c>
      <c r="G1705" t="s">
        <v>1890</v>
      </c>
      <c r="H1705" t="s">
        <v>1891</v>
      </c>
      <c r="I1705">
        <v>0</v>
      </c>
      <c r="J1705" t="s">
        <v>519</v>
      </c>
      <c r="K1705" t="s">
        <v>520</v>
      </c>
      <c r="L1705">
        <v>5</v>
      </c>
      <c r="M1705">
        <v>58</v>
      </c>
      <c r="N1705" t="s">
        <v>617</v>
      </c>
      <c r="O1705" t="s">
        <v>618</v>
      </c>
      <c r="P1705" t="s">
        <v>619</v>
      </c>
      <c r="Q1705" t="s">
        <v>524</v>
      </c>
      <c r="R1705" t="s">
        <v>525</v>
      </c>
      <c r="S1705" t="s">
        <v>526</v>
      </c>
      <c r="T1705" t="s">
        <v>527</v>
      </c>
      <c r="U1705" t="s">
        <v>779</v>
      </c>
      <c r="V1705" t="s">
        <v>780</v>
      </c>
      <c r="W1705" t="s">
        <v>541</v>
      </c>
      <c r="X1705" t="s">
        <v>542</v>
      </c>
      <c r="Y1705" t="s">
        <v>1442</v>
      </c>
      <c r="Z1705" t="s">
        <v>1443</v>
      </c>
      <c r="AA1705" t="s">
        <v>29</v>
      </c>
      <c r="AB1705" s="3">
        <v>2755</v>
      </c>
      <c r="AC1705">
        <v>0</v>
      </c>
      <c r="AD1705">
        <v>0</v>
      </c>
      <c r="AE1705" s="3">
        <v>3255</v>
      </c>
      <c r="AF1705" s="3">
        <f t="shared" si="110"/>
        <v>0</v>
      </c>
      <c r="AG1705" s="3">
        <v>3255</v>
      </c>
      <c r="AH1705" s="3">
        <f t="shared" si="108"/>
        <v>3362.4149999999995</v>
      </c>
      <c r="AI1705" s="3">
        <f t="shared" si="109"/>
        <v>3470.0122799999995</v>
      </c>
      <c r="AJ1705">
        <v>0</v>
      </c>
      <c r="AK1705">
        <v>0</v>
      </c>
      <c r="AL1705">
        <v>2688</v>
      </c>
      <c r="AM1705">
        <f t="shared" si="111"/>
        <v>5376</v>
      </c>
      <c r="AN1705">
        <v>567</v>
      </c>
      <c r="AO1705">
        <v>82.58</v>
      </c>
    </row>
    <row r="1706" spans="1:41" hidden="1" x14ac:dyDescent="0.3">
      <c r="A1706">
        <v>10726</v>
      </c>
      <c r="B1706">
        <v>224104</v>
      </c>
      <c r="C1706">
        <v>256693</v>
      </c>
      <c r="D1706">
        <v>42</v>
      </c>
      <c r="G1706" t="s">
        <v>701</v>
      </c>
      <c r="H1706" t="s">
        <v>702</v>
      </c>
      <c r="I1706">
        <v>0</v>
      </c>
      <c r="J1706" t="s">
        <v>519</v>
      </c>
      <c r="K1706" t="s">
        <v>520</v>
      </c>
      <c r="L1706">
        <v>3</v>
      </c>
      <c r="M1706">
        <v>40</v>
      </c>
      <c r="N1706" t="s">
        <v>703</v>
      </c>
      <c r="O1706" t="s">
        <v>704</v>
      </c>
      <c r="P1706" t="s">
        <v>705</v>
      </c>
      <c r="Q1706" t="s">
        <v>524</v>
      </c>
      <c r="R1706" t="s">
        <v>525</v>
      </c>
      <c r="S1706" t="s">
        <v>526</v>
      </c>
      <c r="T1706" t="s">
        <v>527</v>
      </c>
      <c r="U1706" t="s">
        <v>539</v>
      </c>
      <c r="V1706" t="s">
        <v>540</v>
      </c>
      <c r="W1706" t="s">
        <v>541</v>
      </c>
      <c r="X1706" t="s">
        <v>542</v>
      </c>
      <c r="Y1706" t="s">
        <v>706</v>
      </c>
      <c r="Z1706" t="s">
        <v>707</v>
      </c>
      <c r="AA1706" t="s">
        <v>28</v>
      </c>
      <c r="AB1706" s="3">
        <v>4000</v>
      </c>
      <c r="AC1706">
        <v>0</v>
      </c>
      <c r="AD1706">
        <v>0</v>
      </c>
      <c r="AE1706" s="3">
        <v>4000</v>
      </c>
      <c r="AF1706" s="3">
        <f t="shared" si="110"/>
        <v>0</v>
      </c>
      <c r="AG1706" s="3">
        <v>4000</v>
      </c>
      <c r="AH1706" s="3">
        <f t="shared" si="108"/>
        <v>4132</v>
      </c>
      <c r="AI1706" s="3">
        <f t="shared" si="109"/>
        <v>4264.2240000000002</v>
      </c>
      <c r="AJ1706">
        <v>0</v>
      </c>
      <c r="AK1706">
        <v>0</v>
      </c>
      <c r="AL1706">
        <v>2044.5</v>
      </c>
      <c r="AM1706">
        <f t="shared" si="111"/>
        <v>4089</v>
      </c>
      <c r="AN1706">
        <v>1955.5</v>
      </c>
      <c r="AO1706">
        <v>51.11</v>
      </c>
    </row>
    <row r="1707" spans="1:41" hidden="1" x14ac:dyDescent="0.3">
      <c r="A1707">
        <v>12273</v>
      </c>
      <c r="B1707">
        <v>231982</v>
      </c>
      <c r="C1707">
        <v>256383</v>
      </c>
      <c r="D1707">
        <v>6629</v>
      </c>
      <c r="G1707" t="s">
        <v>1986</v>
      </c>
      <c r="H1707" t="s">
        <v>1987</v>
      </c>
      <c r="I1707">
        <v>0</v>
      </c>
      <c r="J1707" t="s">
        <v>519</v>
      </c>
      <c r="K1707" t="s">
        <v>520</v>
      </c>
      <c r="L1707">
        <v>5</v>
      </c>
      <c r="M1707">
        <v>58</v>
      </c>
      <c r="N1707" t="s">
        <v>617</v>
      </c>
      <c r="O1707" t="s">
        <v>618</v>
      </c>
      <c r="P1707" t="s">
        <v>619</v>
      </c>
      <c r="Q1707" t="s">
        <v>524</v>
      </c>
      <c r="R1707" t="s">
        <v>525</v>
      </c>
      <c r="S1707" t="s">
        <v>526</v>
      </c>
      <c r="T1707" t="s">
        <v>527</v>
      </c>
      <c r="U1707" t="s">
        <v>779</v>
      </c>
      <c r="V1707" t="s">
        <v>780</v>
      </c>
      <c r="W1707" t="s">
        <v>541</v>
      </c>
      <c r="X1707" t="s">
        <v>542</v>
      </c>
      <c r="Y1707" t="s">
        <v>1102</v>
      </c>
      <c r="Z1707" t="s">
        <v>1103</v>
      </c>
      <c r="AA1707" t="s">
        <v>24</v>
      </c>
      <c r="AB1707" s="3">
        <v>51516</v>
      </c>
      <c r="AC1707">
        <v>0</v>
      </c>
      <c r="AD1707">
        <v>0</v>
      </c>
      <c r="AE1707" s="3">
        <v>51516</v>
      </c>
      <c r="AF1707" s="3">
        <f t="shared" si="110"/>
        <v>0</v>
      </c>
      <c r="AG1707" s="3">
        <v>51516</v>
      </c>
      <c r="AH1707" s="3">
        <f t="shared" si="108"/>
        <v>53216.027999999998</v>
      </c>
      <c r="AI1707" s="3">
        <f t="shared" si="109"/>
        <v>54918.940896</v>
      </c>
      <c r="AJ1707">
        <v>0</v>
      </c>
      <c r="AK1707">
        <v>0</v>
      </c>
      <c r="AL1707">
        <v>6289.13</v>
      </c>
      <c r="AM1707">
        <f t="shared" si="111"/>
        <v>12578.26</v>
      </c>
      <c r="AN1707">
        <v>45226.87</v>
      </c>
      <c r="AO1707">
        <v>12.21</v>
      </c>
    </row>
    <row r="1708" spans="1:41" hidden="1" x14ac:dyDescent="0.3">
      <c r="A1708">
        <v>10778</v>
      </c>
      <c r="B1708">
        <v>208194</v>
      </c>
      <c r="C1708">
        <v>245577</v>
      </c>
      <c r="D1708">
        <v>94</v>
      </c>
      <c r="G1708" t="s">
        <v>852</v>
      </c>
      <c r="H1708" t="s">
        <v>853</v>
      </c>
      <c r="I1708">
        <v>0</v>
      </c>
      <c r="J1708" t="s">
        <v>519</v>
      </c>
      <c r="K1708" t="s">
        <v>520</v>
      </c>
      <c r="L1708">
        <v>7</v>
      </c>
      <c r="M1708">
        <v>76</v>
      </c>
      <c r="N1708" t="s">
        <v>521</v>
      </c>
      <c r="O1708" t="s">
        <v>522</v>
      </c>
      <c r="P1708" t="s">
        <v>523</v>
      </c>
      <c r="Q1708" t="s">
        <v>524</v>
      </c>
      <c r="R1708" t="s">
        <v>525</v>
      </c>
      <c r="S1708" t="s">
        <v>526</v>
      </c>
      <c r="T1708" t="s">
        <v>527</v>
      </c>
      <c r="U1708" t="s">
        <v>554</v>
      </c>
      <c r="V1708" t="s">
        <v>555</v>
      </c>
      <c r="W1708" t="s">
        <v>530</v>
      </c>
      <c r="X1708" t="s">
        <v>531</v>
      </c>
      <c r="Y1708" t="s">
        <v>727</v>
      </c>
      <c r="Z1708" t="s">
        <v>728</v>
      </c>
      <c r="AA1708" t="s">
        <v>29</v>
      </c>
      <c r="AB1708" s="3">
        <v>3200</v>
      </c>
      <c r="AC1708">
        <v>0</v>
      </c>
      <c r="AD1708">
        <v>0</v>
      </c>
      <c r="AE1708" s="3">
        <v>3200</v>
      </c>
      <c r="AF1708" s="3">
        <f t="shared" si="110"/>
        <v>0</v>
      </c>
      <c r="AG1708" s="3">
        <v>3200</v>
      </c>
      <c r="AH1708" s="3">
        <f t="shared" si="108"/>
        <v>3305.6</v>
      </c>
      <c r="AI1708" s="3">
        <f t="shared" si="109"/>
        <v>3411.3791999999999</v>
      </c>
      <c r="AJ1708">
        <v>0</v>
      </c>
      <c r="AK1708">
        <v>0</v>
      </c>
      <c r="AL1708">
        <v>0</v>
      </c>
      <c r="AM1708">
        <f t="shared" si="111"/>
        <v>0</v>
      </c>
      <c r="AN1708">
        <v>3200</v>
      </c>
      <c r="AO1708">
        <v>0</v>
      </c>
    </row>
    <row r="1709" spans="1:41" hidden="1" x14ac:dyDescent="0.3">
      <c r="A1709">
        <v>11011</v>
      </c>
      <c r="B1709">
        <v>200537</v>
      </c>
      <c r="C1709">
        <v>238039</v>
      </c>
      <c r="D1709">
        <v>327</v>
      </c>
      <c r="G1709" t="s">
        <v>1292</v>
      </c>
      <c r="H1709" t="s">
        <v>1293</v>
      </c>
      <c r="I1709">
        <v>0</v>
      </c>
      <c r="J1709" t="s">
        <v>519</v>
      </c>
      <c r="K1709" t="s">
        <v>520</v>
      </c>
      <c r="L1709">
        <v>6</v>
      </c>
      <c r="M1709">
        <v>75</v>
      </c>
      <c r="N1709" t="s">
        <v>635</v>
      </c>
      <c r="O1709" t="s">
        <v>636</v>
      </c>
      <c r="P1709" t="s">
        <v>637</v>
      </c>
      <c r="Q1709" t="s">
        <v>524</v>
      </c>
      <c r="R1709" t="s">
        <v>525</v>
      </c>
      <c r="S1709" t="s">
        <v>526</v>
      </c>
      <c r="T1709" t="s">
        <v>527</v>
      </c>
      <c r="U1709" t="s">
        <v>554</v>
      </c>
      <c r="V1709" t="s">
        <v>555</v>
      </c>
      <c r="W1709" t="s">
        <v>541</v>
      </c>
      <c r="X1709" t="s">
        <v>542</v>
      </c>
      <c r="Y1709" t="s">
        <v>727</v>
      </c>
      <c r="Z1709" t="s">
        <v>728</v>
      </c>
      <c r="AA1709" t="s">
        <v>29</v>
      </c>
      <c r="AB1709" s="3">
        <v>3195</v>
      </c>
      <c r="AC1709">
        <v>0</v>
      </c>
      <c r="AD1709">
        <v>0</v>
      </c>
      <c r="AE1709" s="3">
        <v>3195</v>
      </c>
      <c r="AF1709" s="3">
        <f t="shared" si="110"/>
        <v>0</v>
      </c>
      <c r="AG1709" s="3">
        <v>3195</v>
      </c>
      <c r="AH1709" s="3">
        <f t="shared" si="108"/>
        <v>3300.4349999999999</v>
      </c>
      <c r="AI1709" s="3">
        <f t="shared" si="109"/>
        <v>3406.0489200000002</v>
      </c>
      <c r="AJ1709">
        <v>0</v>
      </c>
      <c r="AK1709">
        <v>0</v>
      </c>
      <c r="AL1709">
        <v>0</v>
      </c>
      <c r="AM1709">
        <f t="shared" si="111"/>
        <v>0</v>
      </c>
      <c r="AN1709">
        <v>3195</v>
      </c>
      <c r="AO1709">
        <v>0</v>
      </c>
    </row>
    <row r="1710" spans="1:41" hidden="1" x14ac:dyDescent="0.3">
      <c r="A1710">
        <v>11014</v>
      </c>
      <c r="B1710">
        <v>224105</v>
      </c>
      <c r="C1710">
        <v>256694</v>
      </c>
      <c r="D1710">
        <v>330</v>
      </c>
      <c r="G1710" t="s">
        <v>1298</v>
      </c>
      <c r="H1710" t="s">
        <v>1299</v>
      </c>
      <c r="I1710">
        <v>0</v>
      </c>
      <c r="J1710" t="s">
        <v>519</v>
      </c>
      <c r="K1710" t="s">
        <v>520</v>
      </c>
      <c r="L1710">
        <v>6</v>
      </c>
      <c r="M1710">
        <v>64</v>
      </c>
      <c r="N1710" t="s">
        <v>626</v>
      </c>
      <c r="O1710" t="s">
        <v>627</v>
      </c>
      <c r="P1710" t="s">
        <v>628</v>
      </c>
      <c r="Q1710" t="s">
        <v>524</v>
      </c>
      <c r="R1710" t="s">
        <v>525</v>
      </c>
      <c r="S1710" t="s">
        <v>526</v>
      </c>
      <c r="T1710" t="s">
        <v>527</v>
      </c>
      <c r="U1710" t="s">
        <v>528</v>
      </c>
      <c r="V1710" t="s">
        <v>529</v>
      </c>
      <c r="W1710" t="s">
        <v>629</v>
      </c>
      <c r="X1710" t="s">
        <v>630</v>
      </c>
      <c r="Y1710" t="s">
        <v>706</v>
      </c>
      <c r="Z1710" t="s">
        <v>707</v>
      </c>
      <c r="AA1710" t="s">
        <v>28</v>
      </c>
      <c r="AB1710" s="3">
        <v>4000</v>
      </c>
      <c r="AC1710">
        <v>0</v>
      </c>
      <c r="AD1710">
        <v>0</v>
      </c>
      <c r="AE1710" s="3">
        <v>4000</v>
      </c>
      <c r="AF1710" s="3">
        <f t="shared" si="110"/>
        <v>0</v>
      </c>
      <c r="AG1710" s="3">
        <v>4000</v>
      </c>
      <c r="AH1710" s="3">
        <f t="shared" si="108"/>
        <v>4132</v>
      </c>
      <c r="AI1710" s="3">
        <f t="shared" si="109"/>
        <v>4264.2240000000002</v>
      </c>
      <c r="AJ1710">
        <v>0</v>
      </c>
      <c r="AK1710">
        <v>0</v>
      </c>
      <c r="AL1710">
        <v>0</v>
      </c>
      <c r="AM1710">
        <f t="shared" si="111"/>
        <v>0</v>
      </c>
      <c r="AN1710">
        <v>4000</v>
      </c>
      <c r="AO1710">
        <v>0</v>
      </c>
    </row>
    <row r="1711" spans="1:41" hidden="1" x14ac:dyDescent="0.3">
      <c r="A1711">
        <v>12245</v>
      </c>
      <c r="B1711">
        <v>225833</v>
      </c>
      <c r="C1711">
        <v>257436</v>
      </c>
      <c r="D1711">
        <v>6516</v>
      </c>
      <c r="G1711" t="s">
        <v>1892</v>
      </c>
      <c r="H1711" t="s">
        <v>1893</v>
      </c>
      <c r="I1711">
        <v>0</v>
      </c>
      <c r="J1711" t="s">
        <v>519</v>
      </c>
      <c r="K1711" t="s">
        <v>520</v>
      </c>
      <c r="L1711">
        <v>5</v>
      </c>
      <c r="M1711">
        <v>58</v>
      </c>
      <c r="N1711" t="s">
        <v>617</v>
      </c>
      <c r="O1711" t="s">
        <v>618</v>
      </c>
      <c r="P1711" t="s">
        <v>619</v>
      </c>
      <c r="Q1711" t="s">
        <v>524</v>
      </c>
      <c r="R1711" t="s">
        <v>525</v>
      </c>
      <c r="S1711" t="s">
        <v>526</v>
      </c>
      <c r="T1711" t="s">
        <v>527</v>
      </c>
      <c r="U1711" t="s">
        <v>779</v>
      </c>
      <c r="V1711" t="s">
        <v>780</v>
      </c>
      <c r="W1711" t="s">
        <v>541</v>
      </c>
      <c r="X1711" t="s">
        <v>542</v>
      </c>
      <c r="Y1711" t="s">
        <v>1442</v>
      </c>
      <c r="Z1711" t="s">
        <v>1443</v>
      </c>
      <c r="AA1711" t="s">
        <v>29</v>
      </c>
      <c r="AB1711" s="3">
        <v>2755</v>
      </c>
      <c r="AC1711">
        <v>400</v>
      </c>
      <c r="AD1711">
        <v>0</v>
      </c>
      <c r="AE1711" s="3">
        <v>3155</v>
      </c>
      <c r="AF1711" s="3">
        <f t="shared" si="110"/>
        <v>0</v>
      </c>
      <c r="AG1711" s="3">
        <v>3155</v>
      </c>
      <c r="AH1711" s="3">
        <f t="shared" si="108"/>
        <v>3259.1149999999998</v>
      </c>
      <c r="AI1711" s="3">
        <f t="shared" si="109"/>
        <v>3363.4066800000001</v>
      </c>
      <c r="AJ1711">
        <v>0</v>
      </c>
      <c r="AK1711">
        <v>0</v>
      </c>
      <c r="AL1711">
        <v>3079.3</v>
      </c>
      <c r="AM1711">
        <f t="shared" si="111"/>
        <v>6158.6</v>
      </c>
      <c r="AN1711">
        <v>75.7</v>
      </c>
      <c r="AO1711">
        <v>97.6</v>
      </c>
    </row>
    <row r="1712" spans="1:41" hidden="1" x14ac:dyDescent="0.3">
      <c r="A1712">
        <v>12246</v>
      </c>
      <c r="B1712">
        <v>225834</v>
      </c>
      <c r="C1712">
        <v>257437</v>
      </c>
      <c r="D1712">
        <v>6517</v>
      </c>
      <c r="G1712" t="s">
        <v>1896</v>
      </c>
      <c r="H1712" t="s">
        <v>1897</v>
      </c>
      <c r="I1712">
        <v>0</v>
      </c>
      <c r="J1712" t="s">
        <v>519</v>
      </c>
      <c r="K1712" t="s">
        <v>520</v>
      </c>
      <c r="L1712">
        <v>5</v>
      </c>
      <c r="M1712">
        <v>58</v>
      </c>
      <c r="N1712" t="s">
        <v>617</v>
      </c>
      <c r="O1712" t="s">
        <v>618</v>
      </c>
      <c r="P1712" t="s">
        <v>619</v>
      </c>
      <c r="Q1712" t="s">
        <v>524</v>
      </c>
      <c r="R1712" t="s">
        <v>525</v>
      </c>
      <c r="S1712" t="s">
        <v>526</v>
      </c>
      <c r="T1712" t="s">
        <v>527</v>
      </c>
      <c r="U1712" t="s">
        <v>779</v>
      </c>
      <c r="V1712" t="s">
        <v>780</v>
      </c>
      <c r="W1712" t="s">
        <v>541</v>
      </c>
      <c r="X1712" t="s">
        <v>542</v>
      </c>
      <c r="Y1712" t="s">
        <v>1442</v>
      </c>
      <c r="Z1712" t="s">
        <v>1443</v>
      </c>
      <c r="AA1712" t="s">
        <v>29</v>
      </c>
      <c r="AB1712" s="3">
        <v>2755</v>
      </c>
      <c r="AC1712">
        <v>400</v>
      </c>
      <c r="AD1712">
        <v>0</v>
      </c>
      <c r="AE1712" s="3">
        <v>3155</v>
      </c>
      <c r="AF1712" s="3">
        <f t="shared" si="110"/>
        <v>0</v>
      </c>
      <c r="AG1712" s="3">
        <v>3155</v>
      </c>
      <c r="AH1712" s="3">
        <f t="shared" si="108"/>
        <v>3259.1149999999998</v>
      </c>
      <c r="AI1712" s="3">
        <f t="shared" si="109"/>
        <v>3363.4066800000001</v>
      </c>
      <c r="AJ1712">
        <v>0</v>
      </c>
      <c r="AK1712">
        <v>0</v>
      </c>
      <c r="AL1712">
        <v>3051</v>
      </c>
      <c r="AM1712">
        <f t="shared" si="111"/>
        <v>6102</v>
      </c>
      <c r="AN1712">
        <v>104</v>
      </c>
      <c r="AO1712">
        <v>96.7</v>
      </c>
    </row>
    <row r="1713" spans="1:41" hidden="1" x14ac:dyDescent="0.3">
      <c r="A1713">
        <v>12274</v>
      </c>
      <c r="B1713">
        <v>231980</v>
      </c>
      <c r="C1713">
        <v>256381</v>
      </c>
      <c r="D1713">
        <v>6630</v>
      </c>
      <c r="G1713" t="s">
        <v>1990</v>
      </c>
      <c r="H1713" t="s">
        <v>1991</v>
      </c>
      <c r="I1713">
        <v>0</v>
      </c>
      <c r="J1713" t="s">
        <v>519</v>
      </c>
      <c r="K1713" t="s">
        <v>520</v>
      </c>
      <c r="L1713">
        <v>5</v>
      </c>
      <c r="M1713">
        <v>58</v>
      </c>
      <c r="N1713" t="s">
        <v>617</v>
      </c>
      <c r="O1713" t="s">
        <v>618</v>
      </c>
      <c r="P1713" t="s">
        <v>619</v>
      </c>
      <c r="Q1713" t="s">
        <v>524</v>
      </c>
      <c r="R1713" t="s">
        <v>525</v>
      </c>
      <c r="S1713" t="s">
        <v>526</v>
      </c>
      <c r="T1713" t="s">
        <v>527</v>
      </c>
      <c r="U1713" t="s">
        <v>779</v>
      </c>
      <c r="V1713" t="s">
        <v>780</v>
      </c>
      <c r="W1713" t="s">
        <v>541</v>
      </c>
      <c r="X1713" t="s">
        <v>542</v>
      </c>
      <c r="Y1713" t="s">
        <v>1102</v>
      </c>
      <c r="Z1713" t="s">
        <v>1103</v>
      </c>
      <c r="AA1713" t="s">
        <v>24</v>
      </c>
      <c r="AB1713" s="3">
        <v>51516</v>
      </c>
      <c r="AC1713">
        <v>0</v>
      </c>
      <c r="AD1713">
        <v>0</v>
      </c>
      <c r="AE1713" s="3">
        <v>51516</v>
      </c>
      <c r="AF1713" s="3">
        <f t="shared" si="110"/>
        <v>0</v>
      </c>
      <c r="AG1713" s="3">
        <v>51516</v>
      </c>
      <c r="AH1713" s="3">
        <f t="shared" si="108"/>
        <v>53216.027999999998</v>
      </c>
      <c r="AI1713" s="3">
        <f t="shared" si="109"/>
        <v>54918.940896</v>
      </c>
      <c r="AJ1713">
        <v>0</v>
      </c>
      <c r="AK1713">
        <v>0</v>
      </c>
      <c r="AL1713">
        <v>2612.39</v>
      </c>
      <c r="AM1713">
        <f t="shared" si="111"/>
        <v>5224.78</v>
      </c>
      <c r="AN1713">
        <v>48903.61</v>
      </c>
      <c r="AO1713">
        <v>5.07</v>
      </c>
    </row>
    <row r="1714" spans="1:41" hidden="1" x14ac:dyDescent="0.3">
      <c r="A1714">
        <v>10782</v>
      </c>
      <c r="B1714">
        <v>224874</v>
      </c>
      <c r="C1714">
        <v>257052</v>
      </c>
      <c r="D1714">
        <v>98</v>
      </c>
      <c r="G1714" t="s">
        <v>861</v>
      </c>
      <c r="H1714" t="s">
        <v>862</v>
      </c>
      <c r="I1714">
        <v>0</v>
      </c>
      <c r="J1714" t="s">
        <v>519</v>
      </c>
      <c r="K1714" t="s">
        <v>520</v>
      </c>
      <c r="L1714">
        <v>4</v>
      </c>
      <c r="M1714">
        <v>54</v>
      </c>
      <c r="N1714" t="s">
        <v>804</v>
      </c>
      <c r="O1714" t="s">
        <v>805</v>
      </c>
      <c r="P1714" t="s">
        <v>806</v>
      </c>
      <c r="Q1714" t="s">
        <v>524</v>
      </c>
      <c r="R1714" t="s">
        <v>525</v>
      </c>
      <c r="S1714" t="s">
        <v>526</v>
      </c>
      <c r="T1714" t="s">
        <v>527</v>
      </c>
      <c r="U1714" t="s">
        <v>539</v>
      </c>
      <c r="V1714" t="s">
        <v>540</v>
      </c>
      <c r="W1714" t="s">
        <v>541</v>
      </c>
      <c r="X1714" t="s">
        <v>542</v>
      </c>
      <c r="Y1714" t="s">
        <v>532</v>
      </c>
      <c r="Z1714" t="s">
        <v>533</v>
      </c>
      <c r="AA1714" t="s">
        <v>28</v>
      </c>
      <c r="AB1714" s="3">
        <v>3971</v>
      </c>
      <c r="AC1714">
        <v>0</v>
      </c>
      <c r="AD1714">
        <v>0</v>
      </c>
      <c r="AE1714" s="3">
        <v>3971</v>
      </c>
      <c r="AF1714" s="3">
        <f t="shared" si="110"/>
        <v>0</v>
      </c>
      <c r="AG1714" s="3">
        <v>3971</v>
      </c>
      <c r="AH1714" s="3">
        <f t="shared" si="108"/>
        <v>4102.0429999999997</v>
      </c>
      <c r="AI1714" s="3">
        <f t="shared" si="109"/>
        <v>4233.308376</v>
      </c>
      <c r="AJ1714">
        <v>0</v>
      </c>
      <c r="AK1714">
        <v>0</v>
      </c>
      <c r="AL1714">
        <v>0</v>
      </c>
      <c r="AM1714">
        <f t="shared" si="111"/>
        <v>0</v>
      </c>
      <c r="AN1714">
        <v>3971</v>
      </c>
      <c r="AO1714">
        <v>0</v>
      </c>
    </row>
    <row r="1715" spans="1:41" hidden="1" x14ac:dyDescent="0.3">
      <c r="A1715">
        <v>12258</v>
      </c>
      <c r="B1715">
        <v>224261</v>
      </c>
      <c r="C1715">
        <v>256705</v>
      </c>
      <c r="D1715">
        <v>6592</v>
      </c>
      <c r="G1715" t="s">
        <v>1944</v>
      </c>
      <c r="H1715" t="s">
        <v>1945</v>
      </c>
      <c r="I1715">
        <v>0</v>
      </c>
      <c r="J1715" t="s">
        <v>519</v>
      </c>
      <c r="K1715" t="s">
        <v>520</v>
      </c>
      <c r="L1715">
        <v>5</v>
      </c>
      <c r="M1715">
        <v>58</v>
      </c>
      <c r="N1715" t="s">
        <v>617</v>
      </c>
      <c r="O1715" t="s">
        <v>618</v>
      </c>
      <c r="P1715" t="s">
        <v>619</v>
      </c>
      <c r="Q1715" t="s">
        <v>524</v>
      </c>
      <c r="R1715" t="s">
        <v>525</v>
      </c>
      <c r="S1715" t="s">
        <v>526</v>
      </c>
      <c r="T1715" t="s">
        <v>527</v>
      </c>
      <c r="U1715" t="s">
        <v>779</v>
      </c>
      <c r="V1715" t="s">
        <v>780</v>
      </c>
      <c r="W1715" t="s">
        <v>530</v>
      </c>
      <c r="X1715" t="s">
        <v>531</v>
      </c>
      <c r="Y1715" t="s">
        <v>706</v>
      </c>
      <c r="Z1715" t="s">
        <v>707</v>
      </c>
      <c r="AA1715" t="s">
        <v>28</v>
      </c>
      <c r="AB1715" s="3">
        <v>3917</v>
      </c>
      <c r="AC1715">
        <v>0</v>
      </c>
      <c r="AD1715">
        <v>0</v>
      </c>
      <c r="AE1715" s="3">
        <v>3917</v>
      </c>
      <c r="AF1715" s="3">
        <f t="shared" si="110"/>
        <v>0</v>
      </c>
      <c r="AG1715" s="3">
        <v>3917</v>
      </c>
      <c r="AH1715" s="3">
        <f t="shared" si="108"/>
        <v>4046.2609999999995</v>
      </c>
      <c r="AI1715" s="3">
        <f t="shared" si="109"/>
        <v>4175.741352</v>
      </c>
      <c r="AJ1715">
        <v>0</v>
      </c>
      <c r="AK1715">
        <v>0</v>
      </c>
      <c r="AL1715">
        <v>0</v>
      </c>
      <c r="AM1715">
        <f t="shared" si="111"/>
        <v>0</v>
      </c>
      <c r="AN1715">
        <v>3917</v>
      </c>
      <c r="AO1715">
        <v>0</v>
      </c>
    </row>
    <row r="1716" spans="1:41" hidden="1" x14ac:dyDescent="0.3">
      <c r="A1716">
        <v>12254</v>
      </c>
      <c r="B1716">
        <v>225842</v>
      </c>
      <c r="C1716">
        <v>257445</v>
      </c>
      <c r="D1716">
        <v>6588</v>
      </c>
      <c r="G1716" t="s">
        <v>1928</v>
      </c>
      <c r="H1716" t="s">
        <v>1929</v>
      </c>
      <c r="I1716">
        <v>0</v>
      </c>
      <c r="J1716" t="s">
        <v>519</v>
      </c>
      <c r="K1716" t="s">
        <v>520</v>
      </c>
      <c r="L1716">
        <v>5</v>
      </c>
      <c r="M1716">
        <v>58</v>
      </c>
      <c r="N1716" t="s">
        <v>617</v>
      </c>
      <c r="O1716" t="s">
        <v>618</v>
      </c>
      <c r="P1716" t="s">
        <v>619</v>
      </c>
      <c r="Q1716" t="s">
        <v>524</v>
      </c>
      <c r="R1716" t="s">
        <v>525</v>
      </c>
      <c r="S1716" t="s">
        <v>526</v>
      </c>
      <c r="T1716" t="s">
        <v>527</v>
      </c>
      <c r="U1716" t="s">
        <v>779</v>
      </c>
      <c r="V1716" t="s">
        <v>780</v>
      </c>
      <c r="W1716" t="s">
        <v>541</v>
      </c>
      <c r="X1716" t="s">
        <v>542</v>
      </c>
      <c r="Y1716" t="s">
        <v>1442</v>
      </c>
      <c r="Z1716" t="s">
        <v>1443</v>
      </c>
      <c r="AA1716" t="s">
        <v>29</v>
      </c>
      <c r="AB1716" s="3">
        <v>2755</v>
      </c>
      <c r="AC1716">
        <v>400</v>
      </c>
      <c r="AD1716">
        <v>0</v>
      </c>
      <c r="AE1716" s="3">
        <v>3155</v>
      </c>
      <c r="AF1716" s="3">
        <f t="shared" si="110"/>
        <v>0</v>
      </c>
      <c r="AG1716" s="3">
        <v>3155</v>
      </c>
      <c r="AH1716" s="3">
        <f t="shared" si="108"/>
        <v>3259.1149999999998</v>
      </c>
      <c r="AI1716" s="3">
        <f t="shared" si="109"/>
        <v>3363.4066800000001</v>
      </c>
      <c r="AJ1716">
        <v>0</v>
      </c>
      <c r="AK1716">
        <v>0</v>
      </c>
      <c r="AL1716">
        <v>3035.83</v>
      </c>
      <c r="AM1716">
        <f t="shared" si="111"/>
        <v>6071.66</v>
      </c>
      <c r="AN1716">
        <v>119.17</v>
      </c>
      <c r="AO1716">
        <v>96.22</v>
      </c>
    </row>
    <row r="1717" spans="1:41" hidden="1" x14ac:dyDescent="0.3">
      <c r="A1717">
        <v>10793</v>
      </c>
      <c r="B1717">
        <v>209200</v>
      </c>
      <c r="C1717">
        <v>246563</v>
      </c>
      <c r="D1717">
        <v>109</v>
      </c>
      <c r="G1717" t="s">
        <v>878</v>
      </c>
      <c r="H1717" t="s">
        <v>879</v>
      </c>
      <c r="I1717">
        <v>0</v>
      </c>
      <c r="J1717" t="s">
        <v>519</v>
      </c>
      <c r="K1717" t="s">
        <v>520</v>
      </c>
      <c r="L1717">
        <v>10</v>
      </c>
      <c r="M1717">
        <v>104</v>
      </c>
      <c r="N1717" t="s">
        <v>564</v>
      </c>
      <c r="O1717" t="s">
        <v>565</v>
      </c>
      <c r="P1717" t="s">
        <v>566</v>
      </c>
      <c r="Q1717" t="s">
        <v>524</v>
      </c>
      <c r="R1717" t="s">
        <v>525</v>
      </c>
      <c r="S1717" t="s">
        <v>526</v>
      </c>
      <c r="T1717" t="s">
        <v>527</v>
      </c>
      <c r="U1717" t="s">
        <v>554</v>
      </c>
      <c r="V1717" t="s">
        <v>555</v>
      </c>
      <c r="W1717" t="s">
        <v>541</v>
      </c>
      <c r="X1717" t="s">
        <v>542</v>
      </c>
      <c r="Y1717" t="s">
        <v>727</v>
      </c>
      <c r="Z1717" t="s">
        <v>728</v>
      </c>
      <c r="AA1717" t="s">
        <v>29</v>
      </c>
      <c r="AB1717" s="3">
        <v>3124</v>
      </c>
      <c r="AC1717">
        <v>0</v>
      </c>
      <c r="AD1717">
        <v>0</v>
      </c>
      <c r="AE1717" s="3">
        <v>3124</v>
      </c>
      <c r="AF1717" s="3">
        <f t="shared" si="110"/>
        <v>0</v>
      </c>
      <c r="AG1717" s="3">
        <v>3124</v>
      </c>
      <c r="AH1717" s="3">
        <f t="shared" ref="AH1717:AH1780" si="112">AG1717*1.033</f>
        <v>3227.0919999999996</v>
      </c>
      <c r="AI1717" s="3">
        <f t="shared" ref="AI1717:AI1780" si="113">AH1717*1.032</f>
        <v>3330.3589439999996</v>
      </c>
      <c r="AJ1717">
        <v>0</v>
      </c>
      <c r="AK1717">
        <v>0</v>
      </c>
      <c r="AL1717">
        <v>0</v>
      </c>
      <c r="AM1717">
        <f t="shared" si="111"/>
        <v>0</v>
      </c>
      <c r="AN1717">
        <v>3124</v>
      </c>
      <c r="AO1717">
        <v>0</v>
      </c>
    </row>
    <row r="1718" spans="1:41" hidden="1" x14ac:dyDescent="0.3">
      <c r="A1718">
        <v>12402</v>
      </c>
      <c r="B1718">
        <v>224341</v>
      </c>
      <c r="C1718">
        <v>256765</v>
      </c>
      <c r="D1718">
        <v>6597</v>
      </c>
      <c r="G1718" t="s">
        <v>2126</v>
      </c>
      <c r="H1718" t="s">
        <v>2127</v>
      </c>
      <c r="I1718">
        <v>0</v>
      </c>
      <c r="J1718" t="s">
        <v>519</v>
      </c>
      <c r="K1718" t="s">
        <v>520</v>
      </c>
      <c r="L1718">
        <v>5</v>
      </c>
      <c r="M1718">
        <v>58</v>
      </c>
      <c r="N1718" t="s">
        <v>617</v>
      </c>
      <c r="O1718" t="s">
        <v>618</v>
      </c>
      <c r="P1718" t="s">
        <v>619</v>
      </c>
      <c r="Q1718" t="s">
        <v>524</v>
      </c>
      <c r="R1718" t="s">
        <v>525</v>
      </c>
      <c r="S1718" t="s">
        <v>526</v>
      </c>
      <c r="T1718" t="s">
        <v>527</v>
      </c>
      <c r="U1718" t="s">
        <v>779</v>
      </c>
      <c r="V1718" t="s">
        <v>780</v>
      </c>
      <c r="W1718" t="s">
        <v>530</v>
      </c>
      <c r="X1718" t="s">
        <v>531</v>
      </c>
      <c r="Y1718" t="s">
        <v>706</v>
      </c>
      <c r="Z1718" t="s">
        <v>707</v>
      </c>
      <c r="AA1718" t="s">
        <v>28</v>
      </c>
      <c r="AB1718" s="3">
        <v>3878</v>
      </c>
      <c r="AC1718">
        <v>0</v>
      </c>
      <c r="AD1718">
        <v>0</v>
      </c>
      <c r="AE1718" s="3">
        <v>3878</v>
      </c>
      <c r="AF1718" s="3">
        <f t="shared" si="110"/>
        <v>0</v>
      </c>
      <c r="AG1718" s="3">
        <v>3878</v>
      </c>
      <c r="AH1718" s="3">
        <f t="shared" si="112"/>
        <v>4005.9739999999997</v>
      </c>
      <c r="AI1718" s="3">
        <f t="shared" si="113"/>
        <v>4134.1651679999995</v>
      </c>
      <c r="AJ1718">
        <v>0</v>
      </c>
      <c r="AK1718">
        <v>0</v>
      </c>
      <c r="AL1718">
        <v>0</v>
      </c>
      <c r="AM1718">
        <f t="shared" si="111"/>
        <v>0</v>
      </c>
      <c r="AN1718">
        <v>3878</v>
      </c>
      <c r="AO1718">
        <v>0</v>
      </c>
    </row>
    <row r="1719" spans="1:41" hidden="1" x14ac:dyDescent="0.3">
      <c r="A1719">
        <v>11522</v>
      </c>
      <c r="B1719">
        <v>225921</v>
      </c>
      <c r="C1719">
        <v>257512</v>
      </c>
      <c r="D1719">
        <v>2319</v>
      </c>
      <c r="G1719" t="s">
        <v>1733</v>
      </c>
      <c r="H1719" t="s">
        <v>1734</v>
      </c>
      <c r="I1719">
        <v>0</v>
      </c>
      <c r="J1719" t="s">
        <v>519</v>
      </c>
      <c r="K1719" t="s">
        <v>520</v>
      </c>
      <c r="L1719">
        <v>6</v>
      </c>
      <c r="M1719">
        <v>74</v>
      </c>
      <c r="N1719" t="s">
        <v>933</v>
      </c>
      <c r="O1719" t="s">
        <v>818</v>
      </c>
      <c r="P1719" t="s">
        <v>819</v>
      </c>
      <c r="Q1719" t="s">
        <v>524</v>
      </c>
      <c r="R1719" t="s">
        <v>525</v>
      </c>
      <c r="S1719" t="s">
        <v>526</v>
      </c>
      <c r="T1719" t="s">
        <v>527</v>
      </c>
      <c r="U1719" t="s">
        <v>554</v>
      </c>
      <c r="V1719" t="s">
        <v>555</v>
      </c>
      <c r="W1719" t="s">
        <v>541</v>
      </c>
      <c r="X1719" t="s">
        <v>542</v>
      </c>
      <c r="Y1719" t="s">
        <v>944</v>
      </c>
      <c r="Z1719" t="s">
        <v>945</v>
      </c>
      <c r="AA1719" t="s">
        <v>29</v>
      </c>
      <c r="AB1719" s="3">
        <v>3118</v>
      </c>
      <c r="AC1719">
        <v>0</v>
      </c>
      <c r="AD1719">
        <v>0</v>
      </c>
      <c r="AE1719" s="3">
        <v>3118</v>
      </c>
      <c r="AF1719" s="3">
        <f t="shared" si="110"/>
        <v>0</v>
      </c>
      <c r="AG1719" s="3">
        <v>3118</v>
      </c>
      <c r="AH1719" s="3">
        <f t="shared" si="112"/>
        <v>3220.8939999999998</v>
      </c>
      <c r="AI1719" s="3">
        <f t="shared" si="113"/>
        <v>3323.9626079999998</v>
      </c>
      <c r="AJ1719">
        <v>0</v>
      </c>
      <c r="AK1719">
        <v>0</v>
      </c>
      <c r="AL1719">
        <v>329.56</v>
      </c>
      <c r="AM1719">
        <f t="shared" si="111"/>
        <v>659.12</v>
      </c>
      <c r="AN1719">
        <v>2788.44</v>
      </c>
      <c r="AO1719">
        <v>10.57</v>
      </c>
    </row>
    <row r="1720" spans="1:41" hidden="1" x14ac:dyDescent="0.3">
      <c r="A1720">
        <v>10698</v>
      </c>
      <c r="B1720">
        <v>205242</v>
      </c>
      <c r="C1720">
        <v>242669</v>
      </c>
      <c r="D1720">
        <v>14</v>
      </c>
      <c r="G1720" t="s">
        <v>585</v>
      </c>
      <c r="H1720" t="s">
        <v>586</v>
      </c>
      <c r="I1720">
        <v>0</v>
      </c>
      <c r="J1720" t="s">
        <v>519</v>
      </c>
      <c r="K1720" t="s">
        <v>520</v>
      </c>
      <c r="L1720">
        <v>4</v>
      </c>
      <c r="M1720">
        <v>88</v>
      </c>
      <c r="N1720" t="s">
        <v>587</v>
      </c>
      <c r="O1720" t="s">
        <v>575</v>
      </c>
      <c r="P1720" t="s">
        <v>576</v>
      </c>
      <c r="Q1720" t="s">
        <v>524</v>
      </c>
      <c r="R1720" t="s">
        <v>525</v>
      </c>
      <c r="S1720" t="s">
        <v>526</v>
      </c>
      <c r="T1720" t="s">
        <v>527</v>
      </c>
      <c r="U1720" t="s">
        <v>554</v>
      </c>
      <c r="V1720" t="s">
        <v>555</v>
      </c>
      <c r="W1720" t="s">
        <v>541</v>
      </c>
      <c r="X1720" t="s">
        <v>542</v>
      </c>
      <c r="Y1720" t="s">
        <v>588</v>
      </c>
      <c r="Z1720" t="s">
        <v>589</v>
      </c>
      <c r="AA1720" t="s">
        <v>29</v>
      </c>
      <c r="AB1720" s="3">
        <v>3093</v>
      </c>
      <c r="AC1720">
        <v>0</v>
      </c>
      <c r="AD1720">
        <v>0</v>
      </c>
      <c r="AE1720" s="3">
        <v>3093</v>
      </c>
      <c r="AF1720" s="3">
        <f t="shared" si="110"/>
        <v>0</v>
      </c>
      <c r="AG1720" s="3">
        <v>3093</v>
      </c>
      <c r="AH1720" s="3">
        <f t="shared" si="112"/>
        <v>3195.069</v>
      </c>
      <c r="AI1720" s="3">
        <f t="shared" si="113"/>
        <v>3297.3112080000001</v>
      </c>
      <c r="AJ1720">
        <v>0</v>
      </c>
      <c r="AK1720">
        <v>0</v>
      </c>
      <c r="AL1720">
        <v>0</v>
      </c>
      <c r="AM1720">
        <f t="shared" si="111"/>
        <v>0</v>
      </c>
      <c r="AN1720">
        <v>3093</v>
      </c>
      <c r="AO1720">
        <v>0</v>
      </c>
    </row>
    <row r="1721" spans="1:41" hidden="1" x14ac:dyDescent="0.3">
      <c r="A1721">
        <v>12405</v>
      </c>
      <c r="B1721">
        <v>224338</v>
      </c>
      <c r="C1721">
        <v>256763</v>
      </c>
      <c r="D1721">
        <v>6600</v>
      </c>
      <c r="G1721" t="s">
        <v>2048</v>
      </c>
      <c r="H1721" t="s">
        <v>2049</v>
      </c>
      <c r="I1721">
        <v>0</v>
      </c>
      <c r="J1721" t="s">
        <v>519</v>
      </c>
      <c r="K1721" t="s">
        <v>520</v>
      </c>
      <c r="L1721">
        <v>5</v>
      </c>
      <c r="M1721">
        <v>58</v>
      </c>
      <c r="N1721" t="s">
        <v>617</v>
      </c>
      <c r="O1721" t="s">
        <v>618</v>
      </c>
      <c r="P1721" t="s">
        <v>619</v>
      </c>
      <c r="Q1721" t="s">
        <v>524</v>
      </c>
      <c r="R1721" t="s">
        <v>525</v>
      </c>
      <c r="S1721" t="s">
        <v>526</v>
      </c>
      <c r="T1721" t="s">
        <v>527</v>
      </c>
      <c r="U1721" t="s">
        <v>779</v>
      </c>
      <c r="V1721" t="s">
        <v>780</v>
      </c>
      <c r="W1721" t="s">
        <v>530</v>
      </c>
      <c r="X1721" t="s">
        <v>531</v>
      </c>
      <c r="Y1721" t="s">
        <v>706</v>
      </c>
      <c r="Z1721" t="s">
        <v>707</v>
      </c>
      <c r="AA1721" t="s">
        <v>28</v>
      </c>
      <c r="AB1721" s="3">
        <v>3878</v>
      </c>
      <c r="AC1721">
        <v>0</v>
      </c>
      <c r="AD1721">
        <v>0</v>
      </c>
      <c r="AE1721" s="3">
        <v>3878</v>
      </c>
      <c r="AF1721" s="3">
        <f t="shared" si="110"/>
        <v>0</v>
      </c>
      <c r="AG1721" s="3">
        <v>3878</v>
      </c>
      <c r="AH1721" s="3">
        <f t="shared" si="112"/>
        <v>4005.9739999999997</v>
      </c>
      <c r="AI1721" s="3">
        <f t="shared" si="113"/>
        <v>4134.1651679999995</v>
      </c>
      <c r="AJ1721">
        <v>0</v>
      </c>
      <c r="AK1721">
        <v>0</v>
      </c>
      <c r="AL1721">
        <v>0</v>
      </c>
      <c r="AM1721">
        <f t="shared" si="111"/>
        <v>0</v>
      </c>
      <c r="AN1721">
        <v>3878</v>
      </c>
      <c r="AO1721">
        <v>0</v>
      </c>
    </row>
    <row r="1722" spans="1:41" hidden="1" x14ac:dyDescent="0.3">
      <c r="A1722">
        <v>12252</v>
      </c>
      <c r="B1722">
        <v>231973</v>
      </c>
      <c r="C1722">
        <v>256374</v>
      </c>
      <c r="D1722">
        <v>6586</v>
      </c>
      <c r="G1722" t="s">
        <v>1920</v>
      </c>
      <c r="H1722" t="s">
        <v>1921</v>
      </c>
      <c r="I1722">
        <v>0</v>
      </c>
      <c r="J1722" t="s">
        <v>519</v>
      </c>
      <c r="K1722" t="s">
        <v>520</v>
      </c>
      <c r="L1722">
        <v>5</v>
      </c>
      <c r="M1722">
        <v>58</v>
      </c>
      <c r="N1722" t="s">
        <v>617</v>
      </c>
      <c r="O1722" t="s">
        <v>618</v>
      </c>
      <c r="P1722" t="s">
        <v>619</v>
      </c>
      <c r="Q1722" t="s">
        <v>524</v>
      </c>
      <c r="R1722" t="s">
        <v>525</v>
      </c>
      <c r="S1722" t="s">
        <v>526</v>
      </c>
      <c r="T1722" t="s">
        <v>527</v>
      </c>
      <c r="U1722" t="s">
        <v>779</v>
      </c>
      <c r="V1722" t="s">
        <v>780</v>
      </c>
      <c r="W1722" t="s">
        <v>541</v>
      </c>
      <c r="X1722" t="s">
        <v>542</v>
      </c>
      <c r="Y1722" t="s">
        <v>1102</v>
      </c>
      <c r="Z1722" t="s">
        <v>1103</v>
      </c>
      <c r="AA1722" t="s">
        <v>24</v>
      </c>
      <c r="AB1722" s="3">
        <v>48600</v>
      </c>
      <c r="AC1722">
        <v>0</v>
      </c>
      <c r="AD1722">
        <v>0</v>
      </c>
      <c r="AE1722" s="3">
        <v>48600</v>
      </c>
      <c r="AF1722" s="3">
        <f t="shared" si="110"/>
        <v>0</v>
      </c>
      <c r="AG1722" s="3">
        <v>48600</v>
      </c>
      <c r="AH1722" s="3">
        <f t="shared" si="112"/>
        <v>50203.799999999996</v>
      </c>
      <c r="AI1722" s="3">
        <f t="shared" si="113"/>
        <v>51810.321599999996</v>
      </c>
      <c r="AJ1722">
        <v>7200</v>
      </c>
      <c r="AK1722">
        <v>0</v>
      </c>
      <c r="AL1722">
        <v>3143.47</v>
      </c>
      <c r="AM1722">
        <f t="shared" si="111"/>
        <v>6286.94</v>
      </c>
      <c r="AN1722">
        <v>38256.53</v>
      </c>
      <c r="AO1722">
        <v>6.47</v>
      </c>
    </row>
    <row r="1723" spans="1:41" hidden="1" x14ac:dyDescent="0.3">
      <c r="A1723">
        <v>11502</v>
      </c>
      <c r="B1723">
        <v>225878</v>
      </c>
      <c r="C1723">
        <v>257477</v>
      </c>
      <c r="D1723">
        <v>2299</v>
      </c>
      <c r="G1723" t="s">
        <v>1693</v>
      </c>
      <c r="H1723" t="s">
        <v>1694</v>
      </c>
      <c r="I1723">
        <v>0</v>
      </c>
      <c r="J1723" t="s">
        <v>519</v>
      </c>
      <c r="K1723" t="s">
        <v>520</v>
      </c>
      <c r="L1723">
        <v>3</v>
      </c>
      <c r="M1723">
        <v>85</v>
      </c>
      <c r="N1723" t="s">
        <v>724</v>
      </c>
      <c r="O1723" t="s">
        <v>570</v>
      </c>
      <c r="P1723" t="s">
        <v>571</v>
      </c>
      <c r="Q1723" t="s">
        <v>524</v>
      </c>
      <c r="R1723" t="s">
        <v>525</v>
      </c>
      <c r="S1723" t="s">
        <v>526</v>
      </c>
      <c r="T1723" t="s">
        <v>527</v>
      </c>
      <c r="U1723" t="s">
        <v>554</v>
      </c>
      <c r="V1723" t="s">
        <v>555</v>
      </c>
      <c r="W1723" t="s">
        <v>541</v>
      </c>
      <c r="X1723" t="s">
        <v>542</v>
      </c>
      <c r="Y1723" t="s">
        <v>944</v>
      </c>
      <c r="Z1723" t="s">
        <v>945</v>
      </c>
      <c r="AA1723" t="s">
        <v>29</v>
      </c>
      <c r="AB1723" s="3">
        <v>3093</v>
      </c>
      <c r="AC1723">
        <v>0</v>
      </c>
      <c r="AD1723">
        <v>0</v>
      </c>
      <c r="AE1723" s="3">
        <v>3093</v>
      </c>
      <c r="AF1723" s="3">
        <f t="shared" si="110"/>
        <v>0</v>
      </c>
      <c r="AG1723" s="3">
        <v>3093</v>
      </c>
      <c r="AH1723" s="3">
        <f t="shared" si="112"/>
        <v>3195.069</v>
      </c>
      <c r="AI1723" s="3">
        <f t="shared" si="113"/>
        <v>3297.3112080000001</v>
      </c>
      <c r="AJ1723">
        <v>0</v>
      </c>
      <c r="AK1723">
        <v>0</v>
      </c>
      <c r="AL1723">
        <v>0</v>
      </c>
      <c r="AM1723">
        <f t="shared" si="111"/>
        <v>0</v>
      </c>
      <c r="AN1723">
        <v>3093</v>
      </c>
      <c r="AO1723">
        <v>0</v>
      </c>
    </row>
    <row r="1724" spans="1:41" hidden="1" x14ac:dyDescent="0.3">
      <c r="A1724">
        <v>11519</v>
      </c>
      <c r="B1724">
        <v>225908</v>
      </c>
      <c r="C1724">
        <v>257500</v>
      </c>
      <c r="D1724">
        <v>2316</v>
      </c>
      <c r="G1724" t="s">
        <v>1727</v>
      </c>
      <c r="H1724" t="s">
        <v>1728</v>
      </c>
      <c r="I1724">
        <v>0</v>
      </c>
      <c r="J1724" t="s">
        <v>519</v>
      </c>
      <c r="K1724" t="s">
        <v>520</v>
      </c>
      <c r="L1724">
        <v>6</v>
      </c>
      <c r="M1724">
        <v>71</v>
      </c>
      <c r="N1724" t="s">
        <v>710</v>
      </c>
      <c r="O1724" t="s">
        <v>711</v>
      </c>
      <c r="P1724" t="s">
        <v>712</v>
      </c>
      <c r="Q1724" t="s">
        <v>524</v>
      </c>
      <c r="R1724" t="s">
        <v>525</v>
      </c>
      <c r="S1724" t="s">
        <v>526</v>
      </c>
      <c r="T1724" t="s">
        <v>527</v>
      </c>
      <c r="U1724" t="s">
        <v>554</v>
      </c>
      <c r="V1724" t="s">
        <v>555</v>
      </c>
      <c r="W1724" t="s">
        <v>541</v>
      </c>
      <c r="X1724" t="s">
        <v>542</v>
      </c>
      <c r="Y1724" t="s">
        <v>944</v>
      </c>
      <c r="Z1724" t="s">
        <v>945</v>
      </c>
      <c r="AA1724" t="s">
        <v>29</v>
      </c>
      <c r="AB1724" s="3">
        <v>3090</v>
      </c>
      <c r="AC1724">
        <v>0</v>
      </c>
      <c r="AD1724">
        <v>0</v>
      </c>
      <c r="AE1724" s="3">
        <v>3090</v>
      </c>
      <c r="AF1724" s="3">
        <f t="shared" si="110"/>
        <v>0</v>
      </c>
      <c r="AG1724" s="3">
        <v>3090</v>
      </c>
      <c r="AH1724" s="3">
        <f t="shared" si="112"/>
        <v>3191.97</v>
      </c>
      <c r="AI1724" s="3">
        <f t="shared" si="113"/>
        <v>3294.1130399999997</v>
      </c>
      <c r="AJ1724">
        <v>0</v>
      </c>
      <c r="AK1724">
        <v>0</v>
      </c>
      <c r="AL1724">
        <v>148.69999999999999</v>
      </c>
      <c r="AM1724">
        <f t="shared" si="111"/>
        <v>297.39999999999998</v>
      </c>
      <c r="AN1724">
        <v>2941.3</v>
      </c>
      <c r="AO1724">
        <v>4.8099999999999996</v>
      </c>
    </row>
    <row r="1725" spans="1:41" hidden="1" x14ac:dyDescent="0.3">
      <c r="A1725">
        <v>10845</v>
      </c>
      <c r="B1725">
        <v>209069</v>
      </c>
      <c r="C1725">
        <v>246437</v>
      </c>
      <c r="D1725">
        <v>161</v>
      </c>
      <c r="G1725" t="s">
        <v>989</v>
      </c>
      <c r="H1725" t="s">
        <v>990</v>
      </c>
      <c r="I1725">
        <v>0</v>
      </c>
      <c r="J1725" t="s">
        <v>519</v>
      </c>
      <c r="K1725" t="s">
        <v>520</v>
      </c>
      <c r="L1725">
        <v>7</v>
      </c>
      <c r="M1725">
        <v>76</v>
      </c>
      <c r="N1725" t="s">
        <v>521</v>
      </c>
      <c r="O1725" t="s">
        <v>522</v>
      </c>
      <c r="P1725" t="s">
        <v>523</v>
      </c>
      <c r="Q1725" t="s">
        <v>524</v>
      </c>
      <c r="R1725" t="s">
        <v>525</v>
      </c>
      <c r="S1725" t="s">
        <v>526</v>
      </c>
      <c r="T1725" t="s">
        <v>527</v>
      </c>
      <c r="U1725" t="s">
        <v>795</v>
      </c>
      <c r="V1725" t="s">
        <v>796</v>
      </c>
      <c r="W1725" t="s">
        <v>530</v>
      </c>
      <c r="X1725" t="s">
        <v>531</v>
      </c>
      <c r="Y1725" t="s">
        <v>532</v>
      </c>
      <c r="Z1725" t="s">
        <v>533</v>
      </c>
      <c r="AA1725" t="s">
        <v>28</v>
      </c>
      <c r="AB1725" s="3">
        <v>3869</v>
      </c>
      <c r="AC1725">
        <v>0</v>
      </c>
      <c r="AD1725">
        <v>0</v>
      </c>
      <c r="AE1725" s="3">
        <v>3869</v>
      </c>
      <c r="AF1725" s="3">
        <f t="shared" si="110"/>
        <v>0</v>
      </c>
      <c r="AG1725" s="3">
        <v>3869</v>
      </c>
      <c r="AH1725" s="3">
        <f t="shared" si="112"/>
        <v>3996.6769999999997</v>
      </c>
      <c r="AI1725" s="3">
        <f t="shared" si="113"/>
        <v>4124.5706639999999</v>
      </c>
      <c r="AJ1725">
        <v>0</v>
      </c>
      <c r="AK1725">
        <v>0</v>
      </c>
      <c r="AL1725">
        <v>0</v>
      </c>
      <c r="AM1725">
        <f t="shared" si="111"/>
        <v>0</v>
      </c>
      <c r="AN1725">
        <v>3869</v>
      </c>
      <c r="AO1725">
        <v>0</v>
      </c>
    </row>
    <row r="1726" spans="1:41" hidden="1" x14ac:dyDescent="0.3">
      <c r="A1726">
        <v>12250</v>
      </c>
      <c r="B1726">
        <v>224684</v>
      </c>
      <c r="C1726">
        <v>256966</v>
      </c>
      <c r="D1726">
        <v>6521</v>
      </c>
      <c r="G1726" t="s">
        <v>1910</v>
      </c>
      <c r="H1726" t="s">
        <v>1911</v>
      </c>
      <c r="I1726">
        <v>0</v>
      </c>
      <c r="J1726" t="s">
        <v>519</v>
      </c>
      <c r="K1726" t="s">
        <v>520</v>
      </c>
      <c r="L1726">
        <v>5</v>
      </c>
      <c r="M1726">
        <v>58</v>
      </c>
      <c r="N1726" t="s">
        <v>617</v>
      </c>
      <c r="O1726" t="s">
        <v>618</v>
      </c>
      <c r="P1726" t="s">
        <v>619</v>
      </c>
      <c r="Q1726" t="s">
        <v>524</v>
      </c>
      <c r="R1726" t="s">
        <v>525</v>
      </c>
      <c r="S1726" t="s">
        <v>526</v>
      </c>
      <c r="T1726" t="s">
        <v>527</v>
      </c>
      <c r="U1726" t="s">
        <v>779</v>
      </c>
      <c r="V1726" t="s">
        <v>780</v>
      </c>
      <c r="W1726" t="s">
        <v>541</v>
      </c>
      <c r="X1726" t="s">
        <v>542</v>
      </c>
      <c r="Y1726" t="s">
        <v>532</v>
      </c>
      <c r="Z1726" t="s">
        <v>533</v>
      </c>
      <c r="AA1726" t="s">
        <v>28</v>
      </c>
      <c r="AB1726" s="3">
        <v>3780</v>
      </c>
      <c r="AC1726">
        <v>0</v>
      </c>
      <c r="AD1726">
        <v>0</v>
      </c>
      <c r="AE1726" s="3">
        <v>3780</v>
      </c>
      <c r="AF1726" s="3">
        <f t="shared" si="110"/>
        <v>0</v>
      </c>
      <c r="AG1726" s="3">
        <v>3780</v>
      </c>
      <c r="AH1726" s="3">
        <f t="shared" si="112"/>
        <v>3904.74</v>
      </c>
      <c r="AI1726" s="3">
        <f t="shared" si="113"/>
        <v>4029.6916799999999</v>
      </c>
      <c r="AJ1726">
        <v>0</v>
      </c>
      <c r="AK1726">
        <v>0</v>
      </c>
      <c r="AL1726">
        <v>0</v>
      </c>
      <c r="AM1726">
        <f t="shared" si="111"/>
        <v>0</v>
      </c>
      <c r="AN1726">
        <v>3780</v>
      </c>
      <c r="AO1726">
        <v>0</v>
      </c>
    </row>
    <row r="1727" spans="1:41" hidden="1" x14ac:dyDescent="0.3">
      <c r="A1727">
        <v>12385</v>
      </c>
      <c r="B1727">
        <v>225730</v>
      </c>
      <c r="C1727">
        <v>257354</v>
      </c>
      <c r="D1727">
        <v>6560</v>
      </c>
      <c r="G1727" t="s">
        <v>2174</v>
      </c>
      <c r="H1727" t="s">
        <v>2175</v>
      </c>
      <c r="I1727">
        <v>0</v>
      </c>
      <c r="J1727" t="s">
        <v>519</v>
      </c>
      <c r="K1727" t="s">
        <v>520</v>
      </c>
      <c r="L1727">
        <v>5</v>
      </c>
      <c r="M1727">
        <v>58</v>
      </c>
      <c r="N1727" t="s">
        <v>617</v>
      </c>
      <c r="O1727" t="s">
        <v>618</v>
      </c>
      <c r="P1727" t="s">
        <v>619</v>
      </c>
      <c r="Q1727" t="s">
        <v>524</v>
      </c>
      <c r="R1727" t="s">
        <v>525</v>
      </c>
      <c r="S1727" t="s">
        <v>526</v>
      </c>
      <c r="T1727" t="s">
        <v>527</v>
      </c>
      <c r="U1727" t="s">
        <v>779</v>
      </c>
      <c r="V1727" t="s">
        <v>780</v>
      </c>
      <c r="W1727" t="s">
        <v>541</v>
      </c>
      <c r="X1727" t="s">
        <v>542</v>
      </c>
      <c r="Y1727" t="s">
        <v>1442</v>
      </c>
      <c r="Z1727" t="s">
        <v>1443</v>
      </c>
      <c r="AA1727" t="s">
        <v>29</v>
      </c>
      <c r="AB1727" s="3">
        <v>2163</v>
      </c>
      <c r="AC1727">
        <v>900</v>
      </c>
      <c r="AD1727">
        <v>0</v>
      </c>
      <c r="AE1727" s="3">
        <v>3063</v>
      </c>
      <c r="AF1727" s="3">
        <f t="shared" si="110"/>
        <v>0</v>
      </c>
      <c r="AG1727" s="3">
        <v>3063</v>
      </c>
      <c r="AH1727" s="3">
        <f t="shared" si="112"/>
        <v>3164.0789999999997</v>
      </c>
      <c r="AI1727" s="3">
        <f t="shared" si="113"/>
        <v>3265.3295279999998</v>
      </c>
      <c r="AJ1727">
        <v>0</v>
      </c>
      <c r="AK1727">
        <v>0</v>
      </c>
      <c r="AL1727">
        <v>2112</v>
      </c>
      <c r="AM1727">
        <f t="shared" si="111"/>
        <v>4224</v>
      </c>
      <c r="AN1727">
        <v>951</v>
      </c>
      <c r="AO1727">
        <v>68.95</v>
      </c>
    </row>
    <row r="1728" spans="1:41" hidden="1" x14ac:dyDescent="0.3">
      <c r="A1728">
        <v>12254</v>
      </c>
      <c r="B1728">
        <v>231971</v>
      </c>
      <c r="C1728">
        <v>256372</v>
      </c>
      <c r="D1728">
        <v>6588</v>
      </c>
      <c r="G1728" t="s">
        <v>1928</v>
      </c>
      <c r="H1728" t="s">
        <v>1929</v>
      </c>
      <c r="I1728">
        <v>0</v>
      </c>
      <c r="J1728" t="s">
        <v>519</v>
      </c>
      <c r="K1728" t="s">
        <v>520</v>
      </c>
      <c r="L1728">
        <v>5</v>
      </c>
      <c r="M1728">
        <v>58</v>
      </c>
      <c r="N1728" t="s">
        <v>617</v>
      </c>
      <c r="O1728" t="s">
        <v>618</v>
      </c>
      <c r="P1728" t="s">
        <v>619</v>
      </c>
      <c r="Q1728" t="s">
        <v>524</v>
      </c>
      <c r="R1728" t="s">
        <v>525</v>
      </c>
      <c r="S1728" t="s">
        <v>526</v>
      </c>
      <c r="T1728" t="s">
        <v>527</v>
      </c>
      <c r="U1728" t="s">
        <v>779</v>
      </c>
      <c r="V1728" t="s">
        <v>780</v>
      </c>
      <c r="W1728" t="s">
        <v>541</v>
      </c>
      <c r="X1728" t="s">
        <v>542</v>
      </c>
      <c r="Y1728" t="s">
        <v>1102</v>
      </c>
      <c r="Z1728" t="s">
        <v>1103</v>
      </c>
      <c r="AA1728" t="s">
        <v>24</v>
      </c>
      <c r="AB1728" s="3">
        <v>48600</v>
      </c>
      <c r="AC1728">
        <v>0</v>
      </c>
      <c r="AD1728">
        <v>0</v>
      </c>
      <c r="AE1728" s="3">
        <v>48600</v>
      </c>
      <c r="AF1728" s="3">
        <f t="shared" si="110"/>
        <v>0</v>
      </c>
      <c r="AG1728" s="3">
        <v>48600</v>
      </c>
      <c r="AH1728" s="3">
        <f t="shared" si="112"/>
        <v>50203.799999999996</v>
      </c>
      <c r="AI1728" s="3">
        <f t="shared" si="113"/>
        <v>51810.321599999996</v>
      </c>
      <c r="AJ1728">
        <v>2347.83</v>
      </c>
      <c r="AK1728">
        <v>0</v>
      </c>
      <c r="AL1728">
        <v>33550.01</v>
      </c>
      <c r="AM1728">
        <f t="shared" si="111"/>
        <v>67100.02</v>
      </c>
      <c r="AN1728">
        <v>12702.16</v>
      </c>
      <c r="AO1728">
        <v>69.03</v>
      </c>
    </row>
    <row r="1729" spans="1:41" hidden="1" x14ac:dyDescent="0.3">
      <c r="A1729">
        <v>11011</v>
      </c>
      <c r="B1729">
        <v>206243</v>
      </c>
      <c r="C1729">
        <v>243655</v>
      </c>
      <c r="D1729">
        <v>327</v>
      </c>
      <c r="G1729" t="s">
        <v>1292</v>
      </c>
      <c r="H1729" t="s">
        <v>1293</v>
      </c>
      <c r="I1729">
        <v>0</v>
      </c>
      <c r="J1729" t="s">
        <v>519</v>
      </c>
      <c r="K1729" t="s">
        <v>520</v>
      </c>
      <c r="L1729">
        <v>6</v>
      </c>
      <c r="M1729">
        <v>75</v>
      </c>
      <c r="N1729" t="s">
        <v>635</v>
      </c>
      <c r="O1729" t="s">
        <v>636</v>
      </c>
      <c r="P1729" t="s">
        <v>637</v>
      </c>
      <c r="Q1729" t="s">
        <v>524</v>
      </c>
      <c r="R1729" t="s">
        <v>525</v>
      </c>
      <c r="S1729" t="s">
        <v>526</v>
      </c>
      <c r="T1729" t="s">
        <v>527</v>
      </c>
      <c r="U1729" t="s">
        <v>554</v>
      </c>
      <c r="V1729" t="s">
        <v>555</v>
      </c>
      <c r="W1729" t="s">
        <v>541</v>
      </c>
      <c r="X1729" t="s">
        <v>542</v>
      </c>
      <c r="Y1729" t="s">
        <v>588</v>
      </c>
      <c r="Z1729" t="s">
        <v>589</v>
      </c>
      <c r="AA1729" t="s">
        <v>29</v>
      </c>
      <c r="AB1729" s="3">
        <v>3000</v>
      </c>
      <c r="AC1729">
        <v>0</v>
      </c>
      <c r="AD1729">
        <v>0</v>
      </c>
      <c r="AE1729" s="3">
        <v>3000</v>
      </c>
      <c r="AF1729" s="3">
        <f t="shared" si="110"/>
        <v>0</v>
      </c>
      <c r="AG1729" s="3">
        <v>3000</v>
      </c>
      <c r="AH1729" s="3">
        <f t="shared" si="112"/>
        <v>3098.9999999999995</v>
      </c>
      <c r="AI1729" s="3">
        <f t="shared" si="113"/>
        <v>3198.1679999999997</v>
      </c>
      <c r="AJ1729">
        <v>0</v>
      </c>
      <c r="AK1729">
        <v>0</v>
      </c>
      <c r="AL1729">
        <v>0</v>
      </c>
      <c r="AM1729">
        <f t="shared" si="111"/>
        <v>0</v>
      </c>
      <c r="AN1729">
        <v>3000</v>
      </c>
      <c r="AO1729">
        <v>0</v>
      </c>
    </row>
    <row r="1730" spans="1:41" hidden="1" x14ac:dyDescent="0.3">
      <c r="A1730">
        <v>11123</v>
      </c>
      <c r="B1730">
        <v>225613</v>
      </c>
      <c r="C1730">
        <v>257323</v>
      </c>
      <c r="D1730">
        <v>439</v>
      </c>
      <c r="G1730" t="s">
        <v>1440</v>
      </c>
      <c r="H1730" t="s">
        <v>1441</v>
      </c>
      <c r="I1730">
        <v>0</v>
      </c>
      <c r="J1730" t="s">
        <v>519</v>
      </c>
      <c r="K1730" t="s">
        <v>520</v>
      </c>
      <c r="L1730">
        <v>5</v>
      </c>
      <c r="M1730">
        <v>58</v>
      </c>
      <c r="N1730" t="s">
        <v>617</v>
      </c>
      <c r="O1730" t="s">
        <v>618</v>
      </c>
      <c r="P1730" t="s">
        <v>619</v>
      </c>
      <c r="Q1730" t="s">
        <v>524</v>
      </c>
      <c r="R1730" t="s">
        <v>525</v>
      </c>
      <c r="S1730" t="s">
        <v>526</v>
      </c>
      <c r="T1730" t="s">
        <v>527</v>
      </c>
      <c r="U1730" t="s">
        <v>554</v>
      </c>
      <c r="V1730" t="s">
        <v>555</v>
      </c>
      <c r="W1730" t="s">
        <v>541</v>
      </c>
      <c r="X1730" t="s">
        <v>542</v>
      </c>
      <c r="Y1730" t="s">
        <v>1442</v>
      </c>
      <c r="Z1730" t="s">
        <v>1443</v>
      </c>
      <c r="AA1730" t="s">
        <v>29</v>
      </c>
      <c r="AB1730" s="3">
        <v>3000</v>
      </c>
      <c r="AC1730">
        <v>0</v>
      </c>
      <c r="AD1730">
        <v>0</v>
      </c>
      <c r="AE1730" s="3">
        <v>3000</v>
      </c>
      <c r="AF1730" s="3">
        <f t="shared" si="110"/>
        <v>0</v>
      </c>
      <c r="AG1730" s="3">
        <v>3000</v>
      </c>
      <c r="AH1730" s="3">
        <f t="shared" si="112"/>
        <v>3098.9999999999995</v>
      </c>
      <c r="AI1730" s="3">
        <f t="shared" si="113"/>
        <v>3198.1679999999997</v>
      </c>
      <c r="AJ1730">
        <v>0</v>
      </c>
      <c r="AK1730">
        <v>0</v>
      </c>
      <c r="AL1730">
        <v>0</v>
      </c>
      <c r="AM1730">
        <f t="shared" si="111"/>
        <v>0</v>
      </c>
      <c r="AN1730">
        <v>3000</v>
      </c>
      <c r="AO1730">
        <v>0</v>
      </c>
    </row>
    <row r="1731" spans="1:41" hidden="1" x14ac:dyDescent="0.3">
      <c r="A1731">
        <v>12256</v>
      </c>
      <c r="B1731">
        <v>224690</v>
      </c>
      <c r="C1731">
        <v>256972</v>
      </c>
      <c r="D1731">
        <v>6590</v>
      </c>
      <c r="G1731" t="s">
        <v>1936</v>
      </c>
      <c r="H1731" t="s">
        <v>1937</v>
      </c>
      <c r="I1731">
        <v>0</v>
      </c>
      <c r="J1731" t="s">
        <v>519</v>
      </c>
      <c r="K1731" t="s">
        <v>520</v>
      </c>
      <c r="L1731">
        <v>5</v>
      </c>
      <c r="M1731">
        <v>58</v>
      </c>
      <c r="N1731" t="s">
        <v>617</v>
      </c>
      <c r="O1731" t="s">
        <v>618</v>
      </c>
      <c r="P1731" t="s">
        <v>619</v>
      </c>
      <c r="Q1731" t="s">
        <v>524</v>
      </c>
      <c r="R1731" t="s">
        <v>525</v>
      </c>
      <c r="S1731" t="s">
        <v>526</v>
      </c>
      <c r="T1731" t="s">
        <v>527</v>
      </c>
      <c r="U1731" t="s">
        <v>779</v>
      </c>
      <c r="V1731" t="s">
        <v>780</v>
      </c>
      <c r="W1731" t="s">
        <v>541</v>
      </c>
      <c r="X1731" t="s">
        <v>542</v>
      </c>
      <c r="Y1731" t="s">
        <v>532</v>
      </c>
      <c r="Z1731" t="s">
        <v>533</v>
      </c>
      <c r="AA1731" t="s">
        <v>28</v>
      </c>
      <c r="AB1731" s="3">
        <v>3780</v>
      </c>
      <c r="AC1731">
        <v>0</v>
      </c>
      <c r="AD1731">
        <v>0</v>
      </c>
      <c r="AE1731" s="3">
        <v>3780</v>
      </c>
      <c r="AF1731" s="3">
        <f t="shared" si="110"/>
        <v>0</v>
      </c>
      <c r="AG1731" s="3">
        <v>3780</v>
      </c>
      <c r="AH1731" s="3">
        <f t="shared" si="112"/>
        <v>3904.74</v>
      </c>
      <c r="AI1731" s="3">
        <f t="shared" si="113"/>
        <v>4029.6916799999999</v>
      </c>
      <c r="AJ1731">
        <v>0</v>
      </c>
      <c r="AK1731">
        <v>0</v>
      </c>
      <c r="AL1731">
        <v>0</v>
      </c>
      <c r="AM1731">
        <f t="shared" si="111"/>
        <v>0</v>
      </c>
      <c r="AN1731">
        <v>3780</v>
      </c>
      <c r="AO1731">
        <v>0</v>
      </c>
    </row>
    <row r="1732" spans="1:41" hidden="1" x14ac:dyDescent="0.3">
      <c r="A1732">
        <v>11204</v>
      </c>
      <c r="B1732">
        <v>224976</v>
      </c>
      <c r="C1732">
        <v>257114</v>
      </c>
      <c r="D1732">
        <v>520</v>
      </c>
      <c r="G1732" t="s">
        <v>1386</v>
      </c>
      <c r="H1732" t="s">
        <v>1387</v>
      </c>
      <c r="I1732">
        <v>0</v>
      </c>
      <c r="J1732" t="s">
        <v>519</v>
      </c>
      <c r="K1732" t="s">
        <v>520</v>
      </c>
      <c r="L1732">
        <v>5</v>
      </c>
      <c r="M1732">
        <v>92</v>
      </c>
      <c r="N1732" t="s">
        <v>355</v>
      </c>
      <c r="O1732" t="s">
        <v>545</v>
      </c>
      <c r="P1732" t="s">
        <v>546</v>
      </c>
      <c r="Q1732" t="s">
        <v>524</v>
      </c>
      <c r="R1732" t="s">
        <v>525</v>
      </c>
      <c r="S1732" t="s">
        <v>526</v>
      </c>
      <c r="T1732" t="s">
        <v>527</v>
      </c>
      <c r="U1732" t="s">
        <v>554</v>
      </c>
      <c r="V1732" t="s">
        <v>555</v>
      </c>
      <c r="W1732" t="s">
        <v>541</v>
      </c>
      <c r="X1732" t="s">
        <v>542</v>
      </c>
      <c r="Y1732" t="s">
        <v>590</v>
      </c>
      <c r="Z1732" t="s">
        <v>591</v>
      </c>
      <c r="AA1732" t="s">
        <v>29</v>
      </c>
      <c r="AB1732" s="3">
        <v>3000</v>
      </c>
      <c r="AC1732">
        <v>0</v>
      </c>
      <c r="AD1732">
        <v>0</v>
      </c>
      <c r="AE1732" s="3">
        <v>3000</v>
      </c>
      <c r="AF1732" s="3">
        <f t="shared" si="110"/>
        <v>0</v>
      </c>
      <c r="AG1732" s="3">
        <v>3000</v>
      </c>
      <c r="AH1732" s="3">
        <f t="shared" si="112"/>
        <v>3098.9999999999995</v>
      </c>
      <c r="AI1732" s="3">
        <f t="shared" si="113"/>
        <v>3198.1679999999997</v>
      </c>
      <c r="AJ1732">
        <v>0</v>
      </c>
      <c r="AK1732">
        <v>0</v>
      </c>
      <c r="AL1732">
        <v>0</v>
      </c>
      <c r="AM1732">
        <f t="shared" si="111"/>
        <v>0</v>
      </c>
      <c r="AN1732">
        <v>3000</v>
      </c>
      <c r="AO1732">
        <v>0</v>
      </c>
    </row>
    <row r="1733" spans="1:41" hidden="1" x14ac:dyDescent="0.3">
      <c r="A1733">
        <v>12257</v>
      </c>
      <c r="B1733">
        <v>224691</v>
      </c>
      <c r="C1733">
        <v>256973</v>
      </c>
      <c r="D1733">
        <v>6591</v>
      </c>
      <c r="G1733" t="s">
        <v>1940</v>
      </c>
      <c r="H1733" t="s">
        <v>1941</v>
      </c>
      <c r="I1733">
        <v>0</v>
      </c>
      <c r="J1733" t="s">
        <v>519</v>
      </c>
      <c r="K1733" t="s">
        <v>520</v>
      </c>
      <c r="L1733">
        <v>5</v>
      </c>
      <c r="M1733">
        <v>58</v>
      </c>
      <c r="N1733" t="s">
        <v>617</v>
      </c>
      <c r="O1733" t="s">
        <v>618</v>
      </c>
      <c r="P1733" t="s">
        <v>619</v>
      </c>
      <c r="Q1733" t="s">
        <v>524</v>
      </c>
      <c r="R1733" t="s">
        <v>525</v>
      </c>
      <c r="S1733" t="s">
        <v>526</v>
      </c>
      <c r="T1733" t="s">
        <v>527</v>
      </c>
      <c r="U1733" t="s">
        <v>779</v>
      </c>
      <c r="V1733" t="s">
        <v>780</v>
      </c>
      <c r="W1733" t="s">
        <v>541</v>
      </c>
      <c r="X1733" t="s">
        <v>542</v>
      </c>
      <c r="Y1733" t="s">
        <v>532</v>
      </c>
      <c r="Z1733" t="s">
        <v>533</v>
      </c>
      <c r="AA1733" t="s">
        <v>28</v>
      </c>
      <c r="AB1733" s="3">
        <v>3780</v>
      </c>
      <c r="AC1733">
        <v>0</v>
      </c>
      <c r="AD1733">
        <v>0</v>
      </c>
      <c r="AE1733" s="3">
        <v>3780</v>
      </c>
      <c r="AF1733" s="3">
        <f t="shared" si="110"/>
        <v>0</v>
      </c>
      <c r="AG1733" s="3">
        <v>3780</v>
      </c>
      <c r="AH1733" s="3">
        <f t="shared" si="112"/>
        <v>3904.74</v>
      </c>
      <c r="AI1733" s="3">
        <f t="shared" si="113"/>
        <v>4029.6916799999999</v>
      </c>
      <c r="AJ1733">
        <v>0</v>
      </c>
      <c r="AK1733">
        <v>0</v>
      </c>
      <c r="AL1733">
        <v>0</v>
      </c>
      <c r="AM1733">
        <f t="shared" si="111"/>
        <v>0</v>
      </c>
      <c r="AN1733">
        <v>3780</v>
      </c>
      <c r="AO1733">
        <v>0</v>
      </c>
    </row>
    <row r="1734" spans="1:41" hidden="1" x14ac:dyDescent="0.3">
      <c r="A1734">
        <v>12327</v>
      </c>
      <c r="B1734">
        <v>231871</v>
      </c>
      <c r="C1734">
        <v>256287</v>
      </c>
      <c r="D1734">
        <v>6550</v>
      </c>
      <c r="G1734" t="s">
        <v>2102</v>
      </c>
      <c r="H1734" t="s">
        <v>2103</v>
      </c>
      <c r="I1734">
        <v>0</v>
      </c>
      <c r="J1734" t="s">
        <v>519</v>
      </c>
      <c r="K1734" t="s">
        <v>520</v>
      </c>
      <c r="L1734">
        <v>5</v>
      </c>
      <c r="M1734">
        <v>58</v>
      </c>
      <c r="N1734" t="s">
        <v>617</v>
      </c>
      <c r="O1734" t="s">
        <v>618</v>
      </c>
      <c r="P1734" t="s">
        <v>619</v>
      </c>
      <c r="Q1734" t="s">
        <v>524</v>
      </c>
      <c r="R1734" t="s">
        <v>525</v>
      </c>
      <c r="S1734" t="s">
        <v>526</v>
      </c>
      <c r="T1734" t="s">
        <v>527</v>
      </c>
      <c r="U1734" t="s">
        <v>779</v>
      </c>
      <c r="V1734" t="s">
        <v>780</v>
      </c>
      <c r="W1734" t="s">
        <v>541</v>
      </c>
      <c r="X1734" t="s">
        <v>542</v>
      </c>
      <c r="Y1734" t="s">
        <v>1102</v>
      </c>
      <c r="Z1734" t="s">
        <v>1103</v>
      </c>
      <c r="AA1734" t="s">
        <v>24</v>
      </c>
      <c r="AB1734" s="3">
        <v>48600</v>
      </c>
      <c r="AC1734">
        <v>0</v>
      </c>
      <c r="AD1734">
        <v>0</v>
      </c>
      <c r="AE1734" s="3">
        <v>48600</v>
      </c>
      <c r="AF1734" s="3">
        <f t="shared" si="110"/>
        <v>0</v>
      </c>
      <c r="AG1734" s="3">
        <v>48600</v>
      </c>
      <c r="AH1734" s="3">
        <f t="shared" si="112"/>
        <v>50203.799999999996</v>
      </c>
      <c r="AI1734" s="3">
        <f t="shared" si="113"/>
        <v>51810.321599999996</v>
      </c>
      <c r="AJ1734">
        <v>0</v>
      </c>
      <c r="AK1734">
        <v>0</v>
      </c>
      <c r="AL1734">
        <v>0</v>
      </c>
      <c r="AM1734">
        <f t="shared" si="111"/>
        <v>0</v>
      </c>
      <c r="AN1734">
        <v>48600</v>
      </c>
      <c r="AO1734">
        <v>0</v>
      </c>
    </row>
    <row r="1735" spans="1:41" hidden="1" x14ac:dyDescent="0.3">
      <c r="A1735">
        <v>12241</v>
      </c>
      <c r="B1735">
        <v>225159</v>
      </c>
      <c r="C1735">
        <v>257185</v>
      </c>
      <c r="D1735">
        <v>6511</v>
      </c>
      <c r="G1735" t="s">
        <v>1880</v>
      </c>
      <c r="H1735" t="s">
        <v>1881</v>
      </c>
      <c r="I1735">
        <v>0</v>
      </c>
      <c r="J1735" t="s">
        <v>519</v>
      </c>
      <c r="K1735" t="s">
        <v>520</v>
      </c>
      <c r="L1735">
        <v>5</v>
      </c>
      <c r="M1735">
        <v>58</v>
      </c>
      <c r="N1735" t="s">
        <v>617</v>
      </c>
      <c r="O1735" t="s">
        <v>618</v>
      </c>
      <c r="P1735" t="s">
        <v>619</v>
      </c>
      <c r="Q1735" t="s">
        <v>524</v>
      </c>
      <c r="R1735" t="s">
        <v>525</v>
      </c>
      <c r="S1735" t="s">
        <v>526</v>
      </c>
      <c r="T1735" t="s">
        <v>527</v>
      </c>
      <c r="U1735" t="s">
        <v>779</v>
      </c>
      <c r="V1735" t="s">
        <v>780</v>
      </c>
      <c r="W1735" t="s">
        <v>541</v>
      </c>
      <c r="X1735" t="s">
        <v>542</v>
      </c>
      <c r="Y1735" t="s">
        <v>599</v>
      </c>
      <c r="Z1735" t="s">
        <v>600</v>
      </c>
      <c r="AA1735" t="s">
        <v>29</v>
      </c>
      <c r="AB1735" s="3">
        <v>3000</v>
      </c>
      <c r="AC1735">
        <v>0</v>
      </c>
      <c r="AD1735">
        <v>0</v>
      </c>
      <c r="AE1735" s="3">
        <v>3000</v>
      </c>
      <c r="AF1735" s="3">
        <f t="shared" si="110"/>
        <v>0</v>
      </c>
      <c r="AG1735" s="3">
        <v>3000</v>
      </c>
      <c r="AH1735" s="3">
        <f t="shared" si="112"/>
        <v>3098.9999999999995</v>
      </c>
      <c r="AI1735" s="3">
        <f t="shared" si="113"/>
        <v>3198.1679999999997</v>
      </c>
      <c r="AJ1735">
        <v>0</v>
      </c>
      <c r="AK1735">
        <v>0</v>
      </c>
      <c r="AL1735">
        <v>0</v>
      </c>
      <c r="AM1735">
        <f t="shared" si="111"/>
        <v>0</v>
      </c>
      <c r="AN1735">
        <v>3000</v>
      </c>
      <c r="AO1735">
        <v>0</v>
      </c>
    </row>
    <row r="1736" spans="1:41" hidden="1" x14ac:dyDescent="0.3">
      <c r="A1736">
        <v>12255</v>
      </c>
      <c r="B1736">
        <v>225148</v>
      </c>
      <c r="C1736">
        <v>257174</v>
      </c>
      <c r="D1736">
        <v>6589</v>
      </c>
      <c r="G1736" t="s">
        <v>1932</v>
      </c>
      <c r="H1736" t="s">
        <v>1933</v>
      </c>
      <c r="I1736">
        <v>0</v>
      </c>
      <c r="J1736" t="s">
        <v>519</v>
      </c>
      <c r="K1736" t="s">
        <v>520</v>
      </c>
      <c r="L1736">
        <v>5</v>
      </c>
      <c r="M1736">
        <v>58</v>
      </c>
      <c r="N1736" t="s">
        <v>617</v>
      </c>
      <c r="O1736" t="s">
        <v>618</v>
      </c>
      <c r="P1736" t="s">
        <v>619</v>
      </c>
      <c r="Q1736" t="s">
        <v>524</v>
      </c>
      <c r="R1736" t="s">
        <v>525</v>
      </c>
      <c r="S1736" t="s">
        <v>526</v>
      </c>
      <c r="T1736" t="s">
        <v>527</v>
      </c>
      <c r="U1736" t="s">
        <v>779</v>
      </c>
      <c r="V1736" t="s">
        <v>780</v>
      </c>
      <c r="W1736" t="s">
        <v>541</v>
      </c>
      <c r="X1736" t="s">
        <v>542</v>
      </c>
      <c r="Y1736" t="s">
        <v>599</v>
      </c>
      <c r="Z1736" t="s">
        <v>600</v>
      </c>
      <c r="AA1736" t="s">
        <v>29</v>
      </c>
      <c r="AB1736" s="3">
        <v>3000</v>
      </c>
      <c r="AC1736">
        <v>0</v>
      </c>
      <c r="AD1736">
        <v>0</v>
      </c>
      <c r="AE1736" s="3">
        <v>3000</v>
      </c>
      <c r="AF1736" s="3">
        <f t="shared" si="110"/>
        <v>0</v>
      </c>
      <c r="AG1736" s="3">
        <v>3000</v>
      </c>
      <c r="AH1736" s="3">
        <f t="shared" si="112"/>
        <v>3098.9999999999995</v>
      </c>
      <c r="AI1736" s="3">
        <f t="shared" si="113"/>
        <v>3198.1679999999997</v>
      </c>
      <c r="AJ1736">
        <v>0</v>
      </c>
      <c r="AK1736">
        <v>0</v>
      </c>
      <c r="AL1736">
        <v>0</v>
      </c>
      <c r="AM1736">
        <f t="shared" si="111"/>
        <v>0</v>
      </c>
      <c r="AN1736">
        <v>3000</v>
      </c>
      <c r="AO1736">
        <v>0</v>
      </c>
    </row>
    <row r="1737" spans="1:41" hidden="1" x14ac:dyDescent="0.3">
      <c r="A1737">
        <v>12265</v>
      </c>
      <c r="B1737">
        <v>225199</v>
      </c>
      <c r="C1737">
        <v>257218</v>
      </c>
      <c r="D1737">
        <v>6610</v>
      </c>
      <c r="G1737" t="s">
        <v>1962</v>
      </c>
      <c r="H1737" t="s">
        <v>1963</v>
      </c>
      <c r="I1737">
        <v>0</v>
      </c>
      <c r="J1737" t="s">
        <v>519</v>
      </c>
      <c r="K1737" t="s">
        <v>520</v>
      </c>
      <c r="L1737">
        <v>5</v>
      </c>
      <c r="M1737">
        <v>58</v>
      </c>
      <c r="N1737" t="s">
        <v>617</v>
      </c>
      <c r="O1737" t="s">
        <v>618</v>
      </c>
      <c r="P1737" t="s">
        <v>619</v>
      </c>
      <c r="Q1737" t="s">
        <v>524</v>
      </c>
      <c r="R1737" t="s">
        <v>525</v>
      </c>
      <c r="S1737" t="s">
        <v>526</v>
      </c>
      <c r="T1737" t="s">
        <v>527</v>
      </c>
      <c r="U1737" t="s">
        <v>779</v>
      </c>
      <c r="V1737" t="s">
        <v>780</v>
      </c>
      <c r="W1737" t="s">
        <v>541</v>
      </c>
      <c r="X1737" t="s">
        <v>542</v>
      </c>
      <c r="Y1737" t="s">
        <v>599</v>
      </c>
      <c r="Z1737" t="s">
        <v>600</v>
      </c>
      <c r="AA1737" t="s">
        <v>29</v>
      </c>
      <c r="AB1737" s="3">
        <v>3000</v>
      </c>
      <c r="AC1737">
        <v>0</v>
      </c>
      <c r="AD1737">
        <v>0</v>
      </c>
      <c r="AE1737" s="3">
        <v>3000</v>
      </c>
      <c r="AF1737" s="3">
        <f t="shared" si="110"/>
        <v>0</v>
      </c>
      <c r="AG1737" s="3">
        <v>3000</v>
      </c>
      <c r="AH1737" s="3">
        <f t="shared" si="112"/>
        <v>3098.9999999999995</v>
      </c>
      <c r="AI1737" s="3">
        <f t="shared" si="113"/>
        <v>3198.1679999999997</v>
      </c>
      <c r="AJ1737">
        <v>0</v>
      </c>
      <c r="AK1737">
        <v>0</v>
      </c>
      <c r="AL1737">
        <v>0</v>
      </c>
      <c r="AM1737">
        <f t="shared" si="111"/>
        <v>0</v>
      </c>
      <c r="AN1737">
        <v>3000</v>
      </c>
      <c r="AO1737">
        <v>0</v>
      </c>
    </row>
    <row r="1738" spans="1:41" hidden="1" x14ac:dyDescent="0.3">
      <c r="A1738">
        <v>12305</v>
      </c>
      <c r="B1738">
        <v>225187</v>
      </c>
      <c r="C1738">
        <v>257207</v>
      </c>
      <c r="D1738">
        <v>6505</v>
      </c>
      <c r="G1738" t="s">
        <v>2052</v>
      </c>
      <c r="H1738" t="s">
        <v>2053</v>
      </c>
      <c r="I1738">
        <v>0</v>
      </c>
      <c r="J1738" t="s">
        <v>519</v>
      </c>
      <c r="K1738" t="s">
        <v>520</v>
      </c>
      <c r="L1738">
        <v>5</v>
      </c>
      <c r="M1738">
        <v>58</v>
      </c>
      <c r="N1738" t="s">
        <v>617</v>
      </c>
      <c r="O1738" t="s">
        <v>618</v>
      </c>
      <c r="P1738" t="s">
        <v>619</v>
      </c>
      <c r="Q1738" t="s">
        <v>524</v>
      </c>
      <c r="R1738" t="s">
        <v>525</v>
      </c>
      <c r="S1738" t="s">
        <v>526</v>
      </c>
      <c r="T1738" t="s">
        <v>527</v>
      </c>
      <c r="U1738" t="s">
        <v>779</v>
      </c>
      <c r="V1738" t="s">
        <v>780</v>
      </c>
      <c r="W1738" t="s">
        <v>541</v>
      </c>
      <c r="X1738" t="s">
        <v>542</v>
      </c>
      <c r="Y1738" t="s">
        <v>599</v>
      </c>
      <c r="Z1738" t="s">
        <v>600</v>
      </c>
      <c r="AA1738" t="s">
        <v>29</v>
      </c>
      <c r="AB1738" s="3">
        <v>3000</v>
      </c>
      <c r="AC1738">
        <v>0</v>
      </c>
      <c r="AD1738">
        <v>0</v>
      </c>
      <c r="AE1738" s="3">
        <v>3000</v>
      </c>
      <c r="AF1738" s="3">
        <f t="shared" si="110"/>
        <v>0</v>
      </c>
      <c r="AG1738" s="3">
        <v>3000</v>
      </c>
      <c r="AH1738" s="3">
        <f t="shared" si="112"/>
        <v>3098.9999999999995</v>
      </c>
      <c r="AI1738" s="3">
        <f t="shared" si="113"/>
        <v>3198.1679999999997</v>
      </c>
      <c r="AJ1738">
        <v>0</v>
      </c>
      <c r="AK1738">
        <v>0</v>
      </c>
      <c r="AL1738">
        <v>0</v>
      </c>
      <c r="AM1738">
        <f t="shared" si="111"/>
        <v>0</v>
      </c>
      <c r="AN1738">
        <v>3000</v>
      </c>
      <c r="AO1738">
        <v>0</v>
      </c>
    </row>
    <row r="1739" spans="1:41" hidden="1" x14ac:dyDescent="0.3">
      <c r="A1739">
        <v>12258</v>
      </c>
      <c r="B1739">
        <v>224692</v>
      </c>
      <c r="C1739">
        <v>256974</v>
      </c>
      <c r="D1739">
        <v>6592</v>
      </c>
      <c r="G1739" t="s">
        <v>1944</v>
      </c>
      <c r="H1739" t="s">
        <v>1945</v>
      </c>
      <c r="I1739">
        <v>0</v>
      </c>
      <c r="J1739" t="s">
        <v>519</v>
      </c>
      <c r="K1739" t="s">
        <v>520</v>
      </c>
      <c r="L1739">
        <v>5</v>
      </c>
      <c r="M1739">
        <v>58</v>
      </c>
      <c r="N1739" t="s">
        <v>617</v>
      </c>
      <c r="O1739" t="s">
        <v>618</v>
      </c>
      <c r="P1739" t="s">
        <v>619</v>
      </c>
      <c r="Q1739" t="s">
        <v>524</v>
      </c>
      <c r="R1739" t="s">
        <v>525</v>
      </c>
      <c r="S1739" t="s">
        <v>526</v>
      </c>
      <c r="T1739" t="s">
        <v>527</v>
      </c>
      <c r="U1739" t="s">
        <v>779</v>
      </c>
      <c r="V1739" t="s">
        <v>780</v>
      </c>
      <c r="W1739" t="s">
        <v>541</v>
      </c>
      <c r="X1739" t="s">
        <v>542</v>
      </c>
      <c r="Y1739" t="s">
        <v>532</v>
      </c>
      <c r="Z1739" t="s">
        <v>533</v>
      </c>
      <c r="AA1739" t="s">
        <v>28</v>
      </c>
      <c r="AB1739" s="3">
        <v>3780</v>
      </c>
      <c r="AC1739">
        <v>0</v>
      </c>
      <c r="AD1739">
        <v>0</v>
      </c>
      <c r="AE1739" s="3">
        <v>3780</v>
      </c>
      <c r="AF1739" s="3">
        <f t="shared" si="110"/>
        <v>0</v>
      </c>
      <c r="AG1739" s="3">
        <v>3780</v>
      </c>
      <c r="AH1739" s="3">
        <f t="shared" si="112"/>
        <v>3904.74</v>
      </c>
      <c r="AI1739" s="3">
        <f t="shared" si="113"/>
        <v>4029.6916799999999</v>
      </c>
      <c r="AJ1739">
        <v>0</v>
      </c>
      <c r="AK1739">
        <v>0</v>
      </c>
      <c r="AL1739">
        <v>0</v>
      </c>
      <c r="AM1739">
        <f t="shared" si="111"/>
        <v>0</v>
      </c>
      <c r="AN1739">
        <v>3780</v>
      </c>
      <c r="AO1739">
        <v>0</v>
      </c>
    </row>
    <row r="1740" spans="1:41" hidden="1" x14ac:dyDescent="0.3">
      <c r="A1740">
        <v>12306</v>
      </c>
      <c r="B1740">
        <v>225186</v>
      </c>
      <c r="C1740">
        <v>257206</v>
      </c>
      <c r="D1740">
        <v>6506</v>
      </c>
      <c r="G1740" t="s">
        <v>2056</v>
      </c>
      <c r="H1740" t="s">
        <v>2057</v>
      </c>
      <c r="I1740">
        <v>0</v>
      </c>
      <c r="J1740" t="s">
        <v>519</v>
      </c>
      <c r="K1740" t="s">
        <v>520</v>
      </c>
      <c r="L1740">
        <v>5</v>
      </c>
      <c r="M1740">
        <v>58</v>
      </c>
      <c r="N1740" t="s">
        <v>617</v>
      </c>
      <c r="O1740" t="s">
        <v>618</v>
      </c>
      <c r="P1740" t="s">
        <v>619</v>
      </c>
      <c r="Q1740" t="s">
        <v>524</v>
      </c>
      <c r="R1740" t="s">
        <v>525</v>
      </c>
      <c r="S1740" t="s">
        <v>526</v>
      </c>
      <c r="T1740" t="s">
        <v>527</v>
      </c>
      <c r="U1740" t="s">
        <v>779</v>
      </c>
      <c r="V1740" t="s">
        <v>780</v>
      </c>
      <c r="W1740" t="s">
        <v>541</v>
      </c>
      <c r="X1740" t="s">
        <v>542</v>
      </c>
      <c r="Y1740" t="s">
        <v>599</v>
      </c>
      <c r="Z1740" t="s">
        <v>600</v>
      </c>
      <c r="AA1740" t="s">
        <v>29</v>
      </c>
      <c r="AB1740" s="3">
        <v>3000</v>
      </c>
      <c r="AC1740">
        <v>0</v>
      </c>
      <c r="AD1740">
        <v>0</v>
      </c>
      <c r="AE1740" s="3">
        <v>3000</v>
      </c>
      <c r="AF1740" s="3">
        <f t="shared" si="110"/>
        <v>0</v>
      </c>
      <c r="AG1740" s="3">
        <v>3000</v>
      </c>
      <c r="AH1740" s="3">
        <f t="shared" si="112"/>
        <v>3098.9999999999995</v>
      </c>
      <c r="AI1740" s="3">
        <f t="shared" si="113"/>
        <v>3198.1679999999997</v>
      </c>
      <c r="AJ1740">
        <v>0</v>
      </c>
      <c r="AK1740">
        <v>0</v>
      </c>
      <c r="AL1740">
        <v>0</v>
      </c>
      <c r="AM1740">
        <f t="shared" si="111"/>
        <v>0</v>
      </c>
      <c r="AN1740">
        <v>3000</v>
      </c>
      <c r="AO1740">
        <v>0</v>
      </c>
    </row>
    <row r="1741" spans="1:41" hidden="1" x14ac:dyDescent="0.3">
      <c r="A1741">
        <v>12315</v>
      </c>
      <c r="B1741">
        <v>225180</v>
      </c>
      <c r="C1741">
        <v>257201</v>
      </c>
      <c r="D1741">
        <v>6527</v>
      </c>
      <c r="G1741" t="s">
        <v>2082</v>
      </c>
      <c r="H1741" t="s">
        <v>2083</v>
      </c>
      <c r="I1741">
        <v>0</v>
      </c>
      <c r="J1741" t="s">
        <v>519</v>
      </c>
      <c r="K1741" t="s">
        <v>520</v>
      </c>
      <c r="L1741">
        <v>5</v>
      </c>
      <c r="M1741">
        <v>58</v>
      </c>
      <c r="N1741" t="s">
        <v>617</v>
      </c>
      <c r="O1741" t="s">
        <v>618</v>
      </c>
      <c r="P1741" t="s">
        <v>619</v>
      </c>
      <c r="Q1741" t="s">
        <v>524</v>
      </c>
      <c r="R1741" t="s">
        <v>525</v>
      </c>
      <c r="S1741" t="s">
        <v>526</v>
      </c>
      <c r="T1741" t="s">
        <v>527</v>
      </c>
      <c r="U1741" t="s">
        <v>779</v>
      </c>
      <c r="V1741" t="s">
        <v>780</v>
      </c>
      <c r="W1741" t="s">
        <v>541</v>
      </c>
      <c r="X1741" t="s">
        <v>542</v>
      </c>
      <c r="Y1741" t="s">
        <v>599</v>
      </c>
      <c r="Z1741" t="s">
        <v>600</v>
      </c>
      <c r="AA1741" t="s">
        <v>29</v>
      </c>
      <c r="AB1741" s="3">
        <v>3000</v>
      </c>
      <c r="AC1741">
        <v>0</v>
      </c>
      <c r="AD1741">
        <v>0</v>
      </c>
      <c r="AE1741" s="3">
        <v>3000</v>
      </c>
      <c r="AF1741" s="3">
        <f t="shared" si="110"/>
        <v>0</v>
      </c>
      <c r="AG1741" s="3">
        <v>3000</v>
      </c>
      <c r="AH1741" s="3">
        <f t="shared" si="112"/>
        <v>3098.9999999999995</v>
      </c>
      <c r="AI1741" s="3">
        <f t="shared" si="113"/>
        <v>3198.1679999999997</v>
      </c>
      <c r="AJ1741">
        <v>0</v>
      </c>
      <c r="AK1741">
        <v>0</v>
      </c>
      <c r="AL1741">
        <v>0</v>
      </c>
      <c r="AM1741">
        <f t="shared" si="111"/>
        <v>0</v>
      </c>
      <c r="AN1741">
        <v>3000</v>
      </c>
      <c r="AO1741">
        <v>0</v>
      </c>
    </row>
    <row r="1742" spans="1:41" hidden="1" x14ac:dyDescent="0.3">
      <c r="A1742">
        <v>12259</v>
      </c>
      <c r="B1742">
        <v>224694</v>
      </c>
      <c r="C1742">
        <v>256976</v>
      </c>
      <c r="D1742">
        <v>6593</v>
      </c>
      <c r="G1742" t="s">
        <v>1946</v>
      </c>
      <c r="H1742" t="s">
        <v>1947</v>
      </c>
      <c r="I1742">
        <v>0</v>
      </c>
      <c r="J1742" t="s">
        <v>519</v>
      </c>
      <c r="K1742" t="s">
        <v>520</v>
      </c>
      <c r="L1742">
        <v>5</v>
      </c>
      <c r="M1742">
        <v>58</v>
      </c>
      <c r="N1742" t="s">
        <v>617</v>
      </c>
      <c r="O1742" t="s">
        <v>618</v>
      </c>
      <c r="P1742" t="s">
        <v>619</v>
      </c>
      <c r="Q1742" t="s">
        <v>524</v>
      </c>
      <c r="R1742" t="s">
        <v>525</v>
      </c>
      <c r="S1742" t="s">
        <v>526</v>
      </c>
      <c r="T1742" t="s">
        <v>527</v>
      </c>
      <c r="U1742" t="s">
        <v>779</v>
      </c>
      <c r="V1742" t="s">
        <v>780</v>
      </c>
      <c r="W1742" t="s">
        <v>541</v>
      </c>
      <c r="X1742" t="s">
        <v>542</v>
      </c>
      <c r="Y1742" t="s">
        <v>532</v>
      </c>
      <c r="Z1742" t="s">
        <v>533</v>
      </c>
      <c r="AA1742" t="s">
        <v>28</v>
      </c>
      <c r="AB1742" s="3">
        <v>3780</v>
      </c>
      <c r="AC1742">
        <v>0</v>
      </c>
      <c r="AD1742">
        <v>0</v>
      </c>
      <c r="AE1742" s="3">
        <v>3780</v>
      </c>
      <c r="AF1742" s="3">
        <f t="shared" si="110"/>
        <v>0</v>
      </c>
      <c r="AG1742" s="3">
        <v>3780</v>
      </c>
      <c r="AH1742" s="3">
        <f t="shared" si="112"/>
        <v>3904.74</v>
      </c>
      <c r="AI1742" s="3">
        <f t="shared" si="113"/>
        <v>4029.6916799999999</v>
      </c>
      <c r="AJ1742">
        <v>0</v>
      </c>
      <c r="AK1742">
        <v>0</v>
      </c>
      <c r="AL1742">
        <v>1732.61</v>
      </c>
      <c r="AM1742">
        <f t="shared" si="111"/>
        <v>3465.22</v>
      </c>
      <c r="AN1742">
        <v>2047.39</v>
      </c>
      <c r="AO1742">
        <v>45.84</v>
      </c>
    </row>
    <row r="1743" spans="1:41" hidden="1" x14ac:dyDescent="0.3">
      <c r="A1743">
        <v>12332</v>
      </c>
      <c r="B1743">
        <v>231868</v>
      </c>
      <c r="C1743">
        <v>256284</v>
      </c>
      <c r="D1743">
        <v>6566</v>
      </c>
      <c r="G1743" t="s">
        <v>2108</v>
      </c>
      <c r="H1743" t="s">
        <v>2109</v>
      </c>
      <c r="I1743">
        <v>0</v>
      </c>
      <c r="J1743" t="s">
        <v>519</v>
      </c>
      <c r="K1743" t="s">
        <v>520</v>
      </c>
      <c r="L1743">
        <v>5</v>
      </c>
      <c r="M1743">
        <v>58</v>
      </c>
      <c r="N1743" t="s">
        <v>617</v>
      </c>
      <c r="O1743" t="s">
        <v>618</v>
      </c>
      <c r="P1743" t="s">
        <v>619</v>
      </c>
      <c r="Q1743" t="s">
        <v>524</v>
      </c>
      <c r="R1743" t="s">
        <v>525</v>
      </c>
      <c r="S1743" t="s">
        <v>526</v>
      </c>
      <c r="T1743" t="s">
        <v>527</v>
      </c>
      <c r="U1743" t="s">
        <v>779</v>
      </c>
      <c r="V1743" t="s">
        <v>780</v>
      </c>
      <c r="W1743" t="s">
        <v>541</v>
      </c>
      <c r="X1743" t="s">
        <v>542</v>
      </c>
      <c r="Y1743" t="s">
        <v>1102</v>
      </c>
      <c r="Z1743" t="s">
        <v>1103</v>
      </c>
      <c r="AA1743" t="s">
        <v>24</v>
      </c>
      <c r="AB1743" s="3">
        <v>48600</v>
      </c>
      <c r="AC1743">
        <v>0</v>
      </c>
      <c r="AD1743">
        <v>0</v>
      </c>
      <c r="AE1743" s="3">
        <v>48600</v>
      </c>
      <c r="AF1743" s="3">
        <f t="shared" si="110"/>
        <v>0</v>
      </c>
      <c r="AG1743" s="3">
        <v>48600</v>
      </c>
      <c r="AH1743" s="3">
        <f t="shared" si="112"/>
        <v>50203.799999999996</v>
      </c>
      <c r="AI1743" s="3">
        <f t="shared" si="113"/>
        <v>51810.321599999996</v>
      </c>
      <c r="AJ1743">
        <v>0</v>
      </c>
      <c r="AK1743">
        <v>0</v>
      </c>
      <c r="AL1743">
        <v>0</v>
      </c>
      <c r="AM1743">
        <f t="shared" si="111"/>
        <v>0</v>
      </c>
      <c r="AN1743">
        <v>48600</v>
      </c>
      <c r="AO1743">
        <v>0</v>
      </c>
    </row>
    <row r="1744" spans="1:41" hidden="1" x14ac:dyDescent="0.3">
      <c r="A1744">
        <v>12316</v>
      </c>
      <c r="B1744">
        <v>225171</v>
      </c>
      <c r="C1744">
        <v>257192</v>
      </c>
      <c r="D1744">
        <v>6528</v>
      </c>
      <c r="G1744" t="s">
        <v>2042</v>
      </c>
      <c r="H1744" t="s">
        <v>2043</v>
      </c>
      <c r="I1744">
        <v>0</v>
      </c>
      <c r="J1744" t="s">
        <v>519</v>
      </c>
      <c r="K1744" t="s">
        <v>520</v>
      </c>
      <c r="L1744">
        <v>5</v>
      </c>
      <c r="M1744">
        <v>58</v>
      </c>
      <c r="N1744" t="s">
        <v>617</v>
      </c>
      <c r="O1744" t="s">
        <v>618</v>
      </c>
      <c r="P1744" t="s">
        <v>619</v>
      </c>
      <c r="Q1744" t="s">
        <v>524</v>
      </c>
      <c r="R1744" t="s">
        <v>525</v>
      </c>
      <c r="S1744" t="s">
        <v>526</v>
      </c>
      <c r="T1744" t="s">
        <v>527</v>
      </c>
      <c r="U1744" t="s">
        <v>779</v>
      </c>
      <c r="V1744" t="s">
        <v>780</v>
      </c>
      <c r="W1744" t="s">
        <v>541</v>
      </c>
      <c r="X1744" t="s">
        <v>542</v>
      </c>
      <c r="Y1744" t="s">
        <v>599</v>
      </c>
      <c r="Z1744" t="s">
        <v>600</v>
      </c>
      <c r="AA1744" t="s">
        <v>29</v>
      </c>
      <c r="AB1744" s="3">
        <v>3000</v>
      </c>
      <c r="AC1744">
        <v>0</v>
      </c>
      <c r="AD1744">
        <v>0</v>
      </c>
      <c r="AE1744" s="3">
        <v>3000</v>
      </c>
      <c r="AF1744" s="3">
        <f t="shared" si="110"/>
        <v>0</v>
      </c>
      <c r="AG1744" s="3">
        <v>3000</v>
      </c>
      <c r="AH1744" s="3">
        <f t="shared" si="112"/>
        <v>3098.9999999999995</v>
      </c>
      <c r="AI1744" s="3">
        <f t="shared" si="113"/>
        <v>3198.1679999999997</v>
      </c>
      <c r="AJ1744">
        <v>0</v>
      </c>
      <c r="AK1744">
        <v>0</v>
      </c>
      <c r="AL1744">
        <v>0</v>
      </c>
      <c r="AM1744">
        <f t="shared" si="111"/>
        <v>0</v>
      </c>
      <c r="AN1744">
        <v>3000</v>
      </c>
      <c r="AO1744">
        <v>0</v>
      </c>
    </row>
    <row r="1745" spans="1:41" hidden="1" x14ac:dyDescent="0.3">
      <c r="A1745">
        <v>12327</v>
      </c>
      <c r="B1745">
        <v>225266</v>
      </c>
      <c r="C1745">
        <v>257271</v>
      </c>
      <c r="D1745">
        <v>6550</v>
      </c>
      <c r="G1745" t="s">
        <v>2102</v>
      </c>
      <c r="H1745" t="s">
        <v>2103</v>
      </c>
      <c r="I1745">
        <v>0</v>
      </c>
      <c r="J1745" t="s">
        <v>519</v>
      </c>
      <c r="K1745" t="s">
        <v>520</v>
      </c>
      <c r="L1745">
        <v>5</v>
      </c>
      <c r="M1745">
        <v>58</v>
      </c>
      <c r="N1745" t="s">
        <v>617</v>
      </c>
      <c r="O1745" t="s">
        <v>618</v>
      </c>
      <c r="P1745" t="s">
        <v>619</v>
      </c>
      <c r="Q1745" t="s">
        <v>524</v>
      </c>
      <c r="R1745" t="s">
        <v>525</v>
      </c>
      <c r="S1745" t="s">
        <v>526</v>
      </c>
      <c r="T1745" t="s">
        <v>527</v>
      </c>
      <c r="U1745" t="s">
        <v>779</v>
      </c>
      <c r="V1745" t="s">
        <v>780</v>
      </c>
      <c r="W1745" t="s">
        <v>541</v>
      </c>
      <c r="X1745" t="s">
        <v>542</v>
      </c>
      <c r="Y1745" t="s">
        <v>599</v>
      </c>
      <c r="Z1745" t="s">
        <v>600</v>
      </c>
      <c r="AA1745" t="s">
        <v>29</v>
      </c>
      <c r="AB1745" s="3">
        <v>3000</v>
      </c>
      <c r="AC1745">
        <v>0</v>
      </c>
      <c r="AD1745">
        <v>0</v>
      </c>
      <c r="AE1745" s="3">
        <v>3000</v>
      </c>
      <c r="AF1745" s="3">
        <f t="shared" si="110"/>
        <v>0</v>
      </c>
      <c r="AG1745" s="3">
        <v>3000</v>
      </c>
      <c r="AH1745" s="3">
        <f t="shared" si="112"/>
        <v>3098.9999999999995</v>
      </c>
      <c r="AI1745" s="3">
        <f t="shared" si="113"/>
        <v>3198.1679999999997</v>
      </c>
      <c r="AJ1745">
        <v>0</v>
      </c>
      <c r="AK1745">
        <v>0</v>
      </c>
      <c r="AL1745">
        <v>0</v>
      </c>
      <c r="AM1745">
        <f t="shared" si="111"/>
        <v>0</v>
      </c>
      <c r="AN1745">
        <v>3000</v>
      </c>
      <c r="AO1745">
        <v>0</v>
      </c>
    </row>
    <row r="1746" spans="1:41" hidden="1" x14ac:dyDescent="0.3">
      <c r="A1746">
        <v>12260</v>
      </c>
      <c r="B1746">
        <v>224627</v>
      </c>
      <c r="C1746">
        <v>256918</v>
      </c>
      <c r="D1746">
        <v>6594</v>
      </c>
      <c r="G1746" t="s">
        <v>1948</v>
      </c>
      <c r="H1746" t="s">
        <v>1949</v>
      </c>
      <c r="I1746">
        <v>0</v>
      </c>
      <c r="J1746" t="s">
        <v>519</v>
      </c>
      <c r="K1746" t="s">
        <v>520</v>
      </c>
      <c r="L1746">
        <v>5</v>
      </c>
      <c r="M1746">
        <v>58</v>
      </c>
      <c r="N1746" t="s">
        <v>617</v>
      </c>
      <c r="O1746" t="s">
        <v>618</v>
      </c>
      <c r="P1746" t="s">
        <v>619</v>
      </c>
      <c r="Q1746" t="s">
        <v>524</v>
      </c>
      <c r="R1746" t="s">
        <v>525</v>
      </c>
      <c r="S1746" t="s">
        <v>526</v>
      </c>
      <c r="T1746" t="s">
        <v>527</v>
      </c>
      <c r="U1746" t="s">
        <v>779</v>
      </c>
      <c r="V1746" t="s">
        <v>780</v>
      </c>
      <c r="W1746" t="s">
        <v>541</v>
      </c>
      <c r="X1746" t="s">
        <v>542</v>
      </c>
      <c r="Y1746" t="s">
        <v>532</v>
      </c>
      <c r="Z1746" t="s">
        <v>533</v>
      </c>
      <c r="AA1746" t="s">
        <v>28</v>
      </c>
      <c r="AB1746" s="3">
        <v>3780</v>
      </c>
      <c r="AC1746">
        <v>0</v>
      </c>
      <c r="AD1746">
        <v>0</v>
      </c>
      <c r="AE1746" s="3">
        <v>3780</v>
      </c>
      <c r="AF1746" s="3">
        <f t="shared" si="110"/>
        <v>0</v>
      </c>
      <c r="AG1746" s="3">
        <v>3780</v>
      </c>
      <c r="AH1746" s="3">
        <f t="shared" si="112"/>
        <v>3904.74</v>
      </c>
      <c r="AI1746" s="3">
        <f t="shared" si="113"/>
        <v>4029.6916799999999</v>
      </c>
      <c r="AJ1746">
        <v>0</v>
      </c>
      <c r="AK1746">
        <v>0</v>
      </c>
      <c r="AL1746">
        <v>0</v>
      </c>
      <c r="AM1746">
        <f t="shared" si="111"/>
        <v>0</v>
      </c>
      <c r="AN1746">
        <v>3780</v>
      </c>
      <c r="AO1746">
        <v>0</v>
      </c>
    </row>
    <row r="1747" spans="1:41" hidden="1" x14ac:dyDescent="0.3">
      <c r="A1747">
        <v>12261</v>
      </c>
      <c r="B1747">
        <v>224695</v>
      </c>
      <c r="C1747">
        <v>256977</v>
      </c>
      <c r="D1747">
        <v>6595</v>
      </c>
      <c r="G1747" t="s">
        <v>1952</v>
      </c>
      <c r="H1747" t="s">
        <v>1953</v>
      </c>
      <c r="I1747">
        <v>0</v>
      </c>
      <c r="J1747" t="s">
        <v>519</v>
      </c>
      <c r="K1747" t="s">
        <v>520</v>
      </c>
      <c r="L1747">
        <v>5</v>
      </c>
      <c r="M1747">
        <v>58</v>
      </c>
      <c r="N1747" t="s">
        <v>617</v>
      </c>
      <c r="O1747" t="s">
        <v>618</v>
      </c>
      <c r="P1747" t="s">
        <v>619</v>
      </c>
      <c r="Q1747" t="s">
        <v>524</v>
      </c>
      <c r="R1747" t="s">
        <v>525</v>
      </c>
      <c r="S1747" t="s">
        <v>526</v>
      </c>
      <c r="T1747" t="s">
        <v>527</v>
      </c>
      <c r="U1747" t="s">
        <v>779</v>
      </c>
      <c r="V1747" t="s">
        <v>780</v>
      </c>
      <c r="W1747" t="s">
        <v>541</v>
      </c>
      <c r="X1747" t="s">
        <v>542</v>
      </c>
      <c r="Y1747" t="s">
        <v>532</v>
      </c>
      <c r="Z1747" t="s">
        <v>533</v>
      </c>
      <c r="AA1747" t="s">
        <v>28</v>
      </c>
      <c r="AB1747" s="3">
        <v>3780</v>
      </c>
      <c r="AC1747">
        <v>0</v>
      </c>
      <c r="AD1747">
        <v>0</v>
      </c>
      <c r="AE1747" s="3">
        <v>3780</v>
      </c>
      <c r="AF1747" s="3">
        <f t="shared" si="110"/>
        <v>0</v>
      </c>
      <c r="AG1747" s="3">
        <v>3780</v>
      </c>
      <c r="AH1747" s="3">
        <f t="shared" si="112"/>
        <v>3904.74</v>
      </c>
      <c r="AI1747" s="3">
        <f t="shared" si="113"/>
        <v>4029.6916799999999</v>
      </c>
      <c r="AJ1747">
        <v>0</v>
      </c>
      <c r="AK1747">
        <v>0</v>
      </c>
      <c r="AL1747">
        <v>0</v>
      </c>
      <c r="AM1747">
        <f t="shared" si="111"/>
        <v>0</v>
      </c>
      <c r="AN1747">
        <v>3780</v>
      </c>
      <c r="AO1747">
        <v>0</v>
      </c>
    </row>
    <row r="1748" spans="1:41" hidden="1" x14ac:dyDescent="0.3">
      <c r="A1748">
        <v>12330</v>
      </c>
      <c r="B1748">
        <v>225167</v>
      </c>
      <c r="C1748">
        <v>257191</v>
      </c>
      <c r="D1748">
        <v>6553</v>
      </c>
      <c r="G1748" t="s">
        <v>2106</v>
      </c>
      <c r="H1748" t="s">
        <v>2107</v>
      </c>
      <c r="I1748">
        <v>0</v>
      </c>
      <c r="J1748" t="s">
        <v>519</v>
      </c>
      <c r="K1748" t="s">
        <v>520</v>
      </c>
      <c r="L1748">
        <v>5</v>
      </c>
      <c r="M1748">
        <v>58</v>
      </c>
      <c r="N1748" t="s">
        <v>617</v>
      </c>
      <c r="O1748" t="s">
        <v>618</v>
      </c>
      <c r="P1748" t="s">
        <v>619</v>
      </c>
      <c r="Q1748" t="s">
        <v>524</v>
      </c>
      <c r="R1748" t="s">
        <v>525</v>
      </c>
      <c r="S1748" t="s">
        <v>526</v>
      </c>
      <c r="T1748" t="s">
        <v>527</v>
      </c>
      <c r="U1748" t="s">
        <v>779</v>
      </c>
      <c r="V1748" t="s">
        <v>780</v>
      </c>
      <c r="W1748" t="s">
        <v>541</v>
      </c>
      <c r="X1748" t="s">
        <v>542</v>
      </c>
      <c r="Y1748" t="s">
        <v>599</v>
      </c>
      <c r="Z1748" t="s">
        <v>600</v>
      </c>
      <c r="AA1748" t="s">
        <v>29</v>
      </c>
      <c r="AB1748" s="3">
        <v>3000</v>
      </c>
      <c r="AC1748">
        <v>0</v>
      </c>
      <c r="AD1748">
        <v>0</v>
      </c>
      <c r="AE1748" s="3">
        <v>3000</v>
      </c>
      <c r="AF1748" s="3">
        <f t="shared" si="110"/>
        <v>0</v>
      </c>
      <c r="AG1748" s="3">
        <v>3000</v>
      </c>
      <c r="AH1748" s="3">
        <f t="shared" si="112"/>
        <v>3098.9999999999995</v>
      </c>
      <c r="AI1748" s="3">
        <f t="shared" si="113"/>
        <v>3198.1679999999997</v>
      </c>
      <c r="AJ1748">
        <v>0</v>
      </c>
      <c r="AK1748">
        <v>0</v>
      </c>
      <c r="AL1748">
        <v>0</v>
      </c>
      <c r="AM1748">
        <f t="shared" si="111"/>
        <v>0</v>
      </c>
      <c r="AN1748">
        <v>3000</v>
      </c>
      <c r="AO1748">
        <v>0</v>
      </c>
    </row>
    <row r="1749" spans="1:41" hidden="1" x14ac:dyDescent="0.3">
      <c r="A1749">
        <v>12601</v>
      </c>
      <c r="B1749">
        <v>231933</v>
      </c>
      <c r="C1749">
        <v>256343</v>
      </c>
      <c r="D1749">
        <v>8617</v>
      </c>
      <c r="G1749" t="s">
        <v>2110</v>
      </c>
      <c r="H1749" t="s">
        <v>2111</v>
      </c>
      <c r="I1749">
        <v>0</v>
      </c>
      <c r="J1749" t="s">
        <v>519</v>
      </c>
      <c r="K1749" t="s">
        <v>520</v>
      </c>
      <c r="L1749">
        <v>5</v>
      </c>
      <c r="M1749">
        <v>58</v>
      </c>
      <c r="N1749" t="s">
        <v>617</v>
      </c>
      <c r="O1749" t="s">
        <v>618</v>
      </c>
      <c r="P1749" t="s">
        <v>619</v>
      </c>
      <c r="Q1749" t="s">
        <v>524</v>
      </c>
      <c r="R1749" t="s">
        <v>525</v>
      </c>
      <c r="S1749" t="s">
        <v>526</v>
      </c>
      <c r="T1749" t="s">
        <v>527</v>
      </c>
      <c r="U1749" t="s">
        <v>779</v>
      </c>
      <c r="V1749" t="s">
        <v>780</v>
      </c>
      <c r="W1749" t="s">
        <v>541</v>
      </c>
      <c r="X1749" t="s">
        <v>542</v>
      </c>
      <c r="Y1749" t="s">
        <v>1102</v>
      </c>
      <c r="Z1749" t="s">
        <v>1103</v>
      </c>
      <c r="AA1749" t="s">
        <v>24</v>
      </c>
      <c r="AB1749" s="3">
        <v>48600</v>
      </c>
      <c r="AC1749">
        <v>0</v>
      </c>
      <c r="AD1749">
        <v>0</v>
      </c>
      <c r="AE1749" s="3">
        <v>48600</v>
      </c>
      <c r="AF1749" s="3">
        <f t="shared" si="110"/>
        <v>0</v>
      </c>
      <c r="AG1749" s="3">
        <v>48600</v>
      </c>
      <c r="AH1749" s="3">
        <f t="shared" si="112"/>
        <v>50203.799999999996</v>
      </c>
      <c r="AI1749" s="3">
        <f t="shared" si="113"/>
        <v>51810.321599999996</v>
      </c>
      <c r="AJ1749">
        <v>0</v>
      </c>
      <c r="AK1749">
        <v>0</v>
      </c>
      <c r="AL1749">
        <v>24754.38</v>
      </c>
      <c r="AM1749">
        <f t="shared" si="111"/>
        <v>49508.76</v>
      </c>
      <c r="AN1749">
        <v>23845.62</v>
      </c>
      <c r="AO1749">
        <v>50.93</v>
      </c>
    </row>
    <row r="1750" spans="1:41" hidden="1" x14ac:dyDescent="0.3">
      <c r="A1750">
        <v>12350</v>
      </c>
      <c r="B1750">
        <v>225271</v>
      </c>
      <c r="C1750">
        <v>257275</v>
      </c>
      <c r="D1750">
        <v>6486</v>
      </c>
      <c r="G1750" t="s">
        <v>2112</v>
      </c>
      <c r="H1750" t="s">
        <v>2113</v>
      </c>
      <c r="I1750">
        <v>0</v>
      </c>
      <c r="J1750" t="s">
        <v>519</v>
      </c>
      <c r="K1750" t="s">
        <v>520</v>
      </c>
      <c r="L1750">
        <v>5</v>
      </c>
      <c r="M1750">
        <v>58</v>
      </c>
      <c r="N1750" t="s">
        <v>617</v>
      </c>
      <c r="O1750" t="s">
        <v>618</v>
      </c>
      <c r="P1750" t="s">
        <v>619</v>
      </c>
      <c r="Q1750" t="s">
        <v>524</v>
      </c>
      <c r="R1750" t="s">
        <v>525</v>
      </c>
      <c r="S1750" t="s">
        <v>526</v>
      </c>
      <c r="T1750" t="s">
        <v>527</v>
      </c>
      <c r="U1750" t="s">
        <v>779</v>
      </c>
      <c r="V1750" t="s">
        <v>780</v>
      </c>
      <c r="W1750" t="s">
        <v>541</v>
      </c>
      <c r="X1750" t="s">
        <v>542</v>
      </c>
      <c r="Y1750" t="s">
        <v>599</v>
      </c>
      <c r="Z1750" t="s">
        <v>600</v>
      </c>
      <c r="AA1750" t="s">
        <v>29</v>
      </c>
      <c r="AB1750" s="3">
        <v>3000</v>
      </c>
      <c r="AC1750">
        <v>0</v>
      </c>
      <c r="AD1750">
        <v>0</v>
      </c>
      <c r="AE1750" s="3">
        <v>3000</v>
      </c>
      <c r="AF1750" s="3">
        <f t="shared" si="110"/>
        <v>0</v>
      </c>
      <c r="AG1750" s="3">
        <v>3000</v>
      </c>
      <c r="AH1750" s="3">
        <f t="shared" si="112"/>
        <v>3098.9999999999995</v>
      </c>
      <c r="AI1750" s="3">
        <f t="shared" si="113"/>
        <v>3198.1679999999997</v>
      </c>
      <c r="AJ1750">
        <v>0</v>
      </c>
      <c r="AK1750">
        <v>0</v>
      </c>
      <c r="AL1750">
        <v>0</v>
      </c>
      <c r="AM1750">
        <f t="shared" si="111"/>
        <v>0</v>
      </c>
      <c r="AN1750">
        <v>3000</v>
      </c>
      <c r="AO1750">
        <v>0</v>
      </c>
    </row>
    <row r="1751" spans="1:41" hidden="1" x14ac:dyDescent="0.3">
      <c r="A1751">
        <v>12272</v>
      </c>
      <c r="B1751">
        <v>224625</v>
      </c>
      <c r="C1751">
        <v>256916</v>
      </c>
      <c r="D1751">
        <v>6628</v>
      </c>
      <c r="G1751" t="s">
        <v>1982</v>
      </c>
      <c r="H1751" t="s">
        <v>1983</v>
      </c>
      <c r="I1751">
        <v>0</v>
      </c>
      <c r="J1751" t="s">
        <v>519</v>
      </c>
      <c r="K1751" t="s">
        <v>520</v>
      </c>
      <c r="L1751">
        <v>5</v>
      </c>
      <c r="M1751">
        <v>58</v>
      </c>
      <c r="N1751" t="s">
        <v>617</v>
      </c>
      <c r="O1751" t="s">
        <v>618</v>
      </c>
      <c r="P1751" t="s">
        <v>619</v>
      </c>
      <c r="Q1751" t="s">
        <v>524</v>
      </c>
      <c r="R1751" t="s">
        <v>525</v>
      </c>
      <c r="S1751" t="s">
        <v>526</v>
      </c>
      <c r="T1751" t="s">
        <v>527</v>
      </c>
      <c r="U1751" t="s">
        <v>779</v>
      </c>
      <c r="V1751" t="s">
        <v>780</v>
      </c>
      <c r="W1751" t="s">
        <v>541</v>
      </c>
      <c r="X1751" t="s">
        <v>542</v>
      </c>
      <c r="Y1751" t="s">
        <v>532</v>
      </c>
      <c r="Z1751" t="s">
        <v>533</v>
      </c>
      <c r="AA1751" t="s">
        <v>28</v>
      </c>
      <c r="AB1751" s="3">
        <v>3780</v>
      </c>
      <c r="AC1751">
        <v>0</v>
      </c>
      <c r="AD1751">
        <v>0</v>
      </c>
      <c r="AE1751" s="3">
        <v>3780</v>
      </c>
      <c r="AF1751" s="3">
        <f t="shared" si="110"/>
        <v>0</v>
      </c>
      <c r="AG1751" s="3">
        <v>3780</v>
      </c>
      <c r="AH1751" s="3">
        <f t="shared" si="112"/>
        <v>3904.74</v>
      </c>
      <c r="AI1751" s="3">
        <f t="shared" si="113"/>
        <v>4029.6916799999999</v>
      </c>
      <c r="AJ1751">
        <v>0</v>
      </c>
      <c r="AK1751">
        <v>0</v>
      </c>
      <c r="AL1751">
        <v>1733.33</v>
      </c>
      <c r="AM1751">
        <f t="shared" si="111"/>
        <v>3466.66</v>
      </c>
      <c r="AN1751">
        <v>2046.67</v>
      </c>
      <c r="AO1751">
        <v>45.86</v>
      </c>
    </row>
    <row r="1752" spans="1:41" hidden="1" x14ac:dyDescent="0.3">
      <c r="A1752">
        <v>12311</v>
      </c>
      <c r="B1752">
        <v>224643</v>
      </c>
      <c r="C1752">
        <v>256934</v>
      </c>
      <c r="D1752">
        <v>6523</v>
      </c>
      <c r="G1752" t="s">
        <v>2074</v>
      </c>
      <c r="H1752" t="s">
        <v>2075</v>
      </c>
      <c r="I1752">
        <v>0</v>
      </c>
      <c r="J1752" t="s">
        <v>519</v>
      </c>
      <c r="K1752" t="s">
        <v>520</v>
      </c>
      <c r="L1752">
        <v>5</v>
      </c>
      <c r="M1752">
        <v>58</v>
      </c>
      <c r="N1752" t="s">
        <v>617</v>
      </c>
      <c r="O1752" t="s">
        <v>618</v>
      </c>
      <c r="P1752" t="s">
        <v>619</v>
      </c>
      <c r="Q1752" t="s">
        <v>524</v>
      </c>
      <c r="R1752" t="s">
        <v>525</v>
      </c>
      <c r="S1752" t="s">
        <v>526</v>
      </c>
      <c r="T1752" t="s">
        <v>527</v>
      </c>
      <c r="U1752" t="s">
        <v>779</v>
      </c>
      <c r="V1752" t="s">
        <v>780</v>
      </c>
      <c r="W1752" t="s">
        <v>541</v>
      </c>
      <c r="X1752" t="s">
        <v>542</v>
      </c>
      <c r="Y1752" t="s">
        <v>532</v>
      </c>
      <c r="Z1752" t="s">
        <v>533</v>
      </c>
      <c r="AA1752" t="s">
        <v>28</v>
      </c>
      <c r="AB1752" s="3">
        <v>3780</v>
      </c>
      <c r="AC1752">
        <v>0</v>
      </c>
      <c r="AD1752">
        <v>0</v>
      </c>
      <c r="AE1752" s="3">
        <v>3780</v>
      </c>
      <c r="AF1752" s="3">
        <f t="shared" si="110"/>
        <v>0</v>
      </c>
      <c r="AG1752" s="3">
        <v>3780</v>
      </c>
      <c r="AH1752" s="3">
        <f t="shared" si="112"/>
        <v>3904.74</v>
      </c>
      <c r="AI1752" s="3">
        <f t="shared" si="113"/>
        <v>4029.6916799999999</v>
      </c>
      <c r="AJ1752">
        <v>0</v>
      </c>
      <c r="AK1752">
        <v>0</v>
      </c>
      <c r="AL1752">
        <v>0</v>
      </c>
      <c r="AM1752">
        <f t="shared" si="111"/>
        <v>0</v>
      </c>
      <c r="AN1752">
        <v>3780</v>
      </c>
      <c r="AO1752">
        <v>0</v>
      </c>
    </row>
    <row r="1753" spans="1:41" hidden="1" x14ac:dyDescent="0.3">
      <c r="A1753">
        <v>12367</v>
      </c>
      <c r="B1753">
        <v>225260</v>
      </c>
      <c r="C1753">
        <v>257265</v>
      </c>
      <c r="D1753">
        <v>6499</v>
      </c>
      <c r="G1753" t="s">
        <v>2054</v>
      </c>
      <c r="H1753" t="s">
        <v>2055</v>
      </c>
      <c r="I1753">
        <v>0</v>
      </c>
      <c r="J1753" t="s">
        <v>519</v>
      </c>
      <c r="K1753" t="s">
        <v>520</v>
      </c>
      <c r="L1753">
        <v>5</v>
      </c>
      <c r="M1753">
        <v>58</v>
      </c>
      <c r="N1753" t="s">
        <v>617</v>
      </c>
      <c r="O1753" t="s">
        <v>618</v>
      </c>
      <c r="P1753" t="s">
        <v>619</v>
      </c>
      <c r="Q1753" t="s">
        <v>524</v>
      </c>
      <c r="R1753" t="s">
        <v>525</v>
      </c>
      <c r="S1753" t="s">
        <v>526</v>
      </c>
      <c r="T1753" t="s">
        <v>527</v>
      </c>
      <c r="U1753" t="s">
        <v>779</v>
      </c>
      <c r="V1753" t="s">
        <v>780</v>
      </c>
      <c r="W1753" t="s">
        <v>541</v>
      </c>
      <c r="X1753" t="s">
        <v>542</v>
      </c>
      <c r="Y1753" t="s">
        <v>599</v>
      </c>
      <c r="Z1753" t="s">
        <v>600</v>
      </c>
      <c r="AA1753" t="s">
        <v>29</v>
      </c>
      <c r="AB1753" s="3">
        <v>3000</v>
      </c>
      <c r="AC1753">
        <v>0</v>
      </c>
      <c r="AD1753">
        <v>0</v>
      </c>
      <c r="AE1753" s="3">
        <v>3000</v>
      </c>
      <c r="AF1753" s="3">
        <f t="shared" si="110"/>
        <v>0</v>
      </c>
      <c r="AG1753" s="3">
        <v>3000</v>
      </c>
      <c r="AH1753" s="3">
        <f t="shared" si="112"/>
        <v>3098.9999999999995</v>
      </c>
      <c r="AI1753" s="3">
        <f t="shared" si="113"/>
        <v>3198.1679999999997</v>
      </c>
      <c r="AJ1753">
        <v>0</v>
      </c>
      <c r="AK1753">
        <v>0</v>
      </c>
      <c r="AL1753">
        <v>0</v>
      </c>
      <c r="AM1753">
        <f t="shared" si="111"/>
        <v>0</v>
      </c>
      <c r="AN1753">
        <v>3000</v>
      </c>
      <c r="AO1753">
        <v>0</v>
      </c>
    </row>
    <row r="1754" spans="1:41" hidden="1" x14ac:dyDescent="0.3">
      <c r="A1754">
        <v>12368</v>
      </c>
      <c r="B1754">
        <v>225261</v>
      </c>
      <c r="C1754">
        <v>257266</v>
      </c>
      <c r="D1754">
        <v>6500</v>
      </c>
      <c r="G1754" t="s">
        <v>2170</v>
      </c>
      <c r="H1754" t="s">
        <v>2171</v>
      </c>
      <c r="I1754">
        <v>0</v>
      </c>
      <c r="J1754" t="s">
        <v>519</v>
      </c>
      <c r="K1754" t="s">
        <v>520</v>
      </c>
      <c r="L1754">
        <v>5</v>
      </c>
      <c r="M1754">
        <v>58</v>
      </c>
      <c r="N1754" t="s">
        <v>617</v>
      </c>
      <c r="O1754" t="s">
        <v>618</v>
      </c>
      <c r="P1754" t="s">
        <v>619</v>
      </c>
      <c r="Q1754" t="s">
        <v>524</v>
      </c>
      <c r="R1754" t="s">
        <v>525</v>
      </c>
      <c r="S1754" t="s">
        <v>526</v>
      </c>
      <c r="T1754" t="s">
        <v>527</v>
      </c>
      <c r="U1754" t="s">
        <v>779</v>
      </c>
      <c r="V1754" t="s">
        <v>780</v>
      </c>
      <c r="W1754" t="s">
        <v>541</v>
      </c>
      <c r="X1754" t="s">
        <v>542</v>
      </c>
      <c r="Y1754" t="s">
        <v>599</v>
      </c>
      <c r="Z1754" t="s">
        <v>600</v>
      </c>
      <c r="AA1754" t="s">
        <v>29</v>
      </c>
      <c r="AB1754" s="3">
        <v>3000</v>
      </c>
      <c r="AC1754">
        <v>0</v>
      </c>
      <c r="AD1754">
        <v>0</v>
      </c>
      <c r="AE1754" s="3">
        <v>3000</v>
      </c>
      <c r="AF1754" s="3">
        <f t="shared" si="110"/>
        <v>0</v>
      </c>
      <c r="AG1754" s="3">
        <v>3000</v>
      </c>
      <c r="AH1754" s="3">
        <f t="shared" si="112"/>
        <v>3098.9999999999995</v>
      </c>
      <c r="AI1754" s="3">
        <f t="shared" si="113"/>
        <v>3198.1679999999997</v>
      </c>
      <c r="AJ1754">
        <v>0</v>
      </c>
      <c r="AK1754">
        <v>0</v>
      </c>
      <c r="AL1754">
        <v>0</v>
      </c>
      <c r="AM1754">
        <f t="shared" si="111"/>
        <v>0</v>
      </c>
      <c r="AN1754">
        <v>3000</v>
      </c>
      <c r="AO1754">
        <v>0</v>
      </c>
    </row>
    <row r="1755" spans="1:41" hidden="1" x14ac:dyDescent="0.3">
      <c r="A1755">
        <v>12350</v>
      </c>
      <c r="B1755">
        <v>231857</v>
      </c>
      <c r="C1755">
        <v>256273</v>
      </c>
      <c r="D1755">
        <v>6486</v>
      </c>
      <c r="G1755" t="s">
        <v>2112</v>
      </c>
      <c r="H1755" t="s">
        <v>2113</v>
      </c>
      <c r="I1755">
        <v>0</v>
      </c>
      <c r="J1755" t="s">
        <v>519</v>
      </c>
      <c r="K1755" t="s">
        <v>520</v>
      </c>
      <c r="L1755">
        <v>5</v>
      </c>
      <c r="M1755">
        <v>58</v>
      </c>
      <c r="N1755" t="s">
        <v>617</v>
      </c>
      <c r="O1755" t="s">
        <v>618</v>
      </c>
      <c r="P1755" t="s">
        <v>619</v>
      </c>
      <c r="Q1755" t="s">
        <v>524</v>
      </c>
      <c r="R1755" t="s">
        <v>525</v>
      </c>
      <c r="S1755" t="s">
        <v>526</v>
      </c>
      <c r="T1755" t="s">
        <v>527</v>
      </c>
      <c r="U1755" t="s">
        <v>779</v>
      </c>
      <c r="V1755" t="s">
        <v>780</v>
      </c>
      <c r="W1755" t="s">
        <v>541</v>
      </c>
      <c r="X1755" t="s">
        <v>542</v>
      </c>
      <c r="Y1755" t="s">
        <v>1102</v>
      </c>
      <c r="Z1755" t="s">
        <v>1103</v>
      </c>
      <c r="AA1755" t="s">
        <v>24</v>
      </c>
      <c r="AB1755" s="3">
        <v>8096</v>
      </c>
      <c r="AC1755">
        <v>0</v>
      </c>
      <c r="AD1755">
        <v>0</v>
      </c>
      <c r="AE1755" s="3">
        <v>48096</v>
      </c>
      <c r="AF1755" s="3">
        <f t="shared" si="110"/>
        <v>0</v>
      </c>
      <c r="AG1755" s="3">
        <v>48096</v>
      </c>
      <c r="AH1755" s="3">
        <f t="shared" si="112"/>
        <v>49683.167999999998</v>
      </c>
      <c r="AI1755" s="3">
        <f t="shared" si="113"/>
        <v>51273.029375999999</v>
      </c>
      <c r="AJ1755">
        <v>0</v>
      </c>
      <c r="AK1755">
        <v>0</v>
      </c>
      <c r="AL1755">
        <v>10263.15</v>
      </c>
      <c r="AM1755">
        <f t="shared" si="111"/>
        <v>20526.3</v>
      </c>
      <c r="AN1755">
        <v>37832.85</v>
      </c>
      <c r="AO1755">
        <v>21.34</v>
      </c>
    </row>
    <row r="1756" spans="1:41" hidden="1" x14ac:dyDescent="0.3">
      <c r="A1756">
        <v>12585</v>
      </c>
      <c r="B1756">
        <v>225089</v>
      </c>
      <c r="C1756">
        <v>257156</v>
      </c>
      <c r="D1756">
        <v>8601</v>
      </c>
      <c r="G1756" t="s">
        <v>2240</v>
      </c>
      <c r="H1756" t="s">
        <v>2241</v>
      </c>
      <c r="I1756">
        <v>0</v>
      </c>
      <c r="J1756" t="s">
        <v>519</v>
      </c>
      <c r="K1756" t="s">
        <v>520</v>
      </c>
      <c r="L1756">
        <v>5</v>
      </c>
      <c r="M1756">
        <v>58</v>
      </c>
      <c r="N1756" t="s">
        <v>617</v>
      </c>
      <c r="O1756" t="s">
        <v>618</v>
      </c>
      <c r="P1756" t="s">
        <v>619</v>
      </c>
      <c r="Q1756" t="s">
        <v>524</v>
      </c>
      <c r="R1756" t="s">
        <v>525</v>
      </c>
      <c r="S1756" t="s">
        <v>526</v>
      </c>
      <c r="T1756" t="s">
        <v>527</v>
      </c>
      <c r="U1756" t="s">
        <v>779</v>
      </c>
      <c r="V1756" t="s">
        <v>780</v>
      </c>
      <c r="W1756" t="s">
        <v>541</v>
      </c>
      <c r="X1756" t="s">
        <v>542</v>
      </c>
      <c r="Y1756" t="s">
        <v>599</v>
      </c>
      <c r="Z1756" t="s">
        <v>600</v>
      </c>
      <c r="AA1756" t="s">
        <v>29</v>
      </c>
      <c r="AB1756" s="3">
        <v>3000</v>
      </c>
      <c r="AC1756">
        <v>0</v>
      </c>
      <c r="AD1756">
        <v>0</v>
      </c>
      <c r="AE1756" s="3">
        <v>3000</v>
      </c>
      <c r="AF1756" s="3">
        <f t="shared" si="110"/>
        <v>0</v>
      </c>
      <c r="AG1756" s="3">
        <v>3000</v>
      </c>
      <c r="AH1756" s="3">
        <f t="shared" si="112"/>
        <v>3098.9999999999995</v>
      </c>
      <c r="AI1756" s="3">
        <f t="shared" si="113"/>
        <v>3198.1679999999997</v>
      </c>
      <c r="AJ1756">
        <v>0</v>
      </c>
      <c r="AK1756">
        <v>0</v>
      </c>
      <c r="AL1756">
        <v>0</v>
      </c>
      <c r="AM1756">
        <f t="shared" si="111"/>
        <v>0</v>
      </c>
      <c r="AN1756">
        <v>3000</v>
      </c>
      <c r="AO1756">
        <v>0</v>
      </c>
    </row>
    <row r="1757" spans="1:41" hidden="1" x14ac:dyDescent="0.3">
      <c r="A1757">
        <v>12305</v>
      </c>
      <c r="B1757">
        <v>231885</v>
      </c>
      <c r="C1757">
        <v>256301</v>
      </c>
      <c r="D1757">
        <v>6505</v>
      </c>
      <c r="G1757" t="s">
        <v>2052</v>
      </c>
      <c r="H1757" t="s">
        <v>2053</v>
      </c>
      <c r="I1757">
        <v>0</v>
      </c>
      <c r="J1757" t="s">
        <v>519</v>
      </c>
      <c r="K1757" t="s">
        <v>520</v>
      </c>
      <c r="L1757">
        <v>5</v>
      </c>
      <c r="M1757">
        <v>58</v>
      </c>
      <c r="N1757" t="s">
        <v>617</v>
      </c>
      <c r="O1757" t="s">
        <v>618</v>
      </c>
      <c r="P1757" t="s">
        <v>619</v>
      </c>
      <c r="Q1757" t="s">
        <v>524</v>
      </c>
      <c r="R1757" t="s">
        <v>525</v>
      </c>
      <c r="S1757" t="s">
        <v>526</v>
      </c>
      <c r="T1757" t="s">
        <v>527</v>
      </c>
      <c r="U1757" t="s">
        <v>779</v>
      </c>
      <c r="V1757" t="s">
        <v>780</v>
      </c>
      <c r="W1757" t="s">
        <v>541</v>
      </c>
      <c r="X1757" t="s">
        <v>542</v>
      </c>
      <c r="Y1757" t="s">
        <v>1102</v>
      </c>
      <c r="Z1757" t="s">
        <v>1103</v>
      </c>
      <c r="AA1757" t="s">
        <v>24</v>
      </c>
      <c r="AB1757" s="3">
        <v>5832</v>
      </c>
      <c r="AC1757">
        <v>0</v>
      </c>
      <c r="AD1757">
        <v>0</v>
      </c>
      <c r="AE1757" s="3">
        <v>45832</v>
      </c>
      <c r="AF1757" s="3">
        <f t="shared" si="110"/>
        <v>0</v>
      </c>
      <c r="AG1757" s="3">
        <v>45832</v>
      </c>
      <c r="AH1757" s="3">
        <f t="shared" si="112"/>
        <v>47344.455999999998</v>
      </c>
      <c r="AI1757" s="3">
        <f t="shared" si="113"/>
        <v>48859.478591999999</v>
      </c>
      <c r="AJ1757">
        <v>0</v>
      </c>
      <c r="AK1757">
        <v>0</v>
      </c>
      <c r="AL1757">
        <v>2550</v>
      </c>
      <c r="AM1757">
        <f t="shared" si="111"/>
        <v>5100</v>
      </c>
      <c r="AN1757">
        <v>43282</v>
      </c>
      <c r="AO1757">
        <v>5.56</v>
      </c>
    </row>
    <row r="1758" spans="1:41" hidden="1" x14ac:dyDescent="0.3">
      <c r="A1758">
        <v>12313</v>
      </c>
      <c r="B1758">
        <v>224651</v>
      </c>
      <c r="C1758">
        <v>256941</v>
      </c>
      <c r="D1758">
        <v>6525</v>
      </c>
      <c r="G1758" t="s">
        <v>2080</v>
      </c>
      <c r="H1758" t="s">
        <v>2081</v>
      </c>
      <c r="I1758">
        <v>0</v>
      </c>
      <c r="J1758" t="s">
        <v>519</v>
      </c>
      <c r="K1758" t="s">
        <v>520</v>
      </c>
      <c r="L1758">
        <v>5</v>
      </c>
      <c r="M1758">
        <v>58</v>
      </c>
      <c r="N1758" t="s">
        <v>617</v>
      </c>
      <c r="O1758" t="s">
        <v>618</v>
      </c>
      <c r="P1758" t="s">
        <v>619</v>
      </c>
      <c r="Q1758" t="s">
        <v>524</v>
      </c>
      <c r="R1758" t="s">
        <v>525</v>
      </c>
      <c r="S1758" t="s">
        <v>526</v>
      </c>
      <c r="T1758" t="s">
        <v>527</v>
      </c>
      <c r="U1758" t="s">
        <v>554</v>
      </c>
      <c r="V1758" t="s">
        <v>555</v>
      </c>
      <c r="W1758" t="s">
        <v>541</v>
      </c>
      <c r="X1758" t="s">
        <v>542</v>
      </c>
      <c r="Y1758" t="s">
        <v>532</v>
      </c>
      <c r="Z1758" t="s">
        <v>533</v>
      </c>
      <c r="AA1758" t="s">
        <v>28</v>
      </c>
      <c r="AB1758" s="3">
        <v>3780</v>
      </c>
      <c r="AC1758">
        <v>0</v>
      </c>
      <c r="AD1758">
        <v>0</v>
      </c>
      <c r="AE1758" s="3">
        <v>3780</v>
      </c>
      <c r="AF1758" s="3">
        <f t="shared" si="110"/>
        <v>0</v>
      </c>
      <c r="AG1758" s="3">
        <v>3780</v>
      </c>
      <c r="AH1758" s="3">
        <f t="shared" si="112"/>
        <v>3904.74</v>
      </c>
      <c r="AI1758" s="3">
        <f t="shared" si="113"/>
        <v>4029.6916799999999</v>
      </c>
      <c r="AJ1758">
        <v>0</v>
      </c>
      <c r="AK1758">
        <v>0</v>
      </c>
      <c r="AL1758">
        <v>0</v>
      </c>
      <c r="AM1758">
        <f t="shared" si="111"/>
        <v>0</v>
      </c>
      <c r="AN1758">
        <v>3780</v>
      </c>
      <c r="AO1758">
        <v>0</v>
      </c>
    </row>
    <row r="1759" spans="1:41" hidden="1" x14ac:dyDescent="0.3">
      <c r="A1759">
        <v>12620</v>
      </c>
      <c r="B1759">
        <v>225080</v>
      </c>
      <c r="C1759">
        <v>257148</v>
      </c>
      <c r="D1759">
        <v>8636</v>
      </c>
      <c r="G1759" t="s">
        <v>2257</v>
      </c>
      <c r="H1759" t="s">
        <v>2258</v>
      </c>
      <c r="I1759">
        <v>0</v>
      </c>
      <c r="J1759" t="s">
        <v>519</v>
      </c>
      <c r="K1759" t="s">
        <v>520</v>
      </c>
      <c r="L1759">
        <v>5</v>
      </c>
      <c r="M1759">
        <v>58</v>
      </c>
      <c r="N1759" t="s">
        <v>617</v>
      </c>
      <c r="O1759" t="s">
        <v>618</v>
      </c>
      <c r="P1759" t="s">
        <v>619</v>
      </c>
      <c r="Q1759" t="s">
        <v>524</v>
      </c>
      <c r="R1759" t="s">
        <v>525</v>
      </c>
      <c r="S1759" t="s">
        <v>526</v>
      </c>
      <c r="T1759" t="s">
        <v>527</v>
      </c>
      <c r="U1759" t="s">
        <v>779</v>
      </c>
      <c r="V1759" t="s">
        <v>780</v>
      </c>
      <c r="W1759" t="s">
        <v>541</v>
      </c>
      <c r="X1759" t="s">
        <v>542</v>
      </c>
      <c r="Y1759" t="s">
        <v>599</v>
      </c>
      <c r="Z1759" t="s">
        <v>600</v>
      </c>
      <c r="AA1759" t="s">
        <v>29</v>
      </c>
      <c r="AB1759" s="3">
        <v>3000</v>
      </c>
      <c r="AC1759">
        <v>0</v>
      </c>
      <c r="AD1759">
        <v>0</v>
      </c>
      <c r="AE1759" s="3">
        <v>3000</v>
      </c>
      <c r="AF1759" s="3">
        <f t="shared" si="110"/>
        <v>0</v>
      </c>
      <c r="AG1759" s="3">
        <v>3000</v>
      </c>
      <c r="AH1759" s="3">
        <f t="shared" si="112"/>
        <v>3098.9999999999995</v>
      </c>
      <c r="AI1759" s="3">
        <f t="shared" si="113"/>
        <v>3198.1679999999997</v>
      </c>
      <c r="AJ1759">
        <v>0</v>
      </c>
      <c r="AK1759">
        <v>0</v>
      </c>
      <c r="AL1759">
        <v>0</v>
      </c>
      <c r="AM1759">
        <f t="shared" si="111"/>
        <v>0</v>
      </c>
      <c r="AN1759">
        <v>3000</v>
      </c>
      <c r="AO1759">
        <v>0</v>
      </c>
    </row>
    <row r="1760" spans="1:41" hidden="1" x14ac:dyDescent="0.3">
      <c r="A1760">
        <v>12645</v>
      </c>
      <c r="B1760">
        <v>225087</v>
      </c>
      <c r="C1760">
        <v>257154</v>
      </c>
      <c r="D1760">
        <v>8661</v>
      </c>
      <c r="G1760" t="s">
        <v>2259</v>
      </c>
      <c r="H1760" t="s">
        <v>2260</v>
      </c>
      <c r="I1760">
        <v>0</v>
      </c>
      <c r="J1760" t="s">
        <v>519</v>
      </c>
      <c r="K1760" t="s">
        <v>520</v>
      </c>
      <c r="L1760">
        <v>5</v>
      </c>
      <c r="M1760">
        <v>58</v>
      </c>
      <c r="N1760" t="s">
        <v>617</v>
      </c>
      <c r="O1760" t="s">
        <v>618</v>
      </c>
      <c r="P1760" t="s">
        <v>619</v>
      </c>
      <c r="Q1760" t="s">
        <v>524</v>
      </c>
      <c r="R1760" t="s">
        <v>525</v>
      </c>
      <c r="S1760" t="s">
        <v>526</v>
      </c>
      <c r="T1760" t="s">
        <v>527</v>
      </c>
      <c r="U1760" t="s">
        <v>779</v>
      </c>
      <c r="V1760" t="s">
        <v>780</v>
      </c>
      <c r="W1760" t="s">
        <v>541</v>
      </c>
      <c r="X1760" t="s">
        <v>542</v>
      </c>
      <c r="Y1760" t="s">
        <v>599</v>
      </c>
      <c r="Z1760" t="s">
        <v>600</v>
      </c>
      <c r="AA1760" t="s">
        <v>29</v>
      </c>
      <c r="AB1760" s="3">
        <v>3000</v>
      </c>
      <c r="AC1760">
        <v>0</v>
      </c>
      <c r="AD1760">
        <v>0</v>
      </c>
      <c r="AE1760" s="3">
        <v>3000</v>
      </c>
      <c r="AF1760" s="3">
        <f t="shared" si="110"/>
        <v>0</v>
      </c>
      <c r="AG1760" s="3">
        <v>3000</v>
      </c>
      <c r="AH1760" s="3">
        <f t="shared" si="112"/>
        <v>3098.9999999999995</v>
      </c>
      <c r="AI1760" s="3">
        <f t="shared" si="113"/>
        <v>3198.1679999999997</v>
      </c>
      <c r="AJ1760">
        <v>0</v>
      </c>
      <c r="AK1760">
        <v>0</v>
      </c>
      <c r="AL1760">
        <v>0</v>
      </c>
      <c r="AM1760">
        <f t="shared" si="111"/>
        <v>0</v>
      </c>
      <c r="AN1760">
        <v>3000</v>
      </c>
      <c r="AO1760">
        <v>0</v>
      </c>
    </row>
    <row r="1761" spans="1:41" hidden="1" x14ac:dyDescent="0.3">
      <c r="A1761">
        <v>12315</v>
      </c>
      <c r="B1761">
        <v>224654</v>
      </c>
      <c r="C1761">
        <v>256943</v>
      </c>
      <c r="D1761">
        <v>6527</v>
      </c>
      <c r="G1761" t="s">
        <v>2082</v>
      </c>
      <c r="H1761" t="s">
        <v>2083</v>
      </c>
      <c r="I1761">
        <v>0</v>
      </c>
      <c r="J1761" t="s">
        <v>519</v>
      </c>
      <c r="K1761" t="s">
        <v>520</v>
      </c>
      <c r="L1761">
        <v>5</v>
      </c>
      <c r="M1761">
        <v>58</v>
      </c>
      <c r="N1761" t="s">
        <v>617</v>
      </c>
      <c r="O1761" t="s">
        <v>618</v>
      </c>
      <c r="P1761" t="s">
        <v>619</v>
      </c>
      <c r="Q1761" t="s">
        <v>524</v>
      </c>
      <c r="R1761" t="s">
        <v>525</v>
      </c>
      <c r="S1761" t="s">
        <v>526</v>
      </c>
      <c r="T1761" t="s">
        <v>527</v>
      </c>
      <c r="U1761" t="s">
        <v>779</v>
      </c>
      <c r="V1761" t="s">
        <v>780</v>
      </c>
      <c r="W1761" t="s">
        <v>541</v>
      </c>
      <c r="X1761" t="s">
        <v>542</v>
      </c>
      <c r="Y1761" t="s">
        <v>532</v>
      </c>
      <c r="Z1761" t="s">
        <v>533</v>
      </c>
      <c r="AA1761" t="s">
        <v>28</v>
      </c>
      <c r="AB1761" s="3">
        <v>3780</v>
      </c>
      <c r="AC1761">
        <v>0</v>
      </c>
      <c r="AD1761">
        <v>0</v>
      </c>
      <c r="AE1761" s="3">
        <v>3780</v>
      </c>
      <c r="AF1761" s="3">
        <f t="shared" si="110"/>
        <v>0</v>
      </c>
      <c r="AG1761" s="3">
        <v>3780</v>
      </c>
      <c r="AH1761" s="3">
        <f t="shared" si="112"/>
        <v>3904.74</v>
      </c>
      <c r="AI1761" s="3">
        <f t="shared" si="113"/>
        <v>4029.6916799999999</v>
      </c>
      <c r="AJ1761">
        <v>0</v>
      </c>
      <c r="AK1761">
        <v>0</v>
      </c>
      <c r="AL1761">
        <v>0</v>
      </c>
      <c r="AM1761">
        <f t="shared" si="111"/>
        <v>0</v>
      </c>
      <c r="AN1761">
        <v>3780</v>
      </c>
      <c r="AO1761">
        <v>0</v>
      </c>
    </row>
    <row r="1762" spans="1:41" hidden="1" x14ac:dyDescent="0.3">
      <c r="A1762">
        <v>12670</v>
      </c>
      <c r="B1762">
        <v>225091</v>
      </c>
      <c r="C1762">
        <v>257158</v>
      </c>
      <c r="D1762">
        <v>8727</v>
      </c>
      <c r="G1762" t="s">
        <v>2234</v>
      </c>
      <c r="H1762" t="s">
        <v>2235</v>
      </c>
      <c r="I1762">
        <v>0</v>
      </c>
      <c r="J1762" t="s">
        <v>519</v>
      </c>
      <c r="K1762" t="s">
        <v>520</v>
      </c>
      <c r="L1762">
        <v>3</v>
      </c>
      <c r="M1762">
        <v>85</v>
      </c>
      <c r="N1762" t="s">
        <v>724</v>
      </c>
      <c r="O1762" t="s">
        <v>618</v>
      </c>
      <c r="P1762" t="s">
        <v>619</v>
      </c>
      <c r="Q1762" t="s">
        <v>524</v>
      </c>
      <c r="R1762" t="s">
        <v>525</v>
      </c>
      <c r="S1762" t="s">
        <v>526</v>
      </c>
      <c r="T1762" t="s">
        <v>527</v>
      </c>
      <c r="U1762" t="s">
        <v>779</v>
      </c>
      <c r="V1762" t="s">
        <v>780</v>
      </c>
      <c r="W1762" t="s">
        <v>541</v>
      </c>
      <c r="X1762" t="s">
        <v>542</v>
      </c>
      <c r="Y1762" t="s">
        <v>599</v>
      </c>
      <c r="Z1762" t="s">
        <v>600</v>
      </c>
      <c r="AA1762" t="s">
        <v>29</v>
      </c>
      <c r="AB1762" s="3">
        <v>3000</v>
      </c>
      <c r="AC1762">
        <v>0</v>
      </c>
      <c r="AD1762">
        <v>0</v>
      </c>
      <c r="AE1762" s="3">
        <v>3000</v>
      </c>
      <c r="AF1762" s="3">
        <f t="shared" si="110"/>
        <v>0</v>
      </c>
      <c r="AG1762" s="3">
        <v>3000</v>
      </c>
      <c r="AH1762" s="3">
        <f t="shared" si="112"/>
        <v>3098.9999999999995</v>
      </c>
      <c r="AI1762" s="3">
        <f t="shared" si="113"/>
        <v>3198.1679999999997</v>
      </c>
      <c r="AJ1762">
        <v>0</v>
      </c>
      <c r="AK1762">
        <v>0</v>
      </c>
      <c r="AL1762">
        <v>0</v>
      </c>
      <c r="AM1762">
        <f t="shared" si="111"/>
        <v>0</v>
      </c>
      <c r="AN1762">
        <v>3000</v>
      </c>
      <c r="AO1762">
        <v>0</v>
      </c>
    </row>
    <row r="1763" spans="1:41" hidden="1" x14ac:dyDescent="0.3">
      <c r="A1763">
        <v>12340</v>
      </c>
      <c r="B1763">
        <v>225709</v>
      </c>
      <c r="C1763">
        <v>257337</v>
      </c>
      <c r="D1763">
        <v>6574</v>
      </c>
      <c r="G1763" t="s">
        <v>2128</v>
      </c>
      <c r="H1763" t="s">
        <v>2129</v>
      </c>
      <c r="I1763">
        <v>0</v>
      </c>
      <c r="J1763" t="s">
        <v>519</v>
      </c>
      <c r="K1763" t="s">
        <v>520</v>
      </c>
      <c r="L1763">
        <v>5</v>
      </c>
      <c r="M1763">
        <v>58</v>
      </c>
      <c r="N1763" t="s">
        <v>617</v>
      </c>
      <c r="O1763" t="s">
        <v>618</v>
      </c>
      <c r="P1763" t="s">
        <v>619</v>
      </c>
      <c r="Q1763" t="s">
        <v>524</v>
      </c>
      <c r="R1763" t="s">
        <v>525</v>
      </c>
      <c r="S1763" t="s">
        <v>526</v>
      </c>
      <c r="T1763" t="s">
        <v>527</v>
      </c>
      <c r="U1763" t="s">
        <v>779</v>
      </c>
      <c r="V1763" t="s">
        <v>780</v>
      </c>
      <c r="W1763" t="s">
        <v>541</v>
      </c>
      <c r="X1763" t="s">
        <v>542</v>
      </c>
      <c r="Y1763" t="s">
        <v>1442</v>
      </c>
      <c r="Z1763" t="s">
        <v>1443</v>
      </c>
      <c r="AA1763" t="s">
        <v>29</v>
      </c>
      <c r="AB1763" s="3">
        <v>2163</v>
      </c>
      <c r="AC1763">
        <v>800</v>
      </c>
      <c r="AD1763">
        <v>0</v>
      </c>
      <c r="AE1763" s="3">
        <v>2963</v>
      </c>
      <c r="AF1763" s="3">
        <f t="shared" si="110"/>
        <v>0</v>
      </c>
      <c r="AG1763" s="3">
        <v>2963</v>
      </c>
      <c r="AH1763" s="3">
        <f t="shared" si="112"/>
        <v>3060.7789999999995</v>
      </c>
      <c r="AI1763" s="3">
        <f t="shared" si="113"/>
        <v>3158.7239279999994</v>
      </c>
      <c r="AJ1763">
        <v>0</v>
      </c>
      <c r="AK1763">
        <v>0</v>
      </c>
      <c r="AL1763">
        <v>2459.83</v>
      </c>
      <c r="AM1763">
        <f t="shared" si="111"/>
        <v>4919.66</v>
      </c>
      <c r="AN1763">
        <v>503.17</v>
      </c>
      <c r="AO1763">
        <v>83.02</v>
      </c>
    </row>
    <row r="1764" spans="1:41" hidden="1" x14ac:dyDescent="0.3">
      <c r="A1764">
        <v>12316</v>
      </c>
      <c r="B1764">
        <v>224663</v>
      </c>
      <c r="C1764">
        <v>256951</v>
      </c>
      <c r="D1764">
        <v>6528</v>
      </c>
      <c r="G1764" t="s">
        <v>2042</v>
      </c>
      <c r="H1764" t="s">
        <v>2043</v>
      </c>
      <c r="I1764">
        <v>0</v>
      </c>
      <c r="J1764" t="s">
        <v>519</v>
      </c>
      <c r="K1764" t="s">
        <v>520</v>
      </c>
      <c r="L1764">
        <v>5</v>
      </c>
      <c r="M1764">
        <v>58</v>
      </c>
      <c r="N1764" t="s">
        <v>617</v>
      </c>
      <c r="O1764" t="s">
        <v>618</v>
      </c>
      <c r="P1764" t="s">
        <v>619</v>
      </c>
      <c r="Q1764" t="s">
        <v>524</v>
      </c>
      <c r="R1764" t="s">
        <v>525</v>
      </c>
      <c r="S1764" t="s">
        <v>526</v>
      </c>
      <c r="T1764" t="s">
        <v>527</v>
      </c>
      <c r="U1764" t="s">
        <v>779</v>
      </c>
      <c r="V1764" t="s">
        <v>780</v>
      </c>
      <c r="W1764" t="s">
        <v>541</v>
      </c>
      <c r="X1764" t="s">
        <v>542</v>
      </c>
      <c r="Y1764" t="s">
        <v>532</v>
      </c>
      <c r="Z1764" t="s">
        <v>533</v>
      </c>
      <c r="AA1764" t="s">
        <v>28</v>
      </c>
      <c r="AB1764" s="3">
        <v>3780</v>
      </c>
      <c r="AC1764">
        <v>0</v>
      </c>
      <c r="AD1764">
        <v>0</v>
      </c>
      <c r="AE1764" s="3">
        <v>3780</v>
      </c>
      <c r="AF1764" s="3">
        <f t="shared" si="110"/>
        <v>0</v>
      </c>
      <c r="AG1764" s="3">
        <v>3780</v>
      </c>
      <c r="AH1764" s="3">
        <f t="shared" si="112"/>
        <v>3904.74</v>
      </c>
      <c r="AI1764" s="3">
        <f t="shared" si="113"/>
        <v>4029.6916799999999</v>
      </c>
      <c r="AJ1764">
        <v>0</v>
      </c>
      <c r="AK1764">
        <v>0</v>
      </c>
      <c r="AL1764">
        <v>1732.61</v>
      </c>
      <c r="AM1764">
        <f t="shared" si="111"/>
        <v>3465.22</v>
      </c>
      <c r="AN1764">
        <v>2047.39</v>
      </c>
      <c r="AO1764">
        <v>45.84</v>
      </c>
    </row>
    <row r="1765" spans="1:41" hidden="1" x14ac:dyDescent="0.3">
      <c r="A1765">
        <v>12317</v>
      </c>
      <c r="B1765">
        <v>224655</v>
      </c>
      <c r="C1765">
        <v>256944</v>
      </c>
      <c r="D1765">
        <v>6529</v>
      </c>
      <c r="G1765" t="s">
        <v>2088</v>
      </c>
      <c r="H1765" t="s">
        <v>2089</v>
      </c>
      <c r="I1765">
        <v>0</v>
      </c>
      <c r="J1765" t="s">
        <v>519</v>
      </c>
      <c r="K1765" t="s">
        <v>520</v>
      </c>
      <c r="L1765">
        <v>5</v>
      </c>
      <c r="M1765">
        <v>58</v>
      </c>
      <c r="N1765" t="s">
        <v>617</v>
      </c>
      <c r="O1765" t="s">
        <v>618</v>
      </c>
      <c r="P1765" t="s">
        <v>619</v>
      </c>
      <c r="Q1765" t="s">
        <v>524</v>
      </c>
      <c r="R1765" t="s">
        <v>525</v>
      </c>
      <c r="S1765" t="s">
        <v>526</v>
      </c>
      <c r="T1765" t="s">
        <v>527</v>
      </c>
      <c r="U1765" t="s">
        <v>779</v>
      </c>
      <c r="V1765" t="s">
        <v>780</v>
      </c>
      <c r="W1765" t="s">
        <v>541</v>
      </c>
      <c r="X1765" t="s">
        <v>542</v>
      </c>
      <c r="Y1765" t="s">
        <v>532</v>
      </c>
      <c r="Z1765" t="s">
        <v>533</v>
      </c>
      <c r="AA1765" t="s">
        <v>28</v>
      </c>
      <c r="AB1765" s="3">
        <v>3780</v>
      </c>
      <c r="AC1765">
        <v>0</v>
      </c>
      <c r="AD1765">
        <v>0</v>
      </c>
      <c r="AE1765" s="3">
        <v>3780</v>
      </c>
      <c r="AF1765" s="3">
        <f t="shared" si="110"/>
        <v>0</v>
      </c>
      <c r="AG1765" s="3">
        <v>3780</v>
      </c>
      <c r="AH1765" s="3">
        <f t="shared" si="112"/>
        <v>3904.74</v>
      </c>
      <c r="AI1765" s="3">
        <f t="shared" si="113"/>
        <v>4029.6916799999999</v>
      </c>
      <c r="AJ1765">
        <v>0</v>
      </c>
      <c r="AK1765">
        <v>0</v>
      </c>
      <c r="AL1765">
        <v>0</v>
      </c>
      <c r="AM1765">
        <f t="shared" si="111"/>
        <v>0</v>
      </c>
      <c r="AN1765">
        <v>3780</v>
      </c>
      <c r="AO1765">
        <v>0</v>
      </c>
    </row>
    <row r="1766" spans="1:41" hidden="1" x14ac:dyDescent="0.3">
      <c r="A1766">
        <v>12386</v>
      </c>
      <c r="B1766">
        <v>225731</v>
      </c>
      <c r="C1766">
        <v>257355</v>
      </c>
      <c r="D1766">
        <v>6561</v>
      </c>
      <c r="G1766" t="s">
        <v>1998</v>
      </c>
      <c r="H1766" t="s">
        <v>1999</v>
      </c>
      <c r="I1766">
        <v>0</v>
      </c>
      <c r="J1766" t="s">
        <v>519</v>
      </c>
      <c r="K1766" t="s">
        <v>520</v>
      </c>
      <c r="L1766">
        <v>5</v>
      </c>
      <c r="M1766">
        <v>58</v>
      </c>
      <c r="N1766" t="s">
        <v>617</v>
      </c>
      <c r="O1766" t="s">
        <v>618</v>
      </c>
      <c r="P1766" t="s">
        <v>619</v>
      </c>
      <c r="Q1766" t="s">
        <v>524</v>
      </c>
      <c r="R1766" t="s">
        <v>525</v>
      </c>
      <c r="S1766" t="s">
        <v>526</v>
      </c>
      <c r="T1766" t="s">
        <v>527</v>
      </c>
      <c r="U1766" t="s">
        <v>779</v>
      </c>
      <c r="V1766" t="s">
        <v>780</v>
      </c>
      <c r="W1766" t="s">
        <v>541</v>
      </c>
      <c r="X1766" t="s">
        <v>542</v>
      </c>
      <c r="Y1766" t="s">
        <v>1442</v>
      </c>
      <c r="Z1766" t="s">
        <v>1443</v>
      </c>
      <c r="AA1766" t="s">
        <v>29</v>
      </c>
      <c r="AB1766" s="3">
        <v>2163</v>
      </c>
      <c r="AC1766">
        <v>700</v>
      </c>
      <c r="AD1766">
        <v>0</v>
      </c>
      <c r="AE1766" s="3">
        <v>2863</v>
      </c>
      <c r="AF1766" s="3">
        <f t="shared" ref="AF1766:AF1829" si="114">AG1766-AE1766</f>
        <v>0</v>
      </c>
      <c r="AG1766" s="3">
        <v>2863</v>
      </c>
      <c r="AH1766" s="3">
        <f t="shared" si="112"/>
        <v>2957.4789999999998</v>
      </c>
      <c r="AI1766" s="3">
        <f t="shared" si="113"/>
        <v>3052.118328</v>
      </c>
      <c r="AJ1766">
        <v>0</v>
      </c>
      <c r="AK1766">
        <v>0</v>
      </c>
      <c r="AL1766">
        <v>2851.13</v>
      </c>
      <c r="AM1766">
        <f t="shared" ref="AM1766:AM1829" si="115">AL1766*2</f>
        <v>5702.26</v>
      </c>
      <c r="AN1766">
        <v>11.87</v>
      </c>
      <c r="AO1766">
        <v>99.59</v>
      </c>
    </row>
    <row r="1767" spans="1:41" hidden="1" x14ac:dyDescent="0.3">
      <c r="A1767">
        <v>12258</v>
      </c>
      <c r="B1767">
        <v>231967</v>
      </c>
      <c r="C1767">
        <v>256368</v>
      </c>
      <c r="D1767">
        <v>6592</v>
      </c>
      <c r="G1767" t="s">
        <v>1944</v>
      </c>
      <c r="H1767" t="s">
        <v>1945</v>
      </c>
      <c r="I1767">
        <v>0</v>
      </c>
      <c r="J1767" t="s">
        <v>519</v>
      </c>
      <c r="K1767" t="s">
        <v>520</v>
      </c>
      <c r="L1767">
        <v>5</v>
      </c>
      <c r="M1767">
        <v>58</v>
      </c>
      <c r="N1767" t="s">
        <v>617</v>
      </c>
      <c r="O1767" t="s">
        <v>618</v>
      </c>
      <c r="P1767" t="s">
        <v>619</v>
      </c>
      <c r="Q1767" t="s">
        <v>524</v>
      </c>
      <c r="R1767" t="s">
        <v>525</v>
      </c>
      <c r="S1767" t="s">
        <v>526</v>
      </c>
      <c r="T1767" t="s">
        <v>527</v>
      </c>
      <c r="U1767" t="s">
        <v>779</v>
      </c>
      <c r="V1767" t="s">
        <v>780</v>
      </c>
      <c r="W1767" t="s">
        <v>541</v>
      </c>
      <c r="X1767" t="s">
        <v>542</v>
      </c>
      <c r="Y1767" t="s">
        <v>1102</v>
      </c>
      <c r="Z1767" t="s">
        <v>1103</v>
      </c>
      <c r="AA1767" t="s">
        <v>24</v>
      </c>
      <c r="AB1767" s="3">
        <v>34020</v>
      </c>
      <c r="AC1767">
        <v>10000</v>
      </c>
      <c r="AD1767">
        <v>0</v>
      </c>
      <c r="AE1767" s="3">
        <v>44020</v>
      </c>
      <c r="AF1767" s="3">
        <f t="shared" si="114"/>
        <v>0</v>
      </c>
      <c r="AG1767" s="3">
        <v>44020</v>
      </c>
      <c r="AH1767" s="3">
        <f t="shared" si="112"/>
        <v>45472.659999999996</v>
      </c>
      <c r="AI1767" s="3">
        <f t="shared" si="113"/>
        <v>46927.78512</v>
      </c>
      <c r="AJ1767">
        <v>0</v>
      </c>
      <c r="AK1767">
        <v>0</v>
      </c>
      <c r="AL1767">
        <v>22217.4</v>
      </c>
      <c r="AM1767">
        <f t="shared" si="115"/>
        <v>44434.8</v>
      </c>
      <c r="AN1767">
        <v>21802.6</v>
      </c>
      <c r="AO1767">
        <v>50.47</v>
      </c>
    </row>
    <row r="1768" spans="1:41" hidden="1" x14ac:dyDescent="0.3">
      <c r="A1768">
        <v>12339</v>
      </c>
      <c r="B1768">
        <v>225708</v>
      </c>
      <c r="C1768">
        <v>257336</v>
      </c>
      <c r="D1768">
        <v>6573</v>
      </c>
      <c r="G1768" t="s">
        <v>2124</v>
      </c>
      <c r="H1768" t="s">
        <v>2125</v>
      </c>
      <c r="I1768">
        <v>0</v>
      </c>
      <c r="J1768" t="s">
        <v>519</v>
      </c>
      <c r="K1768" t="s">
        <v>520</v>
      </c>
      <c r="L1768">
        <v>5</v>
      </c>
      <c r="M1768">
        <v>58</v>
      </c>
      <c r="N1768" t="s">
        <v>617</v>
      </c>
      <c r="O1768" t="s">
        <v>618</v>
      </c>
      <c r="P1768" t="s">
        <v>619</v>
      </c>
      <c r="Q1768" t="s">
        <v>524</v>
      </c>
      <c r="R1768" t="s">
        <v>525</v>
      </c>
      <c r="S1768" t="s">
        <v>526</v>
      </c>
      <c r="T1768" t="s">
        <v>527</v>
      </c>
      <c r="U1768" t="s">
        <v>779</v>
      </c>
      <c r="V1768" t="s">
        <v>780</v>
      </c>
      <c r="W1768" t="s">
        <v>541</v>
      </c>
      <c r="X1768" t="s">
        <v>542</v>
      </c>
      <c r="Y1768" t="s">
        <v>1442</v>
      </c>
      <c r="Z1768" t="s">
        <v>1443</v>
      </c>
      <c r="AA1768" t="s">
        <v>29</v>
      </c>
      <c r="AB1768" s="3">
        <v>2163</v>
      </c>
      <c r="AC1768">
        <v>500</v>
      </c>
      <c r="AD1768">
        <v>0</v>
      </c>
      <c r="AE1768" s="3">
        <v>2663</v>
      </c>
      <c r="AF1768" s="3">
        <f t="shared" si="114"/>
        <v>0</v>
      </c>
      <c r="AG1768" s="3">
        <v>2663</v>
      </c>
      <c r="AH1768" s="3">
        <f t="shared" si="112"/>
        <v>2750.8789999999999</v>
      </c>
      <c r="AI1768" s="3">
        <f t="shared" si="113"/>
        <v>2838.9071279999998</v>
      </c>
      <c r="AJ1768">
        <v>0</v>
      </c>
      <c r="AK1768">
        <v>0</v>
      </c>
      <c r="AL1768">
        <v>0</v>
      </c>
      <c r="AM1768">
        <f t="shared" si="115"/>
        <v>0</v>
      </c>
      <c r="AN1768">
        <v>2663</v>
      </c>
      <c r="AO1768">
        <v>0</v>
      </c>
    </row>
    <row r="1769" spans="1:41" hidden="1" x14ac:dyDescent="0.3">
      <c r="A1769">
        <v>10732</v>
      </c>
      <c r="B1769">
        <v>203399</v>
      </c>
      <c r="C1769">
        <v>240850</v>
      </c>
      <c r="D1769">
        <v>48</v>
      </c>
      <c r="G1769" t="s">
        <v>725</v>
      </c>
      <c r="H1769" t="s">
        <v>726</v>
      </c>
      <c r="I1769">
        <v>0</v>
      </c>
      <c r="J1769" t="s">
        <v>519</v>
      </c>
      <c r="K1769" t="s">
        <v>520</v>
      </c>
      <c r="L1769">
        <v>6</v>
      </c>
      <c r="M1769">
        <v>71</v>
      </c>
      <c r="N1769" t="s">
        <v>710</v>
      </c>
      <c r="O1769" t="s">
        <v>711</v>
      </c>
      <c r="P1769" t="s">
        <v>712</v>
      </c>
      <c r="Q1769" t="s">
        <v>524</v>
      </c>
      <c r="R1769" t="s">
        <v>525</v>
      </c>
      <c r="S1769" t="s">
        <v>526</v>
      </c>
      <c r="T1769" t="s">
        <v>527</v>
      </c>
      <c r="U1769" t="s">
        <v>554</v>
      </c>
      <c r="V1769" t="s">
        <v>555</v>
      </c>
      <c r="W1769" t="s">
        <v>541</v>
      </c>
      <c r="X1769" t="s">
        <v>542</v>
      </c>
      <c r="Y1769" t="s">
        <v>727</v>
      </c>
      <c r="Z1769" t="s">
        <v>728</v>
      </c>
      <c r="AA1769" t="s">
        <v>29</v>
      </c>
      <c r="AB1769" s="3">
        <v>2644</v>
      </c>
      <c r="AC1769">
        <v>0</v>
      </c>
      <c r="AD1769">
        <v>0</v>
      </c>
      <c r="AE1769" s="3">
        <v>2644</v>
      </c>
      <c r="AF1769" s="3">
        <f t="shared" si="114"/>
        <v>0</v>
      </c>
      <c r="AG1769" s="3">
        <v>2644</v>
      </c>
      <c r="AH1769" s="3">
        <f t="shared" si="112"/>
        <v>2731.252</v>
      </c>
      <c r="AI1769" s="3">
        <f t="shared" si="113"/>
        <v>2818.6520639999999</v>
      </c>
      <c r="AJ1769">
        <v>0</v>
      </c>
      <c r="AK1769">
        <v>0</v>
      </c>
      <c r="AL1769">
        <v>0</v>
      </c>
      <c r="AM1769">
        <f t="shared" si="115"/>
        <v>0</v>
      </c>
      <c r="AN1769">
        <v>2644</v>
      </c>
      <c r="AO1769">
        <v>0</v>
      </c>
    </row>
    <row r="1770" spans="1:41" hidden="1" x14ac:dyDescent="0.3">
      <c r="A1770">
        <v>12318</v>
      </c>
      <c r="B1770">
        <v>224656</v>
      </c>
      <c r="C1770">
        <v>256945</v>
      </c>
      <c r="D1770">
        <v>6530</v>
      </c>
      <c r="G1770" t="s">
        <v>2092</v>
      </c>
      <c r="H1770" t="s">
        <v>2093</v>
      </c>
      <c r="I1770">
        <v>0</v>
      </c>
      <c r="J1770" t="s">
        <v>519</v>
      </c>
      <c r="K1770" t="s">
        <v>520</v>
      </c>
      <c r="L1770">
        <v>5</v>
      </c>
      <c r="M1770">
        <v>58</v>
      </c>
      <c r="N1770" t="s">
        <v>617</v>
      </c>
      <c r="O1770" t="s">
        <v>618</v>
      </c>
      <c r="P1770" t="s">
        <v>619</v>
      </c>
      <c r="Q1770" t="s">
        <v>524</v>
      </c>
      <c r="R1770" t="s">
        <v>525</v>
      </c>
      <c r="S1770" t="s">
        <v>526</v>
      </c>
      <c r="T1770" t="s">
        <v>527</v>
      </c>
      <c r="U1770" t="s">
        <v>779</v>
      </c>
      <c r="V1770" t="s">
        <v>780</v>
      </c>
      <c r="W1770" t="s">
        <v>541</v>
      </c>
      <c r="X1770" t="s">
        <v>542</v>
      </c>
      <c r="Y1770" t="s">
        <v>532</v>
      </c>
      <c r="Z1770" t="s">
        <v>533</v>
      </c>
      <c r="AA1770" t="s">
        <v>28</v>
      </c>
      <c r="AB1770" s="3">
        <v>3780</v>
      </c>
      <c r="AC1770">
        <v>0</v>
      </c>
      <c r="AD1770">
        <v>0</v>
      </c>
      <c r="AE1770" s="3">
        <v>3780</v>
      </c>
      <c r="AF1770" s="3">
        <f t="shared" si="114"/>
        <v>0</v>
      </c>
      <c r="AG1770" s="3">
        <v>3780</v>
      </c>
      <c r="AH1770" s="3">
        <f t="shared" si="112"/>
        <v>3904.74</v>
      </c>
      <c r="AI1770" s="3">
        <f t="shared" si="113"/>
        <v>4029.6916799999999</v>
      </c>
      <c r="AJ1770">
        <v>0</v>
      </c>
      <c r="AK1770">
        <v>0</v>
      </c>
      <c r="AL1770">
        <v>1733.33</v>
      </c>
      <c r="AM1770">
        <f t="shared" si="115"/>
        <v>3466.66</v>
      </c>
      <c r="AN1770">
        <v>2046.67</v>
      </c>
      <c r="AO1770">
        <v>45.86</v>
      </c>
    </row>
    <row r="1771" spans="1:41" hidden="1" x14ac:dyDescent="0.3">
      <c r="A1771">
        <v>12336</v>
      </c>
      <c r="B1771">
        <v>231865</v>
      </c>
      <c r="C1771">
        <v>256281</v>
      </c>
      <c r="D1771">
        <v>6570</v>
      </c>
      <c r="G1771" t="s">
        <v>2116</v>
      </c>
      <c r="H1771" t="s">
        <v>2117</v>
      </c>
      <c r="I1771">
        <v>0</v>
      </c>
      <c r="J1771" t="s">
        <v>519</v>
      </c>
      <c r="K1771" t="s">
        <v>520</v>
      </c>
      <c r="L1771">
        <v>5</v>
      </c>
      <c r="M1771">
        <v>58</v>
      </c>
      <c r="N1771" t="s">
        <v>617</v>
      </c>
      <c r="O1771" t="s">
        <v>618</v>
      </c>
      <c r="P1771" t="s">
        <v>619</v>
      </c>
      <c r="Q1771" t="s">
        <v>524</v>
      </c>
      <c r="R1771" t="s">
        <v>525</v>
      </c>
      <c r="S1771" t="s">
        <v>526</v>
      </c>
      <c r="T1771" t="s">
        <v>527</v>
      </c>
      <c r="U1771" t="s">
        <v>779</v>
      </c>
      <c r="V1771" t="s">
        <v>780</v>
      </c>
      <c r="W1771" t="s">
        <v>541</v>
      </c>
      <c r="X1771" t="s">
        <v>542</v>
      </c>
      <c r="Y1771" t="s">
        <v>1102</v>
      </c>
      <c r="Z1771" t="s">
        <v>1103</v>
      </c>
      <c r="AA1771" t="s">
        <v>24</v>
      </c>
      <c r="AB1771" s="3">
        <v>38880</v>
      </c>
      <c r="AC1771">
        <v>5000</v>
      </c>
      <c r="AD1771">
        <v>0</v>
      </c>
      <c r="AE1771" s="3">
        <v>43880</v>
      </c>
      <c r="AF1771" s="3">
        <f t="shared" si="114"/>
        <v>0</v>
      </c>
      <c r="AG1771" s="3">
        <v>43880</v>
      </c>
      <c r="AH1771" s="3">
        <f t="shared" si="112"/>
        <v>45328.039999999994</v>
      </c>
      <c r="AI1771" s="3">
        <f t="shared" si="113"/>
        <v>46778.537279999997</v>
      </c>
      <c r="AJ1771">
        <v>2420</v>
      </c>
      <c r="AK1771">
        <v>0</v>
      </c>
      <c r="AL1771">
        <v>33900</v>
      </c>
      <c r="AM1771">
        <f t="shared" si="115"/>
        <v>67800</v>
      </c>
      <c r="AN1771">
        <v>7560</v>
      </c>
      <c r="AO1771">
        <v>77.260000000000005</v>
      </c>
    </row>
    <row r="1772" spans="1:41" hidden="1" x14ac:dyDescent="0.3">
      <c r="A1772">
        <v>10838</v>
      </c>
      <c r="B1772">
        <v>224965</v>
      </c>
      <c r="C1772">
        <v>257103</v>
      </c>
      <c r="D1772">
        <v>154</v>
      </c>
      <c r="G1772" t="s">
        <v>979</v>
      </c>
      <c r="H1772" t="s">
        <v>980</v>
      </c>
      <c r="I1772">
        <v>0</v>
      </c>
      <c r="J1772" t="s">
        <v>519</v>
      </c>
      <c r="K1772" t="s">
        <v>520</v>
      </c>
      <c r="L1772">
        <v>2</v>
      </c>
      <c r="M1772">
        <v>33</v>
      </c>
      <c r="N1772" t="s">
        <v>610</v>
      </c>
      <c r="O1772" t="s">
        <v>611</v>
      </c>
      <c r="P1772" t="s">
        <v>612</v>
      </c>
      <c r="Q1772" t="s">
        <v>524</v>
      </c>
      <c r="R1772" t="s">
        <v>525</v>
      </c>
      <c r="S1772" t="s">
        <v>526</v>
      </c>
      <c r="T1772" t="s">
        <v>527</v>
      </c>
      <c r="U1772" t="s">
        <v>554</v>
      </c>
      <c r="V1772" t="s">
        <v>555</v>
      </c>
      <c r="W1772" t="s">
        <v>613</v>
      </c>
      <c r="X1772" t="s">
        <v>614</v>
      </c>
      <c r="Y1772" t="s">
        <v>603</v>
      </c>
      <c r="Z1772" t="s">
        <v>604</v>
      </c>
      <c r="AA1772" t="s">
        <v>29</v>
      </c>
      <c r="AB1772" s="3">
        <v>2588</v>
      </c>
      <c r="AC1772">
        <v>0</v>
      </c>
      <c r="AD1772">
        <v>0</v>
      </c>
      <c r="AE1772" s="3">
        <v>2588</v>
      </c>
      <c r="AF1772" s="3">
        <f t="shared" si="114"/>
        <v>0</v>
      </c>
      <c r="AG1772" s="3">
        <v>2588</v>
      </c>
      <c r="AH1772" s="3">
        <f t="shared" si="112"/>
        <v>2673.404</v>
      </c>
      <c r="AI1772" s="3">
        <f t="shared" si="113"/>
        <v>2758.9529280000002</v>
      </c>
      <c r="AJ1772">
        <v>0</v>
      </c>
      <c r="AK1772">
        <v>0</v>
      </c>
      <c r="AL1772">
        <v>0</v>
      </c>
      <c r="AM1772">
        <f t="shared" si="115"/>
        <v>0</v>
      </c>
      <c r="AN1772">
        <v>2588</v>
      </c>
      <c r="AO1772">
        <v>0</v>
      </c>
    </row>
    <row r="1773" spans="1:41" hidden="1" x14ac:dyDescent="0.3">
      <c r="A1773">
        <v>12319</v>
      </c>
      <c r="B1773">
        <v>224657</v>
      </c>
      <c r="C1773">
        <v>256946</v>
      </c>
      <c r="D1773">
        <v>6531</v>
      </c>
      <c r="G1773" t="s">
        <v>2010</v>
      </c>
      <c r="H1773" t="s">
        <v>2011</v>
      </c>
      <c r="I1773">
        <v>0</v>
      </c>
      <c r="J1773" t="s">
        <v>519</v>
      </c>
      <c r="K1773" t="s">
        <v>520</v>
      </c>
      <c r="L1773">
        <v>5</v>
      </c>
      <c r="M1773">
        <v>58</v>
      </c>
      <c r="N1773" t="s">
        <v>617</v>
      </c>
      <c r="O1773" t="s">
        <v>618</v>
      </c>
      <c r="P1773" t="s">
        <v>619</v>
      </c>
      <c r="Q1773" t="s">
        <v>524</v>
      </c>
      <c r="R1773" t="s">
        <v>525</v>
      </c>
      <c r="S1773" t="s">
        <v>526</v>
      </c>
      <c r="T1773" t="s">
        <v>527</v>
      </c>
      <c r="U1773" t="s">
        <v>779</v>
      </c>
      <c r="V1773" t="s">
        <v>780</v>
      </c>
      <c r="W1773" t="s">
        <v>541</v>
      </c>
      <c r="X1773" t="s">
        <v>542</v>
      </c>
      <c r="Y1773" t="s">
        <v>532</v>
      </c>
      <c r="Z1773" t="s">
        <v>533</v>
      </c>
      <c r="AA1773" t="s">
        <v>28</v>
      </c>
      <c r="AB1773" s="3">
        <v>3780</v>
      </c>
      <c r="AC1773">
        <v>0</v>
      </c>
      <c r="AD1773">
        <v>0</v>
      </c>
      <c r="AE1773" s="3">
        <v>3780</v>
      </c>
      <c r="AF1773" s="3">
        <f t="shared" si="114"/>
        <v>0</v>
      </c>
      <c r="AG1773" s="3">
        <v>3780</v>
      </c>
      <c r="AH1773" s="3">
        <f t="shared" si="112"/>
        <v>3904.74</v>
      </c>
      <c r="AI1773" s="3">
        <f t="shared" si="113"/>
        <v>4029.6916799999999</v>
      </c>
      <c r="AJ1773">
        <v>0</v>
      </c>
      <c r="AK1773">
        <v>0</v>
      </c>
      <c r="AL1773">
        <v>1733.33</v>
      </c>
      <c r="AM1773">
        <f t="shared" si="115"/>
        <v>3466.66</v>
      </c>
      <c r="AN1773">
        <v>2046.67</v>
      </c>
      <c r="AO1773">
        <v>45.86</v>
      </c>
    </row>
    <row r="1774" spans="1:41" hidden="1" x14ac:dyDescent="0.3">
      <c r="A1774">
        <v>12320</v>
      </c>
      <c r="B1774">
        <v>224658</v>
      </c>
      <c r="C1774">
        <v>256947</v>
      </c>
      <c r="D1774">
        <v>6532</v>
      </c>
      <c r="G1774" t="s">
        <v>2098</v>
      </c>
      <c r="H1774" t="s">
        <v>2099</v>
      </c>
      <c r="I1774">
        <v>0</v>
      </c>
      <c r="J1774" t="s">
        <v>519</v>
      </c>
      <c r="K1774" t="s">
        <v>520</v>
      </c>
      <c r="L1774">
        <v>5</v>
      </c>
      <c r="M1774">
        <v>58</v>
      </c>
      <c r="N1774" t="s">
        <v>617</v>
      </c>
      <c r="O1774" t="s">
        <v>618</v>
      </c>
      <c r="P1774" t="s">
        <v>619</v>
      </c>
      <c r="Q1774" t="s">
        <v>524</v>
      </c>
      <c r="R1774" t="s">
        <v>525</v>
      </c>
      <c r="S1774" t="s">
        <v>526</v>
      </c>
      <c r="T1774" t="s">
        <v>527</v>
      </c>
      <c r="U1774" t="s">
        <v>779</v>
      </c>
      <c r="V1774" t="s">
        <v>780</v>
      </c>
      <c r="W1774" t="s">
        <v>541</v>
      </c>
      <c r="X1774" t="s">
        <v>542</v>
      </c>
      <c r="Y1774" t="s">
        <v>532</v>
      </c>
      <c r="Z1774" t="s">
        <v>533</v>
      </c>
      <c r="AA1774" t="s">
        <v>28</v>
      </c>
      <c r="AB1774" s="3">
        <v>3780</v>
      </c>
      <c r="AC1774">
        <v>0</v>
      </c>
      <c r="AD1774">
        <v>0</v>
      </c>
      <c r="AE1774" s="3">
        <v>3780</v>
      </c>
      <c r="AF1774" s="3">
        <f t="shared" si="114"/>
        <v>0</v>
      </c>
      <c r="AG1774" s="3">
        <v>3780</v>
      </c>
      <c r="AH1774" s="3">
        <f t="shared" si="112"/>
        <v>3904.74</v>
      </c>
      <c r="AI1774" s="3">
        <f t="shared" si="113"/>
        <v>4029.6916799999999</v>
      </c>
      <c r="AJ1774">
        <v>0</v>
      </c>
      <c r="AK1774">
        <v>0</v>
      </c>
      <c r="AL1774">
        <v>0</v>
      </c>
      <c r="AM1774">
        <f t="shared" si="115"/>
        <v>0</v>
      </c>
      <c r="AN1774">
        <v>3780</v>
      </c>
      <c r="AO1774">
        <v>0</v>
      </c>
    </row>
    <row r="1775" spans="1:41" hidden="1" x14ac:dyDescent="0.3">
      <c r="A1775">
        <v>11089</v>
      </c>
      <c r="B1775">
        <v>204394</v>
      </c>
      <c r="C1775">
        <v>241831</v>
      </c>
      <c r="D1775">
        <v>405</v>
      </c>
      <c r="G1775" t="s">
        <v>1392</v>
      </c>
      <c r="H1775" t="s">
        <v>1393</v>
      </c>
      <c r="I1775">
        <v>0</v>
      </c>
      <c r="J1775" t="s">
        <v>519</v>
      </c>
      <c r="K1775" t="s">
        <v>520</v>
      </c>
      <c r="L1775">
        <v>6</v>
      </c>
      <c r="M1775">
        <v>73</v>
      </c>
      <c r="N1775" t="s">
        <v>817</v>
      </c>
      <c r="O1775" t="s">
        <v>818</v>
      </c>
      <c r="P1775" t="s">
        <v>819</v>
      </c>
      <c r="Q1775" t="s">
        <v>524</v>
      </c>
      <c r="R1775" t="s">
        <v>525</v>
      </c>
      <c r="S1775" t="s">
        <v>526</v>
      </c>
      <c r="T1775" t="s">
        <v>527</v>
      </c>
      <c r="U1775" t="s">
        <v>554</v>
      </c>
      <c r="V1775" t="s">
        <v>555</v>
      </c>
      <c r="W1775" t="s">
        <v>541</v>
      </c>
      <c r="X1775" t="s">
        <v>542</v>
      </c>
      <c r="Y1775" t="s">
        <v>601</v>
      </c>
      <c r="Z1775" t="s">
        <v>602</v>
      </c>
      <c r="AA1775" t="s">
        <v>29</v>
      </c>
      <c r="AB1775" s="3">
        <v>2579</v>
      </c>
      <c r="AC1775">
        <v>0</v>
      </c>
      <c r="AD1775">
        <v>0</v>
      </c>
      <c r="AE1775" s="3">
        <v>2579</v>
      </c>
      <c r="AF1775" s="3">
        <f t="shared" si="114"/>
        <v>0</v>
      </c>
      <c r="AG1775" s="3">
        <v>2579</v>
      </c>
      <c r="AH1775" s="3">
        <f t="shared" si="112"/>
        <v>2664.107</v>
      </c>
      <c r="AI1775" s="3">
        <f t="shared" si="113"/>
        <v>2749.358424</v>
      </c>
      <c r="AJ1775">
        <v>0</v>
      </c>
      <c r="AK1775">
        <v>0</v>
      </c>
      <c r="AL1775">
        <v>0</v>
      </c>
      <c r="AM1775">
        <f t="shared" si="115"/>
        <v>0</v>
      </c>
      <c r="AN1775">
        <v>2579</v>
      </c>
      <c r="AO1775">
        <v>0</v>
      </c>
    </row>
    <row r="1776" spans="1:41" hidden="1" x14ac:dyDescent="0.3">
      <c r="A1776">
        <v>12332</v>
      </c>
      <c r="B1776">
        <v>225824</v>
      </c>
      <c r="C1776">
        <v>257429</v>
      </c>
      <c r="D1776">
        <v>6566</v>
      </c>
      <c r="G1776" t="s">
        <v>2108</v>
      </c>
      <c r="H1776" t="s">
        <v>2109</v>
      </c>
      <c r="I1776">
        <v>0</v>
      </c>
      <c r="J1776" t="s">
        <v>519</v>
      </c>
      <c r="K1776" t="s">
        <v>520</v>
      </c>
      <c r="L1776">
        <v>5</v>
      </c>
      <c r="M1776">
        <v>58</v>
      </c>
      <c r="N1776" t="s">
        <v>617</v>
      </c>
      <c r="O1776" t="s">
        <v>618</v>
      </c>
      <c r="P1776" t="s">
        <v>619</v>
      </c>
      <c r="Q1776" t="s">
        <v>524</v>
      </c>
      <c r="R1776" t="s">
        <v>525</v>
      </c>
      <c r="S1776" t="s">
        <v>526</v>
      </c>
      <c r="T1776" t="s">
        <v>527</v>
      </c>
      <c r="U1776" t="s">
        <v>779</v>
      </c>
      <c r="V1776" t="s">
        <v>780</v>
      </c>
      <c r="W1776" t="s">
        <v>541</v>
      </c>
      <c r="X1776" t="s">
        <v>542</v>
      </c>
      <c r="Y1776" t="s">
        <v>1442</v>
      </c>
      <c r="Z1776" t="s">
        <v>1443</v>
      </c>
      <c r="AA1776" t="s">
        <v>29</v>
      </c>
      <c r="AB1776" s="3">
        <v>2164</v>
      </c>
      <c r="AC1776">
        <v>400</v>
      </c>
      <c r="AD1776">
        <v>0</v>
      </c>
      <c r="AE1776" s="3">
        <v>2564</v>
      </c>
      <c r="AF1776" s="3">
        <f t="shared" si="114"/>
        <v>0</v>
      </c>
      <c r="AG1776" s="3">
        <v>2564</v>
      </c>
      <c r="AH1776" s="3">
        <f t="shared" si="112"/>
        <v>2648.6119999999996</v>
      </c>
      <c r="AI1776" s="3">
        <f t="shared" si="113"/>
        <v>2733.3675839999996</v>
      </c>
      <c r="AJ1776">
        <v>0</v>
      </c>
      <c r="AK1776">
        <v>347.83</v>
      </c>
      <c r="AL1776">
        <v>2112</v>
      </c>
      <c r="AM1776">
        <f t="shared" si="115"/>
        <v>4224</v>
      </c>
      <c r="AN1776">
        <v>104.17</v>
      </c>
      <c r="AO1776">
        <v>82.37</v>
      </c>
    </row>
    <row r="1777" spans="1:41" hidden="1" x14ac:dyDescent="0.3">
      <c r="A1777">
        <v>12321</v>
      </c>
      <c r="B1777">
        <v>224659</v>
      </c>
      <c r="C1777">
        <v>256948</v>
      </c>
      <c r="D1777">
        <v>6544</v>
      </c>
      <c r="G1777" t="s">
        <v>2100</v>
      </c>
      <c r="H1777" t="s">
        <v>2101</v>
      </c>
      <c r="I1777">
        <v>0</v>
      </c>
      <c r="J1777" t="s">
        <v>519</v>
      </c>
      <c r="K1777" t="s">
        <v>520</v>
      </c>
      <c r="L1777">
        <v>5</v>
      </c>
      <c r="M1777">
        <v>58</v>
      </c>
      <c r="N1777" t="s">
        <v>617</v>
      </c>
      <c r="O1777" t="s">
        <v>618</v>
      </c>
      <c r="P1777" t="s">
        <v>619</v>
      </c>
      <c r="Q1777" t="s">
        <v>524</v>
      </c>
      <c r="R1777" t="s">
        <v>525</v>
      </c>
      <c r="S1777" t="s">
        <v>526</v>
      </c>
      <c r="T1777" t="s">
        <v>527</v>
      </c>
      <c r="U1777" t="s">
        <v>779</v>
      </c>
      <c r="V1777" t="s">
        <v>780</v>
      </c>
      <c r="W1777" t="s">
        <v>541</v>
      </c>
      <c r="X1777" t="s">
        <v>542</v>
      </c>
      <c r="Y1777" t="s">
        <v>532</v>
      </c>
      <c r="Z1777" t="s">
        <v>533</v>
      </c>
      <c r="AA1777" t="s">
        <v>28</v>
      </c>
      <c r="AB1777" s="3">
        <v>3780</v>
      </c>
      <c r="AC1777">
        <v>0</v>
      </c>
      <c r="AD1777">
        <v>0</v>
      </c>
      <c r="AE1777" s="3">
        <v>3780</v>
      </c>
      <c r="AF1777" s="3">
        <f t="shared" si="114"/>
        <v>0</v>
      </c>
      <c r="AG1777" s="3">
        <v>3780</v>
      </c>
      <c r="AH1777" s="3">
        <f t="shared" si="112"/>
        <v>3904.74</v>
      </c>
      <c r="AI1777" s="3">
        <f t="shared" si="113"/>
        <v>4029.6916799999999</v>
      </c>
      <c r="AJ1777">
        <v>0</v>
      </c>
      <c r="AK1777">
        <v>0</v>
      </c>
      <c r="AL1777">
        <v>0</v>
      </c>
      <c r="AM1777">
        <f t="shared" si="115"/>
        <v>0</v>
      </c>
      <c r="AN1777">
        <v>3780</v>
      </c>
      <c r="AO1777">
        <v>0</v>
      </c>
    </row>
    <row r="1778" spans="1:41" hidden="1" x14ac:dyDescent="0.3">
      <c r="A1778">
        <v>12333</v>
      </c>
      <c r="B1778">
        <v>225825</v>
      </c>
      <c r="C1778">
        <v>257430</v>
      </c>
      <c r="D1778">
        <v>6567</v>
      </c>
      <c r="G1778" t="s">
        <v>2114</v>
      </c>
      <c r="H1778" t="s">
        <v>2115</v>
      </c>
      <c r="I1778">
        <v>0</v>
      </c>
      <c r="J1778" t="s">
        <v>519</v>
      </c>
      <c r="K1778" t="s">
        <v>520</v>
      </c>
      <c r="L1778">
        <v>5</v>
      </c>
      <c r="M1778">
        <v>58</v>
      </c>
      <c r="N1778" t="s">
        <v>617</v>
      </c>
      <c r="O1778" t="s">
        <v>618</v>
      </c>
      <c r="P1778" t="s">
        <v>619</v>
      </c>
      <c r="Q1778" t="s">
        <v>524</v>
      </c>
      <c r="R1778" t="s">
        <v>525</v>
      </c>
      <c r="S1778" t="s">
        <v>526</v>
      </c>
      <c r="T1778" t="s">
        <v>527</v>
      </c>
      <c r="U1778" t="s">
        <v>779</v>
      </c>
      <c r="V1778" t="s">
        <v>780</v>
      </c>
      <c r="W1778" t="s">
        <v>541</v>
      </c>
      <c r="X1778" t="s">
        <v>542</v>
      </c>
      <c r="Y1778" t="s">
        <v>1442</v>
      </c>
      <c r="Z1778" t="s">
        <v>1443</v>
      </c>
      <c r="AA1778" t="s">
        <v>29</v>
      </c>
      <c r="AB1778" s="3">
        <v>2163</v>
      </c>
      <c r="AC1778">
        <v>400</v>
      </c>
      <c r="AD1778">
        <v>0</v>
      </c>
      <c r="AE1778" s="3">
        <v>2563</v>
      </c>
      <c r="AF1778" s="3">
        <f t="shared" si="114"/>
        <v>0</v>
      </c>
      <c r="AG1778" s="3">
        <v>2563</v>
      </c>
      <c r="AH1778" s="3">
        <f t="shared" si="112"/>
        <v>2647.5789999999997</v>
      </c>
      <c r="AI1778" s="3">
        <f t="shared" si="113"/>
        <v>2732.301528</v>
      </c>
      <c r="AJ1778">
        <v>0</v>
      </c>
      <c r="AK1778">
        <v>0</v>
      </c>
      <c r="AL1778">
        <v>2503.3000000000002</v>
      </c>
      <c r="AM1778">
        <f t="shared" si="115"/>
        <v>5006.6000000000004</v>
      </c>
      <c r="AN1778">
        <v>59.7</v>
      </c>
      <c r="AO1778">
        <v>97.67</v>
      </c>
    </row>
    <row r="1779" spans="1:41" hidden="1" x14ac:dyDescent="0.3">
      <c r="A1779">
        <v>12306</v>
      </c>
      <c r="B1779">
        <v>231886</v>
      </c>
      <c r="C1779">
        <v>256302</v>
      </c>
      <c r="D1779">
        <v>6506</v>
      </c>
      <c r="G1779" t="s">
        <v>2056</v>
      </c>
      <c r="H1779" t="s">
        <v>2057</v>
      </c>
      <c r="I1779">
        <v>0</v>
      </c>
      <c r="J1779" t="s">
        <v>519</v>
      </c>
      <c r="K1779" t="s">
        <v>520</v>
      </c>
      <c r="L1779">
        <v>5</v>
      </c>
      <c r="M1779">
        <v>58</v>
      </c>
      <c r="N1779" t="s">
        <v>617</v>
      </c>
      <c r="O1779" t="s">
        <v>618</v>
      </c>
      <c r="P1779" t="s">
        <v>619</v>
      </c>
      <c r="Q1779" t="s">
        <v>524</v>
      </c>
      <c r="R1779" t="s">
        <v>525</v>
      </c>
      <c r="S1779" t="s">
        <v>526</v>
      </c>
      <c r="T1779" t="s">
        <v>527</v>
      </c>
      <c r="U1779" t="s">
        <v>779</v>
      </c>
      <c r="V1779" t="s">
        <v>780</v>
      </c>
      <c r="W1779" t="s">
        <v>541</v>
      </c>
      <c r="X1779" t="s">
        <v>542</v>
      </c>
      <c r="Y1779" t="s">
        <v>1102</v>
      </c>
      <c r="Z1779" t="s">
        <v>1103</v>
      </c>
      <c r="AA1779" t="s">
        <v>24</v>
      </c>
      <c r="AB1779" s="3">
        <v>9720</v>
      </c>
      <c r="AC1779">
        <v>0</v>
      </c>
      <c r="AD1779">
        <v>0</v>
      </c>
      <c r="AE1779" s="3">
        <v>39720</v>
      </c>
      <c r="AF1779" s="3">
        <f t="shared" si="114"/>
        <v>0</v>
      </c>
      <c r="AG1779" s="3">
        <v>39720</v>
      </c>
      <c r="AH1779" s="3">
        <f t="shared" si="112"/>
        <v>41030.759999999995</v>
      </c>
      <c r="AI1779" s="3">
        <f t="shared" si="113"/>
        <v>42343.744319999998</v>
      </c>
      <c r="AJ1779">
        <v>0</v>
      </c>
      <c r="AK1779">
        <v>0</v>
      </c>
      <c r="AL1779">
        <v>0</v>
      </c>
      <c r="AM1779">
        <f t="shared" si="115"/>
        <v>0</v>
      </c>
      <c r="AN1779">
        <v>39720</v>
      </c>
      <c r="AO1779">
        <v>0</v>
      </c>
    </row>
    <row r="1780" spans="1:41" hidden="1" x14ac:dyDescent="0.3">
      <c r="A1780">
        <v>12334</v>
      </c>
      <c r="B1780">
        <v>225826</v>
      </c>
      <c r="C1780">
        <v>257431</v>
      </c>
      <c r="D1780">
        <v>6568</v>
      </c>
      <c r="G1780" t="s">
        <v>1992</v>
      </c>
      <c r="H1780" t="s">
        <v>1993</v>
      </c>
      <c r="I1780">
        <v>0</v>
      </c>
      <c r="J1780" t="s">
        <v>519</v>
      </c>
      <c r="K1780" t="s">
        <v>520</v>
      </c>
      <c r="L1780">
        <v>5</v>
      </c>
      <c r="M1780">
        <v>58</v>
      </c>
      <c r="N1780" t="s">
        <v>617</v>
      </c>
      <c r="O1780" t="s">
        <v>618</v>
      </c>
      <c r="P1780" t="s">
        <v>619</v>
      </c>
      <c r="Q1780" t="s">
        <v>524</v>
      </c>
      <c r="R1780" t="s">
        <v>525</v>
      </c>
      <c r="S1780" t="s">
        <v>526</v>
      </c>
      <c r="T1780" t="s">
        <v>527</v>
      </c>
      <c r="U1780" t="s">
        <v>779</v>
      </c>
      <c r="V1780" t="s">
        <v>780</v>
      </c>
      <c r="W1780" t="s">
        <v>541</v>
      </c>
      <c r="X1780" t="s">
        <v>542</v>
      </c>
      <c r="Y1780" t="s">
        <v>1442</v>
      </c>
      <c r="Z1780" t="s">
        <v>1443</v>
      </c>
      <c r="AA1780" t="s">
        <v>29</v>
      </c>
      <c r="AB1780" s="3">
        <v>2163</v>
      </c>
      <c r="AC1780">
        <v>400</v>
      </c>
      <c r="AD1780">
        <v>0</v>
      </c>
      <c r="AE1780" s="3">
        <v>2563</v>
      </c>
      <c r="AF1780" s="3">
        <f t="shared" si="114"/>
        <v>0</v>
      </c>
      <c r="AG1780" s="3">
        <v>2563</v>
      </c>
      <c r="AH1780" s="3">
        <f t="shared" si="112"/>
        <v>2647.5789999999997</v>
      </c>
      <c r="AI1780" s="3">
        <f t="shared" si="113"/>
        <v>2732.301528</v>
      </c>
      <c r="AJ1780">
        <v>0</v>
      </c>
      <c r="AK1780">
        <v>0</v>
      </c>
      <c r="AL1780">
        <v>2112</v>
      </c>
      <c r="AM1780">
        <f t="shared" si="115"/>
        <v>4224</v>
      </c>
      <c r="AN1780">
        <v>451</v>
      </c>
      <c r="AO1780">
        <v>82.4</v>
      </c>
    </row>
    <row r="1781" spans="1:41" hidden="1" x14ac:dyDescent="0.3">
      <c r="A1781">
        <v>12338</v>
      </c>
      <c r="B1781">
        <v>225707</v>
      </c>
      <c r="C1781">
        <v>257335</v>
      </c>
      <c r="D1781">
        <v>6572</v>
      </c>
      <c r="G1781" t="s">
        <v>2120</v>
      </c>
      <c r="H1781" t="s">
        <v>2121</v>
      </c>
      <c r="I1781">
        <v>0</v>
      </c>
      <c r="J1781" t="s">
        <v>519</v>
      </c>
      <c r="K1781" t="s">
        <v>520</v>
      </c>
      <c r="L1781">
        <v>5</v>
      </c>
      <c r="M1781">
        <v>58</v>
      </c>
      <c r="N1781" t="s">
        <v>617</v>
      </c>
      <c r="O1781" t="s">
        <v>618</v>
      </c>
      <c r="P1781" t="s">
        <v>619</v>
      </c>
      <c r="Q1781" t="s">
        <v>524</v>
      </c>
      <c r="R1781" t="s">
        <v>525</v>
      </c>
      <c r="S1781" t="s">
        <v>526</v>
      </c>
      <c r="T1781" t="s">
        <v>527</v>
      </c>
      <c r="U1781" t="s">
        <v>779</v>
      </c>
      <c r="V1781" t="s">
        <v>780</v>
      </c>
      <c r="W1781" t="s">
        <v>541</v>
      </c>
      <c r="X1781" t="s">
        <v>542</v>
      </c>
      <c r="Y1781" t="s">
        <v>1442</v>
      </c>
      <c r="Z1781" t="s">
        <v>1443</v>
      </c>
      <c r="AA1781" t="s">
        <v>29</v>
      </c>
      <c r="AB1781" s="3">
        <v>2163</v>
      </c>
      <c r="AC1781">
        <v>400</v>
      </c>
      <c r="AD1781">
        <v>0</v>
      </c>
      <c r="AE1781" s="3">
        <v>2563</v>
      </c>
      <c r="AF1781" s="3">
        <f t="shared" si="114"/>
        <v>0</v>
      </c>
      <c r="AG1781" s="3">
        <v>2563</v>
      </c>
      <c r="AH1781" s="3">
        <f t="shared" ref="AH1781:AH1844" si="116">AG1781*1.033</f>
        <v>2647.5789999999997</v>
      </c>
      <c r="AI1781" s="3">
        <f t="shared" ref="AI1781:AI1844" si="117">AH1781*1.032</f>
        <v>2732.301528</v>
      </c>
      <c r="AJ1781">
        <v>0</v>
      </c>
      <c r="AK1781">
        <v>0</v>
      </c>
      <c r="AL1781">
        <v>2503.3000000000002</v>
      </c>
      <c r="AM1781">
        <f t="shared" si="115"/>
        <v>5006.6000000000004</v>
      </c>
      <c r="AN1781">
        <v>59.7</v>
      </c>
      <c r="AO1781">
        <v>97.67</v>
      </c>
    </row>
    <row r="1782" spans="1:41" hidden="1" x14ac:dyDescent="0.3">
      <c r="A1782">
        <v>12600</v>
      </c>
      <c r="B1782">
        <v>231931</v>
      </c>
      <c r="C1782">
        <v>256341</v>
      </c>
      <c r="D1782">
        <v>8616</v>
      </c>
      <c r="G1782" t="s">
        <v>2122</v>
      </c>
      <c r="H1782" t="s">
        <v>2123</v>
      </c>
      <c r="I1782">
        <v>0</v>
      </c>
      <c r="J1782" t="s">
        <v>519</v>
      </c>
      <c r="K1782" t="s">
        <v>520</v>
      </c>
      <c r="L1782">
        <v>5</v>
      </c>
      <c r="M1782">
        <v>58</v>
      </c>
      <c r="N1782" t="s">
        <v>617</v>
      </c>
      <c r="O1782" t="s">
        <v>618</v>
      </c>
      <c r="P1782" t="s">
        <v>619</v>
      </c>
      <c r="Q1782" t="s">
        <v>524</v>
      </c>
      <c r="R1782" t="s">
        <v>525</v>
      </c>
      <c r="S1782" t="s">
        <v>526</v>
      </c>
      <c r="T1782" t="s">
        <v>527</v>
      </c>
      <c r="U1782" t="s">
        <v>779</v>
      </c>
      <c r="V1782" t="s">
        <v>780</v>
      </c>
      <c r="W1782" t="s">
        <v>541</v>
      </c>
      <c r="X1782" t="s">
        <v>542</v>
      </c>
      <c r="Y1782" t="s">
        <v>1102</v>
      </c>
      <c r="Z1782" t="s">
        <v>1103</v>
      </c>
      <c r="AA1782" t="s">
        <v>24</v>
      </c>
      <c r="AB1782" s="3">
        <v>24300</v>
      </c>
      <c r="AC1782">
        <v>15000</v>
      </c>
      <c r="AD1782">
        <v>0</v>
      </c>
      <c r="AE1782" s="3">
        <v>39300</v>
      </c>
      <c r="AF1782" s="3">
        <f t="shared" si="114"/>
        <v>0</v>
      </c>
      <c r="AG1782" s="3">
        <v>39300</v>
      </c>
      <c r="AH1782" s="3">
        <f t="shared" si="116"/>
        <v>40596.899999999994</v>
      </c>
      <c r="AI1782" s="3">
        <f t="shared" si="117"/>
        <v>41896.000799999994</v>
      </c>
      <c r="AJ1782">
        <v>0</v>
      </c>
      <c r="AK1782">
        <v>0</v>
      </c>
      <c r="AL1782">
        <v>25162.82</v>
      </c>
      <c r="AM1782">
        <f t="shared" si="115"/>
        <v>50325.64</v>
      </c>
      <c r="AN1782">
        <v>14137.18</v>
      </c>
      <c r="AO1782">
        <v>64.03</v>
      </c>
    </row>
    <row r="1783" spans="1:41" hidden="1" x14ac:dyDescent="0.3">
      <c r="A1783">
        <v>12322</v>
      </c>
      <c r="B1783">
        <v>224660</v>
      </c>
      <c r="C1783">
        <v>256949</v>
      </c>
      <c r="D1783">
        <v>6545</v>
      </c>
      <c r="G1783" t="s">
        <v>2038</v>
      </c>
      <c r="H1783" t="s">
        <v>2039</v>
      </c>
      <c r="I1783">
        <v>0</v>
      </c>
      <c r="J1783" t="s">
        <v>519</v>
      </c>
      <c r="K1783" t="s">
        <v>520</v>
      </c>
      <c r="L1783">
        <v>5</v>
      </c>
      <c r="M1783">
        <v>58</v>
      </c>
      <c r="N1783" t="s">
        <v>617</v>
      </c>
      <c r="O1783" t="s">
        <v>618</v>
      </c>
      <c r="P1783" t="s">
        <v>619</v>
      </c>
      <c r="Q1783" t="s">
        <v>524</v>
      </c>
      <c r="R1783" t="s">
        <v>525</v>
      </c>
      <c r="S1783" t="s">
        <v>526</v>
      </c>
      <c r="T1783" t="s">
        <v>527</v>
      </c>
      <c r="U1783" t="s">
        <v>779</v>
      </c>
      <c r="V1783" t="s">
        <v>780</v>
      </c>
      <c r="W1783" t="s">
        <v>541</v>
      </c>
      <c r="X1783" t="s">
        <v>542</v>
      </c>
      <c r="Y1783" t="s">
        <v>532</v>
      </c>
      <c r="Z1783" t="s">
        <v>533</v>
      </c>
      <c r="AA1783" t="s">
        <v>28</v>
      </c>
      <c r="AB1783" s="3">
        <v>3780</v>
      </c>
      <c r="AC1783">
        <v>0</v>
      </c>
      <c r="AD1783">
        <v>0</v>
      </c>
      <c r="AE1783" s="3">
        <v>3780</v>
      </c>
      <c r="AF1783" s="3">
        <f t="shared" si="114"/>
        <v>0</v>
      </c>
      <c r="AG1783" s="3">
        <v>3780</v>
      </c>
      <c r="AH1783" s="3">
        <f t="shared" si="116"/>
        <v>3904.74</v>
      </c>
      <c r="AI1783" s="3">
        <f t="shared" si="117"/>
        <v>4029.6916799999999</v>
      </c>
      <c r="AJ1783">
        <v>0</v>
      </c>
      <c r="AK1783">
        <v>0</v>
      </c>
      <c r="AL1783">
        <v>0</v>
      </c>
      <c r="AM1783">
        <f t="shared" si="115"/>
        <v>0</v>
      </c>
      <c r="AN1783">
        <v>3780</v>
      </c>
      <c r="AO1783">
        <v>0</v>
      </c>
    </row>
    <row r="1784" spans="1:41" hidden="1" x14ac:dyDescent="0.3">
      <c r="A1784">
        <v>12323</v>
      </c>
      <c r="B1784">
        <v>224661</v>
      </c>
      <c r="C1784">
        <v>256950</v>
      </c>
      <c r="D1784">
        <v>6546</v>
      </c>
      <c r="G1784" t="s">
        <v>2014</v>
      </c>
      <c r="H1784" t="s">
        <v>2015</v>
      </c>
      <c r="I1784">
        <v>0</v>
      </c>
      <c r="J1784" t="s">
        <v>519</v>
      </c>
      <c r="K1784" t="s">
        <v>520</v>
      </c>
      <c r="L1784">
        <v>5</v>
      </c>
      <c r="M1784">
        <v>58</v>
      </c>
      <c r="N1784" t="s">
        <v>617</v>
      </c>
      <c r="O1784" t="s">
        <v>618</v>
      </c>
      <c r="P1784" t="s">
        <v>619</v>
      </c>
      <c r="Q1784" t="s">
        <v>524</v>
      </c>
      <c r="R1784" t="s">
        <v>525</v>
      </c>
      <c r="S1784" t="s">
        <v>526</v>
      </c>
      <c r="T1784" t="s">
        <v>527</v>
      </c>
      <c r="U1784" t="s">
        <v>779</v>
      </c>
      <c r="V1784" t="s">
        <v>780</v>
      </c>
      <c r="W1784" t="s">
        <v>541</v>
      </c>
      <c r="X1784" t="s">
        <v>542</v>
      </c>
      <c r="Y1784" t="s">
        <v>532</v>
      </c>
      <c r="Z1784" t="s">
        <v>533</v>
      </c>
      <c r="AA1784" t="s">
        <v>28</v>
      </c>
      <c r="AB1784" s="3">
        <v>3780</v>
      </c>
      <c r="AC1784">
        <v>0</v>
      </c>
      <c r="AD1784">
        <v>0</v>
      </c>
      <c r="AE1784" s="3">
        <v>3780</v>
      </c>
      <c r="AF1784" s="3">
        <f t="shared" si="114"/>
        <v>0</v>
      </c>
      <c r="AG1784" s="3">
        <v>3780</v>
      </c>
      <c r="AH1784" s="3">
        <f t="shared" si="116"/>
        <v>3904.74</v>
      </c>
      <c r="AI1784" s="3">
        <f t="shared" si="117"/>
        <v>4029.6916799999999</v>
      </c>
      <c r="AJ1784">
        <v>0</v>
      </c>
      <c r="AK1784">
        <v>0</v>
      </c>
      <c r="AL1784">
        <v>130.44</v>
      </c>
      <c r="AM1784">
        <f t="shared" si="115"/>
        <v>260.88</v>
      </c>
      <c r="AN1784">
        <v>3649.56</v>
      </c>
      <c r="AO1784">
        <v>3.45</v>
      </c>
    </row>
    <row r="1785" spans="1:41" hidden="1" x14ac:dyDescent="0.3">
      <c r="A1785">
        <v>12384</v>
      </c>
      <c r="B1785">
        <v>225729</v>
      </c>
      <c r="C1785">
        <v>257353</v>
      </c>
      <c r="D1785">
        <v>6559</v>
      </c>
      <c r="G1785" t="s">
        <v>2090</v>
      </c>
      <c r="H1785" t="s">
        <v>2091</v>
      </c>
      <c r="I1785">
        <v>0</v>
      </c>
      <c r="J1785" t="s">
        <v>519</v>
      </c>
      <c r="K1785" t="s">
        <v>520</v>
      </c>
      <c r="L1785">
        <v>5</v>
      </c>
      <c r="M1785">
        <v>58</v>
      </c>
      <c r="N1785" t="s">
        <v>617</v>
      </c>
      <c r="O1785" t="s">
        <v>618</v>
      </c>
      <c r="P1785" t="s">
        <v>619</v>
      </c>
      <c r="Q1785" t="s">
        <v>524</v>
      </c>
      <c r="R1785" t="s">
        <v>525</v>
      </c>
      <c r="S1785" t="s">
        <v>526</v>
      </c>
      <c r="T1785" t="s">
        <v>527</v>
      </c>
      <c r="U1785" t="s">
        <v>779</v>
      </c>
      <c r="V1785" t="s">
        <v>780</v>
      </c>
      <c r="W1785" t="s">
        <v>541</v>
      </c>
      <c r="X1785" t="s">
        <v>542</v>
      </c>
      <c r="Y1785" t="s">
        <v>1442</v>
      </c>
      <c r="Z1785" t="s">
        <v>1443</v>
      </c>
      <c r="AA1785" t="s">
        <v>29</v>
      </c>
      <c r="AB1785" s="3">
        <v>2163</v>
      </c>
      <c r="AC1785">
        <v>400</v>
      </c>
      <c r="AD1785">
        <v>0</v>
      </c>
      <c r="AE1785" s="3">
        <v>2563</v>
      </c>
      <c r="AF1785" s="3">
        <f t="shared" si="114"/>
        <v>0</v>
      </c>
      <c r="AG1785" s="3">
        <v>2563</v>
      </c>
      <c r="AH1785" s="3">
        <f t="shared" si="116"/>
        <v>2647.5789999999997</v>
      </c>
      <c r="AI1785" s="3">
        <f t="shared" si="117"/>
        <v>2732.301528</v>
      </c>
      <c r="AJ1785">
        <v>0</v>
      </c>
      <c r="AK1785">
        <v>0</v>
      </c>
      <c r="AL1785">
        <v>2112</v>
      </c>
      <c r="AM1785">
        <f t="shared" si="115"/>
        <v>4224</v>
      </c>
      <c r="AN1785">
        <v>451</v>
      </c>
      <c r="AO1785">
        <v>82.4</v>
      </c>
    </row>
    <row r="1786" spans="1:41" hidden="1" x14ac:dyDescent="0.3">
      <c r="A1786">
        <v>12387</v>
      </c>
      <c r="B1786">
        <v>225733</v>
      </c>
      <c r="C1786">
        <v>257357</v>
      </c>
      <c r="D1786">
        <v>6562</v>
      </c>
      <c r="G1786" t="s">
        <v>2162</v>
      </c>
      <c r="H1786" t="s">
        <v>2163</v>
      </c>
      <c r="I1786">
        <v>0</v>
      </c>
      <c r="J1786" t="s">
        <v>519</v>
      </c>
      <c r="K1786" t="s">
        <v>520</v>
      </c>
      <c r="L1786">
        <v>5</v>
      </c>
      <c r="M1786">
        <v>58</v>
      </c>
      <c r="N1786" t="s">
        <v>617</v>
      </c>
      <c r="O1786" t="s">
        <v>618</v>
      </c>
      <c r="P1786" t="s">
        <v>619</v>
      </c>
      <c r="Q1786" t="s">
        <v>524</v>
      </c>
      <c r="R1786" t="s">
        <v>525</v>
      </c>
      <c r="S1786" t="s">
        <v>526</v>
      </c>
      <c r="T1786" t="s">
        <v>527</v>
      </c>
      <c r="U1786" t="s">
        <v>779</v>
      </c>
      <c r="V1786" t="s">
        <v>780</v>
      </c>
      <c r="W1786" t="s">
        <v>541</v>
      </c>
      <c r="X1786" t="s">
        <v>542</v>
      </c>
      <c r="Y1786" t="s">
        <v>1442</v>
      </c>
      <c r="Z1786" t="s">
        <v>1443</v>
      </c>
      <c r="AA1786" t="s">
        <v>29</v>
      </c>
      <c r="AB1786" s="3">
        <v>2163</v>
      </c>
      <c r="AC1786">
        <v>400</v>
      </c>
      <c r="AD1786">
        <v>0</v>
      </c>
      <c r="AE1786" s="3">
        <v>2563</v>
      </c>
      <c r="AF1786" s="3">
        <f t="shared" si="114"/>
        <v>0</v>
      </c>
      <c r="AG1786" s="3">
        <v>2563</v>
      </c>
      <c r="AH1786" s="3">
        <f t="shared" si="116"/>
        <v>2647.5789999999997</v>
      </c>
      <c r="AI1786" s="3">
        <f t="shared" si="117"/>
        <v>2732.301528</v>
      </c>
      <c r="AJ1786">
        <v>0</v>
      </c>
      <c r="AK1786">
        <v>347.83</v>
      </c>
      <c r="AL1786">
        <v>2112</v>
      </c>
      <c r="AM1786">
        <f t="shared" si="115"/>
        <v>4224</v>
      </c>
      <c r="AN1786">
        <v>103.17</v>
      </c>
      <c r="AO1786">
        <v>82.4</v>
      </c>
    </row>
    <row r="1787" spans="1:41" hidden="1" x14ac:dyDescent="0.3">
      <c r="A1787">
        <v>12402</v>
      </c>
      <c r="B1787">
        <v>231904</v>
      </c>
      <c r="C1787">
        <v>256320</v>
      </c>
      <c r="D1787">
        <v>6597</v>
      </c>
      <c r="G1787" t="s">
        <v>2126</v>
      </c>
      <c r="H1787" t="s">
        <v>2127</v>
      </c>
      <c r="I1787">
        <v>0</v>
      </c>
      <c r="J1787" t="s">
        <v>519</v>
      </c>
      <c r="K1787" t="s">
        <v>520</v>
      </c>
      <c r="L1787">
        <v>5</v>
      </c>
      <c r="M1787">
        <v>58</v>
      </c>
      <c r="N1787" t="s">
        <v>617</v>
      </c>
      <c r="O1787" t="s">
        <v>618</v>
      </c>
      <c r="P1787" t="s">
        <v>619</v>
      </c>
      <c r="Q1787" t="s">
        <v>524</v>
      </c>
      <c r="R1787" t="s">
        <v>525</v>
      </c>
      <c r="S1787" t="s">
        <v>526</v>
      </c>
      <c r="T1787" t="s">
        <v>527</v>
      </c>
      <c r="U1787" t="s">
        <v>779</v>
      </c>
      <c r="V1787" t="s">
        <v>780</v>
      </c>
      <c r="W1787" t="s">
        <v>541</v>
      </c>
      <c r="X1787" t="s">
        <v>542</v>
      </c>
      <c r="Y1787" t="s">
        <v>1102</v>
      </c>
      <c r="Z1787" t="s">
        <v>1103</v>
      </c>
      <c r="AA1787" t="s">
        <v>24</v>
      </c>
      <c r="AB1787" s="3">
        <v>7776</v>
      </c>
      <c r="AC1787">
        <v>31500</v>
      </c>
      <c r="AD1787">
        <v>0</v>
      </c>
      <c r="AE1787" s="3">
        <v>39276</v>
      </c>
      <c r="AF1787" s="3">
        <f t="shared" si="114"/>
        <v>0</v>
      </c>
      <c r="AG1787" s="3">
        <v>39276</v>
      </c>
      <c r="AH1787" s="3">
        <f t="shared" si="116"/>
        <v>40572.108</v>
      </c>
      <c r="AI1787" s="3">
        <f t="shared" si="117"/>
        <v>41870.415456000002</v>
      </c>
      <c r="AJ1787">
        <v>0</v>
      </c>
      <c r="AK1787">
        <v>0</v>
      </c>
      <c r="AL1787">
        <v>19082.18</v>
      </c>
      <c r="AM1787">
        <f t="shared" si="115"/>
        <v>38164.36</v>
      </c>
      <c r="AN1787">
        <v>20193.82</v>
      </c>
      <c r="AO1787">
        <v>48.58</v>
      </c>
    </row>
    <row r="1788" spans="1:41" hidden="1" x14ac:dyDescent="0.3">
      <c r="A1788">
        <v>12388</v>
      </c>
      <c r="B1788">
        <v>225732</v>
      </c>
      <c r="C1788">
        <v>257356</v>
      </c>
      <c r="D1788">
        <v>6563</v>
      </c>
      <c r="G1788" t="s">
        <v>2024</v>
      </c>
      <c r="H1788" t="s">
        <v>2025</v>
      </c>
      <c r="I1788">
        <v>0</v>
      </c>
      <c r="J1788" t="s">
        <v>519</v>
      </c>
      <c r="K1788" t="s">
        <v>520</v>
      </c>
      <c r="L1788">
        <v>5</v>
      </c>
      <c r="M1788">
        <v>58</v>
      </c>
      <c r="N1788" t="s">
        <v>617</v>
      </c>
      <c r="O1788" t="s">
        <v>618</v>
      </c>
      <c r="P1788" t="s">
        <v>619</v>
      </c>
      <c r="Q1788" t="s">
        <v>524</v>
      </c>
      <c r="R1788" t="s">
        <v>525</v>
      </c>
      <c r="S1788" t="s">
        <v>526</v>
      </c>
      <c r="T1788" t="s">
        <v>527</v>
      </c>
      <c r="U1788" t="s">
        <v>779</v>
      </c>
      <c r="V1788" t="s">
        <v>780</v>
      </c>
      <c r="W1788" t="s">
        <v>541</v>
      </c>
      <c r="X1788" t="s">
        <v>542</v>
      </c>
      <c r="Y1788" t="s">
        <v>1442</v>
      </c>
      <c r="Z1788" t="s">
        <v>1443</v>
      </c>
      <c r="AA1788" t="s">
        <v>29</v>
      </c>
      <c r="AB1788" s="3">
        <v>2163</v>
      </c>
      <c r="AC1788">
        <v>400</v>
      </c>
      <c r="AD1788">
        <v>0</v>
      </c>
      <c r="AE1788" s="3">
        <v>2563</v>
      </c>
      <c r="AF1788" s="3">
        <f t="shared" si="114"/>
        <v>0</v>
      </c>
      <c r="AG1788" s="3">
        <v>2563</v>
      </c>
      <c r="AH1788" s="3">
        <f t="shared" si="116"/>
        <v>2647.5789999999997</v>
      </c>
      <c r="AI1788" s="3">
        <f t="shared" si="117"/>
        <v>2732.301528</v>
      </c>
      <c r="AJ1788">
        <v>0</v>
      </c>
      <c r="AK1788">
        <v>0</v>
      </c>
      <c r="AL1788">
        <v>2503.3000000000002</v>
      </c>
      <c r="AM1788">
        <f t="shared" si="115"/>
        <v>5006.6000000000004</v>
      </c>
      <c r="AN1788">
        <v>59.7</v>
      </c>
      <c r="AO1788">
        <v>97.67</v>
      </c>
    </row>
    <row r="1789" spans="1:41" hidden="1" x14ac:dyDescent="0.3">
      <c r="A1789">
        <v>12389</v>
      </c>
      <c r="B1789">
        <v>225734</v>
      </c>
      <c r="C1789">
        <v>257358</v>
      </c>
      <c r="D1789">
        <v>6564</v>
      </c>
      <c r="G1789" t="s">
        <v>2194</v>
      </c>
      <c r="H1789" t="s">
        <v>2195</v>
      </c>
      <c r="I1789">
        <v>0</v>
      </c>
      <c r="J1789" t="s">
        <v>519</v>
      </c>
      <c r="K1789" t="s">
        <v>520</v>
      </c>
      <c r="L1789">
        <v>5</v>
      </c>
      <c r="M1789">
        <v>58</v>
      </c>
      <c r="N1789" t="s">
        <v>617</v>
      </c>
      <c r="O1789" t="s">
        <v>618</v>
      </c>
      <c r="P1789" t="s">
        <v>619</v>
      </c>
      <c r="Q1789" t="s">
        <v>524</v>
      </c>
      <c r="R1789" t="s">
        <v>525</v>
      </c>
      <c r="S1789" t="s">
        <v>526</v>
      </c>
      <c r="T1789" t="s">
        <v>527</v>
      </c>
      <c r="U1789" t="s">
        <v>779</v>
      </c>
      <c r="V1789" t="s">
        <v>780</v>
      </c>
      <c r="W1789" t="s">
        <v>541</v>
      </c>
      <c r="X1789" t="s">
        <v>542</v>
      </c>
      <c r="Y1789" t="s">
        <v>1442</v>
      </c>
      <c r="Z1789" t="s">
        <v>1443</v>
      </c>
      <c r="AA1789" t="s">
        <v>29</v>
      </c>
      <c r="AB1789" s="3">
        <v>2163</v>
      </c>
      <c r="AC1789">
        <v>400</v>
      </c>
      <c r="AD1789">
        <v>0</v>
      </c>
      <c r="AE1789" s="3">
        <v>2563</v>
      </c>
      <c r="AF1789" s="3">
        <f t="shared" si="114"/>
        <v>0</v>
      </c>
      <c r="AG1789" s="3">
        <v>2563</v>
      </c>
      <c r="AH1789" s="3">
        <f t="shared" si="116"/>
        <v>2647.5789999999997</v>
      </c>
      <c r="AI1789" s="3">
        <f t="shared" si="117"/>
        <v>2732.301528</v>
      </c>
      <c r="AJ1789">
        <v>0</v>
      </c>
      <c r="AK1789">
        <v>391.3</v>
      </c>
      <c r="AL1789">
        <v>2112</v>
      </c>
      <c r="AM1789">
        <f t="shared" si="115"/>
        <v>4224</v>
      </c>
      <c r="AN1789">
        <v>59.7</v>
      </c>
      <c r="AO1789">
        <v>82.4</v>
      </c>
    </row>
    <row r="1790" spans="1:41" hidden="1" x14ac:dyDescent="0.3">
      <c r="A1790">
        <v>12369</v>
      </c>
      <c r="B1790">
        <v>224552</v>
      </c>
      <c r="C1790">
        <v>256867</v>
      </c>
      <c r="D1790">
        <v>6533</v>
      </c>
      <c r="G1790" t="s">
        <v>2172</v>
      </c>
      <c r="H1790" t="s">
        <v>2173</v>
      </c>
      <c r="I1790">
        <v>0</v>
      </c>
      <c r="J1790" t="s">
        <v>519</v>
      </c>
      <c r="K1790" t="s">
        <v>520</v>
      </c>
      <c r="L1790">
        <v>5</v>
      </c>
      <c r="M1790">
        <v>58</v>
      </c>
      <c r="N1790" t="s">
        <v>617</v>
      </c>
      <c r="O1790" t="s">
        <v>618</v>
      </c>
      <c r="P1790" t="s">
        <v>619</v>
      </c>
      <c r="Q1790" t="s">
        <v>524</v>
      </c>
      <c r="R1790" t="s">
        <v>525</v>
      </c>
      <c r="S1790" t="s">
        <v>526</v>
      </c>
      <c r="T1790" t="s">
        <v>527</v>
      </c>
      <c r="U1790" t="s">
        <v>779</v>
      </c>
      <c r="V1790" t="s">
        <v>780</v>
      </c>
      <c r="W1790" t="s">
        <v>541</v>
      </c>
      <c r="X1790" t="s">
        <v>542</v>
      </c>
      <c r="Y1790" t="s">
        <v>532</v>
      </c>
      <c r="Z1790" t="s">
        <v>533</v>
      </c>
      <c r="AA1790" t="s">
        <v>28</v>
      </c>
      <c r="AB1790" s="3">
        <v>3780</v>
      </c>
      <c r="AC1790">
        <v>0</v>
      </c>
      <c r="AD1790">
        <v>0</v>
      </c>
      <c r="AE1790" s="3">
        <v>3780</v>
      </c>
      <c r="AF1790" s="3">
        <f t="shared" si="114"/>
        <v>0</v>
      </c>
      <c r="AG1790" s="3">
        <v>3780</v>
      </c>
      <c r="AH1790" s="3">
        <f t="shared" si="116"/>
        <v>3904.74</v>
      </c>
      <c r="AI1790" s="3">
        <f t="shared" si="117"/>
        <v>4029.6916799999999</v>
      </c>
      <c r="AJ1790">
        <v>0</v>
      </c>
      <c r="AK1790">
        <v>0</v>
      </c>
      <c r="AL1790">
        <v>0</v>
      </c>
      <c r="AM1790">
        <f t="shared" si="115"/>
        <v>0</v>
      </c>
      <c r="AN1790">
        <v>3780</v>
      </c>
      <c r="AO1790">
        <v>0</v>
      </c>
    </row>
    <row r="1791" spans="1:41" hidden="1" x14ac:dyDescent="0.3">
      <c r="A1791">
        <v>12370</v>
      </c>
      <c r="B1791">
        <v>224553</v>
      </c>
      <c r="C1791">
        <v>256868</v>
      </c>
      <c r="D1791">
        <v>6534</v>
      </c>
      <c r="G1791" t="s">
        <v>2176</v>
      </c>
      <c r="H1791" t="s">
        <v>2177</v>
      </c>
      <c r="I1791">
        <v>0</v>
      </c>
      <c r="J1791" t="s">
        <v>519</v>
      </c>
      <c r="K1791" t="s">
        <v>520</v>
      </c>
      <c r="L1791">
        <v>5</v>
      </c>
      <c r="M1791">
        <v>58</v>
      </c>
      <c r="N1791" t="s">
        <v>617</v>
      </c>
      <c r="O1791" t="s">
        <v>618</v>
      </c>
      <c r="P1791" t="s">
        <v>619</v>
      </c>
      <c r="Q1791" t="s">
        <v>524</v>
      </c>
      <c r="R1791" t="s">
        <v>525</v>
      </c>
      <c r="S1791" t="s">
        <v>526</v>
      </c>
      <c r="T1791" t="s">
        <v>527</v>
      </c>
      <c r="U1791" t="s">
        <v>779</v>
      </c>
      <c r="V1791" t="s">
        <v>780</v>
      </c>
      <c r="W1791" t="s">
        <v>541</v>
      </c>
      <c r="X1791" t="s">
        <v>542</v>
      </c>
      <c r="Y1791" t="s">
        <v>532</v>
      </c>
      <c r="Z1791" t="s">
        <v>533</v>
      </c>
      <c r="AA1791" t="s">
        <v>28</v>
      </c>
      <c r="AB1791" s="3">
        <v>3780</v>
      </c>
      <c r="AC1791">
        <v>0</v>
      </c>
      <c r="AD1791">
        <v>0</v>
      </c>
      <c r="AE1791" s="3">
        <v>3780</v>
      </c>
      <c r="AF1791" s="3">
        <f t="shared" si="114"/>
        <v>0</v>
      </c>
      <c r="AG1791" s="3">
        <v>3780</v>
      </c>
      <c r="AH1791" s="3">
        <f t="shared" si="116"/>
        <v>3904.74</v>
      </c>
      <c r="AI1791" s="3">
        <f t="shared" si="117"/>
        <v>4029.6916799999999</v>
      </c>
      <c r="AJ1791">
        <v>0</v>
      </c>
      <c r="AK1791">
        <v>0</v>
      </c>
      <c r="AL1791">
        <v>0</v>
      </c>
      <c r="AM1791">
        <f t="shared" si="115"/>
        <v>0</v>
      </c>
      <c r="AN1791">
        <v>3780</v>
      </c>
      <c r="AO1791">
        <v>0</v>
      </c>
    </row>
    <row r="1792" spans="1:41" hidden="1" x14ac:dyDescent="0.3">
      <c r="A1792">
        <v>12645</v>
      </c>
      <c r="B1792">
        <v>231667</v>
      </c>
      <c r="C1792">
        <v>257612</v>
      </c>
      <c r="D1792">
        <v>8661</v>
      </c>
      <c r="G1792" t="s">
        <v>2259</v>
      </c>
      <c r="H1792" t="s">
        <v>2260</v>
      </c>
      <c r="I1792">
        <v>0</v>
      </c>
      <c r="J1792" t="s">
        <v>519</v>
      </c>
      <c r="K1792" t="s">
        <v>520</v>
      </c>
      <c r="L1792">
        <v>5</v>
      </c>
      <c r="M1792">
        <v>58</v>
      </c>
      <c r="N1792" t="s">
        <v>617</v>
      </c>
      <c r="O1792" t="s">
        <v>618</v>
      </c>
      <c r="P1792" t="s">
        <v>619</v>
      </c>
      <c r="Q1792" t="s">
        <v>524</v>
      </c>
      <c r="R1792" t="s">
        <v>525</v>
      </c>
      <c r="S1792" t="s">
        <v>526</v>
      </c>
      <c r="T1792" t="s">
        <v>527</v>
      </c>
      <c r="U1792" t="s">
        <v>779</v>
      </c>
      <c r="V1792" t="s">
        <v>780</v>
      </c>
      <c r="W1792" t="s">
        <v>541</v>
      </c>
      <c r="X1792" t="s">
        <v>542</v>
      </c>
      <c r="Y1792" t="s">
        <v>1882</v>
      </c>
      <c r="Z1792" t="s">
        <v>1883</v>
      </c>
      <c r="AA1792" t="s">
        <v>29</v>
      </c>
      <c r="AB1792" s="3">
        <v>2560</v>
      </c>
      <c r="AC1792">
        <v>0</v>
      </c>
      <c r="AD1792">
        <v>0</v>
      </c>
      <c r="AE1792" s="3">
        <v>2560</v>
      </c>
      <c r="AF1792" s="3">
        <f t="shared" si="114"/>
        <v>0</v>
      </c>
      <c r="AG1792" s="3">
        <v>2560</v>
      </c>
      <c r="AH1792" s="3">
        <f t="shared" si="116"/>
        <v>2644.4799999999996</v>
      </c>
      <c r="AI1792" s="3">
        <f t="shared" si="117"/>
        <v>2729.1033599999996</v>
      </c>
      <c r="AJ1792">
        <v>0</v>
      </c>
      <c r="AK1792">
        <v>0</v>
      </c>
      <c r="AL1792">
        <v>0</v>
      </c>
      <c r="AM1792">
        <f t="shared" si="115"/>
        <v>0</v>
      </c>
      <c r="AN1792">
        <v>2560</v>
      </c>
      <c r="AO1792">
        <v>0</v>
      </c>
    </row>
    <row r="1793" spans="1:41" hidden="1" x14ac:dyDescent="0.3">
      <c r="A1793">
        <v>10993</v>
      </c>
      <c r="B1793">
        <v>208453</v>
      </c>
      <c r="C1793">
        <v>245830</v>
      </c>
      <c r="D1793">
        <v>309</v>
      </c>
      <c r="G1793" t="s">
        <v>1234</v>
      </c>
      <c r="H1793" t="s">
        <v>1235</v>
      </c>
      <c r="I1793">
        <v>0</v>
      </c>
      <c r="J1793" t="s">
        <v>519</v>
      </c>
      <c r="K1793" t="s">
        <v>520</v>
      </c>
      <c r="L1793">
        <v>7</v>
      </c>
      <c r="M1793">
        <v>77</v>
      </c>
      <c r="N1793" t="s">
        <v>849</v>
      </c>
      <c r="O1793" t="s">
        <v>522</v>
      </c>
      <c r="P1793" t="s">
        <v>523</v>
      </c>
      <c r="Q1793" t="s">
        <v>524</v>
      </c>
      <c r="R1793" t="s">
        <v>525</v>
      </c>
      <c r="S1793" t="s">
        <v>526</v>
      </c>
      <c r="T1793" t="s">
        <v>527</v>
      </c>
      <c r="U1793" t="s">
        <v>554</v>
      </c>
      <c r="V1793" t="s">
        <v>555</v>
      </c>
      <c r="W1793" t="s">
        <v>530</v>
      </c>
      <c r="X1793" t="s">
        <v>531</v>
      </c>
      <c r="Y1793" t="s">
        <v>727</v>
      </c>
      <c r="Z1793" t="s">
        <v>728</v>
      </c>
      <c r="AA1793" t="s">
        <v>29</v>
      </c>
      <c r="AB1793" s="3">
        <v>2444</v>
      </c>
      <c r="AC1793">
        <v>0</v>
      </c>
      <c r="AD1793">
        <v>0</v>
      </c>
      <c r="AE1793" s="3">
        <v>2444</v>
      </c>
      <c r="AF1793" s="3">
        <f t="shared" si="114"/>
        <v>0</v>
      </c>
      <c r="AG1793" s="3">
        <v>2444</v>
      </c>
      <c r="AH1793" s="3">
        <f t="shared" si="116"/>
        <v>2524.6519999999996</v>
      </c>
      <c r="AI1793" s="3">
        <f t="shared" si="117"/>
        <v>2605.4408639999997</v>
      </c>
      <c r="AJ1793">
        <v>0</v>
      </c>
      <c r="AK1793">
        <v>0</v>
      </c>
      <c r="AL1793">
        <v>415</v>
      </c>
      <c r="AM1793">
        <f t="shared" si="115"/>
        <v>830</v>
      </c>
      <c r="AN1793">
        <v>2029</v>
      </c>
      <c r="AO1793">
        <v>16.98</v>
      </c>
    </row>
    <row r="1794" spans="1:41" hidden="1" x14ac:dyDescent="0.3">
      <c r="A1794">
        <v>12604</v>
      </c>
      <c r="B1794">
        <v>231945</v>
      </c>
      <c r="C1794">
        <v>256347</v>
      </c>
      <c r="D1794">
        <v>8620</v>
      </c>
      <c r="G1794" t="s">
        <v>2130</v>
      </c>
      <c r="H1794" t="s">
        <v>2131</v>
      </c>
      <c r="I1794">
        <v>0</v>
      </c>
      <c r="J1794" t="s">
        <v>519</v>
      </c>
      <c r="K1794" t="s">
        <v>520</v>
      </c>
      <c r="L1794">
        <v>5</v>
      </c>
      <c r="M1794">
        <v>58</v>
      </c>
      <c r="N1794" t="s">
        <v>617</v>
      </c>
      <c r="O1794" t="s">
        <v>618</v>
      </c>
      <c r="P1794" t="s">
        <v>619</v>
      </c>
      <c r="Q1794" t="s">
        <v>524</v>
      </c>
      <c r="R1794" t="s">
        <v>525</v>
      </c>
      <c r="S1794" t="s">
        <v>526</v>
      </c>
      <c r="T1794" t="s">
        <v>527</v>
      </c>
      <c r="U1794" t="s">
        <v>779</v>
      </c>
      <c r="V1794" t="s">
        <v>780</v>
      </c>
      <c r="W1794" t="s">
        <v>541</v>
      </c>
      <c r="X1794" t="s">
        <v>542</v>
      </c>
      <c r="Y1794" t="s">
        <v>1102</v>
      </c>
      <c r="Z1794" t="s">
        <v>1103</v>
      </c>
      <c r="AA1794" t="s">
        <v>24</v>
      </c>
      <c r="AB1794" s="3">
        <v>29160</v>
      </c>
      <c r="AC1794">
        <v>10000</v>
      </c>
      <c r="AD1794">
        <v>0</v>
      </c>
      <c r="AE1794" s="3">
        <v>39160</v>
      </c>
      <c r="AF1794" s="3">
        <f t="shared" si="114"/>
        <v>0</v>
      </c>
      <c r="AG1794" s="3">
        <v>39160</v>
      </c>
      <c r="AH1794" s="3">
        <f t="shared" si="116"/>
        <v>40452.28</v>
      </c>
      <c r="AI1794" s="3">
        <f t="shared" si="117"/>
        <v>41746.752959999998</v>
      </c>
      <c r="AJ1794">
        <v>0</v>
      </c>
      <c r="AK1794">
        <v>0</v>
      </c>
      <c r="AL1794">
        <v>32911.35</v>
      </c>
      <c r="AM1794">
        <f t="shared" si="115"/>
        <v>65822.7</v>
      </c>
      <c r="AN1794">
        <v>6248.65</v>
      </c>
      <c r="AO1794">
        <v>84.04</v>
      </c>
    </row>
    <row r="1795" spans="1:41" hidden="1" x14ac:dyDescent="0.3">
      <c r="A1795">
        <v>12371</v>
      </c>
      <c r="B1795">
        <v>224554</v>
      </c>
      <c r="C1795">
        <v>256869</v>
      </c>
      <c r="D1795">
        <v>6535</v>
      </c>
      <c r="G1795" t="s">
        <v>2006</v>
      </c>
      <c r="H1795" t="s">
        <v>2007</v>
      </c>
      <c r="I1795">
        <v>0</v>
      </c>
      <c r="J1795" t="s">
        <v>519</v>
      </c>
      <c r="K1795" t="s">
        <v>520</v>
      </c>
      <c r="L1795">
        <v>5</v>
      </c>
      <c r="M1795">
        <v>58</v>
      </c>
      <c r="N1795" t="s">
        <v>617</v>
      </c>
      <c r="O1795" t="s">
        <v>618</v>
      </c>
      <c r="P1795" t="s">
        <v>619</v>
      </c>
      <c r="Q1795" t="s">
        <v>524</v>
      </c>
      <c r="R1795" t="s">
        <v>525</v>
      </c>
      <c r="S1795" t="s">
        <v>526</v>
      </c>
      <c r="T1795" t="s">
        <v>527</v>
      </c>
      <c r="U1795" t="s">
        <v>779</v>
      </c>
      <c r="V1795" t="s">
        <v>780</v>
      </c>
      <c r="W1795" t="s">
        <v>541</v>
      </c>
      <c r="X1795" t="s">
        <v>542</v>
      </c>
      <c r="Y1795" t="s">
        <v>532</v>
      </c>
      <c r="Z1795" t="s">
        <v>533</v>
      </c>
      <c r="AA1795" t="s">
        <v>28</v>
      </c>
      <c r="AB1795" s="3">
        <v>3780</v>
      </c>
      <c r="AC1795">
        <v>0</v>
      </c>
      <c r="AD1795">
        <v>0</v>
      </c>
      <c r="AE1795" s="3">
        <v>3780</v>
      </c>
      <c r="AF1795" s="3">
        <f t="shared" si="114"/>
        <v>0</v>
      </c>
      <c r="AG1795" s="3">
        <v>3780</v>
      </c>
      <c r="AH1795" s="3">
        <f t="shared" si="116"/>
        <v>3904.74</v>
      </c>
      <c r="AI1795" s="3">
        <f t="shared" si="117"/>
        <v>4029.6916799999999</v>
      </c>
      <c r="AJ1795">
        <v>0</v>
      </c>
      <c r="AK1795">
        <v>0</v>
      </c>
      <c r="AL1795">
        <v>0</v>
      </c>
      <c r="AM1795">
        <f t="shared" si="115"/>
        <v>0</v>
      </c>
      <c r="AN1795">
        <v>3780</v>
      </c>
      <c r="AO1795">
        <v>0</v>
      </c>
    </row>
    <row r="1796" spans="1:41" hidden="1" x14ac:dyDescent="0.3">
      <c r="A1796">
        <v>12372</v>
      </c>
      <c r="B1796">
        <v>224555</v>
      </c>
      <c r="C1796">
        <v>256870</v>
      </c>
      <c r="D1796">
        <v>6536</v>
      </c>
      <c r="G1796" t="s">
        <v>2178</v>
      </c>
      <c r="H1796" t="s">
        <v>2179</v>
      </c>
      <c r="I1796">
        <v>0</v>
      </c>
      <c r="J1796" t="s">
        <v>519</v>
      </c>
      <c r="K1796" t="s">
        <v>520</v>
      </c>
      <c r="L1796">
        <v>5</v>
      </c>
      <c r="M1796">
        <v>58</v>
      </c>
      <c r="N1796" t="s">
        <v>617</v>
      </c>
      <c r="O1796" t="s">
        <v>618</v>
      </c>
      <c r="P1796" t="s">
        <v>619</v>
      </c>
      <c r="Q1796" t="s">
        <v>524</v>
      </c>
      <c r="R1796" t="s">
        <v>525</v>
      </c>
      <c r="S1796" t="s">
        <v>526</v>
      </c>
      <c r="T1796" t="s">
        <v>527</v>
      </c>
      <c r="U1796" t="s">
        <v>779</v>
      </c>
      <c r="V1796" t="s">
        <v>780</v>
      </c>
      <c r="W1796" t="s">
        <v>541</v>
      </c>
      <c r="X1796" t="s">
        <v>542</v>
      </c>
      <c r="Y1796" t="s">
        <v>532</v>
      </c>
      <c r="Z1796" t="s">
        <v>533</v>
      </c>
      <c r="AA1796" t="s">
        <v>28</v>
      </c>
      <c r="AB1796" s="3">
        <v>3780</v>
      </c>
      <c r="AC1796">
        <v>0</v>
      </c>
      <c r="AD1796">
        <v>0</v>
      </c>
      <c r="AE1796" s="3">
        <v>3780</v>
      </c>
      <c r="AF1796" s="3">
        <f t="shared" si="114"/>
        <v>0</v>
      </c>
      <c r="AG1796" s="3">
        <v>3780</v>
      </c>
      <c r="AH1796" s="3">
        <f t="shared" si="116"/>
        <v>3904.74</v>
      </c>
      <c r="AI1796" s="3">
        <f t="shared" si="117"/>
        <v>4029.6916799999999</v>
      </c>
      <c r="AJ1796">
        <v>0</v>
      </c>
      <c r="AK1796">
        <v>0</v>
      </c>
      <c r="AL1796">
        <v>0</v>
      </c>
      <c r="AM1796">
        <f t="shared" si="115"/>
        <v>0</v>
      </c>
      <c r="AN1796">
        <v>3780</v>
      </c>
      <c r="AO1796">
        <v>0</v>
      </c>
    </row>
    <row r="1797" spans="1:41" hidden="1" x14ac:dyDescent="0.3">
      <c r="A1797">
        <v>11203</v>
      </c>
      <c r="B1797">
        <v>225949</v>
      </c>
      <c r="C1797">
        <v>257533</v>
      </c>
      <c r="D1797">
        <v>519</v>
      </c>
      <c r="G1797" t="s">
        <v>1586</v>
      </c>
      <c r="H1797" t="s">
        <v>1587</v>
      </c>
      <c r="I1797">
        <v>0</v>
      </c>
      <c r="J1797" t="s">
        <v>519</v>
      </c>
      <c r="K1797" t="s">
        <v>520</v>
      </c>
      <c r="L1797">
        <v>5</v>
      </c>
      <c r="M1797">
        <v>83</v>
      </c>
      <c r="N1797" t="s">
        <v>898</v>
      </c>
      <c r="O1797" t="s">
        <v>899</v>
      </c>
      <c r="P1797" t="s">
        <v>900</v>
      </c>
      <c r="Q1797" t="s">
        <v>524</v>
      </c>
      <c r="R1797" t="s">
        <v>525</v>
      </c>
      <c r="S1797" t="s">
        <v>526</v>
      </c>
      <c r="T1797" t="s">
        <v>527</v>
      </c>
      <c r="U1797" t="s">
        <v>554</v>
      </c>
      <c r="V1797" t="s">
        <v>555</v>
      </c>
      <c r="W1797" t="s">
        <v>541</v>
      </c>
      <c r="X1797" t="s">
        <v>542</v>
      </c>
      <c r="Y1797" t="s">
        <v>588</v>
      </c>
      <c r="Z1797" t="s">
        <v>589</v>
      </c>
      <c r="AA1797" t="s">
        <v>29</v>
      </c>
      <c r="AB1797" s="3">
        <v>2427</v>
      </c>
      <c r="AC1797">
        <v>0</v>
      </c>
      <c r="AD1797">
        <v>0</v>
      </c>
      <c r="AE1797" s="3">
        <v>2427</v>
      </c>
      <c r="AF1797" s="3">
        <f t="shared" si="114"/>
        <v>0</v>
      </c>
      <c r="AG1797" s="3">
        <v>2427</v>
      </c>
      <c r="AH1797" s="3">
        <f t="shared" si="116"/>
        <v>2507.0909999999999</v>
      </c>
      <c r="AI1797" s="3">
        <f t="shared" si="117"/>
        <v>2587.317912</v>
      </c>
      <c r="AJ1797">
        <v>0</v>
      </c>
      <c r="AK1797">
        <v>0</v>
      </c>
      <c r="AL1797">
        <v>0</v>
      </c>
      <c r="AM1797">
        <f t="shared" si="115"/>
        <v>0</v>
      </c>
      <c r="AN1797">
        <v>2427</v>
      </c>
      <c r="AO1797">
        <v>0</v>
      </c>
    </row>
    <row r="1798" spans="1:41" hidden="1" x14ac:dyDescent="0.3">
      <c r="A1798">
        <v>12272</v>
      </c>
      <c r="B1798">
        <v>231983</v>
      </c>
      <c r="C1798">
        <v>256384</v>
      </c>
      <c r="D1798">
        <v>6628</v>
      </c>
      <c r="G1798" t="s">
        <v>1982</v>
      </c>
      <c r="H1798" t="s">
        <v>1983</v>
      </c>
      <c r="I1798">
        <v>0</v>
      </c>
      <c r="J1798" t="s">
        <v>519</v>
      </c>
      <c r="K1798" t="s">
        <v>520</v>
      </c>
      <c r="L1798">
        <v>5</v>
      </c>
      <c r="M1798">
        <v>58</v>
      </c>
      <c r="N1798" t="s">
        <v>617</v>
      </c>
      <c r="O1798" t="s">
        <v>618</v>
      </c>
      <c r="P1798" t="s">
        <v>619</v>
      </c>
      <c r="Q1798" t="s">
        <v>524</v>
      </c>
      <c r="R1798" t="s">
        <v>525</v>
      </c>
      <c r="S1798" t="s">
        <v>526</v>
      </c>
      <c r="T1798" t="s">
        <v>527</v>
      </c>
      <c r="U1798" t="s">
        <v>779</v>
      </c>
      <c r="V1798" t="s">
        <v>780</v>
      </c>
      <c r="W1798" t="s">
        <v>541</v>
      </c>
      <c r="X1798" t="s">
        <v>542</v>
      </c>
      <c r="Y1798" t="s">
        <v>1102</v>
      </c>
      <c r="Z1798" t="s">
        <v>1103</v>
      </c>
      <c r="AA1798" t="s">
        <v>24</v>
      </c>
      <c r="AB1798" s="3">
        <v>34020</v>
      </c>
      <c r="AC1798">
        <v>5000</v>
      </c>
      <c r="AD1798">
        <v>0</v>
      </c>
      <c r="AE1798" s="3">
        <v>39020</v>
      </c>
      <c r="AF1798" s="3">
        <f t="shared" si="114"/>
        <v>0</v>
      </c>
      <c r="AG1798" s="3">
        <v>39020</v>
      </c>
      <c r="AH1798" s="3">
        <f t="shared" si="116"/>
        <v>40307.659999999996</v>
      </c>
      <c r="AI1798" s="3">
        <f t="shared" si="117"/>
        <v>41597.505119999994</v>
      </c>
      <c r="AJ1798">
        <v>267.5</v>
      </c>
      <c r="AK1798">
        <v>19719.5</v>
      </c>
      <c r="AL1798">
        <v>11687.58</v>
      </c>
      <c r="AM1798">
        <f t="shared" si="115"/>
        <v>23375.16</v>
      </c>
      <c r="AN1798">
        <v>7345.42</v>
      </c>
      <c r="AO1798">
        <v>29.95</v>
      </c>
    </row>
    <row r="1799" spans="1:41" hidden="1" x14ac:dyDescent="0.3">
      <c r="A1799">
        <v>12373</v>
      </c>
      <c r="B1799">
        <v>224556</v>
      </c>
      <c r="C1799">
        <v>256871</v>
      </c>
      <c r="D1799">
        <v>6537</v>
      </c>
      <c r="G1799" t="s">
        <v>2180</v>
      </c>
      <c r="H1799" t="s">
        <v>2181</v>
      </c>
      <c r="I1799">
        <v>0</v>
      </c>
      <c r="J1799" t="s">
        <v>519</v>
      </c>
      <c r="K1799" t="s">
        <v>520</v>
      </c>
      <c r="L1799">
        <v>5</v>
      </c>
      <c r="M1799">
        <v>58</v>
      </c>
      <c r="N1799" t="s">
        <v>617</v>
      </c>
      <c r="O1799" t="s">
        <v>618</v>
      </c>
      <c r="P1799" t="s">
        <v>619</v>
      </c>
      <c r="Q1799" t="s">
        <v>524</v>
      </c>
      <c r="R1799" t="s">
        <v>525</v>
      </c>
      <c r="S1799" t="s">
        <v>526</v>
      </c>
      <c r="T1799" t="s">
        <v>527</v>
      </c>
      <c r="U1799" t="s">
        <v>779</v>
      </c>
      <c r="V1799" t="s">
        <v>780</v>
      </c>
      <c r="W1799" t="s">
        <v>541</v>
      </c>
      <c r="X1799" t="s">
        <v>542</v>
      </c>
      <c r="Y1799" t="s">
        <v>532</v>
      </c>
      <c r="Z1799" t="s">
        <v>533</v>
      </c>
      <c r="AA1799" t="s">
        <v>28</v>
      </c>
      <c r="AB1799" s="3">
        <v>3780</v>
      </c>
      <c r="AC1799">
        <v>0</v>
      </c>
      <c r="AD1799">
        <v>0</v>
      </c>
      <c r="AE1799" s="3">
        <v>3780</v>
      </c>
      <c r="AF1799" s="3">
        <f t="shared" si="114"/>
        <v>0</v>
      </c>
      <c r="AG1799" s="3">
        <v>3780</v>
      </c>
      <c r="AH1799" s="3">
        <f t="shared" si="116"/>
        <v>3904.74</v>
      </c>
      <c r="AI1799" s="3">
        <f t="shared" si="117"/>
        <v>4029.6916799999999</v>
      </c>
      <c r="AJ1799">
        <v>0</v>
      </c>
      <c r="AK1799">
        <v>0</v>
      </c>
      <c r="AL1799">
        <v>1733.33</v>
      </c>
      <c r="AM1799">
        <f t="shared" si="115"/>
        <v>3466.66</v>
      </c>
      <c r="AN1799">
        <v>2046.67</v>
      </c>
      <c r="AO1799">
        <v>45.86</v>
      </c>
    </row>
    <row r="1800" spans="1:41" hidden="1" x14ac:dyDescent="0.3">
      <c r="A1800">
        <v>11207</v>
      </c>
      <c r="B1800">
        <v>235762</v>
      </c>
      <c r="C1800">
        <v>257564</v>
      </c>
      <c r="D1800">
        <v>523</v>
      </c>
      <c r="G1800" t="s">
        <v>1594</v>
      </c>
      <c r="H1800" t="s">
        <v>1595</v>
      </c>
      <c r="I1800">
        <v>0</v>
      </c>
      <c r="J1800" t="s">
        <v>519</v>
      </c>
      <c r="K1800" t="s">
        <v>520</v>
      </c>
      <c r="L1800">
        <v>6</v>
      </c>
      <c r="M1800">
        <v>67</v>
      </c>
      <c r="N1800" t="s">
        <v>875</v>
      </c>
      <c r="O1800" t="s">
        <v>876</v>
      </c>
      <c r="P1800" t="s">
        <v>877</v>
      </c>
      <c r="Q1800" t="s">
        <v>524</v>
      </c>
      <c r="R1800" t="s">
        <v>525</v>
      </c>
      <c r="S1800" t="s">
        <v>526</v>
      </c>
      <c r="T1800" t="s">
        <v>527</v>
      </c>
      <c r="U1800" t="s">
        <v>554</v>
      </c>
      <c r="V1800" t="s">
        <v>555</v>
      </c>
      <c r="W1800" t="s">
        <v>541</v>
      </c>
      <c r="X1800" t="s">
        <v>542</v>
      </c>
      <c r="Y1800" t="s">
        <v>648</v>
      </c>
      <c r="Z1800" t="s">
        <v>649</v>
      </c>
      <c r="AA1800" t="s">
        <v>29</v>
      </c>
      <c r="AB1800" s="3">
        <v>0</v>
      </c>
      <c r="AC1800">
        <v>2405</v>
      </c>
      <c r="AD1800">
        <v>0</v>
      </c>
      <c r="AE1800" s="3">
        <v>2405</v>
      </c>
      <c r="AF1800" s="3">
        <f t="shared" si="114"/>
        <v>0</v>
      </c>
      <c r="AG1800" s="3">
        <v>2405</v>
      </c>
      <c r="AH1800" s="3">
        <f t="shared" si="116"/>
        <v>2484.3649999999998</v>
      </c>
      <c r="AI1800" s="3">
        <f t="shared" si="117"/>
        <v>2563.8646799999997</v>
      </c>
      <c r="AJ1800">
        <v>0</v>
      </c>
      <c r="AK1800">
        <v>0</v>
      </c>
      <c r="AL1800">
        <v>15640.26</v>
      </c>
      <c r="AM1800">
        <f t="shared" si="115"/>
        <v>31280.52</v>
      </c>
      <c r="AN1800">
        <v>-13235.26</v>
      </c>
      <c r="AO1800">
        <v>650.32000000000005</v>
      </c>
    </row>
    <row r="1801" spans="1:41" hidden="1" x14ac:dyDescent="0.3">
      <c r="A1801">
        <v>11518</v>
      </c>
      <c r="B1801">
        <v>225889</v>
      </c>
      <c r="C1801">
        <v>257486</v>
      </c>
      <c r="D1801">
        <v>2315</v>
      </c>
      <c r="G1801" t="s">
        <v>1725</v>
      </c>
      <c r="H1801" t="s">
        <v>1726</v>
      </c>
      <c r="I1801">
        <v>0</v>
      </c>
      <c r="J1801" t="s">
        <v>519</v>
      </c>
      <c r="K1801" t="s">
        <v>520</v>
      </c>
      <c r="L1801">
        <v>5</v>
      </c>
      <c r="M1801">
        <v>83</v>
      </c>
      <c r="N1801" t="s">
        <v>898</v>
      </c>
      <c r="O1801" t="s">
        <v>899</v>
      </c>
      <c r="P1801" t="s">
        <v>900</v>
      </c>
      <c r="Q1801" t="s">
        <v>524</v>
      </c>
      <c r="R1801" t="s">
        <v>525</v>
      </c>
      <c r="S1801" t="s">
        <v>526</v>
      </c>
      <c r="T1801" t="s">
        <v>527</v>
      </c>
      <c r="U1801" t="s">
        <v>554</v>
      </c>
      <c r="V1801" t="s">
        <v>555</v>
      </c>
      <c r="W1801" t="s">
        <v>541</v>
      </c>
      <c r="X1801" t="s">
        <v>542</v>
      </c>
      <c r="Y1801" t="s">
        <v>944</v>
      </c>
      <c r="Z1801" t="s">
        <v>945</v>
      </c>
      <c r="AA1801" t="s">
        <v>29</v>
      </c>
      <c r="AB1801" s="3">
        <v>2386</v>
      </c>
      <c r="AC1801">
        <v>0</v>
      </c>
      <c r="AD1801">
        <v>0</v>
      </c>
      <c r="AE1801" s="3">
        <v>2386</v>
      </c>
      <c r="AF1801" s="3">
        <f t="shared" si="114"/>
        <v>0</v>
      </c>
      <c r="AG1801" s="3">
        <v>2386</v>
      </c>
      <c r="AH1801" s="3">
        <f t="shared" si="116"/>
        <v>2464.7379999999998</v>
      </c>
      <c r="AI1801" s="3">
        <f t="shared" si="117"/>
        <v>2543.6096159999997</v>
      </c>
      <c r="AJ1801">
        <v>0</v>
      </c>
      <c r="AK1801">
        <v>1766.91</v>
      </c>
      <c r="AL1801">
        <v>0</v>
      </c>
      <c r="AM1801">
        <f t="shared" si="115"/>
        <v>0</v>
      </c>
      <c r="AN1801">
        <v>619.09</v>
      </c>
      <c r="AO1801">
        <v>0</v>
      </c>
    </row>
    <row r="1802" spans="1:41" hidden="1" x14ac:dyDescent="0.3">
      <c r="A1802">
        <v>11110</v>
      </c>
      <c r="B1802">
        <v>224966</v>
      </c>
      <c r="C1802">
        <v>257104</v>
      </c>
      <c r="D1802">
        <v>426</v>
      </c>
      <c r="G1802" t="s">
        <v>1424</v>
      </c>
      <c r="H1802" t="s">
        <v>1425</v>
      </c>
      <c r="I1802">
        <v>0</v>
      </c>
      <c r="J1802" t="s">
        <v>519</v>
      </c>
      <c r="K1802" t="s">
        <v>520</v>
      </c>
      <c r="L1802">
        <v>10</v>
      </c>
      <c r="M1802">
        <v>114</v>
      </c>
      <c r="N1802" t="s">
        <v>685</v>
      </c>
      <c r="O1802" t="s">
        <v>686</v>
      </c>
      <c r="P1802" t="s">
        <v>687</v>
      </c>
      <c r="Q1802" t="s">
        <v>524</v>
      </c>
      <c r="R1802" t="s">
        <v>525</v>
      </c>
      <c r="S1802" t="s">
        <v>526</v>
      </c>
      <c r="T1802" t="s">
        <v>527</v>
      </c>
      <c r="U1802" t="s">
        <v>554</v>
      </c>
      <c r="V1802" t="s">
        <v>555</v>
      </c>
      <c r="W1802" t="s">
        <v>541</v>
      </c>
      <c r="X1802" t="s">
        <v>542</v>
      </c>
      <c r="Y1802" t="s">
        <v>603</v>
      </c>
      <c r="Z1802" t="s">
        <v>604</v>
      </c>
      <c r="AA1802" t="s">
        <v>29</v>
      </c>
      <c r="AB1802" s="3">
        <v>2344</v>
      </c>
      <c r="AC1802">
        <v>0</v>
      </c>
      <c r="AD1802">
        <v>0</v>
      </c>
      <c r="AE1802" s="3">
        <v>2344</v>
      </c>
      <c r="AF1802" s="3">
        <f t="shared" si="114"/>
        <v>0</v>
      </c>
      <c r="AG1802" s="3">
        <v>2344</v>
      </c>
      <c r="AH1802" s="3">
        <f t="shared" si="116"/>
        <v>2421.3519999999999</v>
      </c>
      <c r="AI1802" s="3">
        <f t="shared" si="117"/>
        <v>2498.8352639999998</v>
      </c>
      <c r="AJ1802">
        <v>0</v>
      </c>
      <c r="AK1802">
        <v>0</v>
      </c>
      <c r="AL1802">
        <v>0</v>
      </c>
      <c r="AM1802">
        <f t="shared" si="115"/>
        <v>0</v>
      </c>
      <c r="AN1802">
        <v>2344</v>
      </c>
      <c r="AO1802">
        <v>0</v>
      </c>
    </row>
    <row r="1803" spans="1:41" hidden="1" x14ac:dyDescent="0.3">
      <c r="A1803">
        <v>12374</v>
      </c>
      <c r="B1803">
        <v>224557</v>
      </c>
      <c r="C1803">
        <v>256872</v>
      </c>
      <c r="D1803">
        <v>6538</v>
      </c>
      <c r="G1803" t="s">
        <v>2182</v>
      </c>
      <c r="H1803" t="s">
        <v>2183</v>
      </c>
      <c r="I1803">
        <v>0</v>
      </c>
      <c r="J1803" t="s">
        <v>519</v>
      </c>
      <c r="K1803" t="s">
        <v>520</v>
      </c>
      <c r="L1803">
        <v>5</v>
      </c>
      <c r="M1803">
        <v>58</v>
      </c>
      <c r="N1803" t="s">
        <v>617</v>
      </c>
      <c r="O1803" t="s">
        <v>618</v>
      </c>
      <c r="P1803" t="s">
        <v>619</v>
      </c>
      <c r="Q1803" t="s">
        <v>524</v>
      </c>
      <c r="R1803" t="s">
        <v>525</v>
      </c>
      <c r="S1803" t="s">
        <v>526</v>
      </c>
      <c r="T1803" t="s">
        <v>527</v>
      </c>
      <c r="U1803" t="s">
        <v>779</v>
      </c>
      <c r="V1803" t="s">
        <v>780</v>
      </c>
      <c r="W1803" t="s">
        <v>541</v>
      </c>
      <c r="X1803" t="s">
        <v>542</v>
      </c>
      <c r="Y1803" t="s">
        <v>532</v>
      </c>
      <c r="Z1803" t="s">
        <v>533</v>
      </c>
      <c r="AA1803" t="s">
        <v>28</v>
      </c>
      <c r="AB1803" s="3">
        <v>3780</v>
      </c>
      <c r="AC1803">
        <v>0</v>
      </c>
      <c r="AD1803">
        <v>0</v>
      </c>
      <c r="AE1803" s="3">
        <v>3780</v>
      </c>
      <c r="AF1803" s="3">
        <f t="shared" si="114"/>
        <v>0</v>
      </c>
      <c r="AG1803" s="3">
        <v>3780</v>
      </c>
      <c r="AH1803" s="3">
        <f t="shared" si="116"/>
        <v>3904.74</v>
      </c>
      <c r="AI1803" s="3">
        <f t="shared" si="117"/>
        <v>4029.6916799999999</v>
      </c>
      <c r="AJ1803">
        <v>0</v>
      </c>
      <c r="AK1803">
        <v>0</v>
      </c>
      <c r="AL1803">
        <v>0</v>
      </c>
      <c r="AM1803">
        <f t="shared" si="115"/>
        <v>0</v>
      </c>
      <c r="AN1803">
        <v>3780</v>
      </c>
      <c r="AO1803">
        <v>0</v>
      </c>
    </row>
    <row r="1804" spans="1:41" hidden="1" x14ac:dyDescent="0.3">
      <c r="A1804">
        <v>12255</v>
      </c>
      <c r="B1804">
        <v>231970</v>
      </c>
      <c r="C1804">
        <v>256371</v>
      </c>
      <c r="D1804">
        <v>6589</v>
      </c>
      <c r="G1804" t="s">
        <v>1932</v>
      </c>
      <c r="H1804" t="s">
        <v>1933</v>
      </c>
      <c r="I1804">
        <v>0</v>
      </c>
      <c r="J1804" t="s">
        <v>519</v>
      </c>
      <c r="K1804" t="s">
        <v>520</v>
      </c>
      <c r="L1804">
        <v>5</v>
      </c>
      <c r="M1804">
        <v>58</v>
      </c>
      <c r="N1804" t="s">
        <v>617</v>
      </c>
      <c r="O1804" t="s">
        <v>618</v>
      </c>
      <c r="P1804" t="s">
        <v>619</v>
      </c>
      <c r="Q1804" t="s">
        <v>524</v>
      </c>
      <c r="R1804" t="s">
        <v>525</v>
      </c>
      <c r="S1804" t="s">
        <v>526</v>
      </c>
      <c r="T1804" t="s">
        <v>527</v>
      </c>
      <c r="U1804" t="s">
        <v>779</v>
      </c>
      <c r="V1804" t="s">
        <v>780</v>
      </c>
      <c r="W1804" t="s">
        <v>541</v>
      </c>
      <c r="X1804" t="s">
        <v>542</v>
      </c>
      <c r="Y1804" t="s">
        <v>1102</v>
      </c>
      <c r="Z1804" t="s">
        <v>1103</v>
      </c>
      <c r="AA1804" t="s">
        <v>24</v>
      </c>
      <c r="AB1804" s="3">
        <v>38880</v>
      </c>
      <c r="AC1804">
        <v>0</v>
      </c>
      <c r="AD1804">
        <v>0</v>
      </c>
      <c r="AE1804" s="3">
        <v>38880</v>
      </c>
      <c r="AF1804" s="3">
        <f t="shared" si="114"/>
        <v>0</v>
      </c>
      <c r="AG1804" s="3">
        <v>38880</v>
      </c>
      <c r="AH1804" s="3">
        <f t="shared" si="116"/>
        <v>40163.039999999994</v>
      </c>
      <c r="AI1804" s="3">
        <f t="shared" si="117"/>
        <v>41448.257279999998</v>
      </c>
      <c r="AJ1804">
        <v>0</v>
      </c>
      <c r="AK1804">
        <v>0</v>
      </c>
      <c r="AL1804">
        <v>22364.61</v>
      </c>
      <c r="AM1804">
        <f t="shared" si="115"/>
        <v>44729.22</v>
      </c>
      <c r="AN1804">
        <v>16515.39</v>
      </c>
      <c r="AO1804">
        <v>57.52</v>
      </c>
    </row>
    <row r="1805" spans="1:41" hidden="1" x14ac:dyDescent="0.3">
      <c r="A1805">
        <v>12390</v>
      </c>
      <c r="B1805">
        <v>225735</v>
      </c>
      <c r="C1805">
        <v>257359</v>
      </c>
      <c r="D1805">
        <v>6565</v>
      </c>
      <c r="G1805" t="s">
        <v>2004</v>
      </c>
      <c r="H1805" t="s">
        <v>2005</v>
      </c>
      <c r="I1805">
        <v>0</v>
      </c>
      <c r="J1805" t="s">
        <v>519</v>
      </c>
      <c r="K1805" t="s">
        <v>520</v>
      </c>
      <c r="L1805">
        <v>5</v>
      </c>
      <c r="M1805">
        <v>58</v>
      </c>
      <c r="N1805" t="s">
        <v>617</v>
      </c>
      <c r="O1805" t="s">
        <v>618</v>
      </c>
      <c r="P1805" t="s">
        <v>619</v>
      </c>
      <c r="Q1805" t="s">
        <v>524</v>
      </c>
      <c r="R1805" t="s">
        <v>525</v>
      </c>
      <c r="S1805" t="s">
        <v>526</v>
      </c>
      <c r="T1805" t="s">
        <v>527</v>
      </c>
      <c r="U1805" t="s">
        <v>779</v>
      </c>
      <c r="V1805" t="s">
        <v>780</v>
      </c>
      <c r="W1805" t="s">
        <v>541</v>
      </c>
      <c r="X1805" t="s">
        <v>542</v>
      </c>
      <c r="Y1805" t="s">
        <v>1442</v>
      </c>
      <c r="Z1805" t="s">
        <v>1443</v>
      </c>
      <c r="AA1805" t="s">
        <v>29</v>
      </c>
      <c r="AB1805" s="3">
        <v>1921</v>
      </c>
      <c r="AC1805">
        <v>400</v>
      </c>
      <c r="AD1805">
        <v>0</v>
      </c>
      <c r="AE1805" s="3">
        <v>2321</v>
      </c>
      <c r="AF1805" s="3">
        <f t="shared" si="114"/>
        <v>0</v>
      </c>
      <c r="AG1805" s="3">
        <v>2321</v>
      </c>
      <c r="AH1805" s="3">
        <f t="shared" si="116"/>
        <v>2397.5929999999998</v>
      </c>
      <c r="AI1805" s="3">
        <f t="shared" si="117"/>
        <v>2474.3159759999999</v>
      </c>
      <c r="AJ1805">
        <v>0</v>
      </c>
      <c r="AK1805">
        <v>0</v>
      </c>
      <c r="AL1805">
        <v>2219.83</v>
      </c>
      <c r="AM1805">
        <f t="shared" si="115"/>
        <v>4439.66</v>
      </c>
      <c r="AN1805">
        <v>101.17</v>
      </c>
      <c r="AO1805">
        <v>95.64</v>
      </c>
    </row>
    <row r="1806" spans="1:41" hidden="1" x14ac:dyDescent="0.3">
      <c r="A1806">
        <v>12375</v>
      </c>
      <c r="B1806">
        <v>224558</v>
      </c>
      <c r="C1806">
        <v>256873</v>
      </c>
      <c r="D1806">
        <v>6539</v>
      </c>
      <c r="G1806" t="s">
        <v>2184</v>
      </c>
      <c r="H1806" t="s">
        <v>2185</v>
      </c>
      <c r="I1806">
        <v>0</v>
      </c>
      <c r="J1806" t="s">
        <v>519</v>
      </c>
      <c r="K1806" t="s">
        <v>520</v>
      </c>
      <c r="L1806">
        <v>5</v>
      </c>
      <c r="M1806">
        <v>58</v>
      </c>
      <c r="N1806" t="s">
        <v>617</v>
      </c>
      <c r="O1806" t="s">
        <v>618</v>
      </c>
      <c r="P1806" t="s">
        <v>619</v>
      </c>
      <c r="Q1806" t="s">
        <v>524</v>
      </c>
      <c r="R1806" t="s">
        <v>525</v>
      </c>
      <c r="S1806" t="s">
        <v>526</v>
      </c>
      <c r="T1806" t="s">
        <v>527</v>
      </c>
      <c r="U1806" t="s">
        <v>779</v>
      </c>
      <c r="V1806" t="s">
        <v>780</v>
      </c>
      <c r="W1806" t="s">
        <v>541</v>
      </c>
      <c r="X1806" t="s">
        <v>542</v>
      </c>
      <c r="Y1806" t="s">
        <v>532</v>
      </c>
      <c r="Z1806" t="s">
        <v>533</v>
      </c>
      <c r="AA1806" t="s">
        <v>28</v>
      </c>
      <c r="AB1806" s="3">
        <v>3780</v>
      </c>
      <c r="AC1806">
        <v>0</v>
      </c>
      <c r="AD1806">
        <v>0</v>
      </c>
      <c r="AE1806" s="3">
        <v>3780</v>
      </c>
      <c r="AF1806" s="3">
        <f t="shared" si="114"/>
        <v>0</v>
      </c>
      <c r="AG1806" s="3">
        <v>3780</v>
      </c>
      <c r="AH1806" s="3">
        <f t="shared" si="116"/>
        <v>3904.74</v>
      </c>
      <c r="AI1806" s="3">
        <f t="shared" si="117"/>
        <v>4029.6916799999999</v>
      </c>
      <c r="AJ1806">
        <v>0</v>
      </c>
      <c r="AK1806">
        <v>0</v>
      </c>
      <c r="AL1806">
        <v>0</v>
      </c>
      <c r="AM1806">
        <f t="shared" si="115"/>
        <v>0</v>
      </c>
      <c r="AN1806">
        <v>3780</v>
      </c>
      <c r="AO1806">
        <v>0</v>
      </c>
    </row>
    <row r="1807" spans="1:41" hidden="1" x14ac:dyDescent="0.3">
      <c r="A1807">
        <v>11123</v>
      </c>
      <c r="B1807">
        <v>210687</v>
      </c>
      <c r="C1807">
        <v>247997</v>
      </c>
      <c r="D1807">
        <v>439</v>
      </c>
      <c r="G1807" t="s">
        <v>1440</v>
      </c>
      <c r="H1807" t="s">
        <v>1441</v>
      </c>
      <c r="I1807">
        <v>0</v>
      </c>
      <c r="J1807" t="s">
        <v>519</v>
      </c>
      <c r="K1807" t="s">
        <v>520</v>
      </c>
      <c r="L1807">
        <v>5</v>
      </c>
      <c r="M1807">
        <v>58</v>
      </c>
      <c r="N1807" t="s">
        <v>617</v>
      </c>
      <c r="O1807" t="s">
        <v>618</v>
      </c>
      <c r="P1807" t="s">
        <v>619</v>
      </c>
      <c r="Q1807" t="s">
        <v>524</v>
      </c>
      <c r="R1807" t="s">
        <v>525</v>
      </c>
      <c r="S1807" t="s">
        <v>526</v>
      </c>
      <c r="T1807" t="s">
        <v>527</v>
      </c>
      <c r="U1807" t="s">
        <v>554</v>
      </c>
      <c r="V1807" t="s">
        <v>555</v>
      </c>
      <c r="W1807" t="s">
        <v>541</v>
      </c>
      <c r="X1807" t="s">
        <v>542</v>
      </c>
      <c r="Y1807" t="s">
        <v>731</v>
      </c>
      <c r="Z1807" t="s">
        <v>732</v>
      </c>
      <c r="AA1807" t="s">
        <v>29</v>
      </c>
      <c r="AB1807" s="3">
        <v>2320</v>
      </c>
      <c r="AC1807">
        <v>0</v>
      </c>
      <c r="AD1807">
        <v>0</v>
      </c>
      <c r="AE1807" s="3">
        <v>2320</v>
      </c>
      <c r="AF1807" s="3">
        <f t="shared" si="114"/>
        <v>0</v>
      </c>
      <c r="AG1807" s="3">
        <v>2320</v>
      </c>
      <c r="AH1807" s="3">
        <f t="shared" si="116"/>
        <v>2396.56</v>
      </c>
      <c r="AI1807" s="3">
        <f t="shared" si="117"/>
        <v>2473.2499200000002</v>
      </c>
      <c r="AJ1807">
        <v>0</v>
      </c>
      <c r="AK1807">
        <v>0</v>
      </c>
      <c r="AL1807">
        <v>0</v>
      </c>
      <c r="AM1807">
        <f t="shared" si="115"/>
        <v>0</v>
      </c>
      <c r="AN1807">
        <v>2320</v>
      </c>
      <c r="AO1807">
        <v>0</v>
      </c>
    </row>
    <row r="1808" spans="1:41" hidden="1" x14ac:dyDescent="0.3">
      <c r="A1808">
        <v>12377</v>
      </c>
      <c r="B1808">
        <v>224560</v>
      </c>
      <c r="C1808">
        <v>256875</v>
      </c>
      <c r="D1808">
        <v>6541</v>
      </c>
      <c r="G1808" t="s">
        <v>2186</v>
      </c>
      <c r="H1808" t="s">
        <v>2187</v>
      </c>
      <c r="I1808">
        <v>0</v>
      </c>
      <c r="J1808" t="s">
        <v>519</v>
      </c>
      <c r="K1808" t="s">
        <v>520</v>
      </c>
      <c r="L1808">
        <v>5</v>
      </c>
      <c r="M1808">
        <v>58</v>
      </c>
      <c r="N1808" t="s">
        <v>617</v>
      </c>
      <c r="O1808" t="s">
        <v>618</v>
      </c>
      <c r="P1808" t="s">
        <v>619</v>
      </c>
      <c r="Q1808" t="s">
        <v>524</v>
      </c>
      <c r="R1808" t="s">
        <v>525</v>
      </c>
      <c r="S1808" t="s">
        <v>526</v>
      </c>
      <c r="T1808" t="s">
        <v>527</v>
      </c>
      <c r="U1808" t="s">
        <v>779</v>
      </c>
      <c r="V1808" t="s">
        <v>780</v>
      </c>
      <c r="W1808" t="s">
        <v>541</v>
      </c>
      <c r="X1808" t="s">
        <v>542</v>
      </c>
      <c r="Y1808" t="s">
        <v>532</v>
      </c>
      <c r="Z1808" t="s">
        <v>533</v>
      </c>
      <c r="AA1808" t="s">
        <v>28</v>
      </c>
      <c r="AB1808" s="3">
        <v>3780</v>
      </c>
      <c r="AC1808">
        <v>0</v>
      </c>
      <c r="AD1808">
        <v>0</v>
      </c>
      <c r="AE1808" s="3">
        <v>3780</v>
      </c>
      <c r="AF1808" s="3">
        <f t="shared" si="114"/>
        <v>0</v>
      </c>
      <c r="AG1808" s="3">
        <v>3780</v>
      </c>
      <c r="AH1808" s="3">
        <f t="shared" si="116"/>
        <v>3904.74</v>
      </c>
      <c r="AI1808" s="3">
        <f t="shared" si="117"/>
        <v>4029.6916799999999</v>
      </c>
      <c r="AJ1808">
        <v>0</v>
      </c>
      <c r="AK1808">
        <v>0</v>
      </c>
      <c r="AL1808">
        <v>1733.33</v>
      </c>
      <c r="AM1808">
        <f t="shared" si="115"/>
        <v>3466.66</v>
      </c>
      <c r="AN1808">
        <v>2046.67</v>
      </c>
      <c r="AO1808">
        <v>45.86</v>
      </c>
    </row>
    <row r="1809" spans="1:41" hidden="1" x14ac:dyDescent="0.3">
      <c r="A1809">
        <v>12336</v>
      </c>
      <c r="B1809">
        <v>225828</v>
      </c>
      <c r="C1809">
        <v>257432</v>
      </c>
      <c r="D1809">
        <v>6570</v>
      </c>
      <c r="G1809" t="s">
        <v>2116</v>
      </c>
      <c r="H1809" t="s">
        <v>2117</v>
      </c>
      <c r="I1809">
        <v>0</v>
      </c>
      <c r="J1809" t="s">
        <v>519</v>
      </c>
      <c r="K1809" t="s">
        <v>520</v>
      </c>
      <c r="L1809">
        <v>5</v>
      </c>
      <c r="M1809">
        <v>58</v>
      </c>
      <c r="N1809" t="s">
        <v>617</v>
      </c>
      <c r="O1809" t="s">
        <v>618</v>
      </c>
      <c r="P1809" t="s">
        <v>619</v>
      </c>
      <c r="Q1809" t="s">
        <v>524</v>
      </c>
      <c r="R1809" t="s">
        <v>525</v>
      </c>
      <c r="S1809" t="s">
        <v>526</v>
      </c>
      <c r="T1809" t="s">
        <v>527</v>
      </c>
      <c r="U1809" t="s">
        <v>779</v>
      </c>
      <c r="V1809" t="s">
        <v>780</v>
      </c>
      <c r="W1809" t="s">
        <v>541</v>
      </c>
      <c r="X1809" t="s">
        <v>542</v>
      </c>
      <c r="Y1809" t="s">
        <v>1442</v>
      </c>
      <c r="Z1809" t="s">
        <v>1443</v>
      </c>
      <c r="AA1809" t="s">
        <v>29</v>
      </c>
      <c r="AB1809" s="3">
        <v>2163</v>
      </c>
      <c r="AC1809">
        <v>0</v>
      </c>
      <c r="AD1809">
        <v>0</v>
      </c>
      <c r="AE1809" s="3">
        <v>2163</v>
      </c>
      <c r="AF1809" s="3">
        <f t="shared" si="114"/>
        <v>0</v>
      </c>
      <c r="AG1809" s="3">
        <v>2163</v>
      </c>
      <c r="AH1809" s="3">
        <f t="shared" si="116"/>
        <v>2234.3789999999999</v>
      </c>
      <c r="AI1809" s="3">
        <f t="shared" si="117"/>
        <v>2305.879128</v>
      </c>
      <c r="AJ1809">
        <v>0</v>
      </c>
      <c r="AK1809">
        <v>0</v>
      </c>
      <c r="AL1809">
        <v>0</v>
      </c>
      <c r="AM1809">
        <f t="shared" si="115"/>
        <v>0</v>
      </c>
      <c r="AN1809">
        <v>2163</v>
      </c>
      <c r="AO1809">
        <v>0</v>
      </c>
    </row>
    <row r="1810" spans="1:41" hidden="1" x14ac:dyDescent="0.3">
      <c r="A1810">
        <v>12378</v>
      </c>
      <c r="B1810">
        <v>224561</v>
      </c>
      <c r="C1810">
        <v>256876</v>
      </c>
      <c r="D1810">
        <v>6542</v>
      </c>
      <c r="G1810" t="s">
        <v>2188</v>
      </c>
      <c r="H1810" t="s">
        <v>2189</v>
      </c>
      <c r="I1810">
        <v>0</v>
      </c>
      <c r="J1810" t="s">
        <v>519</v>
      </c>
      <c r="K1810" t="s">
        <v>520</v>
      </c>
      <c r="L1810">
        <v>5</v>
      </c>
      <c r="M1810">
        <v>58</v>
      </c>
      <c r="N1810" t="s">
        <v>617</v>
      </c>
      <c r="O1810" t="s">
        <v>618</v>
      </c>
      <c r="P1810" t="s">
        <v>619</v>
      </c>
      <c r="Q1810" t="s">
        <v>524</v>
      </c>
      <c r="R1810" t="s">
        <v>525</v>
      </c>
      <c r="S1810" t="s">
        <v>526</v>
      </c>
      <c r="T1810" t="s">
        <v>527</v>
      </c>
      <c r="U1810" t="s">
        <v>779</v>
      </c>
      <c r="V1810" t="s">
        <v>780</v>
      </c>
      <c r="W1810" t="s">
        <v>541</v>
      </c>
      <c r="X1810" t="s">
        <v>542</v>
      </c>
      <c r="Y1810" t="s">
        <v>532</v>
      </c>
      <c r="Z1810" t="s">
        <v>533</v>
      </c>
      <c r="AA1810" t="s">
        <v>28</v>
      </c>
      <c r="AB1810" s="3">
        <v>3780</v>
      </c>
      <c r="AC1810">
        <v>0</v>
      </c>
      <c r="AD1810">
        <v>0</v>
      </c>
      <c r="AE1810" s="3">
        <v>3780</v>
      </c>
      <c r="AF1810" s="3">
        <f t="shared" si="114"/>
        <v>0</v>
      </c>
      <c r="AG1810" s="3">
        <v>3780</v>
      </c>
      <c r="AH1810" s="3">
        <f t="shared" si="116"/>
        <v>3904.74</v>
      </c>
      <c r="AI1810" s="3">
        <f t="shared" si="117"/>
        <v>4029.6916799999999</v>
      </c>
      <c r="AJ1810">
        <v>0</v>
      </c>
      <c r="AK1810">
        <v>0</v>
      </c>
      <c r="AL1810">
        <v>0</v>
      </c>
      <c r="AM1810">
        <f t="shared" si="115"/>
        <v>0</v>
      </c>
      <c r="AN1810">
        <v>3780</v>
      </c>
      <c r="AO1810">
        <v>0</v>
      </c>
    </row>
    <row r="1811" spans="1:41" hidden="1" x14ac:dyDescent="0.3">
      <c r="A1811">
        <v>12337</v>
      </c>
      <c r="B1811">
        <v>225706</v>
      </c>
      <c r="C1811">
        <v>257334</v>
      </c>
      <c r="D1811">
        <v>6571</v>
      </c>
      <c r="G1811" t="s">
        <v>2118</v>
      </c>
      <c r="H1811" t="s">
        <v>2119</v>
      </c>
      <c r="I1811">
        <v>0</v>
      </c>
      <c r="J1811" t="s">
        <v>519</v>
      </c>
      <c r="K1811" t="s">
        <v>520</v>
      </c>
      <c r="L1811">
        <v>5</v>
      </c>
      <c r="M1811">
        <v>58</v>
      </c>
      <c r="N1811" t="s">
        <v>617</v>
      </c>
      <c r="O1811" t="s">
        <v>618</v>
      </c>
      <c r="P1811" t="s">
        <v>619</v>
      </c>
      <c r="Q1811" t="s">
        <v>524</v>
      </c>
      <c r="R1811" t="s">
        <v>525</v>
      </c>
      <c r="S1811" t="s">
        <v>526</v>
      </c>
      <c r="T1811" t="s">
        <v>527</v>
      </c>
      <c r="U1811" t="s">
        <v>779</v>
      </c>
      <c r="V1811" t="s">
        <v>780</v>
      </c>
      <c r="W1811" t="s">
        <v>541</v>
      </c>
      <c r="X1811" t="s">
        <v>542</v>
      </c>
      <c r="Y1811" t="s">
        <v>1442</v>
      </c>
      <c r="Z1811" t="s">
        <v>1443</v>
      </c>
      <c r="AA1811" t="s">
        <v>29</v>
      </c>
      <c r="AB1811" s="3">
        <v>2163</v>
      </c>
      <c r="AC1811">
        <v>0</v>
      </c>
      <c r="AD1811">
        <v>0</v>
      </c>
      <c r="AE1811" s="3">
        <v>2163</v>
      </c>
      <c r="AF1811" s="3">
        <f t="shared" si="114"/>
        <v>0</v>
      </c>
      <c r="AG1811" s="3">
        <v>2163</v>
      </c>
      <c r="AH1811" s="3">
        <f t="shared" si="116"/>
        <v>2234.3789999999999</v>
      </c>
      <c r="AI1811" s="3">
        <f t="shared" si="117"/>
        <v>2305.879128</v>
      </c>
      <c r="AJ1811">
        <v>0</v>
      </c>
      <c r="AK1811">
        <v>0</v>
      </c>
      <c r="AL1811">
        <v>0</v>
      </c>
      <c r="AM1811">
        <f t="shared" si="115"/>
        <v>0</v>
      </c>
      <c r="AN1811">
        <v>2163</v>
      </c>
      <c r="AO1811">
        <v>0</v>
      </c>
    </row>
    <row r="1812" spans="1:41" hidden="1" x14ac:dyDescent="0.3">
      <c r="A1812">
        <v>12265</v>
      </c>
      <c r="B1812">
        <v>231822</v>
      </c>
      <c r="C1812">
        <v>256243</v>
      </c>
      <c r="D1812">
        <v>6610</v>
      </c>
      <c r="G1812" t="s">
        <v>1962</v>
      </c>
      <c r="H1812" t="s">
        <v>1963</v>
      </c>
      <c r="I1812">
        <v>0</v>
      </c>
      <c r="J1812" t="s">
        <v>519</v>
      </c>
      <c r="K1812" t="s">
        <v>520</v>
      </c>
      <c r="L1812">
        <v>3</v>
      </c>
      <c r="M1812">
        <v>85</v>
      </c>
      <c r="N1812" t="s">
        <v>724</v>
      </c>
      <c r="O1812" t="s">
        <v>618</v>
      </c>
      <c r="P1812" t="s">
        <v>619</v>
      </c>
      <c r="Q1812" t="s">
        <v>524</v>
      </c>
      <c r="R1812" t="s">
        <v>525</v>
      </c>
      <c r="S1812" t="s">
        <v>526</v>
      </c>
      <c r="T1812" t="s">
        <v>527</v>
      </c>
      <c r="U1812" t="s">
        <v>779</v>
      </c>
      <c r="V1812" t="s">
        <v>780</v>
      </c>
      <c r="W1812" t="s">
        <v>530</v>
      </c>
      <c r="X1812" t="s">
        <v>531</v>
      </c>
      <c r="Y1812" t="s">
        <v>1102</v>
      </c>
      <c r="Z1812" t="s">
        <v>1103</v>
      </c>
      <c r="AA1812" t="s">
        <v>24</v>
      </c>
      <c r="AB1812" s="3">
        <v>38880</v>
      </c>
      <c r="AC1812">
        <v>0</v>
      </c>
      <c r="AD1812">
        <v>0</v>
      </c>
      <c r="AE1812" s="3">
        <v>38880</v>
      </c>
      <c r="AF1812" s="3">
        <f t="shared" si="114"/>
        <v>0</v>
      </c>
      <c r="AG1812" s="3">
        <v>38880</v>
      </c>
      <c r="AH1812" s="3">
        <f t="shared" si="116"/>
        <v>40163.039999999994</v>
      </c>
      <c r="AI1812" s="3">
        <f t="shared" si="117"/>
        <v>41448.257279999998</v>
      </c>
      <c r="AJ1812">
        <v>0</v>
      </c>
      <c r="AK1812">
        <v>0</v>
      </c>
      <c r="AL1812">
        <v>0</v>
      </c>
      <c r="AM1812">
        <f t="shared" si="115"/>
        <v>0</v>
      </c>
      <c r="AN1812">
        <v>38880</v>
      </c>
      <c r="AO1812">
        <v>0</v>
      </c>
    </row>
    <row r="1813" spans="1:41" hidden="1" x14ac:dyDescent="0.3">
      <c r="A1813">
        <v>12379</v>
      </c>
      <c r="B1813">
        <v>224562</v>
      </c>
      <c r="C1813">
        <v>256877</v>
      </c>
      <c r="D1813">
        <v>6543</v>
      </c>
      <c r="G1813" t="s">
        <v>2190</v>
      </c>
      <c r="H1813" t="s">
        <v>2191</v>
      </c>
      <c r="I1813">
        <v>0</v>
      </c>
      <c r="J1813" t="s">
        <v>519</v>
      </c>
      <c r="K1813" t="s">
        <v>520</v>
      </c>
      <c r="L1813">
        <v>5</v>
      </c>
      <c r="M1813">
        <v>58</v>
      </c>
      <c r="N1813" t="s">
        <v>617</v>
      </c>
      <c r="O1813" t="s">
        <v>618</v>
      </c>
      <c r="P1813" t="s">
        <v>619</v>
      </c>
      <c r="Q1813" t="s">
        <v>524</v>
      </c>
      <c r="R1813" t="s">
        <v>525</v>
      </c>
      <c r="S1813" t="s">
        <v>526</v>
      </c>
      <c r="T1813" t="s">
        <v>527</v>
      </c>
      <c r="U1813" t="s">
        <v>779</v>
      </c>
      <c r="V1813" t="s">
        <v>780</v>
      </c>
      <c r="W1813" t="s">
        <v>541</v>
      </c>
      <c r="X1813" t="s">
        <v>542</v>
      </c>
      <c r="Y1813" t="s">
        <v>532</v>
      </c>
      <c r="Z1813" t="s">
        <v>533</v>
      </c>
      <c r="AA1813" t="s">
        <v>28</v>
      </c>
      <c r="AB1813" s="3">
        <v>3780</v>
      </c>
      <c r="AC1813">
        <v>0</v>
      </c>
      <c r="AD1813">
        <v>0</v>
      </c>
      <c r="AE1813" s="3">
        <v>3780</v>
      </c>
      <c r="AF1813" s="3">
        <f t="shared" si="114"/>
        <v>0</v>
      </c>
      <c r="AG1813" s="3">
        <v>3780</v>
      </c>
      <c r="AH1813" s="3">
        <f t="shared" si="116"/>
        <v>3904.74</v>
      </c>
      <c r="AI1813" s="3">
        <f t="shared" si="117"/>
        <v>4029.6916799999999</v>
      </c>
      <c r="AJ1813">
        <v>0</v>
      </c>
      <c r="AK1813">
        <v>0</v>
      </c>
      <c r="AL1813">
        <v>0</v>
      </c>
      <c r="AM1813">
        <f t="shared" si="115"/>
        <v>0</v>
      </c>
      <c r="AN1813">
        <v>3780</v>
      </c>
      <c r="AO1813">
        <v>0</v>
      </c>
    </row>
    <row r="1814" spans="1:41" hidden="1" x14ac:dyDescent="0.3">
      <c r="A1814">
        <v>12341</v>
      </c>
      <c r="B1814">
        <v>225704</v>
      </c>
      <c r="C1814">
        <v>257332</v>
      </c>
      <c r="D1814">
        <v>6575</v>
      </c>
      <c r="G1814" t="s">
        <v>2132</v>
      </c>
      <c r="H1814" t="s">
        <v>2133</v>
      </c>
      <c r="I1814">
        <v>0</v>
      </c>
      <c r="J1814" t="s">
        <v>519</v>
      </c>
      <c r="K1814" t="s">
        <v>520</v>
      </c>
      <c r="L1814">
        <v>5</v>
      </c>
      <c r="M1814">
        <v>58</v>
      </c>
      <c r="N1814" t="s">
        <v>617</v>
      </c>
      <c r="O1814" t="s">
        <v>618</v>
      </c>
      <c r="P1814" t="s">
        <v>619</v>
      </c>
      <c r="Q1814" t="s">
        <v>524</v>
      </c>
      <c r="R1814" t="s">
        <v>525</v>
      </c>
      <c r="S1814" t="s">
        <v>526</v>
      </c>
      <c r="T1814" t="s">
        <v>527</v>
      </c>
      <c r="U1814" t="s">
        <v>779</v>
      </c>
      <c r="V1814" t="s">
        <v>780</v>
      </c>
      <c r="W1814" t="s">
        <v>541</v>
      </c>
      <c r="X1814" t="s">
        <v>542</v>
      </c>
      <c r="Y1814" t="s">
        <v>1442</v>
      </c>
      <c r="Z1814" t="s">
        <v>1443</v>
      </c>
      <c r="AA1814" t="s">
        <v>29</v>
      </c>
      <c r="AB1814" s="3">
        <v>2163</v>
      </c>
      <c r="AC1814">
        <v>0</v>
      </c>
      <c r="AD1814">
        <v>0</v>
      </c>
      <c r="AE1814" s="3">
        <v>2163</v>
      </c>
      <c r="AF1814" s="3">
        <f t="shared" si="114"/>
        <v>0</v>
      </c>
      <c r="AG1814" s="3">
        <v>2163</v>
      </c>
      <c r="AH1814" s="3">
        <f t="shared" si="116"/>
        <v>2234.3789999999999</v>
      </c>
      <c r="AI1814" s="3">
        <f t="shared" si="117"/>
        <v>2305.879128</v>
      </c>
      <c r="AJ1814">
        <v>0</v>
      </c>
      <c r="AK1814">
        <v>0</v>
      </c>
      <c r="AL1814">
        <v>2112</v>
      </c>
      <c r="AM1814">
        <f t="shared" si="115"/>
        <v>4224</v>
      </c>
      <c r="AN1814">
        <v>51</v>
      </c>
      <c r="AO1814">
        <v>97.64</v>
      </c>
    </row>
    <row r="1815" spans="1:41" hidden="1" x14ac:dyDescent="0.3">
      <c r="A1815">
        <v>12611</v>
      </c>
      <c r="B1815">
        <v>224836</v>
      </c>
      <c r="C1815">
        <v>257033</v>
      </c>
      <c r="D1815">
        <v>8627</v>
      </c>
      <c r="G1815" t="s">
        <v>2196</v>
      </c>
      <c r="H1815" t="s">
        <v>2197</v>
      </c>
      <c r="I1815">
        <v>0</v>
      </c>
      <c r="J1815" t="s">
        <v>519</v>
      </c>
      <c r="K1815" t="s">
        <v>520</v>
      </c>
      <c r="L1815">
        <v>5</v>
      </c>
      <c r="M1815">
        <v>58</v>
      </c>
      <c r="N1815" t="s">
        <v>617</v>
      </c>
      <c r="O1815" t="s">
        <v>618</v>
      </c>
      <c r="P1815" t="s">
        <v>619</v>
      </c>
      <c r="Q1815" t="s">
        <v>524</v>
      </c>
      <c r="R1815" t="s">
        <v>525</v>
      </c>
      <c r="S1815" t="s">
        <v>526</v>
      </c>
      <c r="T1815" t="s">
        <v>527</v>
      </c>
      <c r="U1815" t="s">
        <v>779</v>
      </c>
      <c r="V1815" t="s">
        <v>780</v>
      </c>
      <c r="W1815" t="s">
        <v>541</v>
      </c>
      <c r="X1815" t="s">
        <v>542</v>
      </c>
      <c r="Y1815" t="s">
        <v>532</v>
      </c>
      <c r="Z1815" t="s">
        <v>533</v>
      </c>
      <c r="AA1815" t="s">
        <v>28</v>
      </c>
      <c r="AB1815" s="3">
        <v>3780</v>
      </c>
      <c r="AC1815">
        <v>0</v>
      </c>
      <c r="AD1815">
        <v>0</v>
      </c>
      <c r="AE1815" s="3">
        <v>3780</v>
      </c>
      <c r="AF1815" s="3">
        <f t="shared" si="114"/>
        <v>0</v>
      </c>
      <c r="AG1815" s="3">
        <v>3780</v>
      </c>
      <c r="AH1815" s="3">
        <f t="shared" si="116"/>
        <v>3904.74</v>
      </c>
      <c r="AI1815" s="3">
        <f t="shared" si="117"/>
        <v>4029.6916799999999</v>
      </c>
      <c r="AJ1815">
        <v>0</v>
      </c>
      <c r="AK1815">
        <v>0</v>
      </c>
      <c r="AL1815">
        <v>0</v>
      </c>
      <c r="AM1815">
        <f t="shared" si="115"/>
        <v>0</v>
      </c>
      <c r="AN1815">
        <v>3780</v>
      </c>
      <c r="AO1815">
        <v>0</v>
      </c>
    </row>
    <row r="1816" spans="1:41" hidden="1" x14ac:dyDescent="0.3">
      <c r="A1816">
        <v>12333</v>
      </c>
      <c r="B1816">
        <v>231867</v>
      </c>
      <c r="C1816">
        <v>256283</v>
      </c>
      <c r="D1816">
        <v>6567</v>
      </c>
      <c r="G1816" t="s">
        <v>2114</v>
      </c>
      <c r="H1816" t="s">
        <v>2115</v>
      </c>
      <c r="I1816">
        <v>0</v>
      </c>
      <c r="J1816" t="s">
        <v>519</v>
      </c>
      <c r="K1816" t="s">
        <v>520</v>
      </c>
      <c r="L1816">
        <v>5</v>
      </c>
      <c r="M1816">
        <v>58</v>
      </c>
      <c r="N1816" t="s">
        <v>617</v>
      </c>
      <c r="O1816" t="s">
        <v>618</v>
      </c>
      <c r="P1816" t="s">
        <v>619</v>
      </c>
      <c r="Q1816" t="s">
        <v>524</v>
      </c>
      <c r="R1816" t="s">
        <v>525</v>
      </c>
      <c r="S1816" t="s">
        <v>526</v>
      </c>
      <c r="T1816" t="s">
        <v>527</v>
      </c>
      <c r="U1816" t="s">
        <v>779</v>
      </c>
      <c r="V1816" t="s">
        <v>780</v>
      </c>
      <c r="W1816" t="s">
        <v>541</v>
      </c>
      <c r="X1816" t="s">
        <v>542</v>
      </c>
      <c r="Y1816" t="s">
        <v>1102</v>
      </c>
      <c r="Z1816" t="s">
        <v>1103</v>
      </c>
      <c r="AA1816" t="s">
        <v>24</v>
      </c>
      <c r="AB1816" s="3">
        <v>38880</v>
      </c>
      <c r="AC1816">
        <v>0</v>
      </c>
      <c r="AD1816">
        <v>0</v>
      </c>
      <c r="AE1816" s="3">
        <v>38880</v>
      </c>
      <c r="AF1816" s="3">
        <f t="shared" si="114"/>
        <v>0</v>
      </c>
      <c r="AG1816" s="3">
        <v>38880</v>
      </c>
      <c r="AH1816" s="3">
        <f t="shared" si="116"/>
        <v>40163.039999999994</v>
      </c>
      <c r="AI1816" s="3">
        <f t="shared" si="117"/>
        <v>41448.257279999998</v>
      </c>
      <c r="AJ1816">
        <v>0</v>
      </c>
      <c r="AK1816">
        <v>330.43</v>
      </c>
      <c r="AL1816">
        <v>5898.91</v>
      </c>
      <c r="AM1816">
        <f t="shared" si="115"/>
        <v>11797.82</v>
      </c>
      <c r="AN1816">
        <v>32650.66</v>
      </c>
      <c r="AO1816">
        <v>15.17</v>
      </c>
    </row>
    <row r="1817" spans="1:41" hidden="1" x14ac:dyDescent="0.3">
      <c r="A1817">
        <v>12310</v>
      </c>
      <c r="B1817">
        <v>231762</v>
      </c>
      <c r="C1817">
        <v>257692</v>
      </c>
      <c r="D1817">
        <v>6510</v>
      </c>
      <c r="G1817" t="s">
        <v>2068</v>
      </c>
      <c r="H1817" t="s">
        <v>2069</v>
      </c>
      <c r="I1817">
        <v>0</v>
      </c>
      <c r="J1817" t="s">
        <v>519</v>
      </c>
      <c r="K1817" t="s">
        <v>520</v>
      </c>
      <c r="L1817">
        <v>5</v>
      </c>
      <c r="M1817">
        <v>58</v>
      </c>
      <c r="N1817" t="s">
        <v>617</v>
      </c>
      <c r="O1817" t="s">
        <v>618</v>
      </c>
      <c r="P1817" t="s">
        <v>619</v>
      </c>
      <c r="Q1817" t="s">
        <v>524</v>
      </c>
      <c r="R1817" t="s">
        <v>525</v>
      </c>
      <c r="S1817" t="s">
        <v>526</v>
      </c>
      <c r="T1817" t="s">
        <v>527</v>
      </c>
      <c r="U1817" t="s">
        <v>779</v>
      </c>
      <c r="V1817" t="s">
        <v>780</v>
      </c>
      <c r="W1817" t="s">
        <v>530</v>
      </c>
      <c r="X1817" t="s">
        <v>531</v>
      </c>
      <c r="Y1817" t="s">
        <v>1882</v>
      </c>
      <c r="Z1817" t="s">
        <v>1883</v>
      </c>
      <c r="AA1817" t="s">
        <v>29</v>
      </c>
      <c r="AB1817" s="3">
        <v>2148</v>
      </c>
      <c r="AC1817">
        <v>0</v>
      </c>
      <c r="AD1817">
        <v>0</v>
      </c>
      <c r="AE1817" s="3">
        <v>2148</v>
      </c>
      <c r="AF1817" s="3">
        <f t="shared" si="114"/>
        <v>0</v>
      </c>
      <c r="AG1817" s="3">
        <v>2148</v>
      </c>
      <c r="AH1817" s="3">
        <f t="shared" si="116"/>
        <v>2218.884</v>
      </c>
      <c r="AI1817" s="3">
        <f t="shared" si="117"/>
        <v>2289.8882880000001</v>
      </c>
      <c r="AJ1817">
        <v>0</v>
      </c>
      <c r="AK1817">
        <v>0</v>
      </c>
      <c r="AL1817">
        <v>0</v>
      </c>
      <c r="AM1817">
        <f t="shared" si="115"/>
        <v>0</v>
      </c>
      <c r="AN1817">
        <v>2148</v>
      </c>
      <c r="AO1817">
        <v>0</v>
      </c>
    </row>
    <row r="1818" spans="1:41" hidden="1" x14ac:dyDescent="0.3">
      <c r="A1818">
        <v>12337</v>
      </c>
      <c r="B1818">
        <v>231864</v>
      </c>
      <c r="C1818">
        <v>256280</v>
      </c>
      <c r="D1818">
        <v>6571</v>
      </c>
      <c r="G1818" t="s">
        <v>2118</v>
      </c>
      <c r="H1818" t="s">
        <v>2119</v>
      </c>
      <c r="I1818">
        <v>0</v>
      </c>
      <c r="J1818" t="s">
        <v>519</v>
      </c>
      <c r="K1818" t="s">
        <v>520</v>
      </c>
      <c r="L1818">
        <v>5</v>
      </c>
      <c r="M1818">
        <v>58</v>
      </c>
      <c r="N1818" t="s">
        <v>617</v>
      </c>
      <c r="O1818" t="s">
        <v>618</v>
      </c>
      <c r="P1818" t="s">
        <v>619</v>
      </c>
      <c r="Q1818" t="s">
        <v>524</v>
      </c>
      <c r="R1818" t="s">
        <v>525</v>
      </c>
      <c r="S1818" t="s">
        <v>526</v>
      </c>
      <c r="T1818" t="s">
        <v>527</v>
      </c>
      <c r="U1818" t="s">
        <v>779</v>
      </c>
      <c r="V1818" t="s">
        <v>780</v>
      </c>
      <c r="W1818" t="s">
        <v>541</v>
      </c>
      <c r="X1818" t="s">
        <v>542</v>
      </c>
      <c r="Y1818" t="s">
        <v>1102</v>
      </c>
      <c r="Z1818" t="s">
        <v>1103</v>
      </c>
      <c r="AA1818" t="s">
        <v>24</v>
      </c>
      <c r="AB1818" s="3">
        <v>38880</v>
      </c>
      <c r="AC1818">
        <v>0</v>
      </c>
      <c r="AD1818">
        <v>0</v>
      </c>
      <c r="AE1818" s="3">
        <v>38880</v>
      </c>
      <c r="AF1818" s="3">
        <f t="shared" si="114"/>
        <v>0</v>
      </c>
      <c r="AG1818" s="3">
        <v>38880</v>
      </c>
      <c r="AH1818" s="3">
        <f t="shared" si="116"/>
        <v>40163.039999999994</v>
      </c>
      <c r="AI1818" s="3">
        <f t="shared" si="117"/>
        <v>41448.257279999998</v>
      </c>
      <c r="AJ1818">
        <v>0</v>
      </c>
      <c r="AK1818">
        <v>0</v>
      </c>
      <c r="AL1818">
        <v>4250.87</v>
      </c>
      <c r="AM1818">
        <f t="shared" si="115"/>
        <v>8501.74</v>
      </c>
      <c r="AN1818">
        <v>34629.129999999997</v>
      </c>
      <c r="AO1818">
        <v>10.93</v>
      </c>
    </row>
    <row r="1819" spans="1:41" hidden="1" x14ac:dyDescent="0.3">
      <c r="A1819">
        <v>12353</v>
      </c>
      <c r="B1819">
        <v>226273</v>
      </c>
      <c r="C1819">
        <v>257936</v>
      </c>
      <c r="D1819">
        <v>6465</v>
      </c>
      <c r="G1819" t="s">
        <v>2138</v>
      </c>
      <c r="H1819" t="s">
        <v>2139</v>
      </c>
      <c r="I1819">
        <v>0</v>
      </c>
      <c r="J1819" t="s">
        <v>519</v>
      </c>
      <c r="K1819" t="s">
        <v>520</v>
      </c>
      <c r="L1819">
        <v>5</v>
      </c>
      <c r="M1819">
        <v>92</v>
      </c>
      <c r="N1819" t="s">
        <v>355</v>
      </c>
      <c r="O1819" t="s">
        <v>545</v>
      </c>
      <c r="P1819" t="s">
        <v>546</v>
      </c>
      <c r="Q1819" t="s">
        <v>524</v>
      </c>
      <c r="R1819" t="s">
        <v>525</v>
      </c>
      <c r="S1819" t="s">
        <v>526</v>
      </c>
      <c r="T1819" t="s">
        <v>527</v>
      </c>
      <c r="U1819" t="s">
        <v>554</v>
      </c>
      <c r="V1819" t="s">
        <v>555</v>
      </c>
      <c r="W1819" t="s">
        <v>556</v>
      </c>
      <c r="X1819" t="s">
        <v>557</v>
      </c>
      <c r="Y1819" t="s">
        <v>2140</v>
      </c>
      <c r="Z1819" t="s">
        <v>2141</v>
      </c>
      <c r="AA1819" t="s">
        <v>25</v>
      </c>
      <c r="AB1819" s="3">
        <v>30128</v>
      </c>
      <c r="AC1819">
        <v>0</v>
      </c>
      <c r="AD1819">
        <v>0</v>
      </c>
      <c r="AE1819" s="3">
        <v>30128</v>
      </c>
      <c r="AF1819" s="3">
        <f t="shared" si="114"/>
        <v>0</v>
      </c>
      <c r="AG1819" s="3">
        <v>30128</v>
      </c>
      <c r="AH1819" s="3">
        <f t="shared" si="116"/>
        <v>31122.223999999998</v>
      </c>
      <c r="AI1819" s="3">
        <f t="shared" si="117"/>
        <v>32118.135168000001</v>
      </c>
      <c r="AJ1819">
        <v>0</v>
      </c>
      <c r="AK1819">
        <v>0</v>
      </c>
      <c r="AL1819">
        <v>0</v>
      </c>
      <c r="AM1819">
        <f t="shared" si="115"/>
        <v>0</v>
      </c>
      <c r="AN1819">
        <v>30128</v>
      </c>
      <c r="AO1819">
        <v>0</v>
      </c>
    </row>
    <row r="1820" spans="1:41" hidden="1" x14ac:dyDescent="0.3">
      <c r="A1820">
        <v>12353</v>
      </c>
      <c r="B1820">
        <v>223443</v>
      </c>
      <c r="C1820">
        <v>256213</v>
      </c>
      <c r="D1820">
        <v>6465</v>
      </c>
      <c r="G1820" t="s">
        <v>2138</v>
      </c>
      <c r="H1820" t="s">
        <v>2139</v>
      </c>
      <c r="I1820">
        <v>0</v>
      </c>
      <c r="J1820" t="s">
        <v>519</v>
      </c>
      <c r="K1820" t="s">
        <v>520</v>
      </c>
      <c r="L1820">
        <v>5</v>
      </c>
      <c r="M1820">
        <v>92</v>
      </c>
      <c r="N1820" t="s">
        <v>355</v>
      </c>
      <c r="O1820" t="s">
        <v>545</v>
      </c>
      <c r="P1820" t="s">
        <v>546</v>
      </c>
      <c r="Q1820" t="s">
        <v>524</v>
      </c>
      <c r="R1820" t="s">
        <v>525</v>
      </c>
      <c r="S1820" t="s">
        <v>526</v>
      </c>
      <c r="T1820" t="s">
        <v>527</v>
      </c>
      <c r="U1820" t="s">
        <v>554</v>
      </c>
      <c r="V1820" t="s">
        <v>555</v>
      </c>
      <c r="W1820" t="s">
        <v>613</v>
      </c>
      <c r="X1820" t="s">
        <v>614</v>
      </c>
      <c r="Y1820" t="s">
        <v>2142</v>
      </c>
      <c r="Z1820" t="s">
        <v>2143</v>
      </c>
      <c r="AA1820" t="s">
        <v>25</v>
      </c>
      <c r="AB1820" s="3">
        <v>44772422</v>
      </c>
      <c r="AC1820">
        <v>0</v>
      </c>
      <c r="AD1820">
        <v>0</v>
      </c>
      <c r="AE1820" s="3">
        <v>44772422</v>
      </c>
      <c r="AF1820" s="3">
        <f t="shared" si="114"/>
        <v>0</v>
      </c>
      <c r="AG1820" s="3">
        <v>44772422</v>
      </c>
      <c r="AH1820" s="3">
        <f t="shared" si="116"/>
        <v>46249911.925999999</v>
      </c>
      <c r="AI1820" s="3">
        <f t="shared" si="117"/>
        <v>47729909.107632004</v>
      </c>
      <c r="AJ1820">
        <v>0</v>
      </c>
      <c r="AK1820">
        <v>0</v>
      </c>
      <c r="AL1820">
        <v>25588982.629999999</v>
      </c>
      <c r="AM1820">
        <f t="shared" si="115"/>
        <v>51177965.259999998</v>
      </c>
      <c r="AN1820">
        <v>19183439.370000001</v>
      </c>
      <c r="AO1820">
        <v>57.15</v>
      </c>
    </row>
    <row r="1821" spans="1:41" hidden="1" x14ac:dyDescent="0.3">
      <c r="A1821">
        <v>12353</v>
      </c>
      <c r="B1821">
        <v>226270</v>
      </c>
      <c r="C1821">
        <v>257935</v>
      </c>
      <c r="D1821">
        <v>6465</v>
      </c>
      <c r="G1821" t="s">
        <v>2138</v>
      </c>
      <c r="H1821" t="s">
        <v>2139</v>
      </c>
      <c r="I1821">
        <v>0</v>
      </c>
      <c r="J1821" t="s">
        <v>519</v>
      </c>
      <c r="K1821" t="s">
        <v>520</v>
      </c>
      <c r="L1821">
        <v>5</v>
      </c>
      <c r="M1821">
        <v>92</v>
      </c>
      <c r="N1821" t="s">
        <v>355</v>
      </c>
      <c r="O1821" t="s">
        <v>545</v>
      </c>
      <c r="P1821" t="s">
        <v>546</v>
      </c>
      <c r="Q1821" t="s">
        <v>524</v>
      </c>
      <c r="R1821" t="s">
        <v>525</v>
      </c>
      <c r="S1821" t="s">
        <v>526</v>
      </c>
      <c r="T1821" t="s">
        <v>527</v>
      </c>
      <c r="U1821" t="s">
        <v>554</v>
      </c>
      <c r="V1821" t="s">
        <v>555</v>
      </c>
      <c r="W1821" t="s">
        <v>556</v>
      </c>
      <c r="X1821" t="s">
        <v>557</v>
      </c>
      <c r="Y1821" t="s">
        <v>2144</v>
      </c>
      <c r="Z1821" t="s">
        <v>2145</v>
      </c>
      <c r="AA1821" t="s">
        <v>25</v>
      </c>
      <c r="AB1821" s="3">
        <v>641320</v>
      </c>
      <c r="AC1821">
        <v>0</v>
      </c>
      <c r="AD1821">
        <v>0</v>
      </c>
      <c r="AE1821" s="3">
        <v>641320</v>
      </c>
      <c r="AF1821" s="3">
        <f t="shared" si="114"/>
        <v>0</v>
      </c>
      <c r="AG1821" s="3">
        <v>641320</v>
      </c>
      <c r="AH1821" s="3">
        <f t="shared" si="116"/>
        <v>662483.55999999994</v>
      </c>
      <c r="AI1821" s="3">
        <f t="shared" si="117"/>
        <v>683683.03391999996</v>
      </c>
      <c r="AJ1821">
        <v>0</v>
      </c>
      <c r="AK1821">
        <v>0</v>
      </c>
      <c r="AL1821">
        <v>0</v>
      </c>
      <c r="AM1821">
        <f t="shared" si="115"/>
        <v>0</v>
      </c>
      <c r="AN1821">
        <v>641320</v>
      </c>
      <c r="AO1821">
        <v>0</v>
      </c>
    </row>
    <row r="1822" spans="1:41" hidden="1" x14ac:dyDescent="0.3">
      <c r="A1822">
        <v>12354</v>
      </c>
      <c r="B1822">
        <v>226276</v>
      </c>
      <c r="C1822">
        <v>257938</v>
      </c>
      <c r="D1822">
        <v>6466</v>
      </c>
      <c r="G1822" t="s">
        <v>2146</v>
      </c>
      <c r="H1822" t="s">
        <v>2147</v>
      </c>
      <c r="I1822">
        <v>0</v>
      </c>
      <c r="J1822" t="s">
        <v>519</v>
      </c>
      <c r="K1822" t="s">
        <v>520</v>
      </c>
      <c r="L1822">
        <v>6</v>
      </c>
      <c r="M1822">
        <v>68</v>
      </c>
      <c r="N1822" t="s">
        <v>926</v>
      </c>
      <c r="O1822" t="s">
        <v>927</v>
      </c>
      <c r="P1822" t="s">
        <v>928</v>
      </c>
      <c r="Q1822" t="s">
        <v>524</v>
      </c>
      <c r="R1822" t="s">
        <v>525</v>
      </c>
      <c r="S1822" t="s">
        <v>526</v>
      </c>
      <c r="T1822" t="s">
        <v>527</v>
      </c>
      <c r="U1822" t="s">
        <v>554</v>
      </c>
      <c r="V1822" t="s">
        <v>555</v>
      </c>
      <c r="W1822" t="s">
        <v>556</v>
      </c>
      <c r="X1822" t="s">
        <v>557</v>
      </c>
      <c r="Y1822" t="s">
        <v>2148</v>
      </c>
      <c r="Z1822" t="s">
        <v>2149</v>
      </c>
      <c r="AA1822" t="s">
        <v>25</v>
      </c>
      <c r="AB1822" s="3">
        <v>1194971</v>
      </c>
      <c r="AC1822">
        <v>0</v>
      </c>
      <c r="AD1822">
        <v>0</v>
      </c>
      <c r="AE1822" s="3">
        <v>1194971</v>
      </c>
      <c r="AF1822" s="3">
        <f t="shared" si="114"/>
        <v>0</v>
      </c>
      <c r="AG1822" s="3">
        <v>1194971</v>
      </c>
      <c r="AH1822" s="3">
        <f t="shared" si="116"/>
        <v>1234405.0429999998</v>
      </c>
      <c r="AI1822" s="3">
        <f t="shared" si="117"/>
        <v>1273906.0043759998</v>
      </c>
      <c r="AJ1822">
        <v>0</v>
      </c>
      <c r="AK1822">
        <v>0</v>
      </c>
      <c r="AL1822">
        <v>918398.39</v>
      </c>
      <c r="AM1822">
        <f t="shared" si="115"/>
        <v>1836796.78</v>
      </c>
      <c r="AN1822">
        <v>276572.61</v>
      </c>
      <c r="AO1822">
        <v>76.86</v>
      </c>
    </row>
    <row r="1823" spans="1:41" hidden="1" x14ac:dyDescent="0.3">
      <c r="A1823">
        <v>12355</v>
      </c>
      <c r="B1823">
        <v>223492</v>
      </c>
      <c r="C1823">
        <v>256227</v>
      </c>
      <c r="D1823">
        <v>6467</v>
      </c>
      <c r="G1823" t="s">
        <v>2150</v>
      </c>
      <c r="H1823" t="s">
        <v>2151</v>
      </c>
      <c r="I1823">
        <v>0</v>
      </c>
      <c r="J1823" t="s">
        <v>519</v>
      </c>
      <c r="K1823" t="s">
        <v>520</v>
      </c>
      <c r="L1823">
        <v>7</v>
      </c>
      <c r="M1823">
        <v>76</v>
      </c>
      <c r="N1823" t="s">
        <v>521</v>
      </c>
      <c r="O1823" t="s">
        <v>522</v>
      </c>
      <c r="P1823" t="s">
        <v>523</v>
      </c>
      <c r="Q1823" t="s">
        <v>524</v>
      </c>
      <c r="R1823" t="s">
        <v>525</v>
      </c>
      <c r="S1823" t="s">
        <v>526</v>
      </c>
      <c r="T1823" t="s">
        <v>527</v>
      </c>
      <c r="U1823" t="s">
        <v>2030</v>
      </c>
      <c r="V1823" t="s">
        <v>2031</v>
      </c>
      <c r="W1823" t="s">
        <v>530</v>
      </c>
      <c r="X1823" t="s">
        <v>531</v>
      </c>
      <c r="Y1823" t="s">
        <v>2032</v>
      </c>
      <c r="Z1823" t="s">
        <v>2033</v>
      </c>
      <c r="AA1823" t="s">
        <v>23</v>
      </c>
      <c r="AB1823" s="3">
        <v>556259244</v>
      </c>
      <c r="AC1823">
        <v>0</v>
      </c>
      <c r="AD1823">
        <v>0</v>
      </c>
      <c r="AE1823" s="3">
        <v>556259244</v>
      </c>
      <c r="AF1823" s="3">
        <f t="shared" si="114"/>
        <v>50000000</v>
      </c>
      <c r="AG1823" s="3">
        <v>606259244</v>
      </c>
      <c r="AH1823" s="3">
        <f t="shared" si="116"/>
        <v>626265799.05199993</v>
      </c>
      <c r="AI1823" s="3">
        <f t="shared" si="117"/>
        <v>646306304.62166393</v>
      </c>
      <c r="AJ1823">
        <v>0</v>
      </c>
      <c r="AK1823">
        <v>0</v>
      </c>
      <c r="AL1823">
        <v>332159328.62</v>
      </c>
      <c r="AM1823">
        <f t="shared" si="115"/>
        <v>664318657.24000001</v>
      </c>
      <c r="AN1823">
        <v>224099915.38</v>
      </c>
      <c r="AO1823">
        <v>59.71</v>
      </c>
    </row>
    <row r="1824" spans="1:41" hidden="1" x14ac:dyDescent="0.3">
      <c r="A1824">
        <v>12338</v>
      </c>
      <c r="B1824">
        <v>231863</v>
      </c>
      <c r="C1824">
        <v>256279</v>
      </c>
      <c r="D1824">
        <v>6572</v>
      </c>
      <c r="G1824" t="s">
        <v>2120</v>
      </c>
      <c r="H1824" t="s">
        <v>2121</v>
      </c>
      <c r="I1824">
        <v>0</v>
      </c>
      <c r="J1824" t="s">
        <v>519</v>
      </c>
      <c r="K1824" t="s">
        <v>520</v>
      </c>
      <c r="L1824">
        <v>5</v>
      </c>
      <c r="M1824">
        <v>58</v>
      </c>
      <c r="N1824" t="s">
        <v>617</v>
      </c>
      <c r="O1824" t="s">
        <v>618</v>
      </c>
      <c r="P1824" t="s">
        <v>619</v>
      </c>
      <c r="Q1824" t="s">
        <v>524</v>
      </c>
      <c r="R1824" t="s">
        <v>525</v>
      </c>
      <c r="S1824" t="s">
        <v>526</v>
      </c>
      <c r="T1824" t="s">
        <v>527</v>
      </c>
      <c r="U1824" t="s">
        <v>779</v>
      </c>
      <c r="V1824" t="s">
        <v>780</v>
      </c>
      <c r="W1824" t="s">
        <v>541</v>
      </c>
      <c r="X1824" t="s">
        <v>542</v>
      </c>
      <c r="Y1824" t="s">
        <v>1102</v>
      </c>
      <c r="Z1824" t="s">
        <v>1103</v>
      </c>
      <c r="AA1824" t="s">
        <v>24</v>
      </c>
      <c r="AB1824" s="3">
        <v>38880</v>
      </c>
      <c r="AC1824">
        <v>0</v>
      </c>
      <c r="AD1824">
        <v>0</v>
      </c>
      <c r="AE1824" s="3">
        <v>38880</v>
      </c>
      <c r="AF1824" s="3">
        <f t="shared" si="114"/>
        <v>0</v>
      </c>
      <c r="AG1824" s="3">
        <v>38880</v>
      </c>
      <c r="AH1824" s="3">
        <f t="shared" si="116"/>
        <v>40163.039999999994</v>
      </c>
      <c r="AI1824" s="3">
        <f t="shared" si="117"/>
        <v>41448.257279999998</v>
      </c>
      <c r="AJ1824">
        <v>0</v>
      </c>
      <c r="AK1824">
        <v>0</v>
      </c>
      <c r="AL1824">
        <v>18229.13</v>
      </c>
      <c r="AM1824">
        <f t="shared" si="115"/>
        <v>36458.26</v>
      </c>
      <c r="AN1824">
        <v>20650.87</v>
      </c>
      <c r="AO1824">
        <v>46.89</v>
      </c>
    </row>
    <row r="1825" spans="1:41" hidden="1" x14ac:dyDescent="0.3">
      <c r="A1825">
        <v>12616</v>
      </c>
      <c r="B1825">
        <v>224837</v>
      </c>
      <c r="C1825">
        <v>257034</v>
      </c>
      <c r="D1825">
        <v>8632</v>
      </c>
      <c r="G1825" t="s">
        <v>2198</v>
      </c>
      <c r="H1825" t="s">
        <v>2199</v>
      </c>
      <c r="I1825">
        <v>0</v>
      </c>
      <c r="J1825" t="s">
        <v>519</v>
      </c>
      <c r="K1825" t="s">
        <v>520</v>
      </c>
      <c r="L1825">
        <v>5</v>
      </c>
      <c r="M1825">
        <v>58</v>
      </c>
      <c r="N1825" t="s">
        <v>617</v>
      </c>
      <c r="O1825" t="s">
        <v>618</v>
      </c>
      <c r="P1825" t="s">
        <v>619</v>
      </c>
      <c r="Q1825" t="s">
        <v>524</v>
      </c>
      <c r="R1825" t="s">
        <v>525</v>
      </c>
      <c r="S1825" t="s">
        <v>526</v>
      </c>
      <c r="T1825" t="s">
        <v>527</v>
      </c>
      <c r="U1825" t="s">
        <v>779</v>
      </c>
      <c r="V1825" t="s">
        <v>780</v>
      </c>
      <c r="W1825" t="s">
        <v>541</v>
      </c>
      <c r="X1825" t="s">
        <v>542</v>
      </c>
      <c r="Y1825" t="s">
        <v>532</v>
      </c>
      <c r="Z1825" t="s">
        <v>533</v>
      </c>
      <c r="AA1825" t="s">
        <v>28</v>
      </c>
      <c r="AB1825" s="3">
        <v>3780</v>
      </c>
      <c r="AC1825">
        <v>0</v>
      </c>
      <c r="AD1825">
        <v>0</v>
      </c>
      <c r="AE1825" s="3">
        <v>3780</v>
      </c>
      <c r="AF1825" s="3">
        <f t="shared" si="114"/>
        <v>0</v>
      </c>
      <c r="AG1825" s="3">
        <v>3780</v>
      </c>
      <c r="AH1825" s="3">
        <f t="shared" si="116"/>
        <v>3904.74</v>
      </c>
      <c r="AI1825" s="3">
        <f t="shared" si="117"/>
        <v>4029.6916799999999</v>
      </c>
      <c r="AJ1825">
        <v>0</v>
      </c>
      <c r="AK1825">
        <v>0</v>
      </c>
      <c r="AL1825">
        <v>0</v>
      </c>
      <c r="AM1825">
        <f t="shared" si="115"/>
        <v>0</v>
      </c>
      <c r="AN1825">
        <v>3780</v>
      </c>
      <c r="AO1825">
        <v>0</v>
      </c>
    </row>
    <row r="1826" spans="1:41" hidden="1" x14ac:dyDescent="0.3">
      <c r="A1826">
        <v>12301</v>
      </c>
      <c r="B1826">
        <v>225803</v>
      </c>
      <c r="C1826">
        <v>257413</v>
      </c>
      <c r="D1826">
        <v>6501</v>
      </c>
      <c r="G1826" t="s">
        <v>2040</v>
      </c>
      <c r="H1826" t="s">
        <v>2041</v>
      </c>
      <c r="I1826">
        <v>0</v>
      </c>
      <c r="J1826" t="s">
        <v>519</v>
      </c>
      <c r="K1826" t="s">
        <v>520</v>
      </c>
      <c r="L1826">
        <v>5</v>
      </c>
      <c r="M1826">
        <v>58</v>
      </c>
      <c r="N1826" t="s">
        <v>617</v>
      </c>
      <c r="O1826" t="s">
        <v>618</v>
      </c>
      <c r="P1826" t="s">
        <v>619</v>
      </c>
      <c r="Q1826" t="s">
        <v>524</v>
      </c>
      <c r="R1826" t="s">
        <v>525</v>
      </c>
      <c r="S1826" t="s">
        <v>526</v>
      </c>
      <c r="T1826" t="s">
        <v>527</v>
      </c>
      <c r="U1826" t="s">
        <v>779</v>
      </c>
      <c r="V1826" t="s">
        <v>780</v>
      </c>
      <c r="W1826" t="s">
        <v>541</v>
      </c>
      <c r="X1826" t="s">
        <v>542</v>
      </c>
      <c r="Y1826" t="s">
        <v>1442</v>
      </c>
      <c r="Z1826" t="s">
        <v>1443</v>
      </c>
      <c r="AA1826" t="s">
        <v>29</v>
      </c>
      <c r="AB1826" s="3">
        <v>524</v>
      </c>
      <c r="AC1826">
        <v>1500</v>
      </c>
      <c r="AD1826">
        <v>0</v>
      </c>
      <c r="AE1826" s="3">
        <v>2024</v>
      </c>
      <c r="AF1826" s="3">
        <f t="shared" si="114"/>
        <v>0</v>
      </c>
      <c r="AG1826" s="3">
        <v>2024</v>
      </c>
      <c r="AH1826" s="3">
        <f t="shared" si="116"/>
        <v>2090.7919999999999</v>
      </c>
      <c r="AI1826" s="3">
        <f t="shared" si="117"/>
        <v>2157.6973440000002</v>
      </c>
      <c r="AJ1826">
        <v>0</v>
      </c>
      <c r="AK1826">
        <v>0</v>
      </c>
      <c r="AL1826">
        <v>1236</v>
      </c>
      <c r="AM1826">
        <f t="shared" si="115"/>
        <v>2472</v>
      </c>
      <c r="AN1826">
        <v>788</v>
      </c>
      <c r="AO1826">
        <v>61.07</v>
      </c>
    </row>
    <row r="1827" spans="1:41" hidden="1" x14ac:dyDescent="0.3">
      <c r="A1827">
        <v>10927</v>
      </c>
      <c r="B1827">
        <v>224493</v>
      </c>
      <c r="C1827">
        <v>256839</v>
      </c>
      <c r="D1827">
        <v>243</v>
      </c>
      <c r="G1827" t="s">
        <v>1128</v>
      </c>
      <c r="H1827" t="s">
        <v>1129</v>
      </c>
      <c r="I1827">
        <v>0</v>
      </c>
      <c r="J1827" t="s">
        <v>519</v>
      </c>
      <c r="K1827" t="s">
        <v>520</v>
      </c>
      <c r="L1827">
        <v>2</v>
      </c>
      <c r="M1827">
        <v>33</v>
      </c>
      <c r="N1827" t="s">
        <v>610</v>
      </c>
      <c r="O1827" t="s">
        <v>611</v>
      </c>
      <c r="P1827" t="s">
        <v>612</v>
      </c>
      <c r="Q1827" t="s">
        <v>524</v>
      </c>
      <c r="R1827" t="s">
        <v>525</v>
      </c>
      <c r="S1827" t="s">
        <v>526</v>
      </c>
      <c r="T1827" t="s">
        <v>527</v>
      </c>
      <c r="U1827" t="s">
        <v>528</v>
      </c>
      <c r="V1827" t="s">
        <v>529</v>
      </c>
      <c r="W1827" t="s">
        <v>613</v>
      </c>
      <c r="X1827" t="s">
        <v>614</v>
      </c>
      <c r="Y1827" t="s">
        <v>532</v>
      </c>
      <c r="Z1827" t="s">
        <v>533</v>
      </c>
      <c r="AA1827" t="s">
        <v>28</v>
      </c>
      <c r="AB1827" s="3">
        <v>3726</v>
      </c>
      <c r="AC1827">
        <v>0</v>
      </c>
      <c r="AD1827">
        <v>0</v>
      </c>
      <c r="AE1827" s="3">
        <v>3726</v>
      </c>
      <c r="AF1827" s="3">
        <f t="shared" si="114"/>
        <v>0</v>
      </c>
      <c r="AG1827" s="3">
        <v>3726</v>
      </c>
      <c r="AH1827" s="3">
        <f t="shared" si="116"/>
        <v>3848.9579999999996</v>
      </c>
      <c r="AI1827" s="3">
        <f t="shared" si="117"/>
        <v>3972.1246559999995</v>
      </c>
      <c r="AJ1827">
        <v>0</v>
      </c>
      <c r="AK1827">
        <v>0</v>
      </c>
      <c r="AL1827">
        <v>113.03</v>
      </c>
      <c r="AM1827">
        <f t="shared" si="115"/>
        <v>226.06</v>
      </c>
      <c r="AN1827">
        <v>3612.97</v>
      </c>
      <c r="AO1827">
        <v>3.03</v>
      </c>
    </row>
    <row r="1828" spans="1:41" hidden="1" x14ac:dyDescent="0.3">
      <c r="A1828">
        <v>11199</v>
      </c>
      <c r="B1828">
        <v>226026</v>
      </c>
      <c r="C1828">
        <v>257599</v>
      </c>
      <c r="D1828">
        <v>515</v>
      </c>
      <c r="G1828" t="s">
        <v>1582</v>
      </c>
      <c r="H1828" t="s">
        <v>1583</v>
      </c>
      <c r="I1828">
        <v>0</v>
      </c>
      <c r="J1828" t="s">
        <v>519</v>
      </c>
      <c r="K1828" t="s">
        <v>520</v>
      </c>
      <c r="L1828">
        <v>2</v>
      </c>
      <c r="M1828">
        <v>33</v>
      </c>
      <c r="N1828" t="s">
        <v>610</v>
      </c>
      <c r="O1828" t="s">
        <v>611</v>
      </c>
      <c r="P1828" t="s">
        <v>612</v>
      </c>
      <c r="Q1828" t="s">
        <v>524</v>
      </c>
      <c r="R1828" t="s">
        <v>525</v>
      </c>
      <c r="S1828" t="s">
        <v>526</v>
      </c>
      <c r="T1828" t="s">
        <v>527</v>
      </c>
      <c r="U1828" t="s">
        <v>554</v>
      </c>
      <c r="V1828" t="s">
        <v>555</v>
      </c>
      <c r="W1828" t="s">
        <v>613</v>
      </c>
      <c r="X1828" t="s">
        <v>614</v>
      </c>
      <c r="Y1828" t="s">
        <v>729</v>
      </c>
      <c r="Z1828" t="s">
        <v>730</v>
      </c>
      <c r="AA1828" t="s">
        <v>29</v>
      </c>
      <c r="AB1828" s="3">
        <v>2010</v>
      </c>
      <c r="AC1828">
        <v>0</v>
      </c>
      <c r="AD1828">
        <v>0</v>
      </c>
      <c r="AE1828" s="3">
        <v>2010</v>
      </c>
      <c r="AF1828" s="3">
        <f t="shared" si="114"/>
        <v>0</v>
      </c>
      <c r="AG1828" s="3">
        <v>2010</v>
      </c>
      <c r="AH1828" s="3">
        <f t="shared" si="116"/>
        <v>2076.33</v>
      </c>
      <c r="AI1828" s="3">
        <f t="shared" si="117"/>
        <v>2142.7725599999999</v>
      </c>
      <c r="AJ1828">
        <v>0</v>
      </c>
      <c r="AK1828">
        <v>0</v>
      </c>
      <c r="AL1828">
        <v>0</v>
      </c>
      <c r="AM1828">
        <f t="shared" si="115"/>
        <v>0</v>
      </c>
      <c r="AN1828">
        <v>2010</v>
      </c>
      <c r="AO1828">
        <v>0</v>
      </c>
    </row>
    <row r="1829" spans="1:41" hidden="1" x14ac:dyDescent="0.3">
      <c r="A1829">
        <v>12339</v>
      </c>
      <c r="B1829">
        <v>231862</v>
      </c>
      <c r="C1829">
        <v>256278</v>
      </c>
      <c r="D1829">
        <v>6573</v>
      </c>
      <c r="G1829" t="s">
        <v>2124</v>
      </c>
      <c r="H1829" t="s">
        <v>2125</v>
      </c>
      <c r="I1829">
        <v>0</v>
      </c>
      <c r="J1829" t="s">
        <v>519</v>
      </c>
      <c r="K1829" t="s">
        <v>520</v>
      </c>
      <c r="L1829">
        <v>5</v>
      </c>
      <c r="M1829">
        <v>58</v>
      </c>
      <c r="N1829" t="s">
        <v>617</v>
      </c>
      <c r="O1829" t="s">
        <v>618</v>
      </c>
      <c r="P1829" t="s">
        <v>619</v>
      </c>
      <c r="Q1829" t="s">
        <v>524</v>
      </c>
      <c r="R1829" t="s">
        <v>525</v>
      </c>
      <c r="S1829" t="s">
        <v>526</v>
      </c>
      <c r="T1829" t="s">
        <v>527</v>
      </c>
      <c r="U1829" t="s">
        <v>779</v>
      </c>
      <c r="V1829" t="s">
        <v>780</v>
      </c>
      <c r="W1829" t="s">
        <v>541</v>
      </c>
      <c r="X1829" t="s">
        <v>542</v>
      </c>
      <c r="Y1829" t="s">
        <v>1102</v>
      </c>
      <c r="Z1829" t="s">
        <v>1103</v>
      </c>
      <c r="AA1829" t="s">
        <v>24</v>
      </c>
      <c r="AB1829" s="3">
        <v>38880</v>
      </c>
      <c r="AC1829">
        <v>0</v>
      </c>
      <c r="AD1829">
        <v>0</v>
      </c>
      <c r="AE1829" s="3">
        <v>38880</v>
      </c>
      <c r="AF1829" s="3">
        <f t="shared" si="114"/>
        <v>0</v>
      </c>
      <c r="AG1829" s="3">
        <v>38880</v>
      </c>
      <c r="AH1829" s="3">
        <f t="shared" si="116"/>
        <v>40163.039999999994</v>
      </c>
      <c r="AI1829" s="3">
        <f t="shared" si="117"/>
        <v>41448.257279999998</v>
      </c>
      <c r="AJ1829">
        <v>0</v>
      </c>
      <c r="AK1829">
        <v>0</v>
      </c>
      <c r="AL1829">
        <v>10316.61</v>
      </c>
      <c r="AM1829">
        <f t="shared" si="115"/>
        <v>20633.22</v>
      </c>
      <c r="AN1829">
        <v>28563.39</v>
      </c>
      <c r="AO1829">
        <v>26.53</v>
      </c>
    </row>
    <row r="1830" spans="1:41" hidden="1" x14ac:dyDescent="0.3">
      <c r="A1830">
        <v>11186</v>
      </c>
      <c r="B1830">
        <v>206996</v>
      </c>
      <c r="C1830">
        <v>244394</v>
      </c>
      <c r="D1830">
        <v>502</v>
      </c>
      <c r="G1830" t="s">
        <v>1546</v>
      </c>
      <c r="H1830" t="s">
        <v>1547</v>
      </c>
      <c r="I1830">
        <v>0</v>
      </c>
      <c r="J1830" t="s">
        <v>519</v>
      </c>
      <c r="K1830" t="s">
        <v>520</v>
      </c>
      <c r="L1830">
        <v>3</v>
      </c>
      <c r="M1830">
        <v>40</v>
      </c>
      <c r="N1830" t="s">
        <v>703</v>
      </c>
      <c r="O1830" t="s">
        <v>704</v>
      </c>
      <c r="P1830" t="s">
        <v>705</v>
      </c>
      <c r="Q1830" t="s">
        <v>524</v>
      </c>
      <c r="R1830" t="s">
        <v>525</v>
      </c>
      <c r="S1830" t="s">
        <v>526</v>
      </c>
      <c r="T1830" t="s">
        <v>527</v>
      </c>
      <c r="U1830" t="s">
        <v>720</v>
      </c>
      <c r="V1830" t="s">
        <v>721</v>
      </c>
      <c r="W1830" t="s">
        <v>541</v>
      </c>
      <c r="X1830" t="s">
        <v>542</v>
      </c>
      <c r="Y1830" t="s">
        <v>532</v>
      </c>
      <c r="Z1830" t="s">
        <v>533</v>
      </c>
      <c r="AA1830" t="s">
        <v>28</v>
      </c>
      <c r="AB1830" s="3">
        <v>3507</v>
      </c>
      <c r="AC1830">
        <v>0</v>
      </c>
      <c r="AD1830">
        <v>0</v>
      </c>
      <c r="AE1830" s="3">
        <v>3507</v>
      </c>
      <c r="AF1830" s="3">
        <f t="shared" ref="AF1830:AF1893" si="118">AG1830-AE1830</f>
        <v>0</v>
      </c>
      <c r="AG1830" s="3">
        <v>3507</v>
      </c>
      <c r="AH1830" s="3">
        <f t="shared" si="116"/>
        <v>3622.7309999999998</v>
      </c>
      <c r="AI1830" s="3">
        <f t="shared" si="117"/>
        <v>3738.6583919999998</v>
      </c>
      <c r="AJ1830">
        <v>0</v>
      </c>
      <c r="AK1830">
        <v>0</v>
      </c>
      <c r="AL1830">
        <v>0</v>
      </c>
      <c r="AM1830">
        <f t="shared" ref="AM1830:AM1893" si="119">AL1830*2</f>
        <v>0</v>
      </c>
      <c r="AN1830">
        <v>3507</v>
      </c>
      <c r="AO1830">
        <v>0</v>
      </c>
    </row>
    <row r="1831" spans="1:41" hidden="1" x14ac:dyDescent="0.3">
      <c r="A1831">
        <v>10828</v>
      </c>
      <c r="B1831">
        <v>207358</v>
      </c>
      <c r="C1831">
        <v>244751</v>
      </c>
      <c r="D1831">
        <v>144</v>
      </c>
      <c r="G1831" t="s">
        <v>965</v>
      </c>
      <c r="H1831" t="s">
        <v>966</v>
      </c>
      <c r="I1831">
        <v>0</v>
      </c>
      <c r="J1831" t="s">
        <v>519</v>
      </c>
      <c r="K1831" t="s">
        <v>520</v>
      </c>
      <c r="L1831">
        <v>3</v>
      </c>
      <c r="M1831">
        <v>40</v>
      </c>
      <c r="N1831" t="s">
        <v>703</v>
      </c>
      <c r="O1831" t="s">
        <v>704</v>
      </c>
      <c r="P1831" t="s">
        <v>705</v>
      </c>
      <c r="Q1831" t="s">
        <v>524</v>
      </c>
      <c r="R1831" t="s">
        <v>525</v>
      </c>
      <c r="S1831" t="s">
        <v>526</v>
      </c>
      <c r="T1831" t="s">
        <v>527</v>
      </c>
      <c r="U1831" t="s">
        <v>528</v>
      </c>
      <c r="V1831" t="s">
        <v>529</v>
      </c>
      <c r="W1831" t="s">
        <v>541</v>
      </c>
      <c r="X1831" t="s">
        <v>542</v>
      </c>
      <c r="Y1831" t="s">
        <v>532</v>
      </c>
      <c r="Z1831" t="s">
        <v>533</v>
      </c>
      <c r="AA1831" t="s">
        <v>28</v>
      </c>
      <c r="AB1831" s="3">
        <v>3500</v>
      </c>
      <c r="AC1831">
        <v>0</v>
      </c>
      <c r="AD1831">
        <v>0</v>
      </c>
      <c r="AE1831" s="3">
        <v>3500</v>
      </c>
      <c r="AF1831" s="3">
        <f t="shared" si="118"/>
        <v>0</v>
      </c>
      <c r="AG1831" s="3">
        <v>3500</v>
      </c>
      <c r="AH1831" s="3">
        <f t="shared" si="116"/>
        <v>3615.4999999999995</v>
      </c>
      <c r="AI1831" s="3">
        <f t="shared" si="117"/>
        <v>3731.1959999999995</v>
      </c>
      <c r="AJ1831">
        <v>0</v>
      </c>
      <c r="AK1831">
        <v>0</v>
      </c>
      <c r="AL1831">
        <v>2420</v>
      </c>
      <c r="AM1831">
        <f t="shared" si="119"/>
        <v>4840</v>
      </c>
      <c r="AN1831">
        <v>1080</v>
      </c>
      <c r="AO1831">
        <v>69.14</v>
      </c>
    </row>
    <row r="1832" spans="1:41" hidden="1" x14ac:dyDescent="0.3">
      <c r="A1832">
        <v>12340</v>
      </c>
      <c r="B1832">
        <v>231861</v>
      </c>
      <c r="C1832">
        <v>256277</v>
      </c>
      <c r="D1832">
        <v>6574</v>
      </c>
      <c r="G1832" t="s">
        <v>2128</v>
      </c>
      <c r="H1832" t="s">
        <v>2129</v>
      </c>
      <c r="I1832">
        <v>0</v>
      </c>
      <c r="J1832" t="s">
        <v>519</v>
      </c>
      <c r="K1832" t="s">
        <v>520</v>
      </c>
      <c r="L1832">
        <v>5</v>
      </c>
      <c r="M1832">
        <v>58</v>
      </c>
      <c r="N1832" t="s">
        <v>617</v>
      </c>
      <c r="O1832" t="s">
        <v>618</v>
      </c>
      <c r="P1832" t="s">
        <v>619</v>
      </c>
      <c r="Q1832" t="s">
        <v>524</v>
      </c>
      <c r="R1832" t="s">
        <v>525</v>
      </c>
      <c r="S1832" t="s">
        <v>526</v>
      </c>
      <c r="T1832" t="s">
        <v>527</v>
      </c>
      <c r="U1832" t="s">
        <v>779</v>
      </c>
      <c r="V1832" t="s">
        <v>780</v>
      </c>
      <c r="W1832" t="s">
        <v>541</v>
      </c>
      <c r="X1832" t="s">
        <v>542</v>
      </c>
      <c r="Y1832" t="s">
        <v>1102</v>
      </c>
      <c r="Z1832" t="s">
        <v>1103</v>
      </c>
      <c r="AA1832" t="s">
        <v>24</v>
      </c>
      <c r="AB1832" s="3">
        <v>38880</v>
      </c>
      <c r="AC1832">
        <v>0</v>
      </c>
      <c r="AD1832">
        <v>0</v>
      </c>
      <c r="AE1832" s="3">
        <v>38880</v>
      </c>
      <c r="AF1832" s="3">
        <f t="shared" si="118"/>
        <v>0</v>
      </c>
      <c r="AG1832" s="3">
        <v>38880</v>
      </c>
      <c r="AH1832" s="3">
        <f t="shared" si="116"/>
        <v>40163.039999999994</v>
      </c>
      <c r="AI1832" s="3">
        <f t="shared" si="117"/>
        <v>41448.257279999998</v>
      </c>
      <c r="AJ1832">
        <v>0</v>
      </c>
      <c r="AK1832">
        <v>1800.79</v>
      </c>
      <c r="AL1832">
        <v>7600</v>
      </c>
      <c r="AM1832">
        <f t="shared" si="119"/>
        <v>15200</v>
      </c>
      <c r="AN1832">
        <v>29479.21</v>
      </c>
      <c r="AO1832">
        <v>19.55</v>
      </c>
    </row>
    <row r="1833" spans="1:41" hidden="1" x14ac:dyDescent="0.3">
      <c r="A1833">
        <v>11204</v>
      </c>
      <c r="B1833">
        <v>203217</v>
      </c>
      <c r="C1833">
        <v>240672</v>
      </c>
      <c r="D1833">
        <v>520</v>
      </c>
      <c r="G1833" t="s">
        <v>1386</v>
      </c>
      <c r="H1833" t="s">
        <v>1387</v>
      </c>
      <c r="I1833">
        <v>0</v>
      </c>
      <c r="J1833" t="s">
        <v>519</v>
      </c>
      <c r="K1833" t="s">
        <v>520</v>
      </c>
      <c r="L1833">
        <v>5</v>
      </c>
      <c r="M1833">
        <v>92</v>
      </c>
      <c r="N1833" t="s">
        <v>355</v>
      </c>
      <c r="O1833" t="s">
        <v>545</v>
      </c>
      <c r="P1833" t="s">
        <v>546</v>
      </c>
      <c r="Q1833" t="s">
        <v>524</v>
      </c>
      <c r="R1833" t="s">
        <v>525</v>
      </c>
      <c r="S1833" t="s">
        <v>526</v>
      </c>
      <c r="T1833" t="s">
        <v>527</v>
      </c>
      <c r="U1833" t="s">
        <v>554</v>
      </c>
      <c r="V1833" t="s">
        <v>555</v>
      </c>
      <c r="W1833" t="s">
        <v>541</v>
      </c>
      <c r="X1833" t="s">
        <v>542</v>
      </c>
      <c r="Y1833" t="s">
        <v>727</v>
      </c>
      <c r="Z1833" t="s">
        <v>728</v>
      </c>
      <c r="AA1833" t="s">
        <v>29</v>
      </c>
      <c r="AB1833" s="3">
        <v>2009</v>
      </c>
      <c r="AC1833">
        <v>0</v>
      </c>
      <c r="AD1833">
        <v>0</v>
      </c>
      <c r="AE1833" s="3">
        <v>2009</v>
      </c>
      <c r="AF1833" s="3">
        <f t="shared" si="118"/>
        <v>0</v>
      </c>
      <c r="AG1833" s="3">
        <v>2009</v>
      </c>
      <c r="AH1833" s="3">
        <f t="shared" si="116"/>
        <v>2075.297</v>
      </c>
      <c r="AI1833" s="3">
        <f t="shared" si="117"/>
        <v>2141.7065040000002</v>
      </c>
      <c r="AJ1833">
        <v>0</v>
      </c>
      <c r="AK1833">
        <v>0</v>
      </c>
      <c r="AL1833">
        <v>0</v>
      </c>
      <c r="AM1833">
        <f t="shared" si="119"/>
        <v>0</v>
      </c>
      <c r="AN1833">
        <v>2009</v>
      </c>
      <c r="AO1833">
        <v>0</v>
      </c>
    </row>
    <row r="1834" spans="1:41" hidden="1" x14ac:dyDescent="0.3">
      <c r="A1834">
        <v>11021</v>
      </c>
      <c r="B1834">
        <v>202123</v>
      </c>
      <c r="C1834">
        <v>239599</v>
      </c>
      <c r="D1834">
        <v>337</v>
      </c>
      <c r="G1834" t="s">
        <v>1302</v>
      </c>
      <c r="H1834" t="s">
        <v>1303</v>
      </c>
      <c r="I1834">
        <v>0</v>
      </c>
      <c r="J1834" t="s">
        <v>519</v>
      </c>
      <c r="K1834" t="s">
        <v>520</v>
      </c>
      <c r="L1834">
        <v>6</v>
      </c>
      <c r="M1834">
        <v>62</v>
      </c>
      <c r="N1834" t="s">
        <v>785</v>
      </c>
      <c r="O1834" t="s">
        <v>545</v>
      </c>
      <c r="P1834" t="s">
        <v>546</v>
      </c>
      <c r="Q1834" t="s">
        <v>524</v>
      </c>
      <c r="R1834" t="s">
        <v>525</v>
      </c>
      <c r="S1834" t="s">
        <v>526</v>
      </c>
      <c r="T1834" t="s">
        <v>527</v>
      </c>
      <c r="U1834" t="s">
        <v>528</v>
      </c>
      <c r="V1834" t="s">
        <v>529</v>
      </c>
      <c r="W1834" t="s">
        <v>541</v>
      </c>
      <c r="X1834" t="s">
        <v>542</v>
      </c>
      <c r="Y1834" t="s">
        <v>532</v>
      </c>
      <c r="Z1834" t="s">
        <v>533</v>
      </c>
      <c r="AA1834" t="s">
        <v>28</v>
      </c>
      <c r="AB1834" s="3">
        <v>3500</v>
      </c>
      <c r="AC1834">
        <v>0</v>
      </c>
      <c r="AD1834">
        <v>0</v>
      </c>
      <c r="AE1834" s="3">
        <v>3500</v>
      </c>
      <c r="AF1834" s="3">
        <f t="shared" si="118"/>
        <v>0</v>
      </c>
      <c r="AG1834" s="3">
        <v>3500</v>
      </c>
      <c r="AH1834" s="3">
        <f t="shared" si="116"/>
        <v>3615.4999999999995</v>
      </c>
      <c r="AI1834" s="3">
        <f t="shared" si="117"/>
        <v>3731.1959999999995</v>
      </c>
      <c r="AJ1834">
        <v>0</v>
      </c>
      <c r="AK1834">
        <v>0</v>
      </c>
      <c r="AL1834">
        <v>0</v>
      </c>
      <c r="AM1834">
        <f t="shared" si="119"/>
        <v>0</v>
      </c>
      <c r="AN1834">
        <v>3500</v>
      </c>
      <c r="AO1834">
        <v>0</v>
      </c>
    </row>
    <row r="1835" spans="1:41" hidden="1" x14ac:dyDescent="0.3">
      <c r="A1835">
        <v>12249</v>
      </c>
      <c r="B1835">
        <v>224270</v>
      </c>
      <c r="C1835">
        <v>256714</v>
      </c>
      <c r="D1835">
        <v>6520</v>
      </c>
      <c r="G1835" t="s">
        <v>1908</v>
      </c>
      <c r="H1835" t="s">
        <v>1909</v>
      </c>
      <c r="I1835">
        <v>0</v>
      </c>
      <c r="J1835" t="s">
        <v>519</v>
      </c>
      <c r="K1835" t="s">
        <v>520</v>
      </c>
      <c r="L1835">
        <v>5</v>
      </c>
      <c r="M1835">
        <v>58</v>
      </c>
      <c r="N1835" t="s">
        <v>617</v>
      </c>
      <c r="O1835" t="s">
        <v>618</v>
      </c>
      <c r="P1835" t="s">
        <v>619</v>
      </c>
      <c r="Q1835" t="s">
        <v>524</v>
      </c>
      <c r="R1835" t="s">
        <v>525</v>
      </c>
      <c r="S1835" t="s">
        <v>526</v>
      </c>
      <c r="T1835" t="s">
        <v>527</v>
      </c>
      <c r="U1835" t="s">
        <v>779</v>
      </c>
      <c r="V1835" t="s">
        <v>780</v>
      </c>
      <c r="W1835" t="s">
        <v>530</v>
      </c>
      <c r="X1835" t="s">
        <v>531</v>
      </c>
      <c r="Y1835" t="s">
        <v>706</v>
      </c>
      <c r="Z1835" t="s">
        <v>707</v>
      </c>
      <c r="AA1835" t="s">
        <v>28</v>
      </c>
      <c r="AB1835" s="3">
        <v>3450</v>
      </c>
      <c r="AC1835">
        <v>0</v>
      </c>
      <c r="AD1835">
        <v>0</v>
      </c>
      <c r="AE1835" s="3">
        <v>3450</v>
      </c>
      <c r="AF1835" s="3">
        <f t="shared" si="118"/>
        <v>0</v>
      </c>
      <c r="AG1835" s="3">
        <v>3450</v>
      </c>
      <c r="AH1835" s="3">
        <f t="shared" si="116"/>
        <v>3563.85</v>
      </c>
      <c r="AI1835" s="3">
        <f t="shared" si="117"/>
        <v>3677.8932</v>
      </c>
      <c r="AJ1835">
        <v>0</v>
      </c>
      <c r="AK1835">
        <v>0</v>
      </c>
      <c r="AL1835">
        <v>0</v>
      </c>
      <c r="AM1835">
        <f t="shared" si="119"/>
        <v>0</v>
      </c>
      <c r="AN1835">
        <v>3450</v>
      </c>
      <c r="AO1835">
        <v>0</v>
      </c>
    </row>
    <row r="1836" spans="1:41" hidden="1" x14ac:dyDescent="0.3">
      <c r="A1836">
        <v>10698</v>
      </c>
      <c r="B1836">
        <v>205243</v>
      </c>
      <c r="C1836">
        <v>242670</v>
      </c>
      <c r="D1836">
        <v>14</v>
      </c>
      <c r="G1836" t="s">
        <v>585</v>
      </c>
      <c r="H1836" t="s">
        <v>586</v>
      </c>
      <c r="I1836">
        <v>0</v>
      </c>
      <c r="J1836" t="s">
        <v>519</v>
      </c>
      <c r="K1836" t="s">
        <v>520</v>
      </c>
      <c r="L1836">
        <v>4</v>
      </c>
      <c r="M1836">
        <v>88</v>
      </c>
      <c r="N1836" t="s">
        <v>587</v>
      </c>
      <c r="O1836" t="s">
        <v>575</v>
      </c>
      <c r="P1836" t="s">
        <v>576</v>
      </c>
      <c r="Q1836" t="s">
        <v>524</v>
      </c>
      <c r="R1836" t="s">
        <v>525</v>
      </c>
      <c r="S1836" t="s">
        <v>526</v>
      </c>
      <c r="T1836" t="s">
        <v>527</v>
      </c>
      <c r="U1836" t="s">
        <v>554</v>
      </c>
      <c r="V1836" t="s">
        <v>555</v>
      </c>
      <c r="W1836" t="s">
        <v>541</v>
      </c>
      <c r="X1836" t="s">
        <v>542</v>
      </c>
      <c r="Y1836" t="s">
        <v>597</v>
      </c>
      <c r="Z1836" t="s">
        <v>598</v>
      </c>
      <c r="AA1836" t="s">
        <v>29</v>
      </c>
      <c r="AB1836" s="3">
        <v>2000</v>
      </c>
      <c r="AC1836">
        <v>0</v>
      </c>
      <c r="AD1836">
        <v>0</v>
      </c>
      <c r="AE1836" s="3">
        <v>2000</v>
      </c>
      <c r="AF1836" s="3">
        <f t="shared" si="118"/>
        <v>0</v>
      </c>
      <c r="AG1836" s="3">
        <v>2000</v>
      </c>
      <c r="AH1836" s="3">
        <f t="shared" si="116"/>
        <v>2066</v>
      </c>
      <c r="AI1836" s="3">
        <f t="shared" si="117"/>
        <v>2132.1120000000001</v>
      </c>
      <c r="AJ1836">
        <v>0</v>
      </c>
      <c r="AK1836">
        <v>1044</v>
      </c>
      <c r="AL1836">
        <v>2141</v>
      </c>
      <c r="AM1836">
        <f t="shared" si="119"/>
        <v>4282</v>
      </c>
      <c r="AN1836">
        <v>-1185</v>
      </c>
      <c r="AO1836">
        <v>107.05</v>
      </c>
    </row>
    <row r="1837" spans="1:41" hidden="1" x14ac:dyDescent="0.3">
      <c r="A1837">
        <v>12341</v>
      </c>
      <c r="B1837">
        <v>231860</v>
      </c>
      <c r="C1837">
        <v>256276</v>
      </c>
      <c r="D1837">
        <v>6575</v>
      </c>
      <c r="G1837" t="s">
        <v>2132</v>
      </c>
      <c r="H1837" t="s">
        <v>2133</v>
      </c>
      <c r="I1837">
        <v>0</v>
      </c>
      <c r="J1837" t="s">
        <v>519</v>
      </c>
      <c r="K1837" t="s">
        <v>520</v>
      </c>
      <c r="L1837">
        <v>5</v>
      </c>
      <c r="M1837">
        <v>58</v>
      </c>
      <c r="N1837" t="s">
        <v>617</v>
      </c>
      <c r="O1837" t="s">
        <v>618</v>
      </c>
      <c r="P1837" t="s">
        <v>619</v>
      </c>
      <c r="Q1837" t="s">
        <v>524</v>
      </c>
      <c r="R1837" t="s">
        <v>525</v>
      </c>
      <c r="S1837" t="s">
        <v>526</v>
      </c>
      <c r="T1837" t="s">
        <v>527</v>
      </c>
      <c r="U1837" t="s">
        <v>779</v>
      </c>
      <c r="V1837" t="s">
        <v>780</v>
      </c>
      <c r="W1837" t="s">
        <v>541</v>
      </c>
      <c r="X1837" t="s">
        <v>542</v>
      </c>
      <c r="Y1837" t="s">
        <v>1102</v>
      </c>
      <c r="Z1837" t="s">
        <v>1103</v>
      </c>
      <c r="AA1837" t="s">
        <v>24</v>
      </c>
      <c r="AB1837" s="3">
        <v>38880</v>
      </c>
      <c r="AC1837">
        <v>0</v>
      </c>
      <c r="AD1837">
        <v>0</v>
      </c>
      <c r="AE1837" s="3">
        <v>38880</v>
      </c>
      <c r="AF1837" s="3">
        <f t="shared" si="118"/>
        <v>0</v>
      </c>
      <c r="AG1837" s="3">
        <v>38880</v>
      </c>
      <c r="AH1837" s="3">
        <f t="shared" si="116"/>
        <v>40163.039999999994</v>
      </c>
      <c r="AI1837" s="3">
        <f t="shared" si="117"/>
        <v>41448.257279999998</v>
      </c>
      <c r="AJ1837">
        <v>0</v>
      </c>
      <c r="AK1837">
        <v>4721.74</v>
      </c>
      <c r="AL1837">
        <v>9304.35</v>
      </c>
      <c r="AM1837">
        <f t="shared" si="119"/>
        <v>18608.7</v>
      </c>
      <c r="AN1837">
        <v>24853.91</v>
      </c>
      <c r="AO1837">
        <v>23.93</v>
      </c>
    </row>
    <row r="1838" spans="1:41" hidden="1" x14ac:dyDescent="0.3">
      <c r="A1838">
        <v>12271</v>
      </c>
      <c r="B1838">
        <v>224630</v>
      </c>
      <c r="C1838">
        <v>256921</v>
      </c>
      <c r="D1838">
        <v>6616</v>
      </c>
      <c r="G1838" t="s">
        <v>1978</v>
      </c>
      <c r="H1838" t="s">
        <v>1979</v>
      </c>
      <c r="I1838">
        <v>0</v>
      </c>
      <c r="J1838" t="s">
        <v>519</v>
      </c>
      <c r="K1838" t="s">
        <v>520</v>
      </c>
      <c r="L1838">
        <v>5</v>
      </c>
      <c r="M1838">
        <v>58</v>
      </c>
      <c r="N1838" t="s">
        <v>617</v>
      </c>
      <c r="O1838" t="s">
        <v>618</v>
      </c>
      <c r="P1838" t="s">
        <v>619</v>
      </c>
      <c r="Q1838" t="s">
        <v>524</v>
      </c>
      <c r="R1838" t="s">
        <v>525</v>
      </c>
      <c r="S1838" t="s">
        <v>526</v>
      </c>
      <c r="T1838" t="s">
        <v>527</v>
      </c>
      <c r="U1838" t="s">
        <v>779</v>
      </c>
      <c r="V1838" t="s">
        <v>780</v>
      </c>
      <c r="W1838" t="s">
        <v>541</v>
      </c>
      <c r="X1838" t="s">
        <v>542</v>
      </c>
      <c r="Y1838" t="s">
        <v>532</v>
      </c>
      <c r="Z1838" t="s">
        <v>533</v>
      </c>
      <c r="AA1838" t="s">
        <v>28</v>
      </c>
      <c r="AB1838" s="3">
        <v>3240</v>
      </c>
      <c r="AC1838">
        <v>0</v>
      </c>
      <c r="AD1838">
        <v>0</v>
      </c>
      <c r="AE1838" s="3">
        <v>3240</v>
      </c>
      <c r="AF1838" s="3">
        <f t="shared" si="118"/>
        <v>0</v>
      </c>
      <c r="AG1838" s="3">
        <v>3240</v>
      </c>
      <c r="AH1838" s="3">
        <f t="shared" si="116"/>
        <v>3346.9199999999996</v>
      </c>
      <c r="AI1838" s="3">
        <f t="shared" si="117"/>
        <v>3454.0214399999995</v>
      </c>
      <c r="AJ1838">
        <v>0</v>
      </c>
      <c r="AK1838">
        <v>0</v>
      </c>
      <c r="AL1838">
        <v>0</v>
      </c>
      <c r="AM1838">
        <f t="shared" si="119"/>
        <v>0</v>
      </c>
      <c r="AN1838">
        <v>3240</v>
      </c>
      <c r="AO1838">
        <v>0</v>
      </c>
    </row>
    <row r="1839" spans="1:41" hidden="1" x14ac:dyDescent="0.3">
      <c r="A1839">
        <v>12412</v>
      </c>
      <c r="B1839">
        <v>224595</v>
      </c>
      <c r="C1839">
        <v>256901</v>
      </c>
      <c r="D1839">
        <v>6617</v>
      </c>
      <c r="G1839" t="s">
        <v>2202</v>
      </c>
      <c r="H1839" t="s">
        <v>2203</v>
      </c>
      <c r="I1839">
        <v>0</v>
      </c>
      <c r="J1839" t="s">
        <v>519</v>
      </c>
      <c r="K1839" t="s">
        <v>520</v>
      </c>
      <c r="L1839">
        <v>5</v>
      </c>
      <c r="M1839">
        <v>58</v>
      </c>
      <c r="N1839" t="s">
        <v>617</v>
      </c>
      <c r="O1839" t="s">
        <v>618</v>
      </c>
      <c r="P1839" t="s">
        <v>619</v>
      </c>
      <c r="Q1839" t="s">
        <v>524</v>
      </c>
      <c r="R1839" t="s">
        <v>525</v>
      </c>
      <c r="S1839" t="s">
        <v>526</v>
      </c>
      <c r="T1839" t="s">
        <v>527</v>
      </c>
      <c r="U1839" t="s">
        <v>779</v>
      </c>
      <c r="V1839" t="s">
        <v>780</v>
      </c>
      <c r="W1839" t="s">
        <v>541</v>
      </c>
      <c r="X1839" t="s">
        <v>542</v>
      </c>
      <c r="Y1839" t="s">
        <v>532</v>
      </c>
      <c r="Z1839" t="s">
        <v>533</v>
      </c>
      <c r="AA1839" t="s">
        <v>28</v>
      </c>
      <c r="AB1839" s="3">
        <v>3240</v>
      </c>
      <c r="AC1839">
        <v>0</v>
      </c>
      <c r="AD1839">
        <v>0</v>
      </c>
      <c r="AE1839" s="3">
        <v>3240</v>
      </c>
      <c r="AF1839" s="3">
        <f t="shared" si="118"/>
        <v>0</v>
      </c>
      <c r="AG1839" s="3">
        <v>3240</v>
      </c>
      <c r="AH1839" s="3">
        <f t="shared" si="116"/>
        <v>3346.9199999999996</v>
      </c>
      <c r="AI1839" s="3">
        <f t="shared" si="117"/>
        <v>3454.0214399999995</v>
      </c>
      <c r="AJ1839">
        <v>0</v>
      </c>
      <c r="AK1839">
        <v>0</v>
      </c>
      <c r="AL1839">
        <v>0</v>
      </c>
      <c r="AM1839">
        <f t="shared" si="119"/>
        <v>0</v>
      </c>
      <c r="AN1839">
        <v>3240</v>
      </c>
      <c r="AO1839">
        <v>0</v>
      </c>
    </row>
    <row r="1840" spans="1:41" hidden="1" x14ac:dyDescent="0.3">
      <c r="A1840">
        <v>10749</v>
      </c>
      <c r="B1840">
        <v>202542</v>
      </c>
      <c r="C1840">
        <v>240014</v>
      </c>
      <c r="D1840">
        <v>65</v>
      </c>
      <c r="G1840" t="s">
        <v>770</v>
      </c>
      <c r="H1840" t="s">
        <v>771</v>
      </c>
      <c r="I1840">
        <v>0</v>
      </c>
      <c r="J1840" t="s">
        <v>519</v>
      </c>
      <c r="K1840" t="s">
        <v>520</v>
      </c>
      <c r="L1840">
        <v>2</v>
      </c>
      <c r="M1840">
        <v>25</v>
      </c>
      <c r="N1840" t="s">
        <v>760</v>
      </c>
      <c r="O1840" t="s">
        <v>761</v>
      </c>
      <c r="P1840" t="s">
        <v>762</v>
      </c>
      <c r="Q1840" t="s">
        <v>524</v>
      </c>
      <c r="R1840" t="s">
        <v>525</v>
      </c>
      <c r="S1840" t="s">
        <v>526</v>
      </c>
      <c r="T1840" t="s">
        <v>527</v>
      </c>
      <c r="U1840" t="s">
        <v>554</v>
      </c>
      <c r="V1840" t="s">
        <v>555</v>
      </c>
      <c r="W1840" t="s">
        <v>541</v>
      </c>
      <c r="X1840" t="s">
        <v>542</v>
      </c>
      <c r="Y1840" t="s">
        <v>597</v>
      </c>
      <c r="Z1840" t="s">
        <v>598</v>
      </c>
      <c r="AA1840" t="s">
        <v>29</v>
      </c>
      <c r="AB1840" s="3">
        <v>2000</v>
      </c>
      <c r="AC1840">
        <v>0</v>
      </c>
      <c r="AD1840">
        <v>0</v>
      </c>
      <c r="AE1840" s="3">
        <v>2000</v>
      </c>
      <c r="AF1840" s="3">
        <f t="shared" si="118"/>
        <v>0</v>
      </c>
      <c r="AG1840" s="3">
        <v>2000</v>
      </c>
      <c r="AH1840" s="3">
        <f t="shared" si="116"/>
        <v>2066</v>
      </c>
      <c r="AI1840" s="3">
        <f t="shared" si="117"/>
        <v>2132.1120000000001</v>
      </c>
      <c r="AJ1840">
        <v>0</v>
      </c>
      <c r="AK1840">
        <v>0</v>
      </c>
      <c r="AL1840">
        <v>791.68</v>
      </c>
      <c r="AM1840">
        <f t="shared" si="119"/>
        <v>1583.36</v>
      </c>
      <c r="AN1840">
        <v>1208.32</v>
      </c>
      <c r="AO1840">
        <v>39.58</v>
      </c>
    </row>
    <row r="1841" spans="1:41" hidden="1" x14ac:dyDescent="0.3">
      <c r="A1841">
        <v>12603</v>
      </c>
      <c r="B1841">
        <v>224806</v>
      </c>
      <c r="C1841">
        <v>257012</v>
      </c>
      <c r="D1841">
        <v>8619</v>
      </c>
      <c r="G1841" t="s">
        <v>2204</v>
      </c>
      <c r="H1841" t="s">
        <v>2205</v>
      </c>
      <c r="I1841">
        <v>0</v>
      </c>
      <c r="J1841" t="s">
        <v>519</v>
      </c>
      <c r="K1841" t="s">
        <v>520</v>
      </c>
      <c r="L1841">
        <v>5</v>
      </c>
      <c r="M1841">
        <v>58</v>
      </c>
      <c r="N1841" t="s">
        <v>617</v>
      </c>
      <c r="O1841" t="s">
        <v>618</v>
      </c>
      <c r="P1841" t="s">
        <v>619</v>
      </c>
      <c r="Q1841" t="s">
        <v>524</v>
      </c>
      <c r="R1841" t="s">
        <v>525</v>
      </c>
      <c r="S1841" t="s">
        <v>526</v>
      </c>
      <c r="T1841" t="s">
        <v>527</v>
      </c>
      <c r="U1841" t="s">
        <v>779</v>
      </c>
      <c r="V1841" t="s">
        <v>780</v>
      </c>
      <c r="W1841" t="s">
        <v>541</v>
      </c>
      <c r="X1841" t="s">
        <v>542</v>
      </c>
      <c r="Y1841" t="s">
        <v>532</v>
      </c>
      <c r="Z1841" t="s">
        <v>533</v>
      </c>
      <c r="AA1841" t="s">
        <v>28</v>
      </c>
      <c r="AB1841" s="3">
        <v>3240</v>
      </c>
      <c r="AC1841">
        <v>0</v>
      </c>
      <c r="AD1841">
        <v>0</v>
      </c>
      <c r="AE1841" s="3">
        <v>3240</v>
      </c>
      <c r="AF1841" s="3">
        <f t="shared" si="118"/>
        <v>0</v>
      </c>
      <c r="AG1841" s="3">
        <v>3240</v>
      </c>
      <c r="AH1841" s="3">
        <f t="shared" si="116"/>
        <v>3346.9199999999996</v>
      </c>
      <c r="AI1841" s="3">
        <f t="shared" si="117"/>
        <v>3454.0214399999995</v>
      </c>
      <c r="AJ1841">
        <v>0</v>
      </c>
      <c r="AK1841">
        <v>0</v>
      </c>
      <c r="AL1841">
        <v>0</v>
      </c>
      <c r="AM1841">
        <f t="shared" si="119"/>
        <v>0</v>
      </c>
      <c r="AN1841">
        <v>3240</v>
      </c>
      <c r="AO1841">
        <v>0</v>
      </c>
    </row>
    <row r="1842" spans="1:41" hidden="1" x14ac:dyDescent="0.3">
      <c r="A1842">
        <v>10766</v>
      </c>
      <c r="B1842">
        <v>203468</v>
      </c>
      <c r="C1842">
        <v>240917</v>
      </c>
      <c r="D1842">
        <v>82</v>
      </c>
      <c r="G1842" t="s">
        <v>802</v>
      </c>
      <c r="H1842" t="s">
        <v>803</v>
      </c>
      <c r="I1842">
        <v>0</v>
      </c>
      <c r="J1842" t="s">
        <v>519</v>
      </c>
      <c r="K1842" t="s">
        <v>520</v>
      </c>
      <c r="L1842">
        <v>4</v>
      </c>
      <c r="M1842">
        <v>54</v>
      </c>
      <c r="N1842" t="s">
        <v>804</v>
      </c>
      <c r="O1842" t="s">
        <v>805</v>
      </c>
      <c r="P1842" t="s">
        <v>806</v>
      </c>
      <c r="Q1842" t="s">
        <v>524</v>
      </c>
      <c r="R1842" t="s">
        <v>525</v>
      </c>
      <c r="S1842" t="s">
        <v>526</v>
      </c>
      <c r="T1842" t="s">
        <v>527</v>
      </c>
      <c r="U1842" t="s">
        <v>554</v>
      </c>
      <c r="V1842" t="s">
        <v>555</v>
      </c>
      <c r="W1842" t="s">
        <v>541</v>
      </c>
      <c r="X1842" t="s">
        <v>542</v>
      </c>
      <c r="Y1842" t="s">
        <v>590</v>
      </c>
      <c r="Z1842" t="s">
        <v>591</v>
      </c>
      <c r="AA1842" t="s">
        <v>29</v>
      </c>
      <c r="AB1842" s="3">
        <v>2000</v>
      </c>
      <c r="AC1842">
        <v>0</v>
      </c>
      <c r="AD1842">
        <v>0</v>
      </c>
      <c r="AE1842" s="3">
        <v>2000</v>
      </c>
      <c r="AF1842" s="3">
        <f t="shared" si="118"/>
        <v>0</v>
      </c>
      <c r="AG1842" s="3">
        <v>2000</v>
      </c>
      <c r="AH1842" s="3">
        <f t="shared" si="116"/>
        <v>2066</v>
      </c>
      <c r="AI1842" s="3">
        <f t="shared" si="117"/>
        <v>2132.1120000000001</v>
      </c>
      <c r="AJ1842">
        <v>0</v>
      </c>
      <c r="AK1842">
        <v>0</v>
      </c>
      <c r="AL1842">
        <v>347.82</v>
      </c>
      <c r="AM1842">
        <f t="shared" si="119"/>
        <v>695.64</v>
      </c>
      <c r="AN1842">
        <v>1652.18</v>
      </c>
      <c r="AO1842">
        <v>17.39</v>
      </c>
    </row>
    <row r="1843" spans="1:41" hidden="1" x14ac:dyDescent="0.3">
      <c r="A1843">
        <v>12387</v>
      </c>
      <c r="B1843">
        <v>231832</v>
      </c>
      <c r="C1843">
        <v>256252</v>
      </c>
      <c r="D1843">
        <v>6562</v>
      </c>
      <c r="G1843" t="s">
        <v>2162</v>
      </c>
      <c r="H1843" t="s">
        <v>2163</v>
      </c>
      <c r="I1843">
        <v>0</v>
      </c>
      <c r="J1843" t="s">
        <v>519</v>
      </c>
      <c r="K1843" t="s">
        <v>520</v>
      </c>
      <c r="L1843">
        <v>5</v>
      </c>
      <c r="M1843">
        <v>58</v>
      </c>
      <c r="N1843" t="s">
        <v>617</v>
      </c>
      <c r="O1843" t="s">
        <v>618</v>
      </c>
      <c r="P1843" t="s">
        <v>619</v>
      </c>
      <c r="Q1843" t="s">
        <v>524</v>
      </c>
      <c r="R1843" t="s">
        <v>525</v>
      </c>
      <c r="S1843" t="s">
        <v>526</v>
      </c>
      <c r="T1843" t="s">
        <v>527</v>
      </c>
      <c r="U1843" t="s">
        <v>779</v>
      </c>
      <c r="V1843" t="s">
        <v>780</v>
      </c>
      <c r="W1843" t="s">
        <v>541</v>
      </c>
      <c r="X1843" t="s">
        <v>542</v>
      </c>
      <c r="Y1843" t="s">
        <v>1102</v>
      </c>
      <c r="Z1843" t="s">
        <v>1103</v>
      </c>
      <c r="AA1843" t="s">
        <v>24</v>
      </c>
      <c r="AB1843" s="3">
        <v>38880</v>
      </c>
      <c r="AC1843">
        <v>0</v>
      </c>
      <c r="AD1843">
        <v>0</v>
      </c>
      <c r="AE1843" s="3">
        <v>38880</v>
      </c>
      <c r="AF1843" s="3">
        <f t="shared" si="118"/>
        <v>0</v>
      </c>
      <c r="AG1843" s="3">
        <v>38880</v>
      </c>
      <c r="AH1843" s="3">
        <f t="shared" si="116"/>
        <v>40163.039999999994</v>
      </c>
      <c r="AI1843" s="3">
        <f t="shared" si="117"/>
        <v>41448.257279999998</v>
      </c>
      <c r="AJ1843">
        <v>0</v>
      </c>
      <c r="AK1843">
        <v>0</v>
      </c>
      <c r="AL1843">
        <v>18776.09</v>
      </c>
      <c r="AM1843">
        <f t="shared" si="119"/>
        <v>37552.18</v>
      </c>
      <c r="AN1843">
        <v>20103.91</v>
      </c>
      <c r="AO1843">
        <v>48.29</v>
      </c>
    </row>
    <row r="1844" spans="1:41" hidden="1" x14ac:dyDescent="0.3">
      <c r="A1844">
        <v>12604</v>
      </c>
      <c r="B1844">
        <v>224805</v>
      </c>
      <c r="C1844">
        <v>257011</v>
      </c>
      <c r="D1844">
        <v>8620</v>
      </c>
      <c r="G1844" t="s">
        <v>2130</v>
      </c>
      <c r="H1844" t="s">
        <v>2131</v>
      </c>
      <c r="I1844">
        <v>0</v>
      </c>
      <c r="J1844" t="s">
        <v>519</v>
      </c>
      <c r="K1844" t="s">
        <v>520</v>
      </c>
      <c r="L1844">
        <v>5</v>
      </c>
      <c r="M1844">
        <v>58</v>
      </c>
      <c r="N1844" t="s">
        <v>617</v>
      </c>
      <c r="O1844" t="s">
        <v>618</v>
      </c>
      <c r="P1844" t="s">
        <v>619</v>
      </c>
      <c r="Q1844" t="s">
        <v>524</v>
      </c>
      <c r="R1844" t="s">
        <v>525</v>
      </c>
      <c r="S1844" t="s">
        <v>526</v>
      </c>
      <c r="T1844" t="s">
        <v>527</v>
      </c>
      <c r="U1844" t="s">
        <v>779</v>
      </c>
      <c r="V1844" t="s">
        <v>780</v>
      </c>
      <c r="W1844" t="s">
        <v>541</v>
      </c>
      <c r="X1844" t="s">
        <v>542</v>
      </c>
      <c r="Y1844" t="s">
        <v>532</v>
      </c>
      <c r="Z1844" t="s">
        <v>533</v>
      </c>
      <c r="AA1844" t="s">
        <v>28</v>
      </c>
      <c r="AB1844" s="3">
        <v>3240</v>
      </c>
      <c r="AC1844">
        <v>0</v>
      </c>
      <c r="AD1844">
        <v>0</v>
      </c>
      <c r="AE1844" s="3">
        <v>3240</v>
      </c>
      <c r="AF1844" s="3">
        <f t="shared" si="118"/>
        <v>0</v>
      </c>
      <c r="AG1844" s="3">
        <v>3240</v>
      </c>
      <c r="AH1844" s="3">
        <f t="shared" si="116"/>
        <v>3346.9199999999996</v>
      </c>
      <c r="AI1844" s="3">
        <f t="shared" si="117"/>
        <v>3454.0214399999995</v>
      </c>
      <c r="AJ1844">
        <v>0</v>
      </c>
      <c r="AK1844">
        <v>0</v>
      </c>
      <c r="AL1844">
        <v>1732.61</v>
      </c>
      <c r="AM1844">
        <f t="shared" si="119"/>
        <v>3465.22</v>
      </c>
      <c r="AN1844">
        <v>1507.39</v>
      </c>
      <c r="AO1844">
        <v>53.48</v>
      </c>
    </row>
    <row r="1845" spans="1:41" hidden="1" x14ac:dyDescent="0.3">
      <c r="A1845">
        <v>12606</v>
      </c>
      <c r="B1845">
        <v>224807</v>
      </c>
      <c r="C1845">
        <v>257013</v>
      </c>
      <c r="D1845">
        <v>8622</v>
      </c>
      <c r="G1845" t="s">
        <v>2206</v>
      </c>
      <c r="H1845" t="s">
        <v>2207</v>
      </c>
      <c r="I1845">
        <v>0</v>
      </c>
      <c r="J1845" t="s">
        <v>519</v>
      </c>
      <c r="K1845" t="s">
        <v>520</v>
      </c>
      <c r="L1845">
        <v>5</v>
      </c>
      <c r="M1845">
        <v>58</v>
      </c>
      <c r="N1845" t="s">
        <v>617</v>
      </c>
      <c r="O1845" t="s">
        <v>618</v>
      </c>
      <c r="P1845" t="s">
        <v>619</v>
      </c>
      <c r="Q1845" t="s">
        <v>524</v>
      </c>
      <c r="R1845" t="s">
        <v>525</v>
      </c>
      <c r="S1845" t="s">
        <v>526</v>
      </c>
      <c r="T1845" t="s">
        <v>527</v>
      </c>
      <c r="U1845" t="s">
        <v>779</v>
      </c>
      <c r="V1845" t="s">
        <v>780</v>
      </c>
      <c r="W1845" t="s">
        <v>541</v>
      </c>
      <c r="X1845" t="s">
        <v>542</v>
      </c>
      <c r="Y1845" t="s">
        <v>532</v>
      </c>
      <c r="Z1845" t="s">
        <v>533</v>
      </c>
      <c r="AA1845" t="s">
        <v>28</v>
      </c>
      <c r="AB1845" s="3">
        <v>3240</v>
      </c>
      <c r="AC1845">
        <v>0</v>
      </c>
      <c r="AD1845">
        <v>0</v>
      </c>
      <c r="AE1845" s="3">
        <v>3240</v>
      </c>
      <c r="AF1845" s="3">
        <f t="shared" si="118"/>
        <v>0</v>
      </c>
      <c r="AG1845" s="3">
        <v>3240</v>
      </c>
      <c r="AH1845" s="3">
        <f t="shared" ref="AH1845:AH1908" si="120">AG1845*1.033</f>
        <v>3346.9199999999996</v>
      </c>
      <c r="AI1845" s="3">
        <f t="shared" ref="AI1845:AI1908" si="121">AH1845*1.032</f>
        <v>3454.0214399999995</v>
      </c>
      <c r="AJ1845">
        <v>0</v>
      </c>
      <c r="AK1845">
        <v>0</v>
      </c>
      <c r="AL1845">
        <v>0</v>
      </c>
      <c r="AM1845">
        <f t="shared" si="119"/>
        <v>0</v>
      </c>
      <c r="AN1845">
        <v>3240</v>
      </c>
      <c r="AO1845">
        <v>0</v>
      </c>
    </row>
    <row r="1846" spans="1:41" hidden="1" x14ac:dyDescent="0.3">
      <c r="A1846">
        <v>10766</v>
      </c>
      <c r="B1846">
        <v>204708</v>
      </c>
      <c r="C1846">
        <v>242143</v>
      </c>
      <c r="D1846">
        <v>82</v>
      </c>
      <c r="G1846" t="s">
        <v>802</v>
      </c>
      <c r="H1846" t="s">
        <v>803</v>
      </c>
      <c r="I1846">
        <v>0</v>
      </c>
      <c r="J1846" t="s">
        <v>519</v>
      </c>
      <c r="K1846" t="s">
        <v>520</v>
      </c>
      <c r="L1846">
        <v>4</v>
      </c>
      <c r="M1846">
        <v>54</v>
      </c>
      <c r="N1846" t="s">
        <v>804</v>
      </c>
      <c r="O1846" t="s">
        <v>805</v>
      </c>
      <c r="P1846" t="s">
        <v>806</v>
      </c>
      <c r="Q1846" t="s">
        <v>524</v>
      </c>
      <c r="R1846" t="s">
        <v>525</v>
      </c>
      <c r="S1846" t="s">
        <v>526</v>
      </c>
      <c r="T1846" t="s">
        <v>527</v>
      </c>
      <c r="U1846" t="s">
        <v>554</v>
      </c>
      <c r="V1846" t="s">
        <v>555</v>
      </c>
      <c r="W1846" t="s">
        <v>541</v>
      </c>
      <c r="X1846" t="s">
        <v>542</v>
      </c>
      <c r="Y1846" t="s">
        <v>597</v>
      </c>
      <c r="Z1846" t="s">
        <v>598</v>
      </c>
      <c r="AA1846" t="s">
        <v>29</v>
      </c>
      <c r="AB1846" s="3">
        <v>2000</v>
      </c>
      <c r="AC1846">
        <v>0</v>
      </c>
      <c r="AD1846">
        <v>0</v>
      </c>
      <c r="AE1846" s="3">
        <v>2000</v>
      </c>
      <c r="AF1846" s="3">
        <f t="shared" si="118"/>
        <v>0</v>
      </c>
      <c r="AG1846" s="3">
        <v>2000</v>
      </c>
      <c r="AH1846" s="3">
        <f t="shared" si="120"/>
        <v>2066</v>
      </c>
      <c r="AI1846" s="3">
        <f t="shared" si="121"/>
        <v>2132.1120000000001</v>
      </c>
      <c r="AJ1846">
        <v>0</v>
      </c>
      <c r="AK1846">
        <v>0</v>
      </c>
      <c r="AL1846">
        <v>0</v>
      </c>
      <c r="AM1846">
        <f t="shared" si="119"/>
        <v>0</v>
      </c>
      <c r="AN1846">
        <v>2000</v>
      </c>
      <c r="AO1846">
        <v>0</v>
      </c>
    </row>
    <row r="1847" spans="1:41" hidden="1" x14ac:dyDescent="0.3">
      <c r="A1847">
        <v>10779</v>
      </c>
      <c r="B1847">
        <v>236013</v>
      </c>
      <c r="C1847">
        <v>257124</v>
      </c>
      <c r="D1847">
        <v>95</v>
      </c>
      <c r="G1847" t="s">
        <v>854</v>
      </c>
      <c r="H1847" t="s">
        <v>855</v>
      </c>
      <c r="I1847">
        <v>0</v>
      </c>
      <c r="J1847" t="s">
        <v>519</v>
      </c>
      <c r="K1847" t="s">
        <v>520</v>
      </c>
      <c r="L1847">
        <v>7</v>
      </c>
      <c r="M1847">
        <v>78</v>
      </c>
      <c r="N1847" t="s">
        <v>856</v>
      </c>
      <c r="O1847" t="s">
        <v>522</v>
      </c>
      <c r="P1847" t="s">
        <v>523</v>
      </c>
      <c r="Q1847" t="s">
        <v>524</v>
      </c>
      <c r="R1847" t="s">
        <v>525</v>
      </c>
      <c r="S1847" t="s">
        <v>526</v>
      </c>
      <c r="T1847" t="s">
        <v>527</v>
      </c>
      <c r="U1847" t="s">
        <v>554</v>
      </c>
      <c r="V1847" t="s">
        <v>555</v>
      </c>
      <c r="W1847" t="s">
        <v>530</v>
      </c>
      <c r="X1847" t="s">
        <v>531</v>
      </c>
      <c r="Y1847" t="s">
        <v>731</v>
      </c>
      <c r="Z1847" t="s">
        <v>732</v>
      </c>
      <c r="AA1847" t="s">
        <v>29</v>
      </c>
      <c r="AB1847" s="3">
        <v>0</v>
      </c>
      <c r="AC1847">
        <v>2000</v>
      </c>
      <c r="AD1847">
        <v>0</v>
      </c>
      <c r="AE1847" s="3">
        <v>2000</v>
      </c>
      <c r="AF1847" s="3">
        <f t="shared" si="118"/>
        <v>0</v>
      </c>
      <c r="AG1847" s="3">
        <v>2000</v>
      </c>
      <c r="AH1847" s="3">
        <f t="shared" si="120"/>
        <v>2066</v>
      </c>
      <c r="AI1847" s="3">
        <f t="shared" si="121"/>
        <v>2132.1120000000001</v>
      </c>
      <c r="AJ1847">
        <v>0</v>
      </c>
      <c r="AK1847">
        <v>0</v>
      </c>
      <c r="AL1847">
        <v>568</v>
      </c>
      <c r="AM1847">
        <f t="shared" si="119"/>
        <v>1136</v>
      </c>
      <c r="AN1847">
        <v>1432</v>
      </c>
      <c r="AO1847">
        <v>28.4</v>
      </c>
    </row>
    <row r="1848" spans="1:41" hidden="1" x14ac:dyDescent="0.3">
      <c r="A1848">
        <v>12419</v>
      </c>
      <c r="B1848">
        <v>231928</v>
      </c>
      <c r="C1848">
        <v>256339</v>
      </c>
      <c r="D1848">
        <v>6624</v>
      </c>
      <c r="G1848" t="s">
        <v>2164</v>
      </c>
      <c r="H1848" t="s">
        <v>2165</v>
      </c>
      <c r="I1848">
        <v>0</v>
      </c>
      <c r="J1848" t="s">
        <v>519</v>
      </c>
      <c r="K1848" t="s">
        <v>520</v>
      </c>
      <c r="L1848">
        <v>5</v>
      </c>
      <c r="M1848">
        <v>58</v>
      </c>
      <c r="N1848" t="s">
        <v>617</v>
      </c>
      <c r="O1848" t="s">
        <v>618</v>
      </c>
      <c r="P1848" t="s">
        <v>619</v>
      </c>
      <c r="Q1848" t="s">
        <v>524</v>
      </c>
      <c r="R1848" t="s">
        <v>525</v>
      </c>
      <c r="S1848" t="s">
        <v>526</v>
      </c>
      <c r="T1848" t="s">
        <v>527</v>
      </c>
      <c r="U1848" t="s">
        <v>779</v>
      </c>
      <c r="V1848" t="s">
        <v>780</v>
      </c>
      <c r="W1848" t="s">
        <v>541</v>
      </c>
      <c r="X1848" t="s">
        <v>542</v>
      </c>
      <c r="Y1848" t="s">
        <v>1102</v>
      </c>
      <c r="Z1848" t="s">
        <v>1103</v>
      </c>
      <c r="AA1848" t="s">
        <v>24</v>
      </c>
      <c r="AB1848" s="3">
        <v>38880</v>
      </c>
      <c r="AC1848">
        <v>0</v>
      </c>
      <c r="AD1848">
        <v>0</v>
      </c>
      <c r="AE1848" s="3">
        <v>38880</v>
      </c>
      <c r="AF1848" s="3">
        <f t="shared" si="118"/>
        <v>0</v>
      </c>
      <c r="AG1848" s="3">
        <v>38880</v>
      </c>
      <c r="AH1848" s="3">
        <f t="shared" si="120"/>
        <v>40163.039999999994</v>
      </c>
      <c r="AI1848" s="3">
        <f t="shared" si="121"/>
        <v>41448.257279999998</v>
      </c>
      <c r="AJ1848">
        <v>5982.6</v>
      </c>
      <c r="AK1848">
        <v>0</v>
      </c>
      <c r="AL1848">
        <v>647</v>
      </c>
      <c r="AM1848">
        <f t="shared" si="119"/>
        <v>1294</v>
      </c>
      <c r="AN1848">
        <v>32250.400000000001</v>
      </c>
      <c r="AO1848">
        <v>1.66</v>
      </c>
    </row>
    <row r="1849" spans="1:41" hidden="1" x14ac:dyDescent="0.3">
      <c r="A1849">
        <v>12607</v>
      </c>
      <c r="B1849">
        <v>224804</v>
      </c>
      <c r="C1849">
        <v>257010</v>
      </c>
      <c r="D1849">
        <v>8623</v>
      </c>
      <c r="G1849" t="s">
        <v>2208</v>
      </c>
      <c r="H1849" t="s">
        <v>2209</v>
      </c>
      <c r="I1849">
        <v>0</v>
      </c>
      <c r="J1849" t="s">
        <v>519</v>
      </c>
      <c r="K1849" t="s">
        <v>520</v>
      </c>
      <c r="L1849">
        <v>5</v>
      </c>
      <c r="M1849">
        <v>58</v>
      </c>
      <c r="N1849" t="s">
        <v>617</v>
      </c>
      <c r="O1849" t="s">
        <v>618</v>
      </c>
      <c r="P1849" t="s">
        <v>619</v>
      </c>
      <c r="Q1849" t="s">
        <v>524</v>
      </c>
      <c r="R1849" t="s">
        <v>525</v>
      </c>
      <c r="S1849" t="s">
        <v>526</v>
      </c>
      <c r="T1849" t="s">
        <v>527</v>
      </c>
      <c r="U1849" t="s">
        <v>779</v>
      </c>
      <c r="V1849" t="s">
        <v>780</v>
      </c>
      <c r="W1849" t="s">
        <v>541</v>
      </c>
      <c r="X1849" t="s">
        <v>542</v>
      </c>
      <c r="Y1849" t="s">
        <v>532</v>
      </c>
      <c r="Z1849" t="s">
        <v>533</v>
      </c>
      <c r="AA1849" t="s">
        <v>28</v>
      </c>
      <c r="AB1849" s="3">
        <v>3240</v>
      </c>
      <c r="AC1849">
        <v>0</v>
      </c>
      <c r="AD1849">
        <v>0</v>
      </c>
      <c r="AE1849" s="3">
        <v>3240</v>
      </c>
      <c r="AF1849" s="3">
        <f t="shared" si="118"/>
        <v>0</v>
      </c>
      <c r="AG1849" s="3">
        <v>3240</v>
      </c>
      <c r="AH1849" s="3">
        <f t="shared" si="120"/>
        <v>3346.9199999999996</v>
      </c>
      <c r="AI1849" s="3">
        <f t="shared" si="121"/>
        <v>3454.0214399999995</v>
      </c>
      <c r="AJ1849">
        <v>0</v>
      </c>
      <c r="AK1849">
        <v>0</v>
      </c>
      <c r="AL1849">
        <v>0</v>
      </c>
      <c r="AM1849">
        <f t="shared" si="119"/>
        <v>0</v>
      </c>
      <c r="AN1849">
        <v>3240</v>
      </c>
      <c r="AO1849">
        <v>0</v>
      </c>
    </row>
    <row r="1850" spans="1:41" x14ac:dyDescent="0.3">
      <c r="A1850">
        <v>10807</v>
      </c>
      <c r="B1850">
        <v>206314</v>
      </c>
      <c r="C1850">
        <v>243726</v>
      </c>
      <c r="D1850">
        <v>123</v>
      </c>
      <c r="G1850" t="s">
        <v>905</v>
      </c>
      <c r="H1850" t="s">
        <v>906</v>
      </c>
      <c r="I1850">
        <v>0</v>
      </c>
      <c r="J1850" t="s">
        <v>519</v>
      </c>
      <c r="K1850" t="s">
        <v>520</v>
      </c>
      <c r="L1850">
        <v>4</v>
      </c>
      <c r="M1850">
        <v>46</v>
      </c>
      <c r="N1850" t="s">
        <v>363</v>
      </c>
      <c r="O1850" t="s">
        <v>640</v>
      </c>
      <c r="P1850" t="s">
        <v>641</v>
      </c>
      <c r="Q1850" t="s">
        <v>524</v>
      </c>
      <c r="R1850" t="s">
        <v>525</v>
      </c>
      <c r="S1850" t="s">
        <v>526</v>
      </c>
      <c r="T1850" t="s">
        <v>527</v>
      </c>
      <c r="U1850" t="s">
        <v>554</v>
      </c>
      <c r="V1850" t="s">
        <v>555</v>
      </c>
      <c r="W1850" t="s">
        <v>541</v>
      </c>
      <c r="X1850" t="s">
        <v>542</v>
      </c>
      <c r="Y1850" t="s">
        <v>597</v>
      </c>
      <c r="Z1850" t="s">
        <v>598</v>
      </c>
      <c r="AA1850" t="s">
        <v>29</v>
      </c>
      <c r="AB1850" s="3">
        <v>2000</v>
      </c>
      <c r="AC1850">
        <v>0</v>
      </c>
      <c r="AD1850">
        <v>0</v>
      </c>
      <c r="AE1850" s="3">
        <v>2000</v>
      </c>
      <c r="AF1850" s="3">
        <f t="shared" si="118"/>
        <v>0</v>
      </c>
      <c r="AG1850" s="3">
        <v>2000</v>
      </c>
      <c r="AH1850" s="3">
        <f t="shared" si="120"/>
        <v>2066</v>
      </c>
      <c r="AI1850" s="3">
        <f t="shared" si="121"/>
        <v>2132.1120000000001</v>
      </c>
      <c r="AJ1850">
        <v>0</v>
      </c>
      <c r="AK1850">
        <v>0</v>
      </c>
      <c r="AL1850">
        <v>1033.2</v>
      </c>
      <c r="AM1850">
        <f t="shared" si="119"/>
        <v>2066.4</v>
      </c>
      <c r="AN1850">
        <v>966.8</v>
      </c>
      <c r="AO1850">
        <v>51.66</v>
      </c>
    </row>
    <row r="1851" spans="1:41" hidden="1" x14ac:dyDescent="0.3">
      <c r="A1851">
        <v>10813</v>
      </c>
      <c r="B1851">
        <v>202222</v>
      </c>
      <c r="C1851">
        <v>239697</v>
      </c>
      <c r="D1851">
        <v>129</v>
      </c>
      <c r="G1851" t="s">
        <v>919</v>
      </c>
      <c r="H1851" t="s">
        <v>920</v>
      </c>
      <c r="I1851">
        <v>0</v>
      </c>
      <c r="J1851" t="s">
        <v>519</v>
      </c>
      <c r="K1851" t="s">
        <v>520</v>
      </c>
      <c r="L1851">
        <v>10</v>
      </c>
      <c r="M1851">
        <v>94</v>
      </c>
      <c r="N1851" t="s">
        <v>921</v>
      </c>
      <c r="O1851" t="s">
        <v>922</v>
      </c>
      <c r="P1851" t="s">
        <v>923</v>
      </c>
      <c r="Q1851" t="s">
        <v>524</v>
      </c>
      <c r="R1851" t="s">
        <v>525</v>
      </c>
      <c r="S1851" t="s">
        <v>526</v>
      </c>
      <c r="T1851" t="s">
        <v>527</v>
      </c>
      <c r="U1851" t="s">
        <v>554</v>
      </c>
      <c r="V1851" t="s">
        <v>555</v>
      </c>
      <c r="W1851" t="s">
        <v>541</v>
      </c>
      <c r="X1851" t="s">
        <v>542</v>
      </c>
      <c r="Y1851" t="s">
        <v>729</v>
      </c>
      <c r="Z1851" t="s">
        <v>730</v>
      </c>
      <c r="AA1851" t="s">
        <v>29</v>
      </c>
      <c r="AB1851" s="3">
        <v>2000</v>
      </c>
      <c r="AC1851">
        <v>0</v>
      </c>
      <c r="AD1851">
        <v>0</v>
      </c>
      <c r="AE1851" s="3">
        <v>2000</v>
      </c>
      <c r="AF1851" s="3">
        <f t="shared" si="118"/>
        <v>0</v>
      </c>
      <c r="AG1851" s="3">
        <v>2000</v>
      </c>
      <c r="AH1851" s="3">
        <f t="shared" si="120"/>
        <v>2066</v>
      </c>
      <c r="AI1851" s="3">
        <f t="shared" si="121"/>
        <v>2132.1120000000001</v>
      </c>
      <c r="AJ1851">
        <v>0</v>
      </c>
      <c r="AK1851">
        <v>0</v>
      </c>
      <c r="AL1851">
        <v>0</v>
      </c>
      <c r="AM1851">
        <f t="shared" si="119"/>
        <v>0</v>
      </c>
      <c r="AN1851">
        <v>2000</v>
      </c>
      <c r="AO1851">
        <v>0</v>
      </c>
    </row>
    <row r="1852" spans="1:41" hidden="1" x14ac:dyDescent="0.3">
      <c r="A1852">
        <v>12617</v>
      </c>
      <c r="B1852">
        <v>224835</v>
      </c>
      <c r="C1852">
        <v>257032</v>
      </c>
      <c r="D1852">
        <v>8633</v>
      </c>
      <c r="G1852" t="s">
        <v>2210</v>
      </c>
      <c r="H1852" t="s">
        <v>2211</v>
      </c>
      <c r="I1852">
        <v>0</v>
      </c>
      <c r="J1852" t="s">
        <v>519</v>
      </c>
      <c r="K1852" t="s">
        <v>520</v>
      </c>
      <c r="L1852">
        <v>5</v>
      </c>
      <c r="M1852">
        <v>58</v>
      </c>
      <c r="N1852" t="s">
        <v>617</v>
      </c>
      <c r="O1852" t="s">
        <v>618</v>
      </c>
      <c r="P1852" t="s">
        <v>619</v>
      </c>
      <c r="Q1852" t="s">
        <v>524</v>
      </c>
      <c r="R1852" t="s">
        <v>525</v>
      </c>
      <c r="S1852" t="s">
        <v>526</v>
      </c>
      <c r="T1852" t="s">
        <v>527</v>
      </c>
      <c r="U1852" t="s">
        <v>779</v>
      </c>
      <c r="V1852" t="s">
        <v>780</v>
      </c>
      <c r="W1852" t="s">
        <v>541</v>
      </c>
      <c r="X1852" t="s">
        <v>542</v>
      </c>
      <c r="Y1852" t="s">
        <v>532</v>
      </c>
      <c r="Z1852" t="s">
        <v>533</v>
      </c>
      <c r="AA1852" t="s">
        <v>28</v>
      </c>
      <c r="AB1852" s="3">
        <v>3240</v>
      </c>
      <c r="AC1852">
        <v>0</v>
      </c>
      <c r="AD1852">
        <v>0</v>
      </c>
      <c r="AE1852" s="3">
        <v>3240</v>
      </c>
      <c r="AF1852" s="3">
        <f t="shared" si="118"/>
        <v>0</v>
      </c>
      <c r="AG1852" s="3">
        <v>3240</v>
      </c>
      <c r="AH1852" s="3">
        <f t="shared" si="120"/>
        <v>3346.9199999999996</v>
      </c>
      <c r="AI1852" s="3">
        <f t="shared" si="121"/>
        <v>3454.0214399999995</v>
      </c>
      <c r="AJ1852">
        <v>0</v>
      </c>
      <c r="AK1852">
        <v>0</v>
      </c>
      <c r="AL1852">
        <v>0</v>
      </c>
      <c r="AM1852">
        <f t="shared" si="119"/>
        <v>0</v>
      </c>
      <c r="AN1852">
        <v>3240</v>
      </c>
      <c r="AO1852">
        <v>0</v>
      </c>
    </row>
    <row r="1853" spans="1:41" hidden="1" x14ac:dyDescent="0.3">
      <c r="A1853">
        <v>10824</v>
      </c>
      <c r="B1853">
        <v>225006</v>
      </c>
      <c r="C1853">
        <v>257139</v>
      </c>
      <c r="D1853">
        <v>140</v>
      </c>
      <c r="G1853" t="s">
        <v>942</v>
      </c>
      <c r="H1853" t="s">
        <v>943</v>
      </c>
      <c r="I1853">
        <v>0</v>
      </c>
      <c r="J1853" t="s">
        <v>519</v>
      </c>
      <c r="K1853" t="s">
        <v>520</v>
      </c>
      <c r="L1853">
        <v>6</v>
      </c>
      <c r="M1853">
        <v>68</v>
      </c>
      <c r="N1853" t="s">
        <v>926</v>
      </c>
      <c r="O1853" t="s">
        <v>927</v>
      </c>
      <c r="P1853" t="s">
        <v>928</v>
      </c>
      <c r="Q1853" t="s">
        <v>524</v>
      </c>
      <c r="R1853" t="s">
        <v>525</v>
      </c>
      <c r="S1853" t="s">
        <v>526</v>
      </c>
      <c r="T1853" t="s">
        <v>527</v>
      </c>
      <c r="U1853" t="s">
        <v>554</v>
      </c>
      <c r="V1853" t="s">
        <v>555</v>
      </c>
      <c r="W1853" t="s">
        <v>541</v>
      </c>
      <c r="X1853" t="s">
        <v>542</v>
      </c>
      <c r="Y1853" t="s">
        <v>597</v>
      </c>
      <c r="Z1853" t="s">
        <v>598</v>
      </c>
      <c r="AA1853" t="s">
        <v>29</v>
      </c>
      <c r="AB1853" s="3">
        <v>2000</v>
      </c>
      <c r="AC1853">
        <v>0</v>
      </c>
      <c r="AD1853">
        <v>0</v>
      </c>
      <c r="AE1853" s="3">
        <v>2000</v>
      </c>
      <c r="AF1853" s="3">
        <f t="shared" si="118"/>
        <v>0</v>
      </c>
      <c r="AG1853" s="3">
        <v>2000</v>
      </c>
      <c r="AH1853" s="3">
        <f t="shared" si="120"/>
        <v>2066</v>
      </c>
      <c r="AI1853" s="3">
        <f t="shared" si="121"/>
        <v>2132.1120000000001</v>
      </c>
      <c r="AJ1853">
        <v>0</v>
      </c>
      <c r="AK1853">
        <v>0</v>
      </c>
      <c r="AL1853">
        <v>198.85</v>
      </c>
      <c r="AM1853">
        <f t="shared" si="119"/>
        <v>397.7</v>
      </c>
      <c r="AN1853">
        <v>1801.15</v>
      </c>
      <c r="AO1853">
        <v>9.94</v>
      </c>
    </row>
    <row r="1854" spans="1:41" hidden="1" x14ac:dyDescent="0.3">
      <c r="A1854">
        <v>10846</v>
      </c>
      <c r="B1854">
        <v>209221</v>
      </c>
      <c r="C1854">
        <v>246584</v>
      </c>
      <c r="D1854">
        <v>162</v>
      </c>
      <c r="G1854" t="s">
        <v>991</v>
      </c>
      <c r="H1854" t="s">
        <v>992</v>
      </c>
      <c r="I1854">
        <v>0</v>
      </c>
      <c r="J1854" t="s">
        <v>519</v>
      </c>
      <c r="K1854" t="s">
        <v>520</v>
      </c>
      <c r="L1854">
        <v>6</v>
      </c>
      <c r="M1854">
        <v>73</v>
      </c>
      <c r="N1854" t="s">
        <v>817</v>
      </c>
      <c r="O1854" t="s">
        <v>818</v>
      </c>
      <c r="P1854" t="s">
        <v>819</v>
      </c>
      <c r="Q1854" t="s">
        <v>524</v>
      </c>
      <c r="R1854" t="s">
        <v>525</v>
      </c>
      <c r="S1854" t="s">
        <v>526</v>
      </c>
      <c r="T1854" t="s">
        <v>527</v>
      </c>
      <c r="U1854" t="s">
        <v>554</v>
      </c>
      <c r="V1854" t="s">
        <v>555</v>
      </c>
      <c r="W1854" t="s">
        <v>541</v>
      </c>
      <c r="X1854" t="s">
        <v>542</v>
      </c>
      <c r="Y1854" t="s">
        <v>597</v>
      </c>
      <c r="Z1854" t="s">
        <v>598</v>
      </c>
      <c r="AA1854" t="s">
        <v>29</v>
      </c>
      <c r="AB1854" s="3">
        <v>2000</v>
      </c>
      <c r="AC1854">
        <v>0</v>
      </c>
      <c r="AD1854">
        <v>0</v>
      </c>
      <c r="AE1854" s="3">
        <v>2000</v>
      </c>
      <c r="AF1854" s="3">
        <f t="shared" si="118"/>
        <v>0</v>
      </c>
      <c r="AG1854" s="3">
        <v>2000</v>
      </c>
      <c r="AH1854" s="3">
        <f t="shared" si="120"/>
        <v>2066</v>
      </c>
      <c r="AI1854" s="3">
        <f t="shared" si="121"/>
        <v>2132.1120000000001</v>
      </c>
      <c r="AJ1854">
        <v>0</v>
      </c>
      <c r="AK1854">
        <v>0</v>
      </c>
      <c r="AL1854">
        <v>0</v>
      </c>
      <c r="AM1854">
        <f t="shared" si="119"/>
        <v>0</v>
      </c>
      <c r="AN1854">
        <v>2000</v>
      </c>
      <c r="AO1854">
        <v>0</v>
      </c>
    </row>
    <row r="1855" spans="1:41" hidden="1" x14ac:dyDescent="0.3">
      <c r="A1855">
        <v>12420</v>
      </c>
      <c r="B1855">
        <v>231927</v>
      </c>
      <c r="C1855">
        <v>256338</v>
      </c>
      <c r="D1855">
        <v>6625</v>
      </c>
      <c r="G1855" t="s">
        <v>2166</v>
      </c>
      <c r="H1855" t="s">
        <v>2167</v>
      </c>
      <c r="I1855">
        <v>0</v>
      </c>
      <c r="J1855" t="s">
        <v>519</v>
      </c>
      <c r="K1855" t="s">
        <v>520</v>
      </c>
      <c r="L1855">
        <v>5</v>
      </c>
      <c r="M1855">
        <v>58</v>
      </c>
      <c r="N1855" t="s">
        <v>617</v>
      </c>
      <c r="O1855" t="s">
        <v>618</v>
      </c>
      <c r="P1855" t="s">
        <v>619</v>
      </c>
      <c r="Q1855" t="s">
        <v>524</v>
      </c>
      <c r="R1855" t="s">
        <v>525</v>
      </c>
      <c r="S1855" t="s">
        <v>526</v>
      </c>
      <c r="T1855" t="s">
        <v>527</v>
      </c>
      <c r="U1855" t="s">
        <v>779</v>
      </c>
      <c r="V1855" t="s">
        <v>780</v>
      </c>
      <c r="W1855" t="s">
        <v>541</v>
      </c>
      <c r="X1855" t="s">
        <v>542</v>
      </c>
      <c r="Y1855" t="s">
        <v>1102</v>
      </c>
      <c r="Z1855" t="s">
        <v>1103</v>
      </c>
      <c r="AA1855" t="s">
        <v>24</v>
      </c>
      <c r="AB1855" s="3">
        <v>38880</v>
      </c>
      <c r="AC1855">
        <v>0</v>
      </c>
      <c r="AD1855">
        <v>0</v>
      </c>
      <c r="AE1855" s="3">
        <v>38880</v>
      </c>
      <c r="AF1855" s="3">
        <f t="shared" si="118"/>
        <v>0</v>
      </c>
      <c r="AG1855" s="3">
        <v>38880</v>
      </c>
      <c r="AH1855" s="3">
        <f t="shared" si="120"/>
        <v>40163.039999999994</v>
      </c>
      <c r="AI1855" s="3">
        <f t="shared" si="121"/>
        <v>41448.257279999998</v>
      </c>
      <c r="AJ1855">
        <v>0</v>
      </c>
      <c r="AK1855">
        <v>4503.47</v>
      </c>
      <c r="AL1855">
        <v>10643.47</v>
      </c>
      <c r="AM1855">
        <f t="shared" si="119"/>
        <v>21286.94</v>
      </c>
      <c r="AN1855">
        <v>23733.06</v>
      </c>
      <c r="AO1855">
        <v>27.38</v>
      </c>
    </row>
    <row r="1856" spans="1:41" hidden="1" x14ac:dyDescent="0.3">
      <c r="A1856">
        <v>12637</v>
      </c>
      <c r="B1856">
        <v>224830</v>
      </c>
      <c r="C1856">
        <v>257027</v>
      </c>
      <c r="D1856">
        <v>8653</v>
      </c>
      <c r="G1856" t="s">
        <v>2212</v>
      </c>
      <c r="H1856" t="s">
        <v>2213</v>
      </c>
      <c r="I1856">
        <v>0</v>
      </c>
      <c r="J1856" t="s">
        <v>519</v>
      </c>
      <c r="K1856" t="s">
        <v>520</v>
      </c>
      <c r="L1856">
        <v>5</v>
      </c>
      <c r="M1856">
        <v>58</v>
      </c>
      <c r="N1856" t="s">
        <v>617</v>
      </c>
      <c r="O1856" t="s">
        <v>618</v>
      </c>
      <c r="P1856" t="s">
        <v>619</v>
      </c>
      <c r="Q1856" t="s">
        <v>524</v>
      </c>
      <c r="R1856" t="s">
        <v>525</v>
      </c>
      <c r="S1856" t="s">
        <v>526</v>
      </c>
      <c r="T1856" t="s">
        <v>527</v>
      </c>
      <c r="U1856" t="s">
        <v>779</v>
      </c>
      <c r="V1856" t="s">
        <v>780</v>
      </c>
      <c r="W1856" t="s">
        <v>541</v>
      </c>
      <c r="X1856" t="s">
        <v>542</v>
      </c>
      <c r="Y1856" t="s">
        <v>532</v>
      </c>
      <c r="Z1856" t="s">
        <v>533</v>
      </c>
      <c r="AA1856" t="s">
        <v>28</v>
      </c>
      <c r="AB1856" s="3">
        <v>3240</v>
      </c>
      <c r="AC1856">
        <v>0</v>
      </c>
      <c r="AD1856">
        <v>0</v>
      </c>
      <c r="AE1856" s="3">
        <v>3240</v>
      </c>
      <c r="AF1856" s="3">
        <f t="shared" si="118"/>
        <v>0</v>
      </c>
      <c r="AG1856" s="3">
        <v>3240</v>
      </c>
      <c r="AH1856" s="3">
        <f t="shared" si="120"/>
        <v>3346.9199999999996</v>
      </c>
      <c r="AI1856" s="3">
        <f t="shared" si="121"/>
        <v>3454.0214399999995</v>
      </c>
      <c r="AJ1856">
        <v>0</v>
      </c>
      <c r="AK1856">
        <v>0</v>
      </c>
      <c r="AL1856">
        <v>0</v>
      </c>
      <c r="AM1856">
        <f t="shared" si="119"/>
        <v>0</v>
      </c>
      <c r="AN1856">
        <v>3240</v>
      </c>
      <c r="AO1856">
        <v>0</v>
      </c>
    </row>
    <row r="1857" spans="1:41" hidden="1" x14ac:dyDescent="0.3">
      <c r="A1857">
        <v>12641</v>
      </c>
      <c r="B1857">
        <v>224825</v>
      </c>
      <c r="C1857">
        <v>257023</v>
      </c>
      <c r="D1857">
        <v>8657</v>
      </c>
      <c r="G1857" t="s">
        <v>2214</v>
      </c>
      <c r="H1857" t="s">
        <v>2215</v>
      </c>
      <c r="I1857">
        <v>0</v>
      </c>
      <c r="J1857" t="s">
        <v>519</v>
      </c>
      <c r="K1857" t="s">
        <v>520</v>
      </c>
      <c r="L1857">
        <v>5</v>
      </c>
      <c r="M1857">
        <v>58</v>
      </c>
      <c r="N1857" t="s">
        <v>617</v>
      </c>
      <c r="O1857" t="s">
        <v>618</v>
      </c>
      <c r="P1857" t="s">
        <v>619</v>
      </c>
      <c r="Q1857" t="s">
        <v>524</v>
      </c>
      <c r="R1857" t="s">
        <v>525</v>
      </c>
      <c r="S1857" t="s">
        <v>526</v>
      </c>
      <c r="T1857" t="s">
        <v>527</v>
      </c>
      <c r="U1857" t="s">
        <v>779</v>
      </c>
      <c r="V1857" t="s">
        <v>780</v>
      </c>
      <c r="W1857" t="s">
        <v>541</v>
      </c>
      <c r="X1857" t="s">
        <v>542</v>
      </c>
      <c r="Y1857" t="s">
        <v>532</v>
      </c>
      <c r="Z1857" t="s">
        <v>533</v>
      </c>
      <c r="AA1857" t="s">
        <v>28</v>
      </c>
      <c r="AB1857" s="3">
        <v>3240</v>
      </c>
      <c r="AC1857">
        <v>0</v>
      </c>
      <c r="AD1857">
        <v>0</v>
      </c>
      <c r="AE1857" s="3">
        <v>3240</v>
      </c>
      <c r="AF1857" s="3">
        <f t="shared" si="118"/>
        <v>0</v>
      </c>
      <c r="AG1857" s="3">
        <v>3240</v>
      </c>
      <c r="AH1857" s="3">
        <f t="shared" si="120"/>
        <v>3346.9199999999996</v>
      </c>
      <c r="AI1857" s="3">
        <f t="shared" si="121"/>
        <v>3454.0214399999995</v>
      </c>
      <c r="AJ1857">
        <v>0</v>
      </c>
      <c r="AK1857">
        <v>0</v>
      </c>
      <c r="AL1857">
        <v>0</v>
      </c>
      <c r="AM1857">
        <f t="shared" si="119"/>
        <v>0</v>
      </c>
      <c r="AN1857">
        <v>3240</v>
      </c>
      <c r="AO1857">
        <v>0</v>
      </c>
    </row>
    <row r="1858" spans="1:41" hidden="1" x14ac:dyDescent="0.3">
      <c r="A1858">
        <v>10901</v>
      </c>
      <c r="B1858">
        <v>205965</v>
      </c>
      <c r="C1858">
        <v>243382</v>
      </c>
      <c r="D1858">
        <v>217</v>
      </c>
      <c r="G1858" t="s">
        <v>1090</v>
      </c>
      <c r="H1858" t="s">
        <v>1091</v>
      </c>
      <c r="I1858">
        <v>0</v>
      </c>
      <c r="J1858" t="s">
        <v>519</v>
      </c>
      <c r="K1858" t="s">
        <v>520</v>
      </c>
      <c r="L1858">
        <v>3</v>
      </c>
      <c r="M1858">
        <v>35</v>
      </c>
      <c r="N1858" t="s">
        <v>569</v>
      </c>
      <c r="O1858" t="s">
        <v>570</v>
      </c>
      <c r="P1858" t="s">
        <v>571</v>
      </c>
      <c r="Q1858" t="s">
        <v>524</v>
      </c>
      <c r="R1858" t="s">
        <v>525</v>
      </c>
      <c r="S1858" t="s">
        <v>526</v>
      </c>
      <c r="T1858" t="s">
        <v>527</v>
      </c>
      <c r="U1858" t="s">
        <v>554</v>
      </c>
      <c r="V1858" t="s">
        <v>555</v>
      </c>
      <c r="W1858" t="s">
        <v>541</v>
      </c>
      <c r="X1858" t="s">
        <v>542</v>
      </c>
      <c r="Y1858" t="s">
        <v>597</v>
      </c>
      <c r="Z1858" t="s">
        <v>598</v>
      </c>
      <c r="AA1858" t="s">
        <v>29</v>
      </c>
      <c r="AB1858" s="3">
        <v>2000</v>
      </c>
      <c r="AC1858">
        <v>0</v>
      </c>
      <c r="AD1858">
        <v>0</v>
      </c>
      <c r="AE1858" s="3">
        <v>2000</v>
      </c>
      <c r="AF1858" s="3">
        <f t="shared" si="118"/>
        <v>0</v>
      </c>
      <c r="AG1858" s="3">
        <v>2000</v>
      </c>
      <c r="AH1858" s="3">
        <f t="shared" si="120"/>
        <v>2066</v>
      </c>
      <c r="AI1858" s="3">
        <f t="shared" si="121"/>
        <v>2132.1120000000001</v>
      </c>
      <c r="AJ1858">
        <v>0</v>
      </c>
      <c r="AK1858">
        <v>0</v>
      </c>
      <c r="AL1858">
        <v>0</v>
      </c>
      <c r="AM1858">
        <f t="shared" si="119"/>
        <v>0</v>
      </c>
      <c r="AN1858">
        <v>2000</v>
      </c>
      <c r="AO1858">
        <v>0</v>
      </c>
    </row>
    <row r="1859" spans="1:41" hidden="1" x14ac:dyDescent="0.3">
      <c r="A1859">
        <v>10932</v>
      </c>
      <c r="B1859">
        <v>205340</v>
      </c>
      <c r="C1859">
        <v>242765</v>
      </c>
      <c r="D1859">
        <v>248</v>
      </c>
      <c r="G1859" t="s">
        <v>1134</v>
      </c>
      <c r="H1859" t="s">
        <v>1135</v>
      </c>
      <c r="I1859">
        <v>0</v>
      </c>
      <c r="J1859" t="s">
        <v>519</v>
      </c>
      <c r="K1859" t="s">
        <v>520</v>
      </c>
      <c r="L1859">
        <v>3</v>
      </c>
      <c r="M1859">
        <v>34</v>
      </c>
      <c r="N1859" t="s">
        <v>719</v>
      </c>
      <c r="O1859" t="s">
        <v>570</v>
      </c>
      <c r="P1859" t="s">
        <v>571</v>
      </c>
      <c r="Q1859" t="s">
        <v>524</v>
      </c>
      <c r="R1859" t="s">
        <v>525</v>
      </c>
      <c r="S1859" t="s">
        <v>526</v>
      </c>
      <c r="T1859" t="s">
        <v>527</v>
      </c>
      <c r="U1859" t="s">
        <v>554</v>
      </c>
      <c r="V1859" t="s">
        <v>555</v>
      </c>
      <c r="W1859" t="s">
        <v>541</v>
      </c>
      <c r="X1859" t="s">
        <v>542</v>
      </c>
      <c r="Y1859" t="s">
        <v>597</v>
      </c>
      <c r="Z1859" t="s">
        <v>598</v>
      </c>
      <c r="AA1859" t="s">
        <v>29</v>
      </c>
      <c r="AB1859" s="3">
        <v>2000</v>
      </c>
      <c r="AC1859">
        <v>0</v>
      </c>
      <c r="AD1859">
        <v>0</v>
      </c>
      <c r="AE1859" s="3">
        <v>2000</v>
      </c>
      <c r="AF1859" s="3">
        <f t="shared" si="118"/>
        <v>0</v>
      </c>
      <c r="AG1859" s="3">
        <v>2000</v>
      </c>
      <c r="AH1859" s="3">
        <f t="shared" si="120"/>
        <v>2066</v>
      </c>
      <c r="AI1859" s="3">
        <f t="shared" si="121"/>
        <v>2132.1120000000001</v>
      </c>
      <c r="AJ1859">
        <v>0</v>
      </c>
      <c r="AK1859">
        <v>0</v>
      </c>
      <c r="AL1859">
        <v>0</v>
      </c>
      <c r="AM1859">
        <f t="shared" si="119"/>
        <v>0</v>
      </c>
      <c r="AN1859">
        <v>2000</v>
      </c>
      <c r="AO1859">
        <v>0</v>
      </c>
    </row>
    <row r="1860" spans="1:41" hidden="1" x14ac:dyDescent="0.3">
      <c r="A1860">
        <v>12421</v>
      </c>
      <c r="B1860">
        <v>231926</v>
      </c>
      <c r="C1860">
        <v>256337</v>
      </c>
      <c r="D1860">
        <v>6626</v>
      </c>
      <c r="G1860" t="s">
        <v>2168</v>
      </c>
      <c r="H1860" t="s">
        <v>2169</v>
      </c>
      <c r="I1860">
        <v>0</v>
      </c>
      <c r="J1860" t="s">
        <v>519</v>
      </c>
      <c r="K1860" t="s">
        <v>520</v>
      </c>
      <c r="L1860">
        <v>5</v>
      </c>
      <c r="M1860">
        <v>58</v>
      </c>
      <c r="N1860" t="s">
        <v>617</v>
      </c>
      <c r="O1860" t="s">
        <v>618</v>
      </c>
      <c r="P1860" t="s">
        <v>619</v>
      </c>
      <c r="Q1860" t="s">
        <v>524</v>
      </c>
      <c r="R1860" t="s">
        <v>525</v>
      </c>
      <c r="S1860" t="s">
        <v>526</v>
      </c>
      <c r="T1860" t="s">
        <v>527</v>
      </c>
      <c r="U1860" t="s">
        <v>779</v>
      </c>
      <c r="V1860" t="s">
        <v>780</v>
      </c>
      <c r="W1860" t="s">
        <v>541</v>
      </c>
      <c r="X1860" t="s">
        <v>542</v>
      </c>
      <c r="Y1860" t="s">
        <v>1102</v>
      </c>
      <c r="Z1860" t="s">
        <v>1103</v>
      </c>
      <c r="AA1860" t="s">
        <v>24</v>
      </c>
      <c r="AB1860" s="3">
        <v>38880</v>
      </c>
      <c r="AC1860">
        <v>0</v>
      </c>
      <c r="AD1860">
        <v>0</v>
      </c>
      <c r="AE1860" s="3">
        <v>38880</v>
      </c>
      <c r="AF1860" s="3">
        <f t="shared" si="118"/>
        <v>0</v>
      </c>
      <c r="AG1860" s="3">
        <v>38880</v>
      </c>
      <c r="AH1860" s="3">
        <f t="shared" si="120"/>
        <v>40163.039999999994</v>
      </c>
      <c r="AI1860" s="3">
        <f t="shared" si="121"/>
        <v>41448.257279999998</v>
      </c>
      <c r="AJ1860">
        <v>0</v>
      </c>
      <c r="AK1860">
        <v>0</v>
      </c>
      <c r="AL1860">
        <v>452.18</v>
      </c>
      <c r="AM1860">
        <f t="shared" si="119"/>
        <v>904.36</v>
      </c>
      <c r="AN1860">
        <v>38427.82</v>
      </c>
      <c r="AO1860">
        <v>1.1599999999999999</v>
      </c>
    </row>
    <row r="1861" spans="1:41" hidden="1" x14ac:dyDescent="0.3">
      <c r="A1861">
        <v>12642</v>
      </c>
      <c r="B1861">
        <v>224824</v>
      </c>
      <c r="C1861">
        <v>257022</v>
      </c>
      <c r="D1861">
        <v>8658</v>
      </c>
      <c r="G1861" t="s">
        <v>2216</v>
      </c>
      <c r="H1861" t="s">
        <v>2217</v>
      </c>
      <c r="I1861">
        <v>0</v>
      </c>
      <c r="J1861" t="s">
        <v>519</v>
      </c>
      <c r="K1861" t="s">
        <v>520</v>
      </c>
      <c r="L1861">
        <v>5</v>
      </c>
      <c r="M1861">
        <v>58</v>
      </c>
      <c r="N1861" t="s">
        <v>617</v>
      </c>
      <c r="O1861" t="s">
        <v>618</v>
      </c>
      <c r="P1861" t="s">
        <v>619</v>
      </c>
      <c r="Q1861" t="s">
        <v>524</v>
      </c>
      <c r="R1861" t="s">
        <v>525</v>
      </c>
      <c r="S1861" t="s">
        <v>526</v>
      </c>
      <c r="T1861" t="s">
        <v>527</v>
      </c>
      <c r="U1861" t="s">
        <v>779</v>
      </c>
      <c r="V1861" t="s">
        <v>780</v>
      </c>
      <c r="W1861" t="s">
        <v>541</v>
      </c>
      <c r="X1861" t="s">
        <v>542</v>
      </c>
      <c r="Y1861" t="s">
        <v>532</v>
      </c>
      <c r="Z1861" t="s">
        <v>533</v>
      </c>
      <c r="AA1861" t="s">
        <v>28</v>
      </c>
      <c r="AB1861" s="3">
        <v>3240</v>
      </c>
      <c r="AC1861">
        <v>0</v>
      </c>
      <c r="AD1861">
        <v>0</v>
      </c>
      <c r="AE1861" s="3">
        <v>3240</v>
      </c>
      <c r="AF1861" s="3">
        <f t="shared" si="118"/>
        <v>0</v>
      </c>
      <c r="AG1861" s="3">
        <v>3240</v>
      </c>
      <c r="AH1861" s="3">
        <f t="shared" si="120"/>
        <v>3346.9199999999996</v>
      </c>
      <c r="AI1861" s="3">
        <f t="shared" si="121"/>
        <v>3454.0214399999995</v>
      </c>
      <c r="AJ1861">
        <v>0</v>
      </c>
      <c r="AK1861">
        <v>0</v>
      </c>
      <c r="AL1861">
        <v>0</v>
      </c>
      <c r="AM1861">
        <f t="shared" si="119"/>
        <v>0</v>
      </c>
      <c r="AN1861">
        <v>3240</v>
      </c>
      <c r="AO1861">
        <v>0</v>
      </c>
    </row>
    <row r="1862" spans="1:41" hidden="1" x14ac:dyDescent="0.3">
      <c r="A1862">
        <v>10954</v>
      </c>
      <c r="B1862">
        <v>201518</v>
      </c>
      <c r="C1862">
        <v>239001</v>
      </c>
      <c r="D1862">
        <v>270</v>
      </c>
      <c r="G1862" t="s">
        <v>1176</v>
      </c>
      <c r="H1862" t="s">
        <v>1177</v>
      </c>
      <c r="I1862">
        <v>0</v>
      </c>
      <c r="J1862" t="s">
        <v>519</v>
      </c>
      <c r="K1862" t="s">
        <v>520</v>
      </c>
      <c r="L1862">
        <v>6</v>
      </c>
      <c r="M1862">
        <v>64</v>
      </c>
      <c r="N1862" t="s">
        <v>626</v>
      </c>
      <c r="O1862" t="s">
        <v>627</v>
      </c>
      <c r="P1862" t="s">
        <v>628</v>
      </c>
      <c r="Q1862" t="s">
        <v>524</v>
      </c>
      <c r="R1862" t="s">
        <v>525</v>
      </c>
      <c r="S1862" t="s">
        <v>526</v>
      </c>
      <c r="T1862" t="s">
        <v>527</v>
      </c>
      <c r="U1862" t="s">
        <v>554</v>
      </c>
      <c r="V1862" t="s">
        <v>555</v>
      </c>
      <c r="W1862" t="s">
        <v>629</v>
      </c>
      <c r="X1862" t="s">
        <v>630</v>
      </c>
      <c r="Y1862" t="s">
        <v>597</v>
      </c>
      <c r="Z1862" t="s">
        <v>598</v>
      </c>
      <c r="AA1862" t="s">
        <v>29</v>
      </c>
      <c r="AB1862" s="3">
        <v>2000</v>
      </c>
      <c r="AC1862">
        <v>0</v>
      </c>
      <c r="AD1862">
        <v>0</v>
      </c>
      <c r="AE1862" s="3">
        <v>2000</v>
      </c>
      <c r="AF1862" s="3">
        <f t="shared" si="118"/>
        <v>0</v>
      </c>
      <c r="AG1862" s="3">
        <v>2000</v>
      </c>
      <c r="AH1862" s="3">
        <f t="shared" si="120"/>
        <v>2066</v>
      </c>
      <c r="AI1862" s="3">
        <f t="shared" si="121"/>
        <v>2132.1120000000001</v>
      </c>
      <c r="AJ1862">
        <v>0</v>
      </c>
      <c r="AK1862">
        <v>0</v>
      </c>
      <c r="AL1862">
        <v>1305</v>
      </c>
      <c r="AM1862">
        <f t="shared" si="119"/>
        <v>2610</v>
      </c>
      <c r="AN1862">
        <v>695</v>
      </c>
      <c r="AO1862">
        <v>65.25</v>
      </c>
    </row>
    <row r="1863" spans="1:41" hidden="1" x14ac:dyDescent="0.3">
      <c r="A1863">
        <v>10986</v>
      </c>
      <c r="B1863">
        <v>204401</v>
      </c>
      <c r="C1863">
        <v>241838</v>
      </c>
      <c r="D1863">
        <v>302</v>
      </c>
      <c r="G1863" t="s">
        <v>1226</v>
      </c>
      <c r="H1863" t="s">
        <v>1227</v>
      </c>
      <c r="I1863">
        <v>0</v>
      </c>
      <c r="J1863" t="s">
        <v>519</v>
      </c>
      <c r="K1863" t="s">
        <v>520</v>
      </c>
      <c r="L1863">
        <v>5</v>
      </c>
      <c r="M1863">
        <v>91</v>
      </c>
      <c r="N1863" t="s">
        <v>584</v>
      </c>
      <c r="O1863" t="s">
        <v>545</v>
      </c>
      <c r="P1863" t="s">
        <v>546</v>
      </c>
      <c r="Q1863" t="s">
        <v>524</v>
      </c>
      <c r="R1863" t="s">
        <v>525</v>
      </c>
      <c r="S1863" t="s">
        <v>526</v>
      </c>
      <c r="T1863" t="s">
        <v>527</v>
      </c>
      <c r="U1863" t="s">
        <v>554</v>
      </c>
      <c r="V1863" t="s">
        <v>555</v>
      </c>
      <c r="W1863" t="s">
        <v>541</v>
      </c>
      <c r="X1863" t="s">
        <v>542</v>
      </c>
      <c r="Y1863" t="s">
        <v>597</v>
      </c>
      <c r="Z1863" t="s">
        <v>598</v>
      </c>
      <c r="AA1863" t="s">
        <v>29</v>
      </c>
      <c r="AB1863" s="3">
        <v>2000</v>
      </c>
      <c r="AC1863">
        <v>0</v>
      </c>
      <c r="AD1863">
        <v>0</v>
      </c>
      <c r="AE1863" s="3">
        <v>2000</v>
      </c>
      <c r="AF1863" s="3">
        <f t="shared" si="118"/>
        <v>0</v>
      </c>
      <c r="AG1863" s="3">
        <v>2000</v>
      </c>
      <c r="AH1863" s="3">
        <f t="shared" si="120"/>
        <v>2066</v>
      </c>
      <c r="AI1863" s="3">
        <f t="shared" si="121"/>
        <v>2132.1120000000001</v>
      </c>
      <c r="AJ1863">
        <v>0</v>
      </c>
      <c r="AK1863">
        <v>0</v>
      </c>
      <c r="AL1863">
        <v>976.11</v>
      </c>
      <c r="AM1863">
        <f t="shared" si="119"/>
        <v>1952.22</v>
      </c>
      <c r="AN1863">
        <v>1023.89</v>
      </c>
      <c r="AO1863">
        <v>48.81</v>
      </c>
    </row>
    <row r="1864" spans="1:41" hidden="1" x14ac:dyDescent="0.3">
      <c r="A1864">
        <v>12257</v>
      </c>
      <c r="B1864">
        <v>231968</v>
      </c>
      <c r="C1864">
        <v>256369</v>
      </c>
      <c r="D1864">
        <v>6591</v>
      </c>
      <c r="G1864" t="s">
        <v>1940</v>
      </c>
      <c r="H1864" t="s">
        <v>1941</v>
      </c>
      <c r="I1864">
        <v>0</v>
      </c>
      <c r="J1864" t="s">
        <v>519</v>
      </c>
      <c r="K1864" t="s">
        <v>520</v>
      </c>
      <c r="L1864">
        <v>5</v>
      </c>
      <c r="M1864">
        <v>58</v>
      </c>
      <c r="N1864" t="s">
        <v>617</v>
      </c>
      <c r="O1864" t="s">
        <v>618</v>
      </c>
      <c r="P1864" t="s">
        <v>619</v>
      </c>
      <c r="Q1864" t="s">
        <v>524</v>
      </c>
      <c r="R1864" t="s">
        <v>525</v>
      </c>
      <c r="S1864" t="s">
        <v>526</v>
      </c>
      <c r="T1864" t="s">
        <v>527</v>
      </c>
      <c r="U1864" t="s">
        <v>779</v>
      </c>
      <c r="V1864" t="s">
        <v>780</v>
      </c>
      <c r="W1864" t="s">
        <v>541</v>
      </c>
      <c r="X1864" t="s">
        <v>542</v>
      </c>
      <c r="Y1864" t="s">
        <v>1102</v>
      </c>
      <c r="Z1864" t="s">
        <v>1103</v>
      </c>
      <c r="AA1864" t="s">
        <v>24</v>
      </c>
      <c r="AB1864" s="3">
        <v>34020</v>
      </c>
      <c r="AC1864">
        <v>0</v>
      </c>
      <c r="AD1864">
        <v>0</v>
      </c>
      <c r="AE1864" s="3">
        <v>38020</v>
      </c>
      <c r="AF1864" s="3">
        <f t="shared" si="118"/>
        <v>0</v>
      </c>
      <c r="AG1864" s="3">
        <v>38020</v>
      </c>
      <c r="AH1864" s="3">
        <f t="shared" si="120"/>
        <v>39274.659999999996</v>
      </c>
      <c r="AI1864" s="3">
        <f t="shared" si="121"/>
        <v>40531.449119999997</v>
      </c>
      <c r="AJ1864">
        <v>9650</v>
      </c>
      <c r="AK1864">
        <v>1069.57</v>
      </c>
      <c r="AL1864">
        <v>32752.17</v>
      </c>
      <c r="AM1864">
        <f t="shared" si="119"/>
        <v>65504.34</v>
      </c>
      <c r="AN1864">
        <v>-5451.74</v>
      </c>
      <c r="AO1864">
        <v>86.14</v>
      </c>
    </row>
    <row r="1865" spans="1:41" hidden="1" x14ac:dyDescent="0.3">
      <c r="A1865">
        <v>11008</v>
      </c>
      <c r="B1865">
        <v>209074</v>
      </c>
      <c r="C1865">
        <v>246442</v>
      </c>
      <c r="D1865">
        <v>324</v>
      </c>
      <c r="G1865" t="s">
        <v>1282</v>
      </c>
      <c r="H1865" t="s">
        <v>1283</v>
      </c>
      <c r="I1865">
        <v>0</v>
      </c>
      <c r="J1865" t="s">
        <v>519</v>
      </c>
      <c r="K1865" t="s">
        <v>520</v>
      </c>
      <c r="L1865">
        <v>7</v>
      </c>
      <c r="M1865">
        <v>77</v>
      </c>
      <c r="N1865" t="s">
        <v>849</v>
      </c>
      <c r="O1865" t="s">
        <v>522</v>
      </c>
      <c r="P1865" t="s">
        <v>523</v>
      </c>
      <c r="Q1865" t="s">
        <v>524</v>
      </c>
      <c r="R1865" t="s">
        <v>525</v>
      </c>
      <c r="S1865" t="s">
        <v>526</v>
      </c>
      <c r="T1865" t="s">
        <v>527</v>
      </c>
      <c r="U1865" t="s">
        <v>554</v>
      </c>
      <c r="V1865" t="s">
        <v>555</v>
      </c>
      <c r="W1865" t="s">
        <v>530</v>
      </c>
      <c r="X1865" t="s">
        <v>531</v>
      </c>
      <c r="Y1865" t="s">
        <v>597</v>
      </c>
      <c r="Z1865" t="s">
        <v>598</v>
      </c>
      <c r="AA1865" t="s">
        <v>29</v>
      </c>
      <c r="AB1865" s="3">
        <v>2000</v>
      </c>
      <c r="AC1865">
        <v>0</v>
      </c>
      <c r="AD1865">
        <v>0</v>
      </c>
      <c r="AE1865" s="3">
        <v>2000</v>
      </c>
      <c r="AF1865" s="3">
        <f t="shared" si="118"/>
        <v>0</v>
      </c>
      <c r="AG1865" s="3">
        <v>2000</v>
      </c>
      <c r="AH1865" s="3">
        <f t="shared" si="120"/>
        <v>2066</v>
      </c>
      <c r="AI1865" s="3">
        <f t="shared" si="121"/>
        <v>2132.1120000000001</v>
      </c>
      <c r="AJ1865">
        <v>0</v>
      </c>
      <c r="AK1865">
        <v>0</v>
      </c>
      <c r="AL1865">
        <v>0</v>
      </c>
      <c r="AM1865">
        <f t="shared" si="119"/>
        <v>0</v>
      </c>
      <c r="AN1865">
        <v>2000</v>
      </c>
      <c r="AO1865">
        <v>0</v>
      </c>
    </row>
    <row r="1866" spans="1:41" hidden="1" x14ac:dyDescent="0.3">
      <c r="A1866">
        <v>11010</v>
      </c>
      <c r="B1866">
        <v>200417</v>
      </c>
      <c r="C1866">
        <v>237923</v>
      </c>
      <c r="D1866">
        <v>326</v>
      </c>
      <c r="G1866" t="s">
        <v>1286</v>
      </c>
      <c r="H1866" t="s">
        <v>1287</v>
      </c>
      <c r="I1866">
        <v>0</v>
      </c>
      <c r="J1866" t="s">
        <v>519</v>
      </c>
      <c r="K1866" t="s">
        <v>520</v>
      </c>
      <c r="L1866">
        <v>10</v>
      </c>
      <c r="M1866">
        <v>95</v>
      </c>
      <c r="N1866" s="253" t="s">
        <v>579</v>
      </c>
      <c r="O1866" t="s">
        <v>580</v>
      </c>
      <c r="P1866" t="s">
        <v>581</v>
      </c>
      <c r="Q1866" t="s">
        <v>524</v>
      </c>
      <c r="R1866" t="s">
        <v>525</v>
      </c>
      <c r="S1866" t="s">
        <v>526</v>
      </c>
      <c r="T1866" t="s">
        <v>527</v>
      </c>
      <c r="U1866" t="s">
        <v>554</v>
      </c>
      <c r="V1866" t="s">
        <v>555</v>
      </c>
      <c r="W1866" t="s">
        <v>541</v>
      </c>
      <c r="X1866" t="s">
        <v>542</v>
      </c>
      <c r="Y1866" t="s">
        <v>597</v>
      </c>
      <c r="Z1866" t="s">
        <v>598</v>
      </c>
      <c r="AA1866" t="s">
        <v>29</v>
      </c>
      <c r="AB1866" s="3">
        <v>2000</v>
      </c>
      <c r="AC1866">
        <v>0</v>
      </c>
      <c r="AD1866">
        <v>0</v>
      </c>
      <c r="AE1866" s="3">
        <v>2000</v>
      </c>
      <c r="AF1866" s="3">
        <f t="shared" si="118"/>
        <v>0</v>
      </c>
      <c r="AG1866" s="3">
        <v>2000</v>
      </c>
      <c r="AH1866" s="3">
        <f t="shared" si="120"/>
        <v>2066</v>
      </c>
      <c r="AI1866" s="3">
        <f t="shared" si="121"/>
        <v>2132.1120000000001</v>
      </c>
      <c r="AJ1866">
        <v>0</v>
      </c>
      <c r="AK1866">
        <v>0</v>
      </c>
      <c r="AL1866">
        <v>0</v>
      </c>
      <c r="AM1866">
        <f t="shared" si="119"/>
        <v>0</v>
      </c>
      <c r="AN1866">
        <v>2000</v>
      </c>
      <c r="AO1866">
        <v>0</v>
      </c>
    </row>
    <row r="1867" spans="1:41" hidden="1" x14ac:dyDescent="0.3">
      <c r="A1867">
        <v>12255</v>
      </c>
      <c r="B1867">
        <v>224264</v>
      </c>
      <c r="C1867">
        <v>256708</v>
      </c>
      <c r="D1867">
        <v>6589</v>
      </c>
      <c r="G1867" t="s">
        <v>1932</v>
      </c>
      <c r="H1867" t="s">
        <v>1933</v>
      </c>
      <c r="I1867">
        <v>0</v>
      </c>
      <c r="J1867" t="s">
        <v>519</v>
      </c>
      <c r="K1867" t="s">
        <v>520</v>
      </c>
      <c r="L1867">
        <v>5</v>
      </c>
      <c r="M1867">
        <v>58</v>
      </c>
      <c r="N1867" t="s">
        <v>617</v>
      </c>
      <c r="O1867" t="s">
        <v>618</v>
      </c>
      <c r="P1867" t="s">
        <v>619</v>
      </c>
      <c r="Q1867" t="s">
        <v>524</v>
      </c>
      <c r="R1867" t="s">
        <v>525</v>
      </c>
      <c r="S1867" t="s">
        <v>526</v>
      </c>
      <c r="T1867" t="s">
        <v>527</v>
      </c>
      <c r="U1867" t="s">
        <v>779</v>
      </c>
      <c r="V1867" t="s">
        <v>780</v>
      </c>
      <c r="W1867" t="s">
        <v>530</v>
      </c>
      <c r="X1867" t="s">
        <v>531</v>
      </c>
      <c r="Y1867" t="s">
        <v>706</v>
      </c>
      <c r="Z1867" t="s">
        <v>707</v>
      </c>
      <c r="AA1867" t="s">
        <v>28</v>
      </c>
      <c r="AB1867" s="3">
        <v>3221</v>
      </c>
      <c r="AC1867">
        <v>0</v>
      </c>
      <c r="AD1867">
        <v>0</v>
      </c>
      <c r="AE1867" s="3">
        <v>3221</v>
      </c>
      <c r="AF1867" s="3">
        <f t="shared" si="118"/>
        <v>0</v>
      </c>
      <c r="AG1867" s="3">
        <v>3221</v>
      </c>
      <c r="AH1867" s="3">
        <f t="shared" si="120"/>
        <v>3327.2929999999997</v>
      </c>
      <c r="AI1867" s="3">
        <f t="shared" si="121"/>
        <v>3433.7663759999996</v>
      </c>
      <c r="AJ1867">
        <v>0</v>
      </c>
      <c r="AK1867">
        <v>0</v>
      </c>
      <c r="AL1867">
        <v>0</v>
      </c>
      <c r="AM1867">
        <f t="shared" si="119"/>
        <v>0</v>
      </c>
      <c r="AN1867">
        <v>3221</v>
      </c>
      <c r="AO1867">
        <v>0</v>
      </c>
    </row>
    <row r="1868" spans="1:41" hidden="1" x14ac:dyDescent="0.3">
      <c r="A1868">
        <v>10696</v>
      </c>
      <c r="B1868">
        <v>200586</v>
      </c>
      <c r="C1868">
        <v>238084</v>
      </c>
      <c r="D1868">
        <v>12</v>
      </c>
      <c r="G1868" t="s">
        <v>577</v>
      </c>
      <c r="H1868" t="s">
        <v>578</v>
      </c>
      <c r="I1868">
        <v>0</v>
      </c>
      <c r="J1868" t="s">
        <v>519</v>
      </c>
      <c r="K1868" t="s">
        <v>520</v>
      </c>
      <c r="L1868">
        <v>10</v>
      </c>
      <c r="M1868">
        <v>95</v>
      </c>
      <c r="N1868" t="s">
        <v>579</v>
      </c>
      <c r="O1868" t="s">
        <v>580</v>
      </c>
      <c r="P1868" t="s">
        <v>581</v>
      </c>
      <c r="Q1868" t="s">
        <v>524</v>
      </c>
      <c r="R1868" t="s">
        <v>525</v>
      </c>
      <c r="S1868" t="s">
        <v>526</v>
      </c>
      <c r="T1868" t="s">
        <v>527</v>
      </c>
      <c r="U1868" t="s">
        <v>528</v>
      </c>
      <c r="V1868" t="s">
        <v>529</v>
      </c>
      <c r="W1868" t="s">
        <v>541</v>
      </c>
      <c r="X1868" t="s">
        <v>542</v>
      </c>
      <c r="Y1868" t="s">
        <v>532</v>
      </c>
      <c r="Z1868" t="s">
        <v>533</v>
      </c>
      <c r="AA1868" t="s">
        <v>28</v>
      </c>
      <c r="AB1868" s="3">
        <v>3000</v>
      </c>
      <c r="AC1868">
        <v>0</v>
      </c>
      <c r="AD1868">
        <v>0</v>
      </c>
      <c r="AE1868" s="3">
        <v>3000</v>
      </c>
      <c r="AF1868" s="3">
        <f t="shared" si="118"/>
        <v>0</v>
      </c>
      <c r="AG1868" s="3">
        <v>3000</v>
      </c>
      <c r="AH1868" s="3">
        <f t="shared" si="120"/>
        <v>3098.9999999999995</v>
      </c>
      <c r="AI1868" s="3">
        <f t="shared" si="121"/>
        <v>3198.1679999999997</v>
      </c>
      <c r="AJ1868">
        <v>0</v>
      </c>
      <c r="AK1868">
        <v>0</v>
      </c>
      <c r="AL1868">
        <v>0</v>
      </c>
      <c r="AM1868">
        <f t="shared" si="119"/>
        <v>0</v>
      </c>
      <c r="AN1868">
        <v>3000</v>
      </c>
      <c r="AO1868">
        <v>0</v>
      </c>
    </row>
    <row r="1869" spans="1:41" hidden="1" x14ac:dyDescent="0.3">
      <c r="A1869">
        <v>11011</v>
      </c>
      <c r="B1869">
        <v>232171</v>
      </c>
      <c r="C1869">
        <v>257122</v>
      </c>
      <c r="D1869">
        <v>327</v>
      </c>
      <c r="G1869" t="s">
        <v>1292</v>
      </c>
      <c r="H1869" t="s">
        <v>1293</v>
      </c>
      <c r="I1869">
        <v>0</v>
      </c>
      <c r="J1869" t="s">
        <v>519</v>
      </c>
      <c r="K1869" t="s">
        <v>520</v>
      </c>
      <c r="L1869">
        <v>6</v>
      </c>
      <c r="M1869">
        <v>75</v>
      </c>
      <c r="N1869" t="s">
        <v>635</v>
      </c>
      <c r="O1869" t="s">
        <v>636</v>
      </c>
      <c r="P1869" t="s">
        <v>637</v>
      </c>
      <c r="Q1869" t="s">
        <v>524</v>
      </c>
      <c r="R1869" t="s">
        <v>525</v>
      </c>
      <c r="S1869" t="s">
        <v>526</v>
      </c>
      <c r="T1869" t="s">
        <v>527</v>
      </c>
      <c r="U1869" t="s">
        <v>554</v>
      </c>
      <c r="V1869" t="s">
        <v>555</v>
      </c>
      <c r="W1869" t="s">
        <v>541</v>
      </c>
      <c r="X1869" t="s">
        <v>542</v>
      </c>
      <c r="Y1869" t="s">
        <v>811</v>
      </c>
      <c r="Z1869" t="s">
        <v>812</v>
      </c>
      <c r="AA1869" t="s">
        <v>29</v>
      </c>
      <c r="AB1869" s="3">
        <v>2000</v>
      </c>
      <c r="AC1869">
        <v>0</v>
      </c>
      <c r="AD1869">
        <v>0</v>
      </c>
      <c r="AE1869" s="3">
        <v>2000</v>
      </c>
      <c r="AF1869" s="3">
        <f t="shared" si="118"/>
        <v>0</v>
      </c>
      <c r="AG1869" s="3">
        <v>2000</v>
      </c>
      <c r="AH1869" s="3">
        <f t="shared" si="120"/>
        <v>2066</v>
      </c>
      <c r="AI1869" s="3">
        <f t="shared" si="121"/>
        <v>2132.1120000000001</v>
      </c>
      <c r="AJ1869">
        <v>0</v>
      </c>
      <c r="AK1869">
        <v>0</v>
      </c>
      <c r="AL1869">
        <v>1211.17</v>
      </c>
      <c r="AM1869">
        <f t="shared" si="119"/>
        <v>2422.34</v>
      </c>
      <c r="AN1869">
        <v>788.83</v>
      </c>
      <c r="AO1869">
        <v>60.56</v>
      </c>
    </row>
    <row r="1870" spans="1:41" hidden="1" x14ac:dyDescent="0.3">
      <c r="A1870">
        <v>10808</v>
      </c>
      <c r="B1870">
        <v>207089</v>
      </c>
      <c r="C1870">
        <v>244485</v>
      </c>
      <c r="D1870">
        <v>124</v>
      </c>
      <c r="G1870" t="s">
        <v>915</v>
      </c>
      <c r="H1870" t="s">
        <v>916</v>
      </c>
      <c r="I1870">
        <v>0</v>
      </c>
      <c r="J1870" t="s">
        <v>519</v>
      </c>
      <c r="K1870" t="s">
        <v>520</v>
      </c>
      <c r="L1870">
        <v>4</v>
      </c>
      <c r="M1870">
        <v>46</v>
      </c>
      <c r="N1870" t="s">
        <v>363</v>
      </c>
      <c r="O1870" t="s">
        <v>640</v>
      </c>
      <c r="P1870" t="s">
        <v>641</v>
      </c>
      <c r="Q1870" t="s">
        <v>524</v>
      </c>
      <c r="R1870" t="s">
        <v>525</v>
      </c>
      <c r="S1870" t="s">
        <v>526</v>
      </c>
      <c r="T1870" t="s">
        <v>527</v>
      </c>
      <c r="U1870" t="s">
        <v>539</v>
      </c>
      <c r="V1870" t="s">
        <v>540</v>
      </c>
      <c r="W1870" t="s">
        <v>541</v>
      </c>
      <c r="X1870" t="s">
        <v>542</v>
      </c>
      <c r="Y1870" t="s">
        <v>532</v>
      </c>
      <c r="Z1870" t="s">
        <v>533</v>
      </c>
      <c r="AA1870" t="s">
        <v>28</v>
      </c>
      <c r="AB1870" s="3">
        <v>3000</v>
      </c>
      <c r="AC1870">
        <v>0</v>
      </c>
      <c r="AD1870">
        <v>0</v>
      </c>
      <c r="AE1870" s="3">
        <v>3000</v>
      </c>
      <c r="AF1870" s="3">
        <f t="shared" si="118"/>
        <v>0</v>
      </c>
      <c r="AG1870" s="3">
        <v>3000</v>
      </c>
      <c r="AH1870" s="3">
        <f t="shared" si="120"/>
        <v>3098.9999999999995</v>
      </c>
      <c r="AI1870" s="3">
        <f t="shared" si="121"/>
        <v>3198.1679999999997</v>
      </c>
      <c r="AJ1870">
        <v>0</v>
      </c>
      <c r="AK1870">
        <v>0</v>
      </c>
      <c r="AL1870">
        <v>0</v>
      </c>
      <c r="AM1870">
        <f t="shared" si="119"/>
        <v>0</v>
      </c>
      <c r="AN1870">
        <v>3000</v>
      </c>
      <c r="AO1870">
        <v>0</v>
      </c>
    </row>
    <row r="1871" spans="1:41" hidden="1" x14ac:dyDescent="0.3">
      <c r="A1871">
        <v>11010</v>
      </c>
      <c r="B1871">
        <v>224906</v>
      </c>
      <c r="C1871">
        <v>257073</v>
      </c>
      <c r="D1871">
        <v>326</v>
      </c>
      <c r="G1871" t="s">
        <v>1286</v>
      </c>
      <c r="H1871" t="s">
        <v>1287</v>
      </c>
      <c r="I1871">
        <v>0</v>
      </c>
      <c r="J1871" t="s">
        <v>519</v>
      </c>
      <c r="K1871" t="s">
        <v>520</v>
      </c>
      <c r="L1871">
        <v>10</v>
      </c>
      <c r="M1871">
        <v>95</v>
      </c>
      <c r="N1871" s="253" t="s">
        <v>579</v>
      </c>
      <c r="O1871" t="s">
        <v>580</v>
      </c>
      <c r="P1871" t="s">
        <v>581</v>
      </c>
      <c r="Q1871" t="s">
        <v>524</v>
      </c>
      <c r="R1871" t="s">
        <v>525</v>
      </c>
      <c r="S1871" t="s">
        <v>526</v>
      </c>
      <c r="T1871" t="s">
        <v>527</v>
      </c>
      <c r="U1871" t="s">
        <v>554</v>
      </c>
      <c r="V1871" t="s">
        <v>555</v>
      </c>
      <c r="W1871" t="s">
        <v>541</v>
      </c>
      <c r="X1871" t="s">
        <v>542</v>
      </c>
      <c r="Y1871" t="s">
        <v>532</v>
      </c>
      <c r="Z1871" t="s">
        <v>533</v>
      </c>
      <c r="AA1871" t="s">
        <v>28</v>
      </c>
      <c r="AB1871" s="3">
        <v>3000</v>
      </c>
      <c r="AC1871">
        <v>0</v>
      </c>
      <c r="AD1871">
        <v>0</v>
      </c>
      <c r="AE1871" s="3">
        <v>3000</v>
      </c>
      <c r="AF1871" s="3">
        <f t="shared" si="118"/>
        <v>0</v>
      </c>
      <c r="AG1871" s="3">
        <v>3000</v>
      </c>
      <c r="AH1871" s="3">
        <f t="shared" si="120"/>
        <v>3098.9999999999995</v>
      </c>
      <c r="AI1871" s="3">
        <f t="shared" si="121"/>
        <v>3198.1679999999997</v>
      </c>
      <c r="AJ1871">
        <v>0</v>
      </c>
      <c r="AK1871">
        <v>0</v>
      </c>
      <c r="AL1871">
        <v>2824.95</v>
      </c>
      <c r="AM1871">
        <f t="shared" si="119"/>
        <v>5649.9</v>
      </c>
      <c r="AN1871">
        <v>175.05</v>
      </c>
      <c r="AO1871">
        <v>94.17</v>
      </c>
    </row>
    <row r="1872" spans="1:41" hidden="1" x14ac:dyDescent="0.3">
      <c r="A1872">
        <v>12385</v>
      </c>
      <c r="B1872">
        <v>231834</v>
      </c>
      <c r="C1872">
        <v>256254</v>
      </c>
      <c r="D1872">
        <v>6560</v>
      </c>
      <c r="G1872" t="s">
        <v>2174</v>
      </c>
      <c r="H1872" t="s">
        <v>2175</v>
      </c>
      <c r="I1872">
        <v>0</v>
      </c>
      <c r="J1872" t="s">
        <v>519</v>
      </c>
      <c r="K1872" t="s">
        <v>520</v>
      </c>
      <c r="L1872">
        <v>5</v>
      </c>
      <c r="M1872">
        <v>58</v>
      </c>
      <c r="N1872" t="s">
        <v>617</v>
      </c>
      <c r="O1872" t="s">
        <v>618</v>
      </c>
      <c r="P1872" t="s">
        <v>619</v>
      </c>
      <c r="Q1872" t="s">
        <v>524</v>
      </c>
      <c r="R1872" t="s">
        <v>525</v>
      </c>
      <c r="S1872" t="s">
        <v>526</v>
      </c>
      <c r="T1872" t="s">
        <v>527</v>
      </c>
      <c r="U1872" t="s">
        <v>779</v>
      </c>
      <c r="V1872" t="s">
        <v>780</v>
      </c>
      <c r="W1872" t="s">
        <v>541</v>
      </c>
      <c r="X1872" t="s">
        <v>542</v>
      </c>
      <c r="Y1872" t="s">
        <v>1102</v>
      </c>
      <c r="Z1872" t="s">
        <v>1103</v>
      </c>
      <c r="AA1872" t="s">
        <v>24</v>
      </c>
      <c r="AB1872" s="3">
        <v>38880</v>
      </c>
      <c r="AC1872">
        <v>-2500</v>
      </c>
      <c r="AD1872">
        <v>0</v>
      </c>
      <c r="AE1872" s="3">
        <v>36380</v>
      </c>
      <c r="AF1872" s="3">
        <f t="shared" si="118"/>
        <v>0</v>
      </c>
      <c r="AG1872" s="3">
        <v>36380</v>
      </c>
      <c r="AH1872" s="3">
        <f t="shared" si="120"/>
        <v>37580.539999999994</v>
      </c>
      <c r="AI1872" s="3">
        <f t="shared" si="121"/>
        <v>38783.117279999991</v>
      </c>
      <c r="AJ1872">
        <v>0</v>
      </c>
      <c r="AK1872">
        <v>5973.95</v>
      </c>
      <c r="AL1872">
        <v>32036.58</v>
      </c>
      <c r="AM1872">
        <f t="shared" si="119"/>
        <v>64073.16</v>
      </c>
      <c r="AN1872">
        <v>-1630.53</v>
      </c>
      <c r="AO1872">
        <v>88.06</v>
      </c>
    </row>
    <row r="1873" spans="1:41" hidden="1" x14ac:dyDescent="0.3">
      <c r="A1873">
        <v>11011</v>
      </c>
      <c r="B1873">
        <v>200602</v>
      </c>
      <c r="C1873">
        <v>238100</v>
      </c>
      <c r="D1873">
        <v>327</v>
      </c>
      <c r="G1873" t="s">
        <v>1292</v>
      </c>
      <c r="H1873" t="s">
        <v>1293</v>
      </c>
      <c r="I1873">
        <v>0</v>
      </c>
      <c r="J1873" t="s">
        <v>519</v>
      </c>
      <c r="K1873" t="s">
        <v>520</v>
      </c>
      <c r="L1873">
        <v>6</v>
      </c>
      <c r="M1873">
        <v>75</v>
      </c>
      <c r="N1873" t="s">
        <v>635</v>
      </c>
      <c r="O1873" t="s">
        <v>636</v>
      </c>
      <c r="P1873" t="s">
        <v>637</v>
      </c>
      <c r="Q1873" t="s">
        <v>524</v>
      </c>
      <c r="R1873" t="s">
        <v>525</v>
      </c>
      <c r="S1873" t="s">
        <v>526</v>
      </c>
      <c r="T1873" t="s">
        <v>527</v>
      </c>
      <c r="U1873" t="s">
        <v>554</v>
      </c>
      <c r="V1873" t="s">
        <v>555</v>
      </c>
      <c r="W1873" t="s">
        <v>541</v>
      </c>
      <c r="X1873" t="s">
        <v>542</v>
      </c>
      <c r="Y1873" t="s">
        <v>590</v>
      </c>
      <c r="Z1873" t="s">
        <v>591</v>
      </c>
      <c r="AA1873" t="s">
        <v>29</v>
      </c>
      <c r="AB1873" s="3">
        <v>2000</v>
      </c>
      <c r="AC1873">
        <v>0</v>
      </c>
      <c r="AD1873">
        <v>0</v>
      </c>
      <c r="AE1873" s="3">
        <v>2000</v>
      </c>
      <c r="AF1873" s="3">
        <f t="shared" si="118"/>
        <v>0</v>
      </c>
      <c r="AG1873" s="3">
        <v>2000</v>
      </c>
      <c r="AH1873" s="3">
        <f t="shared" si="120"/>
        <v>2066</v>
      </c>
      <c r="AI1873" s="3">
        <f t="shared" si="121"/>
        <v>2132.1120000000001</v>
      </c>
      <c r="AJ1873">
        <v>0</v>
      </c>
      <c r="AK1873">
        <v>0</v>
      </c>
      <c r="AL1873">
        <v>0</v>
      </c>
      <c r="AM1873">
        <f t="shared" si="119"/>
        <v>0</v>
      </c>
      <c r="AN1873">
        <v>2000</v>
      </c>
      <c r="AO1873">
        <v>0</v>
      </c>
    </row>
    <row r="1874" spans="1:41" hidden="1" x14ac:dyDescent="0.3">
      <c r="A1874">
        <v>11046</v>
      </c>
      <c r="B1874">
        <v>202904</v>
      </c>
      <c r="C1874">
        <v>240368</v>
      </c>
      <c r="D1874">
        <v>362</v>
      </c>
      <c r="G1874" t="s">
        <v>1322</v>
      </c>
      <c r="H1874" t="s">
        <v>1323</v>
      </c>
      <c r="I1874">
        <v>0</v>
      </c>
      <c r="J1874" t="s">
        <v>519</v>
      </c>
      <c r="K1874" t="s">
        <v>520</v>
      </c>
      <c r="L1874">
        <v>6</v>
      </c>
      <c r="M1874">
        <v>65</v>
      </c>
      <c r="N1874" t="s">
        <v>799</v>
      </c>
      <c r="O1874" t="s">
        <v>627</v>
      </c>
      <c r="P1874" t="s">
        <v>628</v>
      </c>
      <c r="Q1874" t="s">
        <v>524</v>
      </c>
      <c r="R1874" t="s">
        <v>525</v>
      </c>
      <c r="S1874" t="s">
        <v>526</v>
      </c>
      <c r="T1874" t="s">
        <v>527</v>
      </c>
      <c r="U1874" t="s">
        <v>554</v>
      </c>
      <c r="V1874" t="s">
        <v>555</v>
      </c>
      <c r="W1874" t="s">
        <v>629</v>
      </c>
      <c r="X1874" t="s">
        <v>630</v>
      </c>
      <c r="Y1874" t="s">
        <v>597</v>
      </c>
      <c r="Z1874" t="s">
        <v>598</v>
      </c>
      <c r="AA1874" t="s">
        <v>29</v>
      </c>
      <c r="AB1874" s="3">
        <v>2000</v>
      </c>
      <c r="AC1874">
        <v>0</v>
      </c>
      <c r="AD1874">
        <v>0</v>
      </c>
      <c r="AE1874" s="3">
        <v>2000</v>
      </c>
      <c r="AF1874" s="3">
        <f t="shared" si="118"/>
        <v>0</v>
      </c>
      <c r="AG1874" s="3">
        <v>2000</v>
      </c>
      <c r="AH1874" s="3">
        <f t="shared" si="120"/>
        <v>2066</v>
      </c>
      <c r="AI1874" s="3">
        <f t="shared" si="121"/>
        <v>2132.1120000000001</v>
      </c>
      <c r="AJ1874">
        <v>0</v>
      </c>
      <c r="AK1874">
        <v>0</v>
      </c>
      <c r="AL1874">
        <v>1400</v>
      </c>
      <c r="AM1874">
        <f t="shared" si="119"/>
        <v>2800</v>
      </c>
      <c r="AN1874">
        <v>600</v>
      </c>
      <c r="AO1874">
        <v>70</v>
      </c>
    </row>
    <row r="1875" spans="1:41" hidden="1" x14ac:dyDescent="0.3">
      <c r="A1875">
        <v>11068</v>
      </c>
      <c r="B1875">
        <v>202899</v>
      </c>
      <c r="C1875">
        <v>240363</v>
      </c>
      <c r="D1875">
        <v>384</v>
      </c>
      <c r="G1875" t="s">
        <v>1364</v>
      </c>
      <c r="H1875" t="s">
        <v>1365</v>
      </c>
      <c r="I1875">
        <v>0</v>
      </c>
      <c r="J1875" t="s">
        <v>519</v>
      </c>
      <c r="K1875" t="s">
        <v>520</v>
      </c>
      <c r="L1875">
        <v>2</v>
      </c>
      <c r="M1875">
        <v>20</v>
      </c>
      <c r="N1875" t="s">
        <v>749</v>
      </c>
      <c r="O1875" t="s">
        <v>686</v>
      </c>
      <c r="P1875" t="s">
        <v>687</v>
      </c>
      <c r="Q1875" t="s">
        <v>524</v>
      </c>
      <c r="R1875" t="s">
        <v>525</v>
      </c>
      <c r="S1875" t="s">
        <v>526</v>
      </c>
      <c r="T1875" t="s">
        <v>527</v>
      </c>
      <c r="U1875" t="s">
        <v>554</v>
      </c>
      <c r="V1875" t="s">
        <v>555</v>
      </c>
      <c r="W1875" t="s">
        <v>541</v>
      </c>
      <c r="X1875" t="s">
        <v>542</v>
      </c>
      <c r="Y1875" t="s">
        <v>597</v>
      </c>
      <c r="Z1875" t="s">
        <v>598</v>
      </c>
      <c r="AA1875" t="s">
        <v>29</v>
      </c>
      <c r="AB1875" s="3">
        <v>2000</v>
      </c>
      <c r="AC1875">
        <v>0</v>
      </c>
      <c r="AD1875">
        <v>0</v>
      </c>
      <c r="AE1875" s="3">
        <v>2000</v>
      </c>
      <c r="AF1875" s="3">
        <f t="shared" si="118"/>
        <v>0</v>
      </c>
      <c r="AG1875" s="3">
        <v>2000</v>
      </c>
      <c r="AH1875" s="3">
        <f t="shared" si="120"/>
        <v>2066</v>
      </c>
      <c r="AI1875" s="3">
        <f t="shared" si="121"/>
        <v>2132.1120000000001</v>
      </c>
      <c r="AJ1875">
        <v>0</v>
      </c>
      <c r="AK1875">
        <v>0</v>
      </c>
      <c r="AL1875">
        <v>652.5</v>
      </c>
      <c r="AM1875">
        <f t="shared" si="119"/>
        <v>1305</v>
      </c>
      <c r="AN1875">
        <v>1347.5</v>
      </c>
      <c r="AO1875">
        <v>32.630000000000003</v>
      </c>
    </row>
    <row r="1876" spans="1:41" hidden="1" x14ac:dyDescent="0.3">
      <c r="A1876">
        <v>12260</v>
      </c>
      <c r="B1876">
        <v>231979</v>
      </c>
      <c r="C1876">
        <v>256380</v>
      </c>
      <c r="D1876">
        <v>6594</v>
      </c>
      <c r="G1876" t="s">
        <v>1948</v>
      </c>
      <c r="H1876" t="s">
        <v>1949</v>
      </c>
      <c r="I1876">
        <v>0</v>
      </c>
      <c r="J1876" t="s">
        <v>519</v>
      </c>
      <c r="K1876" t="s">
        <v>520</v>
      </c>
      <c r="L1876">
        <v>5</v>
      </c>
      <c r="M1876">
        <v>58</v>
      </c>
      <c r="N1876" t="s">
        <v>617</v>
      </c>
      <c r="O1876" t="s">
        <v>618</v>
      </c>
      <c r="P1876" t="s">
        <v>619</v>
      </c>
      <c r="Q1876" t="s">
        <v>524</v>
      </c>
      <c r="R1876" t="s">
        <v>525</v>
      </c>
      <c r="S1876" t="s">
        <v>526</v>
      </c>
      <c r="T1876" t="s">
        <v>527</v>
      </c>
      <c r="U1876" t="s">
        <v>779</v>
      </c>
      <c r="V1876" t="s">
        <v>780</v>
      </c>
      <c r="W1876" t="s">
        <v>541</v>
      </c>
      <c r="X1876" t="s">
        <v>542</v>
      </c>
      <c r="Y1876" t="s">
        <v>1102</v>
      </c>
      <c r="Z1876" t="s">
        <v>1103</v>
      </c>
      <c r="AA1876" t="s">
        <v>24</v>
      </c>
      <c r="AB1876" s="3">
        <v>34020</v>
      </c>
      <c r="AC1876">
        <v>0</v>
      </c>
      <c r="AD1876">
        <v>0</v>
      </c>
      <c r="AE1876" s="3">
        <v>36020</v>
      </c>
      <c r="AF1876" s="3">
        <f t="shared" si="118"/>
        <v>0</v>
      </c>
      <c r="AG1876" s="3">
        <v>36020</v>
      </c>
      <c r="AH1876" s="3">
        <f t="shared" si="120"/>
        <v>37208.659999999996</v>
      </c>
      <c r="AI1876" s="3">
        <f t="shared" si="121"/>
        <v>38399.337119999997</v>
      </c>
      <c r="AJ1876">
        <v>2400</v>
      </c>
      <c r="AK1876">
        <v>26995.79</v>
      </c>
      <c r="AL1876">
        <v>3225</v>
      </c>
      <c r="AM1876">
        <f t="shared" si="119"/>
        <v>6450</v>
      </c>
      <c r="AN1876">
        <v>3399.21</v>
      </c>
      <c r="AO1876">
        <v>8.9499999999999993</v>
      </c>
    </row>
    <row r="1877" spans="1:41" hidden="1" x14ac:dyDescent="0.3">
      <c r="A1877">
        <v>11524</v>
      </c>
      <c r="B1877">
        <v>226343</v>
      </c>
      <c r="C1877">
        <v>257976</v>
      </c>
      <c r="D1877">
        <v>2321</v>
      </c>
      <c r="G1877" t="s">
        <v>1737</v>
      </c>
      <c r="H1877" t="s">
        <v>1738</v>
      </c>
      <c r="I1877">
        <v>0</v>
      </c>
      <c r="J1877" t="s">
        <v>519</v>
      </c>
      <c r="K1877" t="s">
        <v>520</v>
      </c>
      <c r="L1877">
        <v>6</v>
      </c>
      <c r="M1877">
        <v>64</v>
      </c>
      <c r="N1877" t="s">
        <v>626</v>
      </c>
      <c r="O1877" t="s">
        <v>627</v>
      </c>
      <c r="P1877" t="s">
        <v>628</v>
      </c>
      <c r="Q1877" t="s">
        <v>524</v>
      </c>
      <c r="R1877" t="s">
        <v>525</v>
      </c>
      <c r="S1877" t="s">
        <v>526</v>
      </c>
      <c r="T1877" t="s">
        <v>527</v>
      </c>
      <c r="U1877" t="s">
        <v>554</v>
      </c>
      <c r="V1877" t="s">
        <v>555</v>
      </c>
      <c r="W1877" t="s">
        <v>629</v>
      </c>
      <c r="X1877" t="s">
        <v>630</v>
      </c>
      <c r="Y1877" t="s">
        <v>532</v>
      </c>
      <c r="Z1877" t="s">
        <v>533</v>
      </c>
      <c r="AA1877" t="s">
        <v>28</v>
      </c>
      <c r="AB1877" s="3">
        <v>3000</v>
      </c>
      <c r="AC1877">
        <v>0</v>
      </c>
      <c r="AD1877">
        <v>0</v>
      </c>
      <c r="AE1877" s="3">
        <v>3000</v>
      </c>
      <c r="AF1877" s="3">
        <f t="shared" si="118"/>
        <v>0</v>
      </c>
      <c r="AG1877" s="3">
        <v>3000</v>
      </c>
      <c r="AH1877" s="3">
        <f t="shared" si="120"/>
        <v>3098.9999999999995</v>
      </c>
      <c r="AI1877" s="3">
        <f t="shared" si="121"/>
        <v>3198.1679999999997</v>
      </c>
      <c r="AJ1877">
        <v>0</v>
      </c>
      <c r="AK1877">
        <v>0</v>
      </c>
      <c r="AL1877">
        <v>0</v>
      </c>
      <c r="AM1877">
        <f t="shared" si="119"/>
        <v>0</v>
      </c>
      <c r="AN1877">
        <v>3000</v>
      </c>
      <c r="AO1877">
        <v>0</v>
      </c>
    </row>
    <row r="1878" spans="1:41" hidden="1" x14ac:dyDescent="0.3">
      <c r="A1878">
        <v>10940</v>
      </c>
      <c r="B1878">
        <v>205739</v>
      </c>
      <c r="C1878">
        <v>243157</v>
      </c>
      <c r="D1878">
        <v>256</v>
      </c>
      <c r="G1878" t="s">
        <v>1162</v>
      </c>
      <c r="H1878" t="s">
        <v>1163</v>
      </c>
      <c r="I1878">
        <v>0</v>
      </c>
      <c r="J1878" t="s">
        <v>519</v>
      </c>
      <c r="K1878" t="s">
        <v>520</v>
      </c>
      <c r="L1878">
        <v>3</v>
      </c>
      <c r="M1878">
        <v>36</v>
      </c>
      <c r="N1878" t="s">
        <v>607</v>
      </c>
      <c r="O1878" t="s">
        <v>570</v>
      </c>
      <c r="P1878" t="s">
        <v>571</v>
      </c>
      <c r="Q1878" t="s">
        <v>524</v>
      </c>
      <c r="R1878" t="s">
        <v>525</v>
      </c>
      <c r="S1878" t="s">
        <v>526</v>
      </c>
      <c r="T1878" t="s">
        <v>527</v>
      </c>
      <c r="U1878" t="s">
        <v>539</v>
      </c>
      <c r="V1878" t="s">
        <v>540</v>
      </c>
      <c r="W1878" t="s">
        <v>541</v>
      </c>
      <c r="X1878" t="s">
        <v>542</v>
      </c>
      <c r="Y1878" t="s">
        <v>532</v>
      </c>
      <c r="Z1878" t="s">
        <v>533</v>
      </c>
      <c r="AA1878" t="s">
        <v>28</v>
      </c>
      <c r="AB1878" s="3">
        <v>2222</v>
      </c>
      <c r="AC1878">
        <v>0</v>
      </c>
      <c r="AD1878">
        <v>0</v>
      </c>
      <c r="AE1878" s="3">
        <v>2222</v>
      </c>
      <c r="AF1878" s="3">
        <f t="shared" si="118"/>
        <v>0</v>
      </c>
      <c r="AG1878" s="3">
        <v>2222</v>
      </c>
      <c r="AH1878" s="3">
        <f t="shared" si="120"/>
        <v>2295.326</v>
      </c>
      <c r="AI1878" s="3">
        <f t="shared" si="121"/>
        <v>2368.7764320000001</v>
      </c>
      <c r="AJ1878">
        <v>0</v>
      </c>
      <c r="AK1878">
        <v>0</v>
      </c>
      <c r="AL1878">
        <v>0</v>
      </c>
      <c r="AM1878">
        <f t="shared" si="119"/>
        <v>0</v>
      </c>
      <c r="AN1878">
        <v>2222</v>
      </c>
      <c r="AO1878">
        <v>0</v>
      </c>
    </row>
    <row r="1879" spans="1:41" hidden="1" x14ac:dyDescent="0.3">
      <c r="A1879">
        <v>11589</v>
      </c>
      <c r="B1879">
        <v>231274</v>
      </c>
      <c r="C1879">
        <v>263292</v>
      </c>
      <c r="D1879">
        <v>2382</v>
      </c>
      <c r="G1879" t="s">
        <v>1782</v>
      </c>
      <c r="H1879" t="s">
        <v>1783</v>
      </c>
      <c r="I1879">
        <v>0</v>
      </c>
      <c r="J1879" t="s">
        <v>519</v>
      </c>
      <c r="K1879" t="s">
        <v>520</v>
      </c>
      <c r="L1879">
        <v>10</v>
      </c>
      <c r="M1879">
        <v>94</v>
      </c>
      <c r="N1879" t="s">
        <v>921</v>
      </c>
      <c r="O1879" t="s">
        <v>922</v>
      </c>
      <c r="P1879" t="s">
        <v>923</v>
      </c>
      <c r="Q1879" t="s">
        <v>524</v>
      </c>
      <c r="R1879" t="s">
        <v>525</v>
      </c>
      <c r="S1879" t="s">
        <v>526</v>
      </c>
      <c r="T1879" t="s">
        <v>527</v>
      </c>
      <c r="U1879" t="s">
        <v>528</v>
      </c>
      <c r="V1879" t="s">
        <v>529</v>
      </c>
      <c r="W1879" t="s">
        <v>541</v>
      </c>
      <c r="X1879" t="s">
        <v>542</v>
      </c>
      <c r="Y1879" t="s">
        <v>532</v>
      </c>
      <c r="Z1879" t="s">
        <v>533</v>
      </c>
      <c r="AA1879" t="s">
        <v>28</v>
      </c>
      <c r="AB1879" s="3">
        <v>3000</v>
      </c>
      <c r="AC1879">
        <v>0</v>
      </c>
      <c r="AD1879">
        <v>0</v>
      </c>
      <c r="AE1879" s="3">
        <v>3000</v>
      </c>
      <c r="AF1879" s="3">
        <f t="shared" si="118"/>
        <v>0</v>
      </c>
      <c r="AG1879" s="3">
        <v>3000</v>
      </c>
      <c r="AH1879" s="3">
        <f t="shared" si="120"/>
        <v>3098.9999999999995</v>
      </c>
      <c r="AI1879" s="3">
        <f t="shared" si="121"/>
        <v>3198.1679999999997</v>
      </c>
      <c r="AJ1879">
        <v>0</v>
      </c>
      <c r="AK1879">
        <v>0</v>
      </c>
      <c r="AL1879">
        <v>329.55</v>
      </c>
      <c r="AM1879">
        <f t="shared" si="119"/>
        <v>659.1</v>
      </c>
      <c r="AN1879">
        <v>2670.45</v>
      </c>
      <c r="AO1879">
        <v>10.99</v>
      </c>
    </row>
    <row r="1880" spans="1:41" hidden="1" x14ac:dyDescent="0.3">
      <c r="A1880">
        <v>11119</v>
      </c>
      <c r="B1880">
        <v>206524</v>
      </c>
      <c r="C1880">
        <v>243930</v>
      </c>
      <c r="D1880">
        <v>435</v>
      </c>
      <c r="G1880" t="s">
        <v>1436</v>
      </c>
      <c r="H1880" t="s">
        <v>1437</v>
      </c>
      <c r="I1880">
        <v>0</v>
      </c>
      <c r="J1880" t="s">
        <v>519</v>
      </c>
      <c r="K1880" t="s">
        <v>520</v>
      </c>
      <c r="L1880">
        <v>3</v>
      </c>
      <c r="M1880">
        <v>37</v>
      </c>
      <c r="N1880" t="s">
        <v>1071</v>
      </c>
      <c r="O1880" t="s">
        <v>1072</v>
      </c>
      <c r="P1880" t="s">
        <v>1073</v>
      </c>
      <c r="Q1880" t="s">
        <v>524</v>
      </c>
      <c r="R1880" t="s">
        <v>525</v>
      </c>
      <c r="S1880" t="s">
        <v>526</v>
      </c>
      <c r="T1880" t="s">
        <v>527</v>
      </c>
      <c r="U1880" t="s">
        <v>554</v>
      </c>
      <c r="V1880" t="s">
        <v>555</v>
      </c>
      <c r="W1880" t="s">
        <v>541</v>
      </c>
      <c r="X1880" t="s">
        <v>542</v>
      </c>
      <c r="Y1880" t="s">
        <v>597</v>
      </c>
      <c r="Z1880" t="s">
        <v>598</v>
      </c>
      <c r="AA1880" t="s">
        <v>29</v>
      </c>
      <c r="AB1880" s="3">
        <v>2000</v>
      </c>
      <c r="AC1880">
        <v>0</v>
      </c>
      <c r="AD1880">
        <v>0</v>
      </c>
      <c r="AE1880" s="3">
        <v>2000</v>
      </c>
      <c r="AF1880" s="3">
        <f t="shared" si="118"/>
        <v>0</v>
      </c>
      <c r="AG1880" s="3">
        <v>2000</v>
      </c>
      <c r="AH1880" s="3">
        <f t="shared" si="120"/>
        <v>2066</v>
      </c>
      <c r="AI1880" s="3">
        <f t="shared" si="121"/>
        <v>2132.1120000000001</v>
      </c>
      <c r="AJ1880">
        <v>0</v>
      </c>
      <c r="AK1880">
        <v>0</v>
      </c>
      <c r="AL1880">
        <v>0</v>
      </c>
      <c r="AM1880">
        <f t="shared" si="119"/>
        <v>0</v>
      </c>
      <c r="AN1880">
        <v>2000</v>
      </c>
      <c r="AO1880">
        <v>0</v>
      </c>
    </row>
    <row r="1881" spans="1:41" hidden="1" x14ac:dyDescent="0.3">
      <c r="A1881">
        <v>11123</v>
      </c>
      <c r="B1881">
        <v>210689</v>
      </c>
      <c r="C1881">
        <v>247999</v>
      </c>
      <c r="D1881">
        <v>439</v>
      </c>
      <c r="G1881" t="s">
        <v>1440</v>
      </c>
      <c r="H1881" t="s">
        <v>1441</v>
      </c>
      <c r="I1881">
        <v>0</v>
      </c>
      <c r="J1881" t="s">
        <v>519</v>
      </c>
      <c r="K1881" t="s">
        <v>520</v>
      </c>
      <c r="L1881">
        <v>5</v>
      </c>
      <c r="M1881">
        <v>58</v>
      </c>
      <c r="N1881" t="s">
        <v>617</v>
      </c>
      <c r="O1881" t="s">
        <v>618</v>
      </c>
      <c r="P1881" t="s">
        <v>619</v>
      </c>
      <c r="Q1881" t="s">
        <v>524</v>
      </c>
      <c r="R1881" t="s">
        <v>525</v>
      </c>
      <c r="S1881" t="s">
        <v>526</v>
      </c>
      <c r="T1881" t="s">
        <v>527</v>
      </c>
      <c r="U1881" t="s">
        <v>554</v>
      </c>
      <c r="V1881" t="s">
        <v>555</v>
      </c>
      <c r="W1881" t="s">
        <v>541</v>
      </c>
      <c r="X1881" t="s">
        <v>542</v>
      </c>
      <c r="Y1881" t="s">
        <v>597</v>
      </c>
      <c r="Z1881" t="s">
        <v>598</v>
      </c>
      <c r="AA1881" t="s">
        <v>29</v>
      </c>
      <c r="AB1881" s="3">
        <v>2000</v>
      </c>
      <c r="AC1881">
        <v>0</v>
      </c>
      <c r="AD1881">
        <v>0</v>
      </c>
      <c r="AE1881" s="3">
        <v>2000</v>
      </c>
      <c r="AF1881" s="3">
        <f t="shared" si="118"/>
        <v>0</v>
      </c>
      <c r="AG1881" s="3">
        <v>2000</v>
      </c>
      <c r="AH1881" s="3">
        <f t="shared" si="120"/>
        <v>2066</v>
      </c>
      <c r="AI1881" s="3">
        <f t="shared" si="121"/>
        <v>2132.1120000000001</v>
      </c>
      <c r="AJ1881">
        <v>0</v>
      </c>
      <c r="AK1881">
        <v>0</v>
      </c>
      <c r="AL1881">
        <v>0</v>
      </c>
      <c r="AM1881">
        <f t="shared" si="119"/>
        <v>0</v>
      </c>
      <c r="AN1881">
        <v>2000</v>
      </c>
      <c r="AO1881">
        <v>0</v>
      </c>
    </row>
    <row r="1882" spans="1:41" hidden="1" x14ac:dyDescent="0.3">
      <c r="A1882">
        <v>11124</v>
      </c>
      <c r="B1882">
        <v>200427</v>
      </c>
      <c r="C1882">
        <v>237932</v>
      </c>
      <c r="D1882">
        <v>440</v>
      </c>
      <c r="G1882" t="s">
        <v>1444</v>
      </c>
      <c r="H1882" t="s">
        <v>1445</v>
      </c>
      <c r="I1882">
        <v>0</v>
      </c>
      <c r="J1882" t="s">
        <v>519</v>
      </c>
      <c r="K1882" t="s">
        <v>520</v>
      </c>
      <c r="L1882">
        <v>10</v>
      </c>
      <c r="M1882">
        <v>96</v>
      </c>
      <c r="N1882" t="s">
        <v>551</v>
      </c>
      <c r="O1882" t="s">
        <v>552</v>
      </c>
      <c r="P1882" t="s">
        <v>553</v>
      </c>
      <c r="Q1882" t="s">
        <v>524</v>
      </c>
      <c r="R1882" t="s">
        <v>525</v>
      </c>
      <c r="S1882" t="s">
        <v>526</v>
      </c>
      <c r="T1882" t="s">
        <v>527</v>
      </c>
      <c r="U1882" t="s">
        <v>554</v>
      </c>
      <c r="V1882" t="s">
        <v>555</v>
      </c>
      <c r="W1882" t="s">
        <v>541</v>
      </c>
      <c r="X1882" t="s">
        <v>542</v>
      </c>
      <c r="Y1882" t="s">
        <v>597</v>
      </c>
      <c r="Z1882" t="s">
        <v>598</v>
      </c>
      <c r="AA1882" t="s">
        <v>29</v>
      </c>
      <c r="AB1882" s="3">
        <v>2000</v>
      </c>
      <c r="AC1882">
        <v>0</v>
      </c>
      <c r="AD1882">
        <v>0</v>
      </c>
      <c r="AE1882" s="3">
        <v>2000</v>
      </c>
      <c r="AF1882" s="3">
        <f t="shared" si="118"/>
        <v>0</v>
      </c>
      <c r="AG1882" s="3">
        <v>2000</v>
      </c>
      <c r="AH1882" s="3">
        <f t="shared" si="120"/>
        <v>2066</v>
      </c>
      <c r="AI1882" s="3">
        <f t="shared" si="121"/>
        <v>2132.1120000000001</v>
      </c>
      <c r="AJ1882">
        <v>0</v>
      </c>
      <c r="AK1882">
        <v>217.5</v>
      </c>
      <c r="AL1882">
        <v>572.85</v>
      </c>
      <c r="AM1882">
        <f t="shared" si="119"/>
        <v>1145.7</v>
      </c>
      <c r="AN1882">
        <v>1209.6500000000001</v>
      </c>
      <c r="AO1882">
        <v>28.64</v>
      </c>
    </row>
    <row r="1883" spans="1:41" hidden="1" x14ac:dyDescent="0.3">
      <c r="A1883">
        <v>11517</v>
      </c>
      <c r="B1883">
        <v>226342</v>
      </c>
      <c r="C1883">
        <v>257975</v>
      </c>
      <c r="D1883">
        <v>2314</v>
      </c>
      <c r="G1883" t="s">
        <v>1723</v>
      </c>
      <c r="H1883" t="s">
        <v>1724</v>
      </c>
      <c r="I1883">
        <v>0</v>
      </c>
      <c r="J1883" t="s">
        <v>519</v>
      </c>
      <c r="K1883" t="s">
        <v>520</v>
      </c>
      <c r="L1883">
        <v>5</v>
      </c>
      <c r="M1883">
        <v>92</v>
      </c>
      <c r="N1883" t="s">
        <v>355</v>
      </c>
      <c r="O1883" t="s">
        <v>545</v>
      </c>
      <c r="P1883" t="s">
        <v>546</v>
      </c>
      <c r="Q1883" t="s">
        <v>524</v>
      </c>
      <c r="R1883" t="s">
        <v>525</v>
      </c>
      <c r="S1883" t="s">
        <v>526</v>
      </c>
      <c r="T1883" t="s">
        <v>527</v>
      </c>
      <c r="U1883" t="s">
        <v>554</v>
      </c>
      <c r="V1883" t="s">
        <v>555</v>
      </c>
      <c r="W1883" t="s">
        <v>541</v>
      </c>
      <c r="X1883" t="s">
        <v>542</v>
      </c>
      <c r="Y1883" t="s">
        <v>532</v>
      </c>
      <c r="Z1883" t="s">
        <v>533</v>
      </c>
      <c r="AA1883" t="s">
        <v>28</v>
      </c>
      <c r="AB1883" s="3">
        <v>2972</v>
      </c>
      <c r="AC1883">
        <v>0</v>
      </c>
      <c r="AD1883">
        <v>0</v>
      </c>
      <c r="AE1883" s="3">
        <v>2972</v>
      </c>
      <c r="AF1883" s="3">
        <f t="shared" si="118"/>
        <v>0</v>
      </c>
      <c r="AG1883" s="3">
        <v>2972</v>
      </c>
      <c r="AH1883" s="3">
        <f t="shared" si="120"/>
        <v>3070.0759999999996</v>
      </c>
      <c r="AI1883" s="3">
        <f t="shared" si="121"/>
        <v>3168.3184319999996</v>
      </c>
      <c r="AJ1883">
        <v>0</v>
      </c>
      <c r="AK1883">
        <v>0</v>
      </c>
      <c r="AL1883">
        <v>0</v>
      </c>
      <c r="AM1883">
        <f t="shared" si="119"/>
        <v>0</v>
      </c>
      <c r="AN1883">
        <v>2972</v>
      </c>
      <c r="AO1883">
        <v>0</v>
      </c>
    </row>
    <row r="1884" spans="1:41" hidden="1" x14ac:dyDescent="0.3">
      <c r="A1884">
        <v>12250</v>
      </c>
      <c r="B1884">
        <v>231986</v>
      </c>
      <c r="C1884">
        <v>256387</v>
      </c>
      <c r="D1884">
        <v>6521</v>
      </c>
      <c r="G1884" t="s">
        <v>1910</v>
      </c>
      <c r="H1884" t="s">
        <v>1911</v>
      </c>
      <c r="I1884">
        <v>0</v>
      </c>
      <c r="J1884" t="s">
        <v>519</v>
      </c>
      <c r="K1884" t="s">
        <v>520</v>
      </c>
      <c r="L1884">
        <v>5</v>
      </c>
      <c r="M1884">
        <v>58</v>
      </c>
      <c r="N1884" t="s">
        <v>617</v>
      </c>
      <c r="O1884" t="s">
        <v>618</v>
      </c>
      <c r="P1884" t="s">
        <v>619</v>
      </c>
      <c r="Q1884" t="s">
        <v>524</v>
      </c>
      <c r="R1884" t="s">
        <v>525</v>
      </c>
      <c r="S1884" t="s">
        <v>526</v>
      </c>
      <c r="T1884" t="s">
        <v>527</v>
      </c>
      <c r="U1884" t="s">
        <v>779</v>
      </c>
      <c r="V1884" t="s">
        <v>780</v>
      </c>
      <c r="W1884" t="s">
        <v>541</v>
      </c>
      <c r="X1884" t="s">
        <v>542</v>
      </c>
      <c r="Y1884" t="s">
        <v>1102</v>
      </c>
      <c r="Z1884" t="s">
        <v>1103</v>
      </c>
      <c r="AA1884" t="s">
        <v>24</v>
      </c>
      <c r="AB1884" s="3">
        <v>34020</v>
      </c>
      <c r="AC1884">
        <v>0</v>
      </c>
      <c r="AD1884">
        <v>0</v>
      </c>
      <c r="AE1884" s="3">
        <v>34020</v>
      </c>
      <c r="AF1884" s="3">
        <f t="shared" si="118"/>
        <v>0</v>
      </c>
      <c r="AG1884" s="3">
        <v>34020</v>
      </c>
      <c r="AH1884" s="3">
        <f t="shared" si="120"/>
        <v>35142.659999999996</v>
      </c>
      <c r="AI1884" s="3">
        <f t="shared" si="121"/>
        <v>36267.225119999996</v>
      </c>
      <c r="AJ1884">
        <v>0</v>
      </c>
      <c r="AK1884">
        <v>0</v>
      </c>
      <c r="AL1884">
        <v>1850</v>
      </c>
      <c r="AM1884">
        <f t="shared" si="119"/>
        <v>3700</v>
      </c>
      <c r="AN1884">
        <v>32170</v>
      </c>
      <c r="AO1884">
        <v>5.44</v>
      </c>
    </row>
    <row r="1885" spans="1:41" hidden="1" x14ac:dyDescent="0.3">
      <c r="A1885">
        <v>11501</v>
      </c>
      <c r="B1885">
        <v>226344</v>
      </c>
      <c r="C1885">
        <v>257977</v>
      </c>
      <c r="D1885">
        <v>2298</v>
      </c>
      <c r="G1885" t="s">
        <v>1691</v>
      </c>
      <c r="H1885" t="s">
        <v>1692</v>
      </c>
      <c r="I1885">
        <v>0</v>
      </c>
      <c r="J1885" t="s">
        <v>519</v>
      </c>
      <c r="K1885" t="s">
        <v>520</v>
      </c>
      <c r="L1885">
        <v>2</v>
      </c>
      <c r="M1885">
        <v>33</v>
      </c>
      <c r="N1885" t="s">
        <v>610</v>
      </c>
      <c r="O1885" t="s">
        <v>611</v>
      </c>
      <c r="P1885" t="s">
        <v>612</v>
      </c>
      <c r="Q1885" t="s">
        <v>524</v>
      </c>
      <c r="R1885" t="s">
        <v>525</v>
      </c>
      <c r="S1885" t="s">
        <v>526</v>
      </c>
      <c r="T1885" t="s">
        <v>527</v>
      </c>
      <c r="U1885" t="s">
        <v>554</v>
      </c>
      <c r="V1885" t="s">
        <v>555</v>
      </c>
      <c r="W1885" t="s">
        <v>613</v>
      </c>
      <c r="X1885" t="s">
        <v>614</v>
      </c>
      <c r="Y1885" t="s">
        <v>532</v>
      </c>
      <c r="Z1885" t="s">
        <v>533</v>
      </c>
      <c r="AA1885" t="s">
        <v>28</v>
      </c>
      <c r="AB1885" s="3">
        <v>2822</v>
      </c>
      <c r="AC1885">
        <v>0</v>
      </c>
      <c r="AD1885">
        <v>0</v>
      </c>
      <c r="AE1885" s="3">
        <v>2822</v>
      </c>
      <c r="AF1885" s="3">
        <f t="shared" si="118"/>
        <v>0</v>
      </c>
      <c r="AG1885" s="3">
        <v>2822</v>
      </c>
      <c r="AH1885" s="3">
        <f t="shared" si="120"/>
        <v>2915.1259999999997</v>
      </c>
      <c r="AI1885" s="3">
        <f t="shared" si="121"/>
        <v>3008.4100319999998</v>
      </c>
      <c r="AJ1885">
        <v>0</v>
      </c>
      <c r="AK1885">
        <v>0</v>
      </c>
      <c r="AL1885">
        <v>0</v>
      </c>
      <c r="AM1885">
        <f t="shared" si="119"/>
        <v>0</v>
      </c>
      <c r="AN1885">
        <v>2822</v>
      </c>
      <c r="AO1885">
        <v>0</v>
      </c>
    </row>
    <row r="1886" spans="1:41" hidden="1" x14ac:dyDescent="0.3">
      <c r="A1886">
        <v>11134</v>
      </c>
      <c r="B1886">
        <v>225003</v>
      </c>
      <c r="C1886">
        <v>257136</v>
      </c>
      <c r="D1886">
        <v>450</v>
      </c>
      <c r="G1886" t="s">
        <v>1460</v>
      </c>
      <c r="H1886" t="s">
        <v>1461</v>
      </c>
      <c r="I1886">
        <v>0</v>
      </c>
      <c r="J1886" t="s">
        <v>519</v>
      </c>
      <c r="K1886" t="s">
        <v>520</v>
      </c>
      <c r="L1886">
        <v>4</v>
      </c>
      <c r="M1886">
        <v>86</v>
      </c>
      <c r="N1886" t="s">
        <v>1462</v>
      </c>
      <c r="O1886" t="s">
        <v>575</v>
      </c>
      <c r="P1886" t="s">
        <v>576</v>
      </c>
      <c r="Q1886" t="s">
        <v>524</v>
      </c>
      <c r="R1886" t="s">
        <v>525</v>
      </c>
      <c r="S1886" t="s">
        <v>526</v>
      </c>
      <c r="T1886" t="s">
        <v>527</v>
      </c>
      <c r="U1886" t="s">
        <v>554</v>
      </c>
      <c r="V1886" t="s">
        <v>555</v>
      </c>
      <c r="W1886" t="s">
        <v>541</v>
      </c>
      <c r="X1886" t="s">
        <v>542</v>
      </c>
      <c r="Y1886" t="s">
        <v>597</v>
      </c>
      <c r="Z1886" t="s">
        <v>598</v>
      </c>
      <c r="AA1886" t="s">
        <v>29</v>
      </c>
      <c r="AB1886" s="3">
        <v>2000</v>
      </c>
      <c r="AC1886">
        <v>0</v>
      </c>
      <c r="AD1886">
        <v>0</v>
      </c>
      <c r="AE1886" s="3">
        <v>2000</v>
      </c>
      <c r="AF1886" s="3">
        <f t="shared" si="118"/>
        <v>0</v>
      </c>
      <c r="AG1886" s="3">
        <v>2000</v>
      </c>
      <c r="AH1886" s="3">
        <f t="shared" si="120"/>
        <v>2066</v>
      </c>
      <c r="AI1886" s="3">
        <f t="shared" si="121"/>
        <v>2132.1120000000001</v>
      </c>
      <c r="AJ1886">
        <v>0</v>
      </c>
      <c r="AK1886">
        <v>0</v>
      </c>
      <c r="AL1886">
        <v>0</v>
      </c>
      <c r="AM1886">
        <f t="shared" si="119"/>
        <v>0</v>
      </c>
      <c r="AN1886">
        <v>2000</v>
      </c>
      <c r="AO1886">
        <v>0</v>
      </c>
    </row>
    <row r="1887" spans="1:41" hidden="1" x14ac:dyDescent="0.3">
      <c r="A1887">
        <v>12256</v>
      </c>
      <c r="B1887">
        <v>231969</v>
      </c>
      <c r="C1887">
        <v>256370</v>
      </c>
      <c r="D1887">
        <v>6590</v>
      </c>
      <c r="G1887" t="s">
        <v>1936</v>
      </c>
      <c r="H1887" t="s">
        <v>1937</v>
      </c>
      <c r="I1887">
        <v>0</v>
      </c>
      <c r="J1887" t="s">
        <v>519</v>
      </c>
      <c r="K1887" t="s">
        <v>520</v>
      </c>
      <c r="L1887">
        <v>5</v>
      </c>
      <c r="M1887">
        <v>58</v>
      </c>
      <c r="N1887" t="s">
        <v>617</v>
      </c>
      <c r="O1887" t="s">
        <v>618</v>
      </c>
      <c r="P1887" t="s">
        <v>619</v>
      </c>
      <c r="Q1887" t="s">
        <v>524</v>
      </c>
      <c r="R1887" t="s">
        <v>525</v>
      </c>
      <c r="S1887" t="s">
        <v>526</v>
      </c>
      <c r="T1887" t="s">
        <v>527</v>
      </c>
      <c r="U1887" t="s">
        <v>779</v>
      </c>
      <c r="V1887" t="s">
        <v>780</v>
      </c>
      <c r="W1887" t="s">
        <v>541</v>
      </c>
      <c r="X1887" t="s">
        <v>542</v>
      </c>
      <c r="Y1887" t="s">
        <v>1102</v>
      </c>
      <c r="Z1887" t="s">
        <v>1103</v>
      </c>
      <c r="AA1887" t="s">
        <v>24</v>
      </c>
      <c r="AB1887" s="3">
        <v>34020</v>
      </c>
      <c r="AC1887">
        <v>0</v>
      </c>
      <c r="AD1887">
        <v>0</v>
      </c>
      <c r="AE1887" s="3">
        <v>34020</v>
      </c>
      <c r="AF1887" s="3">
        <f t="shared" si="118"/>
        <v>0</v>
      </c>
      <c r="AG1887" s="3">
        <v>34020</v>
      </c>
      <c r="AH1887" s="3">
        <f t="shared" si="120"/>
        <v>35142.659999999996</v>
      </c>
      <c r="AI1887" s="3">
        <f t="shared" si="121"/>
        <v>36267.225119999996</v>
      </c>
      <c r="AJ1887">
        <v>0</v>
      </c>
      <c r="AK1887">
        <v>0</v>
      </c>
      <c r="AL1887">
        <v>13255.26</v>
      </c>
      <c r="AM1887">
        <f t="shared" si="119"/>
        <v>26510.52</v>
      </c>
      <c r="AN1887">
        <v>20764.740000000002</v>
      </c>
      <c r="AO1887">
        <v>38.96</v>
      </c>
    </row>
    <row r="1888" spans="1:41" hidden="1" x14ac:dyDescent="0.3">
      <c r="A1888">
        <v>11148</v>
      </c>
      <c r="B1888">
        <v>225857</v>
      </c>
      <c r="C1888">
        <v>257462</v>
      </c>
      <c r="D1888">
        <v>464</v>
      </c>
      <c r="G1888" t="s">
        <v>1490</v>
      </c>
      <c r="H1888" t="s">
        <v>1491</v>
      </c>
      <c r="I1888">
        <v>0</v>
      </c>
      <c r="J1888" t="s">
        <v>519</v>
      </c>
      <c r="K1888" t="s">
        <v>520</v>
      </c>
      <c r="L1888">
        <v>5</v>
      </c>
      <c r="M1888">
        <v>83</v>
      </c>
      <c r="N1888" t="s">
        <v>898</v>
      </c>
      <c r="O1888" t="s">
        <v>899</v>
      </c>
      <c r="P1888" t="s">
        <v>900</v>
      </c>
      <c r="Q1888" t="s">
        <v>524</v>
      </c>
      <c r="R1888" t="s">
        <v>525</v>
      </c>
      <c r="S1888" t="s">
        <v>526</v>
      </c>
      <c r="T1888" t="s">
        <v>527</v>
      </c>
      <c r="U1888" t="s">
        <v>554</v>
      </c>
      <c r="V1888" t="s">
        <v>555</v>
      </c>
      <c r="W1888" t="s">
        <v>541</v>
      </c>
      <c r="X1888" t="s">
        <v>542</v>
      </c>
      <c r="Y1888" t="s">
        <v>601</v>
      </c>
      <c r="Z1888" t="s">
        <v>602</v>
      </c>
      <c r="AA1888" t="s">
        <v>29</v>
      </c>
      <c r="AB1888" s="3">
        <v>2000</v>
      </c>
      <c r="AC1888">
        <v>0</v>
      </c>
      <c r="AD1888">
        <v>0</v>
      </c>
      <c r="AE1888" s="3">
        <v>2000</v>
      </c>
      <c r="AF1888" s="3">
        <f t="shared" si="118"/>
        <v>0</v>
      </c>
      <c r="AG1888" s="3">
        <v>2000</v>
      </c>
      <c r="AH1888" s="3">
        <f t="shared" si="120"/>
        <v>2066</v>
      </c>
      <c r="AI1888" s="3">
        <f t="shared" si="121"/>
        <v>2132.1120000000001</v>
      </c>
      <c r="AJ1888">
        <v>0</v>
      </c>
      <c r="AK1888">
        <v>0</v>
      </c>
      <c r="AL1888">
        <v>0</v>
      </c>
      <c r="AM1888">
        <f t="shared" si="119"/>
        <v>0</v>
      </c>
      <c r="AN1888">
        <v>2000</v>
      </c>
      <c r="AO1888">
        <v>0</v>
      </c>
    </row>
    <row r="1889" spans="1:41" hidden="1" x14ac:dyDescent="0.3">
      <c r="A1889">
        <v>11204</v>
      </c>
      <c r="B1889">
        <v>203127</v>
      </c>
      <c r="C1889">
        <v>240586</v>
      </c>
      <c r="D1889">
        <v>520</v>
      </c>
      <c r="G1889" t="s">
        <v>1386</v>
      </c>
      <c r="H1889" t="s">
        <v>1387</v>
      </c>
      <c r="I1889">
        <v>0</v>
      </c>
      <c r="J1889" t="s">
        <v>519</v>
      </c>
      <c r="K1889" t="s">
        <v>520</v>
      </c>
      <c r="L1889">
        <v>5</v>
      </c>
      <c r="M1889">
        <v>92</v>
      </c>
      <c r="N1889" t="s">
        <v>355</v>
      </c>
      <c r="O1889" t="s">
        <v>545</v>
      </c>
      <c r="P1889" t="s">
        <v>546</v>
      </c>
      <c r="Q1889" t="s">
        <v>524</v>
      </c>
      <c r="R1889" t="s">
        <v>525</v>
      </c>
      <c r="S1889" t="s">
        <v>526</v>
      </c>
      <c r="T1889" t="s">
        <v>527</v>
      </c>
      <c r="U1889" t="s">
        <v>554</v>
      </c>
      <c r="V1889" t="s">
        <v>555</v>
      </c>
      <c r="W1889" t="s">
        <v>541</v>
      </c>
      <c r="X1889" t="s">
        <v>542</v>
      </c>
      <c r="Y1889" t="s">
        <v>597</v>
      </c>
      <c r="Z1889" t="s">
        <v>598</v>
      </c>
      <c r="AA1889" t="s">
        <v>29</v>
      </c>
      <c r="AB1889" s="3">
        <v>2000</v>
      </c>
      <c r="AC1889">
        <v>0</v>
      </c>
      <c r="AD1889">
        <v>0</v>
      </c>
      <c r="AE1889" s="3">
        <v>2000</v>
      </c>
      <c r="AF1889" s="3">
        <f t="shared" si="118"/>
        <v>0</v>
      </c>
      <c r="AG1889" s="3">
        <v>2000</v>
      </c>
      <c r="AH1889" s="3">
        <f t="shared" si="120"/>
        <v>2066</v>
      </c>
      <c r="AI1889" s="3">
        <f t="shared" si="121"/>
        <v>2132.1120000000001</v>
      </c>
      <c r="AJ1889">
        <v>0</v>
      </c>
      <c r="AK1889">
        <v>0</v>
      </c>
      <c r="AL1889">
        <v>0</v>
      </c>
      <c r="AM1889">
        <f t="shared" si="119"/>
        <v>0</v>
      </c>
      <c r="AN1889">
        <v>2000</v>
      </c>
      <c r="AO1889">
        <v>0</v>
      </c>
    </row>
    <row r="1890" spans="1:41" hidden="1" x14ac:dyDescent="0.3">
      <c r="A1890">
        <v>10700</v>
      </c>
      <c r="B1890">
        <v>224711</v>
      </c>
      <c r="C1890">
        <v>256979</v>
      </c>
      <c r="D1890">
        <v>16</v>
      </c>
      <c r="G1890" t="s">
        <v>608</v>
      </c>
      <c r="H1890" t="s">
        <v>609</v>
      </c>
      <c r="I1890">
        <v>0</v>
      </c>
      <c r="J1890" t="s">
        <v>519</v>
      </c>
      <c r="K1890" t="s">
        <v>520</v>
      </c>
      <c r="L1890">
        <v>2</v>
      </c>
      <c r="M1890">
        <v>33</v>
      </c>
      <c r="N1890" t="s">
        <v>610</v>
      </c>
      <c r="O1890" t="s">
        <v>611</v>
      </c>
      <c r="P1890" t="s">
        <v>612</v>
      </c>
      <c r="Q1890" t="s">
        <v>524</v>
      </c>
      <c r="R1890" t="s">
        <v>525</v>
      </c>
      <c r="S1890" t="s">
        <v>526</v>
      </c>
      <c r="T1890" t="s">
        <v>527</v>
      </c>
      <c r="U1890" t="s">
        <v>528</v>
      </c>
      <c r="V1890" t="s">
        <v>529</v>
      </c>
      <c r="W1890" t="s">
        <v>613</v>
      </c>
      <c r="X1890" t="s">
        <v>614</v>
      </c>
      <c r="Y1890" t="s">
        <v>532</v>
      </c>
      <c r="Z1890" t="s">
        <v>533</v>
      </c>
      <c r="AA1890" t="s">
        <v>28</v>
      </c>
      <c r="AB1890" s="3">
        <v>2774</v>
      </c>
      <c r="AC1890">
        <v>0</v>
      </c>
      <c r="AD1890">
        <v>0</v>
      </c>
      <c r="AE1890" s="3">
        <v>2774</v>
      </c>
      <c r="AF1890" s="3">
        <f t="shared" si="118"/>
        <v>0</v>
      </c>
      <c r="AG1890" s="3">
        <v>2774</v>
      </c>
      <c r="AH1890" s="3">
        <f t="shared" si="120"/>
        <v>2865.5419999999999</v>
      </c>
      <c r="AI1890" s="3">
        <f t="shared" si="121"/>
        <v>2957.2393440000001</v>
      </c>
      <c r="AJ1890">
        <v>0</v>
      </c>
      <c r="AK1890">
        <v>0</v>
      </c>
      <c r="AL1890">
        <v>0</v>
      </c>
      <c r="AM1890">
        <f t="shared" si="119"/>
        <v>0</v>
      </c>
      <c r="AN1890">
        <v>2774</v>
      </c>
      <c r="AO1890">
        <v>0</v>
      </c>
    </row>
    <row r="1891" spans="1:41" hidden="1" x14ac:dyDescent="0.3">
      <c r="A1891">
        <v>11498</v>
      </c>
      <c r="B1891">
        <v>225872</v>
      </c>
      <c r="C1891">
        <v>257473</v>
      </c>
      <c r="D1891">
        <v>2295</v>
      </c>
      <c r="G1891" t="s">
        <v>1685</v>
      </c>
      <c r="H1891" t="s">
        <v>1686</v>
      </c>
      <c r="I1891">
        <v>0</v>
      </c>
      <c r="J1891" t="s">
        <v>519</v>
      </c>
      <c r="K1891" t="s">
        <v>520</v>
      </c>
      <c r="L1891">
        <v>2</v>
      </c>
      <c r="M1891">
        <v>33</v>
      </c>
      <c r="N1891" t="s">
        <v>610</v>
      </c>
      <c r="O1891" t="s">
        <v>611</v>
      </c>
      <c r="P1891" t="s">
        <v>612</v>
      </c>
      <c r="Q1891" t="s">
        <v>524</v>
      </c>
      <c r="R1891" t="s">
        <v>525</v>
      </c>
      <c r="S1891" t="s">
        <v>526</v>
      </c>
      <c r="T1891" t="s">
        <v>527</v>
      </c>
      <c r="U1891" t="s">
        <v>554</v>
      </c>
      <c r="V1891" t="s">
        <v>555</v>
      </c>
      <c r="W1891" t="s">
        <v>613</v>
      </c>
      <c r="X1891" t="s">
        <v>614</v>
      </c>
      <c r="Y1891" t="s">
        <v>944</v>
      </c>
      <c r="Z1891" t="s">
        <v>945</v>
      </c>
      <c r="AA1891" t="s">
        <v>29</v>
      </c>
      <c r="AB1891" s="3">
        <v>2000</v>
      </c>
      <c r="AC1891">
        <v>0</v>
      </c>
      <c r="AD1891">
        <v>0</v>
      </c>
      <c r="AE1891" s="3">
        <v>2000</v>
      </c>
      <c r="AF1891" s="3">
        <f t="shared" si="118"/>
        <v>0</v>
      </c>
      <c r="AG1891" s="3">
        <v>2000</v>
      </c>
      <c r="AH1891" s="3">
        <f t="shared" si="120"/>
        <v>2066</v>
      </c>
      <c r="AI1891" s="3">
        <f t="shared" si="121"/>
        <v>2132.1120000000001</v>
      </c>
      <c r="AJ1891">
        <v>0</v>
      </c>
      <c r="AK1891">
        <v>0</v>
      </c>
      <c r="AL1891">
        <v>173.91</v>
      </c>
      <c r="AM1891">
        <f t="shared" si="119"/>
        <v>347.82</v>
      </c>
      <c r="AN1891">
        <v>1826.09</v>
      </c>
      <c r="AO1891">
        <v>8.6999999999999993</v>
      </c>
    </row>
    <row r="1892" spans="1:41" hidden="1" x14ac:dyDescent="0.3">
      <c r="A1892">
        <v>12600</v>
      </c>
      <c r="B1892">
        <v>224811</v>
      </c>
      <c r="C1892">
        <v>257015</v>
      </c>
      <c r="D1892">
        <v>8616</v>
      </c>
      <c r="G1892" t="s">
        <v>2122</v>
      </c>
      <c r="H1892" t="s">
        <v>2123</v>
      </c>
      <c r="I1892">
        <v>0</v>
      </c>
      <c r="J1892" t="s">
        <v>519</v>
      </c>
      <c r="K1892" t="s">
        <v>520</v>
      </c>
      <c r="L1892">
        <v>5</v>
      </c>
      <c r="M1892">
        <v>58</v>
      </c>
      <c r="N1892" t="s">
        <v>617</v>
      </c>
      <c r="O1892" t="s">
        <v>618</v>
      </c>
      <c r="P1892" t="s">
        <v>619</v>
      </c>
      <c r="Q1892" t="s">
        <v>524</v>
      </c>
      <c r="R1892" t="s">
        <v>525</v>
      </c>
      <c r="S1892" t="s">
        <v>526</v>
      </c>
      <c r="T1892" t="s">
        <v>527</v>
      </c>
      <c r="U1892" t="s">
        <v>779</v>
      </c>
      <c r="V1892" t="s">
        <v>780</v>
      </c>
      <c r="W1892" t="s">
        <v>541</v>
      </c>
      <c r="X1892" t="s">
        <v>542</v>
      </c>
      <c r="Y1892" t="s">
        <v>532</v>
      </c>
      <c r="Z1892" t="s">
        <v>533</v>
      </c>
      <c r="AA1892" t="s">
        <v>28</v>
      </c>
      <c r="AB1892" s="3">
        <v>2700</v>
      </c>
      <c r="AC1892">
        <v>0</v>
      </c>
      <c r="AD1892">
        <v>0</v>
      </c>
      <c r="AE1892" s="3">
        <v>2700</v>
      </c>
      <c r="AF1892" s="3">
        <f t="shared" si="118"/>
        <v>0</v>
      </c>
      <c r="AG1892" s="3">
        <v>2700</v>
      </c>
      <c r="AH1892" s="3">
        <f t="shared" si="120"/>
        <v>2789.1</v>
      </c>
      <c r="AI1892" s="3">
        <f t="shared" si="121"/>
        <v>2878.3512000000001</v>
      </c>
      <c r="AJ1892">
        <v>0</v>
      </c>
      <c r="AK1892">
        <v>0</v>
      </c>
      <c r="AL1892">
        <v>0</v>
      </c>
      <c r="AM1892">
        <f t="shared" si="119"/>
        <v>0</v>
      </c>
      <c r="AN1892">
        <v>2700</v>
      </c>
      <c r="AO1892">
        <v>0</v>
      </c>
    </row>
    <row r="1893" spans="1:41" hidden="1" x14ac:dyDescent="0.3">
      <c r="A1893">
        <v>11524</v>
      </c>
      <c r="B1893">
        <v>225904</v>
      </c>
      <c r="C1893">
        <v>257496</v>
      </c>
      <c r="D1893">
        <v>2321</v>
      </c>
      <c r="G1893" t="s">
        <v>1737</v>
      </c>
      <c r="H1893" t="s">
        <v>1738</v>
      </c>
      <c r="I1893">
        <v>0</v>
      </c>
      <c r="J1893" t="s">
        <v>519</v>
      </c>
      <c r="K1893" t="s">
        <v>520</v>
      </c>
      <c r="L1893">
        <v>6</v>
      </c>
      <c r="M1893">
        <v>64</v>
      </c>
      <c r="N1893" t="s">
        <v>626</v>
      </c>
      <c r="O1893" t="s">
        <v>627</v>
      </c>
      <c r="P1893" t="s">
        <v>628</v>
      </c>
      <c r="Q1893" t="s">
        <v>524</v>
      </c>
      <c r="R1893" t="s">
        <v>525</v>
      </c>
      <c r="S1893" t="s">
        <v>526</v>
      </c>
      <c r="T1893" t="s">
        <v>527</v>
      </c>
      <c r="U1893" t="s">
        <v>554</v>
      </c>
      <c r="V1893" t="s">
        <v>555</v>
      </c>
      <c r="W1893" t="s">
        <v>629</v>
      </c>
      <c r="X1893" t="s">
        <v>630</v>
      </c>
      <c r="Y1893" t="s">
        <v>944</v>
      </c>
      <c r="Z1893" t="s">
        <v>945</v>
      </c>
      <c r="AA1893" t="s">
        <v>29</v>
      </c>
      <c r="AB1893" s="3">
        <v>2000</v>
      </c>
      <c r="AC1893">
        <v>0</v>
      </c>
      <c r="AD1893">
        <v>0</v>
      </c>
      <c r="AE1893" s="3">
        <v>2000</v>
      </c>
      <c r="AF1893" s="3">
        <f t="shared" si="118"/>
        <v>0</v>
      </c>
      <c r="AG1893" s="3">
        <v>2000</v>
      </c>
      <c r="AH1893" s="3">
        <f t="shared" si="120"/>
        <v>2066</v>
      </c>
      <c r="AI1893" s="3">
        <f t="shared" si="121"/>
        <v>2132.1120000000001</v>
      </c>
      <c r="AJ1893">
        <v>0</v>
      </c>
      <c r="AK1893">
        <v>0</v>
      </c>
      <c r="AL1893">
        <v>0</v>
      </c>
      <c r="AM1893">
        <f t="shared" si="119"/>
        <v>0</v>
      </c>
      <c r="AN1893">
        <v>2000</v>
      </c>
      <c r="AO1893">
        <v>0</v>
      </c>
    </row>
    <row r="1894" spans="1:41" hidden="1" x14ac:dyDescent="0.3">
      <c r="A1894">
        <v>12259</v>
      </c>
      <c r="B1894">
        <v>231966</v>
      </c>
      <c r="C1894">
        <v>256367</v>
      </c>
      <c r="D1894">
        <v>6593</v>
      </c>
      <c r="G1894" t="s">
        <v>1946</v>
      </c>
      <c r="H1894" t="s">
        <v>1947</v>
      </c>
      <c r="I1894">
        <v>0</v>
      </c>
      <c r="J1894" t="s">
        <v>519</v>
      </c>
      <c r="K1894" t="s">
        <v>520</v>
      </c>
      <c r="L1894">
        <v>5</v>
      </c>
      <c r="M1894">
        <v>58</v>
      </c>
      <c r="N1894" t="s">
        <v>617</v>
      </c>
      <c r="O1894" t="s">
        <v>618</v>
      </c>
      <c r="P1894" t="s">
        <v>619</v>
      </c>
      <c r="Q1894" t="s">
        <v>524</v>
      </c>
      <c r="R1894" t="s">
        <v>525</v>
      </c>
      <c r="S1894" t="s">
        <v>526</v>
      </c>
      <c r="T1894" t="s">
        <v>527</v>
      </c>
      <c r="U1894" t="s">
        <v>779</v>
      </c>
      <c r="V1894" t="s">
        <v>780</v>
      </c>
      <c r="W1894" t="s">
        <v>541</v>
      </c>
      <c r="X1894" t="s">
        <v>542</v>
      </c>
      <c r="Y1894" t="s">
        <v>1102</v>
      </c>
      <c r="Z1894" t="s">
        <v>1103</v>
      </c>
      <c r="AA1894" t="s">
        <v>24</v>
      </c>
      <c r="AB1894" s="3">
        <v>34020</v>
      </c>
      <c r="AC1894">
        <v>0</v>
      </c>
      <c r="AD1894">
        <v>0</v>
      </c>
      <c r="AE1894" s="3">
        <v>34020</v>
      </c>
      <c r="AF1894" s="3">
        <f t="shared" ref="AF1894:AF1957" si="122">AG1894-AE1894</f>
        <v>0</v>
      </c>
      <c r="AG1894" s="3">
        <v>34020</v>
      </c>
      <c r="AH1894" s="3">
        <f t="shared" si="120"/>
        <v>35142.659999999996</v>
      </c>
      <c r="AI1894" s="3">
        <f t="shared" si="121"/>
        <v>36267.225119999996</v>
      </c>
      <c r="AJ1894">
        <v>0</v>
      </c>
      <c r="AK1894">
        <v>0</v>
      </c>
      <c r="AL1894">
        <v>5168.83</v>
      </c>
      <c r="AM1894">
        <f t="shared" ref="AM1894:AM1957" si="123">AL1894*2</f>
        <v>10337.66</v>
      </c>
      <c r="AN1894">
        <v>28851.17</v>
      </c>
      <c r="AO1894">
        <v>15.19</v>
      </c>
    </row>
    <row r="1895" spans="1:41" hidden="1" x14ac:dyDescent="0.3">
      <c r="A1895">
        <v>11124</v>
      </c>
      <c r="B1895">
        <v>200428</v>
      </c>
      <c r="C1895">
        <v>237933</v>
      </c>
      <c r="D1895">
        <v>440</v>
      </c>
      <c r="G1895" t="s">
        <v>1444</v>
      </c>
      <c r="H1895" t="s">
        <v>1445</v>
      </c>
      <c r="I1895">
        <v>0</v>
      </c>
      <c r="J1895" t="s">
        <v>519</v>
      </c>
      <c r="K1895" t="s">
        <v>520</v>
      </c>
      <c r="L1895">
        <v>10</v>
      </c>
      <c r="M1895">
        <v>96</v>
      </c>
      <c r="N1895" t="s">
        <v>551</v>
      </c>
      <c r="O1895" t="s">
        <v>552</v>
      </c>
      <c r="P1895" t="s">
        <v>553</v>
      </c>
      <c r="Q1895" t="s">
        <v>524</v>
      </c>
      <c r="R1895" t="s">
        <v>525</v>
      </c>
      <c r="S1895" t="s">
        <v>526</v>
      </c>
      <c r="T1895" t="s">
        <v>527</v>
      </c>
      <c r="U1895" t="s">
        <v>554</v>
      </c>
      <c r="V1895" t="s">
        <v>555</v>
      </c>
      <c r="W1895" t="s">
        <v>541</v>
      </c>
      <c r="X1895" t="s">
        <v>542</v>
      </c>
      <c r="Y1895" t="s">
        <v>727</v>
      </c>
      <c r="Z1895" t="s">
        <v>728</v>
      </c>
      <c r="AA1895" t="s">
        <v>29</v>
      </c>
      <c r="AB1895" s="3">
        <v>1987</v>
      </c>
      <c r="AC1895">
        <v>0</v>
      </c>
      <c r="AD1895">
        <v>0</v>
      </c>
      <c r="AE1895" s="3">
        <v>1987</v>
      </c>
      <c r="AF1895" s="3">
        <f t="shared" si="122"/>
        <v>0</v>
      </c>
      <c r="AG1895" s="3">
        <v>1987</v>
      </c>
      <c r="AH1895" s="3">
        <f t="shared" si="120"/>
        <v>2052.5709999999999</v>
      </c>
      <c r="AI1895" s="3">
        <f t="shared" si="121"/>
        <v>2118.2532719999999</v>
      </c>
      <c r="AJ1895">
        <v>0</v>
      </c>
      <c r="AK1895">
        <v>0</v>
      </c>
      <c r="AL1895">
        <v>0</v>
      </c>
      <c r="AM1895">
        <f t="shared" si="123"/>
        <v>0</v>
      </c>
      <c r="AN1895">
        <v>1987</v>
      </c>
      <c r="AO1895">
        <v>0</v>
      </c>
    </row>
    <row r="1896" spans="1:41" hidden="1" x14ac:dyDescent="0.3">
      <c r="A1896">
        <v>12640</v>
      </c>
      <c r="B1896">
        <v>224827</v>
      </c>
      <c r="C1896">
        <v>257025</v>
      </c>
      <c r="D1896">
        <v>8656</v>
      </c>
      <c r="G1896" t="s">
        <v>2222</v>
      </c>
      <c r="H1896" t="s">
        <v>2223</v>
      </c>
      <c r="I1896">
        <v>0</v>
      </c>
      <c r="J1896" t="s">
        <v>519</v>
      </c>
      <c r="K1896" t="s">
        <v>520</v>
      </c>
      <c r="L1896">
        <v>5</v>
      </c>
      <c r="M1896">
        <v>58</v>
      </c>
      <c r="N1896" t="s">
        <v>617</v>
      </c>
      <c r="O1896" t="s">
        <v>618</v>
      </c>
      <c r="P1896" t="s">
        <v>619</v>
      </c>
      <c r="Q1896" t="s">
        <v>524</v>
      </c>
      <c r="R1896" t="s">
        <v>525</v>
      </c>
      <c r="S1896" t="s">
        <v>526</v>
      </c>
      <c r="T1896" t="s">
        <v>527</v>
      </c>
      <c r="U1896" t="s">
        <v>779</v>
      </c>
      <c r="V1896" t="s">
        <v>780</v>
      </c>
      <c r="W1896" t="s">
        <v>541</v>
      </c>
      <c r="X1896" t="s">
        <v>542</v>
      </c>
      <c r="Y1896" t="s">
        <v>532</v>
      </c>
      <c r="Z1896" t="s">
        <v>533</v>
      </c>
      <c r="AA1896" t="s">
        <v>28</v>
      </c>
      <c r="AB1896" s="3">
        <v>2700</v>
      </c>
      <c r="AC1896">
        <v>0</v>
      </c>
      <c r="AD1896">
        <v>0</v>
      </c>
      <c r="AE1896" s="3">
        <v>2700</v>
      </c>
      <c r="AF1896" s="3">
        <f t="shared" si="122"/>
        <v>0</v>
      </c>
      <c r="AG1896" s="3">
        <v>2700</v>
      </c>
      <c r="AH1896" s="3">
        <f t="shared" si="120"/>
        <v>2789.1</v>
      </c>
      <c r="AI1896" s="3">
        <f t="shared" si="121"/>
        <v>2878.3512000000001</v>
      </c>
      <c r="AJ1896">
        <v>0</v>
      </c>
      <c r="AK1896">
        <v>0</v>
      </c>
      <c r="AL1896">
        <v>0</v>
      </c>
      <c r="AM1896">
        <f t="shared" si="123"/>
        <v>0</v>
      </c>
      <c r="AN1896">
        <v>2700</v>
      </c>
      <c r="AO1896">
        <v>0</v>
      </c>
    </row>
    <row r="1897" spans="1:41" hidden="1" x14ac:dyDescent="0.3">
      <c r="A1897">
        <v>11105</v>
      </c>
      <c r="B1897">
        <v>203756</v>
      </c>
      <c r="C1897">
        <v>241199</v>
      </c>
      <c r="D1897">
        <v>421</v>
      </c>
      <c r="G1897" t="s">
        <v>1416</v>
      </c>
      <c r="H1897" t="s">
        <v>1417</v>
      </c>
      <c r="I1897">
        <v>0</v>
      </c>
      <c r="J1897" t="s">
        <v>519</v>
      </c>
      <c r="K1897" t="s">
        <v>520</v>
      </c>
      <c r="L1897">
        <v>2</v>
      </c>
      <c r="M1897">
        <v>26</v>
      </c>
      <c r="N1897" t="s">
        <v>767</v>
      </c>
      <c r="O1897" t="s">
        <v>768</v>
      </c>
      <c r="P1897" t="s">
        <v>769</v>
      </c>
      <c r="Q1897" t="s">
        <v>524</v>
      </c>
      <c r="R1897" t="s">
        <v>525</v>
      </c>
      <c r="S1897" t="s">
        <v>526</v>
      </c>
      <c r="T1897" t="s">
        <v>527</v>
      </c>
      <c r="U1897" t="s">
        <v>554</v>
      </c>
      <c r="V1897" t="s">
        <v>555</v>
      </c>
      <c r="W1897" t="s">
        <v>541</v>
      </c>
      <c r="X1897" t="s">
        <v>542</v>
      </c>
      <c r="Y1897" t="s">
        <v>603</v>
      </c>
      <c r="Z1897" t="s">
        <v>604</v>
      </c>
      <c r="AA1897" t="s">
        <v>29</v>
      </c>
      <c r="AB1897" s="3">
        <v>1923</v>
      </c>
      <c r="AC1897">
        <v>0</v>
      </c>
      <c r="AD1897">
        <v>0</v>
      </c>
      <c r="AE1897" s="3">
        <v>1923</v>
      </c>
      <c r="AF1897" s="3">
        <f t="shared" si="122"/>
        <v>0</v>
      </c>
      <c r="AG1897" s="3">
        <v>1923</v>
      </c>
      <c r="AH1897" s="3">
        <f t="shared" si="120"/>
        <v>1986.4589999999998</v>
      </c>
      <c r="AI1897" s="3">
        <f t="shared" si="121"/>
        <v>2050.0256879999997</v>
      </c>
      <c r="AJ1897">
        <v>0</v>
      </c>
      <c r="AK1897">
        <v>0</v>
      </c>
      <c r="AL1897">
        <v>0</v>
      </c>
      <c r="AM1897">
        <f t="shared" si="123"/>
        <v>0</v>
      </c>
      <c r="AN1897">
        <v>1923</v>
      </c>
      <c r="AO1897">
        <v>0</v>
      </c>
    </row>
    <row r="1898" spans="1:41" hidden="1" x14ac:dyDescent="0.3">
      <c r="A1898">
        <v>12316</v>
      </c>
      <c r="B1898">
        <v>224294</v>
      </c>
      <c r="C1898">
        <v>256734</v>
      </c>
      <c r="D1898">
        <v>6528</v>
      </c>
      <c r="G1898" t="s">
        <v>2042</v>
      </c>
      <c r="H1898" t="s">
        <v>2043</v>
      </c>
      <c r="I1898">
        <v>0</v>
      </c>
      <c r="J1898" t="s">
        <v>519</v>
      </c>
      <c r="K1898" t="s">
        <v>520</v>
      </c>
      <c r="L1898">
        <v>5</v>
      </c>
      <c r="M1898">
        <v>58</v>
      </c>
      <c r="N1898" t="s">
        <v>617</v>
      </c>
      <c r="O1898" t="s">
        <v>618</v>
      </c>
      <c r="P1898" t="s">
        <v>619</v>
      </c>
      <c r="Q1898" t="s">
        <v>524</v>
      </c>
      <c r="R1898" t="s">
        <v>525</v>
      </c>
      <c r="S1898" t="s">
        <v>526</v>
      </c>
      <c r="T1898" t="s">
        <v>527</v>
      </c>
      <c r="U1898" t="s">
        <v>779</v>
      </c>
      <c r="V1898" t="s">
        <v>780</v>
      </c>
      <c r="W1898" t="s">
        <v>530</v>
      </c>
      <c r="X1898" t="s">
        <v>531</v>
      </c>
      <c r="Y1898" t="s">
        <v>706</v>
      </c>
      <c r="Z1898" t="s">
        <v>707</v>
      </c>
      <c r="AA1898" t="s">
        <v>28</v>
      </c>
      <c r="AB1898" s="3">
        <v>2642</v>
      </c>
      <c r="AC1898">
        <v>0</v>
      </c>
      <c r="AD1898">
        <v>0</v>
      </c>
      <c r="AE1898" s="3">
        <v>2642</v>
      </c>
      <c r="AF1898" s="3">
        <f t="shared" si="122"/>
        <v>0</v>
      </c>
      <c r="AG1898" s="3">
        <v>2642</v>
      </c>
      <c r="AH1898" s="3">
        <f t="shared" si="120"/>
        <v>2729.1859999999997</v>
      </c>
      <c r="AI1898" s="3">
        <f t="shared" si="121"/>
        <v>2816.5199519999996</v>
      </c>
      <c r="AJ1898">
        <v>0</v>
      </c>
      <c r="AK1898">
        <v>0</v>
      </c>
      <c r="AL1898">
        <v>0</v>
      </c>
      <c r="AM1898">
        <f t="shared" si="123"/>
        <v>0</v>
      </c>
      <c r="AN1898">
        <v>2642</v>
      </c>
      <c r="AO1898">
        <v>0</v>
      </c>
    </row>
    <row r="1899" spans="1:41" hidden="1" x14ac:dyDescent="0.3">
      <c r="A1899">
        <v>12261</v>
      </c>
      <c r="B1899">
        <v>231978</v>
      </c>
      <c r="C1899">
        <v>256379</v>
      </c>
      <c r="D1899">
        <v>6595</v>
      </c>
      <c r="G1899" t="s">
        <v>1952</v>
      </c>
      <c r="H1899" t="s">
        <v>1953</v>
      </c>
      <c r="I1899">
        <v>0</v>
      </c>
      <c r="J1899" t="s">
        <v>519</v>
      </c>
      <c r="K1899" t="s">
        <v>520</v>
      </c>
      <c r="L1899">
        <v>5</v>
      </c>
      <c r="M1899">
        <v>58</v>
      </c>
      <c r="N1899" t="s">
        <v>617</v>
      </c>
      <c r="O1899" t="s">
        <v>618</v>
      </c>
      <c r="P1899" t="s">
        <v>619</v>
      </c>
      <c r="Q1899" t="s">
        <v>524</v>
      </c>
      <c r="R1899" t="s">
        <v>525</v>
      </c>
      <c r="S1899" t="s">
        <v>526</v>
      </c>
      <c r="T1899" t="s">
        <v>527</v>
      </c>
      <c r="U1899" t="s">
        <v>779</v>
      </c>
      <c r="V1899" t="s">
        <v>780</v>
      </c>
      <c r="W1899" t="s">
        <v>541</v>
      </c>
      <c r="X1899" t="s">
        <v>542</v>
      </c>
      <c r="Y1899" t="s">
        <v>1102</v>
      </c>
      <c r="Z1899" t="s">
        <v>1103</v>
      </c>
      <c r="AA1899" t="s">
        <v>24</v>
      </c>
      <c r="AB1899" s="3">
        <v>34020</v>
      </c>
      <c r="AC1899">
        <v>0</v>
      </c>
      <c r="AD1899">
        <v>0</v>
      </c>
      <c r="AE1899" s="3">
        <v>34020</v>
      </c>
      <c r="AF1899" s="3">
        <f t="shared" si="122"/>
        <v>0</v>
      </c>
      <c r="AG1899" s="3">
        <v>34020</v>
      </c>
      <c r="AH1899" s="3">
        <f t="shared" si="120"/>
        <v>35142.659999999996</v>
      </c>
      <c r="AI1899" s="3">
        <f t="shared" si="121"/>
        <v>36267.225119999996</v>
      </c>
      <c r="AJ1899">
        <v>0</v>
      </c>
      <c r="AK1899">
        <v>0</v>
      </c>
      <c r="AL1899">
        <v>8523.0400000000009</v>
      </c>
      <c r="AM1899">
        <f t="shared" si="123"/>
        <v>17046.080000000002</v>
      </c>
      <c r="AN1899">
        <v>25496.959999999999</v>
      </c>
      <c r="AO1899">
        <v>25.05</v>
      </c>
    </row>
    <row r="1900" spans="1:41" hidden="1" x14ac:dyDescent="0.3">
      <c r="A1900">
        <v>10893</v>
      </c>
      <c r="B1900">
        <v>204002</v>
      </c>
      <c r="C1900">
        <v>241439</v>
      </c>
      <c r="D1900">
        <v>209</v>
      </c>
      <c r="G1900" t="s">
        <v>1082</v>
      </c>
      <c r="H1900" t="s">
        <v>1083</v>
      </c>
      <c r="I1900">
        <v>0</v>
      </c>
      <c r="J1900" t="s">
        <v>519</v>
      </c>
      <c r="K1900" t="s">
        <v>520</v>
      </c>
      <c r="L1900">
        <v>2</v>
      </c>
      <c r="M1900">
        <v>33</v>
      </c>
      <c r="N1900" t="s">
        <v>610</v>
      </c>
      <c r="O1900" t="s">
        <v>611</v>
      </c>
      <c r="P1900" t="s">
        <v>612</v>
      </c>
      <c r="Q1900" t="s">
        <v>524</v>
      </c>
      <c r="R1900" t="s">
        <v>525</v>
      </c>
      <c r="S1900" t="s">
        <v>526</v>
      </c>
      <c r="T1900" t="s">
        <v>527</v>
      </c>
      <c r="U1900" t="s">
        <v>528</v>
      </c>
      <c r="V1900" t="s">
        <v>529</v>
      </c>
      <c r="W1900" t="s">
        <v>613</v>
      </c>
      <c r="X1900" t="s">
        <v>614</v>
      </c>
      <c r="Y1900" t="s">
        <v>532</v>
      </c>
      <c r="Z1900" t="s">
        <v>533</v>
      </c>
      <c r="AA1900" t="s">
        <v>28</v>
      </c>
      <c r="AB1900" s="3">
        <v>2500</v>
      </c>
      <c r="AC1900">
        <v>0</v>
      </c>
      <c r="AD1900">
        <v>0</v>
      </c>
      <c r="AE1900" s="3">
        <v>2500</v>
      </c>
      <c r="AF1900" s="3">
        <f t="shared" si="122"/>
        <v>0</v>
      </c>
      <c r="AG1900" s="3">
        <v>2500</v>
      </c>
      <c r="AH1900" s="3">
        <f t="shared" si="120"/>
        <v>2582.5</v>
      </c>
      <c r="AI1900" s="3">
        <f t="shared" si="121"/>
        <v>2665.14</v>
      </c>
      <c r="AJ1900">
        <v>0</v>
      </c>
      <c r="AK1900">
        <v>0</v>
      </c>
      <c r="AL1900">
        <v>0</v>
      </c>
      <c r="AM1900">
        <f t="shared" si="123"/>
        <v>0</v>
      </c>
      <c r="AN1900">
        <v>2500</v>
      </c>
      <c r="AO1900">
        <v>0</v>
      </c>
    </row>
    <row r="1901" spans="1:41" hidden="1" x14ac:dyDescent="0.3">
      <c r="A1901">
        <v>11501</v>
      </c>
      <c r="B1901">
        <v>225903</v>
      </c>
      <c r="C1901">
        <v>257495</v>
      </c>
      <c r="D1901">
        <v>2298</v>
      </c>
      <c r="G1901" t="s">
        <v>1691</v>
      </c>
      <c r="H1901" t="s">
        <v>1692</v>
      </c>
      <c r="I1901">
        <v>0</v>
      </c>
      <c r="J1901" t="s">
        <v>519</v>
      </c>
      <c r="K1901" t="s">
        <v>520</v>
      </c>
      <c r="L1901">
        <v>2</v>
      </c>
      <c r="M1901">
        <v>33</v>
      </c>
      <c r="N1901" t="s">
        <v>610</v>
      </c>
      <c r="O1901" t="s">
        <v>611</v>
      </c>
      <c r="P1901" t="s">
        <v>612</v>
      </c>
      <c r="Q1901" t="s">
        <v>524</v>
      </c>
      <c r="R1901" t="s">
        <v>525</v>
      </c>
      <c r="S1901" t="s">
        <v>526</v>
      </c>
      <c r="T1901" t="s">
        <v>527</v>
      </c>
      <c r="U1901" t="s">
        <v>554</v>
      </c>
      <c r="V1901" t="s">
        <v>555</v>
      </c>
      <c r="W1901" t="s">
        <v>613</v>
      </c>
      <c r="X1901" t="s">
        <v>614</v>
      </c>
      <c r="Y1901" t="s">
        <v>944</v>
      </c>
      <c r="Z1901" t="s">
        <v>945</v>
      </c>
      <c r="AA1901" t="s">
        <v>29</v>
      </c>
      <c r="AB1901" s="3">
        <v>1881</v>
      </c>
      <c r="AC1901">
        <v>0</v>
      </c>
      <c r="AD1901">
        <v>0</v>
      </c>
      <c r="AE1901" s="3">
        <v>1881</v>
      </c>
      <c r="AF1901" s="3">
        <f t="shared" si="122"/>
        <v>0</v>
      </c>
      <c r="AG1901" s="3">
        <v>1881</v>
      </c>
      <c r="AH1901" s="3">
        <f t="shared" si="120"/>
        <v>1943.0729999999999</v>
      </c>
      <c r="AI1901" s="3">
        <f t="shared" si="121"/>
        <v>2005.2513359999998</v>
      </c>
      <c r="AJ1901">
        <v>0</v>
      </c>
      <c r="AK1901">
        <v>0</v>
      </c>
      <c r="AL1901">
        <v>0</v>
      </c>
      <c r="AM1901">
        <f t="shared" si="123"/>
        <v>0</v>
      </c>
      <c r="AN1901">
        <v>1881</v>
      </c>
      <c r="AO1901">
        <v>0</v>
      </c>
    </row>
    <row r="1902" spans="1:41" hidden="1" x14ac:dyDescent="0.3">
      <c r="A1902">
        <v>10932</v>
      </c>
      <c r="B1902">
        <v>205371</v>
      </c>
      <c r="C1902">
        <v>242795</v>
      </c>
      <c r="D1902">
        <v>248</v>
      </c>
      <c r="G1902" t="s">
        <v>1134</v>
      </c>
      <c r="H1902" t="s">
        <v>1135</v>
      </c>
      <c r="I1902">
        <v>0</v>
      </c>
      <c r="J1902" t="s">
        <v>519</v>
      </c>
      <c r="K1902" t="s">
        <v>520</v>
      </c>
      <c r="L1902">
        <v>3</v>
      </c>
      <c r="M1902">
        <v>34</v>
      </c>
      <c r="N1902" t="s">
        <v>719</v>
      </c>
      <c r="O1902" t="s">
        <v>570</v>
      </c>
      <c r="P1902" t="s">
        <v>571</v>
      </c>
      <c r="Q1902" t="s">
        <v>524</v>
      </c>
      <c r="R1902" t="s">
        <v>525</v>
      </c>
      <c r="S1902" t="s">
        <v>526</v>
      </c>
      <c r="T1902" t="s">
        <v>527</v>
      </c>
      <c r="U1902" t="s">
        <v>554</v>
      </c>
      <c r="V1902" t="s">
        <v>555</v>
      </c>
      <c r="W1902" t="s">
        <v>541</v>
      </c>
      <c r="X1902" t="s">
        <v>542</v>
      </c>
      <c r="Y1902" t="s">
        <v>603</v>
      </c>
      <c r="Z1902" t="s">
        <v>604</v>
      </c>
      <c r="AA1902" t="s">
        <v>29</v>
      </c>
      <c r="AB1902" s="3">
        <v>1873</v>
      </c>
      <c r="AC1902">
        <v>0</v>
      </c>
      <c r="AD1902">
        <v>0</v>
      </c>
      <c r="AE1902" s="3">
        <v>1873</v>
      </c>
      <c r="AF1902" s="3">
        <f t="shared" si="122"/>
        <v>0</v>
      </c>
      <c r="AG1902" s="3">
        <v>1873</v>
      </c>
      <c r="AH1902" s="3">
        <f t="shared" si="120"/>
        <v>1934.8089999999997</v>
      </c>
      <c r="AI1902" s="3">
        <f t="shared" si="121"/>
        <v>1996.7228879999998</v>
      </c>
      <c r="AJ1902">
        <v>0</v>
      </c>
      <c r="AK1902">
        <v>0</v>
      </c>
      <c r="AL1902">
        <v>0</v>
      </c>
      <c r="AM1902">
        <f t="shared" si="123"/>
        <v>0</v>
      </c>
      <c r="AN1902">
        <v>1873</v>
      </c>
      <c r="AO1902">
        <v>0</v>
      </c>
    </row>
    <row r="1903" spans="1:41" hidden="1" x14ac:dyDescent="0.3">
      <c r="A1903">
        <v>11220</v>
      </c>
      <c r="B1903">
        <v>206582</v>
      </c>
      <c r="C1903">
        <v>243986</v>
      </c>
      <c r="D1903">
        <v>536</v>
      </c>
      <c r="G1903" t="s">
        <v>1620</v>
      </c>
      <c r="H1903" t="s">
        <v>1621</v>
      </c>
      <c r="I1903">
        <v>0</v>
      </c>
      <c r="J1903" t="s">
        <v>519</v>
      </c>
      <c r="K1903" t="s">
        <v>520</v>
      </c>
      <c r="L1903">
        <v>4</v>
      </c>
      <c r="M1903">
        <v>89</v>
      </c>
      <c r="N1903" t="s">
        <v>774</v>
      </c>
      <c r="O1903" t="s">
        <v>575</v>
      </c>
      <c r="P1903" t="s">
        <v>576</v>
      </c>
      <c r="Q1903" t="s">
        <v>524</v>
      </c>
      <c r="R1903" t="s">
        <v>525</v>
      </c>
      <c r="S1903" t="s">
        <v>526</v>
      </c>
      <c r="T1903" t="s">
        <v>527</v>
      </c>
      <c r="U1903" t="s">
        <v>554</v>
      </c>
      <c r="V1903" t="s">
        <v>555</v>
      </c>
      <c r="W1903" t="s">
        <v>541</v>
      </c>
      <c r="X1903" t="s">
        <v>542</v>
      </c>
      <c r="Y1903" t="s">
        <v>588</v>
      </c>
      <c r="Z1903" t="s">
        <v>589</v>
      </c>
      <c r="AA1903" t="s">
        <v>29</v>
      </c>
      <c r="AB1903" s="3">
        <v>1863</v>
      </c>
      <c r="AC1903">
        <v>0</v>
      </c>
      <c r="AD1903">
        <v>0</v>
      </c>
      <c r="AE1903" s="3">
        <v>1863</v>
      </c>
      <c r="AF1903" s="3">
        <f t="shared" si="122"/>
        <v>0</v>
      </c>
      <c r="AG1903" s="3">
        <v>1863</v>
      </c>
      <c r="AH1903" s="3">
        <f t="shared" si="120"/>
        <v>1924.4789999999998</v>
      </c>
      <c r="AI1903" s="3">
        <f t="shared" si="121"/>
        <v>1986.0623279999998</v>
      </c>
      <c r="AJ1903">
        <v>0</v>
      </c>
      <c r="AK1903">
        <v>0</v>
      </c>
      <c r="AL1903">
        <v>0</v>
      </c>
      <c r="AM1903">
        <f t="shared" si="123"/>
        <v>0</v>
      </c>
      <c r="AN1903">
        <v>1863</v>
      </c>
      <c r="AO1903">
        <v>0</v>
      </c>
    </row>
    <row r="1904" spans="1:41" hidden="1" x14ac:dyDescent="0.3">
      <c r="A1904">
        <v>12793</v>
      </c>
      <c r="B1904">
        <v>235104</v>
      </c>
      <c r="C1904">
        <v>257037</v>
      </c>
      <c r="D1904">
        <v>8856</v>
      </c>
      <c r="G1904" t="s">
        <v>2094</v>
      </c>
      <c r="H1904" t="s">
        <v>2095</v>
      </c>
      <c r="I1904">
        <v>0</v>
      </c>
      <c r="J1904" t="s">
        <v>519</v>
      </c>
      <c r="K1904" t="s">
        <v>520</v>
      </c>
      <c r="L1904">
        <v>5</v>
      </c>
      <c r="M1904">
        <v>58</v>
      </c>
      <c r="N1904" t="s">
        <v>617</v>
      </c>
      <c r="O1904" t="s">
        <v>618</v>
      </c>
      <c r="P1904" t="s">
        <v>619</v>
      </c>
      <c r="Q1904" t="s">
        <v>524</v>
      </c>
      <c r="R1904" t="s">
        <v>525</v>
      </c>
      <c r="S1904" t="s">
        <v>526</v>
      </c>
      <c r="T1904" t="s">
        <v>527</v>
      </c>
      <c r="U1904" t="s">
        <v>779</v>
      </c>
      <c r="V1904" t="s">
        <v>780</v>
      </c>
      <c r="W1904" t="s">
        <v>541</v>
      </c>
      <c r="X1904" t="s">
        <v>542</v>
      </c>
      <c r="Y1904" t="s">
        <v>532</v>
      </c>
      <c r="Z1904" t="s">
        <v>533</v>
      </c>
      <c r="AA1904" t="s">
        <v>28</v>
      </c>
      <c r="AB1904" s="3">
        <v>2500</v>
      </c>
      <c r="AC1904">
        <v>0</v>
      </c>
      <c r="AD1904">
        <v>0</v>
      </c>
      <c r="AE1904" s="3">
        <v>2500</v>
      </c>
      <c r="AF1904" s="3">
        <f t="shared" si="122"/>
        <v>0</v>
      </c>
      <c r="AG1904" s="3">
        <v>2500</v>
      </c>
      <c r="AH1904" s="3">
        <f t="shared" si="120"/>
        <v>2582.5</v>
      </c>
      <c r="AI1904" s="3">
        <f t="shared" si="121"/>
        <v>2665.14</v>
      </c>
      <c r="AJ1904">
        <v>0</v>
      </c>
      <c r="AK1904">
        <v>0</v>
      </c>
      <c r="AL1904">
        <v>0</v>
      </c>
      <c r="AM1904">
        <f t="shared" si="123"/>
        <v>0</v>
      </c>
      <c r="AN1904">
        <v>2500</v>
      </c>
      <c r="AO1904">
        <v>0</v>
      </c>
    </row>
    <row r="1905" spans="1:41" hidden="1" x14ac:dyDescent="0.3">
      <c r="A1905">
        <v>12327</v>
      </c>
      <c r="B1905">
        <v>231775</v>
      </c>
      <c r="C1905">
        <v>257705</v>
      </c>
      <c r="D1905">
        <v>6550</v>
      </c>
      <c r="G1905" t="s">
        <v>2102</v>
      </c>
      <c r="H1905" t="s">
        <v>2103</v>
      </c>
      <c r="I1905">
        <v>0</v>
      </c>
      <c r="J1905" t="s">
        <v>519</v>
      </c>
      <c r="K1905" t="s">
        <v>520</v>
      </c>
      <c r="L1905">
        <v>5</v>
      </c>
      <c r="M1905">
        <v>58</v>
      </c>
      <c r="N1905" t="s">
        <v>617</v>
      </c>
      <c r="O1905" t="s">
        <v>618</v>
      </c>
      <c r="P1905" t="s">
        <v>619</v>
      </c>
      <c r="Q1905" t="s">
        <v>524</v>
      </c>
      <c r="R1905" t="s">
        <v>525</v>
      </c>
      <c r="S1905" t="s">
        <v>526</v>
      </c>
      <c r="T1905" t="s">
        <v>527</v>
      </c>
      <c r="U1905" t="s">
        <v>779</v>
      </c>
      <c r="V1905" t="s">
        <v>780</v>
      </c>
      <c r="W1905" t="s">
        <v>530</v>
      </c>
      <c r="X1905" t="s">
        <v>531</v>
      </c>
      <c r="Y1905" t="s">
        <v>1882</v>
      </c>
      <c r="Z1905" t="s">
        <v>1883</v>
      </c>
      <c r="AA1905" t="s">
        <v>29</v>
      </c>
      <c r="AB1905" s="3">
        <v>1849</v>
      </c>
      <c r="AC1905">
        <v>0</v>
      </c>
      <c r="AD1905">
        <v>0</v>
      </c>
      <c r="AE1905" s="3">
        <v>1849</v>
      </c>
      <c r="AF1905" s="3">
        <f t="shared" si="122"/>
        <v>0</v>
      </c>
      <c r="AG1905" s="3">
        <v>1849</v>
      </c>
      <c r="AH1905" s="3">
        <f t="shared" si="120"/>
        <v>1910.0169999999998</v>
      </c>
      <c r="AI1905" s="3">
        <f t="shared" si="121"/>
        <v>1971.1375439999999</v>
      </c>
      <c r="AJ1905">
        <v>0</v>
      </c>
      <c r="AK1905">
        <v>0</v>
      </c>
      <c r="AL1905">
        <v>0</v>
      </c>
      <c r="AM1905">
        <f t="shared" si="123"/>
        <v>0</v>
      </c>
      <c r="AN1905">
        <v>1849</v>
      </c>
      <c r="AO1905">
        <v>0</v>
      </c>
    </row>
    <row r="1906" spans="1:41" hidden="1" x14ac:dyDescent="0.3">
      <c r="A1906">
        <v>12048</v>
      </c>
      <c r="B1906">
        <v>226010</v>
      </c>
      <c r="C1906">
        <v>257589</v>
      </c>
      <c r="D1906">
        <v>6245</v>
      </c>
      <c r="G1906" t="s">
        <v>1850</v>
      </c>
      <c r="H1906" t="s">
        <v>1851</v>
      </c>
      <c r="I1906">
        <v>0</v>
      </c>
      <c r="J1906" t="s">
        <v>519</v>
      </c>
      <c r="K1906" t="s">
        <v>520</v>
      </c>
      <c r="L1906">
        <v>7</v>
      </c>
      <c r="M1906">
        <v>77</v>
      </c>
      <c r="N1906" t="s">
        <v>849</v>
      </c>
      <c r="O1906" t="s">
        <v>522</v>
      </c>
      <c r="P1906" t="s">
        <v>523</v>
      </c>
      <c r="Q1906" t="s">
        <v>524</v>
      </c>
      <c r="R1906" t="s">
        <v>525</v>
      </c>
      <c r="S1906" t="s">
        <v>526</v>
      </c>
      <c r="T1906" t="s">
        <v>527</v>
      </c>
      <c r="U1906" t="s">
        <v>554</v>
      </c>
      <c r="V1906" t="s">
        <v>555</v>
      </c>
      <c r="W1906" t="s">
        <v>530</v>
      </c>
      <c r="X1906" t="s">
        <v>531</v>
      </c>
      <c r="Y1906" t="s">
        <v>1486</v>
      </c>
      <c r="Z1906" t="s">
        <v>1487</v>
      </c>
      <c r="AA1906" t="s">
        <v>29</v>
      </c>
      <c r="AB1906" s="3">
        <v>1822</v>
      </c>
      <c r="AC1906">
        <v>0</v>
      </c>
      <c r="AD1906">
        <v>0</v>
      </c>
      <c r="AE1906" s="3">
        <v>1822</v>
      </c>
      <c r="AF1906" s="3">
        <f t="shared" si="122"/>
        <v>0</v>
      </c>
      <c r="AG1906" s="3">
        <v>1822</v>
      </c>
      <c r="AH1906" s="3">
        <f t="shared" si="120"/>
        <v>1882.1259999999997</v>
      </c>
      <c r="AI1906" s="3">
        <f t="shared" si="121"/>
        <v>1942.3540319999997</v>
      </c>
      <c r="AJ1906">
        <v>0</v>
      </c>
      <c r="AK1906">
        <v>0</v>
      </c>
      <c r="AL1906">
        <v>0</v>
      </c>
      <c r="AM1906">
        <f t="shared" si="123"/>
        <v>0</v>
      </c>
      <c r="AN1906">
        <v>1822</v>
      </c>
      <c r="AO1906">
        <v>0</v>
      </c>
    </row>
    <row r="1907" spans="1:41" hidden="1" x14ac:dyDescent="0.3">
      <c r="A1907">
        <v>12311</v>
      </c>
      <c r="B1907">
        <v>231883</v>
      </c>
      <c r="C1907">
        <v>256299</v>
      </c>
      <c r="D1907">
        <v>6523</v>
      </c>
      <c r="G1907" t="s">
        <v>2074</v>
      </c>
      <c r="H1907" t="s">
        <v>2075</v>
      </c>
      <c r="I1907">
        <v>0</v>
      </c>
      <c r="J1907" t="s">
        <v>519</v>
      </c>
      <c r="K1907" t="s">
        <v>520</v>
      </c>
      <c r="L1907">
        <v>5</v>
      </c>
      <c r="M1907">
        <v>58</v>
      </c>
      <c r="N1907" t="s">
        <v>617</v>
      </c>
      <c r="O1907" t="s">
        <v>618</v>
      </c>
      <c r="P1907" t="s">
        <v>619</v>
      </c>
      <c r="Q1907" t="s">
        <v>524</v>
      </c>
      <c r="R1907" t="s">
        <v>525</v>
      </c>
      <c r="S1907" t="s">
        <v>526</v>
      </c>
      <c r="T1907" t="s">
        <v>527</v>
      </c>
      <c r="U1907" t="s">
        <v>779</v>
      </c>
      <c r="V1907" t="s">
        <v>780</v>
      </c>
      <c r="W1907" t="s">
        <v>541</v>
      </c>
      <c r="X1907" t="s">
        <v>542</v>
      </c>
      <c r="Y1907" t="s">
        <v>1102</v>
      </c>
      <c r="Z1907" t="s">
        <v>1103</v>
      </c>
      <c r="AA1907" t="s">
        <v>24</v>
      </c>
      <c r="AB1907" s="3">
        <v>34020</v>
      </c>
      <c r="AC1907">
        <v>0</v>
      </c>
      <c r="AD1907">
        <v>0</v>
      </c>
      <c r="AE1907" s="3">
        <v>34020</v>
      </c>
      <c r="AF1907" s="3">
        <f t="shared" si="122"/>
        <v>0</v>
      </c>
      <c r="AG1907" s="3">
        <v>34020</v>
      </c>
      <c r="AH1907" s="3">
        <f t="shared" si="120"/>
        <v>35142.659999999996</v>
      </c>
      <c r="AI1907" s="3">
        <f t="shared" si="121"/>
        <v>36267.225119999996</v>
      </c>
      <c r="AJ1907">
        <v>0</v>
      </c>
      <c r="AK1907">
        <v>0</v>
      </c>
      <c r="AL1907">
        <v>11223.04</v>
      </c>
      <c r="AM1907">
        <f t="shared" si="123"/>
        <v>22446.080000000002</v>
      </c>
      <c r="AN1907">
        <v>22796.959999999999</v>
      </c>
      <c r="AO1907">
        <v>32.99</v>
      </c>
    </row>
    <row r="1908" spans="1:41" hidden="1" x14ac:dyDescent="0.3">
      <c r="A1908">
        <v>12794</v>
      </c>
      <c r="B1908">
        <v>235108</v>
      </c>
      <c r="C1908">
        <v>257041</v>
      </c>
      <c r="D1908">
        <v>8857</v>
      </c>
      <c r="G1908" t="s">
        <v>2230</v>
      </c>
      <c r="H1908" t="s">
        <v>2231</v>
      </c>
      <c r="I1908">
        <v>0</v>
      </c>
      <c r="J1908" t="s">
        <v>519</v>
      </c>
      <c r="K1908" t="s">
        <v>520</v>
      </c>
      <c r="L1908">
        <v>5</v>
      </c>
      <c r="M1908">
        <v>58</v>
      </c>
      <c r="N1908" t="s">
        <v>617</v>
      </c>
      <c r="O1908" t="s">
        <v>618</v>
      </c>
      <c r="P1908" t="s">
        <v>619</v>
      </c>
      <c r="Q1908" t="s">
        <v>524</v>
      </c>
      <c r="R1908" t="s">
        <v>525</v>
      </c>
      <c r="S1908" t="s">
        <v>526</v>
      </c>
      <c r="T1908" t="s">
        <v>527</v>
      </c>
      <c r="U1908" t="s">
        <v>779</v>
      </c>
      <c r="V1908" t="s">
        <v>780</v>
      </c>
      <c r="W1908" t="s">
        <v>541</v>
      </c>
      <c r="X1908" t="s">
        <v>542</v>
      </c>
      <c r="Y1908" t="s">
        <v>532</v>
      </c>
      <c r="Z1908" t="s">
        <v>533</v>
      </c>
      <c r="AA1908" t="s">
        <v>28</v>
      </c>
      <c r="AB1908" s="3">
        <v>2500</v>
      </c>
      <c r="AC1908">
        <v>0</v>
      </c>
      <c r="AD1908">
        <v>0</v>
      </c>
      <c r="AE1908" s="3">
        <v>2500</v>
      </c>
      <c r="AF1908" s="3">
        <f t="shared" si="122"/>
        <v>0</v>
      </c>
      <c r="AG1908" s="3">
        <v>2500</v>
      </c>
      <c r="AH1908" s="3">
        <f t="shared" si="120"/>
        <v>2582.5</v>
      </c>
      <c r="AI1908" s="3">
        <f t="shared" si="121"/>
        <v>2665.14</v>
      </c>
      <c r="AJ1908">
        <v>0</v>
      </c>
      <c r="AK1908">
        <v>0</v>
      </c>
      <c r="AL1908">
        <v>0</v>
      </c>
      <c r="AM1908">
        <f t="shared" si="123"/>
        <v>0</v>
      </c>
      <c r="AN1908">
        <v>2500</v>
      </c>
      <c r="AO1908">
        <v>0</v>
      </c>
    </row>
    <row r="1909" spans="1:41" hidden="1" x14ac:dyDescent="0.3">
      <c r="A1909">
        <v>11131</v>
      </c>
      <c r="B1909">
        <v>204523</v>
      </c>
      <c r="C1909">
        <v>241958</v>
      </c>
      <c r="D1909">
        <v>447</v>
      </c>
      <c r="G1909" t="s">
        <v>1452</v>
      </c>
      <c r="H1909" t="s">
        <v>1453</v>
      </c>
      <c r="I1909">
        <v>0</v>
      </c>
      <c r="J1909" t="s">
        <v>519</v>
      </c>
      <c r="K1909" t="s">
        <v>520</v>
      </c>
      <c r="L1909">
        <v>6</v>
      </c>
      <c r="M1909">
        <v>74</v>
      </c>
      <c r="N1909" t="s">
        <v>933</v>
      </c>
      <c r="O1909" t="s">
        <v>818</v>
      </c>
      <c r="P1909" t="s">
        <v>819</v>
      </c>
      <c r="Q1909" t="s">
        <v>524</v>
      </c>
      <c r="R1909" t="s">
        <v>525</v>
      </c>
      <c r="S1909" t="s">
        <v>526</v>
      </c>
      <c r="T1909" t="s">
        <v>527</v>
      </c>
      <c r="U1909" t="s">
        <v>554</v>
      </c>
      <c r="V1909" t="s">
        <v>555</v>
      </c>
      <c r="W1909" t="s">
        <v>541</v>
      </c>
      <c r="X1909" t="s">
        <v>542</v>
      </c>
      <c r="Y1909" t="s">
        <v>603</v>
      </c>
      <c r="Z1909" t="s">
        <v>604</v>
      </c>
      <c r="AA1909" t="s">
        <v>29</v>
      </c>
      <c r="AB1909" s="3">
        <v>1800</v>
      </c>
      <c r="AC1909">
        <v>0</v>
      </c>
      <c r="AD1909">
        <v>0</v>
      </c>
      <c r="AE1909" s="3">
        <v>1800</v>
      </c>
      <c r="AF1909" s="3">
        <f t="shared" si="122"/>
        <v>0</v>
      </c>
      <c r="AG1909" s="3">
        <v>1800</v>
      </c>
      <c r="AH1909" s="3">
        <f t="shared" ref="AH1909:AH1972" si="124">AG1909*1.033</f>
        <v>1859.3999999999999</v>
      </c>
      <c r="AI1909" s="3">
        <f t="shared" ref="AI1909:AI1972" si="125">AH1909*1.032</f>
        <v>1918.9007999999999</v>
      </c>
      <c r="AJ1909">
        <v>0</v>
      </c>
      <c r="AK1909">
        <v>0</v>
      </c>
      <c r="AL1909">
        <v>0</v>
      </c>
      <c r="AM1909">
        <f t="shared" si="123"/>
        <v>0</v>
      </c>
      <c r="AN1909">
        <v>1800</v>
      </c>
      <c r="AO1909">
        <v>0</v>
      </c>
    </row>
    <row r="1910" spans="1:41" hidden="1" x14ac:dyDescent="0.3">
      <c r="A1910">
        <v>12795</v>
      </c>
      <c r="B1910">
        <v>235105</v>
      </c>
      <c r="C1910">
        <v>257038</v>
      </c>
      <c r="D1910">
        <v>8858</v>
      </c>
      <c r="G1910" t="s">
        <v>2200</v>
      </c>
      <c r="H1910" t="s">
        <v>2201</v>
      </c>
      <c r="I1910">
        <v>0</v>
      </c>
      <c r="J1910" t="s">
        <v>519</v>
      </c>
      <c r="K1910" t="s">
        <v>520</v>
      </c>
      <c r="L1910">
        <v>5</v>
      </c>
      <c r="M1910">
        <v>58</v>
      </c>
      <c r="N1910" t="s">
        <v>617</v>
      </c>
      <c r="O1910" t="s">
        <v>618</v>
      </c>
      <c r="P1910" t="s">
        <v>619</v>
      </c>
      <c r="Q1910" t="s">
        <v>524</v>
      </c>
      <c r="R1910" t="s">
        <v>525</v>
      </c>
      <c r="S1910" t="s">
        <v>526</v>
      </c>
      <c r="T1910" t="s">
        <v>527</v>
      </c>
      <c r="U1910" t="s">
        <v>779</v>
      </c>
      <c r="V1910" t="s">
        <v>780</v>
      </c>
      <c r="W1910" t="s">
        <v>541</v>
      </c>
      <c r="X1910" t="s">
        <v>542</v>
      </c>
      <c r="Y1910" t="s">
        <v>532</v>
      </c>
      <c r="Z1910" t="s">
        <v>533</v>
      </c>
      <c r="AA1910" t="s">
        <v>28</v>
      </c>
      <c r="AB1910" s="3">
        <v>2500</v>
      </c>
      <c r="AC1910">
        <v>0</v>
      </c>
      <c r="AD1910">
        <v>0</v>
      </c>
      <c r="AE1910" s="3">
        <v>2500</v>
      </c>
      <c r="AF1910" s="3">
        <f t="shared" si="122"/>
        <v>0</v>
      </c>
      <c r="AG1910" s="3">
        <v>2500</v>
      </c>
      <c r="AH1910" s="3">
        <f t="shared" si="124"/>
        <v>2582.5</v>
      </c>
      <c r="AI1910" s="3">
        <f t="shared" si="125"/>
        <v>2665.14</v>
      </c>
      <c r="AJ1910">
        <v>0</v>
      </c>
      <c r="AK1910">
        <v>0</v>
      </c>
      <c r="AL1910">
        <v>0</v>
      </c>
      <c r="AM1910">
        <f t="shared" si="123"/>
        <v>0</v>
      </c>
      <c r="AN1910">
        <v>2500</v>
      </c>
      <c r="AO1910">
        <v>0</v>
      </c>
    </row>
    <row r="1911" spans="1:41" hidden="1" x14ac:dyDescent="0.3">
      <c r="A1911">
        <v>12600</v>
      </c>
      <c r="B1911">
        <v>225578</v>
      </c>
      <c r="C1911">
        <v>257302</v>
      </c>
      <c r="D1911">
        <v>8616</v>
      </c>
      <c r="G1911" t="s">
        <v>2122</v>
      </c>
      <c r="H1911" t="s">
        <v>2123</v>
      </c>
      <c r="I1911">
        <v>0</v>
      </c>
      <c r="J1911" t="s">
        <v>519</v>
      </c>
      <c r="K1911" t="s">
        <v>520</v>
      </c>
      <c r="L1911">
        <v>5</v>
      </c>
      <c r="M1911">
        <v>58</v>
      </c>
      <c r="N1911" t="s">
        <v>617</v>
      </c>
      <c r="O1911" t="s">
        <v>618</v>
      </c>
      <c r="P1911" t="s">
        <v>619</v>
      </c>
      <c r="Q1911" t="s">
        <v>524</v>
      </c>
      <c r="R1911" t="s">
        <v>525</v>
      </c>
      <c r="S1911" t="s">
        <v>526</v>
      </c>
      <c r="T1911" t="s">
        <v>527</v>
      </c>
      <c r="U1911" t="s">
        <v>779</v>
      </c>
      <c r="V1911" t="s">
        <v>780</v>
      </c>
      <c r="W1911" t="s">
        <v>541</v>
      </c>
      <c r="X1911" t="s">
        <v>542</v>
      </c>
      <c r="Y1911" t="s">
        <v>1442</v>
      </c>
      <c r="Z1911" t="s">
        <v>1443</v>
      </c>
      <c r="AA1911" t="s">
        <v>29</v>
      </c>
      <c r="AB1911" s="3">
        <v>1177</v>
      </c>
      <c r="AC1911">
        <v>600</v>
      </c>
      <c r="AD1911">
        <v>0</v>
      </c>
      <c r="AE1911" s="3">
        <v>1777</v>
      </c>
      <c r="AF1911" s="3">
        <f t="shared" si="122"/>
        <v>0</v>
      </c>
      <c r="AG1911" s="3">
        <v>1777</v>
      </c>
      <c r="AH1911" s="3">
        <f t="shared" si="124"/>
        <v>1835.6409999999998</v>
      </c>
      <c r="AI1911" s="3">
        <f t="shared" si="125"/>
        <v>1894.3815119999999</v>
      </c>
      <c r="AJ1911">
        <v>0</v>
      </c>
      <c r="AK1911">
        <v>0</v>
      </c>
      <c r="AL1911">
        <v>1250</v>
      </c>
      <c r="AM1911">
        <f t="shared" si="123"/>
        <v>2500</v>
      </c>
      <c r="AN1911">
        <v>527</v>
      </c>
      <c r="AO1911">
        <v>70.34</v>
      </c>
    </row>
    <row r="1912" spans="1:41" hidden="1" x14ac:dyDescent="0.3">
      <c r="A1912">
        <v>12313</v>
      </c>
      <c r="B1912">
        <v>231881</v>
      </c>
      <c r="C1912">
        <v>256297</v>
      </c>
      <c r="D1912">
        <v>6525</v>
      </c>
      <c r="G1912" t="s">
        <v>2080</v>
      </c>
      <c r="H1912" t="s">
        <v>2081</v>
      </c>
      <c r="I1912">
        <v>0</v>
      </c>
      <c r="J1912" t="s">
        <v>519</v>
      </c>
      <c r="K1912" t="s">
        <v>520</v>
      </c>
      <c r="L1912">
        <v>5</v>
      </c>
      <c r="M1912">
        <v>58</v>
      </c>
      <c r="N1912" t="s">
        <v>617</v>
      </c>
      <c r="O1912" t="s">
        <v>618</v>
      </c>
      <c r="P1912" t="s">
        <v>619</v>
      </c>
      <c r="Q1912" t="s">
        <v>524</v>
      </c>
      <c r="R1912" t="s">
        <v>525</v>
      </c>
      <c r="S1912" t="s">
        <v>526</v>
      </c>
      <c r="T1912" t="s">
        <v>527</v>
      </c>
      <c r="U1912" t="s">
        <v>554</v>
      </c>
      <c r="V1912" t="s">
        <v>555</v>
      </c>
      <c r="W1912" t="s">
        <v>541</v>
      </c>
      <c r="X1912" t="s">
        <v>542</v>
      </c>
      <c r="Y1912" t="s">
        <v>1102</v>
      </c>
      <c r="Z1912" t="s">
        <v>1103</v>
      </c>
      <c r="AA1912" t="s">
        <v>24</v>
      </c>
      <c r="AB1912" s="3">
        <v>34020</v>
      </c>
      <c r="AC1912">
        <v>0</v>
      </c>
      <c r="AD1912">
        <v>0</v>
      </c>
      <c r="AE1912" s="3">
        <v>34020</v>
      </c>
      <c r="AF1912" s="3">
        <f t="shared" si="122"/>
        <v>0</v>
      </c>
      <c r="AG1912" s="3">
        <v>34020</v>
      </c>
      <c r="AH1912" s="3">
        <f t="shared" si="124"/>
        <v>35142.659999999996</v>
      </c>
      <c r="AI1912" s="3">
        <f t="shared" si="125"/>
        <v>36267.225119999996</v>
      </c>
      <c r="AJ1912">
        <v>0</v>
      </c>
      <c r="AK1912">
        <v>0</v>
      </c>
      <c r="AL1912">
        <v>0</v>
      </c>
      <c r="AM1912">
        <f t="shared" si="123"/>
        <v>0</v>
      </c>
      <c r="AN1912">
        <v>34020</v>
      </c>
      <c r="AO1912">
        <v>0</v>
      </c>
    </row>
    <row r="1913" spans="1:41" hidden="1" x14ac:dyDescent="0.3">
      <c r="A1913">
        <v>11096</v>
      </c>
      <c r="B1913">
        <v>224969</v>
      </c>
      <c r="C1913">
        <v>257107</v>
      </c>
      <c r="D1913">
        <v>412</v>
      </c>
      <c r="G1913" t="s">
        <v>1404</v>
      </c>
      <c r="H1913" t="s">
        <v>1405</v>
      </c>
      <c r="I1913">
        <v>0</v>
      </c>
      <c r="J1913" t="s">
        <v>519</v>
      </c>
      <c r="K1913" t="s">
        <v>520</v>
      </c>
      <c r="L1913">
        <v>3</v>
      </c>
      <c r="M1913">
        <v>85</v>
      </c>
      <c r="N1913" t="s">
        <v>724</v>
      </c>
      <c r="O1913" t="s">
        <v>570</v>
      </c>
      <c r="P1913" t="s">
        <v>571</v>
      </c>
      <c r="Q1913" t="s">
        <v>524</v>
      </c>
      <c r="R1913" t="s">
        <v>525</v>
      </c>
      <c r="S1913" t="s">
        <v>526</v>
      </c>
      <c r="T1913" t="s">
        <v>527</v>
      </c>
      <c r="U1913" t="s">
        <v>554</v>
      </c>
      <c r="V1913" t="s">
        <v>555</v>
      </c>
      <c r="W1913" t="s">
        <v>541</v>
      </c>
      <c r="X1913" t="s">
        <v>542</v>
      </c>
      <c r="Y1913" t="s">
        <v>603</v>
      </c>
      <c r="Z1913" t="s">
        <v>604</v>
      </c>
      <c r="AA1913" t="s">
        <v>29</v>
      </c>
      <c r="AB1913" s="3">
        <v>1775</v>
      </c>
      <c r="AC1913">
        <v>0</v>
      </c>
      <c r="AD1913">
        <v>0</v>
      </c>
      <c r="AE1913" s="3">
        <v>1775</v>
      </c>
      <c r="AF1913" s="3">
        <f t="shared" si="122"/>
        <v>0</v>
      </c>
      <c r="AG1913" s="3">
        <v>1775</v>
      </c>
      <c r="AH1913" s="3">
        <f t="shared" si="124"/>
        <v>1833.5749999999998</v>
      </c>
      <c r="AI1913" s="3">
        <f t="shared" si="125"/>
        <v>1892.2493999999999</v>
      </c>
      <c r="AJ1913">
        <v>0</v>
      </c>
      <c r="AK1913">
        <v>0</v>
      </c>
      <c r="AL1913">
        <v>0</v>
      </c>
      <c r="AM1913">
        <f t="shared" si="123"/>
        <v>0</v>
      </c>
      <c r="AN1913">
        <v>1775</v>
      </c>
      <c r="AO1913">
        <v>0</v>
      </c>
    </row>
    <row r="1914" spans="1:41" hidden="1" x14ac:dyDescent="0.3">
      <c r="A1914">
        <v>12796</v>
      </c>
      <c r="B1914">
        <v>235107</v>
      </c>
      <c r="C1914">
        <v>257040</v>
      </c>
      <c r="D1914">
        <v>8859</v>
      </c>
      <c r="G1914" t="s">
        <v>2232</v>
      </c>
      <c r="H1914" t="s">
        <v>2233</v>
      </c>
      <c r="I1914">
        <v>0</v>
      </c>
      <c r="J1914" t="s">
        <v>519</v>
      </c>
      <c r="K1914" t="s">
        <v>520</v>
      </c>
      <c r="L1914">
        <v>5</v>
      </c>
      <c r="M1914">
        <v>58</v>
      </c>
      <c r="N1914" t="s">
        <v>617</v>
      </c>
      <c r="O1914" t="s">
        <v>618</v>
      </c>
      <c r="P1914" t="s">
        <v>619</v>
      </c>
      <c r="Q1914" t="s">
        <v>524</v>
      </c>
      <c r="R1914" t="s">
        <v>525</v>
      </c>
      <c r="S1914" t="s">
        <v>526</v>
      </c>
      <c r="T1914" t="s">
        <v>527</v>
      </c>
      <c r="U1914" t="s">
        <v>779</v>
      </c>
      <c r="V1914" t="s">
        <v>780</v>
      </c>
      <c r="W1914" t="s">
        <v>541</v>
      </c>
      <c r="X1914" t="s">
        <v>542</v>
      </c>
      <c r="Y1914" t="s">
        <v>532</v>
      </c>
      <c r="Z1914" t="s">
        <v>533</v>
      </c>
      <c r="AA1914" t="s">
        <v>28</v>
      </c>
      <c r="AB1914" s="3">
        <v>2500</v>
      </c>
      <c r="AC1914">
        <v>0</v>
      </c>
      <c r="AD1914">
        <v>0</v>
      </c>
      <c r="AE1914" s="3">
        <v>2500</v>
      </c>
      <c r="AF1914" s="3">
        <f t="shared" si="122"/>
        <v>0</v>
      </c>
      <c r="AG1914" s="3">
        <v>2500</v>
      </c>
      <c r="AH1914" s="3">
        <f t="shared" si="124"/>
        <v>2582.5</v>
      </c>
      <c r="AI1914" s="3">
        <f t="shared" si="125"/>
        <v>2665.14</v>
      </c>
      <c r="AJ1914">
        <v>0</v>
      </c>
      <c r="AK1914">
        <v>0</v>
      </c>
      <c r="AL1914">
        <v>0</v>
      </c>
      <c r="AM1914">
        <f t="shared" si="123"/>
        <v>0</v>
      </c>
      <c r="AN1914">
        <v>2500</v>
      </c>
      <c r="AO1914">
        <v>0</v>
      </c>
    </row>
    <row r="1915" spans="1:41" hidden="1" x14ac:dyDescent="0.3">
      <c r="A1915">
        <v>11598</v>
      </c>
      <c r="B1915">
        <v>224477</v>
      </c>
      <c r="C1915">
        <v>256833</v>
      </c>
      <c r="D1915">
        <v>2391</v>
      </c>
      <c r="G1915" t="s">
        <v>1800</v>
      </c>
      <c r="H1915" t="s">
        <v>1801</v>
      </c>
      <c r="I1915">
        <v>0</v>
      </c>
      <c r="J1915" t="s">
        <v>519</v>
      </c>
      <c r="K1915" t="s">
        <v>520</v>
      </c>
      <c r="L1915">
        <v>5</v>
      </c>
      <c r="M1915">
        <v>58</v>
      </c>
      <c r="N1915" t="s">
        <v>617</v>
      </c>
      <c r="O1915" t="s">
        <v>618</v>
      </c>
      <c r="P1915" t="s">
        <v>619</v>
      </c>
      <c r="Q1915" t="s">
        <v>524</v>
      </c>
      <c r="R1915" t="s">
        <v>525</v>
      </c>
      <c r="S1915" t="s">
        <v>526</v>
      </c>
      <c r="T1915" t="s">
        <v>527</v>
      </c>
      <c r="U1915" t="s">
        <v>795</v>
      </c>
      <c r="V1915" t="s">
        <v>796</v>
      </c>
      <c r="W1915" t="s">
        <v>541</v>
      </c>
      <c r="X1915" t="s">
        <v>542</v>
      </c>
      <c r="Y1915" t="s">
        <v>532</v>
      </c>
      <c r="Z1915" t="s">
        <v>533</v>
      </c>
      <c r="AA1915" t="s">
        <v>28</v>
      </c>
      <c r="AB1915" s="3">
        <v>2431</v>
      </c>
      <c r="AC1915">
        <v>0</v>
      </c>
      <c r="AD1915">
        <v>0</v>
      </c>
      <c r="AE1915" s="3">
        <v>2431</v>
      </c>
      <c r="AF1915" s="3">
        <f t="shared" si="122"/>
        <v>0</v>
      </c>
      <c r="AG1915" s="3">
        <v>2431</v>
      </c>
      <c r="AH1915" s="3">
        <f t="shared" si="124"/>
        <v>2511.223</v>
      </c>
      <c r="AI1915" s="3">
        <f t="shared" si="125"/>
        <v>2591.582136</v>
      </c>
      <c r="AJ1915">
        <v>0</v>
      </c>
      <c r="AK1915">
        <v>0</v>
      </c>
      <c r="AL1915">
        <v>0</v>
      </c>
      <c r="AM1915">
        <f t="shared" si="123"/>
        <v>0</v>
      </c>
      <c r="AN1915">
        <v>2431</v>
      </c>
      <c r="AO1915">
        <v>0</v>
      </c>
    </row>
    <row r="1916" spans="1:41" hidden="1" x14ac:dyDescent="0.3">
      <c r="A1916">
        <v>11207</v>
      </c>
      <c r="B1916">
        <v>201656</v>
      </c>
      <c r="C1916">
        <v>239137</v>
      </c>
      <c r="D1916">
        <v>523</v>
      </c>
      <c r="G1916" t="s">
        <v>1594</v>
      </c>
      <c r="H1916" t="s">
        <v>1595</v>
      </c>
      <c r="I1916">
        <v>0</v>
      </c>
      <c r="J1916" t="s">
        <v>519</v>
      </c>
      <c r="K1916" t="s">
        <v>520</v>
      </c>
      <c r="L1916">
        <v>6</v>
      </c>
      <c r="M1916">
        <v>67</v>
      </c>
      <c r="N1916" t="s">
        <v>875</v>
      </c>
      <c r="O1916" t="s">
        <v>876</v>
      </c>
      <c r="P1916" t="s">
        <v>877</v>
      </c>
      <c r="Q1916" t="s">
        <v>524</v>
      </c>
      <c r="R1916" t="s">
        <v>525</v>
      </c>
      <c r="S1916" t="s">
        <v>526</v>
      </c>
      <c r="T1916" t="s">
        <v>527</v>
      </c>
      <c r="U1916" t="s">
        <v>554</v>
      </c>
      <c r="V1916" t="s">
        <v>555</v>
      </c>
      <c r="W1916" t="s">
        <v>541</v>
      </c>
      <c r="X1916" t="s">
        <v>542</v>
      </c>
      <c r="Y1916" t="s">
        <v>731</v>
      </c>
      <c r="Z1916" t="s">
        <v>732</v>
      </c>
      <c r="AA1916" t="s">
        <v>29</v>
      </c>
      <c r="AB1916" s="3">
        <v>1770</v>
      </c>
      <c r="AC1916">
        <v>0</v>
      </c>
      <c r="AD1916">
        <v>0</v>
      </c>
      <c r="AE1916" s="3">
        <v>1770</v>
      </c>
      <c r="AF1916" s="3">
        <f t="shared" si="122"/>
        <v>0</v>
      </c>
      <c r="AG1916" s="3">
        <v>1770</v>
      </c>
      <c r="AH1916" s="3">
        <f t="shared" si="124"/>
        <v>1828.4099999999999</v>
      </c>
      <c r="AI1916" s="3">
        <f t="shared" si="125"/>
        <v>1886.9191199999998</v>
      </c>
      <c r="AJ1916">
        <v>0</v>
      </c>
      <c r="AK1916">
        <v>0</v>
      </c>
      <c r="AL1916">
        <v>0</v>
      </c>
      <c r="AM1916">
        <f t="shared" si="123"/>
        <v>0</v>
      </c>
      <c r="AN1916">
        <v>1770</v>
      </c>
      <c r="AO1916">
        <v>0</v>
      </c>
    </row>
    <row r="1917" spans="1:41" hidden="1" x14ac:dyDescent="0.3">
      <c r="A1917">
        <v>12419</v>
      </c>
      <c r="B1917">
        <v>225766</v>
      </c>
      <c r="C1917">
        <v>257381</v>
      </c>
      <c r="D1917">
        <v>6624</v>
      </c>
      <c r="G1917" t="s">
        <v>2164</v>
      </c>
      <c r="H1917" t="s">
        <v>2165</v>
      </c>
      <c r="I1917">
        <v>0</v>
      </c>
      <c r="J1917" t="s">
        <v>519</v>
      </c>
      <c r="K1917" t="s">
        <v>520</v>
      </c>
      <c r="L1917">
        <v>5</v>
      </c>
      <c r="M1917">
        <v>58</v>
      </c>
      <c r="N1917" t="s">
        <v>617</v>
      </c>
      <c r="O1917" t="s">
        <v>618</v>
      </c>
      <c r="P1917" t="s">
        <v>619</v>
      </c>
      <c r="Q1917" t="s">
        <v>524</v>
      </c>
      <c r="R1917" t="s">
        <v>525</v>
      </c>
      <c r="S1917" t="s">
        <v>526</v>
      </c>
      <c r="T1917" t="s">
        <v>527</v>
      </c>
      <c r="U1917" t="s">
        <v>779</v>
      </c>
      <c r="V1917" t="s">
        <v>780</v>
      </c>
      <c r="W1917" t="s">
        <v>541</v>
      </c>
      <c r="X1917" t="s">
        <v>542</v>
      </c>
      <c r="Y1917" t="s">
        <v>1442</v>
      </c>
      <c r="Z1917" t="s">
        <v>1443</v>
      </c>
      <c r="AA1917" t="s">
        <v>29</v>
      </c>
      <c r="AB1917" s="3">
        <v>1243</v>
      </c>
      <c r="AC1917">
        <v>500</v>
      </c>
      <c r="AD1917">
        <v>0</v>
      </c>
      <c r="AE1917" s="3">
        <v>1743</v>
      </c>
      <c r="AF1917" s="3">
        <f t="shared" si="122"/>
        <v>0</v>
      </c>
      <c r="AG1917" s="3">
        <v>1743</v>
      </c>
      <c r="AH1917" s="3">
        <f t="shared" si="124"/>
        <v>1800.5189999999998</v>
      </c>
      <c r="AI1917" s="3">
        <f t="shared" si="125"/>
        <v>1858.1356079999998</v>
      </c>
      <c r="AJ1917">
        <v>0</v>
      </c>
      <c r="AK1917">
        <v>0</v>
      </c>
      <c r="AL1917">
        <v>1236</v>
      </c>
      <c r="AM1917">
        <f t="shared" si="123"/>
        <v>2472</v>
      </c>
      <c r="AN1917">
        <v>507</v>
      </c>
      <c r="AO1917">
        <v>70.91</v>
      </c>
    </row>
    <row r="1918" spans="1:41" hidden="1" x14ac:dyDescent="0.3">
      <c r="A1918">
        <v>12315</v>
      </c>
      <c r="B1918">
        <v>231880</v>
      </c>
      <c r="C1918">
        <v>256296</v>
      </c>
      <c r="D1918">
        <v>6527</v>
      </c>
      <c r="G1918" t="s">
        <v>2082</v>
      </c>
      <c r="H1918" t="s">
        <v>2083</v>
      </c>
      <c r="I1918">
        <v>0</v>
      </c>
      <c r="J1918" t="s">
        <v>519</v>
      </c>
      <c r="K1918" t="s">
        <v>520</v>
      </c>
      <c r="L1918">
        <v>5</v>
      </c>
      <c r="M1918">
        <v>58</v>
      </c>
      <c r="N1918" t="s">
        <v>617</v>
      </c>
      <c r="O1918" t="s">
        <v>618</v>
      </c>
      <c r="P1918" t="s">
        <v>619</v>
      </c>
      <c r="Q1918" t="s">
        <v>524</v>
      </c>
      <c r="R1918" t="s">
        <v>525</v>
      </c>
      <c r="S1918" t="s">
        <v>526</v>
      </c>
      <c r="T1918" t="s">
        <v>527</v>
      </c>
      <c r="U1918" t="s">
        <v>779</v>
      </c>
      <c r="V1918" t="s">
        <v>780</v>
      </c>
      <c r="W1918" t="s">
        <v>541</v>
      </c>
      <c r="X1918" t="s">
        <v>542</v>
      </c>
      <c r="Y1918" t="s">
        <v>1102</v>
      </c>
      <c r="Z1918" t="s">
        <v>1103</v>
      </c>
      <c r="AA1918" t="s">
        <v>24</v>
      </c>
      <c r="AB1918" s="3">
        <v>34020</v>
      </c>
      <c r="AC1918">
        <v>0</v>
      </c>
      <c r="AD1918">
        <v>0</v>
      </c>
      <c r="AE1918" s="3">
        <v>34020</v>
      </c>
      <c r="AF1918" s="3">
        <f t="shared" si="122"/>
        <v>0</v>
      </c>
      <c r="AG1918" s="3">
        <v>34020</v>
      </c>
      <c r="AH1918" s="3">
        <f t="shared" si="124"/>
        <v>35142.659999999996</v>
      </c>
      <c r="AI1918" s="3">
        <f t="shared" si="125"/>
        <v>36267.225119999996</v>
      </c>
      <c r="AJ1918">
        <v>0</v>
      </c>
      <c r="AK1918">
        <v>0</v>
      </c>
      <c r="AL1918">
        <v>0</v>
      </c>
      <c r="AM1918">
        <f t="shared" si="123"/>
        <v>0</v>
      </c>
      <c r="AN1918">
        <v>34020</v>
      </c>
      <c r="AO1918">
        <v>0</v>
      </c>
    </row>
    <row r="1919" spans="1:41" hidden="1" x14ac:dyDescent="0.3">
      <c r="A1919">
        <v>12620</v>
      </c>
      <c r="B1919">
        <v>224077</v>
      </c>
      <c r="C1919">
        <v>256669</v>
      </c>
      <c r="D1919">
        <v>8636</v>
      </c>
      <c r="G1919" t="s">
        <v>2257</v>
      </c>
      <c r="H1919" t="s">
        <v>2258</v>
      </c>
      <c r="I1919">
        <v>0</v>
      </c>
      <c r="J1919" t="s">
        <v>519</v>
      </c>
      <c r="K1919" t="s">
        <v>520</v>
      </c>
      <c r="L1919">
        <v>5</v>
      </c>
      <c r="M1919">
        <v>58</v>
      </c>
      <c r="N1919" t="s">
        <v>617</v>
      </c>
      <c r="O1919" t="s">
        <v>618</v>
      </c>
      <c r="P1919" t="s">
        <v>619</v>
      </c>
      <c r="Q1919" t="s">
        <v>524</v>
      </c>
      <c r="R1919" t="s">
        <v>525</v>
      </c>
      <c r="S1919" t="s">
        <v>526</v>
      </c>
      <c r="T1919" t="s">
        <v>527</v>
      </c>
      <c r="U1919" t="s">
        <v>779</v>
      </c>
      <c r="V1919" t="s">
        <v>780</v>
      </c>
      <c r="W1919" t="s">
        <v>541</v>
      </c>
      <c r="X1919" t="s">
        <v>542</v>
      </c>
      <c r="Y1919" t="s">
        <v>706</v>
      </c>
      <c r="Z1919" t="s">
        <v>707</v>
      </c>
      <c r="AA1919" t="s">
        <v>28</v>
      </c>
      <c r="AB1919" s="3">
        <v>2423</v>
      </c>
      <c r="AC1919">
        <v>0</v>
      </c>
      <c r="AD1919">
        <v>0</v>
      </c>
      <c r="AE1919" s="3">
        <v>2423</v>
      </c>
      <c r="AF1919" s="3">
        <f t="shared" si="122"/>
        <v>0</v>
      </c>
      <c r="AG1919" s="3">
        <v>2423</v>
      </c>
      <c r="AH1919" s="3">
        <f t="shared" si="124"/>
        <v>2502.9589999999998</v>
      </c>
      <c r="AI1919" s="3">
        <f t="shared" si="125"/>
        <v>2583.053688</v>
      </c>
      <c r="AJ1919">
        <v>0</v>
      </c>
      <c r="AK1919">
        <v>0</v>
      </c>
      <c r="AL1919">
        <v>0</v>
      </c>
      <c r="AM1919">
        <f t="shared" si="123"/>
        <v>0</v>
      </c>
      <c r="AN1919">
        <v>2423</v>
      </c>
      <c r="AO1919">
        <v>0</v>
      </c>
    </row>
    <row r="1920" spans="1:41" hidden="1" x14ac:dyDescent="0.3">
      <c r="A1920">
        <v>11188</v>
      </c>
      <c r="B1920">
        <v>224794</v>
      </c>
      <c r="C1920">
        <v>257003</v>
      </c>
      <c r="D1920">
        <v>504</v>
      </c>
      <c r="G1920" t="s">
        <v>1548</v>
      </c>
      <c r="H1920" t="s">
        <v>1549</v>
      </c>
      <c r="I1920">
        <v>0</v>
      </c>
      <c r="J1920" t="s">
        <v>519</v>
      </c>
      <c r="K1920" t="s">
        <v>520</v>
      </c>
      <c r="L1920">
        <v>3</v>
      </c>
      <c r="M1920">
        <v>85</v>
      </c>
      <c r="N1920" t="s">
        <v>724</v>
      </c>
      <c r="O1920" t="s">
        <v>570</v>
      </c>
      <c r="P1920" t="s">
        <v>571</v>
      </c>
      <c r="Q1920" t="s">
        <v>524</v>
      </c>
      <c r="R1920" t="s">
        <v>525</v>
      </c>
      <c r="S1920" t="s">
        <v>526</v>
      </c>
      <c r="T1920" t="s">
        <v>527</v>
      </c>
      <c r="U1920" t="s">
        <v>528</v>
      </c>
      <c r="V1920" t="s">
        <v>529</v>
      </c>
      <c r="W1920" t="s">
        <v>541</v>
      </c>
      <c r="X1920" t="s">
        <v>542</v>
      </c>
      <c r="Y1920" t="s">
        <v>532</v>
      </c>
      <c r="Z1920" t="s">
        <v>533</v>
      </c>
      <c r="AA1920" t="s">
        <v>28</v>
      </c>
      <c r="AB1920" s="3">
        <v>2366</v>
      </c>
      <c r="AC1920">
        <v>0</v>
      </c>
      <c r="AD1920">
        <v>0</v>
      </c>
      <c r="AE1920" s="3">
        <v>2366</v>
      </c>
      <c r="AF1920" s="3">
        <f t="shared" si="122"/>
        <v>0</v>
      </c>
      <c r="AG1920" s="3">
        <v>2366</v>
      </c>
      <c r="AH1920" s="3">
        <f t="shared" si="124"/>
        <v>2444.078</v>
      </c>
      <c r="AI1920" s="3">
        <f t="shared" si="125"/>
        <v>2522.2884960000001</v>
      </c>
      <c r="AJ1920">
        <v>0</v>
      </c>
      <c r="AK1920">
        <v>0</v>
      </c>
      <c r="AL1920">
        <v>0</v>
      </c>
      <c r="AM1920">
        <f t="shared" si="123"/>
        <v>0</v>
      </c>
      <c r="AN1920">
        <v>2366</v>
      </c>
      <c r="AO1920">
        <v>0</v>
      </c>
    </row>
    <row r="1921" spans="1:41" hidden="1" x14ac:dyDescent="0.3">
      <c r="A1921">
        <v>12421</v>
      </c>
      <c r="B1921">
        <v>225758</v>
      </c>
      <c r="C1921">
        <v>257374</v>
      </c>
      <c r="D1921">
        <v>6626</v>
      </c>
      <c r="G1921" t="s">
        <v>2168</v>
      </c>
      <c r="H1921" t="s">
        <v>2169</v>
      </c>
      <c r="I1921">
        <v>0</v>
      </c>
      <c r="J1921" t="s">
        <v>519</v>
      </c>
      <c r="K1921" t="s">
        <v>520</v>
      </c>
      <c r="L1921">
        <v>5</v>
      </c>
      <c r="M1921">
        <v>58</v>
      </c>
      <c r="N1921" t="s">
        <v>617</v>
      </c>
      <c r="O1921" t="s">
        <v>618</v>
      </c>
      <c r="P1921" t="s">
        <v>619</v>
      </c>
      <c r="Q1921" t="s">
        <v>524</v>
      </c>
      <c r="R1921" t="s">
        <v>525</v>
      </c>
      <c r="S1921" t="s">
        <v>526</v>
      </c>
      <c r="T1921" t="s">
        <v>527</v>
      </c>
      <c r="U1921" t="s">
        <v>779</v>
      </c>
      <c r="V1921" t="s">
        <v>780</v>
      </c>
      <c r="W1921" t="s">
        <v>541</v>
      </c>
      <c r="X1921" t="s">
        <v>542</v>
      </c>
      <c r="Y1921" t="s">
        <v>1442</v>
      </c>
      <c r="Z1921" t="s">
        <v>1443</v>
      </c>
      <c r="AA1921" t="s">
        <v>29</v>
      </c>
      <c r="AB1921" s="3">
        <v>1243</v>
      </c>
      <c r="AC1921">
        <v>500</v>
      </c>
      <c r="AD1921">
        <v>0</v>
      </c>
      <c r="AE1921" s="3">
        <v>1743</v>
      </c>
      <c r="AF1921" s="3">
        <f t="shared" si="122"/>
        <v>0</v>
      </c>
      <c r="AG1921" s="3">
        <v>1743</v>
      </c>
      <c r="AH1921" s="3">
        <f t="shared" si="124"/>
        <v>1800.5189999999998</v>
      </c>
      <c r="AI1921" s="3">
        <f t="shared" si="125"/>
        <v>1858.1356079999998</v>
      </c>
      <c r="AJ1921">
        <v>0</v>
      </c>
      <c r="AK1921">
        <v>0</v>
      </c>
      <c r="AL1921">
        <v>1583.83</v>
      </c>
      <c r="AM1921">
        <f t="shared" si="123"/>
        <v>3167.66</v>
      </c>
      <c r="AN1921">
        <v>159.16999999999999</v>
      </c>
      <c r="AO1921">
        <v>90.87</v>
      </c>
    </row>
    <row r="1922" spans="1:41" hidden="1" x14ac:dyDescent="0.3">
      <c r="A1922">
        <v>12274</v>
      </c>
      <c r="B1922">
        <v>225788</v>
      </c>
      <c r="C1922">
        <v>257399</v>
      </c>
      <c r="D1922">
        <v>6630</v>
      </c>
      <c r="G1922" t="s">
        <v>1990</v>
      </c>
      <c r="H1922" t="s">
        <v>1991</v>
      </c>
      <c r="I1922">
        <v>0</v>
      </c>
      <c r="J1922" t="s">
        <v>519</v>
      </c>
      <c r="K1922" t="s">
        <v>520</v>
      </c>
      <c r="L1922">
        <v>5</v>
      </c>
      <c r="M1922">
        <v>58</v>
      </c>
      <c r="N1922" t="s">
        <v>617</v>
      </c>
      <c r="O1922" t="s">
        <v>618</v>
      </c>
      <c r="P1922" t="s">
        <v>619</v>
      </c>
      <c r="Q1922" t="s">
        <v>524</v>
      </c>
      <c r="R1922" t="s">
        <v>525</v>
      </c>
      <c r="S1922" t="s">
        <v>526</v>
      </c>
      <c r="T1922" t="s">
        <v>527</v>
      </c>
      <c r="U1922" t="s">
        <v>779</v>
      </c>
      <c r="V1922" t="s">
        <v>780</v>
      </c>
      <c r="W1922" t="s">
        <v>541</v>
      </c>
      <c r="X1922" t="s">
        <v>542</v>
      </c>
      <c r="Y1922" t="s">
        <v>1442</v>
      </c>
      <c r="Z1922" t="s">
        <v>1443</v>
      </c>
      <c r="AA1922" t="s">
        <v>29</v>
      </c>
      <c r="AB1922" s="3">
        <v>1198</v>
      </c>
      <c r="AC1922">
        <v>500</v>
      </c>
      <c r="AD1922">
        <v>0</v>
      </c>
      <c r="AE1922" s="3">
        <v>1698</v>
      </c>
      <c r="AF1922" s="3">
        <f t="shared" si="122"/>
        <v>0</v>
      </c>
      <c r="AG1922" s="3">
        <v>1698</v>
      </c>
      <c r="AH1922" s="3">
        <f t="shared" si="124"/>
        <v>1754.0339999999999</v>
      </c>
      <c r="AI1922" s="3">
        <f t="shared" si="125"/>
        <v>1810.163088</v>
      </c>
      <c r="AJ1922">
        <v>0</v>
      </c>
      <c r="AK1922">
        <v>0</v>
      </c>
      <c r="AL1922">
        <v>1236</v>
      </c>
      <c r="AM1922">
        <f t="shared" si="123"/>
        <v>2472</v>
      </c>
      <c r="AN1922">
        <v>462</v>
      </c>
      <c r="AO1922">
        <v>72.790000000000006</v>
      </c>
    </row>
    <row r="1923" spans="1:41" hidden="1" x14ac:dyDescent="0.3">
      <c r="A1923">
        <v>12272</v>
      </c>
      <c r="B1923">
        <v>225780</v>
      </c>
      <c r="C1923">
        <v>257391</v>
      </c>
      <c r="D1923">
        <v>6628</v>
      </c>
      <c r="G1923" t="s">
        <v>1982</v>
      </c>
      <c r="H1923" t="s">
        <v>1983</v>
      </c>
      <c r="I1923">
        <v>0</v>
      </c>
      <c r="J1923" t="s">
        <v>519</v>
      </c>
      <c r="K1923" t="s">
        <v>520</v>
      </c>
      <c r="L1923">
        <v>5</v>
      </c>
      <c r="M1923">
        <v>58</v>
      </c>
      <c r="N1923" t="s">
        <v>617</v>
      </c>
      <c r="O1923" t="s">
        <v>618</v>
      </c>
      <c r="P1923" t="s">
        <v>619</v>
      </c>
      <c r="Q1923" t="s">
        <v>524</v>
      </c>
      <c r="R1923" t="s">
        <v>525</v>
      </c>
      <c r="S1923" t="s">
        <v>526</v>
      </c>
      <c r="T1923" t="s">
        <v>527</v>
      </c>
      <c r="U1923" t="s">
        <v>779</v>
      </c>
      <c r="V1923" t="s">
        <v>780</v>
      </c>
      <c r="W1923" t="s">
        <v>541</v>
      </c>
      <c r="X1923" t="s">
        <v>542</v>
      </c>
      <c r="Y1923" t="s">
        <v>1442</v>
      </c>
      <c r="Z1923" t="s">
        <v>1443</v>
      </c>
      <c r="AA1923" t="s">
        <v>29</v>
      </c>
      <c r="AB1923" s="3">
        <v>1243</v>
      </c>
      <c r="AC1923">
        <v>400</v>
      </c>
      <c r="AD1923">
        <v>0</v>
      </c>
      <c r="AE1923" s="3">
        <v>1643</v>
      </c>
      <c r="AF1923" s="3">
        <f t="shared" si="122"/>
        <v>0</v>
      </c>
      <c r="AG1923" s="3">
        <v>1643</v>
      </c>
      <c r="AH1923" s="3">
        <f t="shared" si="124"/>
        <v>1697.2189999999998</v>
      </c>
      <c r="AI1923" s="3">
        <f t="shared" si="125"/>
        <v>1751.530008</v>
      </c>
      <c r="AJ1923">
        <v>0</v>
      </c>
      <c r="AK1923">
        <v>0</v>
      </c>
      <c r="AL1923">
        <v>1583.83</v>
      </c>
      <c r="AM1923">
        <f t="shared" si="123"/>
        <v>3167.66</v>
      </c>
      <c r="AN1923">
        <v>59.17</v>
      </c>
      <c r="AO1923">
        <v>96.4</v>
      </c>
    </row>
    <row r="1924" spans="1:41" hidden="1" x14ac:dyDescent="0.3">
      <c r="A1924">
        <v>12317</v>
      </c>
      <c r="B1924">
        <v>231878</v>
      </c>
      <c r="C1924">
        <v>256294</v>
      </c>
      <c r="D1924">
        <v>6529</v>
      </c>
      <c r="G1924" t="s">
        <v>2088</v>
      </c>
      <c r="H1924" t="s">
        <v>2089</v>
      </c>
      <c r="I1924">
        <v>0</v>
      </c>
      <c r="J1924" t="s">
        <v>519</v>
      </c>
      <c r="K1924" t="s">
        <v>520</v>
      </c>
      <c r="L1924">
        <v>5</v>
      </c>
      <c r="M1924">
        <v>58</v>
      </c>
      <c r="N1924" t="s">
        <v>617</v>
      </c>
      <c r="O1924" t="s">
        <v>618</v>
      </c>
      <c r="P1924" t="s">
        <v>619</v>
      </c>
      <c r="Q1924" t="s">
        <v>524</v>
      </c>
      <c r="R1924" t="s">
        <v>525</v>
      </c>
      <c r="S1924" t="s">
        <v>526</v>
      </c>
      <c r="T1924" t="s">
        <v>527</v>
      </c>
      <c r="U1924" t="s">
        <v>779</v>
      </c>
      <c r="V1924" t="s">
        <v>780</v>
      </c>
      <c r="W1924" t="s">
        <v>541</v>
      </c>
      <c r="X1924" t="s">
        <v>542</v>
      </c>
      <c r="Y1924" t="s">
        <v>1102</v>
      </c>
      <c r="Z1924" t="s">
        <v>1103</v>
      </c>
      <c r="AA1924" t="s">
        <v>24</v>
      </c>
      <c r="AB1924" s="3">
        <v>34020</v>
      </c>
      <c r="AC1924">
        <v>0</v>
      </c>
      <c r="AD1924">
        <v>0</v>
      </c>
      <c r="AE1924" s="3">
        <v>34020</v>
      </c>
      <c r="AF1924" s="3">
        <f t="shared" si="122"/>
        <v>0</v>
      </c>
      <c r="AG1924" s="3">
        <v>34020</v>
      </c>
      <c r="AH1924" s="3">
        <f t="shared" si="124"/>
        <v>35142.659999999996</v>
      </c>
      <c r="AI1924" s="3">
        <f t="shared" si="125"/>
        <v>36267.225119999996</v>
      </c>
      <c r="AJ1924">
        <v>0</v>
      </c>
      <c r="AK1924">
        <v>0</v>
      </c>
      <c r="AL1924">
        <v>11525.75</v>
      </c>
      <c r="AM1924">
        <f t="shared" si="123"/>
        <v>23051.5</v>
      </c>
      <c r="AN1924">
        <v>22494.25</v>
      </c>
      <c r="AO1924">
        <v>33.880000000000003</v>
      </c>
    </row>
    <row r="1925" spans="1:41" hidden="1" x14ac:dyDescent="0.3">
      <c r="A1925">
        <v>12305</v>
      </c>
      <c r="B1925">
        <v>224301</v>
      </c>
      <c r="C1925">
        <v>256740</v>
      </c>
      <c r="D1925">
        <v>6505</v>
      </c>
      <c r="G1925" t="s">
        <v>2052</v>
      </c>
      <c r="H1925" t="s">
        <v>2053</v>
      </c>
      <c r="I1925">
        <v>0</v>
      </c>
      <c r="J1925" t="s">
        <v>519</v>
      </c>
      <c r="K1925" t="s">
        <v>520</v>
      </c>
      <c r="L1925">
        <v>5</v>
      </c>
      <c r="M1925">
        <v>58</v>
      </c>
      <c r="N1925" t="s">
        <v>617</v>
      </c>
      <c r="O1925" t="s">
        <v>618</v>
      </c>
      <c r="P1925" t="s">
        <v>619</v>
      </c>
      <c r="Q1925" t="s">
        <v>524</v>
      </c>
      <c r="R1925" t="s">
        <v>525</v>
      </c>
      <c r="S1925" t="s">
        <v>526</v>
      </c>
      <c r="T1925" t="s">
        <v>527</v>
      </c>
      <c r="U1925" t="s">
        <v>779</v>
      </c>
      <c r="V1925" t="s">
        <v>780</v>
      </c>
      <c r="W1925" t="s">
        <v>530</v>
      </c>
      <c r="X1925" t="s">
        <v>531</v>
      </c>
      <c r="Y1925" t="s">
        <v>706</v>
      </c>
      <c r="Z1925" t="s">
        <v>707</v>
      </c>
      <c r="AA1925" t="s">
        <v>28</v>
      </c>
      <c r="AB1925" s="3">
        <v>2350</v>
      </c>
      <c r="AC1925">
        <v>0</v>
      </c>
      <c r="AD1925">
        <v>0</v>
      </c>
      <c r="AE1925" s="3">
        <v>2350</v>
      </c>
      <c r="AF1925" s="3">
        <f t="shared" si="122"/>
        <v>0</v>
      </c>
      <c r="AG1925" s="3">
        <v>2350</v>
      </c>
      <c r="AH1925" s="3">
        <f t="shared" si="124"/>
        <v>2427.5499999999997</v>
      </c>
      <c r="AI1925" s="3">
        <f t="shared" si="125"/>
        <v>2505.2315999999996</v>
      </c>
      <c r="AJ1925">
        <v>0</v>
      </c>
      <c r="AK1925">
        <v>0</v>
      </c>
      <c r="AL1925">
        <v>2214.9</v>
      </c>
      <c r="AM1925">
        <f t="shared" si="123"/>
        <v>4429.8</v>
      </c>
      <c r="AN1925">
        <v>135.1</v>
      </c>
      <c r="AO1925">
        <v>94.25</v>
      </c>
    </row>
    <row r="1926" spans="1:41" hidden="1" x14ac:dyDescent="0.3">
      <c r="A1926">
        <v>12306</v>
      </c>
      <c r="B1926">
        <v>224302</v>
      </c>
      <c r="C1926">
        <v>256741</v>
      </c>
      <c r="D1926">
        <v>6506</v>
      </c>
      <c r="G1926" t="s">
        <v>2056</v>
      </c>
      <c r="H1926" t="s">
        <v>2057</v>
      </c>
      <c r="I1926">
        <v>0</v>
      </c>
      <c r="J1926" t="s">
        <v>519</v>
      </c>
      <c r="K1926" t="s">
        <v>520</v>
      </c>
      <c r="L1926">
        <v>5</v>
      </c>
      <c r="M1926">
        <v>58</v>
      </c>
      <c r="N1926" t="s">
        <v>617</v>
      </c>
      <c r="O1926" t="s">
        <v>618</v>
      </c>
      <c r="P1926" t="s">
        <v>619</v>
      </c>
      <c r="Q1926" t="s">
        <v>524</v>
      </c>
      <c r="R1926" t="s">
        <v>525</v>
      </c>
      <c r="S1926" t="s">
        <v>526</v>
      </c>
      <c r="T1926" t="s">
        <v>527</v>
      </c>
      <c r="U1926" t="s">
        <v>779</v>
      </c>
      <c r="V1926" t="s">
        <v>780</v>
      </c>
      <c r="W1926" t="s">
        <v>530</v>
      </c>
      <c r="X1926" t="s">
        <v>531</v>
      </c>
      <c r="Y1926" t="s">
        <v>706</v>
      </c>
      <c r="Z1926" t="s">
        <v>707</v>
      </c>
      <c r="AA1926" t="s">
        <v>28</v>
      </c>
      <c r="AB1926" s="3">
        <v>2350</v>
      </c>
      <c r="AC1926">
        <v>0</v>
      </c>
      <c r="AD1926">
        <v>0</v>
      </c>
      <c r="AE1926" s="3">
        <v>2350</v>
      </c>
      <c r="AF1926" s="3">
        <f t="shared" si="122"/>
        <v>0</v>
      </c>
      <c r="AG1926" s="3">
        <v>2350</v>
      </c>
      <c r="AH1926" s="3">
        <f t="shared" si="124"/>
        <v>2427.5499999999997</v>
      </c>
      <c r="AI1926" s="3">
        <f t="shared" si="125"/>
        <v>2505.2315999999996</v>
      </c>
      <c r="AJ1926">
        <v>0</v>
      </c>
      <c r="AK1926">
        <v>0</v>
      </c>
      <c r="AL1926">
        <v>1800.9</v>
      </c>
      <c r="AM1926">
        <f t="shared" si="123"/>
        <v>3601.8</v>
      </c>
      <c r="AN1926">
        <v>549.1</v>
      </c>
      <c r="AO1926">
        <v>76.63</v>
      </c>
    </row>
    <row r="1927" spans="1:41" hidden="1" x14ac:dyDescent="0.3">
      <c r="A1927">
        <v>12420</v>
      </c>
      <c r="B1927">
        <v>225767</v>
      </c>
      <c r="C1927">
        <v>257382</v>
      </c>
      <c r="D1927">
        <v>6625</v>
      </c>
      <c r="G1927" t="s">
        <v>2166</v>
      </c>
      <c r="H1927" t="s">
        <v>2167</v>
      </c>
      <c r="I1927">
        <v>0</v>
      </c>
      <c r="J1927" t="s">
        <v>519</v>
      </c>
      <c r="K1927" t="s">
        <v>520</v>
      </c>
      <c r="L1927">
        <v>5</v>
      </c>
      <c r="M1927">
        <v>58</v>
      </c>
      <c r="N1927" t="s">
        <v>617</v>
      </c>
      <c r="O1927" t="s">
        <v>618</v>
      </c>
      <c r="P1927" t="s">
        <v>619</v>
      </c>
      <c r="Q1927" t="s">
        <v>524</v>
      </c>
      <c r="R1927" t="s">
        <v>525</v>
      </c>
      <c r="S1927" t="s">
        <v>526</v>
      </c>
      <c r="T1927" t="s">
        <v>527</v>
      </c>
      <c r="U1927" t="s">
        <v>779</v>
      </c>
      <c r="V1927" t="s">
        <v>780</v>
      </c>
      <c r="W1927" t="s">
        <v>541</v>
      </c>
      <c r="X1927" t="s">
        <v>542</v>
      </c>
      <c r="Y1927" t="s">
        <v>1442</v>
      </c>
      <c r="Z1927" t="s">
        <v>1443</v>
      </c>
      <c r="AA1927" t="s">
        <v>29</v>
      </c>
      <c r="AB1927" s="3">
        <v>1243</v>
      </c>
      <c r="AC1927">
        <v>400</v>
      </c>
      <c r="AD1927">
        <v>0</v>
      </c>
      <c r="AE1927" s="3">
        <v>1643</v>
      </c>
      <c r="AF1927" s="3">
        <f t="shared" si="122"/>
        <v>0</v>
      </c>
      <c r="AG1927" s="3">
        <v>1643</v>
      </c>
      <c r="AH1927" s="3">
        <f t="shared" si="124"/>
        <v>1697.2189999999998</v>
      </c>
      <c r="AI1927" s="3">
        <f t="shared" si="125"/>
        <v>1751.530008</v>
      </c>
      <c r="AJ1927">
        <v>0</v>
      </c>
      <c r="AK1927">
        <v>0</v>
      </c>
      <c r="AL1927">
        <v>1583.83</v>
      </c>
      <c r="AM1927">
        <f t="shared" si="123"/>
        <v>3167.66</v>
      </c>
      <c r="AN1927">
        <v>59.17</v>
      </c>
      <c r="AO1927">
        <v>96.4</v>
      </c>
    </row>
    <row r="1928" spans="1:41" hidden="1" x14ac:dyDescent="0.3">
      <c r="A1928">
        <v>10901</v>
      </c>
      <c r="B1928">
        <v>205964</v>
      </c>
      <c r="C1928">
        <v>243381</v>
      </c>
      <c r="D1928">
        <v>217</v>
      </c>
      <c r="G1928" t="s">
        <v>1090</v>
      </c>
      <c r="H1928" t="s">
        <v>1091</v>
      </c>
      <c r="I1928">
        <v>0</v>
      </c>
      <c r="J1928" t="s">
        <v>519</v>
      </c>
      <c r="K1928" t="s">
        <v>520</v>
      </c>
      <c r="L1928">
        <v>3</v>
      </c>
      <c r="M1928">
        <v>35</v>
      </c>
      <c r="N1928" t="s">
        <v>569</v>
      </c>
      <c r="O1928" t="s">
        <v>570</v>
      </c>
      <c r="P1928" t="s">
        <v>571</v>
      </c>
      <c r="Q1928" t="s">
        <v>524</v>
      </c>
      <c r="R1928" t="s">
        <v>525</v>
      </c>
      <c r="S1928" t="s">
        <v>526</v>
      </c>
      <c r="T1928" t="s">
        <v>527</v>
      </c>
      <c r="U1928" t="s">
        <v>554</v>
      </c>
      <c r="V1928" t="s">
        <v>555</v>
      </c>
      <c r="W1928" t="s">
        <v>541</v>
      </c>
      <c r="X1928" t="s">
        <v>542</v>
      </c>
      <c r="Y1928" t="s">
        <v>1092</v>
      </c>
      <c r="Z1928" t="s">
        <v>1093</v>
      </c>
      <c r="AA1928" t="s">
        <v>29</v>
      </c>
      <c r="AB1928" s="3">
        <v>1606</v>
      </c>
      <c r="AC1928">
        <v>0</v>
      </c>
      <c r="AD1928">
        <v>0</v>
      </c>
      <c r="AE1928" s="3">
        <v>1606</v>
      </c>
      <c r="AF1928" s="3">
        <f t="shared" si="122"/>
        <v>0</v>
      </c>
      <c r="AG1928" s="3">
        <v>1606</v>
      </c>
      <c r="AH1928" s="3">
        <f t="shared" si="124"/>
        <v>1658.9979999999998</v>
      </c>
      <c r="AI1928" s="3">
        <f t="shared" si="125"/>
        <v>1712.0859359999999</v>
      </c>
      <c r="AJ1928">
        <v>0</v>
      </c>
      <c r="AK1928">
        <v>0</v>
      </c>
      <c r="AL1928">
        <v>0</v>
      </c>
      <c r="AM1928">
        <f t="shared" si="123"/>
        <v>0</v>
      </c>
      <c r="AN1928">
        <v>1606</v>
      </c>
      <c r="AO1928">
        <v>0</v>
      </c>
    </row>
    <row r="1929" spans="1:41" hidden="1" x14ac:dyDescent="0.3">
      <c r="A1929">
        <v>10811</v>
      </c>
      <c r="B1929">
        <v>201818</v>
      </c>
      <c r="C1929">
        <v>239298</v>
      </c>
      <c r="D1929">
        <v>127</v>
      </c>
      <c r="G1929" t="s">
        <v>917</v>
      </c>
      <c r="H1929" t="s">
        <v>918</v>
      </c>
      <c r="I1929">
        <v>0</v>
      </c>
      <c r="J1929" t="s">
        <v>519</v>
      </c>
      <c r="K1929" t="s">
        <v>520</v>
      </c>
      <c r="L1929">
        <v>6</v>
      </c>
      <c r="M1929">
        <v>66</v>
      </c>
      <c r="N1929" t="s">
        <v>840</v>
      </c>
      <c r="O1929" t="s">
        <v>841</v>
      </c>
      <c r="P1929" t="s">
        <v>842</v>
      </c>
      <c r="Q1929" t="s">
        <v>524</v>
      </c>
      <c r="R1929" t="s">
        <v>525</v>
      </c>
      <c r="S1929" t="s">
        <v>526</v>
      </c>
      <c r="T1929" t="s">
        <v>527</v>
      </c>
      <c r="U1929" t="s">
        <v>554</v>
      </c>
      <c r="V1929" t="s">
        <v>555</v>
      </c>
      <c r="W1929" t="s">
        <v>629</v>
      </c>
      <c r="X1929" t="s">
        <v>630</v>
      </c>
      <c r="Y1929" t="s">
        <v>603</v>
      </c>
      <c r="Z1929" t="s">
        <v>604</v>
      </c>
      <c r="AA1929" t="s">
        <v>29</v>
      </c>
      <c r="AB1929" s="3">
        <v>1571</v>
      </c>
      <c r="AC1929">
        <v>0</v>
      </c>
      <c r="AD1929">
        <v>0</v>
      </c>
      <c r="AE1929" s="3">
        <v>1571</v>
      </c>
      <c r="AF1929" s="3">
        <f t="shared" si="122"/>
        <v>0</v>
      </c>
      <c r="AG1929" s="3">
        <v>1571</v>
      </c>
      <c r="AH1929" s="3">
        <f t="shared" si="124"/>
        <v>1622.8429999999998</v>
      </c>
      <c r="AI1929" s="3">
        <f t="shared" si="125"/>
        <v>1674.7739759999999</v>
      </c>
      <c r="AJ1929">
        <v>0</v>
      </c>
      <c r="AK1929">
        <v>0</v>
      </c>
      <c r="AL1929">
        <v>0</v>
      </c>
      <c r="AM1929">
        <f t="shared" si="123"/>
        <v>0</v>
      </c>
      <c r="AN1929">
        <v>1571</v>
      </c>
      <c r="AO1929">
        <v>0</v>
      </c>
    </row>
    <row r="1930" spans="1:41" hidden="1" x14ac:dyDescent="0.3">
      <c r="A1930">
        <v>11532</v>
      </c>
      <c r="B1930">
        <v>225898</v>
      </c>
      <c r="C1930">
        <v>257491</v>
      </c>
      <c r="D1930">
        <v>2329</v>
      </c>
      <c r="G1930" t="s">
        <v>1753</v>
      </c>
      <c r="H1930" t="s">
        <v>1754</v>
      </c>
      <c r="I1930">
        <v>0</v>
      </c>
      <c r="J1930" t="s">
        <v>519</v>
      </c>
      <c r="K1930" t="s">
        <v>520</v>
      </c>
      <c r="L1930">
        <v>7</v>
      </c>
      <c r="M1930">
        <v>77</v>
      </c>
      <c r="N1930" t="s">
        <v>849</v>
      </c>
      <c r="O1930" t="s">
        <v>522</v>
      </c>
      <c r="P1930" t="s">
        <v>523</v>
      </c>
      <c r="Q1930" t="s">
        <v>524</v>
      </c>
      <c r="R1930" t="s">
        <v>525</v>
      </c>
      <c r="S1930" t="s">
        <v>526</v>
      </c>
      <c r="T1930" t="s">
        <v>527</v>
      </c>
      <c r="U1930" t="s">
        <v>554</v>
      </c>
      <c r="V1930" t="s">
        <v>555</v>
      </c>
      <c r="W1930" t="s">
        <v>530</v>
      </c>
      <c r="X1930" t="s">
        <v>531</v>
      </c>
      <c r="Y1930" t="s">
        <v>944</v>
      </c>
      <c r="Z1930" t="s">
        <v>945</v>
      </c>
      <c r="AA1930" t="s">
        <v>29</v>
      </c>
      <c r="AB1930" s="3">
        <v>1520</v>
      </c>
      <c r="AC1930">
        <v>0</v>
      </c>
      <c r="AD1930">
        <v>0</v>
      </c>
      <c r="AE1930" s="3">
        <v>1520</v>
      </c>
      <c r="AF1930" s="3">
        <f t="shared" si="122"/>
        <v>0</v>
      </c>
      <c r="AG1930" s="3">
        <v>1520</v>
      </c>
      <c r="AH1930" s="3">
        <f t="shared" si="124"/>
        <v>1570.1599999999999</v>
      </c>
      <c r="AI1930" s="3">
        <f t="shared" si="125"/>
        <v>1620.4051199999999</v>
      </c>
      <c r="AJ1930">
        <v>0</v>
      </c>
      <c r="AK1930">
        <v>0</v>
      </c>
      <c r="AL1930">
        <v>0</v>
      </c>
      <c r="AM1930">
        <f t="shared" si="123"/>
        <v>0</v>
      </c>
      <c r="AN1930">
        <v>1520</v>
      </c>
      <c r="AO1930">
        <v>0</v>
      </c>
    </row>
    <row r="1931" spans="1:41" hidden="1" x14ac:dyDescent="0.3">
      <c r="A1931">
        <v>11525</v>
      </c>
      <c r="B1931">
        <v>225884</v>
      </c>
      <c r="C1931">
        <v>257482</v>
      </c>
      <c r="D1931">
        <v>2322</v>
      </c>
      <c r="G1931" t="s">
        <v>1739</v>
      </c>
      <c r="H1931" t="s">
        <v>1740</v>
      </c>
      <c r="I1931">
        <v>0</v>
      </c>
      <c r="J1931" t="s">
        <v>519</v>
      </c>
      <c r="K1931" t="s">
        <v>520</v>
      </c>
      <c r="L1931">
        <v>6</v>
      </c>
      <c r="M1931">
        <v>66</v>
      </c>
      <c r="N1931" t="s">
        <v>840</v>
      </c>
      <c r="O1931" t="s">
        <v>841</v>
      </c>
      <c r="P1931" t="s">
        <v>842</v>
      </c>
      <c r="Q1931" t="s">
        <v>524</v>
      </c>
      <c r="R1931" t="s">
        <v>525</v>
      </c>
      <c r="S1931" t="s">
        <v>526</v>
      </c>
      <c r="T1931" t="s">
        <v>527</v>
      </c>
      <c r="U1931" t="s">
        <v>554</v>
      </c>
      <c r="V1931" t="s">
        <v>555</v>
      </c>
      <c r="W1931" t="s">
        <v>629</v>
      </c>
      <c r="X1931" t="s">
        <v>630</v>
      </c>
      <c r="Y1931" t="s">
        <v>944</v>
      </c>
      <c r="Z1931" t="s">
        <v>945</v>
      </c>
      <c r="AA1931" t="s">
        <v>29</v>
      </c>
      <c r="AB1931" s="3">
        <v>1513</v>
      </c>
      <c r="AC1931">
        <v>0</v>
      </c>
      <c r="AD1931">
        <v>0</v>
      </c>
      <c r="AE1931" s="3">
        <v>1513</v>
      </c>
      <c r="AF1931" s="3">
        <f t="shared" si="122"/>
        <v>0</v>
      </c>
      <c r="AG1931" s="3">
        <v>1513</v>
      </c>
      <c r="AH1931" s="3">
        <f t="shared" si="124"/>
        <v>1562.9289999999999</v>
      </c>
      <c r="AI1931" s="3">
        <f t="shared" si="125"/>
        <v>1612.942728</v>
      </c>
      <c r="AJ1931">
        <v>0</v>
      </c>
      <c r="AK1931">
        <v>0</v>
      </c>
      <c r="AL1931">
        <v>0</v>
      </c>
      <c r="AM1931">
        <f t="shared" si="123"/>
        <v>0</v>
      </c>
      <c r="AN1931">
        <v>1513</v>
      </c>
      <c r="AO1931">
        <v>0</v>
      </c>
    </row>
    <row r="1932" spans="1:41" hidden="1" x14ac:dyDescent="0.3">
      <c r="A1932">
        <v>10788</v>
      </c>
      <c r="B1932">
        <v>207038</v>
      </c>
      <c r="C1932">
        <v>244435</v>
      </c>
      <c r="D1932">
        <v>104</v>
      </c>
      <c r="G1932" t="s">
        <v>867</v>
      </c>
      <c r="H1932" t="s">
        <v>868</v>
      </c>
      <c r="I1932">
        <v>0</v>
      </c>
      <c r="J1932" t="s">
        <v>519</v>
      </c>
      <c r="K1932" t="s">
        <v>520</v>
      </c>
      <c r="L1932">
        <v>4</v>
      </c>
      <c r="M1932">
        <v>46</v>
      </c>
      <c r="N1932" t="s">
        <v>363</v>
      </c>
      <c r="O1932" t="s">
        <v>640</v>
      </c>
      <c r="P1932" t="s">
        <v>641</v>
      </c>
      <c r="Q1932" t="s">
        <v>524</v>
      </c>
      <c r="R1932" t="s">
        <v>525</v>
      </c>
      <c r="S1932" t="s">
        <v>526</v>
      </c>
      <c r="T1932" t="s">
        <v>527</v>
      </c>
      <c r="U1932" t="s">
        <v>528</v>
      </c>
      <c r="V1932" t="s">
        <v>529</v>
      </c>
      <c r="W1932" t="s">
        <v>541</v>
      </c>
      <c r="X1932" t="s">
        <v>542</v>
      </c>
      <c r="Y1932" t="s">
        <v>532</v>
      </c>
      <c r="Z1932" t="s">
        <v>533</v>
      </c>
      <c r="AA1932" t="s">
        <v>28</v>
      </c>
      <c r="AB1932" s="3">
        <v>2345</v>
      </c>
      <c r="AC1932">
        <v>0</v>
      </c>
      <c r="AD1932">
        <v>0</v>
      </c>
      <c r="AE1932" s="3">
        <v>2345</v>
      </c>
      <c r="AF1932" s="3">
        <f t="shared" si="122"/>
        <v>0</v>
      </c>
      <c r="AG1932" s="3">
        <v>2345</v>
      </c>
      <c r="AH1932" s="3">
        <f t="shared" si="124"/>
        <v>2422.3849999999998</v>
      </c>
      <c r="AI1932" s="3">
        <f t="shared" si="125"/>
        <v>2499.9013199999999</v>
      </c>
      <c r="AJ1932">
        <v>0</v>
      </c>
      <c r="AK1932">
        <v>0</v>
      </c>
      <c r="AL1932">
        <v>0</v>
      </c>
      <c r="AM1932">
        <f t="shared" si="123"/>
        <v>0</v>
      </c>
      <c r="AN1932">
        <v>2345</v>
      </c>
      <c r="AO1932">
        <v>0</v>
      </c>
    </row>
    <row r="1933" spans="1:41" hidden="1" x14ac:dyDescent="0.3">
      <c r="A1933">
        <v>12318</v>
      </c>
      <c r="B1933">
        <v>231877</v>
      </c>
      <c r="C1933">
        <v>256293</v>
      </c>
      <c r="D1933">
        <v>6530</v>
      </c>
      <c r="G1933" t="s">
        <v>2092</v>
      </c>
      <c r="H1933" t="s">
        <v>2093</v>
      </c>
      <c r="I1933">
        <v>0</v>
      </c>
      <c r="J1933" t="s">
        <v>519</v>
      </c>
      <c r="K1933" t="s">
        <v>520</v>
      </c>
      <c r="L1933">
        <v>5</v>
      </c>
      <c r="M1933">
        <v>58</v>
      </c>
      <c r="N1933" t="s">
        <v>617</v>
      </c>
      <c r="O1933" t="s">
        <v>618</v>
      </c>
      <c r="P1933" t="s">
        <v>619</v>
      </c>
      <c r="Q1933" t="s">
        <v>524</v>
      </c>
      <c r="R1933" t="s">
        <v>525</v>
      </c>
      <c r="S1933" t="s">
        <v>526</v>
      </c>
      <c r="T1933" t="s">
        <v>527</v>
      </c>
      <c r="U1933" t="s">
        <v>779</v>
      </c>
      <c r="V1933" t="s">
        <v>780</v>
      </c>
      <c r="W1933" t="s">
        <v>541</v>
      </c>
      <c r="X1933" t="s">
        <v>542</v>
      </c>
      <c r="Y1933" t="s">
        <v>1102</v>
      </c>
      <c r="Z1933" t="s">
        <v>1103</v>
      </c>
      <c r="AA1933" t="s">
        <v>24</v>
      </c>
      <c r="AB1933" s="3">
        <v>34020</v>
      </c>
      <c r="AC1933">
        <v>0</v>
      </c>
      <c r="AD1933">
        <v>0</v>
      </c>
      <c r="AE1933" s="3">
        <v>34020</v>
      </c>
      <c r="AF1933" s="3">
        <f t="shared" si="122"/>
        <v>0</v>
      </c>
      <c r="AG1933" s="3">
        <v>34020</v>
      </c>
      <c r="AH1933" s="3">
        <f t="shared" si="124"/>
        <v>35142.659999999996</v>
      </c>
      <c r="AI1933" s="3">
        <f t="shared" si="125"/>
        <v>36267.225119999996</v>
      </c>
      <c r="AJ1933">
        <v>0</v>
      </c>
      <c r="AK1933">
        <v>1821.75</v>
      </c>
      <c r="AL1933">
        <v>25882.62</v>
      </c>
      <c r="AM1933">
        <f t="shared" si="123"/>
        <v>51765.24</v>
      </c>
      <c r="AN1933">
        <v>6315.63</v>
      </c>
      <c r="AO1933">
        <v>76.08</v>
      </c>
    </row>
    <row r="1934" spans="1:41" hidden="1" x14ac:dyDescent="0.3">
      <c r="A1934">
        <v>10739</v>
      </c>
      <c r="B1934">
        <v>204363</v>
      </c>
      <c r="C1934">
        <v>241800</v>
      </c>
      <c r="D1934">
        <v>55</v>
      </c>
      <c r="G1934" t="s">
        <v>743</v>
      </c>
      <c r="H1934" t="s">
        <v>744</v>
      </c>
      <c r="I1934">
        <v>0</v>
      </c>
      <c r="J1934" t="s">
        <v>519</v>
      </c>
      <c r="K1934" t="s">
        <v>520</v>
      </c>
      <c r="L1934">
        <v>6</v>
      </c>
      <c r="M1934">
        <v>71</v>
      </c>
      <c r="N1934" t="s">
        <v>710</v>
      </c>
      <c r="O1934" t="s">
        <v>711</v>
      </c>
      <c r="P1934" t="s">
        <v>712</v>
      </c>
      <c r="Q1934" t="s">
        <v>524</v>
      </c>
      <c r="R1934" t="s">
        <v>525</v>
      </c>
      <c r="S1934" t="s">
        <v>526</v>
      </c>
      <c r="T1934" t="s">
        <v>527</v>
      </c>
      <c r="U1934" t="s">
        <v>745</v>
      </c>
      <c r="V1934" t="s">
        <v>746</v>
      </c>
      <c r="W1934" t="s">
        <v>541</v>
      </c>
      <c r="X1934" t="s">
        <v>542</v>
      </c>
      <c r="Y1934" t="s">
        <v>532</v>
      </c>
      <c r="Z1934" t="s">
        <v>533</v>
      </c>
      <c r="AA1934" t="s">
        <v>28</v>
      </c>
      <c r="AB1934" s="3">
        <v>2341</v>
      </c>
      <c r="AC1934">
        <v>0</v>
      </c>
      <c r="AD1934">
        <v>0</v>
      </c>
      <c r="AE1934" s="3">
        <v>2341</v>
      </c>
      <c r="AF1934" s="3">
        <f t="shared" si="122"/>
        <v>0</v>
      </c>
      <c r="AG1934" s="3">
        <v>2341</v>
      </c>
      <c r="AH1934" s="3">
        <f t="shared" si="124"/>
        <v>2418.2529999999997</v>
      </c>
      <c r="AI1934" s="3">
        <f t="shared" si="125"/>
        <v>2495.6370959999999</v>
      </c>
      <c r="AJ1934">
        <v>0</v>
      </c>
      <c r="AK1934">
        <v>0</v>
      </c>
      <c r="AL1934">
        <v>0</v>
      </c>
      <c r="AM1934">
        <f t="shared" si="123"/>
        <v>0</v>
      </c>
      <c r="AN1934">
        <v>2341</v>
      </c>
      <c r="AO1934">
        <v>0</v>
      </c>
    </row>
    <row r="1935" spans="1:41" hidden="1" x14ac:dyDescent="0.3">
      <c r="A1935">
        <v>11207</v>
      </c>
      <c r="B1935">
        <v>201635</v>
      </c>
      <c r="C1935">
        <v>239117</v>
      </c>
      <c r="D1935">
        <v>523</v>
      </c>
      <c r="G1935" t="s">
        <v>1594</v>
      </c>
      <c r="H1935" t="s">
        <v>1595</v>
      </c>
      <c r="I1935">
        <v>0</v>
      </c>
      <c r="J1935" t="s">
        <v>519</v>
      </c>
      <c r="K1935" t="s">
        <v>520</v>
      </c>
      <c r="L1935">
        <v>6</v>
      </c>
      <c r="M1935">
        <v>67</v>
      </c>
      <c r="N1935" t="s">
        <v>875</v>
      </c>
      <c r="O1935" t="s">
        <v>876</v>
      </c>
      <c r="P1935" t="s">
        <v>877</v>
      </c>
      <c r="Q1935" t="s">
        <v>524</v>
      </c>
      <c r="R1935" t="s">
        <v>525</v>
      </c>
      <c r="S1935" t="s">
        <v>526</v>
      </c>
      <c r="T1935" t="s">
        <v>527</v>
      </c>
      <c r="U1935" t="s">
        <v>554</v>
      </c>
      <c r="V1935" t="s">
        <v>555</v>
      </c>
      <c r="W1935" t="s">
        <v>541</v>
      </c>
      <c r="X1935" t="s">
        <v>542</v>
      </c>
      <c r="Y1935" t="s">
        <v>592</v>
      </c>
      <c r="Z1935" t="s">
        <v>593</v>
      </c>
      <c r="AA1935" t="s">
        <v>29</v>
      </c>
      <c r="AB1935" s="3">
        <v>1458</v>
      </c>
      <c r="AC1935">
        <v>0</v>
      </c>
      <c r="AD1935">
        <v>0</v>
      </c>
      <c r="AE1935" s="3">
        <v>1458</v>
      </c>
      <c r="AF1935" s="3">
        <f t="shared" si="122"/>
        <v>0</v>
      </c>
      <c r="AG1935" s="3">
        <v>1458</v>
      </c>
      <c r="AH1935" s="3">
        <f t="shared" si="124"/>
        <v>1506.1139999999998</v>
      </c>
      <c r="AI1935" s="3">
        <f t="shared" si="125"/>
        <v>1554.3096479999999</v>
      </c>
      <c r="AJ1935">
        <v>0</v>
      </c>
      <c r="AK1935">
        <v>0</v>
      </c>
      <c r="AL1935">
        <v>0</v>
      </c>
      <c r="AM1935">
        <f t="shared" si="123"/>
        <v>0</v>
      </c>
      <c r="AN1935">
        <v>1458</v>
      </c>
      <c r="AO1935">
        <v>0</v>
      </c>
    </row>
    <row r="1936" spans="1:41" hidden="1" x14ac:dyDescent="0.3">
      <c r="A1936">
        <v>10977</v>
      </c>
      <c r="B1936">
        <v>209535</v>
      </c>
      <c r="C1936">
        <v>246893</v>
      </c>
      <c r="D1936">
        <v>293</v>
      </c>
      <c r="G1936" t="s">
        <v>1208</v>
      </c>
      <c r="H1936" t="s">
        <v>1209</v>
      </c>
      <c r="I1936">
        <v>0</v>
      </c>
      <c r="J1936" t="s">
        <v>519</v>
      </c>
      <c r="K1936" t="s">
        <v>520</v>
      </c>
      <c r="L1936">
        <v>7</v>
      </c>
      <c r="M1936">
        <v>78</v>
      </c>
      <c r="N1936" t="s">
        <v>856</v>
      </c>
      <c r="O1936" t="s">
        <v>522</v>
      </c>
      <c r="P1936" t="s">
        <v>523</v>
      </c>
      <c r="Q1936" t="s">
        <v>524</v>
      </c>
      <c r="R1936" t="s">
        <v>525</v>
      </c>
      <c r="S1936" t="s">
        <v>526</v>
      </c>
      <c r="T1936" t="s">
        <v>527</v>
      </c>
      <c r="U1936" t="s">
        <v>528</v>
      </c>
      <c r="V1936" t="s">
        <v>529</v>
      </c>
      <c r="W1936" t="s">
        <v>530</v>
      </c>
      <c r="X1936" t="s">
        <v>531</v>
      </c>
      <c r="Y1936" t="s">
        <v>532</v>
      </c>
      <c r="Z1936" t="s">
        <v>533</v>
      </c>
      <c r="AA1936" t="s">
        <v>28</v>
      </c>
      <c r="AB1936" s="3">
        <v>2322</v>
      </c>
      <c r="AC1936">
        <v>0</v>
      </c>
      <c r="AD1936">
        <v>0</v>
      </c>
      <c r="AE1936" s="3">
        <v>2322</v>
      </c>
      <c r="AF1936" s="3">
        <f t="shared" si="122"/>
        <v>0</v>
      </c>
      <c r="AG1936" s="3">
        <v>2322</v>
      </c>
      <c r="AH1936" s="3">
        <f t="shared" si="124"/>
        <v>2398.6259999999997</v>
      </c>
      <c r="AI1936" s="3">
        <f t="shared" si="125"/>
        <v>2475.382032</v>
      </c>
      <c r="AJ1936">
        <v>0</v>
      </c>
      <c r="AK1936">
        <v>0</v>
      </c>
      <c r="AL1936">
        <v>1739.11</v>
      </c>
      <c r="AM1936">
        <f t="shared" si="123"/>
        <v>3478.22</v>
      </c>
      <c r="AN1936">
        <v>582.89</v>
      </c>
      <c r="AO1936">
        <v>74.900000000000006</v>
      </c>
    </row>
    <row r="1937" spans="1:41" hidden="1" x14ac:dyDescent="0.3">
      <c r="A1937">
        <v>11011</v>
      </c>
      <c r="B1937">
        <v>200545</v>
      </c>
      <c r="C1937">
        <v>238046</v>
      </c>
      <c r="D1937">
        <v>327</v>
      </c>
      <c r="G1937" t="s">
        <v>1292</v>
      </c>
      <c r="H1937" t="s">
        <v>1293</v>
      </c>
      <c r="I1937">
        <v>0</v>
      </c>
      <c r="J1937" t="s">
        <v>519</v>
      </c>
      <c r="K1937" t="s">
        <v>520</v>
      </c>
      <c r="L1937">
        <v>6</v>
      </c>
      <c r="M1937">
        <v>75</v>
      </c>
      <c r="N1937" t="s">
        <v>635</v>
      </c>
      <c r="O1937" t="s">
        <v>636</v>
      </c>
      <c r="P1937" t="s">
        <v>637</v>
      </c>
      <c r="Q1937" t="s">
        <v>524</v>
      </c>
      <c r="R1937" t="s">
        <v>525</v>
      </c>
      <c r="S1937" t="s">
        <v>526</v>
      </c>
      <c r="T1937" t="s">
        <v>527</v>
      </c>
      <c r="U1937" t="s">
        <v>554</v>
      </c>
      <c r="V1937" t="s">
        <v>555</v>
      </c>
      <c r="W1937" t="s">
        <v>541</v>
      </c>
      <c r="X1937" t="s">
        <v>542</v>
      </c>
      <c r="Y1937" t="s">
        <v>603</v>
      </c>
      <c r="Z1937" t="s">
        <v>604</v>
      </c>
      <c r="AA1937" t="s">
        <v>29</v>
      </c>
      <c r="AB1937" s="3">
        <v>1454</v>
      </c>
      <c r="AC1937">
        <v>0</v>
      </c>
      <c r="AD1937">
        <v>0</v>
      </c>
      <c r="AE1937" s="3">
        <v>1454</v>
      </c>
      <c r="AF1937" s="3">
        <f t="shared" si="122"/>
        <v>0</v>
      </c>
      <c r="AG1937" s="3">
        <v>1454</v>
      </c>
      <c r="AH1937" s="3">
        <f t="shared" si="124"/>
        <v>1501.982</v>
      </c>
      <c r="AI1937" s="3">
        <f t="shared" si="125"/>
        <v>1550.0454239999999</v>
      </c>
      <c r="AJ1937">
        <v>0</v>
      </c>
      <c r="AK1937">
        <v>0</v>
      </c>
      <c r="AL1937">
        <v>168.25</v>
      </c>
      <c r="AM1937">
        <f t="shared" si="123"/>
        <v>336.5</v>
      </c>
      <c r="AN1937">
        <v>1285.75</v>
      </c>
      <c r="AO1937">
        <v>11.57</v>
      </c>
    </row>
    <row r="1938" spans="1:41" hidden="1" x14ac:dyDescent="0.3">
      <c r="A1938">
        <v>10881</v>
      </c>
      <c r="B1938">
        <v>206021</v>
      </c>
      <c r="C1938">
        <v>243436</v>
      </c>
      <c r="D1938">
        <v>197</v>
      </c>
      <c r="G1938" t="s">
        <v>1074</v>
      </c>
      <c r="H1938" t="s">
        <v>1075</v>
      </c>
      <c r="I1938">
        <v>0</v>
      </c>
      <c r="J1938" t="s">
        <v>519</v>
      </c>
      <c r="K1938" t="s">
        <v>520</v>
      </c>
      <c r="L1938">
        <v>3</v>
      </c>
      <c r="M1938">
        <v>35</v>
      </c>
      <c r="N1938" t="s">
        <v>569</v>
      </c>
      <c r="O1938" t="s">
        <v>570</v>
      </c>
      <c r="P1938" t="s">
        <v>571</v>
      </c>
      <c r="Q1938" t="s">
        <v>524</v>
      </c>
      <c r="R1938" t="s">
        <v>525</v>
      </c>
      <c r="S1938" t="s">
        <v>526</v>
      </c>
      <c r="T1938" t="s">
        <v>527</v>
      </c>
      <c r="U1938" t="s">
        <v>539</v>
      </c>
      <c r="V1938" t="s">
        <v>540</v>
      </c>
      <c r="W1938" t="s">
        <v>541</v>
      </c>
      <c r="X1938" t="s">
        <v>542</v>
      </c>
      <c r="Y1938" t="s">
        <v>532</v>
      </c>
      <c r="Z1938" t="s">
        <v>533</v>
      </c>
      <c r="AA1938" t="s">
        <v>28</v>
      </c>
      <c r="AB1938" s="3">
        <v>2290</v>
      </c>
      <c r="AC1938">
        <v>0</v>
      </c>
      <c r="AD1938">
        <v>0</v>
      </c>
      <c r="AE1938" s="3">
        <v>2290</v>
      </c>
      <c r="AF1938" s="3">
        <f t="shared" si="122"/>
        <v>0</v>
      </c>
      <c r="AG1938" s="3">
        <v>2290</v>
      </c>
      <c r="AH1938" s="3">
        <f t="shared" si="124"/>
        <v>2365.5699999999997</v>
      </c>
      <c r="AI1938" s="3">
        <f t="shared" si="125"/>
        <v>2441.2682399999999</v>
      </c>
      <c r="AJ1938">
        <v>0</v>
      </c>
      <c r="AK1938">
        <v>0</v>
      </c>
      <c r="AL1938">
        <v>0</v>
      </c>
      <c r="AM1938">
        <f t="shared" si="123"/>
        <v>0</v>
      </c>
      <c r="AN1938">
        <v>2290</v>
      </c>
      <c r="AO1938">
        <v>0</v>
      </c>
    </row>
    <row r="1939" spans="1:41" hidden="1" x14ac:dyDescent="0.3">
      <c r="A1939">
        <v>12320</v>
      </c>
      <c r="B1939">
        <v>231875</v>
      </c>
      <c r="C1939">
        <v>256291</v>
      </c>
      <c r="D1939">
        <v>6532</v>
      </c>
      <c r="G1939" t="s">
        <v>2098</v>
      </c>
      <c r="H1939" t="s">
        <v>2099</v>
      </c>
      <c r="I1939">
        <v>0</v>
      </c>
      <c r="J1939" t="s">
        <v>519</v>
      </c>
      <c r="K1939" t="s">
        <v>520</v>
      </c>
      <c r="L1939">
        <v>5</v>
      </c>
      <c r="M1939">
        <v>58</v>
      </c>
      <c r="N1939" t="s">
        <v>617</v>
      </c>
      <c r="O1939" t="s">
        <v>618</v>
      </c>
      <c r="P1939" t="s">
        <v>619</v>
      </c>
      <c r="Q1939" t="s">
        <v>524</v>
      </c>
      <c r="R1939" t="s">
        <v>525</v>
      </c>
      <c r="S1939" t="s">
        <v>526</v>
      </c>
      <c r="T1939" t="s">
        <v>527</v>
      </c>
      <c r="U1939" t="s">
        <v>779</v>
      </c>
      <c r="V1939" t="s">
        <v>780</v>
      </c>
      <c r="W1939" t="s">
        <v>541</v>
      </c>
      <c r="X1939" t="s">
        <v>542</v>
      </c>
      <c r="Y1939" t="s">
        <v>1102</v>
      </c>
      <c r="Z1939" t="s">
        <v>1103</v>
      </c>
      <c r="AA1939" t="s">
        <v>24</v>
      </c>
      <c r="AB1939" s="3">
        <v>34020</v>
      </c>
      <c r="AC1939">
        <v>0</v>
      </c>
      <c r="AD1939">
        <v>0</v>
      </c>
      <c r="AE1939" s="3">
        <v>34020</v>
      </c>
      <c r="AF1939" s="3">
        <f t="shared" si="122"/>
        <v>0</v>
      </c>
      <c r="AG1939" s="3">
        <v>34020</v>
      </c>
      <c r="AH1939" s="3">
        <f t="shared" si="124"/>
        <v>35142.659999999996</v>
      </c>
      <c r="AI1939" s="3">
        <f t="shared" si="125"/>
        <v>36267.225119999996</v>
      </c>
      <c r="AJ1939">
        <v>0</v>
      </c>
      <c r="AK1939">
        <v>0</v>
      </c>
      <c r="AL1939">
        <v>1530</v>
      </c>
      <c r="AM1939">
        <f t="shared" si="123"/>
        <v>3060</v>
      </c>
      <c r="AN1939">
        <v>32490</v>
      </c>
      <c r="AO1939">
        <v>4.5</v>
      </c>
    </row>
    <row r="1940" spans="1:41" hidden="1" x14ac:dyDescent="0.3">
      <c r="A1940">
        <v>11499</v>
      </c>
      <c r="B1940">
        <v>225920</v>
      </c>
      <c r="C1940">
        <v>257511</v>
      </c>
      <c r="D1940">
        <v>2296</v>
      </c>
      <c r="G1940" t="s">
        <v>1687</v>
      </c>
      <c r="H1940" t="s">
        <v>1688</v>
      </c>
      <c r="I1940">
        <v>0</v>
      </c>
      <c r="J1940" t="s">
        <v>519</v>
      </c>
      <c r="K1940" t="s">
        <v>520</v>
      </c>
      <c r="L1940">
        <v>2</v>
      </c>
      <c r="M1940">
        <v>33</v>
      </c>
      <c r="N1940" t="s">
        <v>610</v>
      </c>
      <c r="O1940" t="s">
        <v>611</v>
      </c>
      <c r="P1940" t="s">
        <v>612</v>
      </c>
      <c r="Q1940" t="s">
        <v>524</v>
      </c>
      <c r="R1940" t="s">
        <v>525</v>
      </c>
      <c r="S1940" t="s">
        <v>526</v>
      </c>
      <c r="T1940" t="s">
        <v>527</v>
      </c>
      <c r="U1940" t="s">
        <v>554</v>
      </c>
      <c r="V1940" t="s">
        <v>555</v>
      </c>
      <c r="W1940" t="s">
        <v>613</v>
      </c>
      <c r="X1940" t="s">
        <v>614</v>
      </c>
      <c r="Y1940" t="s">
        <v>944</v>
      </c>
      <c r="Z1940" t="s">
        <v>945</v>
      </c>
      <c r="AA1940" t="s">
        <v>29</v>
      </c>
      <c r="AB1940" s="3">
        <v>1417</v>
      </c>
      <c r="AC1940">
        <v>0</v>
      </c>
      <c r="AD1940">
        <v>0</v>
      </c>
      <c r="AE1940" s="3">
        <v>1417</v>
      </c>
      <c r="AF1940" s="3">
        <f t="shared" si="122"/>
        <v>0</v>
      </c>
      <c r="AG1940" s="3">
        <v>1417</v>
      </c>
      <c r="AH1940" s="3">
        <f t="shared" si="124"/>
        <v>1463.761</v>
      </c>
      <c r="AI1940" s="3">
        <f t="shared" si="125"/>
        <v>1510.6013519999999</v>
      </c>
      <c r="AJ1940">
        <v>0</v>
      </c>
      <c r="AK1940">
        <v>0</v>
      </c>
      <c r="AL1940">
        <v>0</v>
      </c>
      <c r="AM1940">
        <f t="shared" si="123"/>
        <v>0</v>
      </c>
      <c r="AN1940">
        <v>1417</v>
      </c>
      <c r="AO1940">
        <v>0</v>
      </c>
    </row>
    <row r="1941" spans="1:41" hidden="1" x14ac:dyDescent="0.3">
      <c r="A1941">
        <v>12349</v>
      </c>
      <c r="B1941">
        <v>231787</v>
      </c>
      <c r="C1941">
        <v>257717</v>
      </c>
      <c r="D1941">
        <v>6485</v>
      </c>
      <c r="G1941" t="s">
        <v>2134</v>
      </c>
      <c r="H1941" t="s">
        <v>2135</v>
      </c>
      <c r="I1941">
        <v>0</v>
      </c>
      <c r="J1941" t="s">
        <v>519</v>
      </c>
      <c r="K1941" t="s">
        <v>520</v>
      </c>
      <c r="L1941">
        <v>5</v>
      </c>
      <c r="M1941">
        <v>58</v>
      </c>
      <c r="N1941" t="s">
        <v>617</v>
      </c>
      <c r="O1941" t="s">
        <v>618</v>
      </c>
      <c r="P1941" t="s">
        <v>619</v>
      </c>
      <c r="Q1941" t="s">
        <v>524</v>
      </c>
      <c r="R1941" t="s">
        <v>525</v>
      </c>
      <c r="S1941" t="s">
        <v>526</v>
      </c>
      <c r="T1941" t="s">
        <v>527</v>
      </c>
      <c r="U1941" t="s">
        <v>779</v>
      </c>
      <c r="V1941" t="s">
        <v>780</v>
      </c>
      <c r="W1941" t="s">
        <v>541</v>
      </c>
      <c r="X1941" t="s">
        <v>542</v>
      </c>
      <c r="Y1941" t="s">
        <v>1882</v>
      </c>
      <c r="Z1941" t="s">
        <v>1883</v>
      </c>
      <c r="AA1941" t="s">
        <v>29</v>
      </c>
      <c r="AB1941" s="3">
        <v>1386</v>
      </c>
      <c r="AC1941">
        <v>0</v>
      </c>
      <c r="AD1941">
        <v>0</v>
      </c>
      <c r="AE1941" s="3">
        <v>1386</v>
      </c>
      <c r="AF1941" s="3">
        <f t="shared" si="122"/>
        <v>0</v>
      </c>
      <c r="AG1941" s="3">
        <v>1386</v>
      </c>
      <c r="AH1941" s="3">
        <f t="shared" si="124"/>
        <v>1431.7379999999998</v>
      </c>
      <c r="AI1941" s="3">
        <f t="shared" si="125"/>
        <v>1477.5536159999999</v>
      </c>
      <c r="AJ1941">
        <v>0</v>
      </c>
      <c r="AK1941">
        <v>0</v>
      </c>
      <c r="AL1941">
        <v>0</v>
      </c>
      <c r="AM1941">
        <f t="shared" si="123"/>
        <v>0</v>
      </c>
      <c r="AN1941">
        <v>1386</v>
      </c>
      <c r="AO1941">
        <v>0</v>
      </c>
    </row>
    <row r="1942" spans="1:41" hidden="1" x14ac:dyDescent="0.3">
      <c r="A1942">
        <v>10827</v>
      </c>
      <c r="B1942">
        <v>205522</v>
      </c>
      <c r="C1942">
        <v>242944</v>
      </c>
      <c r="D1942">
        <v>143</v>
      </c>
      <c r="G1942" t="s">
        <v>963</v>
      </c>
      <c r="H1942" t="s">
        <v>964</v>
      </c>
      <c r="I1942">
        <v>0</v>
      </c>
      <c r="J1942" t="s">
        <v>519</v>
      </c>
      <c r="K1942" t="s">
        <v>520</v>
      </c>
      <c r="L1942">
        <v>3</v>
      </c>
      <c r="M1942">
        <v>34</v>
      </c>
      <c r="N1942" t="s">
        <v>719</v>
      </c>
      <c r="O1942" t="s">
        <v>570</v>
      </c>
      <c r="P1942" t="s">
        <v>571</v>
      </c>
      <c r="Q1942" t="s">
        <v>524</v>
      </c>
      <c r="R1942" t="s">
        <v>525</v>
      </c>
      <c r="S1942" t="s">
        <v>526</v>
      </c>
      <c r="T1942" t="s">
        <v>527</v>
      </c>
      <c r="U1942" t="s">
        <v>528</v>
      </c>
      <c r="V1942" t="s">
        <v>529</v>
      </c>
      <c r="W1942" t="s">
        <v>541</v>
      </c>
      <c r="X1942" t="s">
        <v>542</v>
      </c>
      <c r="Y1942" t="s">
        <v>532</v>
      </c>
      <c r="Z1942" t="s">
        <v>533</v>
      </c>
      <c r="AA1942" t="s">
        <v>28</v>
      </c>
      <c r="AB1942" s="3">
        <v>2284</v>
      </c>
      <c r="AC1942">
        <v>0</v>
      </c>
      <c r="AD1942">
        <v>0</v>
      </c>
      <c r="AE1942" s="3">
        <v>2284</v>
      </c>
      <c r="AF1942" s="3">
        <f t="shared" si="122"/>
        <v>0</v>
      </c>
      <c r="AG1942" s="3">
        <v>2284</v>
      </c>
      <c r="AH1942" s="3">
        <f t="shared" si="124"/>
        <v>2359.3719999999998</v>
      </c>
      <c r="AI1942" s="3">
        <f t="shared" si="125"/>
        <v>2434.8719040000001</v>
      </c>
      <c r="AJ1942">
        <v>0</v>
      </c>
      <c r="AK1942">
        <v>0</v>
      </c>
      <c r="AL1942">
        <v>173.91</v>
      </c>
      <c r="AM1942">
        <f t="shared" si="123"/>
        <v>347.82</v>
      </c>
      <c r="AN1942">
        <v>2110.09</v>
      </c>
      <c r="AO1942">
        <v>7.61</v>
      </c>
    </row>
    <row r="1943" spans="1:41" hidden="1" x14ac:dyDescent="0.3">
      <c r="A1943">
        <v>12321</v>
      </c>
      <c r="B1943">
        <v>231874</v>
      </c>
      <c r="C1943">
        <v>256290</v>
      </c>
      <c r="D1943">
        <v>6544</v>
      </c>
      <c r="G1943" t="s">
        <v>2100</v>
      </c>
      <c r="H1943" t="s">
        <v>2101</v>
      </c>
      <c r="I1943">
        <v>0</v>
      </c>
      <c r="J1943" t="s">
        <v>519</v>
      </c>
      <c r="K1943" t="s">
        <v>520</v>
      </c>
      <c r="L1943">
        <v>5</v>
      </c>
      <c r="M1943">
        <v>58</v>
      </c>
      <c r="N1943" t="s">
        <v>617</v>
      </c>
      <c r="O1943" t="s">
        <v>618</v>
      </c>
      <c r="P1943" t="s">
        <v>619</v>
      </c>
      <c r="Q1943" t="s">
        <v>524</v>
      </c>
      <c r="R1943" t="s">
        <v>525</v>
      </c>
      <c r="S1943" t="s">
        <v>526</v>
      </c>
      <c r="T1943" t="s">
        <v>527</v>
      </c>
      <c r="U1943" t="s">
        <v>779</v>
      </c>
      <c r="V1943" t="s">
        <v>780</v>
      </c>
      <c r="W1943" t="s">
        <v>541</v>
      </c>
      <c r="X1943" t="s">
        <v>542</v>
      </c>
      <c r="Y1943" t="s">
        <v>1102</v>
      </c>
      <c r="Z1943" t="s">
        <v>1103</v>
      </c>
      <c r="AA1943" t="s">
        <v>24</v>
      </c>
      <c r="AB1943" s="3">
        <v>34020</v>
      </c>
      <c r="AC1943">
        <v>0</v>
      </c>
      <c r="AD1943">
        <v>0</v>
      </c>
      <c r="AE1943" s="3">
        <v>34020</v>
      </c>
      <c r="AF1943" s="3">
        <f t="shared" si="122"/>
        <v>0</v>
      </c>
      <c r="AG1943" s="3">
        <v>34020</v>
      </c>
      <c r="AH1943" s="3">
        <f t="shared" si="124"/>
        <v>35142.659999999996</v>
      </c>
      <c r="AI1943" s="3">
        <f t="shared" si="125"/>
        <v>36267.225119999996</v>
      </c>
      <c r="AJ1943">
        <v>0</v>
      </c>
      <c r="AK1943">
        <v>0</v>
      </c>
      <c r="AL1943">
        <v>15365.24</v>
      </c>
      <c r="AM1943">
        <f t="shared" si="123"/>
        <v>30730.48</v>
      </c>
      <c r="AN1943">
        <v>18654.759999999998</v>
      </c>
      <c r="AO1943">
        <v>45.17</v>
      </c>
    </row>
    <row r="1944" spans="1:41" hidden="1" x14ac:dyDescent="0.3">
      <c r="A1944">
        <v>11011</v>
      </c>
      <c r="B1944">
        <v>206204</v>
      </c>
      <c r="C1944">
        <v>243616</v>
      </c>
      <c r="D1944">
        <v>327</v>
      </c>
      <c r="G1944" t="s">
        <v>1292</v>
      </c>
      <c r="H1944" t="s">
        <v>1293</v>
      </c>
      <c r="I1944">
        <v>0</v>
      </c>
      <c r="J1944" t="s">
        <v>519</v>
      </c>
      <c r="K1944" t="s">
        <v>520</v>
      </c>
      <c r="L1944">
        <v>6</v>
      </c>
      <c r="M1944">
        <v>75</v>
      </c>
      <c r="N1944" t="s">
        <v>635</v>
      </c>
      <c r="O1944" t="s">
        <v>636</v>
      </c>
      <c r="P1944" t="s">
        <v>637</v>
      </c>
      <c r="Q1944" t="s">
        <v>524</v>
      </c>
      <c r="R1944" t="s">
        <v>525</v>
      </c>
      <c r="S1944" t="s">
        <v>526</v>
      </c>
      <c r="T1944" t="s">
        <v>527</v>
      </c>
      <c r="U1944" t="s">
        <v>554</v>
      </c>
      <c r="V1944" t="s">
        <v>555</v>
      </c>
      <c r="W1944" t="s">
        <v>541</v>
      </c>
      <c r="X1944" t="s">
        <v>542</v>
      </c>
      <c r="Y1944" t="s">
        <v>599</v>
      </c>
      <c r="Z1944" t="s">
        <v>600</v>
      </c>
      <c r="AA1944" t="s">
        <v>29</v>
      </c>
      <c r="AB1944" s="3">
        <v>1355</v>
      </c>
      <c r="AC1944">
        <v>0</v>
      </c>
      <c r="AD1944">
        <v>0</v>
      </c>
      <c r="AE1944" s="3">
        <v>1355</v>
      </c>
      <c r="AF1944" s="3">
        <f t="shared" si="122"/>
        <v>0</v>
      </c>
      <c r="AG1944" s="3">
        <v>1355</v>
      </c>
      <c r="AH1944" s="3">
        <f t="shared" si="124"/>
        <v>1399.7149999999999</v>
      </c>
      <c r="AI1944" s="3">
        <f t="shared" si="125"/>
        <v>1444.5058799999999</v>
      </c>
      <c r="AJ1944">
        <v>0</v>
      </c>
      <c r="AK1944">
        <v>0</v>
      </c>
      <c r="AL1944">
        <v>0</v>
      </c>
      <c r="AM1944">
        <f t="shared" si="123"/>
        <v>0</v>
      </c>
      <c r="AN1944">
        <v>1355</v>
      </c>
      <c r="AO1944">
        <v>0</v>
      </c>
    </row>
    <row r="1945" spans="1:41" hidden="1" x14ac:dyDescent="0.3">
      <c r="A1945">
        <v>11532</v>
      </c>
      <c r="B1945">
        <v>226339</v>
      </c>
      <c r="C1945">
        <v>257972</v>
      </c>
      <c r="D1945">
        <v>2329</v>
      </c>
      <c r="G1945" t="s">
        <v>1753</v>
      </c>
      <c r="H1945" t="s">
        <v>1754</v>
      </c>
      <c r="I1945">
        <v>0</v>
      </c>
      <c r="J1945" t="s">
        <v>519</v>
      </c>
      <c r="K1945" t="s">
        <v>520</v>
      </c>
      <c r="L1945">
        <v>7</v>
      </c>
      <c r="M1945">
        <v>77</v>
      </c>
      <c r="N1945" t="s">
        <v>849</v>
      </c>
      <c r="O1945" t="s">
        <v>522</v>
      </c>
      <c r="P1945" t="s">
        <v>523</v>
      </c>
      <c r="Q1945" t="s">
        <v>524</v>
      </c>
      <c r="R1945" t="s">
        <v>525</v>
      </c>
      <c r="S1945" t="s">
        <v>526</v>
      </c>
      <c r="T1945" t="s">
        <v>527</v>
      </c>
      <c r="U1945" t="s">
        <v>554</v>
      </c>
      <c r="V1945" t="s">
        <v>555</v>
      </c>
      <c r="W1945" t="s">
        <v>530</v>
      </c>
      <c r="X1945" t="s">
        <v>531</v>
      </c>
      <c r="Y1945" t="s">
        <v>532</v>
      </c>
      <c r="Z1945" t="s">
        <v>533</v>
      </c>
      <c r="AA1945" t="s">
        <v>28</v>
      </c>
      <c r="AB1945" s="3">
        <v>2281</v>
      </c>
      <c r="AC1945">
        <v>0</v>
      </c>
      <c r="AD1945">
        <v>0</v>
      </c>
      <c r="AE1945" s="3">
        <v>2281</v>
      </c>
      <c r="AF1945" s="3">
        <f t="shared" si="122"/>
        <v>0</v>
      </c>
      <c r="AG1945" s="3">
        <v>2281</v>
      </c>
      <c r="AH1945" s="3">
        <f t="shared" si="124"/>
        <v>2356.2729999999997</v>
      </c>
      <c r="AI1945" s="3">
        <f t="shared" si="125"/>
        <v>2431.6737359999997</v>
      </c>
      <c r="AJ1945">
        <v>0</v>
      </c>
      <c r="AK1945">
        <v>0</v>
      </c>
      <c r="AL1945">
        <v>157.9</v>
      </c>
      <c r="AM1945">
        <f t="shared" si="123"/>
        <v>315.8</v>
      </c>
      <c r="AN1945">
        <v>2123.1</v>
      </c>
      <c r="AO1945">
        <v>6.92</v>
      </c>
    </row>
    <row r="1946" spans="1:41" hidden="1" x14ac:dyDescent="0.3">
      <c r="A1946">
        <v>11048</v>
      </c>
      <c r="B1946">
        <v>209367</v>
      </c>
      <c r="C1946">
        <v>246727</v>
      </c>
      <c r="D1946">
        <v>364</v>
      </c>
      <c r="G1946" t="s">
        <v>1326</v>
      </c>
      <c r="H1946" t="s">
        <v>1327</v>
      </c>
      <c r="I1946">
        <v>0</v>
      </c>
      <c r="J1946" t="s">
        <v>519</v>
      </c>
      <c r="K1946" t="s">
        <v>520</v>
      </c>
      <c r="L1946">
        <v>6</v>
      </c>
      <c r="M1946">
        <v>62</v>
      </c>
      <c r="N1946" t="s">
        <v>785</v>
      </c>
      <c r="O1946" t="s">
        <v>545</v>
      </c>
      <c r="P1946" t="s">
        <v>546</v>
      </c>
      <c r="Q1946" t="s">
        <v>524</v>
      </c>
      <c r="R1946" t="s">
        <v>525</v>
      </c>
      <c r="S1946" t="s">
        <v>526</v>
      </c>
      <c r="T1946" t="s">
        <v>527</v>
      </c>
      <c r="U1946" t="s">
        <v>554</v>
      </c>
      <c r="V1946" t="s">
        <v>555</v>
      </c>
      <c r="W1946" t="s">
        <v>541</v>
      </c>
      <c r="X1946" t="s">
        <v>542</v>
      </c>
      <c r="Y1946" t="s">
        <v>599</v>
      </c>
      <c r="Z1946" t="s">
        <v>600</v>
      </c>
      <c r="AA1946" t="s">
        <v>29</v>
      </c>
      <c r="AB1946" s="3">
        <v>1355</v>
      </c>
      <c r="AC1946">
        <v>0</v>
      </c>
      <c r="AD1946">
        <v>0</v>
      </c>
      <c r="AE1946" s="3">
        <v>1355</v>
      </c>
      <c r="AF1946" s="3">
        <f t="shared" si="122"/>
        <v>0</v>
      </c>
      <c r="AG1946" s="3">
        <v>1355</v>
      </c>
      <c r="AH1946" s="3">
        <f t="shared" si="124"/>
        <v>1399.7149999999999</v>
      </c>
      <c r="AI1946" s="3">
        <f t="shared" si="125"/>
        <v>1444.5058799999999</v>
      </c>
      <c r="AJ1946">
        <v>0</v>
      </c>
      <c r="AK1946">
        <v>0</v>
      </c>
      <c r="AL1946">
        <v>0</v>
      </c>
      <c r="AM1946">
        <f t="shared" si="123"/>
        <v>0</v>
      </c>
      <c r="AN1946">
        <v>1355</v>
      </c>
      <c r="AO1946">
        <v>0</v>
      </c>
    </row>
    <row r="1947" spans="1:41" hidden="1" x14ac:dyDescent="0.3">
      <c r="A1947">
        <v>10732</v>
      </c>
      <c r="B1947">
        <v>224990</v>
      </c>
      <c r="C1947">
        <v>257125</v>
      </c>
      <c r="D1947">
        <v>48</v>
      </c>
      <c r="G1947" t="s">
        <v>725</v>
      </c>
      <c r="H1947" t="s">
        <v>726</v>
      </c>
      <c r="I1947">
        <v>0</v>
      </c>
      <c r="J1947" t="s">
        <v>519</v>
      </c>
      <c r="K1947" t="s">
        <v>520</v>
      </c>
      <c r="L1947">
        <v>6</v>
      </c>
      <c r="M1947">
        <v>71</v>
      </c>
      <c r="N1947" t="s">
        <v>710</v>
      </c>
      <c r="O1947" t="s">
        <v>711</v>
      </c>
      <c r="P1947" t="s">
        <v>712</v>
      </c>
      <c r="Q1947" t="s">
        <v>524</v>
      </c>
      <c r="R1947" t="s">
        <v>525</v>
      </c>
      <c r="S1947" t="s">
        <v>526</v>
      </c>
      <c r="T1947" t="s">
        <v>527</v>
      </c>
      <c r="U1947" t="s">
        <v>554</v>
      </c>
      <c r="V1947" t="s">
        <v>555</v>
      </c>
      <c r="W1947" t="s">
        <v>541</v>
      </c>
      <c r="X1947" t="s">
        <v>542</v>
      </c>
      <c r="Y1947" t="s">
        <v>731</v>
      </c>
      <c r="Z1947" t="s">
        <v>732</v>
      </c>
      <c r="AA1947" t="s">
        <v>29</v>
      </c>
      <c r="AB1947" s="3">
        <v>1300</v>
      </c>
      <c r="AC1947">
        <v>0</v>
      </c>
      <c r="AD1947">
        <v>0</v>
      </c>
      <c r="AE1947" s="3">
        <v>1300</v>
      </c>
      <c r="AF1947" s="3">
        <f t="shared" si="122"/>
        <v>0</v>
      </c>
      <c r="AG1947" s="3">
        <v>1300</v>
      </c>
      <c r="AH1947" s="3">
        <f t="shared" si="124"/>
        <v>1342.8999999999999</v>
      </c>
      <c r="AI1947" s="3">
        <f t="shared" si="125"/>
        <v>1385.8727999999999</v>
      </c>
      <c r="AJ1947">
        <v>0</v>
      </c>
      <c r="AK1947">
        <v>0</v>
      </c>
      <c r="AL1947">
        <v>1170</v>
      </c>
      <c r="AM1947">
        <f t="shared" si="123"/>
        <v>2340</v>
      </c>
      <c r="AN1947">
        <v>130</v>
      </c>
      <c r="AO1947">
        <v>90</v>
      </c>
    </row>
    <row r="1948" spans="1:41" hidden="1" x14ac:dyDescent="0.3">
      <c r="A1948">
        <v>12369</v>
      </c>
      <c r="B1948">
        <v>231849</v>
      </c>
      <c r="C1948">
        <v>256268</v>
      </c>
      <c r="D1948">
        <v>6533</v>
      </c>
      <c r="G1948" t="s">
        <v>2172</v>
      </c>
      <c r="H1948" t="s">
        <v>2173</v>
      </c>
      <c r="I1948">
        <v>0</v>
      </c>
      <c r="J1948" t="s">
        <v>519</v>
      </c>
      <c r="K1948" t="s">
        <v>520</v>
      </c>
      <c r="L1948">
        <v>5</v>
      </c>
      <c r="M1948">
        <v>58</v>
      </c>
      <c r="N1948" t="s">
        <v>617</v>
      </c>
      <c r="O1948" t="s">
        <v>618</v>
      </c>
      <c r="P1948" t="s">
        <v>619</v>
      </c>
      <c r="Q1948" t="s">
        <v>524</v>
      </c>
      <c r="R1948" t="s">
        <v>525</v>
      </c>
      <c r="S1948" t="s">
        <v>526</v>
      </c>
      <c r="T1948" t="s">
        <v>527</v>
      </c>
      <c r="U1948" t="s">
        <v>779</v>
      </c>
      <c r="V1948" t="s">
        <v>780</v>
      </c>
      <c r="W1948" t="s">
        <v>541</v>
      </c>
      <c r="X1948" t="s">
        <v>542</v>
      </c>
      <c r="Y1948" t="s">
        <v>1102</v>
      </c>
      <c r="Z1948" t="s">
        <v>1103</v>
      </c>
      <c r="AA1948" t="s">
        <v>24</v>
      </c>
      <c r="AB1948" s="3">
        <v>34020</v>
      </c>
      <c r="AC1948">
        <v>0</v>
      </c>
      <c r="AD1948">
        <v>0</v>
      </c>
      <c r="AE1948" s="3">
        <v>34020</v>
      </c>
      <c r="AF1948" s="3">
        <f t="shared" si="122"/>
        <v>0</v>
      </c>
      <c r="AG1948" s="3">
        <v>34020</v>
      </c>
      <c r="AH1948" s="3">
        <f t="shared" si="124"/>
        <v>35142.659999999996</v>
      </c>
      <c r="AI1948" s="3">
        <f t="shared" si="125"/>
        <v>36267.225119999996</v>
      </c>
      <c r="AJ1948">
        <v>0</v>
      </c>
      <c r="AK1948">
        <v>0</v>
      </c>
      <c r="AL1948">
        <v>15035</v>
      </c>
      <c r="AM1948">
        <f t="shared" si="123"/>
        <v>30070</v>
      </c>
      <c r="AN1948">
        <v>18985</v>
      </c>
      <c r="AO1948">
        <v>44.19</v>
      </c>
    </row>
    <row r="1949" spans="1:41" hidden="1" x14ac:dyDescent="0.3">
      <c r="A1949">
        <v>11525</v>
      </c>
      <c r="B1949">
        <v>226349</v>
      </c>
      <c r="C1949">
        <v>257982</v>
      </c>
      <c r="D1949">
        <v>2322</v>
      </c>
      <c r="G1949" t="s">
        <v>1739</v>
      </c>
      <c r="H1949" t="s">
        <v>1740</v>
      </c>
      <c r="I1949">
        <v>0</v>
      </c>
      <c r="J1949" t="s">
        <v>519</v>
      </c>
      <c r="K1949" t="s">
        <v>520</v>
      </c>
      <c r="L1949">
        <v>6</v>
      </c>
      <c r="M1949">
        <v>66</v>
      </c>
      <c r="N1949" t="s">
        <v>840</v>
      </c>
      <c r="O1949" t="s">
        <v>841</v>
      </c>
      <c r="P1949" t="s">
        <v>842</v>
      </c>
      <c r="Q1949" t="s">
        <v>524</v>
      </c>
      <c r="R1949" t="s">
        <v>525</v>
      </c>
      <c r="S1949" t="s">
        <v>526</v>
      </c>
      <c r="T1949" t="s">
        <v>527</v>
      </c>
      <c r="U1949" t="s">
        <v>554</v>
      </c>
      <c r="V1949" t="s">
        <v>555</v>
      </c>
      <c r="W1949" t="s">
        <v>629</v>
      </c>
      <c r="X1949" t="s">
        <v>630</v>
      </c>
      <c r="Y1949" t="s">
        <v>532</v>
      </c>
      <c r="Z1949" t="s">
        <v>533</v>
      </c>
      <c r="AA1949" t="s">
        <v>28</v>
      </c>
      <c r="AB1949" s="3">
        <v>2270</v>
      </c>
      <c r="AC1949">
        <v>0</v>
      </c>
      <c r="AD1949">
        <v>0</v>
      </c>
      <c r="AE1949" s="3">
        <v>2270</v>
      </c>
      <c r="AF1949" s="3">
        <f t="shared" si="122"/>
        <v>0</v>
      </c>
      <c r="AG1949" s="3">
        <v>2270</v>
      </c>
      <c r="AH1949" s="3">
        <f t="shared" si="124"/>
        <v>2344.91</v>
      </c>
      <c r="AI1949" s="3">
        <f t="shared" si="125"/>
        <v>2419.9471199999998</v>
      </c>
      <c r="AJ1949">
        <v>0</v>
      </c>
      <c r="AK1949">
        <v>0</v>
      </c>
      <c r="AL1949">
        <v>0</v>
      </c>
      <c r="AM1949">
        <f t="shared" si="123"/>
        <v>0</v>
      </c>
      <c r="AN1949">
        <v>2270</v>
      </c>
      <c r="AO1949">
        <v>0</v>
      </c>
    </row>
    <row r="1950" spans="1:41" hidden="1" x14ac:dyDescent="0.3">
      <c r="A1950">
        <v>11090</v>
      </c>
      <c r="B1950">
        <v>205644</v>
      </c>
      <c r="C1950">
        <v>243063</v>
      </c>
      <c r="D1950">
        <v>406</v>
      </c>
      <c r="G1950" t="s">
        <v>1394</v>
      </c>
      <c r="H1950" t="s">
        <v>1395</v>
      </c>
      <c r="I1950">
        <v>0</v>
      </c>
      <c r="J1950" t="s">
        <v>519</v>
      </c>
      <c r="K1950" t="s">
        <v>520</v>
      </c>
      <c r="L1950">
        <v>3</v>
      </c>
      <c r="M1950">
        <v>36</v>
      </c>
      <c r="N1950" t="s">
        <v>607</v>
      </c>
      <c r="O1950" t="s">
        <v>570</v>
      </c>
      <c r="P1950" t="s">
        <v>571</v>
      </c>
      <c r="Q1950" t="s">
        <v>524</v>
      </c>
      <c r="R1950" t="s">
        <v>525</v>
      </c>
      <c r="S1950" t="s">
        <v>526</v>
      </c>
      <c r="T1950" t="s">
        <v>527</v>
      </c>
      <c r="U1950" t="s">
        <v>554</v>
      </c>
      <c r="V1950" t="s">
        <v>555</v>
      </c>
      <c r="W1950" t="s">
        <v>541</v>
      </c>
      <c r="X1950" t="s">
        <v>542</v>
      </c>
      <c r="Y1950" t="s">
        <v>597</v>
      </c>
      <c r="Z1950" t="s">
        <v>598</v>
      </c>
      <c r="AA1950" t="s">
        <v>29</v>
      </c>
      <c r="AB1950" s="3">
        <v>2000</v>
      </c>
      <c r="AC1950">
        <v>0</v>
      </c>
      <c r="AD1950">
        <v>0</v>
      </c>
      <c r="AE1950" s="3">
        <v>2000</v>
      </c>
      <c r="AF1950" s="3">
        <f t="shared" si="122"/>
        <v>0</v>
      </c>
      <c r="AG1950" s="3">
        <v>2000</v>
      </c>
      <c r="AH1950" s="3">
        <f t="shared" si="124"/>
        <v>2066</v>
      </c>
      <c r="AI1950" s="3">
        <f t="shared" si="125"/>
        <v>2132.1120000000001</v>
      </c>
      <c r="AJ1950">
        <v>0</v>
      </c>
      <c r="AK1950">
        <v>0</v>
      </c>
      <c r="AL1950">
        <v>0</v>
      </c>
      <c r="AM1950">
        <f t="shared" si="123"/>
        <v>0</v>
      </c>
      <c r="AN1950">
        <v>2000</v>
      </c>
      <c r="AO1950">
        <v>0</v>
      </c>
    </row>
    <row r="1951" spans="1:41" hidden="1" x14ac:dyDescent="0.3">
      <c r="A1951">
        <v>12273</v>
      </c>
      <c r="B1951">
        <v>225781</v>
      </c>
      <c r="C1951">
        <v>257392</v>
      </c>
      <c r="D1951">
        <v>6629</v>
      </c>
      <c r="G1951" t="s">
        <v>1986</v>
      </c>
      <c r="H1951" t="s">
        <v>1987</v>
      </c>
      <c r="I1951">
        <v>0</v>
      </c>
      <c r="J1951" t="s">
        <v>519</v>
      </c>
      <c r="K1951" t="s">
        <v>520</v>
      </c>
      <c r="L1951">
        <v>5</v>
      </c>
      <c r="M1951">
        <v>58</v>
      </c>
      <c r="N1951" t="s">
        <v>617</v>
      </c>
      <c r="O1951" t="s">
        <v>618</v>
      </c>
      <c r="P1951" t="s">
        <v>619</v>
      </c>
      <c r="Q1951" t="s">
        <v>524</v>
      </c>
      <c r="R1951" t="s">
        <v>525</v>
      </c>
      <c r="S1951" t="s">
        <v>526</v>
      </c>
      <c r="T1951" t="s">
        <v>527</v>
      </c>
      <c r="U1951" t="s">
        <v>779</v>
      </c>
      <c r="V1951" t="s">
        <v>780</v>
      </c>
      <c r="W1951" t="s">
        <v>541</v>
      </c>
      <c r="X1951" t="s">
        <v>542</v>
      </c>
      <c r="Y1951" t="s">
        <v>1442</v>
      </c>
      <c r="Z1951" t="s">
        <v>1443</v>
      </c>
      <c r="AA1951" t="s">
        <v>29</v>
      </c>
      <c r="AB1951" s="3">
        <v>1198</v>
      </c>
      <c r="AC1951">
        <v>100</v>
      </c>
      <c r="AD1951">
        <v>0</v>
      </c>
      <c r="AE1951" s="3">
        <v>1298</v>
      </c>
      <c r="AF1951" s="3">
        <f t="shared" si="122"/>
        <v>0</v>
      </c>
      <c r="AG1951" s="3">
        <v>1298</v>
      </c>
      <c r="AH1951" s="3">
        <f t="shared" si="124"/>
        <v>1340.8339999999998</v>
      </c>
      <c r="AI1951" s="3">
        <f t="shared" si="125"/>
        <v>1383.7406879999999</v>
      </c>
      <c r="AJ1951">
        <v>0</v>
      </c>
      <c r="AK1951">
        <v>0</v>
      </c>
      <c r="AL1951">
        <v>1236</v>
      </c>
      <c r="AM1951">
        <f t="shared" si="123"/>
        <v>2472</v>
      </c>
      <c r="AN1951">
        <v>62</v>
      </c>
      <c r="AO1951">
        <v>95.22</v>
      </c>
    </row>
    <row r="1952" spans="1:41" hidden="1" x14ac:dyDescent="0.3">
      <c r="A1952">
        <v>11083</v>
      </c>
      <c r="B1952">
        <v>203892</v>
      </c>
      <c r="C1952">
        <v>241331</v>
      </c>
      <c r="D1952">
        <v>399</v>
      </c>
      <c r="G1952" t="s">
        <v>1340</v>
      </c>
      <c r="H1952" t="s">
        <v>1341</v>
      </c>
      <c r="I1952">
        <v>0</v>
      </c>
      <c r="J1952" t="s">
        <v>519</v>
      </c>
      <c r="K1952" t="s">
        <v>520</v>
      </c>
      <c r="L1952">
        <v>2</v>
      </c>
      <c r="M1952">
        <v>33</v>
      </c>
      <c r="N1952" t="s">
        <v>610</v>
      </c>
      <c r="O1952" t="s">
        <v>611</v>
      </c>
      <c r="P1952" t="s">
        <v>612</v>
      </c>
      <c r="Q1952" t="s">
        <v>524</v>
      </c>
      <c r="R1952" t="s">
        <v>525</v>
      </c>
      <c r="S1952" t="s">
        <v>526</v>
      </c>
      <c r="T1952" t="s">
        <v>527</v>
      </c>
      <c r="U1952" t="s">
        <v>554</v>
      </c>
      <c r="V1952" t="s">
        <v>555</v>
      </c>
      <c r="W1952" t="s">
        <v>613</v>
      </c>
      <c r="X1952" t="s">
        <v>614</v>
      </c>
      <c r="Y1952" t="s">
        <v>603</v>
      </c>
      <c r="Z1952" t="s">
        <v>604</v>
      </c>
      <c r="AA1952" t="s">
        <v>29</v>
      </c>
      <c r="AB1952" s="3">
        <v>1290</v>
      </c>
      <c r="AC1952">
        <v>0</v>
      </c>
      <c r="AD1952">
        <v>0</v>
      </c>
      <c r="AE1952" s="3">
        <v>1290</v>
      </c>
      <c r="AF1952" s="3">
        <f t="shared" si="122"/>
        <v>0</v>
      </c>
      <c r="AG1952" s="3">
        <v>1290</v>
      </c>
      <c r="AH1952" s="3">
        <f t="shared" si="124"/>
        <v>1332.57</v>
      </c>
      <c r="AI1952" s="3">
        <f t="shared" si="125"/>
        <v>1375.2122400000001</v>
      </c>
      <c r="AJ1952">
        <v>0</v>
      </c>
      <c r="AK1952">
        <v>0</v>
      </c>
      <c r="AL1952">
        <v>0</v>
      </c>
      <c r="AM1952">
        <f t="shared" si="123"/>
        <v>0</v>
      </c>
      <c r="AN1952">
        <v>1290</v>
      </c>
      <c r="AO1952">
        <v>0</v>
      </c>
    </row>
    <row r="1953" spans="1:41" hidden="1" x14ac:dyDescent="0.3">
      <c r="A1953">
        <v>12370</v>
      </c>
      <c r="B1953">
        <v>231848</v>
      </c>
      <c r="C1953">
        <v>256267</v>
      </c>
      <c r="D1953">
        <v>6534</v>
      </c>
      <c r="G1953" t="s">
        <v>2176</v>
      </c>
      <c r="H1953" t="s">
        <v>2177</v>
      </c>
      <c r="I1953">
        <v>0</v>
      </c>
      <c r="J1953" t="s">
        <v>519</v>
      </c>
      <c r="K1953" t="s">
        <v>520</v>
      </c>
      <c r="L1953">
        <v>5</v>
      </c>
      <c r="M1953">
        <v>58</v>
      </c>
      <c r="N1953" t="s">
        <v>617</v>
      </c>
      <c r="O1953" t="s">
        <v>618</v>
      </c>
      <c r="P1953" t="s">
        <v>619</v>
      </c>
      <c r="Q1953" t="s">
        <v>524</v>
      </c>
      <c r="R1953" t="s">
        <v>525</v>
      </c>
      <c r="S1953" t="s">
        <v>526</v>
      </c>
      <c r="T1953" t="s">
        <v>527</v>
      </c>
      <c r="U1953" t="s">
        <v>779</v>
      </c>
      <c r="V1953" t="s">
        <v>780</v>
      </c>
      <c r="W1953" t="s">
        <v>541</v>
      </c>
      <c r="X1953" t="s">
        <v>542</v>
      </c>
      <c r="Y1953" t="s">
        <v>1102</v>
      </c>
      <c r="Z1953" t="s">
        <v>1103</v>
      </c>
      <c r="AA1953" t="s">
        <v>24</v>
      </c>
      <c r="AB1953" s="3">
        <v>34020</v>
      </c>
      <c r="AC1953">
        <v>0</v>
      </c>
      <c r="AD1953">
        <v>0</v>
      </c>
      <c r="AE1953" s="3">
        <v>34020</v>
      </c>
      <c r="AF1953" s="3">
        <f t="shared" si="122"/>
        <v>0</v>
      </c>
      <c r="AG1953" s="3">
        <v>34020</v>
      </c>
      <c r="AH1953" s="3">
        <f t="shared" si="124"/>
        <v>35142.659999999996</v>
      </c>
      <c r="AI1953" s="3">
        <f t="shared" si="125"/>
        <v>36267.225119999996</v>
      </c>
      <c r="AJ1953">
        <v>0</v>
      </c>
      <c r="AK1953">
        <v>2400</v>
      </c>
      <c r="AL1953">
        <v>7695.65</v>
      </c>
      <c r="AM1953">
        <f t="shared" si="123"/>
        <v>15391.3</v>
      </c>
      <c r="AN1953">
        <v>23924.35</v>
      </c>
      <c r="AO1953">
        <v>22.62</v>
      </c>
    </row>
    <row r="1954" spans="1:41" hidden="1" x14ac:dyDescent="0.3">
      <c r="A1954">
        <v>10760</v>
      </c>
      <c r="B1954">
        <v>206910</v>
      </c>
      <c r="C1954">
        <v>244311</v>
      </c>
      <c r="D1954">
        <v>76</v>
      </c>
      <c r="G1954" t="s">
        <v>789</v>
      </c>
      <c r="H1954" t="s">
        <v>790</v>
      </c>
      <c r="I1954">
        <v>0</v>
      </c>
      <c r="J1954" t="s">
        <v>519</v>
      </c>
      <c r="K1954" t="s">
        <v>520</v>
      </c>
      <c r="L1954">
        <v>4</v>
      </c>
      <c r="M1954">
        <v>87</v>
      </c>
      <c r="N1954" t="s">
        <v>574</v>
      </c>
      <c r="O1954" t="s">
        <v>575</v>
      </c>
      <c r="P1954" t="s">
        <v>576</v>
      </c>
      <c r="Q1954" t="s">
        <v>524</v>
      </c>
      <c r="R1954" t="s">
        <v>525</v>
      </c>
      <c r="S1954" t="s">
        <v>526</v>
      </c>
      <c r="T1954" t="s">
        <v>527</v>
      </c>
      <c r="U1954" t="s">
        <v>554</v>
      </c>
      <c r="V1954" t="s">
        <v>555</v>
      </c>
      <c r="W1954" t="s">
        <v>541</v>
      </c>
      <c r="X1954" t="s">
        <v>542</v>
      </c>
      <c r="Y1954" t="s">
        <v>727</v>
      </c>
      <c r="Z1954" t="s">
        <v>728</v>
      </c>
      <c r="AA1954" t="s">
        <v>29</v>
      </c>
      <c r="AB1954" s="3">
        <v>1278</v>
      </c>
      <c r="AC1954">
        <v>0</v>
      </c>
      <c r="AD1954">
        <v>0</v>
      </c>
      <c r="AE1954" s="3">
        <v>1278</v>
      </c>
      <c r="AF1954" s="3">
        <f t="shared" si="122"/>
        <v>0</v>
      </c>
      <c r="AG1954" s="3">
        <v>1278</v>
      </c>
      <c r="AH1954" s="3">
        <f t="shared" si="124"/>
        <v>1320.174</v>
      </c>
      <c r="AI1954" s="3">
        <f t="shared" si="125"/>
        <v>1362.419568</v>
      </c>
      <c r="AJ1954">
        <v>0</v>
      </c>
      <c r="AK1954">
        <v>0</v>
      </c>
      <c r="AL1954">
        <v>0</v>
      </c>
      <c r="AM1954">
        <f t="shared" si="123"/>
        <v>0</v>
      </c>
      <c r="AN1954">
        <v>1278</v>
      </c>
      <c r="AO1954">
        <v>0</v>
      </c>
    </row>
    <row r="1955" spans="1:41" hidden="1" x14ac:dyDescent="0.3">
      <c r="A1955">
        <v>10779</v>
      </c>
      <c r="B1955">
        <v>209448</v>
      </c>
      <c r="C1955">
        <v>246807</v>
      </c>
      <c r="D1955">
        <v>95</v>
      </c>
      <c r="G1955" t="s">
        <v>854</v>
      </c>
      <c r="H1955" t="s">
        <v>855</v>
      </c>
      <c r="I1955">
        <v>0</v>
      </c>
      <c r="J1955" t="s">
        <v>519</v>
      </c>
      <c r="K1955" t="s">
        <v>520</v>
      </c>
      <c r="L1955">
        <v>7</v>
      </c>
      <c r="M1955">
        <v>78</v>
      </c>
      <c r="N1955" t="s">
        <v>856</v>
      </c>
      <c r="O1955" t="s">
        <v>522</v>
      </c>
      <c r="P1955" t="s">
        <v>523</v>
      </c>
      <c r="Q1955" t="s">
        <v>524</v>
      </c>
      <c r="R1955" t="s">
        <v>525</v>
      </c>
      <c r="S1955" t="s">
        <v>526</v>
      </c>
      <c r="T1955" t="s">
        <v>527</v>
      </c>
      <c r="U1955" t="s">
        <v>554</v>
      </c>
      <c r="V1955" t="s">
        <v>555</v>
      </c>
      <c r="W1955" t="s">
        <v>530</v>
      </c>
      <c r="X1955" t="s">
        <v>531</v>
      </c>
      <c r="Y1955" t="s">
        <v>603</v>
      </c>
      <c r="Z1955" t="s">
        <v>604</v>
      </c>
      <c r="AA1955" t="s">
        <v>29</v>
      </c>
      <c r="AB1955" s="3">
        <v>1263</v>
      </c>
      <c r="AC1955">
        <v>0</v>
      </c>
      <c r="AD1955">
        <v>0</v>
      </c>
      <c r="AE1955" s="3">
        <v>1263</v>
      </c>
      <c r="AF1955" s="3">
        <f t="shared" si="122"/>
        <v>0</v>
      </c>
      <c r="AG1955" s="3">
        <v>1263</v>
      </c>
      <c r="AH1955" s="3">
        <f t="shared" si="124"/>
        <v>1304.6789999999999</v>
      </c>
      <c r="AI1955" s="3">
        <f t="shared" si="125"/>
        <v>1346.4287279999999</v>
      </c>
      <c r="AJ1955">
        <v>0</v>
      </c>
      <c r="AK1955">
        <v>0</v>
      </c>
      <c r="AL1955">
        <v>0</v>
      </c>
      <c r="AM1955">
        <f t="shared" si="123"/>
        <v>0</v>
      </c>
      <c r="AN1955">
        <v>1263</v>
      </c>
      <c r="AO1955">
        <v>0</v>
      </c>
    </row>
    <row r="1956" spans="1:41" hidden="1" x14ac:dyDescent="0.3">
      <c r="A1956">
        <v>12331</v>
      </c>
      <c r="B1956">
        <v>224669</v>
      </c>
      <c r="C1956">
        <v>256953</v>
      </c>
      <c r="D1956">
        <v>6554</v>
      </c>
      <c r="G1956" t="s">
        <v>2060</v>
      </c>
      <c r="H1956" t="s">
        <v>2061</v>
      </c>
      <c r="I1956">
        <v>0</v>
      </c>
      <c r="J1956" t="s">
        <v>519</v>
      </c>
      <c r="K1956" t="s">
        <v>520</v>
      </c>
      <c r="L1956">
        <v>5</v>
      </c>
      <c r="M1956">
        <v>58</v>
      </c>
      <c r="N1956" t="s">
        <v>617</v>
      </c>
      <c r="O1956" t="s">
        <v>618</v>
      </c>
      <c r="P1956" t="s">
        <v>619</v>
      </c>
      <c r="Q1956" t="s">
        <v>524</v>
      </c>
      <c r="R1956" t="s">
        <v>525</v>
      </c>
      <c r="S1956" t="s">
        <v>526</v>
      </c>
      <c r="T1956" t="s">
        <v>527</v>
      </c>
      <c r="U1956" t="s">
        <v>779</v>
      </c>
      <c r="V1956" t="s">
        <v>780</v>
      </c>
      <c r="W1956" t="s">
        <v>541</v>
      </c>
      <c r="X1956" t="s">
        <v>542</v>
      </c>
      <c r="Y1956" t="s">
        <v>532</v>
      </c>
      <c r="Z1956" t="s">
        <v>533</v>
      </c>
      <c r="AA1956" t="s">
        <v>28</v>
      </c>
      <c r="AB1956" s="3">
        <v>2160</v>
      </c>
      <c r="AC1956">
        <v>0</v>
      </c>
      <c r="AD1956">
        <v>0</v>
      </c>
      <c r="AE1956" s="3">
        <v>2160</v>
      </c>
      <c r="AF1956" s="3">
        <f t="shared" si="122"/>
        <v>0</v>
      </c>
      <c r="AG1956" s="3">
        <v>2160</v>
      </c>
      <c r="AH1956" s="3">
        <f t="shared" si="124"/>
        <v>2231.2799999999997</v>
      </c>
      <c r="AI1956" s="3">
        <f t="shared" si="125"/>
        <v>2302.6809599999997</v>
      </c>
      <c r="AJ1956">
        <v>0</v>
      </c>
      <c r="AK1956">
        <v>0</v>
      </c>
      <c r="AL1956">
        <v>1733.33</v>
      </c>
      <c r="AM1956">
        <f t="shared" si="123"/>
        <v>3466.66</v>
      </c>
      <c r="AN1956">
        <v>426.67</v>
      </c>
      <c r="AO1956">
        <v>80.25</v>
      </c>
    </row>
    <row r="1957" spans="1:41" hidden="1" x14ac:dyDescent="0.3">
      <c r="A1957">
        <v>12310</v>
      </c>
      <c r="B1957">
        <v>225807</v>
      </c>
      <c r="C1957">
        <v>257416</v>
      </c>
      <c r="D1957">
        <v>6510</v>
      </c>
      <c r="G1957" t="s">
        <v>2068</v>
      </c>
      <c r="H1957" t="s">
        <v>2069</v>
      </c>
      <c r="I1957">
        <v>0</v>
      </c>
      <c r="J1957" t="s">
        <v>519</v>
      </c>
      <c r="K1957" t="s">
        <v>520</v>
      </c>
      <c r="L1957">
        <v>5</v>
      </c>
      <c r="M1957">
        <v>58</v>
      </c>
      <c r="N1957" t="s">
        <v>617</v>
      </c>
      <c r="O1957" t="s">
        <v>618</v>
      </c>
      <c r="P1957" t="s">
        <v>619</v>
      </c>
      <c r="Q1957" t="s">
        <v>524</v>
      </c>
      <c r="R1957" t="s">
        <v>525</v>
      </c>
      <c r="S1957" t="s">
        <v>526</v>
      </c>
      <c r="T1957" t="s">
        <v>527</v>
      </c>
      <c r="U1957" t="s">
        <v>779</v>
      </c>
      <c r="V1957" t="s">
        <v>780</v>
      </c>
      <c r="W1957" t="s">
        <v>541</v>
      </c>
      <c r="X1957" t="s">
        <v>542</v>
      </c>
      <c r="Y1957" t="s">
        <v>1442</v>
      </c>
      <c r="Z1957" t="s">
        <v>1443</v>
      </c>
      <c r="AA1957" t="s">
        <v>29</v>
      </c>
      <c r="AB1957" s="3">
        <v>1243</v>
      </c>
      <c r="AC1957">
        <v>0</v>
      </c>
      <c r="AD1957">
        <v>0</v>
      </c>
      <c r="AE1957" s="3">
        <v>1243</v>
      </c>
      <c r="AF1957" s="3">
        <f t="shared" si="122"/>
        <v>0</v>
      </c>
      <c r="AG1957" s="3">
        <v>1243</v>
      </c>
      <c r="AH1957" s="3">
        <f t="shared" si="124"/>
        <v>1284.019</v>
      </c>
      <c r="AI1957" s="3">
        <f t="shared" si="125"/>
        <v>1325.107608</v>
      </c>
      <c r="AJ1957">
        <v>0</v>
      </c>
      <c r="AK1957">
        <v>0</v>
      </c>
      <c r="AL1957">
        <v>1236</v>
      </c>
      <c r="AM1957">
        <f t="shared" si="123"/>
        <v>2472</v>
      </c>
      <c r="AN1957">
        <v>7</v>
      </c>
      <c r="AO1957">
        <v>99.44</v>
      </c>
    </row>
    <row r="1958" spans="1:41" hidden="1" x14ac:dyDescent="0.3">
      <c r="A1958">
        <v>12380</v>
      </c>
      <c r="B1958">
        <v>224563</v>
      </c>
      <c r="C1958">
        <v>256878</v>
      </c>
      <c r="D1958">
        <v>6555</v>
      </c>
      <c r="G1958" t="s">
        <v>1988</v>
      </c>
      <c r="H1958" t="s">
        <v>1989</v>
      </c>
      <c r="I1958">
        <v>0</v>
      </c>
      <c r="J1958" t="s">
        <v>519</v>
      </c>
      <c r="K1958" t="s">
        <v>520</v>
      </c>
      <c r="L1958">
        <v>5</v>
      </c>
      <c r="M1958">
        <v>58</v>
      </c>
      <c r="N1958" t="s">
        <v>617</v>
      </c>
      <c r="O1958" t="s">
        <v>618</v>
      </c>
      <c r="P1958" t="s">
        <v>619</v>
      </c>
      <c r="Q1958" t="s">
        <v>524</v>
      </c>
      <c r="R1958" t="s">
        <v>525</v>
      </c>
      <c r="S1958" t="s">
        <v>526</v>
      </c>
      <c r="T1958" t="s">
        <v>527</v>
      </c>
      <c r="U1958" t="s">
        <v>779</v>
      </c>
      <c r="V1958" t="s">
        <v>780</v>
      </c>
      <c r="W1958" t="s">
        <v>541</v>
      </c>
      <c r="X1958" t="s">
        <v>542</v>
      </c>
      <c r="Y1958" t="s">
        <v>532</v>
      </c>
      <c r="Z1958" t="s">
        <v>533</v>
      </c>
      <c r="AA1958" t="s">
        <v>28</v>
      </c>
      <c r="AB1958" s="3">
        <v>2160</v>
      </c>
      <c r="AC1958">
        <v>0</v>
      </c>
      <c r="AD1958">
        <v>0</v>
      </c>
      <c r="AE1958" s="3">
        <v>2160</v>
      </c>
      <c r="AF1958" s="3">
        <f t="shared" ref="AF1958:AF2021" si="126">AG1958-AE1958</f>
        <v>0</v>
      </c>
      <c r="AG1958" s="3">
        <v>2160</v>
      </c>
      <c r="AH1958" s="3">
        <f t="shared" si="124"/>
        <v>2231.2799999999997</v>
      </c>
      <c r="AI1958" s="3">
        <f t="shared" si="125"/>
        <v>2302.6809599999997</v>
      </c>
      <c r="AJ1958">
        <v>0</v>
      </c>
      <c r="AK1958">
        <v>0</v>
      </c>
      <c r="AL1958">
        <v>0</v>
      </c>
      <c r="AM1958">
        <f t="shared" ref="AM1958:AM2021" si="127">AL1958*2</f>
        <v>0</v>
      </c>
      <c r="AN1958">
        <v>2160</v>
      </c>
      <c r="AO1958">
        <v>0</v>
      </c>
    </row>
    <row r="1959" spans="1:41" hidden="1" x14ac:dyDescent="0.3">
      <c r="A1959">
        <v>12372</v>
      </c>
      <c r="B1959">
        <v>231846</v>
      </c>
      <c r="C1959">
        <v>256265</v>
      </c>
      <c r="D1959">
        <v>6536</v>
      </c>
      <c r="G1959" t="s">
        <v>2178</v>
      </c>
      <c r="H1959" t="s">
        <v>2179</v>
      </c>
      <c r="I1959">
        <v>0</v>
      </c>
      <c r="J1959" t="s">
        <v>519</v>
      </c>
      <c r="K1959" t="s">
        <v>520</v>
      </c>
      <c r="L1959">
        <v>5</v>
      </c>
      <c r="M1959">
        <v>58</v>
      </c>
      <c r="N1959" t="s">
        <v>617</v>
      </c>
      <c r="O1959" t="s">
        <v>618</v>
      </c>
      <c r="P1959" t="s">
        <v>619</v>
      </c>
      <c r="Q1959" t="s">
        <v>524</v>
      </c>
      <c r="R1959" t="s">
        <v>525</v>
      </c>
      <c r="S1959" t="s">
        <v>526</v>
      </c>
      <c r="T1959" t="s">
        <v>527</v>
      </c>
      <c r="U1959" t="s">
        <v>779</v>
      </c>
      <c r="V1959" t="s">
        <v>780</v>
      </c>
      <c r="W1959" t="s">
        <v>541</v>
      </c>
      <c r="X1959" t="s">
        <v>542</v>
      </c>
      <c r="Y1959" t="s">
        <v>1102</v>
      </c>
      <c r="Z1959" t="s">
        <v>1103</v>
      </c>
      <c r="AA1959" t="s">
        <v>24</v>
      </c>
      <c r="AB1959" s="3">
        <v>34020</v>
      </c>
      <c r="AC1959">
        <v>0</v>
      </c>
      <c r="AD1959">
        <v>0</v>
      </c>
      <c r="AE1959" s="3">
        <v>34020</v>
      </c>
      <c r="AF1959" s="3">
        <f t="shared" si="126"/>
        <v>0</v>
      </c>
      <c r="AG1959" s="3">
        <v>34020</v>
      </c>
      <c r="AH1959" s="3">
        <f t="shared" si="124"/>
        <v>35142.659999999996</v>
      </c>
      <c r="AI1959" s="3">
        <f t="shared" si="125"/>
        <v>36267.225119999996</v>
      </c>
      <c r="AJ1959">
        <v>413.05</v>
      </c>
      <c r="AK1959">
        <v>726.09</v>
      </c>
      <c r="AL1959">
        <v>2443.48</v>
      </c>
      <c r="AM1959">
        <f t="shared" si="127"/>
        <v>4886.96</v>
      </c>
      <c r="AN1959">
        <v>30437.38</v>
      </c>
      <c r="AO1959">
        <v>7.18</v>
      </c>
    </row>
    <row r="1960" spans="1:41" hidden="1" x14ac:dyDescent="0.3">
      <c r="A1960">
        <v>12328</v>
      </c>
      <c r="B1960">
        <v>225816</v>
      </c>
      <c r="C1960">
        <v>257425</v>
      </c>
      <c r="D1960">
        <v>6551</v>
      </c>
      <c r="G1960" t="s">
        <v>2104</v>
      </c>
      <c r="H1960" t="s">
        <v>2105</v>
      </c>
      <c r="I1960">
        <v>0</v>
      </c>
      <c r="J1960" t="s">
        <v>519</v>
      </c>
      <c r="K1960" t="s">
        <v>520</v>
      </c>
      <c r="L1960">
        <v>5</v>
      </c>
      <c r="M1960">
        <v>58</v>
      </c>
      <c r="N1960" t="s">
        <v>617</v>
      </c>
      <c r="O1960" t="s">
        <v>618</v>
      </c>
      <c r="P1960" t="s">
        <v>619</v>
      </c>
      <c r="Q1960" t="s">
        <v>524</v>
      </c>
      <c r="R1960" t="s">
        <v>525</v>
      </c>
      <c r="S1960" t="s">
        <v>526</v>
      </c>
      <c r="T1960" t="s">
        <v>527</v>
      </c>
      <c r="U1960" t="s">
        <v>779</v>
      </c>
      <c r="V1960" t="s">
        <v>780</v>
      </c>
      <c r="W1960" t="s">
        <v>541</v>
      </c>
      <c r="X1960" t="s">
        <v>542</v>
      </c>
      <c r="Y1960" t="s">
        <v>1442</v>
      </c>
      <c r="Z1960" t="s">
        <v>1443</v>
      </c>
      <c r="AA1960" t="s">
        <v>29</v>
      </c>
      <c r="AB1960" s="3">
        <v>1243</v>
      </c>
      <c r="AC1960">
        <v>0</v>
      </c>
      <c r="AD1960">
        <v>0</v>
      </c>
      <c r="AE1960" s="3">
        <v>1243</v>
      </c>
      <c r="AF1960" s="3">
        <f t="shared" si="126"/>
        <v>0</v>
      </c>
      <c r="AG1960" s="3">
        <v>1243</v>
      </c>
      <c r="AH1960" s="3">
        <f t="shared" si="124"/>
        <v>1284.019</v>
      </c>
      <c r="AI1960" s="3">
        <f t="shared" si="125"/>
        <v>1325.107608</v>
      </c>
      <c r="AJ1960">
        <v>0</v>
      </c>
      <c r="AK1960">
        <v>0</v>
      </c>
      <c r="AL1960">
        <v>0</v>
      </c>
      <c r="AM1960">
        <f t="shared" si="127"/>
        <v>0</v>
      </c>
      <c r="AN1960">
        <v>1243</v>
      </c>
      <c r="AO1960">
        <v>0</v>
      </c>
    </row>
    <row r="1961" spans="1:41" hidden="1" x14ac:dyDescent="0.3">
      <c r="A1961">
        <v>12383</v>
      </c>
      <c r="B1961">
        <v>224566</v>
      </c>
      <c r="C1961">
        <v>256879</v>
      </c>
      <c r="D1961">
        <v>6558</v>
      </c>
      <c r="G1961" t="s">
        <v>2192</v>
      </c>
      <c r="H1961" t="s">
        <v>2193</v>
      </c>
      <c r="I1961">
        <v>0</v>
      </c>
      <c r="J1961" t="s">
        <v>519</v>
      </c>
      <c r="K1961" t="s">
        <v>520</v>
      </c>
      <c r="L1961">
        <v>5</v>
      </c>
      <c r="M1961">
        <v>58</v>
      </c>
      <c r="N1961" t="s">
        <v>617</v>
      </c>
      <c r="O1961" t="s">
        <v>618</v>
      </c>
      <c r="P1961" t="s">
        <v>619</v>
      </c>
      <c r="Q1961" t="s">
        <v>524</v>
      </c>
      <c r="R1961" t="s">
        <v>525</v>
      </c>
      <c r="S1961" t="s">
        <v>526</v>
      </c>
      <c r="T1961" t="s">
        <v>527</v>
      </c>
      <c r="U1961" t="s">
        <v>779</v>
      </c>
      <c r="V1961" t="s">
        <v>780</v>
      </c>
      <c r="W1961" t="s">
        <v>541</v>
      </c>
      <c r="X1961" t="s">
        <v>542</v>
      </c>
      <c r="Y1961" t="s">
        <v>532</v>
      </c>
      <c r="Z1961" t="s">
        <v>533</v>
      </c>
      <c r="AA1961" t="s">
        <v>28</v>
      </c>
      <c r="AB1961" s="3">
        <v>2160</v>
      </c>
      <c r="AC1961">
        <v>0</v>
      </c>
      <c r="AD1961">
        <v>0</v>
      </c>
      <c r="AE1961" s="3">
        <v>2160</v>
      </c>
      <c r="AF1961" s="3">
        <f t="shared" si="126"/>
        <v>0</v>
      </c>
      <c r="AG1961" s="3">
        <v>2160</v>
      </c>
      <c r="AH1961" s="3">
        <f t="shared" si="124"/>
        <v>2231.2799999999997</v>
      </c>
      <c r="AI1961" s="3">
        <f t="shared" si="125"/>
        <v>2302.6809599999997</v>
      </c>
      <c r="AJ1961">
        <v>0</v>
      </c>
      <c r="AK1961">
        <v>0</v>
      </c>
      <c r="AL1961">
        <v>0</v>
      </c>
      <c r="AM1961">
        <f t="shared" si="127"/>
        <v>0</v>
      </c>
      <c r="AN1961">
        <v>2160</v>
      </c>
      <c r="AO1961">
        <v>0</v>
      </c>
    </row>
    <row r="1962" spans="1:41" hidden="1" x14ac:dyDescent="0.3">
      <c r="A1962">
        <v>12601</v>
      </c>
      <c r="B1962">
        <v>225579</v>
      </c>
      <c r="C1962">
        <v>257303</v>
      </c>
      <c r="D1962">
        <v>8617</v>
      </c>
      <c r="G1962" t="s">
        <v>2110</v>
      </c>
      <c r="H1962" t="s">
        <v>2111</v>
      </c>
      <c r="I1962">
        <v>0</v>
      </c>
      <c r="J1962" t="s">
        <v>519</v>
      </c>
      <c r="K1962" t="s">
        <v>520</v>
      </c>
      <c r="L1962">
        <v>5</v>
      </c>
      <c r="M1962">
        <v>58</v>
      </c>
      <c r="N1962" t="s">
        <v>617</v>
      </c>
      <c r="O1962" t="s">
        <v>618</v>
      </c>
      <c r="P1962" t="s">
        <v>619</v>
      </c>
      <c r="Q1962" t="s">
        <v>524</v>
      </c>
      <c r="R1962" t="s">
        <v>525</v>
      </c>
      <c r="S1962" t="s">
        <v>526</v>
      </c>
      <c r="T1962" t="s">
        <v>527</v>
      </c>
      <c r="U1962" t="s">
        <v>779</v>
      </c>
      <c r="V1962" t="s">
        <v>780</v>
      </c>
      <c r="W1962" t="s">
        <v>541</v>
      </c>
      <c r="X1962" t="s">
        <v>542</v>
      </c>
      <c r="Y1962" t="s">
        <v>1442</v>
      </c>
      <c r="Z1962" t="s">
        <v>1443</v>
      </c>
      <c r="AA1962" t="s">
        <v>29</v>
      </c>
      <c r="AB1962" s="3">
        <v>1243</v>
      </c>
      <c r="AC1962">
        <v>0</v>
      </c>
      <c r="AD1962">
        <v>0</v>
      </c>
      <c r="AE1962" s="3">
        <v>1243</v>
      </c>
      <c r="AF1962" s="3">
        <f t="shared" si="126"/>
        <v>0</v>
      </c>
      <c r="AG1962" s="3">
        <v>1243</v>
      </c>
      <c r="AH1962" s="3">
        <f t="shared" si="124"/>
        <v>1284.019</v>
      </c>
      <c r="AI1962" s="3">
        <f t="shared" si="125"/>
        <v>1325.107608</v>
      </c>
      <c r="AJ1962">
        <v>0</v>
      </c>
      <c r="AK1962">
        <v>0</v>
      </c>
      <c r="AL1962">
        <v>0</v>
      </c>
      <c r="AM1962">
        <f t="shared" si="127"/>
        <v>0</v>
      </c>
      <c r="AN1962">
        <v>1243</v>
      </c>
      <c r="AO1962">
        <v>0</v>
      </c>
    </row>
    <row r="1963" spans="1:41" hidden="1" x14ac:dyDescent="0.3">
      <c r="A1963">
        <v>11499</v>
      </c>
      <c r="B1963">
        <v>226372</v>
      </c>
      <c r="C1963">
        <v>258002</v>
      </c>
      <c r="D1963">
        <v>2296</v>
      </c>
      <c r="G1963" t="s">
        <v>1687</v>
      </c>
      <c r="H1963" t="s">
        <v>1688</v>
      </c>
      <c r="I1963">
        <v>0</v>
      </c>
      <c r="J1963" t="s">
        <v>519</v>
      </c>
      <c r="K1963" t="s">
        <v>520</v>
      </c>
      <c r="L1963">
        <v>2</v>
      </c>
      <c r="M1963">
        <v>33</v>
      </c>
      <c r="N1963" t="s">
        <v>610</v>
      </c>
      <c r="O1963" t="s">
        <v>611</v>
      </c>
      <c r="P1963" t="s">
        <v>612</v>
      </c>
      <c r="Q1963" t="s">
        <v>524</v>
      </c>
      <c r="R1963" t="s">
        <v>525</v>
      </c>
      <c r="S1963" t="s">
        <v>526</v>
      </c>
      <c r="T1963" t="s">
        <v>527</v>
      </c>
      <c r="U1963" t="s">
        <v>554</v>
      </c>
      <c r="V1963" t="s">
        <v>555</v>
      </c>
      <c r="W1963" t="s">
        <v>613</v>
      </c>
      <c r="X1963" t="s">
        <v>614</v>
      </c>
      <c r="Y1963" t="s">
        <v>532</v>
      </c>
      <c r="Z1963" t="s">
        <v>533</v>
      </c>
      <c r="AA1963" t="s">
        <v>28</v>
      </c>
      <c r="AB1963" s="3">
        <v>2126</v>
      </c>
      <c r="AC1963">
        <v>0</v>
      </c>
      <c r="AD1963">
        <v>0</v>
      </c>
      <c r="AE1963" s="3">
        <v>2126</v>
      </c>
      <c r="AF1963" s="3">
        <f t="shared" si="126"/>
        <v>0</v>
      </c>
      <c r="AG1963" s="3">
        <v>2126</v>
      </c>
      <c r="AH1963" s="3">
        <f t="shared" si="124"/>
        <v>2196.1579999999999</v>
      </c>
      <c r="AI1963" s="3">
        <f t="shared" si="125"/>
        <v>2266.4350559999998</v>
      </c>
      <c r="AJ1963">
        <v>0</v>
      </c>
      <c r="AK1963">
        <v>0</v>
      </c>
      <c r="AL1963">
        <v>13.3</v>
      </c>
      <c r="AM1963">
        <f t="shared" si="127"/>
        <v>26.6</v>
      </c>
      <c r="AN1963">
        <v>2112.6999999999998</v>
      </c>
      <c r="AO1963">
        <v>0.63</v>
      </c>
    </row>
    <row r="1964" spans="1:41" hidden="1" x14ac:dyDescent="0.3">
      <c r="A1964">
        <v>10760</v>
      </c>
      <c r="B1964">
        <v>206912</v>
      </c>
      <c r="C1964">
        <v>244312</v>
      </c>
      <c r="D1964">
        <v>76</v>
      </c>
      <c r="G1964" t="s">
        <v>789</v>
      </c>
      <c r="H1964" t="s">
        <v>790</v>
      </c>
      <c r="I1964">
        <v>0</v>
      </c>
      <c r="J1964" t="s">
        <v>519</v>
      </c>
      <c r="K1964" t="s">
        <v>520</v>
      </c>
      <c r="L1964">
        <v>4</v>
      </c>
      <c r="M1964">
        <v>87</v>
      </c>
      <c r="N1964" t="s">
        <v>574</v>
      </c>
      <c r="O1964" t="s">
        <v>575</v>
      </c>
      <c r="P1964" t="s">
        <v>576</v>
      </c>
      <c r="Q1964" t="s">
        <v>524</v>
      </c>
      <c r="R1964" t="s">
        <v>525</v>
      </c>
      <c r="S1964" t="s">
        <v>526</v>
      </c>
      <c r="T1964" t="s">
        <v>527</v>
      </c>
      <c r="U1964" t="s">
        <v>554</v>
      </c>
      <c r="V1964" t="s">
        <v>555</v>
      </c>
      <c r="W1964" t="s">
        <v>541</v>
      </c>
      <c r="X1964" t="s">
        <v>542</v>
      </c>
      <c r="Y1964" t="s">
        <v>603</v>
      </c>
      <c r="Z1964" t="s">
        <v>604</v>
      </c>
      <c r="AA1964" t="s">
        <v>29</v>
      </c>
      <c r="AB1964" s="3">
        <v>1183</v>
      </c>
      <c r="AC1964">
        <v>0</v>
      </c>
      <c r="AD1964">
        <v>0</v>
      </c>
      <c r="AE1964" s="3">
        <v>1183</v>
      </c>
      <c r="AF1964" s="3">
        <f t="shared" si="126"/>
        <v>0</v>
      </c>
      <c r="AG1964" s="3">
        <v>1183</v>
      </c>
      <c r="AH1964" s="3">
        <f t="shared" si="124"/>
        <v>1222.039</v>
      </c>
      <c r="AI1964" s="3">
        <f t="shared" si="125"/>
        <v>1261.1442480000001</v>
      </c>
      <c r="AJ1964">
        <v>0</v>
      </c>
      <c r="AK1964">
        <v>0</v>
      </c>
      <c r="AL1964">
        <v>0</v>
      </c>
      <c r="AM1964">
        <f t="shared" si="127"/>
        <v>0</v>
      </c>
      <c r="AN1964">
        <v>1183</v>
      </c>
      <c r="AO1964">
        <v>0</v>
      </c>
    </row>
    <row r="1965" spans="1:41" hidden="1" x14ac:dyDescent="0.3">
      <c r="A1965">
        <v>12373</v>
      </c>
      <c r="B1965">
        <v>231845</v>
      </c>
      <c r="C1965">
        <v>256264</v>
      </c>
      <c r="D1965">
        <v>6537</v>
      </c>
      <c r="G1965" t="s">
        <v>2180</v>
      </c>
      <c r="H1965" t="s">
        <v>2181</v>
      </c>
      <c r="I1965">
        <v>0</v>
      </c>
      <c r="J1965" t="s">
        <v>519</v>
      </c>
      <c r="K1965" t="s">
        <v>520</v>
      </c>
      <c r="L1965">
        <v>5</v>
      </c>
      <c r="M1965">
        <v>58</v>
      </c>
      <c r="N1965" t="s">
        <v>617</v>
      </c>
      <c r="O1965" t="s">
        <v>618</v>
      </c>
      <c r="P1965" t="s">
        <v>619</v>
      </c>
      <c r="Q1965" t="s">
        <v>524</v>
      </c>
      <c r="R1965" t="s">
        <v>525</v>
      </c>
      <c r="S1965" t="s">
        <v>526</v>
      </c>
      <c r="T1965" t="s">
        <v>527</v>
      </c>
      <c r="U1965" t="s">
        <v>779</v>
      </c>
      <c r="V1965" t="s">
        <v>780</v>
      </c>
      <c r="W1965" t="s">
        <v>541</v>
      </c>
      <c r="X1965" t="s">
        <v>542</v>
      </c>
      <c r="Y1965" t="s">
        <v>1102</v>
      </c>
      <c r="Z1965" t="s">
        <v>1103</v>
      </c>
      <c r="AA1965" t="s">
        <v>24</v>
      </c>
      <c r="AB1965" s="3">
        <v>34020</v>
      </c>
      <c r="AC1965">
        <v>0</v>
      </c>
      <c r="AD1965">
        <v>0</v>
      </c>
      <c r="AE1965" s="3">
        <v>34020</v>
      </c>
      <c r="AF1965" s="3">
        <f t="shared" si="126"/>
        <v>0</v>
      </c>
      <c r="AG1965" s="3">
        <v>34020</v>
      </c>
      <c r="AH1965" s="3">
        <f t="shared" si="124"/>
        <v>35142.659999999996</v>
      </c>
      <c r="AI1965" s="3">
        <f t="shared" si="125"/>
        <v>36267.225119999996</v>
      </c>
      <c r="AJ1965">
        <v>0</v>
      </c>
      <c r="AK1965">
        <v>0</v>
      </c>
      <c r="AL1965">
        <v>4814</v>
      </c>
      <c r="AM1965">
        <f t="shared" si="127"/>
        <v>9628</v>
      </c>
      <c r="AN1965">
        <v>29206</v>
      </c>
      <c r="AO1965">
        <v>14.15</v>
      </c>
    </row>
    <row r="1966" spans="1:41" hidden="1" x14ac:dyDescent="0.3">
      <c r="A1966">
        <v>11220</v>
      </c>
      <c r="B1966">
        <v>206566</v>
      </c>
      <c r="C1966">
        <v>243971</v>
      </c>
      <c r="D1966">
        <v>536</v>
      </c>
      <c r="G1966" t="s">
        <v>1620</v>
      </c>
      <c r="H1966" t="s">
        <v>1621</v>
      </c>
      <c r="I1966">
        <v>0</v>
      </c>
      <c r="J1966" t="s">
        <v>519</v>
      </c>
      <c r="K1966" t="s">
        <v>520</v>
      </c>
      <c r="L1966">
        <v>4</v>
      </c>
      <c r="M1966">
        <v>89</v>
      </c>
      <c r="N1966" t="s">
        <v>774</v>
      </c>
      <c r="O1966" t="s">
        <v>575</v>
      </c>
      <c r="P1966" t="s">
        <v>576</v>
      </c>
      <c r="Q1966" t="s">
        <v>524</v>
      </c>
      <c r="R1966" t="s">
        <v>525</v>
      </c>
      <c r="S1966" t="s">
        <v>526</v>
      </c>
      <c r="T1966" t="s">
        <v>527</v>
      </c>
      <c r="U1966" t="s">
        <v>554</v>
      </c>
      <c r="V1966" t="s">
        <v>555</v>
      </c>
      <c r="W1966" t="s">
        <v>541</v>
      </c>
      <c r="X1966" t="s">
        <v>542</v>
      </c>
      <c r="Y1966" t="s">
        <v>601</v>
      </c>
      <c r="Z1966" t="s">
        <v>602</v>
      </c>
      <c r="AA1966" t="s">
        <v>29</v>
      </c>
      <c r="AB1966" s="3">
        <v>1183</v>
      </c>
      <c r="AC1966">
        <v>0</v>
      </c>
      <c r="AD1966">
        <v>0</v>
      </c>
      <c r="AE1966" s="3">
        <v>1183</v>
      </c>
      <c r="AF1966" s="3">
        <f t="shared" si="126"/>
        <v>0</v>
      </c>
      <c r="AG1966" s="3">
        <v>1183</v>
      </c>
      <c r="AH1966" s="3">
        <f t="shared" si="124"/>
        <v>1222.039</v>
      </c>
      <c r="AI1966" s="3">
        <f t="shared" si="125"/>
        <v>1261.1442480000001</v>
      </c>
      <c r="AJ1966">
        <v>0</v>
      </c>
      <c r="AK1966">
        <v>0</v>
      </c>
      <c r="AL1966">
        <v>0</v>
      </c>
      <c r="AM1966">
        <f t="shared" si="127"/>
        <v>0</v>
      </c>
      <c r="AN1966">
        <v>1183</v>
      </c>
      <c r="AO1966">
        <v>0</v>
      </c>
    </row>
    <row r="1967" spans="1:41" hidden="1" x14ac:dyDescent="0.3">
      <c r="A1967">
        <v>10825</v>
      </c>
      <c r="B1967">
        <v>224967</v>
      </c>
      <c r="C1967">
        <v>257105</v>
      </c>
      <c r="D1967">
        <v>141</v>
      </c>
      <c r="G1967" t="s">
        <v>946</v>
      </c>
      <c r="H1967" t="s">
        <v>947</v>
      </c>
      <c r="I1967">
        <v>0</v>
      </c>
      <c r="J1967" t="s">
        <v>519</v>
      </c>
      <c r="K1967" t="s">
        <v>520</v>
      </c>
      <c r="L1967">
        <v>2</v>
      </c>
      <c r="M1967">
        <v>33</v>
      </c>
      <c r="N1967" t="s">
        <v>610</v>
      </c>
      <c r="O1967" t="s">
        <v>611</v>
      </c>
      <c r="P1967" t="s">
        <v>612</v>
      </c>
      <c r="Q1967" t="s">
        <v>524</v>
      </c>
      <c r="R1967" t="s">
        <v>525</v>
      </c>
      <c r="S1967" t="s">
        <v>526</v>
      </c>
      <c r="T1967" t="s">
        <v>527</v>
      </c>
      <c r="U1967" t="s">
        <v>554</v>
      </c>
      <c r="V1967" t="s">
        <v>555</v>
      </c>
      <c r="W1967" t="s">
        <v>613</v>
      </c>
      <c r="X1967" t="s">
        <v>614</v>
      </c>
      <c r="Y1967" t="s">
        <v>603</v>
      </c>
      <c r="Z1967" t="s">
        <v>604</v>
      </c>
      <c r="AA1967" t="s">
        <v>29</v>
      </c>
      <c r="AB1967" s="3">
        <v>1128</v>
      </c>
      <c r="AC1967">
        <v>0</v>
      </c>
      <c r="AD1967">
        <v>0</v>
      </c>
      <c r="AE1967" s="3">
        <v>1128</v>
      </c>
      <c r="AF1967" s="3">
        <f t="shared" si="126"/>
        <v>0</v>
      </c>
      <c r="AG1967" s="3">
        <v>1128</v>
      </c>
      <c r="AH1967" s="3">
        <f t="shared" si="124"/>
        <v>1165.2239999999999</v>
      </c>
      <c r="AI1967" s="3">
        <f t="shared" si="125"/>
        <v>1202.511168</v>
      </c>
      <c r="AJ1967">
        <v>0</v>
      </c>
      <c r="AK1967">
        <v>0</v>
      </c>
      <c r="AL1967">
        <v>0</v>
      </c>
      <c r="AM1967">
        <f t="shared" si="127"/>
        <v>0</v>
      </c>
      <c r="AN1967">
        <v>1128</v>
      </c>
      <c r="AO1967">
        <v>0</v>
      </c>
    </row>
    <row r="1968" spans="1:41" hidden="1" x14ac:dyDescent="0.3">
      <c r="A1968">
        <v>11050</v>
      </c>
      <c r="B1968">
        <v>206367</v>
      </c>
      <c r="C1968">
        <v>243777</v>
      </c>
      <c r="D1968">
        <v>366</v>
      </c>
      <c r="G1968" t="s">
        <v>1330</v>
      </c>
      <c r="H1968" t="s">
        <v>1331</v>
      </c>
      <c r="I1968">
        <v>0</v>
      </c>
      <c r="J1968" t="s">
        <v>519</v>
      </c>
      <c r="K1968" t="s">
        <v>520</v>
      </c>
      <c r="L1968">
        <v>4</v>
      </c>
      <c r="M1968">
        <v>87</v>
      </c>
      <c r="N1968" t="s">
        <v>574</v>
      </c>
      <c r="O1968" t="s">
        <v>575</v>
      </c>
      <c r="P1968" t="s">
        <v>576</v>
      </c>
      <c r="Q1968" t="s">
        <v>524</v>
      </c>
      <c r="R1968" t="s">
        <v>525</v>
      </c>
      <c r="S1968" t="s">
        <v>526</v>
      </c>
      <c r="T1968" t="s">
        <v>527</v>
      </c>
      <c r="U1968" t="s">
        <v>528</v>
      </c>
      <c r="V1968" t="s">
        <v>529</v>
      </c>
      <c r="W1968" t="s">
        <v>541</v>
      </c>
      <c r="X1968" t="s">
        <v>542</v>
      </c>
      <c r="Y1968" t="s">
        <v>532</v>
      </c>
      <c r="Z1968" t="s">
        <v>533</v>
      </c>
      <c r="AA1968" t="s">
        <v>28</v>
      </c>
      <c r="AB1968" s="3">
        <v>2054</v>
      </c>
      <c r="AC1968">
        <v>0</v>
      </c>
      <c r="AD1968">
        <v>0</v>
      </c>
      <c r="AE1968" s="3">
        <v>2054</v>
      </c>
      <c r="AF1968" s="3">
        <f t="shared" si="126"/>
        <v>0</v>
      </c>
      <c r="AG1968" s="3">
        <v>2054</v>
      </c>
      <c r="AH1968" s="3">
        <f t="shared" si="124"/>
        <v>2121.7819999999997</v>
      </c>
      <c r="AI1968" s="3">
        <f t="shared" si="125"/>
        <v>2189.6790239999996</v>
      </c>
      <c r="AJ1968">
        <v>0</v>
      </c>
      <c r="AK1968">
        <v>0</v>
      </c>
      <c r="AL1968">
        <v>1058.3</v>
      </c>
      <c r="AM1968">
        <f t="shared" si="127"/>
        <v>2116.6</v>
      </c>
      <c r="AN1968">
        <v>995.7</v>
      </c>
      <c r="AO1968">
        <v>51.52</v>
      </c>
    </row>
    <row r="1969" spans="1:41" hidden="1" x14ac:dyDescent="0.3">
      <c r="A1969">
        <v>11029</v>
      </c>
      <c r="B1969">
        <v>200845</v>
      </c>
      <c r="C1969">
        <v>238337</v>
      </c>
      <c r="D1969">
        <v>345</v>
      </c>
      <c r="G1969" t="s">
        <v>1312</v>
      </c>
      <c r="H1969" t="s">
        <v>1313</v>
      </c>
      <c r="I1969">
        <v>0</v>
      </c>
      <c r="J1969" t="s">
        <v>519</v>
      </c>
      <c r="K1969" t="s">
        <v>520</v>
      </c>
      <c r="L1969">
        <v>6</v>
      </c>
      <c r="M1969">
        <v>61</v>
      </c>
      <c r="N1969" t="s">
        <v>788</v>
      </c>
      <c r="O1969" t="s">
        <v>545</v>
      </c>
      <c r="P1969" t="s">
        <v>546</v>
      </c>
      <c r="Q1969" t="s">
        <v>524</v>
      </c>
      <c r="R1969" t="s">
        <v>525</v>
      </c>
      <c r="S1969" t="s">
        <v>526</v>
      </c>
      <c r="T1969" t="s">
        <v>527</v>
      </c>
      <c r="U1969" t="s">
        <v>554</v>
      </c>
      <c r="V1969" t="s">
        <v>555</v>
      </c>
      <c r="W1969" t="s">
        <v>541</v>
      </c>
      <c r="X1969" t="s">
        <v>542</v>
      </c>
      <c r="Y1969" t="s">
        <v>603</v>
      </c>
      <c r="Z1969" t="s">
        <v>604</v>
      </c>
      <c r="AA1969" t="s">
        <v>29</v>
      </c>
      <c r="AB1969" s="3">
        <v>1103</v>
      </c>
      <c r="AC1969">
        <v>0</v>
      </c>
      <c r="AD1969">
        <v>0</v>
      </c>
      <c r="AE1969" s="3">
        <v>1103</v>
      </c>
      <c r="AF1969" s="3">
        <f t="shared" si="126"/>
        <v>0</v>
      </c>
      <c r="AG1969" s="3">
        <v>1103</v>
      </c>
      <c r="AH1969" s="3">
        <f t="shared" si="124"/>
        <v>1139.3989999999999</v>
      </c>
      <c r="AI1969" s="3">
        <f t="shared" si="125"/>
        <v>1175.8597679999998</v>
      </c>
      <c r="AJ1969">
        <v>0</v>
      </c>
      <c r="AK1969">
        <v>0</v>
      </c>
      <c r="AL1969">
        <v>0</v>
      </c>
      <c r="AM1969">
        <f t="shared" si="127"/>
        <v>0</v>
      </c>
      <c r="AN1969">
        <v>1103</v>
      </c>
      <c r="AO1969">
        <v>0</v>
      </c>
    </row>
    <row r="1970" spans="1:41" hidden="1" x14ac:dyDescent="0.3">
      <c r="A1970">
        <v>11194</v>
      </c>
      <c r="B1970">
        <v>207762</v>
      </c>
      <c r="C1970">
        <v>245155</v>
      </c>
      <c r="D1970">
        <v>510</v>
      </c>
      <c r="G1970" t="s">
        <v>1570</v>
      </c>
      <c r="H1970" t="s">
        <v>1571</v>
      </c>
      <c r="I1970">
        <v>0</v>
      </c>
      <c r="J1970" t="s">
        <v>519</v>
      </c>
      <c r="K1970" t="s">
        <v>520</v>
      </c>
      <c r="L1970">
        <v>3</v>
      </c>
      <c r="M1970">
        <v>37</v>
      </c>
      <c r="N1970" t="s">
        <v>1071</v>
      </c>
      <c r="O1970" t="s">
        <v>1072</v>
      </c>
      <c r="P1970" t="s">
        <v>1073</v>
      </c>
      <c r="Q1970" t="s">
        <v>524</v>
      </c>
      <c r="R1970" t="s">
        <v>525</v>
      </c>
      <c r="S1970" t="s">
        <v>526</v>
      </c>
      <c r="T1970" t="s">
        <v>527</v>
      </c>
      <c r="U1970" t="s">
        <v>528</v>
      </c>
      <c r="V1970" t="s">
        <v>529</v>
      </c>
      <c r="W1970" t="s">
        <v>541</v>
      </c>
      <c r="X1970" t="s">
        <v>542</v>
      </c>
      <c r="Y1970" t="s">
        <v>532</v>
      </c>
      <c r="Z1970" t="s">
        <v>533</v>
      </c>
      <c r="AA1970" t="s">
        <v>28</v>
      </c>
      <c r="AB1970" s="3">
        <v>2000</v>
      </c>
      <c r="AC1970">
        <v>0</v>
      </c>
      <c r="AD1970">
        <v>0</v>
      </c>
      <c r="AE1970" s="3">
        <v>2000</v>
      </c>
      <c r="AF1970" s="3">
        <f t="shared" si="126"/>
        <v>0</v>
      </c>
      <c r="AG1970" s="3">
        <v>2000</v>
      </c>
      <c r="AH1970" s="3">
        <f t="shared" si="124"/>
        <v>2066</v>
      </c>
      <c r="AI1970" s="3">
        <f t="shared" si="125"/>
        <v>2132.1120000000001</v>
      </c>
      <c r="AJ1970">
        <v>0</v>
      </c>
      <c r="AK1970">
        <v>0</v>
      </c>
      <c r="AL1970">
        <v>0</v>
      </c>
      <c r="AM1970">
        <f t="shared" si="127"/>
        <v>0</v>
      </c>
      <c r="AN1970">
        <v>2000</v>
      </c>
      <c r="AO1970">
        <v>0</v>
      </c>
    </row>
    <row r="1971" spans="1:41" hidden="1" x14ac:dyDescent="0.3">
      <c r="A1971">
        <v>10937</v>
      </c>
      <c r="B1971">
        <v>203230</v>
      </c>
      <c r="C1971">
        <v>240685</v>
      </c>
      <c r="D1971">
        <v>253</v>
      </c>
      <c r="G1971" t="s">
        <v>1157</v>
      </c>
      <c r="H1971" t="s">
        <v>1158</v>
      </c>
      <c r="I1971">
        <v>0</v>
      </c>
      <c r="J1971" t="s">
        <v>519</v>
      </c>
      <c r="K1971" t="s">
        <v>520</v>
      </c>
      <c r="L1971">
        <v>6</v>
      </c>
      <c r="M1971">
        <v>74</v>
      </c>
      <c r="N1971" t="s">
        <v>933</v>
      </c>
      <c r="O1971" t="s">
        <v>818</v>
      </c>
      <c r="P1971" t="s">
        <v>819</v>
      </c>
      <c r="Q1971" t="s">
        <v>524</v>
      </c>
      <c r="R1971" t="s">
        <v>525</v>
      </c>
      <c r="S1971" t="s">
        <v>526</v>
      </c>
      <c r="T1971" t="s">
        <v>527</v>
      </c>
      <c r="U1971" t="s">
        <v>554</v>
      </c>
      <c r="V1971" t="s">
        <v>555</v>
      </c>
      <c r="W1971" t="s">
        <v>541</v>
      </c>
      <c r="X1971" t="s">
        <v>542</v>
      </c>
      <c r="Y1971" t="s">
        <v>601</v>
      </c>
      <c r="Z1971" t="s">
        <v>602</v>
      </c>
      <c r="AA1971" t="s">
        <v>29</v>
      </c>
      <c r="AB1971" s="3">
        <v>1102</v>
      </c>
      <c r="AC1971">
        <v>0</v>
      </c>
      <c r="AD1971">
        <v>0</v>
      </c>
      <c r="AE1971" s="3">
        <v>1102</v>
      </c>
      <c r="AF1971" s="3">
        <f t="shared" si="126"/>
        <v>0</v>
      </c>
      <c r="AG1971" s="3">
        <v>1102</v>
      </c>
      <c r="AH1971" s="3">
        <f t="shared" si="124"/>
        <v>1138.366</v>
      </c>
      <c r="AI1971" s="3">
        <f t="shared" si="125"/>
        <v>1174.7937119999999</v>
      </c>
      <c r="AJ1971">
        <v>0</v>
      </c>
      <c r="AK1971">
        <v>0</v>
      </c>
      <c r="AL1971">
        <v>0</v>
      </c>
      <c r="AM1971">
        <f t="shared" si="127"/>
        <v>0</v>
      </c>
      <c r="AN1971">
        <v>1102</v>
      </c>
      <c r="AO1971">
        <v>0</v>
      </c>
    </row>
    <row r="1972" spans="1:41" hidden="1" x14ac:dyDescent="0.3">
      <c r="A1972">
        <v>11197</v>
      </c>
      <c r="B1972">
        <v>224517</v>
      </c>
      <c r="C1972">
        <v>256847</v>
      </c>
      <c r="D1972">
        <v>513</v>
      </c>
      <c r="G1972" t="s">
        <v>1578</v>
      </c>
      <c r="H1972" t="s">
        <v>1579</v>
      </c>
      <c r="I1972">
        <v>0</v>
      </c>
      <c r="J1972" t="s">
        <v>519</v>
      </c>
      <c r="K1972" t="s">
        <v>520</v>
      </c>
      <c r="L1972">
        <v>4</v>
      </c>
      <c r="M1972">
        <v>86</v>
      </c>
      <c r="N1972" t="s">
        <v>1462</v>
      </c>
      <c r="O1972" t="s">
        <v>575</v>
      </c>
      <c r="P1972" t="s">
        <v>576</v>
      </c>
      <c r="Q1972" t="s">
        <v>524</v>
      </c>
      <c r="R1972" t="s">
        <v>525</v>
      </c>
      <c r="S1972" t="s">
        <v>526</v>
      </c>
      <c r="T1972" t="s">
        <v>527</v>
      </c>
      <c r="U1972" t="s">
        <v>528</v>
      </c>
      <c r="V1972" t="s">
        <v>529</v>
      </c>
      <c r="W1972" t="s">
        <v>541</v>
      </c>
      <c r="X1972" t="s">
        <v>542</v>
      </c>
      <c r="Y1972" t="s">
        <v>532</v>
      </c>
      <c r="Z1972" t="s">
        <v>533</v>
      </c>
      <c r="AA1972" t="s">
        <v>28</v>
      </c>
      <c r="AB1972" s="3">
        <v>2000</v>
      </c>
      <c r="AC1972">
        <v>0</v>
      </c>
      <c r="AD1972">
        <v>0</v>
      </c>
      <c r="AE1972" s="3">
        <v>2000</v>
      </c>
      <c r="AF1972" s="3">
        <f t="shared" si="126"/>
        <v>0</v>
      </c>
      <c r="AG1972" s="3">
        <v>2000</v>
      </c>
      <c r="AH1972" s="3">
        <f t="shared" si="124"/>
        <v>2066</v>
      </c>
      <c r="AI1972" s="3">
        <f t="shared" si="125"/>
        <v>2132.1120000000001</v>
      </c>
      <c r="AJ1972">
        <v>0</v>
      </c>
      <c r="AK1972">
        <v>0</v>
      </c>
      <c r="AL1972">
        <v>0</v>
      </c>
      <c r="AM1972">
        <f t="shared" si="127"/>
        <v>0</v>
      </c>
      <c r="AN1972">
        <v>2000</v>
      </c>
      <c r="AO1972">
        <v>0</v>
      </c>
    </row>
    <row r="1973" spans="1:41" hidden="1" x14ac:dyDescent="0.3">
      <c r="A1973">
        <v>10698</v>
      </c>
      <c r="B1973">
        <v>224971</v>
      </c>
      <c r="C1973">
        <v>257109</v>
      </c>
      <c r="D1973">
        <v>14</v>
      </c>
      <c r="G1973" t="s">
        <v>585</v>
      </c>
      <c r="H1973" t="s">
        <v>586</v>
      </c>
      <c r="I1973">
        <v>0</v>
      </c>
      <c r="J1973" t="s">
        <v>519</v>
      </c>
      <c r="K1973" t="s">
        <v>520</v>
      </c>
      <c r="L1973">
        <v>4</v>
      </c>
      <c r="M1973">
        <v>88</v>
      </c>
      <c r="N1973" t="s">
        <v>587</v>
      </c>
      <c r="O1973" t="s">
        <v>575</v>
      </c>
      <c r="P1973" t="s">
        <v>576</v>
      </c>
      <c r="Q1973" t="s">
        <v>524</v>
      </c>
      <c r="R1973" t="s">
        <v>525</v>
      </c>
      <c r="S1973" t="s">
        <v>526</v>
      </c>
      <c r="T1973" t="s">
        <v>527</v>
      </c>
      <c r="U1973" t="s">
        <v>554</v>
      </c>
      <c r="V1973" t="s">
        <v>555</v>
      </c>
      <c r="W1973" t="s">
        <v>541</v>
      </c>
      <c r="X1973" t="s">
        <v>542</v>
      </c>
      <c r="Y1973" t="s">
        <v>590</v>
      </c>
      <c r="Z1973" t="s">
        <v>591</v>
      </c>
      <c r="AA1973" t="s">
        <v>29</v>
      </c>
      <c r="AB1973" s="3">
        <v>1000</v>
      </c>
      <c r="AC1973">
        <v>0</v>
      </c>
      <c r="AD1973">
        <v>0</v>
      </c>
      <c r="AE1973" s="3">
        <v>1000</v>
      </c>
      <c r="AF1973" s="3">
        <f t="shared" si="126"/>
        <v>0</v>
      </c>
      <c r="AG1973" s="3">
        <v>1000</v>
      </c>
      <c r="AH1973" s="3">
        <f t="shared" ref="AH1973:AH2036" si="128">AG1973*1.033</f>
        <v>1033</v>
      </c>
      <c r="AI1973" s="3">
        <f t="shared" ref="AI1973:AI2036" si="129">AH1973*1.032</f>
        <v>1066.056</v>
      </c>
      <c r="AJ1973">
        <v>0</v>
      </c>
      <c r="AK1973">
        <v>0</v>
      </c>
      <c r="AL1973">
        <v>0</v>
      </c>
      <c r="AM1973">
        <f t="shared" si="127"/>
        <v>0</v>
      </c>
      <c r="AN1973">
        <v>1000</v>
      </c>
      <c r="AO1973">
        <v>0</v>
      </c>
    </row>
    <row r="1974" spans="1:41" hidden="1" x14ac:dyDescent="0.3">
      <c r="A1974">
        <v>11203</v>
      </c>
      <c r="B1974">
        <v>226377</v>
      </c>
      <c r="C1974">
        <v>258005</v>
      </c>
      <c r="D1974">
        <v>519</v>
      </c>
      <c r="G1974" t="s">
        <v>1586</v>
      </c>
      <c r="H1974" t="s">
        <v>1587</v>
      </c>
      <c r="I1974">
        <v>0</v>
      </c>
      <c r="J1974" t="s">
        <v>519</v>
      </c>
      <c r="K1974" t="s">
        <v>520</v>
      </c>
      <c r="L1974">
        <v>5</v>
      </c>
      <c r="M1974">
        <v>83</v>
      </c>
      <c r="N1974" t="s">
        <v>898</v>
      </c>
      <c r="O1974" t="s">
        <v>899</v>
      </c>
      <c r="P1974" t="s">
        <v>900</v>
      </c>
      <c r="Q1974" t="s">
        <v>524</v>
      </c>
      <c r="R1974" t="s">
        <v>525</v>
      </c>
      <c r="S1974" t="s">
        <v>526</v>
      </c>
      <c r="T1974" t="s">
        <v>527</v>
      </c>
      <c r="U1974" t="s">
        <v>554</v>
      </c>
      <c r="V1974" t="s">
        <v>555</v>
      </c>
      <c r="W1974" t="s">
        <v>541</v>
      </c>
      <c r="X1974" t="s">
        <v>542</v>
      </c>
      <c r="Y1974" t="s">
        <v>706</v>
      </c>
      <c r="Z1974" t="s">
        <v>707</v>
      </c>
      <c r="AA1974" t="s">
        <v>28</v>
      </c>
      <c r="AB1974" s="3">
        <v>2000</v>
      </c>
      <c r="AC1974">
        <v>0</v>
      </c>
      <c r="AD1974">
        <v>0</v>
      </c>
      <c r="AE1974" s="3">
        <v>2000</v>
      </c>
      <c r="AF1974" s="3">
        <f t="shared" si="126"/>
        <v>0</v>
      </c>
      <c r="AG1974" s="3">
        <v>2000</v>
      </c>
      <c r="AH1974" s="3">
        <f t="shared" si="128"/>
        <v>2066</v>
      </c>
      <c r="AI1974" s="3">
        <f t="shared" si="129"/>
        <v>2132.1120000000001</v>
      </c>
      <c r="AJ1974">
        <v>0</v>
      </c>
      <c r="AK1974">
        <v>0</v>
      </c>
      <c r="AL1974">
        <v>498</v>
      </c>
      <c r="AM1974">
        <f t="shared" si="127"/>
        <v>996</v>
      </c>
      <c r="AN1974">
        <v>1502</v>
      </c>
      <c r="AO1974">
        <v>24.9</v>
      </c>
    </row>
    <row r="1975" spans="1:41" hidden="1" x14ac:dyDescent="0.3">
      <c r="A1975">
        <v>12374</v>
      </c>
      <c r="B1975">
        <v>231844</v>
      </c>
      <c r="C1975">
        <v>256263</v>
      </c>
      <c r="D1975">
        <v>6538</v>
      </c>
      <c r="G1975" t="s">
        <v>2182</v>
      </c>
      <c r="H1975" t="s">
        <v>2183</v>
      </c>
      <c r="I1975">
        <v>0</v>
      </c>
      <c r="J1975" t="s">
        <v>519</v>
      </c>
      <c r="K1975" t="s">
        <v>520</v>
      </c>
      <c r="L1975">
        <v>5</v>
      </c>
      <c r="M1975">
        <v>58</v>
      </c>
      <c r="N1975" t="s">
        <v>617</v>
      </c>
      <c r="O1975" t="s">
        <v>618</v>
      </c>
      <c r="P1975" t="s">
        <v>619</v>
      </c>
      <c r="Q1975" t="s">
        <v>524</v>
      </c>
      <c r="R1975" t="s">
        <v>525</v>
      </c>
      <c r="S1975" t="s">
        <v>526</v>
      </c>
      <c r="T1975" t="s">
        <v>527</v>
      </c>
      <c r="U1975" t="s">
        <v>779</v>
      </c>
      <c r="V1975" t="s">
        <v>780</v>
      </c>
      <c r="W1975" t="s">
        <v>541</v>
      </c>
      <c r="X1975" t="s">
        <v>542</v>
      </c>
      <c r="Y1975" t="s">
        <v>1102</v>
      </c>
      <c r="Z1975" t="s">
        <v>1103</v>
      </c>
      <c r="AA1975" t="s">
        <v>24</v>
      </c>
      <c r="AB1975" s="3">
        <v>34020</v>
      </c>
      <c r="AC1975">
        <v>0</v>
      </c>
      <c r="AD1975">
        <v>0</v>
      </c>
      <c r="AE1975" s="3">
        <v>34020</v>
      </c>
      <c r="AF1975" s="3">
        <f t="shared" si="126"/>
        <v>0</v>
      </c>
      <c r="AG1975" s="3">
        <v>34020</v>
      </c>
      <c r="AH1975" s="3">
        <f t="shared" si="128"/>
        <v>35142.659999999996</v>
      </c>
      <c r="AI1975" s="3">
        <f t="shared" si="129"/>
        <v>36267.225119999996</v>
      </c>
      <c r="AJ1975">
        <v>0</v>
      </c>
      <c r="AK1975">
        <v>0</v>
      </c>
      <c r="AL1975">
        <v>17175.400000000001</v>
      </c>
      <c r="AM1975">
        <f t="shared" si="127"/>
        <v>34350.800000000003</v>
      </c>
      <c r="AN1975">
        <v>16844.599999999999</v>
      </c>
      <c r="AO1975">
        <v>50.49</v>
      </c>
    </row>
    <row r="1976" spans="1:41" hidden="1" x14ac:dyDescent="0.3">
      <c r="A1976">
        <v>10732</v>
      </c>
      <c r="B1976">
        <v>203406</v>
      </c>
      <c r="C1976">
        <v>240857</v>
      </c>
      <c r="D1976">
        <v>48</v>
      </c>
      <c r="G1976" t="s">
        <v>725</v>
      </c>
      <c r="H1976" t="s">
        <v>726</v>
      </c>
      <c r="I1976">
        <v>0</v>
      </c>
      <c r="J1976" t="s">
        <v>519</v>
      </c>
      <c r="K1976" t="s">
        <v>520</v>
      </c>
      <c r="L1976">
        <v>6</v>
      </c>
      <c r="M1976">
        <v>71</v>
      </c>
      <c r="N1976" t="s">
        <v>710</v>
      </c>
      <c r="O1976" t="s">
        <v>711</v>
      </c>
      <c r="P1976" t="s">
        <v>712</v>
      </c>
      <c r="Q1976" t="s">
        <v>524</v>
      </c>
      <c r="R1976" t="s">
        <v>525</v>
      </c>
      <c r="S1976" t="s">
        <v>526</v>
      </c>
      <c r="T1976" t="s">
        <v>527</v>
      </c>
      <c r="U1976" t="s">
        <v>554</v>
      </c>
      <c r="V1976" t="s">
        <v>555</v>
      </c>
      <c r="W1976" t="s">
        <v>541</v>
      </c>
      <c r="X1976" t="s">
        <v>542</v>
      </c>
      <c r="Y1976" t="s">
        <v>590</v>
      </c>
      <c r="Z1976" t="s">
        <v>591</v>
      </c>
      <c r="AA1976" t="s">
        <v>29</v>
      </c>
      <c r="AB1976" s="3">
        <v>1000</v>
      </c>
      <c r="AC1976">
        <v>0</v>
      </c>
      <c r="AD1976">
        <v>0</v>
      </c>
      <c r="AE1976" s="3">
        <v>1000</v>
      </c>
      <c r="AF1976" s="3">
        <f t="shared" si="126"/>
        <v>0</v>
      </c>
      <c r="AG1976" s="3">
        <v>1000</v>
      </c>
      <c r="AH1976" s="3">
        <f t="shared" si="128"/>
        <v>1033</v>
      </c>
      <c r="AI1976" s="3">
        <f t="shared" si="129"/>
        <v>1066.056</v>
      </c>
      <c r="AJ1976">
        <v>0</v>
      </c>
      <c r="AK1976">
        <v>0</v>
      </c>
      <c r="AL1976">
        <v>0</v>
      </c>
      <c r="AM1976">
        <f t="shared" si="127"/>
        <v>0</v>
      </c>
      <c r="AN1976">
        <v>1000</v>
      </c>
      <c r="AO1976">
        <v>0</v>
      </c>
    </row>
    <row r="1977" spans="1:41" hidden="1" x14ac:dyDescent="0.3">
      <c r="A1977">
        <v>12375</v>
      </c>
      <c r="B1977">
        <v>231843</v>
      </c>
      <c r="C1977">
        <v>256262</v>
      </c>
      <c r="D1977">
        <v>6539</v>
      </c>
      <c r="G1977" t="s">
        <v>2184</v>
      </c>
      <c r="H1977" t="s">
        <v>2185</v>
      </c>
      <c r="I1977">
        <v>0</v>
      </c>
      <c r="J1977" t="s">
        <v>519</v>
      </c>
      <c r="K1977" t="s">
        <v>520</v>
      </c>
      <c r="L1977">
        <v>5</v>
      </c>
      <c r="M1977">
        <v>58</v>
      </c>
      <c r="N1977" t="s">
        <v>617</v>
      </c>
      <c r="O1977" t="s">
        <v>618</v>
      </c>
      <c r="P1977" t="s">
        <v>619</v>
      </c>
      <c r="Q1977" t="s">
        <v>524</v>
      </c>
      <c r="R1977" t="s">
        <v>525</v>
      </c>
      <c r="S1977" t="s">
        <v>526</v>
      </c>
      <c r="T1977" t="s">
        <v>527</v>
      </c>
      <c r="U1977" t="s">
        <v>779</v>
      </c>
      <c r="V1977" t="s">
        <v>780</v>
      </c>
      <c r="W1977" t="s">
        <v>541</v>
      </c>
      <c r="X1977" t="s">
        <v>542</v>
      </c>
      <c r="Y1977" t="s">
        <v>1102</v>
      </c>
      <c r="Z1977" t="s">
        <v>1103</v>
      </c>
      <c r="AA1977" t="s">
        <v>24</v>
      </c>
      <c r="AB1977" s="3">
        <v>34020</v>
      </c>
      <c r="AC1977">
        <v>0</v>
      </c>
      <c r="AD1977">
        <v>0</v>
      </c>
      <c r="AE1977" s="3">
        <v>34020</v>
      </c>
      <c r="AF1977" s="3">
        <f t="shared" si="126"/>
        <v>0</v>
      </c>
      <c r="AG1977" s="3">
        <v>34020</v>
      </c>
      <c r="AH1977" s="3">
        <f t="shared" si="128"/>
        <v>35142.659999999996</v>
      </c>
      <c r="AI1977" s="3">
        <f t="shared" si="129"/>
        <v>36267.225119999996</v>
      </c>
      <c r="AJ1977">
        <v>5600</v>
      </c>
      <c r="AK1977">
        <v>0</v>
      </c>
      <c r="AL1977">
        <v>11807.92</v>
      </c>
      <c r="AM1977">
        <f t="shared" si="127"/>
        <v>23615.84</v>
      </c>
      <c r="AN1977">
        <v>16612.080000000002</v>
      </c>
      <c r="AO1977">
        <v>34.71</v>
      </c>
    </row>
    <row r="1978" spans="1:41" hidden="1" x14ac:dyDescent="0.3">
      <c r="A1978">
        <v>10760</v>
      </c>
      <c r="B1978">
        <v>206945</v>
      </c>
      <c r="C1978">
        <v>244343</v>
      </c>
      <c r="D1978">
        <v>76</v>
      </c>
      <c r="G1978" t="s">
        <v>789</v>
      </c>
      <c r="H1978" t="s">
        <v>790</v>
      </c>
      <c r="I1978">
        <v>0</v>
      </c>
      <c r="J1978" t="s">
        <v>519</v>
      </c>
      <c r="K1978" t="s">
        <v>520</v>
      </c>
      <c r="L1978">
        <v>4</v>
      </c>
      <c r="M1978">
        <v>87</v>
      </c>
      <c r="N1978" t="s">
        <v>574</v>
      </c>
      <c r="O1978" t="s">
        <v>575</v>
      </c>
      <c r="P1978" t="s">
        <v>576</v>
      </c>
      <c r="Q1978" t="s">
        <v>524</v>
      </c>
      <c r="R1978" t="s">
        <v>525</v>
      </c>
      <c r="S1978" t="s">
        <v>526</v>
      </c>
      <c r="T1978" t="s">
        <v>527</v>
      </c>
      <c r="U1978" t="s">
        <v>554</v>
      </c>
      <c r="V1978" t="s">
        <v>555</v>
      </c>
      <c r="W1978" t="s">
        <v>541</v>
      </c>
      <c r="X1978" t="s">
        <v>542</v>
      </c>
      <c r="Y1978" t="s">
        <v>590</v>
      </c>
      <c r="Z1978" t="s">
        <v>591</v>
      </c>
      <c r="AA1978" t="s">
        <v>29</v>
      </c>
      <c r="AB1978" s="3">
        <v>1000</v>
      </c>
      <c r="AC1978">
        <v>0</v>
      </c>
      <c r="AD1978">
        <v>0</v>
      </c>
      <c r="AE1978" s="3">
        <v>1000</v>
      </c>
      <c r="AF1978" s="3">
        <f t="shared" si="126"/>
        <v>0</v>
      </c>
      <c r="AG1978" s="3">
        <v>1000</v>
      </c>
      <c r="AH1978" s="3">
        <f t="shared" si="128"/>
        <v>1033</v>
      </c>
      <c r="AI1978" s="3">
        <f t="shared" si="129"/>
        <v>1066.056</v>
      </c>
      <c r="AJ1978">
        <v>0</v>
      </c>
      <c r="AK1978">
        <v>0</v>
      </c>
      <c r="AL1978">
        <v>0</v>
      </c>
      <c r="AM1978">
        <f t="shared" si="127"/>
        <v>0</v>
      </c>
      <c r="AN1978">
        <v>1000</v>
      </c>
      <c r="AO1978">
        <v>0</v>
      </c>
    </row>
    <row r="1979" spans="1:41" hidden="1" x14ac:dyDescent="0.3">
      <c r="A1979">
        <v>10779</v>
      </c>
      <c r="B1979">
        <v>209463</v>
      </c>
      <c r="C1979">
        <v>246821</v>
      </c>
      <c r="D1979">
        <v>95</v>
      </c>
      <c r="G1979" t="s">
        <v>854</v>
      </c>
      <c r="H1979" t="s">
        <v>855</v>
      </c>
      <c r="I1979">
        <v>0</v>
      </c>
      <c r="J1979" t="s">
        <v>519</v>
      </c>
      <c r="K1979" t="s">
        <v>520</v>
      </c>
      <c r="L1979">
        <v>7</v>
      </c>
      <c r="M1979">
        <v>78</v>
      </c>
      <c r="N1979" t="s">
        <v>856</v>
      </c>
      <c r="O1979" t="s">
        <v>522</v>
      </c>
      <c r="P1979" t="s">
        <v>523</v>
      </c>
      <c r="Q1979" t="s">
        <v>524</v>
      </c>
      <c r="R1979" t="s">
        <v>525</v>
      </c>
      <c r="S1979" t="s">
        <v>526</v>
      </c>
      <c r="T1979" t="s">
        <v>527</v>
      </c>
      <c r="U1979" t="s">
        <v>554</v>
      </c>
      <c r="V1979" t="s">
        <v>555</v>
      </c>
      <c r="W1979" t="s">
        <v>530</v>
      </c>
      <c r="X1979" t="s">
        <v>531</v>
      </c>
      <c r="Y1979" t="s">
        <v>590</v>
      </c>
      <c r="Z1979" t="s">
        <v>591</v>
      </c>
      <c r="AA1979" t="s">
        <v>29</v>
      </c>
      <c r="AB1979" s="3">
        <v>1000</v>
      </c>
      <c r="AC1979">
        <v>0</v>
      </c>
      <c r="AD1979">
        <v>0</v>
      </c>
      <c r="AE1979" s="3">
        <v>1000</v>
      </c>
      <c r="AF1979" s="3">
        <f t="shared" si="126"/>
        <v>0</v>
      </c>
      <c r="AG1979" s="3">
        <v>1000</v>
      </c>
      <c r="AH1979" s="3">
        <f t="shared" si="128"/>
        <v>1033</v>
      </c>
      <c r="AI1979" s="3">
        <f t="shared" si="129"/>
        <v>1066.056</v>
      </c>
      <c r="AJ1979">
        <v>0</v>
      </c>
      <c r="AK1979">
        <v>0</v>
      </c>
      <c r="AL1979">
        <v>0</v>
      </c>
      <c r="AM1979">
        <f t="shared" si="127"/>
        <v>0</v>
      </c>
      <c r="AN1979">
        <v>1000</v>
      </c>
      <c r="AO1979">
        <v>0</v>
      </c>
    </row>
    <row r="1980" spans="1:41" hidden="1" x14ac:dyDescent="0.3">
      <c r="A1980">
        <v>11085</v>
      </c>
      <c r="B1980">
        <v>206064</v>
      </c>
      <c r="C1980">
        <v>243479</v>
      </c>
      <c r="D1980">
        <v>401</v>
      </c>
      <c r="G1980" t="s">
        <v>1390</v>
      </c>
      <c r="H1980" t="s">
        <v>1391</v>
      </c>
      <c r="I1980">
        <v>0</v>
      </c>
      <c r="J1980" t="s">
        <v>519</v>
      </c>
      <c r="K1980" t="s">
        <v>520</v>
      </c>
      <c r="L1980">
        <v>3</v>
      </c>
      <c r="M1980">
        <v>35</v>
      </c>
      <c r="N1980" t="s">
        <v>569</v>
      </c>
      <c r="O1980" t="s">
        <v>570</v>
      </c>
      <c r="P1980" t="s">
        <v>571</v>
      </c>
      <c r="Q1980" t="s">
        <v>524</v>
      </c>
      <c r="R1980" t="s">
        <v>525</v>
      </c>
      <c r="S1980" t="s">
        <v>526</v>
      </c>
      <c r="T1980" t="s">
        <v>527</v>
      </c>
      <c r="U1980" t="s">
        <v>528</v>
      </c>
      <c r="V1980" t="s">
        <v>529</v>
      </c>
      <c r="W1980" t="s">
        <v>541</v>
      </c>
      <c r="X1980" t="s">
        <v>542</v>
      </c>
      <c r="Y1980" t="s">
        <v>532</v>
      </c>
      <c r="Z1980" t="s">
        <v>533</v>
      </c>
      <c r="AA1980" t="s">
        <v>28</v>
      </c>
      <c r="AB1980" s="3">
        <v>1910</v>
      </c>
      <c r="AC1980">
        <v>0</v>
      </c>
      <c r="AD1980">
        <v>0</v>
      </c>
      <c r="AE1980" s="3">
        <v>1910</v>
      </c>
      <c r="AF1980" s="3">
        <f t="shared" si="126"/>
        <v>0</v>
      </c>
      <c r="AG1980" s="3">
        <v>1910</v>
      </c>
      <c r="AH1980" s="3">
        <f t="shared" si="128"/>
        <v>1973.0299999999997</v>
      </c>
      <c r="AI1980" s="3">
        <f t="shared" si="129"/>
        <v>2036.1669599999998</v>
      </c>
      <c r="AJ1980">
        <v>0</v>
      </c>
      <c r="AK1980">
        <v>0</v>
      </c>
      <c r="AL1980">
        <v>0</v>
      </c>
      <c r="AM1980">
        <f t="shared" si="127"/>
        <v>0</v>
      </c>
      <c r="AN1980">
        <v>1910</v>
      </c>
      <c r="AO1980">
        <v>0</v>
      </c>
    </row>
    <row r="1981" spans="1:41" hidden="1" x14ac:dyDescent="0.3">
      <c r="A1981">
        <v>10793</v>
      </c>
      <c r="B1981">
        <v>205046</v>
      </c>
      <c r="C1981">
        <v>242475</v>
      </c>
      <c r="D1981">
        <v>109</v>
      </c>
      <c r="G1981" t="s">
        <v>878</v>
      </c>
      <c r="H1981" t="s">
        <v>879</v>
      </c>
      <c r="I1981">
        <v>0</v>
      </c>
      <c r="J1981" t="s">
        <v>519</v>
      </c>
      <c r="K1981" t="s">
        <v>520</v>
      </c>
      <c r="L1981">
        <v>10</v>
      </c>
      <c r="M1981">
        <v>104</v>
      </c>
      <c r="N1981" t="s">
        <v>564</v>
      </c>
      <c r="O1981" t="s">
        <v>565</v>
      </c>
      <c r="P1981" t="s">
        <v>566</v>
      </c>
      <c r="Q1981" t="s">
        <v>524</v>
      </c>
      <c r="R1981" t="s">
        <v>525</v>
      </c>
      <c r="S1981" t="s">
        <v>526</v>
      </c>
      <c r="T1981" t="s">
        <v>527</v>
      </c>
      <c r="U1981" t="s">
        <v>554</v>
      </c>
      <c r="V1981" t="s">
        <v>555</v>
      </c>
      <c r="W1981" t="s">
        <v>541</v>
      </c>
      <c r="X1981" t="s">
        <v>542</v>
      </c>
      <c r="Y1981" t="s">
        <v>590</v>
      </c>
      <c r="Z1981" t="s">
        <v>591</v>
      </c>
      <c r="AA1981" t="s">
        <v>29</v>
      </c>
      <c r="AB1981" s="3">
        <v>1000</v>
      </c>
      <c r="AC1981">
        <v>0</v>
      </c>
      <c r="AD1981">
        <v>0</v>
      </c>
      <c r="AE1981" s="3">
        <v>1000</v>
      </c>
      <c r="AF1981" s="3">
        <f t="shared" si="126"/>
        <v>0</v>
      </c>
      <c r="AG1981" s="3">
        <v>1000</v>
      </c>
      <c r="AH1981" s="3">
        <f t="shared" si="128"/>
        <v>1033</v>
      </c>
      <c r="AI1981" s="3">
        <f t="shared" si="129"/>
        <v>1066.056</v>
      </c>
      <c r="AJ1981">
        <v>0</v>
      </c>
      <c r="AK1981">
        <v>0</v>
      </c>
      <c r="AL1981">
        <v>0</v>
      </c>
      <c r="AM1981">
        <f t="shared" si="127"/>
        <v>0</v>
      </c>
      <c r="AN1981">
        <v>1000</v>
      </c>
      <c r="AO1981">
        <v>0</v>
      </c>
    </row>
    <row r="1982" spans="1:41" hidden="1" x14ac:dyDescent="0.3">
      <c r="A1982">
        <v>10688</v>
      </c>
      <c r="B1982">
        <v>199611</v>
      </c>
      <c r="C1982">
        <v>237120</v>
      </c>
      <c r="D1982">
        <v>4</v>
      </c>
      <c r="G1982" t="s">
        <v>534</v>
      </c>
      <c r="H1982" t="s">
        <v>535</v>
      </c>
      <c r="I1982">
        <v>0</v>
      </c>
      <c r="J1982" t="s">
        <v>519</v>
      </c>
      <c r="K1982" t="s">
        <v>520</v>
      </c>
      <c r="L1982">
        <v>4</v>
      </c>
      <c r="M1982">
        <v>50</v>
      </c>
      <c r="N1982" t="s">
        <v>536</v>
      </c>
      <c r="O1982" t="s">
        <v>537</v>
      </c>
      <c r="P1982" t="s">
        <v>538</v>
      </c>
      <c r="Q1982" t="s">
        <v>524</v>
      </c>
      <c r="R1982" t="s">
        <v>525</v>
      </c>
      <c r="S1982" t="s">
        <v>526</v>
      </c>
      <c r="T1982" t="s">
        <v>527</v>
      </c>
      <c r="U1982" t="s">
        <v>539</v>
      </c>
      <c r="V1982" t="s">
        <v>540</v>
      </c>
      <c r="W1982" t="s">
        <v>541</v>
      </c>
      <c r="X1982" t="s">
        <v>542</v>
      </c>
      <c r="Y1982" t="s">
        <v>532</v>
      </c>
      <c r="Z1982" t="s">
        <v>533</v>
      </c>
      <c r="AA1982" t="s">
        <v>28</v>
      </c>
      <c r="AB1982" s="3">
        <v>1814</v>
      </c>
      <c r="AC1982">
        <v>0</v>
      </c>
      <c r="AD1982">
        <v>0</v>
      </c>
      <c r="AE1982" s="3">
        <v>1814</v>
      </c>
      <c r="AF1982" s="3">
        <f t="shared" si="126"/>
        <v>0</v>
      </c>
      <c r="AG1982" s="3">
        <v>1814</v>
      </c>
      <c r="AH1982" s="3">
        <f t="shared" si="128"/>
        <v>1873.8619999999999</v>
      </c>
      <c r="AI1982" s="3">
        <f t="shared" si="129"/>
        <v>1933.8255839999999</v>
      </c>
      <c r="AJ1982">
        <v>0</v>
      </c>
      <c r="AK1982">
        <v>0</v>
      </c>
      <c r="AL1982">
        <v>0</v>
      </c>
      <c r="AM1982">
        <f t="shared" si="127"/>
        <v>0</v>
      </c>
      <c r="AN1982">
        <v>1814</v>
      </c>
      <c r="AO1982">
        <v>0</v>
      </c>
    </row>
    <row r="1983" spans="1:41" x14ac:dyDescent="0.3">
      <c r="A1983">
        <v>10807</v>
      </c>
      <c r="B1983">
        <v>206336</v>
      </c>
      <c r="C1983">
        <v>243746</v>
      </c>
      <c r="D1983">
        <v>123</v>
      </c>
      <c r="G1983" t="s">
        <v>905</v>
      </c>
      <c r="H1983" t="s">
        <v>906</v>
      </c>
      <c r="I1983">
        <v>0</v>
      </c>
      <c r="J1983" t="s">
        <v>519</v>
      </c>
      <c r="K1983" t="s">
        <v>520</v>
      </c>
      <c r="L1983">
        <v>4</v>
      </c>
      <c r="M1983">
        <v>46</v>
      </c>
      <c r="N1983" t="s">
        <v>363</v>
      </c>
      <c r="O1983" t="s">
        <v>640</v>
      </c>
      <c r="P1983" t="s">
        <v>641</v>
      </c>
      <c r="Q1983" t="s">
        <v>524</v>
      </c>
      <c r="R1983" t="s">
        <v>525</v>
      </c>
      <c r="S1983" t="s">
        <v>526</v>
      </c>
      <c r="T1983" t="s">
        <v>527</v>
      </c>
      <c r="U1983" t="s">
        <v>554</v>
      </c>
      <c r="V1983" t="s">
        <v>555</v>
      </c>
      <c r="W1983" t="s">
        <v>541</v>
      </c>
      <c r="X1983" t="s">
        <v>542</v>
      </c>
      <c r="Y1983" t="s">
        <v>590</v>
      </c>
      <c r="Z1983" t="s">
        <v>591</v>
      </c>
      <c r="AA1983" t="s">
        <v>29</v>
      </c>
      <c r="AB1983" s="3">
        <v>1000</v>
      </c>
      <c r="AC1983">
        <v>0</v>
      </c>
      <c r="AD1983">
        <v>0</v>
      </c>
      <c r="AE1983" s="3">
        <v>1000</v>
      </c>
      <c r="AF1983" s="3">
        <f t="shared" si="126"/>
        <v>0</v>
      </c>
      <c r="AG1983" s="3">
        <v>1000</v>
      </c>
      <c r="AH1983" s="3">
        <f t="shared" si="128"/>
        <v>1033</v>
      </c>
      <c r="AI1983" s="3">
        <f t="shared" si="129"/>
        <v>1066.056</v>
      </c>
      <c r="AJ1983">
        <v>0</v>
      </c>
      <c r="AK1983">
        <v>0</v>
      </c>
      <c r="AL1983">
        <v>0</v>
      </c>
      <c r="AM1983">
        <f t="shared" si="127"/>
        <v>0</v>
      </c>
      <c r="AN1983">
        <v>1000</v>
      </c>
      <c r="AO1983">
        <v>0</v>
      </c>
    </row>
    <row r="1984" spans="1:41" hidden="1" x14ac:dyDescent="0.3">
      <c r="A1984">
        <v>12241</v>
      </c>
      <c r="B1984">
        <v>224276</v>
      </c>
      <c r="C1984">
        <v>256720</v>
      </c>
      <c r="D1984">
        <v>6511</v>
      </c>
      <c r="G1984" t="s">
        <v>1880</v>
      </c>
      <c r="H1984" t="s">
        <v>1881</v>
      </c>
      <c r="I1984">
        <v>0</v>
      </c>
      <c r="J1984" t="s">
        <v>519</v>
      </c>
      <c r="K1984" t="s">
        <v>520</v>
      </c>
      <c r="L1984">
        <v>5</v>
      </c>
      <c r="M1984">
        <v>58</v>
      </c>
      <c r="N1984" t="s">
        <v>617</v>
      </c>
      <c r="O1984" t="s">
        <v>618</v>
      </c>
      <c r="P1984" t="s">
        <v>619</v>
      </c>
      <c r="Q1984" t="s">
        <v>524</v>
      </c>
      <c r="R1984" t="s">
        <v>525</v>
      </c>
      <c r="S1984" t="s">
        <v>526</v>
      </c>
      <c r="T1984" t="s">
        <v>527</v>
      </c>
      <c r="U1984" t="s">
        <v>779</v>
      </c>
      <c r="V1984" t="s">
        <v>780</v>
      </c>
      <c r="W1984" t="s">
        <v>530</v>
      </c>
      <c r="X1984" t="s">
        <v>531</v>
      </c>
      <c r="Y1984" t="s">
        <v>706</v>
      </c>
      <c r="Z1984" t="s">
        <v>707</v>
      </c>
      <c r="AA1984" t="s">
        <v>28</v>
      </c>
      <c r="AB1984" s="3">
        <v>1763</v>
      </c>
      <c r="AC1984">
        <v>0</v>
      </c>
      <c r="AD1984">
        <v>0</v>
      </c>
      <c r="AE1984" s="3">
        <v>1763</v>
      </c>
      <c r="AF1984" s="3">
        <f t="shared" si="126"/>
        <v>0</v>
      </c>
      <c r="AG1984" s="3">
        <v>1763</v>
      </c>
      <c r="AH1984" s="3">
        <f t="shared" si="128"/>
        <v>1821.1789999999999</v>
      </c>
      <c r="AI1984" s="3">
        <f t="shared" si="129"/>
        <v>1879.4567279999999</v>
      </c>
      <c r="AJ1984">
        <v>0</v>
      </c>
      <c r="AK1984">
        <v>0</v>
      </c>
      <c r="AL1984">
        <v>0</v>
      </c>
      <c r="AM1984">
        <f t="shared" si="127"/>
        <v>0</v>
      </c>
      <c r="AN1984">
        <v>1763</v>
      </c>
      <c r="AO1984">
        <v>0</v>
      </c>
    </row>
    <row r="1985" spans="1:41" x14ac:dyDescent="0.3">
      <c r="A1985">
        <v>10807</v>
      </c>
      <c r="B1985">
        <v>206322</v>
      </c>
      <c r="C1985">
        <v>243733</v>
      </c>
      <c r="D1985">
        <v>123</v>
      </c>
      <c r="G1985" t="s">
        <v>905</v>
      </c>
      <c r="H1985" t="s">
        <v>906</v>
      </c>
      <c r="I1985">
        <v>0</v>
      </c>
      <c r="J1985" t="s">
        <v>519</v>
      </c>
      <c r="K1985" t="s">
        <v>520</v>
      </c>
      <c r="L1985">
        <v>4</v>
      </c>
      <c r="M1985">
        <v>46</v>
      </c>
      <c r="N1985" t="s">
        <v>363</v>
      </c>
      <c r="O1985" t="s">
        <v>640</v>
      </c>
      <c r="P1985" t="s">
        <v>641</v>
      </c>
      <c r="Q1985" t="s">
        <v>524</v>
      </c>
      <c r="R1985" t="s">
        <v>525</v>
      </c>
      <c r="S1985" t="s">
        <v>526</v>
      </c>
      <c r="T1985" t="s">
        <v>527</v>
      </c>
      <c r="U1985" t="s">
        <v>554</v>
      </c>
      <c r="V1985" t="s">
        <v>555</v>
      </c>
      <c r="W1985" t="s">
        <v>541</v>
      </c>
      <c r="X1985" t="s">
        <v>542</v>
      </c>
      <c r="Y1985" t="s">
        <v>729</v>
      </c>
      <c r="Z1985" t="s">
        <v>730</v>
      </c>
      <c r="AA1985" t="s">
        <v>29</v>
      </c>
      <c r="AB1985" s="3">
        <v>1000</v>
      </c>
      <c r="AC1985">
        <v>0</v>
      </c>
      <c r="AD1985">
        <v>0</v>
      </c>
      <c r="AE1985" s="3">
        <v>1000</v>
      </c>
      <c r="AF1985" s="3">
        <f t="shared" si="126"/>
        <v>0</v>
      </c>
      <c r="AG1985" s="3">
        <v>1000</v>
      </c>
      <c r="AH1985" s="3">
        <f t="shared" si="128"/>
        <v>1033</v>
      </c>
      <c r="AI1985" s="3">
        <f t="shared" si="129"/>
        <v>1066.056</v>
      </c>
      <c r="AJ1985">
        <v>0</v>
      </c>
      <c r="AK1985">
        <v>0</v>
      </c>
      <c r="AL1985">
        <v>0</v>
      </c>
      <c r="AM1985">
        <f t="shared" si="127"/>
        <v>0</v>
      </c>
      <c r="AN1985">
        <v>1000</v>
      </c>
      <c r="AO1985">
        <v>0</v>
      </c>
    </row>
    <row r="1986" spans="1:41" hidden="1" x14ac:dyDescent="0.3">
      <c r="A1986">
        <v>10878</v>
      </c>
      <c r="B1986">
        <v>208629</v>
      </c>
      <c r="C1986">
        <v>246003</v>
      </c>
      <c r="D1986">
        <v>194</v>
      </c>
      <c r="G1986" t="s">
        <v>1065</v>
      </c>
      <c r="H1986" t="s">
        <v>1066</v>
      </c>
      <c r="I1986">
        <v>0</v>
      </c>
      <c r="J1986" t="s">
        <v>519</v>
      </c>
      <c r="K1986" t="s">
        <v>520</v>
      </c>
      <c r="L1986">
        <v>7</v>
      </c>
      <c r="M1986">
        <v>77</v>
      </c>
      <c r="N1986" t="s">
        <v>849</v>
      </c>
      <c r="O1986" t="s">
        <v>522</v>
      </c>
      <c r="P1986" t="s">
        <v>523</v>
      </c>
      <c r="Q1986" t="s">
        <v>524</v>
      </c>
      <c r="R1986" t="s">
        <v>525</v>
      </c>
      <c r="S1986" t="s">
        <v>526</v>
      </c>
      <c r="T1986" t="s">
        <v>527</v>
      </c>
      <c r="U1986" t="s">
        <v>528</v>
      </c>
      <c r="V1986" t="s">
        <v>529</v>
      </c>
      <c r="W1986" t="s">
        <v>530</v>
      </c>
      <c r="X1986" t="s">
        <v>531</v>
      </c>
      <c r="Y1986" t="s">
        <v>532</v>
      </c>
      <c r="Z1986" t="s">
        <v>533</v>
      </c>
      <c r="AA1986" t="s">
        <v>28</v>
      </c>
      <c r="AB1986" s="3">
        <v>1737</v>
      </c>
      <c r="AC1986">
        <v>0</v>
      </c>
      <c r="AD1986">
        <v>0</v>
      </c>
      <c r="AE1986" s="3">
        <v>1737</v>
      </c>
      <c r="AF1986" s="3">
        <f t="shared" si="126"/>
        <v>0</v>
      </c>
      <c r="AG1986" s="3">
        <v>1737</v>
      </c>
      <c r="AH1986" s="3">
        <f t="shared" si="128"/>
        <v>1794.3209999999999</v>
      </c>
      <c r="AI1986" s="3">
        <f t="shared" si="129"/>
        <v>1851.739272</v>
      </c>
      <c r="AJ1986">
        <v>0</v>
      </c>
      <c r="AK1986">
        <v>0</v>
      </c>
      <c r="AL1986">
        <v>0</v>
      </c>
      <c r="AM1986">
        <f t="shared" si="127"/>
        <v>0</v>
      </c>
      <c r="AN1986">
        <v>1737</v>
      </c>
      <c r="AO1986">
        <v>0</v>
      </c>
    </row>
    <row r="1987" spans="1:41" hidden="1" x14ac:dyDescent="0.3">
      <c r="A1987">
        <v>10813</v>
      </c>
      <c r="B1987">
        <v>202252</v>
      </c>
      <c r="C1987">
        <v>239726</v>
      </c>
      <c r="D1987">
        <v>129</v>
      </c>
      <c r="G1987" t="s">
        <v>919</v>
      </c>
      <c r="H1987" t="s">
        <v>920</v>
      </c>
      <c r="I1987">
        <v>0</v>
      </c>
      <c r="J1987" t="s">
        <v>519</v>
      </c>
      <c r="K1987" t="s">
        <v>520</v>
      </c>
      <c r="L1987">
        <v>10</v>
      </c>
      <c r="M1987">
        <v>94</v>
      </c>
      <c r="N1987" t="s">
        <v>921</v>
      </c>
      <c r="O1987" t="s">
        <v>922</v>
      </c>
      <c r="P1987" t="s">
        <v>923</v>
      </c>
      <c r="Q1987" t="s">
        <v>524</v>
      </c>
      <c r="R1987" t="s">
        <v>525</v>
      </c>
      <c r="S1987" t="s">
        <v>526</v>
      </c>
      <c r="T1987" t="s">
        <v>527</v>
      </c>
      <c r="U1987" t="s">
        <v>554</v>
      </c>
      <c r="V1987" t="s">
        <v>555</v>
      </c>
      <c r="W1987" t="s">
        <v>541</v>
      </c>
      <c r="X1987" t="s">
        <v>542</v>
      </c>
      <c r="Y1987" t="s">
        <v>590</v>
      </c>
      <c r="Z1987" t="s">
        <v>591</v>
      </c>
      <c r="AA1987" t="s">
        <v>29</v>
      </c>
      <c r="AB1987" s="3">
        <v>1000</v>
      </c>
      <c r="AC1987">
        <v>0</v>
      </c>
      <c r="AD1987">
        <v>0</v>
      </c>
      <c r="AE1987" s="3">
        <v>1000</v>
      </c>
      <c r="AF1987" s="3">
        <f t="shared" si="126"/>
        <v>0</v>
      </c>
      <c r="AG1987" s="3">
        <v>1000</v>
      </c>
      <c r="AH1987" s="3">
        <f t="shared" si="128"/>
        <v>1033</v>
      </c>
      <c r="AI1987" s="3">
        <f t="shared" si="129"/>
        <v>1066.056</v>
      </c>
      <c r="AJ1987">
        <v>0</v>
      </c>
      <c r="AK1987">
        <v>0</v>
      </c>
      <c r="AL1987">
        <v>0</v>
      </c>
      <c r="AM1987">
        <f t="shared" si="127"/>
        <v>0</v>
      </c>
      <c r="AN1987">
        <v>1000</v>
      </c>
      <c r="AO1987">
        <v>0</v>
      </c>
    </row>
    <row r="1988" spans="1:41" hidden="1" x14ac:dyDescent="0.3">
      <c r="A1988">
        <v>12377</v>
      </c>
      <c r="B1988">
        <v>231841</v>
      </c>
      <c r="C1988">
        <v>256260</v>
      </c>
      <c r="D1988">
        <v>6541</v>
      </c>
      <c r="G1988" t="s">
        <v>2186</v>
      </c>
      <c r="H1988" t="s">
        <v>2187</v>
      </c>
      <c r="I1988">
        <v>0</v>
      </c>
      <c r="J1988" t="s">
        <v>519</v>
      </c>
      <c r="K1988" t="s">
        <v>520</v>
      </c>
      <c r="L1988">
        <v>5</v>
      </c>
      <c r="M1988">
        <v>58</v>
      </c>
      <c r="N1988" t="s">
        <v>617</v>
      </c>
      <c r="O1988" t="s">
        <v>618</v>
      </c>
      <c r="P1988" t="s">
        <v>619</v>
      </c>
      <c r="Q1988" t="s">
        <v>524</v>
      </c>
      <c r="R1988" t="s">
        <v>525</v>
      </c>
      <c r="S1988" t="s">
        <v>526</v>
      </c>
      <c r="T1988" t="s">
        <v>527</v>
      </c>
      <c r="U1988" t="s">
        <v>779</v>
      </c>
      <c r="V1988" t="s">
        <v>780</v>
      </c>
      <c r="W1988" t="s">
        <v>541</v>
      </c>
      <c r="X1988" t="s">
        <v>542</v>
      </c>
      <c r="Y1988" t="s">
        <v>1102</v>
      </c>
      <c r="Z1988" t="s">
        <v>1103</v>
      </c>
      <c r="AA1988" t="s">
        <v>24</v>
      </c>
      <c r="AB1988" s="3">
        <v>34020</v>
      </c>
      <c r="AC1988">
        <v>0</v>
      </c>
      <c r="AD1988">
        <v>0</v>
      </c>
      <c r="AE1988" s="3">
        <v>34020</v>
      </c>
      <c r="AF1988" s="3">
        <f t="shared" si="126"/>
        <v>0</v>
      </c>
      <c r="AG1988" s="3">
        <v>34020</v>
      </c>
      <c r="AH1988" s="3">
        <f t="shared" si="128"/>
        <v>35142.659999999996</v>
      </c>
      <c r="AI1988" s="3">
        <f t="shared" si="129"/>
        <v>36267.225119999996</v>
      </c>
      <c r="AJ1988">
        <v>0</v>
      </c>
      <c r="AK1988">
        <v>130.43</v>
      </c>
      <c r="AL1988">
        <v>0</v>
      </c>
      <c r="AM1988">
        <f t="shared" si="127"/>
        <v>0</v>
      </c>
      <c r="AN1988">
        <v>33889.57</v>
      </c>
      <c r="AO1988">
        <v>0</v>
      </c>
    </row>
    <row r="1989" spans="1:41" hidden="1" x14ac:dyDescent="0.3">
      <c r="A1989">
        <v>10842</v>
      </c>
      <c r="B1989">
        <v>199511</v>
      </c>
      <c r="C1989">
        <v>237021</v>
      </c>
      <c r="D1989">
        <v>158</v>
      </c>
      <c r="G1989" t="s">
        <v>985</v>
      </c>
      <c r="H1989" t="s">
        <v>986</v>
      </c>
      <c r="I1989">
        <v>0</v>
      </c>
      <c r="J1989" t="s">
        <v>519</v>
      </c>
      <c r="K1989" t="s">
        <v>520</v>
      </c>
      <c r="L1989">
        <v>4</v>
      </c>
      <c r="M1989">
        <v>50</v>
      </c>
      <c r="N1989" t="s">
        <v>536</v>
      </c>
      <c r="O1989" t="s">
        <v>537</v>
      </c>
      <c r="P1989" t="s">
        <v>538</v>
      </c>
      <c r="Q1989" t="s">
        <v>524</v>
      </c>
      <c r="R1989" t="s">
        <v>525</v>
      </c>
      <c r="S1989" t="s">
        <v>526</v>
      </c>
      <c r="T1989" t="s">
        <v>527</v>
      </c>
      <c r="U1989" t="s">
        <v>554</v>
      </c>
      <c r="V1989" t="s">
        <v>555</v>
      </c>
      <c r="W1989" t="s">
        <v>541</v>
      </c>
      <c r="X1989" t="s">
        <v>542</v>
      </c>
      <c r="Y1989" t="s">
        <v>590</v>
      </c>
      <c r="Z1989" t="s">
        <v>591</v>
      </c>
      <c r="AA1989" t="s">
        <v>29</v>
      </c>
      <c r="AB1989" s="3">
        <v>1000</v>
      </c>
      <c r="AC1989">
        <v>0</v>
      </c>
      <c r="AD1989">
        <v>0</v>
      </c>
      <c r="AE1989" s="3">
        <v>1000</v>
      </c>
      <c r="AF1989" s="3">
        <f t="shared" si="126"/>
        <v>0</v>
      </c>
      <c r="AG1989" s="3">
        <v>1000</v>
      </c>
      <c r="AH1989" s="3">
        <f t="shared" si="128"/>
        <v>1033</v>
      </c>
      <c r="AI1989" s="3">
        <f t="shared" si="129"/>
        <v>1066.056</v>
      </c>
      <c r="AJ1989">
        <v>0</v>
      </c>
      <c r="AK1989">
        <v>0</v>
      </c>
      <c r="AL1989">
        <v>0</v>
      </c>
      <c r="AM1989">
        <f t="shared" si="127"/>
        <v>0</v>
      </c>
      <c r="AN1989">
        <v>1000</v>
      </c>
      <c r="AO1989">
        <v>0</v>
      </c>
    </row>
    <row r="1990" spans="1:41" hidden="1" x14ac:dyDescent="0.3">
      <c r="A1990">
        <v>10790</v>
      </c>
      <c r="B1990">
        <v>200197</v>
      </c>
      <c r="C1990">
        <v>237703</v>
      </c>
      <c r="D1990">
        <v>106</v>
      </c>
      <c r="G1990" t="s">
        <v>873</v>
      </c>
      <c r="H1990" t="s">
        <v>874</v>
      </c>
      <c r="I1990">
        <v>0</v>
      </c>
      <c r="J1990" t="s">
        <v>519</v>
      </c>
      <c r="K1990" t="s">
        <v>520</v>
      </c>
      <c r="L1990">
        <v>6</v>
      </c>
      <c r="M1990">
        <v>67</v>
      </c>
      <c r="N1990" t="s">
        <v>875</v>
      </c>
      <c r="O1990" t="s">
        <v>876</v>
      </c>
      <c r="P1990" t="s">
        <v>877</v>
      </c>
      <c r="Q1990" t="s">
        <v>524</v>
      </c>
      <c r="R1990" t="s">
        <v>525</v>
      </c>
      <c r="S1990" t="s">
        <v>526</v>
      </c>
      <c r="T1990" t="s">
        <v>527</v>
      </c>
      <c r="U1990" t="s">
        <v>528</v>
      </c>
      <c r="V1990" t="s">
        <v>529</v>
      </c>
      <c r="W1990" t="s">
        <v>541</v>
      </c>
      <c r="X1990" t="s">
        <v>542</v>
      </c>
      <c r="Y1990" t="s">
        <v>532</v>
      </c>
      <c r="Z1990" t="s">
        <v>533</v>
      </c>
      <c r="AA1990" t="s">
        <v>28</v>
      </c>
      <c r="AB1990" s="3">
        <v>1700</v>
      </c>
      <c r="AC1990">
        <v>0</v>
      </c>
      <c r="AD1990">
        <v>0</v>
      </c>
      <c r="AE1990" s="3">
        <v>1700</v>
      </c>
      <c r="AF1990" s="3">
        <f t="shared" si="126"/>
        <v>0</v>
      </c>
      <c r="AG1990" s="3">
        <v>1700</v>
      </c>
      <c r="AH1990" s="3">
        <f t="shared" si="128"/>
        <v>1756.1</v>
      </c>
      <c r="AI1990" s="3">
        <f t="shared" si="129"/>
        <v>1812.2952</v>
      </c>
      <c r="AJ1990">
        <v>0</v>
      </c>
      <c r="AK1990">
        <v>0</v>
      </c>
      <c r="AL1990">
        <v>0</v>
      </c>
      <c r="AM1990">
        <f t="shared" si="127"/>
        <v>0</v>
      </c>
      <c r="AN1990">
        <v>1700</v>
      </c>
      <c r="AO1990">
        <v>0</v>
      </c>
    </row>
    <row r="1991" spans="1:41" hidden="1" x14ac:dyDescent="0.3">
      <c r="A1991">
        <v>10901</v>
      </c>
      <c r="B1991">
        <v>205954</v>
      </c>
      <c r="C1991">
        <v>243371</v>
      </c>
      <c r="D1991">
        <v>217</v>
      </c>
      <c r="G1991" t="s">
        <v>1090</v>
      </c>
      <c r="H1991" t="s">
        <v>1091</v>
      </c>
      <c r="I1991">
        <v>0</v>
      </c>
      <c r="J1991" t="s">
        <v>519</v>
      </c>
      <c r="K1991" t="s">
        <v>520</v>
      </c>
      <c r="L1991">
        <v>3</v>
      </c>
      <c r="M1991">
        <v>35</v>
      </c>
      <c r="N1991" t="s">
        <v>569</v>
      </c>
      <c r="O1991" t="s">
        <v>570</v>
      </c>
      <c r="P1991" t="s">
        <v>571</v>
      </c>
      <c r="Q1991" t="s">
        <v>524</v>
      </c>
      <c r="R1991" t="s">
        <v>525</v>
      </c>
      <c r="S1991" t="s">
        <v>526</v>
      </c>
      <c r="T1991" t="s">
        <v>527</v>
      </c>
      <c r="U1991" t="s">
        <v>554</v>
      </c>
      <c r="V1991" t="s">
        <v>555</v>
      </c>
      <c r="W1991" t="s">
        <v>541</v>
      </c>
      <c r="X1991" t="s">
        <v>542</v>
      </c>
      <c r="Y1991" t="s">
        <v>590</v>
      </c>
      <c r="Z1991" t="s">
        <v>591</v>
      </c>
      <c r="AA1991" t="s">
        <v>29</v>
      </c>
      <c r="AB1991" s="3">
        <v>1000</v>
      </c>
      <c r="AC1991">
        <v>0</v>
      </c>
      <c r="AD1991">
        <v>0</v>
      </c>
      <c r="AE1991" s="3">
        <v>1000</v>
      </c>
      <c r="AF1991" s="3">
        <f t="shared" si="126"/>
        <v>0</v>
      </c>
      <c r="AG1991" s="3">
        <v>1000</v>
      </c>
      <c r="AH1991" s="3">
        <f t="shared" si="128"/>
        <v>1033</v>
      </c>
      <c r="AI1991" s="3">
        <f t="shared" si="129"/>
        <v>1066.056</v>
      </c>
      <c r="AJ1991">
        <v>0</v>
      </c>
      <c r="AK1991">
        <v>0</v>
      </c>
      <c r="AL1991">
        <v>0</v>
      </c>
      <c r="AM1991">
        <f t="shared" si="127"/>
        <v>0</v>
      </c>
      <c r="AN1991">
        <v>1000</v>
      </c>
      <c r="AO1991">
        <v>0</v>
      </c>
    </row>
    <row r="1992" spans="1:41" hidden="1" x14ac:dyDescent="0.3">
      <c r="A1992">
        <v>12378</v>
      </c>
      <c r="B1992">
        <v>231840</v>
      </c>
      <c r="C1992">
        <v>256259</v>
      </c>
      <c r="D1992">
        <v>6542</v>
      </c>
      <c r="G1992" t="s">
        <v>2188</v>
      </c>
      <c r="H1992" t="s">
        <v>2189</v>
      </c>
      <c r="I1992">
        <v>0</v>
      </c>
      <c r="J1992" t="s">
        <v>519</v>
      </c>
      <c r="K1992" t="s">
        <v>520</v>
      </c>
      <c r="L1992">
        <v>5</v>
      </c>
      <c r="M1992">
        <v>58</v>
      </c>
      <c r="N1992" t="s">
        <v>617</v>
      </c>
      <c r="O1992" t="s">
        <v>618</v>
      </c>
      <c r="P1992" t="s">
        <v>619</v>
      </c>
      <c r="Q1992" t="s">
        <v>524</v>
      </c>
      <c r="R1992" t="s">
        <v>525</v>
      </c>
      <c r="S1992" t="s">
        <v>526</v>
      </c>
      <c r="T1992" t="s">
        <v>527</v>
      </c>
      <c r="U1992" t="s">
        <v>779</v>
      </c>
      <c r="V1992" t="s">
        <v>780</v>
      </c>
      <c r="W1992" t="s">
        <v>541</v>
      </c>
      <c r="X1992" t="s">
        <v>542</v>
      </c>
      <c r="Y1992" t="s">
        <v>1102</v>
      </c>
      <c r="Z1992" t="s">
        <v>1103</v>
      </c>
      <c r="AA1992" t="s">
        <v>24</v>
      </c>
      <c r="AB1992" s="3">
        <v>34020</v>
      </c>
      <c r="AC1992">
        <v>0</v>
      </c>
      <c r="AD1992">
        <v>0</v>
      </c>
      <c r="AE1992" s="3">
        <v>34020</v>
      </c>
      <c r="AF1992" s="3">
        <f t="shared" si="126"/>
        <v>0</v>
      </c>
      <c r="AG1992" s="3">
        <v>34020</v>
      </c>
      <c r="AH1992" s="3">
        <f t="shared" si="128"/>
        <v>35142.659999999996</v>
      </c>
      <c r="AI1992" s="3">
        <f t="shared" si="129"/>
        <v>36267.225119999996</v>
      </c>
      <c r="AJ1992">
        <v>0</v>
      </c>
      <c r="AK1992">
        <v>0</v>
      </c>
      <c r="AL1992">
        <v>17944.560000000001</v>
      </c>
      <c r="AM1992">
        <f t="shared" si="127"/>
        <v>35889.120000000003</v>
      </c>
      <c r="AN1992">
        <v>16075.44</v>
      </c>
      <c r="AO1992">
        <v>52.75</v>
      </c>
    </row>
    <row r="1993" spans="1:41" hidden="1" x14ac:dyDescent="0.3">
      <c r="A1993">
        <v>10904</v>
      </c>
      <c r="B1993">
        <v>206400</v>
      </c>
      <c r="C1993">
        <v>243808</v>
      </c>
      <c r="D1993">
        <v>220</v>
      </c>
      <c r="G1993" t="s">
        <v>1106</v>
      </c>
      <c r="H1993" t="s">
        <v>1107</v>
      </c>
      <c r="I1993">
        <v>0</v>
      </c>
      <c r="J1993" t="s">
        <v>519</v>
      </c>
      <c r="K1993" t="s">
        <v>520</v>
      </c>
      <c r="L1993">
        <v>3</v>
      </c>
      <c r="M1993">
        <v>40</v>
      </c>
      <c r="N1993" t="s">
        <v>703</v>
      </c>
      <c r="O1993" t="s">
        <v>704</v>
      </c>
      <c r="P1993" t="s">
        <v>705</v>
      </c>
      <c r="Q1993" t="s">
        <v>524</v>
      </c>
      <c r="R1993" t="s">
        <v>525</v>
      </c>
      <c r="S1993" t="s">
        <v>526</v>
      </c>
      <c r="T1993" t="s">
        <v>527</v>
      </c>
      <c r="U1993" t="s">
        <v>554</v>
      </c>
      <c r="V1993" t="s">
        <v>555</v>
      </c>
      <c r="W1993" t="s">
        <v>541</v>
      </c>
      <c r="X1993" t="s">
        <v>542</v>
      </c>
      <c r="Y1993" t="s">
        <v>590</v>
      </c>
      <c r="Z1993" t="s">
        <v>591</v>
      </c>
      <c r="AA1993" t="s">
        <v>29</v>
      </c>
      <c r="AB1993" s="3">
        <v>1000</v>
      </c>
      <c r="AC1993">
        <v>0</v>
      </c>
      <c r="AD1993">
        <v>0</v>
      </c>
      <c r="AE1993" s="3">
        <v>1000</v>
      </c>
      <c r="AF1993" s="3">
        <f t="shared" si="126"/>
        <v>0</v>
      </c>
      <c r="AG1993" s="3">
        <v>1000</v>
      </c>
      <c r="AH1993" s="3">
        <f t="shared" si="128"/>
        <v>1033</v>
      </c>
      <c r="AI1993" s="3">
        <f t="shared" si="129"/>
        <v>1066.056</v>
      </c>
      <c r="AJ1993">
        <v>0</v>
      </c>
      <c r="AK1993">
        <v>0</v>
      </c>
      <c r="AL1993">
        <v>0</v>
      </c>
      <c r="AM1993">
        <f t="shared" si="127"/>
        <v>0</v>
      </c>
      <c r="AN1993">
        <v>1000</v>
      </c>
      <c r="AO1993">
        <v>0</v>
      </c>
    </row>
    <row r="1994" spans="1:41" hidden="1" x14ac:dyDescent="0.3">
      <c r="A1994">
        <v>11038</v>
      </c>
      <c r="B1994">
        <v>207512</v>
      </c>
      <c r="C1994">
        <v>244905</v>
      </c>
      <c r="D1994">
        <v>354</v>
      </c>
      <c r="G1994" t="s">
        <v>1320</v>
      </c>
      <c r="H1994" t="s">
        <v>1321</v>
      </c>
      <c r="I1994">
        <v>0</v>
      </c>
      <c r="J1994" t="s">
        <v>519</v>
      </c>
      <c r="K1994" t="s">
        <v>520</v>
      </c>
      <c r="L1994">
        <v>3</v>
      </c>
      <c r="M1994">
        <v>40</v>
      </c>
      <c r="N1994" t="s">
        <v>703</v>
      </c>
      <c r="O1994" t="s">
        <v>704</v>
      </c>
      <c r="P1994" t="s">
        <v>705</v>
      </c>
      <c r="Q1994" t="s">
        <v>524</v>
      </c>
      <c r="R1994" t="s">
        <v>525</v>
      </c>
      <c r="S1994" t="s">
        <v>526</v>
      </c>
      <c r="T1994" t="s">
        <v>527</v>
      </c>
      <c r="U1994" t="s">
        <v>528</v>
      </c>
      <c r="V1994" t="s">
        <v>529</v>
      </c>
      <c r="W1994" t="s">
        <v>541</v>
      </c>
      <c r="X1994" t="s">
        <v>542</v>
      </c>
      <c r="Y1994" t="s">
        <v>532</v>
      </c>
      <c r="Z1994" t="s">
        <v>533</v>
      </c>
      <c r="AA1994" t="s">
        <v>28</v>
      </c>
      <c r="AB1994" s="3">
        <v>1642</v>
      </c>
      <c r="AC1994">
        <v>0</v>
      </c>
      <c r="AD1994">
        <v>0</v>
      </c>
      <c r="AE1994" s="3">
        <v>1642</v>
      </c>
      <c r="AF1994" s="3">
        <f t="shared" si="126"/>
        <v>0</v>
      </c>
      <c r="AG1994" s="3">
        <v>1642</v>
      </c>
      <c r="AH1994" s="3">
        <f t="shared" si="128"/>
        <v>1696.1859999999999</v>
      </c>
      <c r="AI1994" s="3">
        <f t="shared" si="129"/>
        <v>1750.4639520000001</v>
      </c>
      <c r="AJ1994">
        <v>0</v>
      </c>
      <c r="AK1994">
        <v>0</v>
      </c>
      <c r="AL1994">
        <v>0</v>
      </c>
      <c r="AM1994">
        <f t="shared" si="127"/>
        <v>0</v>
      </c>
      <c r="AN1994">
        <v>1642</v>
      </c>
      <c r="AO1994">
        <v>0</v>
      </c>
    </row>
    <row r="1995" spans="1:41" hidden="1" x14ac:dyDescent="0.3">
      <c r="A1995">
        <v>10932</v>
      </c>
      <c r="B1995">
        <v>205370</v>
      </c>
      <c r="C1995">
        <v>242794</v>
      </c>
      <c r="D1995">
        <v>248</v>
      </c>
      <c r="G1995" t="s">
        <v>1134</v>
      </c>
      <c r="H1995" t="s">
        <v>1135</v>
      </c>
      <c r="I1995">
        <v>0</v>
      </c>
      <c r="J1995" t="s">
        <v>519</v>
      </c>
      <c r="K1995" t="s">
        <v>520</v>
      </c>
      <c r="L1995">
        <v>3</v>
      </c>
      <c r="M1995">
        <v>34</v>
      </c>
      <c r="N1995" t="s">
        <v>719</v>
      </c>
      <c r="O1995" t="s">
        <v>570</v>
      </c>
      <c r="P1995" t="s">
        <v>571</v>
      </c>
      <c r="Q1995" t="s">
        <v>524</v>
      </c>
      <c r="R1995" t="s">
        <v>525</v>
      </c>
      <c r="S1995" t="s">
        <v>526</v>
      </c>
      <c r="T1995" t="s">
        <v>527</v>
      </c>
      <c r="U1995" t="s">
        <v>554</v>
      </c>
      <c r="V1995" t="s">
        <v>555</v>
      </c>
      <c r="W1995" t="s">
        <v>541</v>
      </c>
      <c r="X1995" t="s">
        <v>542</v>
      </c>
      <c r="Y1995" t="s">
        <v>590</v>
      </c>
      <c r="Z1995" t="s">
        <v>591</v>
      </c>
      <c r="AA1995" t="s">
        <v>29</v>
      </c>
      <c r="AB1995" s="3">
        <v>6000</v>
      </c>
      <c r="AC1995">
        <v>-5000</v>
      </c>
      <c r="AD1995">
        <v>0</v>
      </c>
      <c r="AE1995" s="3">
        <v>1000</v>
      </c>
      <c r="AF1995" s="3">
        <f t="shared" si="126"/>
        <v>0</v>
      </c>
      <c r="AG1995" s="3">
        <v>1000</v>
      </c>
      <c r="AH1995" s="3">
        <f t="shared" si="128"/>
        <v>1033</v>
      </c>
      <c r="AI1995" s="3">
        <f t="shared" si="129"/>
        <v>1066.056</v>
      </c>
      <c r="AJ1995">
        <v>0</v>
      </c>
      <c r="AK1995">
        <v>0</v>
      </c>
      <c r="AL1995">
        <v>0</v>
      </c>
      <c r="AM1995">
        <f t="shared" si="127"/>
        <v>0</v>
      </c>
      <c r="AN1995">
        <v>1000</v>
      </c>
      <c r="AO1995">
        <v>0</v>
      </c>
    </row>
    <row r="1996" spans="1:41" hidden="1" x14ac:dyDescent="0.3">
      <c r="A1996">
        <v>10986</v>
      </c>
      <c r="B1996">
        <v>204471</v>
      </c>
      <c r="C1996">
        <v>241907</v>
      </c>
      <c r="D1996">
        <v>302</v>
      </c>
      <c r="G1996" t="s">
        <v>1226</v>
      </c>
      <c r="H1996" t="s">
        <v>1227</v>
      </c>
      <c r="I1996">
        <v>0</v>
      </c>
      <c r="J1996" t="s">
        <v>519</v>
      </c>
      <c r="K1996" t="s">
        <v>520</v>
      </c>
      <c r="L1996">
        <v>5</v>
      </c>
      <c r="M1996">
        <v>91</v>
      </c>
      <c r="N1996" t="s">
        <v>584</v>
      </c>
      <c r="O1996" t="s">
        <v>545</v>
      </c>
      <c r="P1996" t="s">
        <v>546</v>
      </c>
      <c r="Q1996" t="s">
        <v>524</v>
      </c>
      <c r="R1996" t="s">
        <v>525</v>
      </c>
      <c r="S1996" t="s">
        <v>526</v>
      </c>
      <c r="T1996" t="s">
        <v>527</v>
      </c>
      <c r="U1996" t="s">
        <v>554</v>
      </c>
      <c r="V1996" t="s">
        <v>555</v>
      </c>
      <c r="W1996" t="s">
        <v>541</v>
      </c>
      <c r="X1996" t="s">
        <v>542</v>
      </c>
      <c r="Y1996" t="s">
        <v>590</v>
      </c>
      <c r="Z1996" t="s">
        <v>591</v>
      </c>
      <c r="AA1996" t="s">
        <v>29</v>
      </c>
      <c r="AB1996" s="3">
        <v>1000</v>
      </c>
      <c r="AC1996">
        <v>0</v>
      </c>
      <c r="AD1996">
        <v>0</v>
      </c>
      <c r="AE1996" s="3">
        <v>1000</v>
      </c>
      <c r="AF1996" s="3">
        <f t="shared" si="126"/>
        <v>0</v>
      </c>
      <c r="AG1996" s="3">
        <v>1000</v>
      </c>
      <c r="AH1996" s="3">
        <f t="shared" si="128"/>
        <v>1033</v>
      </c>
      <c r="AI1996" s="3">
        <f t="shared" si="129"/>
        <v>1066.056</v>
      </c>
      <c r="AJ1996">
        <v>0</v>
      </c>
      <c r="AK1996">
        <v>0</v>
      </c>
      <c r="AL1996">
        <v>0</v>
      </c>
      <c r="AM1996">
        <f t="shared" si="127"/>
        <v>0</v>
      </c>
      <c r="AN1996">
        <v>1000</v>
      </c>
      <c r="AO1996">
        <v>0</v>
      </c>
    </row>
    <row r="1997" spans="1:41" hidden="1" x14ac:dyDescent="0.3">
      <c r="A1997">
        <v>10987</v>
      </c>
      <c r="B1997">
        <v>199225</v>
      </c>
      <c r="C1997">
        <v>236743</v>
      </c>
      <c r="D1997">
        <v>303</v>
      </c>
      <c r="G1997" t="s">
        <v>1228</v>
      </c>
      <c r="H1997" t="s">
        <v>1229</v>
      </c>
      <c r="I1997">
        <v>0</v>
      </c>
      <c r="J1997" t="s">
        <v>519</v>
      </c>
      <c r="K1997" t="s">
        <v>520</v>
      </c>
      <c r="L1997">
        <v>10</v>
      </c>
      <c r="M1997">
        <v>106</v>
      </c>
      <c r="N1997" t="s">
        <v>1161</v>
      </c>
      <c r="O1997" t="s">
        <v>565</v>
      </c>
      <c r="P1997" t="s">
        <v>566</v>
      </c>
      <c r="Q1997" t="s">
        <v>524</v>
      </c>
      <c r="R1997" t="s">
        <v>525</v>
      </c>
      <c r="S1997" t="s">
        <v>526</v>
      </c>
      <c r="T1997" t="s">
        <v>527</v>
      </c>
      <c r="U1997" t="s">
        <v>554</v>
      </c>
      <c r="V1997" t="s">
        <v>555</v>
      </c>
      <c r="W1997" t="s">
        <v>541</v>
      </c>
      <c r="X1997" t="s">
        <v>542</v>
      </c>
      <c r="Y1997" t="s">
        <v>590</v>
      </c>
      <c r="Z1997" t="s">
        <v>591</v>
      </c>
      <c r="AA1997" t="s">
        <v>29</v>
      </c>
      <c r="AB1997" s="3">
        <v>1000</v>
      </c>
      <c r="AC1997">
        <v>0</v>
      </c>
      <c r="AD1997">
        <v>0</v>
      </c>
      <c r="AE1997" s="3">
        <v>1000</v>
      </c>
      <c r="AF1997" s="3">
        <f t="shared" si="126"/>
        <v>0</v>
      </c>
      <c r="AG1997" s="3">
        <v>1000</v>
      </c>
      <c r="AH1997" s="3">
        <f t="shared" si="128"/>
        <v>1033</v>
      </c>
      <c r="AI1997" s="3">
        <f t="shared" si="129"/>
        <v>1066.056</v>
      </c>
      <c r="AJ1997">
        <v>0</v>
      </c>
      <c r="AK1997">
        <v>0</v>
      </c>
      <c r="AL1997">
        <v>0</v>
      </c>
      <c r="AM1997">
        <f t="shared" si="127"/>
        <v>0</v>
      </c>
      <c r="AN1997">
        <v>1000</v>
      </c>
      <c r="AO1997">
        <v>0</v>
      </c>
    </row>
    <row r="1998" spans="1:41" hidden="1" x14ac:dyDescent="0.3">
      <c r="A1998">
        <v>10746</v>
      </c>
      <c r="B1998">
        <v>205783</v>
      </c>
      <c r="C1998">
        <v>243201</v>
      </c>
      <c r="D1998">
        <v>62</v>
      </c>
      <c r="G1998" t="s">
        <v>756</v>
      </c>
      <c r="H1998" t="s">
        <v>757</v>
      </c>
      <c r="I1998">
        <v>0</v>
      </c>
      <c r="J1998" t="s">
        <v>519</v>
      </c>
      <c r="K1998" t="s">
        <v>520</v>
      </c>
      <c r="L1998">
        <v>3</v>
      </c>
      <c r="M1998">
        <v>36</v>
      </c>
      <c r="N1998" t="s">
        <v>607</v>
      </c>
      <c r="O1998" t="s">
        <v>570</v>
      </c>
      <c r="P1998" t="s">
        <v>571</v>
      </c>
      <c r="Q1998" t="s">
        <v>524</v>
      </c>
      <c r="R1998" t="s">
        <v>525</v>
      </c>
      <c r="S1998" t="s">
        <v>526</v>
      </c>
      <c r="T1998" t="s">
        <v>527</v>
      </c>
      <c r="U1998" t="s">
        <v>528</v>
      </c>
      <c r="V1998" t="s">
        <v>529</v>
      </c>
      <c r="W1998" t="s">
        <v>541</v>
      </c>
      <c r="X1998" t="s">
        <v>542</v>
      </c>
      <c r="Y1998" t="s">
        <v>532</v>
      </c>
      <c r="Z1998" t="s">
        <v>533</v>
      </c>
      <c r="AA1998" t="s">
        <v>28</v>
      </c>
      <c r="AB1998" s="3">
        <v>1600</v>
      </c>
      <c r="AC1998">
        <v>0</v>
      </c>
      <c r="AD1998">
        <v>0</v>
      </c>
      <c r="AE1998" s="3">
        <v>1600</v>
      </c>
      <c r="AF1998" s="3">
        <f t="shared" si="126"/>
        <v>0</v>
      </c>
      <c r="AG1998" s="3">
        <v>1600</v>
      </c>
      <c r="AH1998" s="3">
        <f t="shared" si="128"/>
        <v>1652.8</v>
      </c>
      <c r="AI1998" s="3">
        <f t="shared" si="129"/>
        <v>1705.6895999999999</v>
      </c>
      <c r="AJ1998">
        <v>0</v>
      </c>
      <c r="AK1998">
        <v>0</v>
      </c>
      <c r="AL1998">
        <v>155.65</v>
      </c>
      <c r="AM1998">
        <f t="shared" si="127"/>
        <v>311.3</v>
      </c>
      <c r="AN1998">
        <v>1444.35</v>
      </c>
      <c r="AO1998">
        <v>9.73</v>
      </c>
    </row>
    <row r="1999" spans="1:41" hidden="1" x14ac:dyDescent="0.3">
      <c r="A1999">
        <v>10854</v>
      </c>
      <c r="B1999">
        <v>224888</v>
      </c>
      <c r="C1999">
        <v>257058</v>
      </c>
      <c r="D1999">
        <v>170</v>
      </c>
      <c r="G1999" t="s">
        <v>1006</v>
      </c>
      <c r="H1999" t="s">
        <v>1007</v>
      </c>
      <c r="I1999">
        <v>0</v>
      </c>
      <c r="J1999" t="s">
        <v>519</v>
      </c>
      <c r="K1999" t="s">
        <v>520</v>
      </c>
      <c r="L1999">
        <v>10</v>
      </c>
      <c r="M1999">
        <v>95</v>
      </c>
      <c r="N1999" t="s">
        <v>579</v>
      </c>
      <c r="O1999" t="s">
        <v>580</v>
      </c>
      <c r="P1999" t="s">
        <v>581</v>
      </c>
      <c r="Q1999" t="s">
        <v>524</v>
      </c>
      <c r="R1999" t="s">
        <v>525</v>
      </c>
      <c r="S1999" t="s">
        <v>526</v>
      </c>
      <c r="T1999" t="s">
        <v>527</v>
      </c>
      <c r="U1999" t="s">
        <v>539</v>
      </c>
      <c r="V1999" t="s">
        <v>540</v>
      </c>
      <c r="W1999" t="s">
        <v>541</v>
      </c>
      <c r="X1999" t="s">
        <v>542</v>
      </c>
      <c r="Y1999" t="s">
        <v>532</v>
      </c>
      <c r="Z1999" t="s">
        <v>533</v>
      </c>
      <c r="AA1999" t="s">
        <v>28</v>
      </c>
      <c r="AB1999" s="3">
        <v>1592</v>
      </c>
      <c r="AC1999">
        <v>0</v>
      </c>
      <c r="AD1999">
        <v>0</v>
      </c>
      <c r="AE1999" s="3">
        <v>1592</v>
      </c>
      <c r="AF1999" s="3">
        <f t="shared" si="126"/>
        <v>0</v>
      </c>
      <c r="AG1999" s="3">
        <v>1592</v>
      </c>
      <c r="AH1999" s="3">
        <f t="shared" si="128"/>
        <v>1644.5359999999998</v>
      </c>
      <c r="AI1999" s="3">
        <f t="shared" si="129"/>
        <v>1697.1611519999999</v>
      </c>
      <c r="AJ1999">
        <v>0</v>
      </c>
      <c r="AK1999">
        <v>0</v>
      </c>
      <c r="AL1999">
        <v>2224.84</v>
      </c>
      <c r="AM1999">
        <f t="shared" si="127"/>
        <v>4449.68</v>
      </c>
      <c r="AN1999">
        <v>-632.84</v>
      </c>
      <c r="AO1999">
        <v>139.75</v>
      </c>
    </row>
    <row r="2000" spans="1:41" hidden="1" x14ac:dyDescent="0.3">
      <c r="A2000">
        <v>12379</v>
      </c>
      <c r="B2000">
        <v>231839</v>
      </c>
      <c r="C2000">
        <v>256258</v>
      </c>
      <c r="D2000">
        <v>6543</v>
      </c>
      <c r="G2000" t="s">
        <v>2190</v>
      </c>
      <c r="H2000" t="s">
        <v>2191</v>
      </c>
      <c r="I2000">
        <v>0</v>
      </c>
      <c r="J2000" t="s">
        <v>519</v>
      </c>
      <c r="K2000" t="s">
        <v>520</v>
      </c>
      <c r="L2000">
        <v>5</v>
      </c>
      <c r="M2000">
        <v>58</v>
      </c>
      <c r="N2000" t="s">
        <v>617</v>
      </c>
      <c r="O2000" t="s">
        <v>618</v>
      </c>
      <c r="P2000" t="s">
        <v>619</v>
      </c>
      <c r="Q2000" t="s">
        <v>524</v>
      </c>
      <c r="R2000" t="s">
        <v>525</v>
      </c>
      <c r="S2000" t="s">
        <v>526</v>
      </c>
      <c r="T2000" t="s">
        <v>527</v>
      </c>
      <c r="U2000" t="s">
        <v>779</v>
      </c>
      <c r="V2000" t="s">
        <v>780</v>
      </c>
      <c r="W2000" t="s">
        <v>541</v>
      </c>
      <c r="X2000" t="s">
        <v>542</v>
      </c>
      <c r="Y2000" t="s">
        <v>1102</v>
      </c>
      <c r="Z2000" t="s">
        <v>1103</v>
      </c>
      <c r="AA2000" t="s">
        <v>24</v>
      </c>
      <c r="AB2000" s="3">
        <v>34020</v>
      </c>
      <c r="AC2000">
        <v>0</v>
      </c>
      <c r="AD2000">
        <v>0</v>
      </c>
      <c r="AE2000" s="3">
        <v>34020</v>
      </c>
      <c r="AF2000" s="3">
        <f t="shared" si="126"/>
        <v>0</v>
      </c>
      <c r="AG2000" s="3">
        <v>34020</v>
      </c>
      <c r="AH2000" s="3">
        <f t="shared" si="128"/>
        <v>35142.659999999996</v>
      </c>
      <c r="AI2000" s="3">
        <f t="shared" si="129"/>
        <v>36267.225119999996</v>
      </c>
      <c r="AJ2000">
        <v>0</v>
      </c>
      <c r="AK2000">
        <v>0</v>
      </c>
      <c r="AL2000">
        <v>12486.96</v>
      </c>
      <c r="AM2000">
        <f t="shared" si="127"/>
        <v>24973.919999999998</v>
      </c>
      <c r="AN2000">
        <v>21533.040000000001</v>
      </c>
      <c r="AO2000">
        <v>36.700000000000003</v>
      </c>
    </row>
    <row r="2001" spans="1:41" hidden="1" x14ac:dyDescent="0.3">
      <c r="A2001">
        <v>11176</v>
      </c>
      <c r="B2001">
        <v>224468</v>
      </c>
      <c r="C2001">
        <v>256832</v>
      </c>
      <c r="D2001">
        <v>492</v>
      </c>
      <c r="G2001" t="s">
        <v>1524</v>
      </c>
      <c r="H2001" t="s">
        <v>1525</v>
      </c>
      <c r="I2001">
        <v>0</v>
      </c>
      <c r="J2001" t="s">
        <v>519</v>
      </c>
      <c r="K2001" t="s">
        <v>520</v>
      </c>
      <c r="L2001">
        <v>2</v>
      </c>
      <c r="M2001">
        <v>33</v>
      </c>
      <c r="N2001" t="s">
        <v>610</v>
      </c>
      <c r="O2001" t="s">
        <v>611</v>
      </c>
      <c r="P2001" t="s">
        <v>612</v>
      </c>
      <c r="Q2001" t="s">
        <v>524</v>
      </c>
      <c r="R2001" t="s">
        <v>525</v>
      </c>
      <c r="S2001" t="s">
        <v>526</v>
      </c>
      <c r="T2001" t="s">
        <v>527</v>
      </c>
      <c r="U2001" t="s">
        <v>528</v>
      </c>
      <c r="V2001" t="s">
        <v>529</v>
      </c>
      <c r="W2001" t="s">
        <v>613</v>
      </c>
      <c r="X2001" t="s">
        <v>614</v>
      </c>
      <c r="Y2001" t="s">
        <v>532</v>
      </c>
      <c r="Z2001" t="s">
        <v>533</v>
      </c>
      <c r="AA2001" t="s">
        <v>28</v>
      </c>
      <c r="AB2001" s="3">
        <v>1473</v>
      </c>
      <c r="AC2001">
        <v>0</v>
      </c>
      <c r="AD2001">
        <v>0</v>
      </c>
      <c r="AE2001" s="3">
        <v>1473</v>
      </c>
      <c r="AF2001" s="3">
        <f t="shared" si="126"/>
        <v>0</v>
      </c>
      <c r="AG2001" s="3">
        <v>1473</v>
      </c>
      <c r="AH2001" s="3">
        <f t="shared" si="128"/>
        <v>1521.6089999999999</v>
      </c>
      <c r="AI2001" s="3">
        <f t="shared" si="129"/>
        <v>1570.3004879999999</v>
      </c>
      <c r="AJ2001">
        <v>0</v>
      </c>
      <c r="AK2001">
        <v>0</v>
      </c>
      <c r="AL2001">
        <v>0</v>
      </c>
      <c r="AM2001">
        <f t="shared" si="127"/>
        <v>0</v>
      </c>
      <c r="AN2001">
        <v>1473</v>
      </c>
      <c r="AO2001">
        <v>0</v>
      </c>
    </row>
    <row r="2002" spans="1:41" hidden="1" x14ac:dyDescent="0.3">
      <c r="A2002">
        <v>11010</v>
      </c>
      <c r="B2002">
        <v>200416</v>
      </c>
      <c r="C2002">
        <v>237922</v>
      </c>
      <c r="D2002">
        <v>326</v>
      </c>
      <c r="G2002" t="s">
        <v>1286</v>
      </c>
      <c r="H2002" t="s">
        <v>1287</v>
      </c>
      <c r="I2002">
        <v>0</v>
      </c>
      <c r="J2002" t="s">
        <v>519</v>
      </c>
      <c r="K2002" t="s">
        <v>520</v>
      </c>
      <c r="L2002">
        <v>10</v>
      </c>
      <c r="M2002">
        <v>95</v>
      </c>
      <c r="N2002" s="253" t="s">
        <v>579</v>
      </c>
      <c r="O2002" t="s">
        <v>580</v>
      </c>
      <c r="P2002" t="s">
        <v>581</v>
      </c>
      <c r="Q2002" t="s">
        <v>524</v>
      </c>
      <c r="R2002" t="s">
        <v>525</v>
      </c>
      <c r="S2002" t="s">
        <v>526</v>
      </c>
      <c r="T2002" t="s">
        <v>527</v>
      </c>
      <c r="U2002" t="s">
        <v>554</v>
      </c>
      <c r="V2002" t="s">
        <v>555</v>
      </c>
      <c r="W2002" t="s">
        <v>541</v>
      </c>
      <c r="X2002" t="s">
        <v>542</v>
      </c>
      <c r="Y2002" t="s">
        <v>590</v>
      </c>
      <c r="Z2002" t="s">
        <v>591</v>
      </c>
      <c r="AA2002" t="s">
        <v>29</v>
      </c>
      <c r="AB2002" s="3">
        <v>1000</v>
      </c>
      <c r="AC2002">
        <v>0</v>
      </c>
      <c r="AD2002">
        <v>0</v>
      </c>
      <c r="AE2002" s="3">
        <v>1000</v>
      </c>
      <c r="AF2002" s="3">
        <f t="shared" si="126"/>
        <v>0</v>
      </c>
      <c r="AG2002" s="3">
        <v>1000</v>
      </c>
      <c r="AH2002" s="3">
        <f t="shared" si="128"/>
        <v>1033</v>
      </c>
      <c r="AI2002" s="3">
        <f t="shared" si="129"/>
        <v>1066.056</v>
      </c>
      <c r="AJ2002">
        <v>0</v>
      </c>
      <c r="AK2002">
        <v>0</v>
      </c>
      <c r="AL2002">
        <v>0</v>
      </c>
      <c r="AM2002">
        <f t="shared" si="127"/>
        <v>0</v>
      </c>
      <c r="AN2002">
        <v>1000</v>
      </c>
      <c r="AO2002">
        <v>0</v>
      </c>
    </row>
    <row r="2003" spans="1:41" hidden="1" x14ac:dyDescent="0.3">
      <c r="A2003">
        <v>12611</v>
      </c>
      <c r="B2003">
        <v>231964</v>
      </c>
      <c r="C2003">
        <v>256365</v>
      </c>
      <c r="D2003">
        <v>8627</v>
      </c>
      <c r="G2003" t="s">
        <v>2196</v>
      </c>
      <c r="H2003" t="s">
        <v>2197</v>
      </c>
      <c r="I2003">
        <v>0</v>
      </c>
      <c r="J2003" t="s">
        <v>519</v>
      </c>
      <c r="K2003" t="s">
        <v>520</v>
      </c>
      <c r="L2003">
        <v>5</v>
      </c>
      <c r="M2003">
        <v>58</v>
      </c>
      <c r="N2003" t="s">
        <v>617</v>
      </c>
      <c r="O2003" t="s">
        <v>618</v>
      </c>
      <c r="P2003" t="s">
        <v>619</v>
      </c>
      <c r="Q2003" t="s">
        <v>524</v>
      </c>
      <c r="R2003" t="s">
        <v>525</v>
      </c>
      <c r="S2003" t="s">
        <v>526</v>
      </c>
      <c r="T2003" t="s">
        <v>527</v>
      </c>
      <c r="U2003" t="s">
        <v>779</v>
      </c>
      <c r="V2003" t="s">
        <v>780</v>
      </c>
      <c r="W2003" t="s">
        <v>541</v>
      </c>
      <c r="X2003" t="s">
        <v>542</v>
      </c>
      <c r="Y2003" t="s">
        <v>1102</v>
      </c>
      <c r="Z2003" t="s">
        <v>1103</v>
      </c>
      <c r="AA2003" t="s">
        <v>24</v>
      </c>
      <c r="AB2003" s="3">
        <v>34020</v>
      </c>
      <c r="AC2003">
        <v>0</v>
      </c>
      <c r="AD2003">
        <v>0</v>
      </c>
      <c r="AE2003" s="3">
        <v>34020</v>
      </c>
      <c r="AF2003" s="3">
        <f t="shared" si="126"/>
        <v>0</v>
      </c>
      <c r="AG2003" s="3">
        <v>34020</v>
      </c>
      <c r="AH2003" s="3">
        <f t="shared" si="128"/>
        <v>35142.659999999996</v>
      </c>
      <c r="AI2003" s="3">
        <f t="shared" si="129"/>
        <v>36267.225119999996</v>
      </c>
      <c r="AJ2003">
        <v>0</v>
      </c>
      <c r="AK2003">
        <v>0</v>
      </c>
      <c r="AL2003">
        <v>0</v>
      </c>
      <c r="AM2003">
        <f t="shared" si="127"/>
        <v>0</v>
      </c>
      <c r="AN2003">
        <v>34020</v>
      </c>
      <c r="AO2003">
        <v>0</v>
      </c>
    </row>
    <row r="2004" spans="1:41" hidden="1" x14ac:dyDescent="0.3">
      <c r="A2004">
        <v>12361</v>
      </c>
      <c r="B2004">
        <v>224388</v>
      </c>
      <c r="C2004">
        <v>256806</v>
      </c>
      <c r="D2004">
        <v>6493</v>
      </c>
      <c r="G2004" t="s">
        <v>2160</v>
      </c>
      <c r="H2004" t="s">
        <v>2161</v>
      </c>
      <c r="I2004">
        <v>0</v>
      </c>
      <c r="J2004" t="s">
        <v>519</v>
      </c>
      <c r="K2004" t="s">
        <v>520</v>
      </c>
      <c r="L2004">
        <v>5</v>
      </c>
      <c r="M2004">
        <v>58</v>
      </c>
      <c r="N2004" t="s">
        <v>617</v>
      </c>
      <c r="O2004" t="s">
        <v>618</v>
      </c>
      <c r="P2004" t="s">
        <v>619</v>
      </c>
      <c r="Q2004" t="s">
        <v>524</v>
      </c>
      <c r="R2004" t="s">
        <v>525</v>
      </c>
      <c r="S2004" t="s">
        <v>526</v>
      </c>
      <c r="T2004" t="s">
        <v>527</v>
      </c>
      <c r="U2004" t="s">
        <v>779</v>
      </c>
      <c r="V2004" t="s">
        <v>780</v>
      </c>
      <c r="W2004" t="s">
        <v>530</v>
      </c>
      <c r="X2004" t="s">
        <v>531</v>
      </c>
      <c r="Y2004" t="s">
        <v>706</v>
      </c>
      <c r="Z2004" t="s">
        <v>707</v>
      </c>
      <c r="AA2004" t="s">
        <v>28</v>
      </c>
      <c r="AB2004" s="3">
        <v>1469</v>
      </c>
      <c r="AC2004">
        <v>0</v>
      </c>
      <c r="AD2004">
        <v>0</v>
      </c>
      <c r="AE2004" s="3">
        <v>1469</v>
      </c>
      <c r="AF2004" s="3">
        <f t="shared" si="126"/>
        <v>0</v>
      </c>
      <c r="AG2004" s="3">
        <v>1469</v>
      </c>
      <c r="AH2004" s="3">
        <f t="shared" si="128"/>
        <v>1517.4769999999999</v>
      </c>
      <c r="AI2004" s="3">
        <f t="shared" si="129"/>
        <v>1566.0362639999998</v>
      </c>
      <c r="AJ2004">
        <v>0</v>
      </c>
      <c r="AK2004">
        <v>0</v>
      </c>
      <c r="AL2004">
        <v>905.92</v>
      </c>
      <c r="AM2004">
        <f t="shared" si="127"/>
        <v>1811.84</v>
      </c>
      <c r="AN2004">
        <v>563.08000000000004</v>
      </c>
      <c r="AO2004">
        <v>61.67</v>
      </c>
    </row>
    <row r="2005" spans="1:41" hidden="1" x14ac:dyDescent="0.3">
      <c r="A2005">
        <v>11029</v>
      </c>
      <c r="B2005">
        <v>231611</v>
      </c>
      <c r="C2005">
        <v>263437</v>
      </c>
      <c r="D2005">
        <v>345</v>
      </c>
      <c r="G2005" t="s">
        <v>1312</v>
      </c>
      <c r="H2005" t="s">
        <v>1313</v>
      </c>
      <c r="I2005">
        <v>0</v>
      </c>
      <c r="J2005" t="s">
        <v>519</v>
      </c>
      <c r="K2005" t="s">
        <v>520</v>
      </c>
      <c r="L2005">
        <v>6</v>
      </c>
      <c r="M2005">
        <v>61</v>
      </c>
      <c r="N2005" t="s">
        <v>788</v>
      </c>
      <c r="O2005" t="s">
        <v>545</v>
      </c>
      <c r="P2005" t="s">
        <v>546</v>
      </c>
      <c r="Q2005" t="s">
        <v>524</v>
      </c>
      <c r="R2005" t="s">
        <v>525</v>
      </c>
      <c r="S2005" t="s">
        <v>526</v>
      </c>
      <c r="T2005" t="s">
        <v>527</v>
      </c>
      <c r="U2005" t="s">
        <v>554</v>
      </c>
      <c r="V2005" t="s">
        <v>555</v>
      </c>
      <c r="W2005" t="s">
        <v>541</v>
      </c>
      <c r="X2005" t="s">
        <v>542</v>
      </c>
      <c r="Y2005" t="s">
        <v>590</v>
      </c>
      <c r="Z2005" t="s">
        <v>591</v>
      </c>
      <c r="AA2005" t="s">
        <v>29</v>
      </c>
      <c r="AB2005" s="3">
        <v>1000</v>
      </c>
      <c r="AC2005">
        <v>0</v>
      </c>
      <c r="AD2005">
        <v>0</v>
      </c>
      <c r="AE2005" s="3">
        <v>1000</v>
      </c>
      <c r="AF2005" s="3">
        <f t="shared" si="126"/>
        <v>0</v>
      </c>
      <c r="AG2005" s="3">
        <v>1000</v>
      </c>
      <c r="AH2005" s="3">
        <f t="shared" si="128"/>
        <v>1033</v>
      </c>
      <c r="AI2005" s="3">
        <f t="shared" si="129"/>
        <v>1066.056</v>
      </c>
      <c r="AJ2005">
        <v>0</v>
      </c>
      <c r="AK2005">
        <v>0</v>
      </c>
      <c r="AL2005">
        <v>0</v>
      </c>
      <c r="AM2005">
        <f t="shared" si="127"/>
        <v>0</v>
      </c>
      <c r="AN2005">
        <v>1000</v>
      </c>
      <c r="AO2005">
        <v>0</v>
      </c>
    </row>
    <row r="2006" spans="1:41" hidden="1" x14ac:dyDescent="0.3">
      <c r="A2006">
        <v>11068</v>
      </c>
      <c r="B2006">
        <v>202938</v>
      </c>
      <c r="C2006">
        <v>240400</v>
      </c>
      <c r="D2006">
        <v>384</v>
      </c>
      <c r="G2006" t="s">
        <v>1364</v>
      </c>
      <c r="H2006" t="s">
        <v>1365</v>
      </c>
      <c r="I2006">
        <v>0</v>
      </c>
      <c r="J2006" t="s">
        <v>519</v>
      </c>
      <c r="K2006" t="s">
        <v>520</v>
      </c>
      <c r="L2006">
        <v>2</v>
      </c>
      <c r="M2006">
        <v>20</v>
      </c>
      <c r="N2006" t="s">
        <v>749</v>
      </c>
      <c r="O2006" t="s">
        <v>686</v>
      </c>
      <c r="P2006" t="s">
        <v>687</v>
      </c>
      <c r="Q2006" t="s">
        <v>524</v>
      </c>
      <c r="R2006" t="s">
        <v>525</v>
      </c>
      <c r="S2006" t="s">
        <v>526</v>
      </c>
      <c r="T2006" t="s">
        <v>527</v>
      </c>
      <c r="U2006" t="s">
        <v>554</v>
      </c>
      <c r="V2006" t="s">
        <v>555</v>
      </c>
      <c r="W2006" t="s">
        <v>541</v>
      </c>
      <c r="X2006" t="s">
        <v>542</v>
      </c>
      <c r="Y2006" t="s">
        <v>590</v>
      </c>
      <c r="Z2006" t="s">
        <v>591</v>
      </c>
      <c r="AA2006" t="s">
        <v>29</v>
      </c>
      <c r="AB2006" s="3">
        <v>1000</v>
      </c>
      <c r="AC2006">
        <v>0</v>
      </c>
      <c r="AD2006">
        <v>0</v>
      </c>
      <c r="AE2006" s="3">
        <v>1000</v>
      </c>
      <c r="AF2006" s="3">
        <f t="shared" si="126"/>
        <v>0</v>
      </c>
      <c r="AG2006" s="3">
        <v>1000</v>
      </c>
      <c r="AH2006" s="3">
        <f t="shared" si="128"/>
        <v>1033</v>
      </c>
      <c r="AI2006" s="3">
        <f t="shared" si="129"/>
        <v>1066.056</v>
      </c>
      <c r="AJ2006">
        <v>0</v>
      </c>
      <c r="AK2006">
        <v>0</v>
      </c>
      <c r="AL2006">
        <v>0</v>
      </c>
      <c r="AM2006">
        <f t="shared" si="127"/>
        <v>0</v>
      </c>
      <c r="AN2006">
        <v>1000</v>
      </c>
      <c r="AO2006">
        <v>0</v>
      </c>
    </row>
    <row r="2007" spans="1:41" hidden="1" x14ac:dyDescent="0.3">
      <c r="A2007">
        <v>11083</v>
      </c>
      <c r="B2007">
        <v>203932</v>
      </c>
      <c r="C2007">
        <v>241370</v>
      </c>
      <c r="D2007">
        <v>399</v>
      </c>
      <c r="G2007" t="s">
        <v>1340</v>
      </c>
      <c r="H2007" t="s">
        <v>1341</v>
      </c>
      <c r="I2007">
        <v>0</v>
      </c>
      <c r="J2007" t="s">
        <v>519</v>
      </c>
      <c r="K2007" t="s">
        <v>520</v>
      </c>
      <c r="L2007">
        <v>2</v>
      </c>
      <c r="M2007">
        <v>33</v>
      </c>
      <c r="N2007" t="s">
        <v>610</v>
      </c>
      <c r="O2007" t="s">
        <v>611</v>
      </c>
      <c r="P2007" t="s">
        <v>612</v>
      </c>
      <c r="Q2007" t="s">
        <v>524</v>
      </c>
      <c r="R2007" t="s">
        <v>525</v>
      </c>
      <c r="S2007" t="s">
        <v>526</v>
      </c>
      <c r="T2007" t="s">
        <v>527</v>
      </c>
      <c r="U2007" t="s">
        <v>554</v>
      </c>
      <c r="V2007" t="s">
        <v>555</v>
      </c>
      <c r="W2007" t="s">
        <v>613</v>
      </c>
      <c r="X2007" t="s">
        <v>614</v>
      </c>
      <c r="Y2007" t="s">
        <v>590</v>
      </c>
      <c r="Z2007" t="s">
        <v>591</v>
      </c>
      <c r="AA2007" t="s">
        <v>29</v>
      </c>
      <c r="AB2007" s="3">
        <v>1000</v>
      </c>
      <c r="AC2007">
        <v>0</v>
      </c>
      <c r="AD2007">
        <v>0</v>
      </c>
      <c r="AE2007" s="3">
        <v>1000</v>
      </c>
      <c r="AF2007" s="3">
        <f t="shared" si="126"/>
        <v>0</v>
      </c>
      <c r="AG2007" s="3">
        <v>1000</v>
      </c>
      <c r="AH2007" s="3">
        <f t="shared" si="128"/>
        <v>1033</v>
      </c>
      <c r="AI2007" s="3">
        <f t="shared" si="129"/>
        <v>1066.056</v>
      </c>
      <c r="AJ2007">
        <v>0</v>
      </c>
      <c r="AK2007">
        <v>0</v>
      </c>
      <c r="AL2007">
        <v>0</v>
      </c>
      <c r="AM2007">
        <f t="shared" si="127"/>
        <v>0</v>
      </c>
      <c r="AN2007">
        <v>1000</v>
      </c>
      <c r="AO2007">
        <v>0</v>
      </c>
    </row>
    <row r="2008" spans="1:41" hidden="1" x14ac:dyDescent="0.3">
      <c r="A2008">
        <v>11090</v>
      </c>
      <c r="B2008">
        <v>205667</v>
      </c>
      <c r="C2008">
        <v>243086</v>
      </c>
      <c r="D2008">
        <v>406</v>
      </c>
      <c r="G2008" t="s">
        <v>1394</v>
      </c>
      <c r="H2008" t="s">
        <v>1395</v>
      </c>
      <c r="I2008">
        <v>0</v>
      </c>
      <c r="J2008" t="s">
        <v>519</v>
      </c>
      <c r="K2008" t="s">
        <v>520</v>
      </c>
      <c r="L2008">
        <v>3</v>
      </c>
      <c r="M2008">
        <v>36</v>
      </c>
      <c r="N2008" t="s">
        <v>607</v>
      </c>
      <c r="O2008" t="s">
        <v>570</v>
      </c>
      <c r="P2008" t="s">
        <v>571</v>
      </c>
      <c r="Q2008" t="s">
        <v>524</v>
      </c>
      <c r="R2008" t="s">
        <v>525</v>
      </c>
      <c r="S2008" t="s">
        <v>526</v>
      </c>
      <c r="T2008" t="s">
        <v>527</v>
      </c>
      <c r="U2008" t="s">
        <v>554</v>
      </c>
      <c r="V2008" t="s">
        <v>555</v>
      </c>
      <c r="W2008" t="s">
        <v>541</v>
      </c>
      <c r="X2008" t="s">
        <v>542</v>
      </c>
      <c r="Y2008" t="s">
        <v>590</v>
      </c>
      <c r="Z2008" t="s">
        <v>591</v>
      </c>
      <c r="AA2008" t="s">
        <v>29</v>
      </c>
      <c r="AB2008" s="3">
        <v>1000</v>
      </c>
      <c r="AC2008">
        <v>0</v>
      </c>
      <c r="AD2008">
        <v>0</v>
      </c>
      <c r="AE2008" s="3">
        <v>1000</v>
      </c>
      <c r="AF2008" s="3">
        <f t="shared" si="126"/>
        <v>0</v>
      </c>
      <c r="AG2008" s="3">
        <v>1000</v>
      </c>
      <c r="AH2008" s="3">
        <f t="shared" si="128"/>
        <v>1033</v>
      </c>
      <c r="AI2008" s="3">
        <f t="shared" si="129"/>
        <v>1066.056</v>
      </c>
      <c r="AJ2008">
        <v>0</v>
      </c>
      <c r="AK2008">
        <v>0</v>
      </c>
      <c r="AL2008">
        <v>0</v>
      </c>
      <c r="AM2008">
        <f t="shared" si="127"/>
        <v>0</v>
      </c>
      <c r="AN2008">
        <v>1000</v>
      </c>
      <c r="AO2008">
        <v>0</v>
      </c>
    </row>
    <row r="2009" spans="1:41" hidden="1" x14ac:dyDescent="0.3">
      <c r="A2009">
        <v>11096</v>
      </c>
      <c r="B2009">
        <v>224970</v>
      </c>
      <c r="C2009">
        <v>257108</v>
      </c>
      <c r="D2009">
        <v>412</v>
      </c>
      <c r="G2009" t="s">
        <v>1404</v>
      </c>
      <c r="H2009" t="s">
        <v>1405</v>
      </c>
      <c r="I2009">
        <v>0</v>
      </c>
      <c r="J2009" t="s">
        <v>519</v>
      </c>
      <c r="K2009" t="s">
        <v>520</v>
      </c>
      <c r="L2009">
        <v>3</v>
      </c>
      <c r="M2009">
        <v>85</v>
      </c>
      <c r="N2009" t="s">
        <v>724</v>
      </c>
      <c r="O2009" t="s">
        <v>570</v>
      </c>
      <c r="P2009" t="s">
        <v>571</v>
      </c>
      <c r="Q2009" t="s">
        <v>524</v>
      </c>
      <c r="R2009" t="s">
        <v>525</v>
      </c>
      <c r="S2009" t="s">
        <v>526</v>
      </c>
      <c r="T2009" t="s">
        <v>527</v>
      </c>
      <c r="U2009" t="s">
        <v>554</v>
      </c>
      <c r="V2009" t="s">
        <v>555</v>
      </c>
      <c r="W2009" t="s">
        <v>541</v>
      </c>
      <c r="X2009" t="s">
        <v>542</v>
      </c>
      <c r="Y2009" t="s">
        <v>590</v>
      </c>
      <c r="Z2009" t="s">
        <v>591</v>
      </c>
      <c r="AA2009" t="s">
        <v>29</v>
      </c>
      <c r="AB2009" s="3">
        <v>1000</v>
      </c>
      <c r="AC2009">
        <v>0</v>
      </c>
      <c r="AD2009">
        <v>0</v>
      </c>
      <c r="AE2009" s="3">
        <v>1000</v>
      </c>
      <c r="AF2009" s="3">
        <f t="shared" ref="AF2009:AF2049" si="130">AG2009-AE2009</f>
        <v>0</v>
      </c>
      <c r="AG2009" s="3">
        <v>1000</v>
      </c>
      <c r="AH2009" s="3">
        <f t="shared" ref="AH2009:AH2036" si="131">AG2009*1.033</f>
        <v>1033</v>
      </c>
      <c r="AI2009" s="3">
        <f t="shared" ref="AI2009:AI2036" si="132">AH2009*1.032</f>
        <v>1066.056</v>
      </c>
      <c r="AJ2009">
        <v>0</v>
      </c>
      <c r="AK2009">
        <v>0</v>
      </c>
      <c r="AL2009">
        <v>0</v>
      </c>
      <c r="AM2009">
        <f t="shared" ref="AM2009:AM2049" si="133">AL2009*2</f>
        <v>0</v>
      </c>
      <c r="AN2009">
        <v>1000</v>
      </c>
      <c r="AO2009">
        <v>0</v>
      </c>
    </row>
    <row r="2010" spans="1:41" hidden="1" x14ac:dyDescent="0.3">
      <c r="A2010">
        <v>11521</v>
      </c>
      <c r="B2010">
        <v>226368</v>
      </c>
      <c r="C2010">
        <v>258000</v>
      </c>
      <c r="D2010">
        <v>2318</v>
      </c>
      <c r="G2010" t="s">
        <v>1731</v>
      </c>
      <c r="H2010" t="s">
        <v>1732</v>
      </c>
      <c r="I2010">
        <v>0</v>
      </c>
      <c r="J2010" t="s">
        <v>519</v>
      </c>
      <c r="K2010" t="s">
        <v>520</v>
      </c>
      <c r="L2010">
        <v>6</v>
      </c>
      <c r="M2010">
        <v>73</v>
      </c>
      <c r="N2010" t="s">
        <v>817</v>
      </c>
      <c r="O2010" t="s">
        <v>818</v>
      </c>
      <c r="P2010" t="s">
        <v>819</v>
      </c>
      <c r="Q2010" t="s">
        <v>524</v>
      </c>
      <c r="R2010" t="s">
        <v>525</v>
      </c>
      <c r="S2010" t="s">
        <v>526</v>
      </c>
      <c r="T2010" t="s">
        <v>527</v>
      </c>
      <c r="U2010" t="s">
        <v>554</v>
      </c>
      <c r="V2010" t="s">
        <v>555</v>
      </c>
      <c r="W2010" t="s">
        <v>541</v>
      </c>
      <c r="X2010" t="s">
        <v>542</v>
      </c>
      <c r="Y2010" t="s">
        <v>532</v>
      </c>
      <c r="Z2010" t="s">
        <v>533</v>
      </c>
      <c r="AA2010" t="s">
        <v>28</v>
      </c>
      <c r="AB2010" s="3">
        <v>1460</v>
      </c>
      <c r="AC2010">
        <v>0</v>
      </c>
      <c r="AD2010">
        <v>0</v>
      </c>
      <c r="AE2010" s="3">
        <v>1460</v>
      </c>
      <c r="AF2010" s="3">
        <f t="shared" si="130"/>
        <v>0</v>
      </c>
      <c r="AG2010" s="3">
        <v>1460</v>
      </c>
      <c r="AH2010" s="3">
        <f t="shared" si="131"/>
        <v>1508.1799999999998</v>
      </c>
      <c r="AI2010" s="3">
        <f t="shared" si="132"/>
        <v>1556.4417599999999</v>
      </c>
      <c r="AJ2010">
        <v>0</v>
      </c>
      <c r="AK2010">
        <v>0</v>
      </c>
      <c r="AL2010">
        <v>0</v>
      </c>
      <c r="AM2010">
        <f t="shared" si="133"/>
        <v>0</v>
      </c>
      <c r="AN2010">
        <v>1460</v>
      </c>
      <c r="AO2010">
        <v>0</v>
      </c>
    </row>
    <row r="2011" spans="1:41" hidden="1" x14ac:dyDescent="0.3">
      <c r="A2011">
        <v>11177</v>
      </c>
      <c r="B2011">
        <v>207285</v>
      </c>
      <c r="C2011">
        <v>244679</v>
      </c>
      <c r="D2011">
        <v>493</v>
      </c>
      <c r="G2011" t="s">
        <v>1526</v>
      </c>
      <c r="H2011" t="s">
        <v>1527</v>
      </c>
      <c r="I2011">
        <v>0</v>
      </c>
      <c r="J2011" t="s">
        <v>519</v>
      </c>
      <c r="K2011" t="s">
        <v>520</v>
      </c>
      <c r="L2011">
        <v>3</v>
      </c>
      <c r="M2011">
        <v>40</v>
      </c>
      <c r="N2011" t="s">
        <v>703</v>
      </c>
      <c r="O2011" t="s">
        <v>704</v>
      </c>
      <c r="P2011" t="s">
        <v>705</v>
      </c>
      <c r="Q2011" t="s">
        <v>524</v>
      </c>
      <c r="R2011" t="s">
        <v>525</v>
      </c>
      <c r="S2011" t="s">
        <v>526</v>
      </c>
      <c r="T2011" t="s">
        <v>527</v>
      </c>
      <c r="U2011" t="s">
        <v>539</v>
      </c>
      <c r="V2011" t="s">
        <v>540</v>
      </c>
      <c r="W2011" t="s">
        <v>541</v>
      </c>
      <c r="X2011" t="s">
        <v>542</v>
      </c>
      <c r="Y2011" t="s">
        <v>532</v>
      </c>
      <c r="Z2011" t="s">
        <v>533</v>
      </c>
      <c r="AA2011" t="s">
        <v>28</v>
      </c>
      <c r="AB2011" s="3">
        <v>1455</v>
      </c>
      <c r="AC2011">
        <v>0</v>
      </c>
      <c r="AD2011">
        <v>0</v>
      </c>
      <c r="AE2011" s="3">
        <v>1455</v>
      </c>
      <c r="AF2011" s="3">
        <f t="shared" si="130"/>
        <v>0</v>
      </c>
      <c r="AG2011" s="3">
        <v>1455</v>
      </c>
      <c r="AH2011" s="3">
        <f t="shared" si="131"/>
        <v>1503.0149999999999</v>
      </c>
      <c r="AI2011" s="3">
        <f t="shared" si="132"/>
        <v>1551.1114799999998</v>
      </c>
      <c r="AJ2011">
        <v>0</v>
      </c>
      <c r="AK2011">
        <v>0</v>
      </c>
      <c r="AL2011">
        <v>0</v>
      </c>
      <c r="AM2011">
        <f t="shared" si="133"/>
        <v>0</v>
      </c>
      <c r="AN2011">
        <v>1455</v>
      </c>
      <c r="AO2011">
        <v>0</v>
      </c>
    </row>
    <row r="2012" spans="1:41" hidden="1" x14ac:dyDescent="0.3">
      <c r="A2012">
        <v>12616</v>
      </c>
      <c r="B2012">
        <v>231965</v>
      </c>
      <c r="C2012">
        <v>256366</v>
      </c>
      <c r="D2012">
        <v>8632</v>
      </c>
      <c r="G2012" t="s">
        <v>2198</v>
      </c>
      <c r="H2012" t="s">
        <v>2199</v>
      </c>
      <c r="I2012">
        <v>0</v>
      </c>
      <c r="J2012" t="s">
        <v>519</v>
      </c>
      <c r="K2012" t="s">
        <v>520</v>
      </c>
      <c r="L2012">
        <v>5</v>
      </c>
      <c r="M2012">
        <v>58</v>
      </c>
      <c r="N2012" t="s">
        <v>617</v>
      </c>
      <c r="O2012" t="s">
        <v>618</v>
      </c>
      <c r="P2012" t="s">
        <v>619</v>
      </c>
      <c r="Q2012" t="s">
        <v>524</v>
      </c>
      <c r="R2012" t="s">
        <v>525</v>
      </c>
      <c r="S2012" t="s">
        <v>526</v>
      </c>
      <c r="T2012" t="s">
        <v>527</v>
      </c>
      <c r="U2012" t="s">
        <v>779</v>
      </c>
      <c r="V2012" t="s">
        <v>780</v>
      </c>
      <c r="W2012" t="s">
        <v>541</v>
      </c>
      <c r="X2012" t="s">
        <v>542</v>
      </c>
      <c r="Y2012" t="s">
        <v>1102</v>
      </c>
      <c r="Z2012" t="s">
        <v>1103</v>
      </c>
      <c r="AA2012" t="s">
        <v>24</v>
      </c>
      <c r="AB2012" s="3">
        <v>34020</v>
      </c>
      <c r="AC2012">
        <v>0</v>
      </c>
      <c r="AD2012">
        <v>0</v>
      </c>
      <c r="AE2012" s="3">
        <v>34020</v>
      </c>
      <c r="AF2012" s="3">
        <f t="shared" si="130"/>
        <v>0</v>
      </c>
      <c r="AG2012" s="3">
        <v>34020</v>
      </c>
      <c r="AH2012" s="3">
        <f t="shared" si="131"/>
        <v>35142.659999999996</v>
      </c>
      <c r="AI2012" s="3">
        <f t="shared" si="132"/>
        <v>36267.225119999996</v>
      </c>
      <c r="AJ2012">
        <v>0</v>
      </c>
      <c r="AK2012">
        <v>0</v>
      </c>
      <c r="AL2012">
        <v>12339.88</v>
      </c>
      <c r="AM2012">
        <f t="shared" si="133"/>
        <v>24679.759999999998</v>
      </c>
      <c r="AN2012">
        <v>21680.12</v>
      </c>
      <c r="AO2012">
        <v>36.270000000000003</v>
      </c>
    </row>
    <row r="2013" spans="1:41" hidden="1" x14ac:dyDescent="0.3">
      <c r="A2013">
        <v>11100</v>
      </c>
      <c r="B2013">
        <v>224975</v>
      </c>
      <c r="C2013">
        <v>257113</v>
      </c>
      <c r="D2013">
        <v>416</v>
      </c>
      <c r="G2013" t="s">
        <v>1410</v>
      </c>
      <c r="H2013" t="s">
        <v>1411</v>
      </c>
      <c r="I2013">
        <v>0</v>
      </c>
      <c r="J2013" t="s">
        <v>519</v>
      </c>
      <c r="K2013" t="s">
        <v>520</v>
      </c>
      <c r="L2013">
        <v>5</v>
      </c>
      <c r="M2013">
        <v>93</v>
      </c>
      <c r="N2013" t="s">
        <v>1001</v>
      </c>
      <c r="O2013" t="s">
        <v>545</v>
      </c>
      <c r="P2013" t="s">
        <v>546</v>
      </c>
      <c r="Q2013" t="s">
        <v>524</v>
      </c>
      <c r="R2013" t="s">
        <v>525</v>
      </c>
      <c r="S2013" t="s">
        <v>526</v>
      </c>
      <c r="T2013" t="s">
        <v>527</v>
      </c>
      <c r="U2013" t="s">
        <v>554</v>
      </c>
      <c r="V2013" t="s">
        <v>555</v>
      </c>
      <c r="W2013" t="s">
        <v>1002</v>
      </c>
      <c r="X2013" t="s">
        <v>1003</v>
      </c>
      <c r="Y2013" t="s">
        <v>590</v>
      </c>
      <c r="Z2013" t="s">
        <v>591</v>
      </c>
      <c r="AA2013" t="s">
        <v>29</v>
      </c>
      <c r="AB2013" s="3">
        <v>1000</v>
      </c>
      <c r="AC2013">
        <v>0</v>
      </c>
      <c r="AD2013">
        <v>0</v>
      </c>
      <c r="AE2013" s="3">
        <v>1000</v>
      </c>
      <c r="AF2013" s="3">
        <f t="shared" si="130"/>
        <v>0</v>
      </c>
      <c r="AG2013" s="3">
        <v>1000</v>
      </c>
      <c r="AH2013" s="3">
        <f t="shared" si="131"/>
        <v>1033</v>
      </c>
      <c r="AI2013" s="3">
        <f t="shared" si="132"/>
        <v>1066.056</v>
      </c>
      <c r="AJ2013">
        <v>0</v>
      </c>
      <c r="AK2013">
        <v>0</v>
      </c>
      <c r="AL2013">
        <v>0</v>
      </c>
      <c r="AM2013">
        <f t="shared" si="133"/>
        <v>0</v>
      </c>
      <c r="AN2013">
        <v>1000</v>
      </c>
      <c r="AO2013">
        <v>0</v>
      </c>
    </row>
    <row r="2014" spans="1:41" hidden="1" x14ac:dyDescent="0.3">
      <c r="A2014">
        <v>12389</v>
      </c>
      <c r="B2014">
        <v>231916</v>
      </c>
      <c r="C2014">
        <v>256332</v>
      </c>
      <c r="D2014">
        <v>6564</v>
      </c>
      <c r="G2014" t="s">
        <v>2194</v>
      </c>
      <c r="H2014" t="s">
        <v>2195</v>
      </c>
      <c r="I2014">
        <v>0</v>
      </c>
      <c r="J2014" t="s">
        <v>519</v>
      </c>
      <c r="K2014" t="s">
        <v>520</v>
      </c>
      <c r="L2014">
        <v>5</v>
      </c>
      <c r="M2014">
        <v>58</v>
      </c>
      <c r="N2014" t="s">
        <v>617</v>
      </c>
      <c r="O2014" t="s">
        <v>618</v>
      </c>
      <c r="P2014" t="s">
        <v>619</v>
      </c>
      <c r="Q2014" t="s">
        <v>524</v>
      </c>
      <c r="R2014" t="s">
        <v>525</v>
      </c>
      <c r="S2014" t="s">
        <v>526</v>
      </c>
      <c r="T2014" t="s">
        <v>527</v>
      </c>
      <c r="U2014" t="s">
        <v>779</v>
      </c>
      <c r="V2014" t="s">
        <v>780</v>
      </c>
      <c r="W2014" t="s">
        <v>541</v>
      </c>
      <c r="X2014" t="s">
        <v>542</v>
      </c>
      <c r="Y2014" t="s">
        <v>1102</v>
      </c>
      <c r="Z2014" t="s">
        <v>1103</v>
      </c>
      <c r="AA2014" t="s">
        <v>24</v>
      </c>
      <c r="AB2014" s="3">
        <v>38880</v>
      </c>
      <c r="AC2014">
        <v>-6000</v>
      </c>
      <c r="AD2014">
        <v>0</v>
      </c>
      <c r="AE2014" s="3">
        <v>32880</v>
      </c>
      <c r="AF2014" s="3">
        <f t="shared" si="130"/>
        <v>0</v>
      </c>
      <c r="AG2014" s="3">
        <v>32880</v>
      </c>
      <c r="AH2014" s="3">
        <f t="shared" si="131"/>
        <v>33965.040000000001</v>
      </c>
      <c r="AI2014" s="3">
        <f t="shared" si="132"/>
        <v>35051.921280000002</v>
      </c>
      <c r="AJ2014">
        <v>8800</v>
      </c>
      <c r="AK2014">
        <v>1047.3900000000001</v>
      </c>
      <c r="AL2014">
        <v>9483.27</v>
      </c>
      <c r="AM2014">
        <f t="shared" si="133"/>
        <v>18966.54</v>
      </c>
      <c r="AN2014">
        <v>13549.34</v>
      </c>
      <c r="AO2014">
        <v>28.84</v>
      </c>
    </row>
    <row r="2015" spans="1:41" hidden="1" x14ac:dyDescent="0.3">
      <c r="A2015">
        <v>11105</v>
      </c>
      <c r="B2015">
        <v>231609</v>
      </c>
      <c r="C2015">
        <v>263435</v>
      </c>
      <c r="D2015">
        <v>421</v>
      </c>
      <c r="G2015" t="s">
        <v>1416</v>
      </c>
      <c r="H2015" t="s">
        <v>1417</v>
      </c>
      <c r="I2015">
        <v>0</v>
      </c>
      <c r="J2015" t="s">
        <v>519</v>
      </c>
      <c r="K2015" t="s">
        <v>520</v>
      </c>
      <c r="L2015">
        <v>2</v>
      </c>
      <c r="M2015">
        <v>26</v>
      </c>
      <c r="N2015" t="s">
        <v>767</v>
      </c>
      <c r="O2015" t="s">
        <v>768</v>
      </c>
      <c r="P2015" t="s">
        <v>769</v>
      </c>
      <c r="Q2015" t="s">
        <v>524</v>
      </c>
      <c r="R2015" t="s">
        <v>525</v>
      </c>
      <c r="S2015" t="s">
        <v>526</v>
      </c>
      <c r="T2015" t="s">
        <v>527</v>
      </c>
      <c r="U2015" t="s">
        <v>554</v>
      </c>
      <c r="V2015" t="s">
        <v>555</v>
      </c>
      <c r="W2015" t="s">
        <v>541</v>
      </c>
      <c r="X2015" t="s">
        <v>542</v>
      </c>
      <c r="Y2015" t="s">
        <v>590</v>
      </c>
      <c r="Z2015" t="s">
        <v>591</v>
      </c>
      <c r="AA2015" t="s">
        <v>29</v>
      </c>
      <c r="AB2015" s="3">
        <v>1000</v>
      </c>
      <c r="AC2015">
        <v>0</v>
      </c>
      <c r="AD2015">
        <v>0</v>
      </c>
      <c r="AE2015" s="3">
        <v>1000</v>
      </c>
      <c r="AF2015" s="3">
        <f t="shared" si="130"/>
        <v>0</v>
      </c>
      <c r="AG2015" s="3">
        <v>1000</v>
      </c>
      <c r="AH2015" s="3">
        <f t="shared" si="131"/>
        <v>1033</v>
      </c>
      <c r="AI2015" s="3">
        <f t="shared" si="132"/>
        <v>1066.056</v>
      </c>
      <c r="AJ2015">
        <v>0</v>
      </c>
      <c r="AK2015">
        <v>0</v>
      </c>
      <c r="AL2015">
        <v>0</v>
      </c>
      <c r="AM2015">
        <f t="shared" si="133"/>
        <v>0</v>
      </c>
      <c r="AN2015">
        <v>1000</v>
      </c>
      <c r="AO2015">
        <v>0</v>
      </c>
    </row>
    <row r="2016" spans="1:41" hidden="1" x14ac:dyDescent="0.3">
      <c r="A2016">
        <v>11110</v>
      </c>
      <c r="B2016">
        <v>224979</v>
      </c>
      <c r="C2016">
        <v>257117</v>
      </c>
      <c r="D2016">
        <v>426</v>
      </c>
      <c r="G2016" t="s">
        <v>1424</v>
      </c>
      <c r="H2016" t="s">
        <v>1425</v>
      </c>
      <c r="I2016">
        <v>0</v>
      </c>
      <c r="J2016" t="s">
        <v>519</v>
      </c>
      <c r="K2016" t="s">
        <v>520</v>
      </c>
      <c r="L2016">
        <v>10</v>
      </c>
      <c r="M2016">
        <v>114</v>
      </c>
      <c r="N2016" t="s">
        <v>685</v>
      </c>
      <c r="O2016" t="s">
        <v>686</v>
      </c>
      <c r="P2016" t="s">
        <v>687</v>
      </c>
      <c r="Q2016" t="s">
        <v>524</v>
      </c>
      <c r="R2016" t="s">
        <v>525</v>
      </c>
      <c r="S2016" t="s">
        <v>526</v>
      </c>
      <c r="T2016" t="s">
        <v>527</v>
      </c>
      <c r="U2016" t="s">
        <v>554</v>
      </c>
      <c r="V2016" t="s">
        <v>555</v>
      </c>
      <c r="W2016" t="s">
        <v>541</v>
      </c>
      <c r="X2016" t="s">
        <v>542</v>
      </c>
      <c r="Y2016" t="s">
        <v>590</v>
      </c>
      <c r="Z2016" t="s">
        <v>591</v>
      </c>
      <c r="AA2016" t="s">
        <v>29</v>
      </c>
      <c r="AB2016" s="3">
        <v>1000</v>
      </c>
      <c r="AC2016">
        <v>0</v>
      </c>
      <c r="AD2016">
        <v>0</v>
      </c>
      <c r="AE2016" s="3">
        <v>1000</v>
      </c>
      <c r="AF2016" s="3">
        <f t="shared" si="130"/>
        <v>0</v>
      </c>
      <c r="AG2016" s="3">
        <v>1000</v>
      </c>
      <c r="AH2016" s="3">
        <f t="shared" si="131"/>
        <v>1033</v>
      </c>
      <c r="AI2016" s="3">
        <f t="shared" si="132"/>
        <v>1066.056</v>
      </c>
      <c r="AJ2016">
        <v>0</v>
      </c>
      <c r="AK2016">
        <v>0</v>
      </c>
      <c r="AL2016">
        <v>0</v>
      </c>
      <c r="AM2016">
        <f t="shared" si="133"/>
        <v>0</v>
      </c>
      <c r="AN2016">
        <v>1000</v>
      </c>
      <c r="AO2016">
        <v>0</v>
      </c>
    </row>
    <row r="2017" spans="1:41" hidden="1" x14ac:dyDescent="0.3">
      <c r="A2017">
        <v>12670</v>
      </c>
      <c r="B2017">
        <v>224799</v>
      </c>
      <c r="C2017">
        <v>257005</v>
      </c>
      <c r="D2017">
        <v>8727</v>
      </c>
      <c r="G2017" t="s">
        <v>2234</v>
      </c>
      <c r="H2017" t="s">
        <v>2235</v>
      </c>
      <c r="I2017">
        <v>0</v>
      </c>
      <c r="J2017" t="s">
        <v>519</v>
      </c>
      <c r="K2017" t="s">
        <v>520</v>
      </c>
      <c r="L2017">
        <v>3</v>
      </c>
      <c r="M2017">
        <v>85</v>
      </c>
      <c r="N2017" t="s">
        <v>724</v>
      </c>
      <c r="O2017" t="s">
        <v>618</v>
      </c>
      <c r="P2017" t="s">
        <v>619</v>
      </c>
      <c r="Q2017" t="s">
        <v>524</v>
      </c>
      <c r="R2017" t="s">
        <v>525</v>
      </c>
      <c r="S2017" t="s">
        <v>526</v>
      </c>
      <c r="T2017" t="s">
        <v>527</v>
      </c>
      <c r="U2017" t="s">
        <v>779</v>
      </c>
      <c r="V2017" t="s">
        <v>780</v>
      </c>
      <c r="W2017" t="s">
        <v>541</v>
      </c>
      <c r="X2017" t="s">
        <v>542</v>
      </c>
      <c r="Y2017" t="s">
        <v>532</v>
      </c>
      <c r="Z2017" t="s">
        <v>533</v>
      </c>
      <c r="AA2017" t="s">
        <v>28</v>
      </c>
      <c r="AB2017" s="3">
        <v>1448</v>
      </c>
      <c r="AC2017">
        <v>0</v>
      </c>
      <c r="AD2017">
        <v>0</v>
      </c>
      <c r="AE2017" s="3">
        <v>1448</v>
      </c>
      <c r="AF2017" s="3">
        <f t="shared" si="130"/>
        <v>0</v>
      </c>
      <c r="AG2017" s="3">
        <v>1448</v>
      </c>
      <c r="AH2017" s="3">
        <f t="shared" si="131"/>
        <v>1495.7839999999999</v>
      </c>
      <c r="AI2017" s="3">
        <f t="shared" si="132"/>
        <v>1543.6490879999999</v>
      </c>
      <c r="AJ2017">
        <v>0</v>
      </c>
      <c r="AK2017">
        <v>0</v>
      </c>
      <c r="AL2017">
        <v>0</v>
      </c>
      <c r="AM2017">
        <f t="shared" si="133"/>
        <v>0</v>
      </c>
      <c r="AN2017">
        <v>1448</v>
      </c>
      <c r="AO2017">
        <v>0</v>
      </c>
    </row>
    <row r="2018" spans="1:41" hidden="1" x14ac:dyDescent="0.3">
      <c r="A2018">
        <v>11155</v>
      </c>
      <c r="B2018">
        <v>200250</v>
      </c>
      <c r="C2018">
        <v>237756</v>
      </c>
      <c r="D2018">
        <v>471</v>
      </c>
      <c r="G2018" t="s">
        <v>1504</v>
      </c>
      <c r="H2018" t="s">
        <v>1505</v>
      </c>
      <c r="I2018">
        <v>0</v>
      </c>
      <c r="J2018" t="s">
        <v>519</v>
      </c>
      <c r="K2018" t="s">
        <v>520</v>
      </c>
      <c r="L2018">
        <v>6</v>
      </c>
      <c r="M2018">
        <v>74</v>
      </c>
      <c r="N2018" t="s">
        <v>933</v>
      </c>
      <c r="O2018" t="s">
        <v>818</v>
      </c>
      <c r="P2018" t="s">
        <v>819</v>
      </c>
      <c r="Q2018" t="s">
        <v>524</v>
      </c>
      <c r="R2018" t="s">
        <v>525</v>
      </c>
      <c r="S2018" t="s">
        <v>526</v>
      </c>
      <c r="T2018" t="s">
        <v>527</v>
      </c>
      <c r="U2018" t="s">
        <v>528</v>
      </c>
      <c r="V2018" t="s">
        <v>529</v>
      </c>
      <c r="W2018" t="s">
        <v>541</v>
      </c>
      <c r="X2018" t="s">
        <v>542</v>
      </c>
      <c r="Y2018" t="s">
        <v>532</v>
      </c>
      <c r="Z2018" t="s">
        <v>533</v>
      </c>
      <c r="AA2018" t="s">
        <v>28</v>
      </c>
      <c r="AB2018" s="3">
        <v>1427</v>
      </c>
      <c r="AC2018">
        <v>0</v>
      </c>
      <c r="AD2018">
        <v>0</v>
      </c>
      <c r="AE2018" s="3">
        <v>1427</v>
      </c>
      <c r="AF2018" s="3">
        <f t="shared" si="130"/>
        <v>0</v>
      </c>
      <c r="AG2018" s="3">
        <v>1427</v>
      </c>
      <c r="AH2018" s="3">
        <f t="shared" si="131"/>
        <v>1474.0909999999999</v>
      </c>
      <c r="AI2018" s="3">
        <f t="shared" si="132"/>
        <v>1521.2619119999999</v>
      </c>
      <c r="AJ2018">
        <v>0</v>
      </c>
      <c r="AK2018">
        <v>0</v>
      </c>
      <c r="AL2018">
        <v>0</v>
      </c>
      <c r="AM2018">
        <f t="shared" si="133"/>
        <v>0</v>
      </c>
      <c r="AN2018">
        <v>1427</v>
      </c>
      <c r="AO2018">
        <v>0</v>
      </c>
    </row>
    <row r="2019" spans="1:41" hidden="1" x14ac:dyDescent="0.3">
      <c r="A2019">
        <v>11117</v>
      </c>
      <c r="B2019">
        <v>224983</v>
      </c>
      <c r="C2019">
        <v>257121</v>
      </c>
      <c r="D2019">
        <v>433</v>
      </c>
      <c r="G2019" t="s">
        <v>1434</v>
      </c>
      <c r="H2019" t="s">
        <v>1435</v>
      </c>
      <c r="I2019">
        <v>0</v>
      </c>
      <c r="J2019" t="s">
        <v>519</v>
      </c>
      <c r="K2019" t="s">
        <v>520</v>
      </c>
      <c r="L2019">
        <v>10</v>
      </c>
      <c r="M2019">
        <v>110</v>
      </c>
      <c r="N2019" t="s">
        <v>698</v>
      </c>
      <c r="O2019" t="s">
        <v>699</v>
      </c>
      <c r="P2019" t="s">
        <v>700</v>
      </c>
      <c r="Q2019" t="s">
        <v>524</v>
      </c>
      <c r="R2019" t="s">
        <v>525</v>
      </c>
      <c r="S2019" t="s">
        <v>526</v>
      </c>
      <c r="T2019" t="s">
        <v>527</v>
      </c>
      <c r="U2019" t="s">
        <v>554</v>
      </c>
      <c r="V2019" t="s">
        <v>555</v>
      </c>
      <c r="W2019" t="s">
        <v>541</v>
      </c>
      <c r="X2019" t="s">
        <v>542</v>
      </c>
      <c r="Y2019" t="s">
        <v>590</v>
      </c>
      <c r="Z2019" t="s">
        <v>591</v>
      </c>
      <c r="AA2019" t="s">
        <v>29</v>
      </c>
      <c r="AB2019" s="3">
        <v>1000</v>
      </c>
      <c r="AC2019">
        <v>0</v>
      </c>
      <c r="AD2019">
        <v>0</v>
      </c>
      <c r="AE2019" s="3">
        <v>1000</v>
      </c>
      <c r="AF2019" s="3">
        <f t="shared" si="130"/>
        <v>0</v>
      </c>
      <c r="AG2019" s="3">
        <v>1000</v>
      </c>
      <c r="AH2019" s="3">
        <f t="shared" si="131"/>
        <v>1033</v>
      </c>
      <c r="AI2019" s="3">
        <f t="shared" si="132"/>
        <v>1066.056</v>
      </c>
      <c r="AJ2019">
        <v>0</v>
      </c>
      <c r="AK2019">
        <v>0</v>
      </c>
      <c r="AL2019">
        <v>0</v>
      </c>
      <c r="AM2019">
        <f t="shared" si="133"/>
        <v>0</v>
      </c>
      <c r="AN2019">
        <v>1000</v>
      </c>
      <c r="AO2019">
        <v>0</v>
      </c>
    </row>
    <row r="2020" spans="1:41" hidden="1" x14ac:dyDescent="0.3">
      <c r="A2020">
        <v>11494</v>
      </c>
      <c r="B2020">
        <v>226333</v>
      </c>
      <c r="C2020">
        <v>257966</v>
      </c>
      <c r="D2020">
        <v>2291</v>
      </c>
      <c r="G2020" t="s">
        <v>1677</v>
      </c>
      <c r="H2020" t="s">
        <v>1678</v>
      </c>
      <c r="I2020">
        <v>0</v>
      </c>
      <c r="J2020" t="s">
        <v>519</v>
      </c>
      <c r="K2020" t="s">
        <v>520</v>
      </c>
      <c r="L2020">
        <v>10</v>
      </c>
      <c r="M2020">
        <v>94</v>
      </c>
      <c r="N2020" t="s">
        <v>921</v>
      </c>
      <c r="O2020" t="s">
        <v>922</v>
      </c>
      <c r="P2020" t="s">
        <v>923</v>
      </c>
      <c r="Q2020" t="s">
        <v>524</v>
      </c>
      <c r="R2020" t="s">
        <v>525</v>
      </c>
      <c r="S2020" t="s">
        <v>526</v>
      </c>
      <c r="T2020" t="s">
        <v>527</v>
      </c>
      <c r="U2020" t="s">
        <v>554</v>
      </c>
      <c r="V2020" t="s">
        <v>555</v>
      </c>
      <c r="W2020" t="s">
        <v>541</v>
      </c>
      <c r="X2020" t="s">
        <v>542</v>
      </c>
      <c r="Y2020" t="s">
        <v>532</v>
      </c>
      <c r="Z2020" t="s">
        <v>533</v>
      </c>
      <c r="AA2020" t="s">
        <v>28</v>
      </c>
      <c r="AB2020" s="3">
        <v>3400</v>
      </c>
      <c r="AC2020">
        <v>-2000</v>
      </c>
      <c r="AD2020">
        <v>0</v>
      </c>
      <c r="AE2020" s="3">
        <v>1400</v>
      </c>
      <c r="AF2020" s="3">
        <f t="shared" si="130"/>
        <v>0</v>
      </c>
      <c r="AG2020" s="3">
        <v>1400</v>
      </c>
      <c r="AH2020" s="3">
        <f t="shared" si="131"/>
        <v>1446.1999999999998</v>
      </c>
      <c r="AI2020" s="3">
        <f t="shared" si="132"/>
        <v>1492.4784</v>
      </c>
      <c r="AJ2020">
        <v>0</v>
      </c>
      <c r="AK2020">
        <v>0</v>
      </c>
      <c r="AL2020">
        <v>0</v>
      </c>
      <c r="AM2020">
        <f t="shared" si="133"/>
        <v>0</v>
      </c>
      <c r="AN2020">
        <v>1400</v>
      </c>
      <c r="AO2020">
        <v>0</v>
      </c>
    </row>
    <row r="2021" spans="1:41" hidden="1" x14ac:dyDescent="0.3">
      <c r="A2021">
        <v>11119</v>
      </c>
      <c r="B2021">
        <v>231610</v>
      </c>
      <c r="C2021">
        <v>263436</v>
      </c>
      <c r="D2021">
        <v>435</v>
      </c>
      <c r="G2021" t="s">
        <v>1436</v>
      </c>
      <c r="H2021" t="s">
        <v>1437</v>
      </c>
      <c r="I2021">
        <v>0</v>
      </c>
      <c r="J2021" t="s">
        <v>519</v>
      </c>
      <c r="K2021" t="s">
        <v>520</v>
      </c>
      <c r="L2021">
        <v>3</v>
      </c>
      <c r="M2021">
        <v>37</v>
      </c>
      <c r="N2021" t="s">
        <v>1071</v>
      </c>
      <c r="O2021" t="s">
        <v>1072</v>
      </c>
      <c r="P2021" t="s">
        <v>1073</v>
      </c>
      <c r="Q2021" t="s">
        <v>524</v>
      </c>
      <c r="R2021" t="s">
        <v>525</v>
      </c>
      <c r="S2021" t="s">
        <v>526</v>
      </c>
      <c r="T2021" t="s">
        <v>527</v>
      </c>
      <c r="U2021" t="s">
        <v>554</v>
      </c>
      <c r="V2021" t="s">
        <v>555</v>
      </c>
      <c r="W2021" t="s">
        <v>541</v>
      </c>
      <c r="X2021" t="s">
        <v>542</v>
      </c>
      <c r="Y2021" t="s">
        <v>590</v>
      </c>
      <c r="Z2021" t="s">
        <v>591</v>
      </c>
      <c r="AA2021" t="s">
        <v>29</v>
      </c>
      <c r="AB2021" s="3">
        <v>1000</v>
      </c>
      <c r="AC2021">
        <v>0</v>
      </c>
      <c r="AD2021">
        <v>0</v>
      </c>
      <c r="AE2021" s="3">
        <v>1000</v>
      </c>
      <c r="AF2021" s="3">
        <f t="shared" si="130"/>
        <v>0</v>
      </c>
      <c r="AG2021" s="3">
        <v>1000</v>
      </c>
      <c r="AH2021" s="3">
        <f t="shared" si="131"/>
        <v>1033</v>
      </c>
      <c r="AI2021" s="3">
        <f t="shared" si="132"/>
        <v>1066.056</v>
      </c>
      <c r="AJ2021">
        <v>0</v>
      </c>
      <c r="AK2021">
        <v>0</v>
      </c>
      <c r="AL2021">
        <v>0</v>
      </c>
      <c r="AM2021">
        <f t="shared" si="133"/>
        <v>0</v>
      </c>
      <c r="AN2021">
        <v>1000</v>
      </c>
      <c r="AO2021">
        <v>0</v>
      </c>
    </row>
    <row r="2022" spans="1:41" hidden="1" x14ac:dyDescent="0.3">
      <c r="A2022">
        <v>10868</v>
      </c>
      <c r="B2022">
        <v>224782</v>
      </c>
      <c r="C2022">
        <v>257000</v>
      </c>
      <c r="D2022">
        <v>184</v>
      </c>
      <c r="G2022" t="s">
        <v>1041</v>
      </c>
      <c r="H2022" t="s">
        <v>1042</v>
      </c>
      <c r="I2022">
        <v>0</v>
      </c>
      <c r="J2022" t="s">
        <v>519</v>
      </c>
      <c r="K2022" t="s">
        <v>520</v>
      </c>
      <c r="L2022">
        <v>2</v>
      </c>
      <c r="M2022">
        <v>33</v>
      </c>
      <c r="N2022" t="s">
        <v>610</v>
      </c>
      <c r="O2022" t="s">
        <v>611</v>
      </c>
      <c r="P2022" t="s">
        <v>612</v>
      </c>
      <c r="Q2022" t="s">
        <v>524</v>
      </c>
      <c r="R2022" t="s">
        <v>525</v>
      </c>
      <c r="S2022" t="s">
        <v>526</v>
      </c>
      <c r="T2022" t="s">
        <v>527</v>
      </c>
      <c r="U2022" t="s">
        <v>539</v>
      </c>
      <c r="V2022" t="s">
        <v>540</v>
      </c>
      <c r="W2022" t="s">
        <v>613</v>
      </c>
      <c r="X2022" t="s">
        <v>614</v>
      </c>
      <c r="Y2022" t="s">
        <v>532</v>
      </c>
      <c r="Z2022" t="s">
        <v>533</v>
      </c>
      <c r="AA2022" t="s">
        <v>28</v>
      </c>
      <c r="AB2022" s="3">
        <v>1323</v>
      </c>
      <c r="AC2022">
        <v>0</v>
      </c>
      <c r="AD2022">
        <v>0</v>
      </c>
      <c r="AE2022" s="3">
        <v>1323</v>
      </c>
      <c r="AF2022" s="3">
        <f t="shared" si="130"/>
        <v>0</v>
      </c>
      <c r="AG2022" s="3">
        <v>1323</v>
      </c>
      <c r="AH2022" s="3">
        <f t="shared" si="131"/>
        <v>1366.6589999999999</v>
      </c>
      <c r="AI2022" s="3">
        <f t="shared" si="132"/>
        <v>1410.3920879999998</v>
      </c>
      <c r="AJ2022">
        <v>0</v>
      </c>
      <c r="AK2022">
        <v>0</v>
      </c>
      <c r="AL2022">
        <v>0</v>
      </c>
      <c r="AM2022">
        <f t="shared" si="133"/>
        <v>0</v>
      </c>
      <c r="AN2022">
        <v>1323</v>
      </c>
      <c r="AO2022">
        <v>0</v>
      </c>
    </row>
    <row r="2023" spans="1:41" hidden="1" x14ac:dyDescent="0.3">
      <c r="A2023">
        <v>12795</v>
      </c>
      <c r="B2023">
        <v>235094</v>
      </c>
      <c r="C2023">
        <v>256399</v>
      </c>
      <c r="D2023">
        <v>8858</v>
      </c>
      <c r="G2023" t="s">
        <v>2200</v>
      </c>
      <c r="H2023" t="s">
        <v>2201</v>
      </c>
      <c r="I2023">
        <v>0</v>
      </c>
      <c r="J2023" t="s">
        <v>519</v>
      </c>
      <c r="K2023" t="s">
        <v>520</v>
      </c>
      <c r="L2023">
        <v>5</v>
      </c>
      <c r="M2023">
        <v>58</v>
      </c>
      <c r="N2023" t="s">
        <v>617</v>
      </c>
      <c r="O2023" t="s">
        <v>618</v>
      </c>
      <c r="P2023" t="s">
        <v>619</v>
      </c>
      <c r="Q2023" t="s">
        <v>524</v>
      </c>
      <c r="R2023" t="s">
        <v>525</v>
      </c>
      <c r="S2023" t="s">
        <v>526</v>
      </c>
      <c r="T2023" t="s">
        <v>527</v>
      </c>
      <c r="U2023" t="s">
        <v>779</v>
      </c>
      <c r="V2023" t="s">
        <v>780</v>
      </c>
      <c r="W2023" t="s">
        <v>541</v>
      </c>
      <c r="X2023" t="s">
        <v>542</v>
      </c>
      <c r="Y2023" t="s">
        <v>1102</v>
      </c>
      <c r="Z2023" t="s">
        <v>1103</v>
      </c>
      <c r="AA2023" t="s">
        <v>24</v>
      </c>
      <c r="AB2023" s="3">
        <v>22500</v>
      </c>
      <c r="AC2023">
        <v>10000</v>
      </c>
      <c r="AD2023">
        <v>0</v>
      </c>
      <c r="AE2023" s="3">
        <v>32500</v>
      </c>
      <c r="AF2023" s="3">
        <f t="shared" si="130"/>
        <v>0</v>
      </c>
      <c r="AG2023" s="3">
        <v>32500</v>
      </c>
      <c r="AH2023" s="3">
        <f t="shared" si="131"/>
        <v>33572.5</v>
      </c>
      <c r="AI2023" s="3">
        <f t="shared" si="132"/>
        <v>34646.82</v>
      </c>
      <c r="AJ2023">
        <v>0</v>
      </c>
      <c r="AK2023">
        <v>2869.58</v>
      </c>
      <c r="AL2023">
        <v>14130.43</v>
      </c>
      <c r="AM2023">
        <f t="shared" si="133"/>
        <v>28260.86</v>
      </c>
      <c r="AN2023">
        <v>15499.99</v>
      </c>
      <c r="AO2023">
        <v>43.48</v>
      </c>
    </row>
    <row r="2024" spans="1:41" hidden="1" x14ac:dyDescent="0.3">
      <c r="A2024">
        <v>11123</v>
      </c>
      <c r="B2024">
        <v>210680</v>
      </c>
      <c r="C2024">
        <v>247990</v>
      </c>
      <c r="D2024">
        <v>439</v>
      </c>
      <c r="G2024" t="s">
        <v>1440</v>
      </c>
      <c r="H2024" t="s">
        <v>1441</v>
      </c>
      <c r="I2024">
        <v>0</v>
      </c>
      <c r="J2024" t="s">
        <v>519</v>
      </c>
      <c r="K2024" t="s">
        <v>520</v>
      </c>
      <c r="L2024">
        <v>5</v>
      </c>
      <c r="M2024">
        <v>58</v>
      </c>
      <c r="N2024" t="s">
        <v>617</v>
      </c>
      <c r="O2024" t="s">
        <v>618</v>
      </c>
      <c r="P2024" t="s">
        <v>619</v>
      </c>
      <c r="Q2024" t="s">
        <v>524</v>
      </c>
      <c r="R2024" t="s">
        <v>525</v>
      </c>
      <c r="S2024" t="s">
        <v>526</v>
      </c>
      <c r="T2024" t="s">
        <v>527</v>
      </c>
      <c r="U2024" t="s">
        <v>554</v>
      </c>
      <c r="V2024" t="s">
        <v>555</v>
      </c>
      <c r="W2024" t="s">
        <v>541</v>
      </c>
      <c r="X2024" t="s">
        <v>542</v>
      </c>
      <c r="Y2024" t="s">
        <v>590</v>
      </c>
      <c r="Z2024" t="s">
        <v>591</v>
      </c>
      <c r="AA2024" t="s">
        <v>29</v>
      </c>
      <c r="AB2024" s="3">
        <v>1000</v>
      </c>
      <c r="AC2024">
        <v>0</v>
      </c>
      <c r="AD2024">
        <v>0</v>
      </c>
      <c r="AE2024" s="3">
        <v>1000</v>
      </c>
      <c r="AF2024" s="3">
        <f t="shared" si="130"/>
        <v>0</v>
      </c>
      <c r="AG2024" s="3">
        <v>1000</v>
      </c>
      <c r="AH2024" s="3">
        <f t="shared" si="131"/>
        <v>1033</v>
      </c>
      <c r="AI2024" s="3">
        <f t="shared" si="132"/>
        <v>1066.056</v>
      </c>
      <c r="AJ2024">
        <v>0</v>
      </c>
      <c r="AK2024">
        <v>0</v>
      </c>
      <c r="AL2024">
        <v>0</v>
      </c>
      <c r="AM2024">
        <f t="shared" si="133"/>
        <v>0</v>
      </c>
      <c r="AN2024">
        <v>1000</v>
      </c>
      <c r="AO2024">
        <v>0</v>
      </c>
    </row>
    <row r="2025" spans="1:41" hidden="1" x14ac:dyDescent="0.3">
      <c r="A2025">
        <v>12271</v>
      </c>
      <c r="B2025">
        <v>231984</v>
      </c>
      <c r="C2025">
        <v>256385</v>
      </c>
      <c r="D2025">
        <v>6616</v>
      </c>
      <c r="G2025" t="s">
        <v>1978</v>
      </c>
      <c r="H2025" t="s">
        <v>1979</v>
      </c>
      <c r="I2025">
        <v>0</v>
      </c>
      <c r="J2025" t="s">
        <v>519</v>
      </c>
      <c r="K2025" t="s">
        <v>520</v>
      </c>
      <c r="L2025">
        <v>5</v>
      </c>
      <c r="M2025">
        <v>58</v>
      </c>
      <c r="N2025" t="s">
        <v>617</v>
      </c>
      <c r="O2025" t="s">
        <v>618</v>
      </c>
      <c r="P2025" t="s">
        <v>619</v>
      </c>
      <c r="Q2025" t="s">
        <v>524</v>
      </c>
      <c r="R2025" t="s">
        <v>525</v>
      </c>
      <c r="S2025" t="s">
        <v>526</v>
      </c>
      <c r="T2025" t="s">
        <v>527</v>
      </c>
      <c r="U2025" t="s">
        <v>779</v>
      </c>
      <c r="V2025" t="s">
        <v>780</v>
      </c>
      <c r="W2025" t="s">
        <v>541</v>
      </c>
      <c r="X2025" t="s">
        <v>542</v>
      </c>
      <c r="Y2025" t="s">
        <v>1102</v>
      </c>
      <c r="Z2025" t="s">
        <v>1103</v>
      </c>
      <c r="AA2025" t="s">
        <v>24</v>
      </c>
      <c r="AB2025" s="3">
        <v>29160</v>
      </c>
      <c r="AC2025">
        <v>0</v>
      </c>
      <c r="AD2025">
        <v>0</v>
      </c>
      <c r="AE2025" s="3">
        <v>29160</v>
      </c>
      <c r="AF2025" s="3">
        <f t="shared" si="130"/>
        <v>0</v>
      </c>
      <c r="AG2025" s="3">
        <v>29160</v>
      </c>
      <c r="AH2025" s="3">
        <f t="shared" si="131"/>
        <v>30122.28</v>
      </c>
      <c r="AI2025" s="3">
        <f t="shared" si="132"/>
        <v>31086.19296</v>
      </c>
      <c r="AJ2025">
        <v>0</v>
      </c>
      <c r="AK2025">
        <v>0</v>
      </c>
      <c r="AL2025">
        <v>13591.3</v>
      </c>
      <c r="AM2025">
        <f t="shared" si="133"/>
        <v>27182.6</v>
      </c>
      <c r="AN2025">
        <v>15568.7</v>
      </c>
      <c r="AO2025">
        <v>46.61</v>
      </c>
    </row>
    <row r="2026" spans="1:41" hidden="1" x14ac:dyDescent="0.3">
      <c r="A2026">
        <v>11124</v>
      </c>
      <c r="B2026">
        <v>200449</v>
      </c>
      <c r="C2026">
        <v>237953</v>
      </c>
      <c r="D2026">
        <v>440</v>
      </c>
      <c r="G2026" t="s">
        <v>1444</v>
      </c>
      <c r="H2026" t="s">
        <v>1445</v>
      </c>
      <c r="I2026">
        <v>0</v>
      </c>
      <c r="J2026" t="s">
        <v>519</v>
      </c>
      <c r="K2026" t="s">
        <v>520</v>
      </c>
      <c r="L2026">
        <v>10</v>
      </c>
      <c r="M2026">
        <v>96</v>
      </c>
      <c r="N2026" t="s">
        <v>551</v>
      </c>
      <c r="O2026" t="s">
        <v>552</v>
      </c>
      <c r="P2026" t="s">
        <v>553</v>
      </c>
      <c r="Q2026" t="s">
        <v>524</v>
      </c>
      <c r="R2026" t="s">
        <v>525</v>
      </c>
      <c r="S2026" t="s">
        <v>526</v>
      </c>
      <c r="T2026" t="s">
        <v>527</v>
      </c>
      <c r="U2026" t="s">
        <v>554</v>
      </c>
      <c r="V2026" t="s">
        <v>555</v>
      </c>
      <c r="W2026" t="s">
        <v>541</v>
      </c>
      <c r="X2026" t="s">
        <v>542</v>
      </c>
      <c r="Y2026" t="s">
        <v>590</v>
      </c>
      <c r="Z2026" t="s">
        <v>591</v>
      </c>
      <c r="AA2026" t="s">
        <v>29</v>
      </c>
      <c r="AB2026" s="3">
        <v>1000</v>
      </c>
      <c r="AC2026">
        <v>0</v>
      </c>
      <c r="AD2026">
        <v>0</v>
      </c>
      <c r="AE2026" s="3">
        <v>1000</v>
      </c>
      <c r="AF2026" s="3">
        <f t="shared" si="130"/>
        <v>0</v>
      </c>
      <c r="AG2026" s="3">
        <v>1000</v>
      </c>
      <c r="AH2026" s="3">
        <f t="shared" si="131"/>
        <v>1033</v>
      </c>
      <c r="AI2026" s="3">
        <f t="shared" si="132"/>
        <v>1066.056</v>
      </c>
      <c r="AJ2026">
        <v>0</v>
      </c>
      <c r="AK2026">
        <v>0</v>
      </c>
      <c r="AL2026">
        <v>0</v>
      </c>
      <c r="AM2026">
        <f t="shared" si="133"/>
        <v>0</v>
      </c>
      <c r="AN2026">
        <v>1000</v>
      </c>
      <c r="AO2026">
        <v>0</v>
      </c>
    </row>
    <row r="2027" spans="1:41" hidden="1" x14ac:dyDescent="0.3">
      <c r="A2027">
        <v>11131</v>
      </c>
      <c r="B2027">
        <v>204584</v>
      </c>
      <c r="C2027">
        <v>242019</v>
      </c>
      <c r="D2027">
        <v>447</v>
      </c>
      <c r="G2027" t="s">
        <v>1452</v>
      </c>
      <c r="H2027" t="s">
        <v>1453</v>
      </c>
      <c r="I2027">
        <v>0</v>
      </c>
      <c r="J2027" t="s">
        <v>519</v>
      </c>
      <c r="K2027" t="s">
        <v>520</v>
      </c>
      <c r="L2027">
        <v>6</v>
      </c>
      <c r="M2027">
        <v>74</v>
      </c>
      <c r="N2027" t="s">
        <v>933</v>
      </c>
      <c r="O2027" t="s">
        <v>818</v>
      </c>
      <c r="P2027" t="s">
        <v>819</v>
      </c>
      <c r="Q2027" t="s">
        <v>524</v>
      </c>
      <c r="R2027" t="s">
        <v>525</v>
      </c>
      <c r="S2027" t="s">
        <v>526</v>
      </c>
      <c r="T2027" t="s">
        <v>527</v>
      </c>
      <c r="U2027" t="s">
        <v>554</v>
      </c>
      <c r="V2027" t="s">
        <v>555</v>
      </c>
      <c r="W2027" t="s">
        <v>541</v>
      </c>
      <c r="X2027" t="s">
        <v>542</v>
      </c>
      <c r="Y2027" t="s">
        <v>590</v>
      </c>
      <c r="Z2027" t="s">
        <v>591</v>
      </c>
      <c r="AA2027" t="s">
        <v>29</v>
      </c>
      <c r="AB2027" s="3">
        <v>1000</v>
      </c>
      <c r="AC2027">
        <v>0</v>
      </c>
      <c r="AD2027">
        <v>0</v>
      </c>
      <c r="AE2027" s="3">
        <v>1000</v>
      </c>
      <c r="AF2027" s="3">
        <f t="shared" si="130"/>
        <v>0</v>
      </c>
      <c r="AG2027" s="3">
        <v>1000</v>
      </c>
      <c r="AH2027" s="3">
        <f t="shared" si="131"/>
        <v>1033</v>
      </c>
      <c r="AI2027" s="3">
        <f t="shared" si="132"/>
        <v>1066.056</v>
      </c>
      <c r="AJ2027">
        <v>0</v>
      </c>
      <c r="AK2027">
        <v>0</v>
      </c>
      <c r="AL2027">
        <v>0</v>
      </c>
      <c r="AM2027">
        <f t="shared" si="133"/>
        <v>0</v>
      </c>
      <c r="AN2027">
        <v>1000</v>
      </c>
      <c r="AO2027">
        <v>0</v>
      </c>
    </row>
    <row r="2028" spans="1:41" hidden="1" x14ac:dyDescent="0.3">
      <c r="A2028">
        <v>11134</v>
      </c>
      <c r="B2028">
        <v>224982</v>
      </c>
      <c r="C2028">
        <v>257120</v>
      </c>
      <c r="D2028">
        <v>450</v>
      </c>
      <c r="G2028" t="s">
        <v>1460</v>
      </c>
      <c r="H2028" t="s">
        <v>1461</v>
      </c>
      <c r="I2028">
        <v>0</v>
      </c>
      <c r="J2028" t="s">
        <v>519</v>
      </c>
      <c r="K2028" t="s">
        <v>520</v>
      </c>
      <c r="L2028">
        <v>10</v>
      </c>
      <c r="M2028">
        <v>114</v>
      </c>
      <c r="N2028" t="s">
        <v>685</v>
      </c>
      <c r="O2028" t="s">
        <v>686</v>
      </c>
      <c r="P2028" t="s">
        <v>687</v>
      </c>
      <c r="Q2028" t="s">
        <v>524</v>
      </c>
      <c r="R2028" t="s">
        <v>525</v>
      </c>
      <c r="S2028" t="s">
        <v>526</v>
      </c>
      <c r="T2028" t="s">
        <v>527</v>
      </c>
      <c r="U2028" t="s">
        <v>554</v>
      </c>
      <c r="V2028" t="s">
        <v>555</v>
      </c>
      <c r="W2028" t="s">
        <v>541</v>
      </c>
      <c r="X2028" t="s">
        <v>542</v>
      </c>
      <c r="Y2028" t="s">
        <v>590</v>
      </c>
      <c r="Z2028" t="s">
        <v>591</v>
      </c>
      <c r="AA2028" t="s">
        <v>29</v>
      </c>
      <c r="AB2028" s="3">
        <v>1000</v>
      </c>
      <c r="AC2028">
        <v>0</v>
      </c>
      <c r="AD2028">
        <v>0</v>
      </c>
      <c r="AE2028" s="3">
        <v>1000</v>
      </c>
      <c r="AF2028" s="3">
        <f t="shared" si="130"/>
        <v>0</v>
      </c>
      <c r="AG2028" s="3">
        <v>1000</v>
      </c>
      <c r="AH2028" s="3">
        <f t="shared" si="131"/>
        <v>1033</v>
      </c>
      <c r="AI2028" s="3">
        <f t="shared" si="132"/>
        <v>1066.056</v>
      </c>
      <c r="AJ2028">
        <v>0</v>
      </c>
      <c r="AK2028">
        <v>0</v>
      </c>
      <c r="AL2028">
        <v>0</v>
      </c>
      <c r="AM2028">
        <f t="shared" si="133"/>
        <v>0</v>
      </c>
      <c r="AN2028">
        <v>1000</v>
      </c>
      <c r="AO2028">
        <v>0</v>
      </c>
    </row>
    <row r="2029" spans="1:41" hidden="1" x14ac:dyDescent="0.3">
      <c r="A2029">
        <v>10935</v>
      </c>
      <c r="B2029">
        <v>224736</v>
      </c>
      <c r="C2029">
        <v>256987</v>
      </c>
      <c r="D2029">
        <v>251</v>
      </c>
      <c r="G2029" t="s">
        <v>1146</v>
      </c>
      <c r="H2029" t="s">
        <v>1147</v>
      </c>
      <c r="I2029">
        <v>0</v>
      </c>
      <c r="J2029" t="s">
        <v>519</v>
      </c>
      <c r="K2029" t="s">
        <v>520</v>
      </c>
      <c r="L2029">
        <v>2</v>
      </c>
      <c r="M2029">
        <v>33</v>
      </c>
      <c r="N2029" t="s">
        <v>610</v>
      </c>
      <c r="O2029" t="s">
        <v>611</v>
      </c>
      <c r="P2029" t="s">
        <v>612</v>
      </c>
      <c r="Q2029" t="s">
        <v>524</v>
      </c>
      <c r="R2029" t="s">
        <v>525</v>
      </c>
      <c r="S2029" t="s">
        <v>526</v>
      </c>
      <c r="T2029" t="s">
        <v>527</v>
      </c>
      <c r="U2029" t="s">
        <v>539</v>
      </c>
      <c r="V2029" t="s">
        <v>540</v>
      </c>
      <c r="W2029" t="s">
        <v>613</v>
      </c>
      <c r="X2029" t="s">
        <v>614</v>
      </c>
      <c r="Y2029" t="s">
        <v>532</v>
      </c>
      <c r="Z2029" t="s">
        <v>533</v>
      </c>
      <c r="AA2029" t="s">
        <v>28</v>
      </c>
      <c r="AB2029" s="3">
        <v>1323</v>
      </c>
      <c r="AC2029">
        <v>0</v>
      </c>
      <c r="AD2029">
        <v>0</v>
      </c>
      <c r="AE2029" s="3">
        <v>1323</v>
      </c>
      <c r="AF2029" s="3">
        <f t="shared" si="130"/>
        <v>0</v>
      </c>
      <c r="AG2029" s="3">
        <v>1323</v>
      </c>
      <c r="AH2029" s="3">
        <f t="shared" si="131"/>
        <v>1366.6589999999999</v>
      </c>
      <c r="AI2029" s="3">
        <f t="shared" si="132"/>
        <v>1410.3920879999998</v>
      </c>
      <c r="AJ2029">
        <v>0</v>
      </c>
      <c r="AK2029">
        <v>0</v>
      </c>
      <c r="AL2029">
        <v>0</v>
      </c>
      <c r="AM2029">
        <f t="shared" si="133"/>
        <v>0</v>
      </c>
      <c r="AN2029">
        <v>1323</v>
      </c>
      <c r="AO2029">
        <v>0</v>
      </c>
    </row>
    <row r="2030" spans="1:41" hidden="1" x14ac:dyDescent="0.3">
      <c r="A2030">
        <v>11507</v>
      </c>
      <c r="B2030">
        <v>226338</v>
      </c>
      <c r="C2030">
        <v>257971</v>
      </c>
      <c r="D2030">
        <v>2304</v>
      </c>
      <c r="G2030" t="s">
        <v>1703</v>
      </c>
      <c r="H2030" t="s">
        <v>1704</v>
      </c>
      <c r="I2030">
        <v>0</v>
      </c>
      <c r="J2030" t="s">
        <v>519</v>
      </c>
      <c r="K2030" t="s">
        <v>520</v>
      </c>
      <c r="L2030">
        <v>5</v>
      </c>
      <c r="M2030">
        <v>58</v>
      </c>
      <c r="N2030" t="s">
        <v>617</v>
      </c>
      <c r="O2030" t="s">
        <v>618</v>
      </c>
      <c r="P2030" t="s">
        <v>619</v>
      </c>
      <c r="Q2030" t="s">
        <v>524</v>
      </c>
      <c r="R2030" t="s">
        <v>525</v>
      </c>
      <c r="S2030" t="s">
        <v>526</v>
      </c>
      <c r="T2030" t="s">
        <v>527</v>
      </c>
      <c r="U2030" t="s">
        <v>554</v>
      </c>
      <c r="V2030" t="s">
        <v>555</v>
      </c>
      <c r="W2030" t="s">
        <v>541</v>
      </c>
      <c r="X2030" t="s">
        <v>542</v>
      </c>
      <c r="Y2030" t="s">
        <v>532</v>
      </c>
      <c r="Z2030" t="s">
        <v>533</v>
      </c>
      <c r="AA2030" t="s">
        <v>28</v>
      </c>
      <c r="AB2030" s="3">
        <v>1314</v>
      </c>
      <c r="AC2030">
        <v>0</v>
      </c>
      <c r="AD2030">
        <v>0</v>
      </c>
      <c r="AE2030" s="3">
        <v>1314</v>
      </c>
      <c r="AF2030" s="3">
        <f t="shared" si="130"/>
        <v>0</v>
      </c>
      <c r="AG2030" s="3">
        <v>1314</v>
      </c>
      <c r="AH2030" s="3">
        <f t="shared" si="131"/>
        <v>1357.3619999999999</v>
      </c>
      <c r="AI2030" s="3">
        <f t="shared" si="132"/>
        <v>1400.7975839999999</v>
      </c>
      <c r="AJ2030">
        <v>0</v>
      </c>
      <c r="AK2030">
        <v>0</v>
      </c>
      <c r="AL2030">
        <v>837.15</v>
      </c>
      <c r="AM2030">
        <f t="shared" si="133"/>
        <v>1674.3</v>
      </c>
      <c r="AN2030">
        <v>476.85</v>
      </c>
      <c r="AO2030">
        <v>63.71</v>
      </c>
    </row>
    <row r="2031" spans="1:41" hidden="1" x14ac:dyDescent="0.3">
      <c r="A2031">
        <v>11145</v>
      </c>
      <c r="B2031">
        <v>202133</v>
      </c>
      <c r="C2031">
        <v>239608</v>
      </c>
      <c r="D2031">
        <v>461</v>
      </c>
      <c r="G2031" t="s">
        <v>1484</v>
      </c>
      <c r="H2031" t="s">
        <v>1485</v>
      </c>
      <c r="I2031">
        <v>0</v>
      </c>
      <c r="J2031" t="s">
        <v>519</v>
      </c>
      <c r="K2031" t="s">
        <v>520</v>
      </c>
      <c r="L2031">
        <v>6</v>
      </c>
      <c r="M2031">
        <v>62</v>
      </c>
      <c r="N2031" t="s">
        <v>785</v>
      </c>
      <c r="O2031" t="s">
        <v>545</v>
      </c>
      <c r="P2031" t="s">
        <v>546</v>
      </c>
      <c r="Q2031" t="s">
        <v>524</v>
      </c>
      <c r="R2031" t="s">
        <v>525</v>
      </c>
      <c r="S2031" t="s">
        <v>526</v>
      </c>
      <c r="T2031" t="s">
        <v>527</v>
      </c>
      <c r="U2031" t="s">
        <v>554</v>
      </c>
      <c r="V2031" t="s">
        <v>555</v>
      </c>
      <c r="W2031" t="s">
        <v>541</v>
      </c>
      <c r="X2031" t="s">
        <v>542</v>
      </c>
      <c r="Y2031" t="s">
        <v>597</v>
      </c>
      <c r="Z2031" t="s">
        <v>598</v>
      </c>
      <c r="AA2031" t="s">
        <v>29</v>
      </c>
      <c r="AB2031" s="3">
        <v>1000</v>
      </c>
      <c r="AC2031">
        <v>0</v>
      </c>
      <c r="AD2031">
        <v>0</v>
      </c>
      <c r="AE2031" s="3">
        <v>1000</v>
      </c>
      <c r="AF2031" s="3">
        <f t="shared" si="130"/>
        <v>0</v>
      </c>
      <c r="AG2031" s="3">
        <v>1000</v>
      </c>
      <c r="AH2031" s="3">
        <f t="shared" si="131"/>
        <v>1033</v>
      </c>
      <c r="AI2031" s="3">
        <f t="shared" si="132"/>
        <v>1066.056</v>
      </c>
      <c r="AJ2031">
        <v>0</v>
      </c>
      <c r="AK2031">
        <v>0</v>
      </c>
      <c r="AL2031">
        <v>0</v>
      </c>
      <c r="AM2031">
        <f t="shared" si="133"/>
        <v>0</v>
      </c>
      <c r="AN2031">
        <v>1000</v>
      </c>
      <c r="AO2031">
        <v>0</v>
      </c>
    </row>
    <row r="2032" spans="1:41" hidden="1" x14ac:dyDescent="0.3">
      <c r="A2032">
        <v>11129</v>
      </c>
      <c r="B2032">
        <v>224723</v>
      </c>
      <c r="C2032">
        <v>256981</v>
      </c>
      <c r="D2032">
        <v>445</v>
      </c>
      <c r="G2032" t="s">
        <v>1450</v>
      </c>
      <c r="H2032" t="s">
        <v>1451</v>
      </c>
      <c r="I2032">
        <v>0</v>
      </c>
      <c r="J2032" t="s">
        <v>519</v>
      </c>
      <c r="K2032" t="s">
        <v>520</v>
      </c>
      <c r="L2032">
        <v>5</v>
      </c>
      <c r="M2032">
        <v>83</v>
      </c>
      <c r="N2032" t="s">
        <v>898</v>
      </c>
      <c r="O2032" t="s">
        <v>899</v>
      </c>
      <c r="P2032" t="s">
        <v>900</v>
      </c>
      <c r="Q2032" t="s">
        <v>524</v>
      </c>
      <c r="R2032" t="s">
        <v>525</v>
      </c>
      <c r="S2032" t="s">
        <v>526</v>
      </c>
      <c r="T2032" t="s">
        <v>527</v>
      </c>
      <c r="U2032" t="s">
        <v>539</v>
      </c>
      <c r="V2032" t="s">
        <v>540</v>
      </c>
      <c r="W2032" t="s">
        <v>541</v>
      </c>
      <c r="X2032" t="s">
        <v>542</v>
      </c>
      <c r="Y2032" t="s">
        <v>532</v>
      </c>
      <c r="Z2032" t="s">
        <v>533</v>
      </c>
      <c r="AA2032" t="s">
        <v>28</v>
      </c>
      <c r="AB2032" s="3">
        <v>1250</v>
      </c>
      <c r="AC2032">
        <v>0</v>
      </c>
      <c r="AD2032">
        <v>0</v>
      </c>
      <c r="AE2032" s="3">
        <v>1250</v>
      </c>
      <c r="AF2032" s="3">
        <f t="shared" si="130"/>
        <v>0</v>
      </c>
      <c r="AG2032" s="3">
        <v>1250</v>
      </c>
      <c r="AH2032" s="3">
        <f t="shared" si="131"/>
        <v>1291.25</v>
      </c>
      <c r="AI2032" s="3">
        <f t="shared" si="132"/>
        <v>1332.57</v>
      </c>
      <c r="AJ2032">
        <v>0</v>
      </c>
      <c r="AK2032">
        <v>0</v>
      </c>
      <c r="AL2032">
        <v>0</v>
      </c>
      <c r="AM2032">
        <f t="shared" si="133"/>
        <v>0</v>
      </c>
      <c r="AN2032">
        <v>1250</v>
      </c>
      <c r="AO2032">
        <v>0</v>
      </c>
    </row>
    <row r="2033" spans="1:41" hidden="1" x14ac:dyDescent="0.3">
      <c r="A2033">
        <v>11145</v>
      </c>
      <c r="B2033">
        <v>202168</v>
      </c>
      <c r="C2033">
        <v>239643</v>
      </c>
      <c r="D2033">
        <v>461</v>
      </c>
      <c r="G2033" t="s">
        <v>1484</v>
      </c>
      <c r="H2033" t="s">
        <v>1485</v>
      </c>
      <c r="I2033">
        <v>0</v>
      </c>
      <c r="J2033" t="s">
        <v>519</v>
      </c>
      <c r="K2033" t="s">
        <v>520</v>
      </c>
      <c r="L2033">
        <v>6</v>
      </c>
      <c r="M2033">
        <v>62</v>
      </c>
      <c r="N2033" t="s">
        <v>785</v>
      </c>
      <c r="O2033" t="s">
        <v>545</v>
      </c>
      <c r="P2033" t="s">
        <v>546</v>
      </c>
      <c r="Q2033" t="s">
        <v>524</v>
      </c>
      <c r="R2033" t="s">
        <v>525</v>
      </c>
      <c r="S2033" t="s">
        <v>526</v>
      </c>
      <c r="T2033" t="s">
        <v>527</v>
      </c>
      <c r="U2033" t="s">
        <v>554</v>
      </c>
      <c r="V2033" t="s">
        <v>555</v>
      </c>
      <c r="W2033" t="s">
        <v>541</v>
      </c>
      <c r="X2033" t="s">
        <v>542</v>
      </c>
      <c r="Y2033" t="s">
        <v>590</v>
      </c>
      <c r="Z2033" t="s">
        <v>591</v>
      </c>
      <c r="AA2033" t="s">
        <v>29</v>
      </c>
      <c r="AB2033" s="3">
        <v>1000</v>
      </c>
      <c r="AC2033">
        <v>0</v>
      </c>
      <c r="AD2033">
        <v>0</v>
      </c>
      <c r="AE2033" s="3">
        <v>1000</v>
      </c>
      <c r="AF2033" s="3">
        <f t="shared" si="130"/>
        <v>0</v>
      </c>
      <c r="AG2033" s="3">
        <v>1000</v>
      </c>
      <c r="AH2033" s="3">
        <f t="shared" si="131"/>
        <v>1033</v>
      </c>
      <c r="AI2033" s="3">
        <f t="shared" si="132"/>
        <v>1066.056</v>
      </c>
      <c r="AJ2033">
        <v>0</v>
      </c>
      <c r="AK2033">
        <v>0</v>
      </c>
      <c r="AL2033">
        <v>0</v>
      </c>
      <c r="AM2033">
        <f t="shared" si="133"/>
        <v>0</v>
      </c>
      <c r="AN2033">
        <v>1000</v>
      </c>
      <c r="AO2033">
        <v>0</v>
      </c>
    </row>
    <row r="2034" spans="1:41" hidden="1" x14ac:dyDescent="0.3">
      <c r="A2034">
        <v>12670</v>
      </c>
      <c r="B2034">
        <v>224101</v>
      </c>
      <c r="C2034">
        <v>256691</v>
      </c>
      <c r="D2034">
        <v>8727</v>
      </c>
      <c r="G2034" t="s">
        <v>2234</v>
      </c>
      <c r="H2034" t="s">
        <v>2235</v>
      </c>
      <c r="I2034">
        <v>0</v>
      </c>
      <c r="J2034" t="s">
        <v>519</v>
      </c>
      <c r="K2034" t="s">
        <v>520</v>
      </c>
      <c r="L2034">
        <v>3</v>
      </c>
      <c r="M2034">
        <v>85</v>
      </c>
      <c r="N2034" t="s">
        <v>724</v>
      </c>
      <c r="O2034" t="s">
        <v>618</v>
      </c>
      <c r="P2034" t="s">
        <v>619</v>
      </c>
      <c r="Q2034" t="s">
        <v>524</v>
      </c>
      <c r="R2034" t="s">
        <v>525</v>
      </c>
      <c r="S2034" t="s">
        <v>526</v>
      </c>
      <c r="T2034" t="s">
        <v>527</v>
      </c>
      <c r="U2034" t="s">
        <v>779</v>
      </c>
      <c r="V2034" t="s">
        <v>780</v>
      </c>
      <c r="W2034" t="s">
        <v>530</v>
      </c>
      <c r="X2034" t="s">
        <v>531</v>
      </c>
      <c r="Y2034" t="s">
        <v>706</v>
      </c>
      <c r="Z2034" t="s">
        <v>707</v>
      </c>
      <c r="AA2034" t="s">
        <v>28</v>
      </c>
      <c r="AB2034" s="3">
        <v>1175</v>
      </c>
      <c r="AC2034">
        <v>0</v>
      </c>
      <c r="AD2034">
        <v>0</v>
      </c>
      <c r="AE2034" s="3">
        <v>1175</v>
      </c>
      <c r="AF2034" s="3">
        <f t="shared" si="130"/>
        <v>0</v>
      </c>
      <c r="AG2034" s="3">
        <v>1175</v>
      </c>
      <c r="AH2034" s="3">
        <f t="shared" si="131"/>
        <v>1213.7749999999999</v>
      </c>
      <c r="AI2034" s="3">
        <f t="shared" si="132"/>
        <v>1252.6157999999998</v>
      </c>
      <c r="AJ2034">
        <v>0</v>
      </c>
      <c r="AK2034">
        <v>0</v>
      </c>
      <c r="AL2034">
        <v>0</v>
      </c>
      <c r="AM2034">
        <f t="shared" si="133"/>
        <v>0</v>
      </c>
      <c r="AN2034">
        <v>1175</v>
      </c>
      <c r="AO2034">
        <v>0</v>
      </c>
    </row>
    <row r="2035" spans="1:41" hidden="1" x14ac:dyDescent="0.3">
      <c r="A2035">
        <v>11203</v>
      </c>
      <c r="B2035">
        <v>224980</v>
      </c>
      <c r="C2035">
        <v>257118</v>
      </c>
      <c r="D2035">
        <v>519</v>
      </c>
      <c r="G2035" t="s">
        <v>1586</v>
      </c>
      <c r="H2035" t="s">
        <v>1587</v>
      </c>
      <c r="I2035">
        <v>0</v>
      </c>
      <c r="J2035" t="s">
        <v>519</v>
      </c>
      <c r="K2035" t="s">
        <v>520</v>
      </c>
      <c r="L2035">
        <v>5</v>
      </c>
      <c r="M2035">
        <v>83</v>
      </c>
      <c r="N2035" t="s">
        <v>898</v>
      </c>
      <c r="O2035" t="s">
        <v>899</v>
      </c>
      <c r="P2035" t="s">
        <v>900</v>
      </c>
      <c r="Q2035" t="s">
        <v>524</v>
      </c>
      <c r="R2035" t="s">
        <v>525</v>
      </c>
      <c r="S2035" t="s">
        <v>526</v>
      </c>
      <c r="T2035" t="s">
        <v>527</v>
      </c>
      <c r="U2035" t="s">
        <v>554</v>
      </c>
      <c r="V2035" t="s">
        <v>555</v>
      </c>
      <c r="W2035" t="s">
        <v>541</v>
      </c>
      <c r="X2035" t="s">
        <v>542</v>
      </c>
      <c r="Y2035" t="s">
        <v>590</v>
      </c>
      <c r="Z2035" t="s">
        <v>591</v>
      </c>
      <c r="AA2035" t="s">
        <v>29</v>
      </c>
      <c r="AB2035" s="3">
        <v>1000</v>
      </c>
      <c r="AC2035">
        <v>0</v>
      </c>
      <c r="AD2035">
        <v>0</v>
      </c>
      <c r="AE2035" s="3">
        <v>1000</v>
      </c>
      <c r="AF2035" s="3">
        <f t="shared" si="130"/>
        <v>0</v>
      </c>
      <c r="AG2035" s="3">
        <v>1000</v>
      </c>
      <c r="AH2035" s="3">
        <f t="shared" si="131"/>
        <v>1033</v>
      </c>
      <c r="AI2035" s="3">
        <f t="shared" si="132"/>
        <v>1066.056</v>
      </c>
      <c r="AJ2035">
        <v>0</v>
      </c>
      <c r="AK2035">
        <v>0</v>
      </c>
      <c r="AL2035">
        <v>0</v>
      </c>
      <c r="AM2035">
        <f t="shared" si="133"/>
        <v>0</v>
      </c>
      <c r="AN2035">
        <v>1000</v>
      </c>
      <c r="AO2035">
        <v>0</v>
      </c>
    </row>
    <row r="2036" spans="1:41" hidden="1" x14ac:dyDescent="0.3">
      <c r="A2036">
        <v>12412</v>
      </c>
      <c r="B2036">
        <v>231925</v>
      </c>
      <c r="C2036">
        <v>256336</v>
      </c>
      <c r="D2036">
        <v>6617</v>
      </c>
      <c r="G2036" t="s">
        <v>2202</v>
      </c>
      <c r="H2036" t="s">
        <v>2203</v>
      </c>
      <c r="I2036">
        <v>0</v>
      </c>
      <c r="J2036" t="s">
        <v>519</v>
      </c>
      <c r="K2036" t="s">
        <v>520</v>
      </c>
      <c r="L2036">
        <v>5</v>
      </c>
      <c r="M2036">
        <v>58</v>
      </c>
      <c r="N2036" t="s">
        <v>617</v>
      </c>
      <c r="O2036" t="s">
        <v>618</v>
      </c>
      <c r="P2036" t="s">
        <v>619</v>
      </c>
      <c r="Q2036" t="s">
        <v>524</v>
      </c>
      <c r="R2036" t="s">
        <v>525</v>
      </c>
      <c r="S2036" t="s">
        <v>526</v>
      </c>
      <c r="T2036" t="s">
        <v>527</v>
      </c>
      <c r="U2036" t="s">
        <v>779</v>
      </c>
      <c r="V2036" t="s">
        <v>780</v>
      </c>
      <c r="W2036" t="s">
        <v>541</v>
      </c>
      <c r="X2036" t="s">
        <v>542</v>
      </c>
      <c r="Y2036" t="s">
        <v>1102</v>
      </c>
      <c r="Z2036" t="s">
        <v>1103</v>
      </c>
      <c r="AA2036" t="s">
        <v>24</v>
      </c>
      <c r="AB2036" s="3">
        <v>29160</v>
      </c>
      <c r="AC2036">
        <v>0</v>
      </c>
      <c r="AD2036">
        <v>0</v>
      </c>
      <c r="AE2036" s="3">
        <v>29160</v>
      </c>
      <c r="AF2036" s="3">
        <f t="shared" si="130"/>
        <v>0</v>
      </c>
      <c r="AG2036" s="3">
        <v>29160</v>
      </c>
      <c r="AH2036" s="3">
        <f t="shared" si="131"/>
        <v>30122.28</v>
      </c>
      <c r="AI2036" s="3">
        <f t="shared" si="132"/>
        <v>31086.19296</v>
      </c>
      <c r="AJ2036">
        <v>0</v>
      </c>
      <c r="AK2036">
        <v>0</v>
      </c>
      <c r="AL2036">
        <v>0</v>
      </c>
      <c r="AM2036">
        <f t="shared" si="133"/>
        <v>0</v>
      </c>
      <c r="AN2036">
        <v>29160</v>
      </c>
      <c r="AO2036">
        <v>0</v>
      </c>
    </row>
    <row r="2037" spans="1:41" hidden="1" x14ac:dyDescent="0.3">
      <c r="A2037">
        <v>11577</v>
      </c>
      <c r="B2037">
        <v>231607</v>
      </c>
      <c r="C2037">
        <v>263434</v>
      </c>
      <c r="D2037">
        <v>2374</v>
      </c>
      <c r="G2037" t="s">
        <v>1771</v>
      </c>
      <c r="H2037" t="s">
        <v>1772</v>
      </c>
      <c r="I2037">
        <v>0</v>
      </c>
      <c r="J2037" t="s">
        <v>519</v>
      </c>
      <c r="K2037" t="s">
        <v>520</v>
      </c>
      <c r="L2037">
        <v>2</v>
      </c>
      <c r="M2037">
        <v>25</v>
      </c>
      <c r="N2037" t="s">
        <v>760</v>
      </c>
      <c r="O2037" t="s">
        <v>761</v>
      </c>
      <c r="P2037" t="s">
        <v>762</v>
      </c>
      <c r="Q2037" t="s">
        <v>524</v>
      </c>
      <c r="R2037" t="s">
        <v>525</v>
      </c>
      <c r="S2037" t="s">
        <v>526</v>
      </c>
      <c r="T2037" t="s">
        <v>527</v>
      </c>
      <c r="U2037" t="s">
        <v>554</v>
      </c>
      <c r="V2037" t="s">
        <v>555</v>
      </c>
      <c r="W2037" t="s">
        <v>541</v>
      </c>
      <c r="X2037" t="s">
        <v>542</v>
      </c>
      <c r="Y2037" t="s">
        <v>590</v>
      </c>
      <c r="Z2037" t="s">
        <v>591</v>
      </c>
      <c r="AA2037" t="s">
        <v>29</v>
      </c>
      <c r="AB2037" s="3">
        <v>1000</v>
      </c>
      <c r="AC2037">
        <v>0</v>
      </c>
      <c r="AD2037">
        <v>0</v>
      </c>
      <c r="AE2037" s="3">
        <v>1000</v>
      </c>
      <c r="AF2037" s="3">
        <f t="shared" si="130"/>
        <v>0</v>
      </c>
      <c r="AG2037" s="3">
        <v>1000</v>
      </c>
      <c r="AH2037" s="3">
        <f t="shared" ref="AH2037:AH2100" si="134">AG2037*1.033</f>
        <v>1033</v>
      </c>
      <c r="AI2037" s="3">
        <f t="shared" ref="AI2037:AI2100" si="135">AH2037*1.032</f>
        <v>1066.056</v>
      </c>
      <c r="AJ2037">
        <v>0</v>
      </c>
      <c r="AK2037">
        <v>0</v>
      </c>
      <c r="AL2037">
        <v>0</v>
      </c>
      <c r="AM2037">
        <f t="shared" si="133"/>
        <v>0</v>
      </c>
      <c r="AN2037">
        <v>1000</v>
      </c>
      <c r="AO2037">
        <v>0</v>
      </c>
    </row>
    <row r="2038" spans="1:41" hidden="1" x14ac:dyDescent="0.3">
      <c r="A2038">
        <v>12603</v>
      </c>
      <c r="B2038">
        <v>231944</v>
      </c>
      <c r="C2038">
        <v>256346</v>
      </c>
      <c r="D2038">
        <v>8619</v>
      </c>
      <c r="G2038" t="s">
        <v>2204</v>
      </c>
      <c r="H2038" t="s">
        <v>2205</v>
      </c>
      <c r="I2038">
        <v>0</v>
      </c>
      <c r="J2038" t="s">
        <v>519</v>
      </c>
      <c r="K2038" t="s">
        <v>520</v>
      </c>
      <c r="L2038">
        <v>5</v>
      </c>
      <c r="M2038">
        <v>58</v>
      </c>
      <c r="N2038" t="s">
        <v>617</v>
      </c>
      <c r="O2038" t="s">
        <v>618</v>
      </c>
      <c r="P2038" t="s">
        <v>619</v>
      </c>
      <c r="Q2038" t="s">
        <v>524</v>
      </c>
      <c r="R2038" t="s">
        <v>525</v>
      </c>
      <c r="S2038" t="s">
        <v>526</v>
      </c>
      <c r="T2038" t="s">
        <v>527</v>
      </c>
      <c r="U2038" t="s">
        <v>779</v>
      </c>
      <c r="V2038" t="s">
        <v>780</v>
      </c>
      <c r="W2038" t="s">
        <v>541</v>
      </c>
      <c r="X2038" t="s">
        <v>542</v>
      </c>
      <c r="Y2038" t="s">
        <v>1102</v>
      </c>
      <c r="Z2038" t="s">
        <v>1103</v>
      </c>
      <c r="AA2038" t="s">
        <v>24</v>
      </c>
      <c r="AB2038" s="3">
        <v>29160</v>
      </c>
      <c r="AC2038">
        <v>0</v>
      </c>
      <c r="AD2038">
        <v>0</v>
      </c>
      <c r="AE2038" s="3">
        <v>29160</v>
      </c>
      <c r="AF2038" s="3">
        <f t="shared" si="130"/>
        <v>0</v>
      </c>
      <c r="AG2038" s="3">
        <v>29160</v>
      </c>
      <c r="AH2038" s="3">
        <f t="shared" si="134"/>
        <v>30122.28</v>
      </c>
      <c r="AI2038" s="3">
        <f t="shared" si="135"/>
        <v>31086.19296</v>
      </c>
      <c r="AJ2038">
        <v>0</v>
      </c>
      <c r="AK2038">
        <v>0</v>
      </c>
      <c r="AL2038">
        <v>16642.259999999998</v>
      </c>
      <c r="AM2038">
        <f t="shared" si="133"/>
        <v>33284.519999999997</v>
      </c>
      <c r="AN2038">
        <v>12517.74</v>
      </c>
      <c r="AO2038">
        <v>57.07</v>
      </c>
    </row>
    <row r="2039" spans="1:41" hidden="1" x14ac:dyDescent="0.3">
      <c r="A2039">
        <v>12306</v>
      </c>
      <c r="B2039">
        <v>224642</v>
      </c>
      <c r="C2039">
        <v>256933</v>
      </c>
      <c r="D2039">
        <v>6506</v>
      </c>
      <c r="G2039" t="s">
        <v>2056</v>
      </c>
      <c r="H2039" t="s">
        <v>2057</v>
      </c>
      <c r="I2039">
        <v>0</v>
      </c>
      <c r="J2039" t="s">
        <v>519</v>
      </c>
      <c r="K2039" t="s">
        <v>520</v>
      </c>
      <c r="L2039">
        <v>5</v>
      </c>
      <c r="M2039">
        <v>58</v>
      </c>
      <c r="N2039" t="s">
        <v>617</v>
      </c>
      <c r="O2039" t="s">
        <v>618</v>
      </c>
      <c r="P2039" t="s">
        <v>619</v>
      </c>
      <c r="Q2039" t="s">
        <v>524</v>
      </c>
      <c r="R2039" t="s">
        <v>525</v>
      </c>
      <c r="S2039" t="s">
        <v>526</v>
      </c>
      <c r="T2039" t="s">
        <v>527</v>
      </c>
      <c r="U2039" t="s">
        <v>779</v>
      </c>
      <c r="V2039" t="s">
        <v>780</v>
      </c>
      <c r="W2039" t="s">
        <v>541</v>
      </c>
      <c r="X2039" t="s">
        <v>542</v>
      </c>
      <c r="Y2039" t="s">
        <v>532</v>
      </c>
      <c r="Z2039" t="s">
        <v>533</v>
      </c>
      <c r="AA2039" t="s">
        <v>28</v>
      </c>
      <c r="AB2039" s="3">
        <v>1080</v>
      </c>
      <c r="AC2039">
        <v>0</v>
      </c>
      <c r="AD2039">
        <v>0</v>
      </c>
      <c r="AE2039" s="3">
        <v>1080</v>
      </c>
      <c r="AF2039" s="3">
        <f t="shared" si="130"/>
        <v>0</v>
      </c>
      <c r="AG2039" s="3">
        <v>1080</v>
      </c>
      <c r="AH2039" s="3">
        <f t="shared" si="134"/>
        <v>1115.6399999999999</v>
      </c>
      <c r="AI2039" s="3">
        <f t="shared" si="135"/>
        <v>1151.3404799999998</v>
      </c>
      <c r="AJ2039">
        <v>0</v>
      </c>
      <c r="AK2039">
        <v>0</v>
      </c>
      <c r="AL2039">
        <v>0</v>
      </c>
      <c r="AM2039">
        <f t="shared" si="133"/>
        <v>0</v>
      </c>
      <c r="AN2039">
        <v>1080</v>
      </c>
      <c r="AO2039">
        <v>0</v>
      </c>
    </row>
    <row r="2040" spans="1:41" hidden="1" x14ac:dyDescent="0.3">
      <c r="A2040">
        <v>12043</v>
      </c>
      <c r="B2040">
        <v>224978</v>
      </c>
      <c r="C2040">
        <v>257116</v>
      </c>
      <c r="D2040">
        <v>6240</v>
      </c>
      <c r="G2040" t="s">
        <v>1839</v>
      </c>
      <c r="H2040" t="s">
        <v>1840</v>
      </c>
      <c r="I2040">
        <v>0</v>
      </c>
      <c r="J2040" t="s">
        <v>519</v>
      </c>
      <c r="K2040" t="s">
        <v>520</v>
      </c>
      <c r="L2040">
        <v>1</v>
      </c>
      <c r="M2040">
        <v>3</v>
      </c>
      <c r="N2040" t="s">
        <v>1837</v>
      </c>
      <c r="O2040" t="s">
        <v>704</v>
      </c>
      <c r="P2040" t="s">
        <v>705</v>
      </c>
      <c r="Q2040" t="s">
        <v>524</v>
      </c>
      <c r="R2040" t="s">
        <v>525</v>
      </c>
      <c r="S2040" t="s">
        <v>526</v>
      </c>
      <c r="T2040" t="s">
        <v>527</v>
      </c>
      <c r="U2040" t="s">
        <v>554</v>
      </c>
      <c r="V2040" t="s">
        <v>555</v>
      </c>
      <c r="W2040" t="s">
        <v>541</v>
      </c>
      <c r="X2040" t="s">
        <v>542</v>
      </c>
      <c r="Y2040" t="s">
        <v>590</v>
      </c>
      <c r="Z2040" t="s">
        <v>591</v>
      </c>
      <c r="AA2040" t="s">
        <v>29</v>
      </c>
      <c r="AB2040" s="3">
        <v>1000</v>
      </c>
      <c r="AC2040">
        <v>0</v>
      </c>
      <c r="AD2040">
        <v>0</v>
      </c>
      <c r="AE2040" s="3">
        <v>1000</v>
      </c>
      <c r="AF2040" s="3">
        <f t="shared" si="130"/>
        <v>0</v>
      </c>
      <c r="AG2040" s="3">
        <v>1000</v>
      </c>
      <c r="AH2040" s="3">
        <f t="shared" si="134"/>
        <v>1033</v>
      </c>
      <c r="AI2040" s="3">
        <f t="shared" si="135"/>
        <v>1066.056</v>
      </c>
      <c r="AJ2040">
        <v>0</v>
      </c>
      <c r="AK2040">
        <v>0</v>
      </c>
      <c r="AL2040">
        <v>0</v>
      </c>
      <c r="AM2040">
        <f t="shared" si="133"/>
        <v>0</v>
      </c>
      <c r="AN2040">
        <v>1000</v>
      </c>
      <c r="AO2040">
        <v>0</v>
      </c>
    </row>
    <row r="2041" spans="1:41" hidden="1" x14ac:dyDescent="0.3">
      <c r="A2041">
        <v>12622</v>
      </c>
      <c r="B2041">
        <v>224833</v>
      </c>
      <c r="C2041">
        <v>257030</v>
      </c>
      <c r="D2041">
        <v>8638</v>
      </c>
      <c r="G2041" t="s">
        <v>2228</v>
      </c>
      <c r="H2041" t="s">
        <v>2229</v>
      </c>
      <c r="I2041">
        <v>0</v>
      </c>
      <c r="J2041" t="s">
        <v>519</v>
      </c>
      <c r="K2041" t="s">
        <v>520</v>
      </c>
      <c r="L2041">
        <v>5</v>
      </c>
      <c r="M2041">
        <v>58</v>
      </c>
      <c r="N2041" t="s">
        <v>617</v>
      </c>
      <c r="O2041" t="s">
        <v>618</v>
      </c>
      <c r="P2041" t="s">
        <v>619</v>
      </c>
      <c r="Q2041" t="s">
        <v>524</v>
      </c>
      <c r="R2041" t="s">
        <v>525</v>
      </c>
      <c r="S2041" t="s">
        <v>526</v>
      </c>
      <c r="T2041" t="s">
        <v>527</v>
      </c>
      <c r="U2041" t="s">
        <v>779</v>
      </c>
      <c r="V2041" t="s">
        <v>780</v>
      </c>
      <c r="W2041" t="s">
        <v>541</v>
      </c>
      <c r="X2041" t="s">
        <v>542</v>
      </c>
      <c r="Y2041" t="s">
        <v>532</v>
      </c>
      <c r="Z2041" t="s">
        <v>533</v>
      </c>
      <c r="AA2041" t="s">
        <v>28</v>
      </c>
      <c r="AB2041" s="3">
        <v>1080</v>
      </c>
      <c r="AC2041">
        <v>0</v>
      </c>
      <c r="AD2041">
        <v>0</v>
      </c>
      <c r="AE2041" s="3">
        <v>1080</v>
      </c>
      <c r="AF2041" s="3">
        <f t="shared" si="130"/>
        <v>0</v>
      </c>
      <c r="AG2041" s="3">
        <v>1080</v>
      </c>
      <c r="AH2041" s="3">
        <f t="shared" si="134"/>
        <v>1115.6399999999999</v>
      </c>
      <c r="AI2041" s="3">
        <f t="shared" si="135"/>
        <v>1151.3404799999998</v>
      </c>
      <c r="AJ2041">
        <v>0</v>
      </c>
      <c r="AK2041">
        <v>0</v>
      </c>
      <c r="AL2041">
        <v>0</v>
      </c>
      <c r="AM2041">
        <f t="shared" si="133"/>
        <v>0</v>
      </c>
      <c r="AN2041">
        <v>1080</v>
      </c>
      <c r="AO2041">
        <v>0</v>
      </c>
    </row>
    <row r="2042" spans="1:41" hidden="1" x14ac:dyDescent="0.3">
      <c r="A2042">
        <v>11521</v>
      </c>
      <c r="B2042">
        <v>225867</v>
      </c>
      <c r="C2042">
        <v>257470</v>
      </c>
      <c r="D2042">
        <v>2318</v>
      </c>
      <c r="G2042" t="s">
        <v>1731</v>
      </c>
      <c r="H2042" t="s">
        <v>1732</v>
      </c>
      <c r="I2042">
        <v>0</v>
      </c>
      <c r="J2042" t="s">
        <v>519</v>
      </c>
      <c r="K2042" t="s">
        <v>520</v>
      </c>
      <c r="L2042">
        <v>6</v>
      </c>
      <c r="M2042">
        <v>73</v>
      </c>
      <c r="N2042" t="s">
        <v>817</v>
      </c>
      <c r="O2042" t="s">
        <v>818</v>
      </c>
      <c r="P2042" t="s">
        <v>819</v>
      </c>
      <c r="Q2042" t="s">
        <v>524</v>
      </c>
      <c r="R2042" t="s">
        <v>525</v>
      </c>
      <c r="S2042" t="s">
        <v>526</v>
      </c>
      <c r="T2042" t="s">
        <v>527</v>
      </c>
      <c r="U2042" t="s">
        <v>554</v>
      </c>
      <c r="V2042" t="s">
        <v>555</v>
      </c>
      <c r="W2042" t="s">
        <v>541</v>
      </c>
      <c r="X2042" t="s">
        <v>542</v>
      </c>
      <c r="Y2042" t="s">
        <v>944</v>
      </c>
      <c r="Z2042" t="s">
        <v>945</v>
      </c>
      <c r="AA2042" t="s">
        <v>29</v>
      </c>
      <c r="AB2042" s="3">
        <v>973</v>
      </c>
      <c r="AC2042">
        <v>0</v>
      </c>
      <c r="AD2042">
        <v>0</v>
      </c>
      <c r="AE2042" s="3">
        <v>973</v>
      </c>
      <c r="AF2042" s="3">
        <f t="shared" si="130"/>
        <v>0</v>
      </c>
      <c r="AG2042" s="3">
        <v>973</v>
      </c>
      <c r="AH2042" s="3">
        <f t="shared" si="134"/>
        <v>1005.1089999999999</v>
      </c>
      <c r="AI2042" s="3">
        <f t="shared" si="135"/>
        <v>1037.2724879999998</v>
      </c>
      <c r="AJ2042">
        <v>0</v>
      </c>
      <c r="AK2042">
        <v>0</v>
      </c>
      <c r="AL2042">
        <v>0</v>
      </c>
      <c r="AM2042">
        <f t="shared" si="133"/>
        <v>0</v>
      </c>
      <c r="AN2042">
        <v>973</v>
      </c>
      <c r="AO2042">
        <v>0</v>
      </c>
    </row>
    <row r="2043" spans="1:41" hidden="1" x14ac:dyDescent="0.3">
      <c r="A2043">
        <v>10760</v>
      </c>
      <c r="B2043">
        <v>206925</v>
      </c>
      <c r="C2043">
        <v>244324</v>
      </c>
      <c r="D2043">
        <v>76</v>
      </c>
      <c r="G2043" t="s">
        <v>789</v>
      </c>
      <c r="H2043" t="s">
        <v>790</v>
      </c>
      <c r="I2043">
        <v>0</v>
      </c>
      <c r="J2043" t="s">
        <v>519</v>
      </c>
      <c r="K2043" t="s">
        <v>520</v>
      </c>
      <c r="L2043">
        <v>4</v>
      </c>
      <c r="M2043">
        <v>87</v>
      </c>
      <c r="N2043" t="s">
        <v>574</v>
      </c>
      <c r="O2043" t="s">
        <v>575</v>
      </c>
      <c r="P2043" t="s">
        <v>576</v>
      </c>
      <c r="Q2043" t="s">
        <v>524</v>
      </c>
      <c r="R2043" t="s">
        <v>525</v>
      </c>
      <c r="S2043" t="s">
        <v>526</v>
      </c>
      <c r="T2043" t="s">
        <v>527</v>
      </c>
      <c r="U2043" t="s">
        <v>554</v>
      </c>
      <c r="V2043" t="s">
        <v>555</v>
      </c>
      <c r="W2043" t="s">
        <v>541</v>
      </c>
      <c r="X2043" t="s">
        <v>542</v>
      </c>
      <c r="Y2043" t="s">
        <v>729</v>
      </c>
      <c r="Z2043" t="s">
        <v>730</v>
      </c>
      <c r="AA2043" t="s">
        <v>29</v>
      </c>
      <c r="AB2043" s="3">
        <v>969</v>
      </c>
      <c r="AC2043">
        <v>0</v>
      </c>
      <c r="AD2043">
        <v>0</v>
      </c>
      <c r="AE2043" s="3">
        <v>969</v>
      </c>
      <c r="AF2043" s="3">
        <f t="shared" si="130"/>
        <v>0</v>
      </c>
      <c r="AG2043" s="3">
        <v>969</v>
      </c>
      <c r="AH2043" s="3">
        <f t="shared" si="134"/>
        <v>1000.977</v>
      </c>
      <c r="AI2043" s="3">
        <f t="shared" si="135"/>
        <v>1033.0082640000001</v>
      </c>
      <c r="AJ2043">
        <v>0</v>
      </c>
      <c r="AK2043">
        <v>0</v>
      </c>
      <c r="AL2043">
        <v>0</v>
      </c>
      <c r="AM2043">
        <f t="shared" si="133"/>
        <v>0</v>
      </c>
      <c r="AN2043">
        <v>969</v>
      </c>
      <c r="AO2043">
        <v>0</v>
      </c>
    </row>
    <row r="2044" spans="1:41" hidden="1" x14ac:dyDescent="0.3">
      <c r="A2044">
        <v>12623</v>
      </c>
      <c r="B2044">
        <v>224832</v>
      </c>
      <c r="C2044">
        <v>257029</v>
      </c>
      <c r="D2044">
        <v>8639</v>
      </c>
      <c r="G2044" t="s">
        <v>2236</v>
      </c>
      <c r="H2044" t="s">
        <v>2237</v>
      </c>
      <c r="I2044">
        <v>0</v>
      </c>
      <c r="J2044" t="s">
        <v>519</v>
      </c>
      <c r="K2044" t="s">
        <v>520</v>
      </c>
      <c r="L2044">
        <v>5</v>
      </c>
      <c r="M2044">
        <v>58</v>
      </c>
      <c r="N2044" t="s">
        <v>617</v>
      </c>
      <c r="O2044" t="s">
        <v>618</v>
      </c>
      <c r="P2044" t="s">
        <v>619</v>
      </c>
      <c r="Q2044" t="s">
        <v>524</v>
      </c>
      <c r="R2044" t="s">
        <v>525</v>
      </c>
      <c r="S2044" t="s">
        <v>526</v>
      </c>
      <c r="T2044" t="s">
        <v>527</v>
      </c>
      <c r="U2044" t="s">
        <v>779</v>
      </c>
      <c r="V2044" t="s">
        <v>780</v>
      </c>
      <c r="W2044" t="s">
        <v>541</v>
      </c>
      <c r="X2044" t="s">
        <v>542</v>
      </c>
      <c r="Y2044" t="s">
        <v>532</v>
      </c>
      <c r="Z2044" t="s">
        <v>533</v>
      </c>
      <c r="AA2044" t="s">
        <v>28</v>
      </c>
      <c r="AB2044" s="3">
        <v>1080</v>
      </c>
      <c r="AC2044">
        <v>0</v>
      </c>
      <c r="AD2044">
        <v>0</v>
      </c>
      <c r="AE2044" s="3">
        <v>1080</v>
      </c>
      <c r="AF2044" s="3">
        <f t="shared" si="130"/>
        <v>0</v>
      </c>
      <c r="AG2044" s="3">
        <v>1080</v>
      </c>
      <c r="AH2044" s="3">
        <f t="shared" si="134"/>
        <v>1115.6399999999999</v>
      </c>
      <c r="AI2044" s="3">
        <f t="shared" si="135"/>
        <v>1151.3404799999998</v>
      </c>
      <c r="AJ2044">
        <v>0</v>
      </c>
      <c r="AK2044">
        <v>0</v>
      </c>
      <c r="AL2044">
        <v>130.44</v>
      </c>
      <c r="AM2044">
        <f t="shared" si="133"/>
        <v>260.88</v>
      </c>
      <c r="AN2044">
        <v>949.56</v>
      </c>
      <c r="AO2044">
        <v>12.08</v>
      </c>
    </row>
    <row r="2045" spans="1:41" hidden="1" x14ac:dyDescent="0.3">
      <c r="A2045">
        <v>11119</v>
      </c>
      <c r="B2045">
        <v>206525</v>
      </c>
      <c r="C2045">
        <v>243931</v>
      </c>
      <c r="D2045">
        <v>435</v>
      </c>
      <c r="G2045" t="s">
        <v>1436</v>
      </c>
      <c r="H2045" t="s">
        <v>1437</v>
      </c>
      <c r="I2045">
        <v>0</v>
      </c>
      <c r="J2045" t="s">
        <v>519</v>
      </c>
      <c r="K2045" t="s">
        <v>520</v>
      </c>
      <c r="L2045">
        <v>3</v>
      </c>
      <c r="M2045">
        <v>37</v>
      </c>
      <c r="N2045" t="s">
        <v>1071</v>
      </c>
      <c r="O2045" t="s">
        <v>1072</v>
      </c>
      <c r="P2045" t="s">
        <v>1073</v>
      </c>
      <c r="Q2045" t="s">
        <v>524</v>
      </c>
      <c r="R2045" t="s">
        <v>525</v>
      </c>
      <c r="S2045" t="s">
        <v>526</v>
      </c>
      <c r="T2045" t="s">
        <v>527</v>
      </c>
      <c r="U2045" t="s">
        <v>554</v>
      </c>
      <c r="V2045" t="s">
        <v>555</v>
      </c>
      <c r="W2045" t="s">
        <v>541</v>
      </c>
      <c r="X2045" t="s">
        <v>542</v>
      </c>
      <c r="Y2045" t="s">
        <v>603</v>
      </c>
      <c r="Z2045" t="s">
        <v>604</v>
      </c>
      <c r="AA2045" t="s">
        <v>29</v>
      </c>
      <c r="AB2045" s="3">
        <v>910</v>
      </c>
      <c r="AC2045">
        <v>0</v>
      </c>
      <c r="AD2045">
        <v>0</v>
      </c>
      <c r="AE2045" s="3">
        <v>910</v>
      </c>
      <c r="AF2045" s="3">
        <f t="shared" si="130"/>
        <v>0</v>
      </c>
      <c r="AG2045" s="3">
        <v>910</v>
      </c>
      <c r="AH2045" s="3">
        <f t="shared" si="134"/>
        <v>940.03</v>
      </c>
      <c r="AI2045" s="3">
        <f t="shared" si="135"/>
        <v>970.11095999999998</v>
      </c>
      <c r="AJ2045">
        <v>0</v>
      </c>
      <c r="AK2045">
        <v>0</v>
      </c>
      <c r="AL2045">
        <v>0</v>
      </c>
      <c r="AM2045">
        <f t="shared" si="133"/>
        <v>0</v>
      </c>
      <c r="AN2045">
        <v>910</v>
      </c>
      <c r="AO2045">
        <v>0</v>
      </c>
    </row>
    <row r="2046" spans="1:41" hidden="1" x14ac:dyDescent="0.3">
      <c r="A2046">
        <v>11068</v>
      </c>
      <c r="B2046">
        <v>202813</v>
      </c>
      <c r="C2046">
        <v>240280</v>
      </c>
      <c r="D2046">
        <v>384</v>
      </c>
      <c r="G2046" t="s">
        <v>1364</v>
      </c>
      <c r="H2046" t="s">
        <v>1365</v>
      </c>
      <c r="I2046">
        <v>0</v>
      </c>
      <c r="J2046" t="s">
        <v>519</v>
      </c>
      <c r="K2046" t="s">
        <v>520</v>
      </c>
      <c r="L2046">
        <v>2</v>
      </c>
      <c r="M2046">
        <v>20</v>
      </c>
      <c r="N2046" t="s">
        <v>749</v>
      </c>
      <c r="O2046" t="s">
        <v>686</v>
      </c>
      <c r="P2046" t="s">
        <v>687</v>
      </c>
      <c r="Q2046" t="s">
        <v>524</v>
      </c>
      <c r="R2046" t="s">
        <v>525</v>
      </c>
      <c r="S2046" t="s">
        <v>526</v>
      </c>
      <c r="T2046" t="s">
        <v>527</v>
      </c>
      <c r="U2046" t="s">
        <v>554</v>
      </c>
      <c r="V2046" t="s">
        <v>555</v>
      </c>
      <c r="W2046" t="s">
        <v>541</v>
      </c>
      <c r="X2046" t="s">
        <v>542</v>
      </c>
      <c r="Y2046" t="s">
        <v>603</v>
      </c>
      <c r="Z2046" t="s">
        <v>604</v>
      </c>
      <c r="AA2046" t="s">
        <v>29</v>
      </c>
      <c r="AB2046" s="3">
        <v>881</v>
      </c>
      <c r="AC2046">
        <v>0</v>
      </c>
      <c r="AD2046">
        <v>0</v>
      </c>
      <c r="AE2046" s="3">
        <v>881</v>
      </c>
      <c r="AF2046" s="3">
        <f t="shared" si="130"/>
        <v>0</v>
      </c>
      <c r="AG2046" s="3">
        <v>881</v>
      </c>
      <c r="AH2046" s="3">
        <f t="shared" si="134"/>
        <v>910.07299999999998</v>
      </c>
      <c r="AI2046" s="3">
        <f t="shared" si="135"/>
        <v>939.195336</v>
      </c>
      <c r="AJ2046">
        <v>0</v>
      </c>
      <c r="AK2046">
        <v>0</v>
      </c>
      <c r="AL2046">
        <v>0</v>
      </c>
      <c r="AM2046">
        <f t="shared" si="133"/>
        <v>0</v>
      </c>
      <c r="AN2046">
        <v>881</v>
      </c>
      <c r="AO2046">
        <v>0</v>
      </c>
    </row>
    <row r="2047" spans="1:41" hidden="1" x14ac:dyDescent="0.3">
      <c r="A2047">
        <v>12624</v>
      </c>
      <c r="B2047">
        <v>224831</v>
      </c>
      <c r="C2047">
        <v>257028</v>
      </c>
      <c r="D2047">
        <v>8640</v>
      </c>
      <c r="G2047" t="s">
        <v>2242</v>
      </c>
      <c r="H2047" t="s">
        <v>2243</v>
      </c>
      <c r="I2047">
        <v>0</v>
      </c>
      <c r="J2047" t="s">
        <v>519</v>
      </c>
      <c r="K2047" t="s">
        <v>520</v>
      </c>
      <c r="L2047">
        <v>5</v>
      </c>
      <c r="M2047">
        <v>58</v>
      </c>
      <c r="N2047" t="s">
        <v>617</v>
      </c>
      <c r="O2047" t="s">
        <v>618</v>
      </c>
      <c r="P2047" t="s">
        <v>619</v>
      </c>
      <c r="Q2047" t="s">
        <v>524</v>
      </c>
      <c r="R2047" t="s">
        <v>525</v>
      </c>
      <c r="S2047" t="s">
        <v>526</v>
      </c>
      <c r="T2047" t="s">
        <v>527</v>
      </c>
      <c r="U2047" t="s">
        <v>779</v>
      </c>
      <c r="V2047" t="s">
        <v>780</v>
      </c>
      <c r="W2047" t="s">
        <v>541</v>
      </c>
      <c r="X2047" t="s">
        <v>542</v>
      </c>
      <c r="Y2047" t="s">
        <v>532</v>
      </c>
      <c r="Z2047" t="s">
        <v>533</v>
      </c>
      <c r="AA2047" t="s">
        <v>28</v>
      </c>
      <c r="AB2047" s="3">
        <v>1080</v>
      </c>
      <c r="AC2047">
        <v>0</v>
      </c>
      <c r="AD2047">
        <v>0</v>
      </c>
      <c r="AE2047" s="3">
        <v>1080</v>
      </c>
      <c r="AF2047" s="3">
        <f t="shared" si="130"/>
        <v>0</v>
      </c>
      <c r="AG2047" s="3">
        <v>1080</v>
      </c>
      <c r="AH2047" s="3">
        <f t="shared" si="134"/>
        <v>1115.6399999999999</v>
      </c>
      <c r="AI2047" s="3">
        <f t="shared" si="135"/>
        <v>1151.3404799999998</v>
      </c>
      <c r="AJ2047">
        <v>0</v>
      </c>
      <c r="AK2047">
        <v>0</v>
      </c>
      <c r="AL2047">
        <v>0</v>
      </c>
      <c r="AM2047">
        <f t="shared" si="133"/>
        <v>0</v>
      </c>
      <c r="AN2047">
        <v>1080</v>
      </c>
      <c r="AO2047">
        <v>0</v>
      </c>
    </row>
    <row r="2048" spans="1:41" hidden="1" x14ac:dyDescent="0.3">
      <c r="A2048">
        <v>12606</v>
      </c>
      <c r="B2048">
        <v>231942</v>
      </c>
      <c r="C2048">
        <v>256345</v>
      </c>
      <c r="D2048">
        <v>8622</v>
      </c>
      <c r="G2048" t="s">
        <v>2206</v>
      </c>
      <c r="H2048" t="s">
        <v>2207</v>
      </c>
      <c r="I2048">
        <v>0</v>
      </c>
      <c r="J2048" t="s">
        <v>519</v>
      </c>
      <c r="K2048" t="s">
        <v>520</v>
      </c>
      <c r="L2048">
        <v>5</v>
      </c>
      <c r="M2048">
        <v>58</v>
      </c>
      <c r="N2048" t="s">
        <v>617</v>
      </c>
      <c r="O2048" t="s">
        <v>618</v>
      </c>
      <c r="P2048" t="s">
        <v>619</v>
      </c>
      <c r="Q2048" t="s">
        <v>524</v>
      </c>
      <c r="R2048" t="s">
        <v>525</v>
      </c>
      <c r="S2048" t="s">
        <v>526</v>
      </c>
      <c r="T2048" t="s">
        <v>527</v>
      </c>
      <c r="U2048" t="s">
        <v>779</v>
      </c>
      <c r="V2048" t="s">
        <v>780</v>
      </c>
      <c r="W2048" t="s">
        <v>541</v>
      </c>
      <c r="X2048" t="s">
        <v>542</v>
      </c>
      <c r="Y2048" t="s">
        <v>1102</v>
      </c>
      <c r="Z2048" t="s">
        <v>1103</v>
      </c>
      <c r="AA2048" t="s">
        <v>24</v>
      </c>
      <c r="AB2048" s="3">
        <v>29160</v>
      </c>
      <c r="AC2048">
        <v>0</v>
      </c>
      <c r="AD2048">
        <v>0</v>
      </c>
      <c r="AE2048" s="3">
        <v>29160</v>
      </c>
      <c r="AF2048" s="3">
        <f t="shared" si="130"/>
        <v>0</v>
      </c>
      <c r="AG2048" s="3">
        <v>29160</v>
      </c>
      <c r="AH2048" s="3">
        <f t="shared" si="134"/>
        <v>30122.28</v>
      </c>
      <c r="AI2048" s="3">
        <f t="shared" si="135"/>
        <v>31086.19296</v>
      </c>
      <c r="AJ2048">
        <v>0</v>
      </c>
      <c r="AK2048">
        <v>0</v>
      </c>
      <c r="AL2048">
        <v>0</v>
      </c>
      <c r="AM2048">
        <f t="shared" si="133"/>
        <v>0</v>
      </c>
      <c r="AN2048">
        <v>29160</v>
      </c>
      <c r="AO2048">
        <v>0</v>
      </c>
    </row>
    <row r="2049" spans="1:41" hidden="1" x14ac:dyDescent="0.3">
      <c r="A2049">
        <v>11507</v>
      </c>
      <c r="B2049">
        <v>225899</v>
      </c>
      <c r="C2049">
        <v>257492</v>
      </c>
      <c r="D2049">
        <v>2304</v>
      </c>
      <c r="G2049" t="s">
        <v>1703</v>
      </c>
      <c r="H2049" t="s">
        <v>1704</v>
      </c>
      <c r="I2049">
        <v>0</v>
      </c>
      <c r="J2049" t="s">
        <v>519</v>
      </c>
      <c r="K2049" t="s">
        <v>520</v>
      </c>
      <c r="L2049">
        <v>5</v>
      </c>
      <c r="M2049">
        <v>58</v>
      </c>
      <c r="N2049" t="s">
        <v>617</v>
      </c>
      <c r="O2049" t="s">
        <v>618</v>
      </c>
      <c r="P2049" t="s">
        <v>619</v>
      </c>
      <c r="Q2049" t="s">
        <v>524</v>
      </c>
      <c r="R2049" t="s">
        <v>525</v>
      </c>
      <c r="S2049" t="s">
        <v>526</v>
      </c>
      <c r="T2049" t="s">
        <v>527</v>
      </c>
      <c r="U2049" t="s">
        <v>554</v>
      </c>
      <c r="V2049" t="s">
        <v>555</v>
      </c>
      <c r="W2049" t="s">
        <v>541</v>
      </c>
      <c r="X2049" t="s">
        <v>542</v>
      </c>
      <c r="Y2049" t="s">
        <v>944</v>
      </c>
      <c r="Z2049" t="s">
        <v>945</v>
      </c>
      <c r="AA2049" t="s">
        <v>29</v>
      </c>
      <c r="AB2049" s="3">
        <v>876</v>
      </c>
      <c r="AC2049">
        <v>0</v>
      </c>
      <c r="AD2049">
        <v>0</v>
      </c>
      <c r="AE2049" s="3">
        <v>876</v>
      </c>
      <c r="AF2049" s="3">
        <f t="shared" si="130"/>
        <v>0</v>
      </c>
      <c r="AG2049" s="3">
        <v>876</v>
      </c>
      <c r="AH2049" s="3">
        <f t="shared" si="134"/>
        <v>904.9079999999999</v>
      </c>
      <c r="AI2049" s="3">
        <f t="shared" si="135"/>
        <v>933.86505599999987</v>
      </c>
      <c r="AJ2049">
        <v>0</v>
      </c>
      <c r="AK2049">
        <v>0</v>
      </c>
      <c r="AL2049">
        <v>0</v>
      </c>
      <c r="AM2049">
        <f t="shared" si="133"/>
        <v>0</v>
      </c>
      <c r="AN2049">
        <v>876</v>
      </c>
      <c r="AO2049">
        <v>0</v>
      </c>
    </row>
    <row r="2050" spans="1:41" hidden="1" x14ac:dyDescent="0.3">
      <c r="A2050">
        <v>11145</v>
      </c>
      <c r="B2050">
        <v>202143</v>
      </c>
      <c r="C2050">
        <v>239618</v>
      </c>
      <c r="D2050">
        <v>461</v>
      </c>
      <c r="G2050" t="s">
        <v>1484</v>
      </c>
      <c r="H2050" t="s">
        <v>1485</v>
      </c>
      <c r="I2050">
        <v>0</v>
      </c>
      <c r="J2050" t="s">
        <v>519</v>
      </c>
      <c r="K2050" t="s">
        <v>520</v>
      </c>
      <c r="L2050">
        <v>6</v>
      </c>
      <c r="M2050">
        <v>62</v>
      </c>
      <c r="N2050" t="s">
        <v>785</v>
      </c>
      <c r="O2050" t="s">
        <v>545</v>
      </c>
      <c r="P2050" t="s">
        <v>546</v>
      </c>
      <c r="Q2050" t="s">
        <v>524</v>
      </c>
      <c r="R2050" t="s">
        <v>525</v>
      </c>
      <c r="S2050" t="s">
        <v>526</v>
      </c>
      <c r="T2050" t="s">
        <v>527</v>
      </c>
      <c r="U2050" t="s">
        <v>554</v>
      </c>
      <c r="V2050" t="s">
        <v>555</v>
      </c>
      <c r="W2050" t="s">
        <v>541</v>
      </c>
      <c r="X2050" t="s">
        <v>542</v>
      </c>
      <c r="Y2050" t="s">
        <v>1486</v>
      </c>
      <c r="Z2050" t="s">
        <v>1487</v>
      </c>
      <c r="AA2050" t="s">
        <v>29</v>
      </c>
      <c r="AB2050" s="3">
        <v>871</v>
      </c>
      <c r="AC2050">
        <v>0</v>
      </c>
      <c r="AD2050">
        <v>0</v>
      </c>
      <c r="AE2050" s="3">
        <v>871</v>
      </c>
      <c r="AF2050" s="3">
        <f t="shared" ref="AF2050:AF2113" si="136">AG2050-AE2050</f>
        <v>0</v>
      </c>
      <c r="AG2050" s="3">
        <v>871</v>
      </c>
      <c r="AH2050" s="3">
        <f t="shared" si="134"/>
        <v>899.74299999999994</v>
      </c>
      <c r="AI2050" s="3">
        <f t="shared" si="135"/>
        <v>928.53477599999997</v>
      </c>
      <c r="AJ2050">
        <v>0</v>
      </c>
      <c r="AK2050">
        <v>0</v>
      </c>
      <c r="AL2050">
        <v>0</v>
      </c>
      <c r="AM2050">
        <f t="shared" ref="AM2050:AM2113" si="137">AL2050*2</f>
        <v>0</v>
      </c>
      <c r="AN2050">
        <v>871</v>
      </c>
      <c r="AO2050">
        <v>0</v>
      </c>
    </row>
    <row r="2051" spans="1:41" hidden="1" x14ac:dyDescent="0.3">
      <c r="A2051">
        <v>12625</v>
      </c>
      <c r="B2051">
        <v>224829</v>
      </c>
      <c r="C2051">
        <v>257026</v>
      </c>
      <c r="D2051">
        <v>8641</v>
      </c>
      <c r="G2051" t="s">
        <v>2244</v>
      </c>
      <c r="H2051" t="s">
        <v>2245</v>
      </c>
      <c r="I2051">
        <v>0</v>
      </c>
      <c r="J2051" t="s">
        <v>519</v>
      </c>
      <c r="K2051" t="s">
        <v>520</v>
      </c>
      <c r="L2051">
        <v>5</v>
      </c>
      <c r="M2051">
        <v>58</v>
      </c>
      <c r="N2051" t="s">
        <v>617</v>
      </c>
      <c r="O2051" t="s">
        <v>618</v>
      </c>
      <c r="P2051" t="s">
        <v>619</v>
      </c>
      <c r="Q2051" t="s">
        <v>524</v>
      </c>
      <c r="R2051" t="s">
        <v>525</v>
      </c>
      <c r="S2051" t="s">
        <v>526</v>
      </c>
      <c r="T2051" t="s">
        <v>527</v>
      </c>
      <c r="U2051" t="s">
        <v>779</v>
      </c>
      <c r="V2051" t="s">
        <v>780</v>
      </c>
      <c r="W2051" t="s">
        <v>541</v>
      </c>
      <c r="X2051" t="s">
        <v>542</v>
      </c>
      <c r="Y2051" t="s">
        <v>532</v>
      </c>
      <c r="Z2051" t="s">
        <v>533</v>
      </c>
      <c r="AA2051" t="s">
        <v>28</v>
      </c>
      <c r="AB2051" s="3">
        <v>1080</v>
      </c>
      <c r="AC2051">
        <v>0</v>
      </c>
      <c r="AD2051">
        <v>0</v>
      </c>
      <c r="AE2051" s="3">
        <v>1080</v>
      </c>
      <c r="AF2051" s="3">
        <f t="shared" si="136"/>
        <v>0</v>
      </c>
      <c r="AG2051" s="3">
        <v>1080</v>
      </c>
      <c r="AH2051" s="3">
        <f t="shared" si="134"/>
        <v>1115.6399999999999</v>
      </c>
      <c r="AI2051" s="3">
        <f t="shared" si="135"/>
        <v>1151.3404799999998</v>
      </c>
      <c r="AJ2051">
        <v>0</v>
      </c>
      <c r="AK2051">
        <v>0</v>
      </c>
      <c r="AL2051">
        <v>0</v>
      </c>
      <c r="AM2051">
        <f t="shared" si="137"/>
        <v>0</v>
      </c>
      <c r="AN2051">
        <v>1080</v>
      </c>
      <c r="AO2051">
        <v>0</v>
      </c>
    </row>
    <row r="2052" spans="1:41" hidden="1" x14ac:dyDescent="0.3">
      <c r="A2052">
        <v>10697</v>
      </c>
      <c r="B2052">
        <v>224418</v>
      </c>
      <c r="C2052">
        <v>256821</v>
      </c>
      <c r="D2052">
        <v>13</v>
      </c>
      <c r="G2052" t="s">
        <v>582</v>
      </c>
      <c r="H2052" t="s">
        <v>583</v>
      </c>
      <c r="I2052">
        <v>0</v>
      </c>
      <c r="J2052" t="s">
        <v>519</v>
      </c>
      <c r="K2052" t="s">
        <v>520</v>
      </c>
      <c r="L2052">
        <v>5</v>
      </c>
      <c r="M2052">
        <v>91</v>
      </c>
      <c r="N2052" t="s">
        <v>584</v>
      </c>
      <c r="O2052" t="s">
        <v>545</v>
      </c>
      <c r="P2052" t="s">
        <v>546</v>
      </c>
      <c r="Q2052" t="s">
        <v>524</v>
      </c>
      <c r="R2052" t="s">
        <v>525</v>
      </c>
      <c r="S2052" t="s">
        <v>526</v>
      </c>
      <c r="T2052" t="s">
        <v>527</v>
      </c>
      <c r="U2052" t="s">
        <v>539</v>
      </c>
      <c r="V2052" t="s">
        <v>540</v>
      </c>
      <c r="W2052" t="s">
        <v>541</v>
      </c>
      <c r="X2052" t="s">
        <v>542</v>
      </c>
      <c r="Y2052" t="s">
        <v>532</v>
      </c>
      <c r="Z2052" t="s">
        <v>533</v>
      </c>
      <c r="AA2052" t="s">
        <v>28</v>
      </c>
      <c r="AB2052" s="3">
        <v>1056</v>
      </c>
      <c r="AC2052">
        <v>0</v>
      </c>
      <c r="AD2052">
        <v>0</v>
      </c>
      <c r="AE2052" s="3">
        <v>1056</v>
      </c>
      <c r="AF2052" s="3">
        <f t="shared" si="136"/>
        <v>0</v>
      </c>
      <c r="AG2052" s="3">
        <v>1056</v>
      </c>
      <c r="AH2052" s="3">
        <f t="shared" si="134"/>
        <v>1090.848</v>
      </c>
      <c r="AI2052" s="3">
        <f t="shared" si="135"/>
        <v>1125.755136</v>
      </c>
      <c r="AJ2052">
        <v>0</v>
      </c>
      <c r="AK2052">
        <v>0</v>
      </c>
      <c r="AL2052">
        <v>0</v>
      </c>
      <c r="AM2052">
        <f t="shared" si="137"/>
        <v>0</v>
      </c>
      <c r="AN2052">
        <v>1056</v>
      </c>
      <c r="AO2052">
        <v>0</v>
      </c>
    </row>
    <row r="2053" spans="1:41" hidden="1" x14ac:dyDescent="0.3">
      <c r="A2053">
        <v>12045</v>
      </c>
      <c r="B2053">
        <v>226007</v>
      </c>
      <c r="C2053">
        <v>257586</v>
      </c>
      <c r="D2053">
        <v>6242</v>
      </c>
      <c r="G2053" t="s">
        <v>1844</v>
      </c>
      <c r="H2053" t="s">
        <v>1845</v>
      </c>
      <c r="I2053">
        <v>0</v>
      </c>
      <c r="J2053" t="s">
        <v>519</v>
      </c>
      <c r="K2053" t="s">
        <v>520</v>
      </c>
      <c r="L2053">
        <v>6</v>
      </c>
      <c r="M2053">
        <v>75</v>
      </c>
      <c r="N2053" t="s">
        <v>635</v>
      </c>
      <c r="O2053" t="s">
        <v>636</v>
      </c>
      <c r="P2053" t="s">
        <v>637</v>
      </c>
      <c r="Q2053" t="s">
        <v>524</v>
      </c>
      <c r="R2053" t="s">
        <v>525</v>
      </c>
      <c r="S2053" t="s">
        <v>526</v>
      </c>
      <c r="T2053" t="s">
        <v>527</v>
      </c>
      <c r="U2053" t="s">
        <v>554</v>
      </c>
      <c r="V2053" t="s">
        <v>555</v>
      </c>
      <c r="W2053" t="s">
        <v>541</v>
      </c>
      <c r="X2053" t="s">
        <v>542</v>
      </c>
      <c r="Y2053" t="s">
        <v>1486</v>
      </c>
      <c r="Z2053" t="s">
        <v>1487</v>
      </c>
      <c r="AA2053" t="s">
        <v>29</v>
      </c>
      <c r="AB2053" s="3">
        <v>871</v>
      </c>
      <c r="AC2053">
        <v>0</v>
      </c>
      <c r="AD2053">
        <v>0</v>
      </c>
      <c r="AE2053" s="3">
        <v>871</v>
      </c>
      <c r="AF2053" s="3">
        <f t="shared" si="136"/>
        <v>0</v>
      </c>
      <c r="AG2053" s="3">
        <v>871</v>
      </c>
      <c r="AH2053" s="3">
        <f t="shared" si="134"/>
        <v>899.74299999999994</v>
      </c>
      <c r="AI2053" s="3">
        <f t="shared" si="135"/>
        <v>928.53477599999997</v>
      </c>
      <c r="AJ2053">
        <v>0</v>
      </c>
      <c r="AK2053">
        <v>0</v>
      </c>
      <c r="AL2053">
        <v>0</v>
      </c>
      <c r="AM2053">
        <f t="shared" si="137"/>
        <v>0</v>
      </c>
      <c r="AN2053">
        <v>871</v>
      </c>
      <c r="AO2053">
        <v>0</v>
      </c>
    </row>
    <row r="2054" spans="1:41" hidden="1" x14ac:dyDescent="0.3">
      <c r="A2054">
        <v>12607</v>
      </c>
      <c r="B2054">
        <v>231946</v>
      </c>
      <c r="C2054">
        <v>256348</v>
      </c>
      <c r="D2054">
        <v>8623</v>
      </c>
      <c r="G2054" t="s">
        <v>2208</v>
      </c>
      <c r="H2054" t="s">
        <v>2209</v>
      </c>
      <c r="I2054">
        <v>0</v>
      </c>
      <c r="J2054" t="s">
        <v>519</v>
      </c>
      <c r="K2054" t="s">
        <v>520</v>
      </c>
      <c r="L2054">
        <v>5</v>
      </c>
      <c r="M2054">
        <v>58</v>
      </c>
      <c r="N2054" t="s">
        <v>617</v>
      </c>
      <c r="O2054" t="s">
        <v>618</v>
      </c>
      <c r="P2054" t="s">
        <v>619</v>
      </c>
      <c r="Q2054" t="s">
        <v>524</v>
      </c>
      <c r="R2054" t="s">
        <v>525</v>
      </c>
      <c r="S2054" t="s">
        <v>526</v>
      </c>
      <c r="T2054" t="s">
        <v>527</v>
      </c>
      <c r="U2054" t="s">
        <v>779</v>
      </c>
      <c r="V2054" t="s">
        <v>780</v>
      </c>
      <c r="W2054" t="s">
        <v>541</v>
      </c>
      <c r="X2054" t="s">
        <v>542</v>
      </c>
      <c r="Y2054" t="s">
        <v>1102</v>
      </c>
      <c r="Z2054" t="s">
        <v>1103</v>
      </c>
      <c r="AA2054" t="s">
        <v>24</v>
      </c>
      <c r="AB2054" s="3">
        <v>29160</v>
      </c>
      <c r="AC2054">
        <v>0</v>
      </c>
      <c r="AD2054">
        <v>0</v>
      </c>
      <c r="AE2054" s="3">
        <v>29160</v>
      </c>
      <c r="AF2054" s="3">
        <f t="shared" si="136"/>
        <v>0</v>
      </c>
      <c r="AG2054" s="3">
        <v>29160</v>
      </c>
      <c r="AH2054" s="3">
        <f t="shared" si="134"/>
        <v>30122.28</v>
      </c>
      <c r="AI2054" s="3">
        <f t="shared" si="135"/>
        <v>31086.19296</v>
      </c>
      <c r="AJ2054">
        <v>0</v>
      </c>
      <c r="AK2054">
        <v>0</v>
      </c>
      <c r="AL2054">
        <v>0</v>
      </c>
      <c r="AM2054">
        <f t="shared" si="137"/>
        <v>0</v>
      </c>
      <c r="AN2054">
        <v>29160</v>
      </c>
      <c r="AO2054">
        <v>0</v>
      </c>
    </row>
    <row r="2055" spans="1:41" hidden="1" x14ac:dyDescent="0.3">
      <c r="A2055">
        <v>12046</v>
      </c>
      <c r="B2055">
        <v>226008</v>
      </c>
      <c r="C2055">
        <v>257587</v>
      </c>
      <c r="D2055">
        <v>6243</v>
      </c>
      <c r="G2055" t="s">
        <v>1846</v>
      </c>
      <c r="H2055" t="s">
        <v>1847</v>
      </c>
      <c r="I2055">
        <v>0</v>
      </c>
      <c r="J2055" t="s">
        <v>519</v>
      </c>
      <c r="K2055" t="s">
        <v>520</v>
      </c>
      <c r="L2055">
        <v>6</v>
      </c>
      <c r="M2055">
        <v>75</v>
      </c>
      <c r="N2055" t="s">
        <v>635</v>
      </c>
      <c r="O2055" t="s">
        <v>636</v>
      </c>
      <c r="P2055" t="s">
        <v>637</v>
      </c>
      <c r="Q2055" t="s">
        <v>524</v>
      </c>
      <c r="R2055" t="s">
        <v>525</v>
      </c>
      <c r="S2055" t="s">
        <v>526</v>
      </c>
      <c r="T2055" t="s">
        <v>527</v>
      </c>
      <c r="U2055" t="s">
        <v>554</v>
      </c>
      <c r="V2055" t="s">
        <v>555</v>
      </c>
      <c r="W2055" t="s">
        <v>1039</v>
      </c>
      <c r="X2055" t="s">
        <v>1040</v>
      </c>
      <c r="Y2055" t="s">
        <v>1486</v>
      </c>
      <c r="Z2055" t="s">
        <v>1487</v>
      </c>
      <c r="AA2055" t="s">
        <v>29</v>
      </c>
      <c r="AB2055" s="3">
        <v>871</v>
      </c>
      <c r="AC2055">
        <v>0</v>
      </c>
      <c r="AD2055">
        <v>0</v>
      </c>
      <c r="AE2055" s="3">
        <v>871</v>
      </c>
      <c r="AF2055" s="3">
        <f t="shared" si="136"/>
        <v>0</v>
      </c>
      <c r="AG2055" s="3">
        <v>871</v>
      </c>
      <c r="AH2055" s="3">
        <f t="shared" si="134"/>
        <v>899.74299999999994</v>
      </c>
      <c r="AI2055" s="3">
        <f t="shared" si="135"/>
        <v>928.53477599999997</v>
      </c>
      <c r="AJ2055">
        <v>0</v>
      </c>
      <c r="AK2055">
        <v>0</v>
      </c>
      <c r="AL2055">
        <v>0</v>
      </c>
      <c r="AM2055">
        <f t="shared" si="137"/>
        <v>0</v>
      </c>
      <c r="AN2055">
        <v>871</v>
      </c>
      <c r="AO2055">
        <v>0</v>
      </c>
    </row>
    <row r="2056" spans="1:41" hidden="1" x14ac:dyDescent="0.3">
      <c r="A2056">
        <v>10793</v>
      </c>
      <c r="B2056">
        <v>205025</v>
      </c>
      <c r="C2056">
        <v>242454</v>
      </c>
      <c r="D2056">
        <v>109</v>
      </c>
      <c r="G2056" t="s">
        <v>878</v>
      </c>
      <c r="H2056" t="s">
        <v>879</v>
      </c>
      <c r="I2056">
        <v>0</v>
      </c>
      <c r="J2056" t="s">
        <v>519</v>
      </c>
      <c r="K2056" t="s">
        <v>520</v>
      </c>
      <c r="L2056">
        <v>10</v>
      </c>
      <c r="M2056">
        <v>104</v>
      </c>
      <c r="N2056" t="s">
        <v>564</v>
      </c>
      <c r="O2056" t="s">
        <v>565</v>
      </c>
      <c r="P2056" t="s">
        <v>566</v>
      </c>
      <c r="Q2056" t="s">
        <v>524</v>
      </c>
      <c r="R2056" t="s">
        <v>525</v>
      </c>
      <c r="S2056" t="s">
        <v>526</v>
      </c>
      <c r="T2056" t="s">
        <v>527</v>
      </c>
      <c r="U2056" t="s">
        <v>554</v>
      </c>
      <c r="V2056" t="s">
        <v>555</v>
      </c>
      <c r="W2056" t="s">
        <v>541</v>
      </c>
      <c r="X2056" t="s">
        <v>542</v>
      </c>
      <c r="Y2056" t="s">
        <v>884</v>
      </c>
      <c r="Z2056" t="s">
        <v>885</v>
      </c>
      <c r="AA2056" t="s">
        <v>29</v>
      </c>
      <c r="AB2056" s="3">
        <v>863</v>
      </c>
      <c r="AC2056">
        <v>0</v>
      </c>
      <c r="AD2056">
        <v>0</v>
      </c>
      <c r="AE2056" s="3">
        <v>863</v>
      </c>
      <c r="AF2056" s="3">
        <f t="shared" si="136"/>
        <v>0</v>
      </c>
      <c r="AG2056" s="3">
        <v>863</v>
      </c>
      <c r="AH2056" s="3">
        <f t="shared" si="134"/>
        <v>891.47899999999993</v>
      </c>
      <c r="AI2056" s="3">
        <f t="shared" si="135"/>
        <v>920.00632799999994</v>
      </c>
      <c r="AJ2056">
        <v>0</v>
      </c>
      <c r="AK2056">
        <v>0</v>
      </c>
      <c r="AL2056">
        <v>0</v>
      </c>
      <c r="AM2056">
        <f t="shared" si="137"/>
        <v>0</v>
      </c>
      <c r="AN2056">
        <v>863</v>
      </c>
      <c r="AO2056">
        <v>0</v>
      </c>
    </row>
    <row r="2057" spans="1:41" hidden="1" x14ac:dyDescent="0.3">
      <c r="A2057">
        <v>12617</v>
      </c>
      <c r="B2057">
        <v>231963</v>
      </c>
      <c r="C2057">
        <v>256364</v>
      </c>
      <c r="D2057">
        <v>8633</v>
      </c>
      <c r="G2057" t="s">
        <v>2210</v>
      </c>
      <c r="H2057" t="s">
        <v>2211</v>
      </c>
      <c r="I2057">
        <v>0</v>
      </c>
      <c r="J2057" t="s">
        <v>519</v>
      </c>
      <c r="K2057" t="s">
        <v>520</v>
      </c>
      <c r="L2057">
        <v>5</v>
      </c>
      <c r="M2057">
        <v>58</v>
      </c>
      <c r="N2057" t="s">
        <v>617</v>
      </c>
      <c r="O2057" t="s">
        <v>618</v>
      </c>
      <c r="P2057" t="s">
        <v>619</v>
      </c>
      <c r="Q2057" t="s">
        <v>524</v>
      </c>
      <c r="R2057" t="s">
        <v>525</v>
      </c>
      <c r="S2057" t="s">
        <v>526</v>
      </c>
      <c r="T2057" t="s">
        <v>527</v>
      </c>
      <c r="U2057" t="s">
        <v>779</v>
      </c>
      <c r="V2057" t="s">
        <v>780</v>
      </c>
      <c r="W2057" t="s">
        <v>541</v>
      </c>
      <c r="X2057" t="s">
        <v>542</v>
      </c>
      <c r="Y2057" t="s">
        <v>1102</v>
      </c>
      <c r="Z2057" t="s">
        <v>1103</v>
      </c>
      <c r="AA2057" t="s">
        <v>24</v>
      </c>
      <c r="AB2057" s="3">
        <v>29160</v>
      </c>
      <c r="AC2057">
        <v>0</v>
      </c>
      <c r="AD2057">
        <v>0</v>
      </c>
      <c r="AE2057" s="3">
        <v>29160</v>
      </c>
      <c r="AF2057" s="3">
        <f t="shared" si="136"/>
        <v>0</v>
      </c>
      <c r="AG2057" s="3">
        <v>29160</v>
      </c>
      <c r="AH2057" s="3">
        <f t="shared" si="134"/>
        <v>30122.28</v>
      </c>
      <c r="AI2057" s="3">
        <f t="shared" si="135"/>
        <v>31086.19296</v>
      </c>
      <c r="AJ2057">
        <v>0</v>
      </c>
      <c r="AK2057">
        <v>0</v>
      </c>
      <c r="AL2057">
        <v>0</v>
      </c>
      <c r="AM2057">
        <f t="shared" si="137"/>
        <v>0</v>
      </c>
      <c r="AN2057">
        <v>29160</v>
      </c>
      <c r="AO2057">
        <v>0</v>
      </c>
    </row>
    <row r="2058" spans="1:41" hidden="1" x14ac:dyDescent="0.3">
      <c r="A2058">
        <v>10785</v>
      </c>
      <c r="B2058">
        <v>224875</v>
      </c>
      <c r="C2058">
        <v>257053</v>
      </c>
      <c r="D2058">
        <v>101</v>
      </c>
      <c r="G2058" t="s">
        <v>863</v>
      </c>
      <c r="H2058" t="s">
        <v>864</v>
      </c>
      <c r="I2058">
        <v>0</v>
      </c>
      <c r="J2058" t="s">
        <v>519</v>
      </c>
      <c r="K2058" t="s">
        <v>520</v>
      </c>
      <c r="L2058">
        <v>3</v>
      </c>
      <c r="M2058">
        <v>35</v>
      </c>
      <c r="N2058" t="s">
        <v>569</v>
      </c>
      <c r="O2058" t="s">
        <v>570</v>
      </c>
      <c r="P2058" t="s">
        <v>571</v>
      </c>
      <c r="Q2058" t="s">
        <v>524</v>
      </c>
      <c r="R2058" t="s">
        <v>525</v>
      </c>
      <c r="S2058" t="s">
        <v>526</v>
      </c>
      <c r="T2058" t="s">
        <v>527</v>
      </c>
      <c r="U2058" t="s">
        <v>539</v>
      </c>
      <c r="V2058" t="s">
        <v>540</v>
      </c>
      <c r="W2058" t="s">
        <v>541</v>
      </c>
      <c r="X2058" t="s">
        <v>542</v>
      </c>
      <c r="Y2058" t="s">
        <v>532</v>
      </c>
      <c r="Z2058" t="s">
        <v>533</v>
      </c>
      <c r="AA2058" t="s">
        <v>28</v>
      </c>
      <c r="AB2058" s="3">
        <v>1000</v>
      </c>
      <c r="AC2058">
        <v>0</v>
      </c>
      <c r="AD2058">
        <v>0</v>
      </c>
      <c r="AE2058" s="3">
        <v>1000</v>
      </c>
      <c r="AF2058" s="3">
        <f t="shared" si="136"/>
        <v>0</v>
      </c>
      <c r="AG2058" s="3">
        <v>1000</v>
      </c>
      <c r="AH2058" s="3">
        <f t="shared" si="134"/>
        <v>1033</v>
      </c>
      <c r="AI2058" s="3">
        <f t="shared" si="135"/>
        <v>1066.056</v>
      </c>
      <c r="AJ2058">
        <v>0</v>
      </c>
      <c r="AK2058">
        <v>0</v>
      </c>
      <c r="AL2058">
        <v>0</v>
      </c>
      <c r="AM2058">
        <f t="shared" si="137"/>
        <v>0</v>
      </c>
      <c r="AN2058">
        <v>1000</v>
      </c>
      <c r="AO2058">
        <v>0</v>
      </c>
    </row>
    <row r="2059" spans="1:41" hidden="1" x14ac:dyDescent="0.3">
      <c r="A2059">
        <v>12268</v>
      </c>
      <c r="B2059">
        <v>225779</v>
      </c>
      <c r="C2059">
        <v>257390</v>
      </c>
      <c r="D2059">
        <v>6613</v>
      </c>
      <c r="G2059" t="s">
        <v>1966</v>
      </c>
      <c r="H2059" t="s">
        <v>1967</v>
      </c>
      <c r="I2059">
        <v>0</v>
      </c>
      <c r="J2059" t="s">
        <v>519</v>
      </c>
      <c r="K2059" t="s">
        <v>520</v>
      </c>
      <c r="L2059">
        <v>5</v>
      </c>
      <c r="M2059">
        <v>58</v>
      </c>
      <c r="N2059" t="s">
        <v>617</v>
      </c>
      <c r="O2059" t="s">
        <v>618</v>
      </c>
      <c r="P2059" t="s">
        <v>619</v>
      </c>
      <c r="Q2059" t="s">
        <v>524</v>
      </c>
      <c r="R2059" t="s">
        <v>525</v>
      </c>
      <c r="S2059" t="s">
        <v>526</v>
      </c>
      <c r="T2059" t="s">
        <v>527</v>
      </c>
      <c r="U2059" t="s">
        <v>779</v>
      </c>
      <c r="V2059" t="s">
        <v>780</v>
      </c>
      <c r="W2059" t="s">
        <v>541</v>
      </c>
      <c r="X2059" t="s">
        <v>542</v>
      </c>
      <c r="Y2059" t="s">
        <v>1442</v>
      </c>
      <c r="Z2059" t="s">
        <v>1443</v>
      </c>
      <c r="AA2059" t="s">
        <v>29</v>
      </c>
      <c r="AB2059" s="3">
        <v>524</v>
      </c>
      <c r="AC2059">
        <v>300</v>
      </c>
      <c r="AD2059">
        <v>0</v>
      </c>
      <c r="AE2059" s="3">
        <v>824</v>
      </c>
      <c r="AF2059" s="3">
        <f t="shared" si="136"/>
        <v>0</v>
      </c>
      <c r="AG2059" s="3">
        <v>824</v>
      </c>
      <c r="AH2059" s="3">
        <f t="shared" si="134"/>
        <v>851.19199999999989</v>
      </c>
      <c r="AI2059" s="3">
        <f t="shared" si="135"/>
        <v>878.43014399999993</v>
      </c>
      <c r="AJ2059">
        <v>0</v>
      </c>
      <c r="AK2059">
        <v>0</v>
      </c>
      <c r="AL2059">
        <v>732</v>
      </c>
      <c r="AM2059">
        <f t="shared" si="137"/>
        <v>1464</v>
      </c>
      <c r="AN2059">
        <v>92</v>
      </c>
      <c r="AO2059">
        <v>88.83</v>
      </c>
    </row>
    <row r="2060" spans="1:41" hidden="1" x14ac:dyDescent="0.3">
      <c r="A2060">
        <v>10821</v>
      </c>
      <c r="B2060">
        <v>199377</v>
      </c>
      <c r="C2060">
        <v>236889</v>
      </c>
      <c r="D2060">
        <v>137</v>
      </c>
      <c r="G2060" t="s">
        <v>931</v>
      </c>
      <c r="H2060" t="s">
        <v>932</v>
      </c>
      <c r="I2060">
        <v>0</v>
      </c>
      <c r="J2060" t="s">
        <v>519</v>
      </c>
      <c r="K2060" t="s">
        <v>520</v>
      </c>
      <c r="L2060">
        <v>6</v>
      </c>
      <c r="M2060">
        <v>74</v>
      </c>
      <c r="N2060" t="s">
        <v>933</v>
      </c>
      <c r="O2060" t="s">
        <v>818</v>
      </c>
      <c r="P2060" t="s">
        <v>819</v>
      </c>
      <c r="Q2060" t="s">
        <v>524</v>
      </c>
      <c r="R2060" t="s">
        <v>525</v>
      </c>
      <c r="S2060" t="s">
        <v>526</v>
      </c>
      <c r="T2060" t="s">
        <v>527</v>
      </c>
      <c r="U2060" t="s">
        <v>539</v>
      </c>
      <c r="V2060" t="s">
        <v>540</v>
      </c>
      <c r="W2060" t="s">
        <v>541</v>
      </c>
      <c r="X2060" t="s">
        <v>542</v>
      </c>
      <c r="Y2060" t="s">
        <v>532</v>
      </c>
      <c r="Z2060" t="s">
        <v>533</v>
      </c>
      <c r="AA2060" t="s">
        <v>28</v>
      </c>
      <c r="AB2060" s="3">
        <v>1000</v>
      </c>
      <c r="AC2060">
        <v>0</v>
      </c>
      <c r="AD2060">
        <v>0</v>
      </c>
      <c r="AE2060" s="3">
        <v>1000</v>
      </c>
      <c r="AF2060" s="3">
        <f t="shared" si="136"/>
        <v>0</v>
      </c>
      <c r="AG2060" s="3">
        <v>1000</v>
      </c>
      <c r="AH2060" s="3">
        <f t="shared" si="134"/>
        <v>1033</v>
      </c>
      <c r="AI2060" s="3">
        <f t="shared" si="135"/>
        <v>1066.056</v>
      </c>
      <c r="AJ2060">
        <v>0</v>
      </c>
      <c r="AK2060">
        <v>0</v>
      </c>
      <c r="AL2060">
        <v>0</v>
      </c>
      <c r="AM2060">
        <f t="shared" si="137"/>
        <v>0</v>
      </c>
      <c r="AN2060">
        <v>1000</v>
      </c>
      <c r="AO2060">
        <v>0</v>
      </c>
    </row>
    <row r="2061" spans="1:41" hidden="1" x14ac:dyDescent="0.3">
      <c r="A2061">
        <v>12270</v>
      </c>
      <c r="B2061">
        <v>225784</v>
      </c>
      <c r="C2061">
        <v>257395</v>
      </c>
      <c r="D2061">
        <v>6615</v>
      </c>
      <c r="G2061" t="s">
        <v>1976</v>
      </c>
      <c r="H2061" t="s">
        <v>1977</v>
      </c>
      <c r="I2061">
        <v>0</v>
      </c>
      <c r="J2061" t="s">
        <v>519</v>
      </c>
      <c r="K2061" t="s">
        <v>520</v>
      </c>
      <c r="L2061">
        <v>5</v>
      </c>
      <c r="M2061">
        <v>58</v>
      </c>
      <c r="N2061" t="s">
        <v>617</v>
      </c>
      <c r="O2061" t="s">
        <v>618</v>
      </c>
      <c r="P2061" t="s">
        <v>619</v>
      </c>
      <c r="Q2061" t="s">
        <v>524</v>
      </c>
      <c r="R2061" t="s">
        <v>525</v>
      </c>
      <c r="S2061" t="s">
        <v>526</v>
      </c>
      <c r="T2061" t="s">
        <v>527</v>
      </c>
      <c r="U2061" t="s">
        <v>779</v>
      </c>
      <c r="V2061" t="s">
        <v>780</v>
      </c>
      <c r="W2061" t="s">
        <v>541</v>
      </c>
      <c r="X2061" t="s">
        <v>542</v>
      </c>
      <c r="Y2061" t="s">
        <v>1442</v>
      </c>
      <c r="Z2061" t="s">
        <v>1443</v>
      </c>
      <c r="AA2061" t="s">
        <v>29</v>
      </c>
      <c r="AB2061" s="3">
        <v>524</v>
      </c>
      <c r="AC2061">
        <v>300</v>
      </c>
      <c r="AD2061">
        <v>0</v>
      </c>
      <c r="AE2061" s="3">
        <v>824</v>
      </c>
      <c r="AF2061" s="3">
        <f t="shared" si="136"/>
        <v>0</v>
      </c>
      <c r="AG2061" s="3">
        <v>824</v>
      </c>
      <c r="AH2061" s="3">
        <f t="shared" si="134"/>
        <v>851.19199999999989</v>
      </c>
      <c r="AI2061" s="3">
        <f t="shared" si="135"/>
        <v>878.43014399999993</v>
      </c>
      <c r="AJ2061">
        <v>0</v>
      </c>
      <c r="AK2061">
        <v>0</v>
      </c>
      <c r="AL2061">
        <v>732</v>
      </c>
      <c r="AM2061">
        <f t="shared" si="137"/>
        <v>1464</v>
      </c>
      <c r="AN2061">
        <v>92</v>
      </c>
      <c r="AO2061">
        <v>88.83</v>
      </c>
    </row>
    <row r="2062" spans="1:41" hidden="1" x14ac:dyDescent="0.3">
      <c r="A2062">
        <v>11220</v>
      </c>
      <c r="B2062">
        <v>206575</v>
      </c>
      <c r="C2062">
        <v>243979</v>
      </c>
      <c r="D2062">
        <v>536</v>
      </c>
      <c r="G2062" t="s">
        <v>1620</v>
      </c>
      <c r="H2062" t="s">
        <v>1621</v>
      </c>
      <c r="I2062">
        <v>0</v>
      </c>
      <c r="J2062" t="s">
        <v>519</v>
      </c>
      <c r="K2062" t="s">
        <v>520</v>
      </c>
      <c r="L2062">
        <v>4</v>
      </c>
      <c r="M2062">
        <v>89</v>
      </c>
      <c r="N2062" t="s">
        <v>774</v>
      </c>
      <c r="O2062" t="s">
        <v>575</v>
      </c>
      <c r="P2062" t="s">
        <v>576</v>
      </c>
      <c r="Q2062" t="s">
        <v>524</v>
      </c>
      <c r="R2062" t="s">
        <v>525</v>
      </c>
      <c r="S2062" t="s">
        <v>526</v>
      </c>
      <c r="T2062" t="s">
        <v>527</v>
      </c>
      <c r="U2062" t="s">
        <v>554</v>
      </c>
      <c r="V2062" t="s">
        <v>555</v>
      </c>
      <c r="W2062" t="s">
        <v>541</v>
      </c>
      <c r="X2062" t="s">
        <v>542</v>
      </c>
      <c r="Y2062" t="s">
        <v>599</v>
      </c>
      <c r="Z2062" t="s">
        <v>600</v>
      </c>
      <c r="AA2062" t="s">
        <v>29</v>
      </c>
      <c r="AB2062" s="3">
        <v>813</v>
      </c>
      <c r="AC2062">
        <v>0</v>
      </c>
      <c r="AD2062">
        <v>0</v>
      </c>
      <c r="AE2062" s="3">
        <v>813</v>
      </c>
      <c r="AF2062" s="3">
        <f t="shared" si="136"/>
        <v>0</v>
      </c>
      <c r="AG2062" s="3">
        <v>813</v>
      </c>
      <c r="AH2062" s="3">
        <f t="shared" si="134"/>
        <v>839.82899999999995</v>
      </c>
      <c r="AI2062" s="3">
        <f t="shared" si="135"/>
        <v>866.70352800000001</v>
      </c>
      <c r="AJ2062">
        <v>0</v>
      </c>
      <c r="AK2062">
        <v>0</v>
      </c>
      <c r="AL2062">
        <v>0</v>
      </c>
      <c r="AM2062">
        <f t="shared" si="137"/>
        <v>0</v>
      </c>
      <c r="AN2062">
        <v>813</v>
      </c>
      <c r="AO2062">
        <v>0</v>
      </c>
    </row>
    <row r="2063" spans="1:41" hidden="1" x14ac:dyDescent="0.3">
      <c r="A2063">
        <v>12637</v>
      </c>
      <c r="B2063">
        <v>231956</v>
      </c>
      <c r="C2063">
        <v>256358</v>
      </c>
      <c r="D2063">
        <v>8653</v>
      </c>
      <c r="G2063" t="s">
        <v>2212</v>
      </c>
      <c r="H2063" t="s">
        <v>2213</v>
      </c>
      <c r="I2063">
        <v>0</v>
      </c>
      <c r="J2063" t="s">
        <v>519</v>
      </c>
      <c r="K2063" t="s">
        <v>520</v>
      </c>
      <c r="L2063">
        <v>5</v>
      </c>
      <c r="M2063">
        <v>58</v>
      </c>
      <c r="N2063" t="s">
        <v>617</v>
      </c>
      <c r="O2063" t="s">
        <v>618</v>
      </c>
      <c r="P2063" t="s">
        <v>619</v>
      </c>
      <c r="Q2063" t="s">
        <v>524</v>
      </c>
      <c r="R2063" t="s">
        <v>525</v>
      </c>
      <c r="S2063" t="s">
        <v>526</v>
      </c>
      <c r="T2063" t="s">
        <v>527</v>
      </c>
      <c r="U2063" t="s">
        <v>779</v>
      </c>
      <c r="V2063" t="s">
        <v>780</v>
      </c>
      <c r="W2063" t="s">
        <v>541</v>
      </c>
      <c r="X2063" t="s">
        <v>542</v>
      </c>
      <c r="Y2063" t="s">
        <v>1102</v>
      </c>
      <c r="Z2063" t="s">
        <v>1103</v>
      </c>
      <c r="AA2063" t="s">
        <v>24</v>
      </c>
      <c r="AB2063" s="3">
        <v>29160</v>
      </c>
      <c r="AC2063">
        <v>0</v>
      </c>
      <c r="AD2063">
        <v>0</v>
      </c>
      <c r="AE2063" s="3">
        <v>29160</v>
      </c>
      <c r="AF2063" s="3">
        <f t="shared" si="136"/>
        <v>0</v>
      </c>
      <c r="AG2063" s="3">
        <v>29160</v>
      </c>
      <c r="AH2063" s="3">
        <f t="shared" si="134"/>
        <v>30122.28</v>
      </c>
      <c r="AI2063" s="3">
        <f t="shared" si="135"/>
        <v>31086.19296</v>
      </c>
      <c r="AJ2063">
        <v>0</v>
      </c>
      <c r="AK2063">
        <v>0</v>
      </c>
      <c r="AL2063">
        <v>0</v>
      </c>
      <c r="AM2063">
        <f t="shared" si="137"/>
        <v>0</v>
      </c>
      <c r="AN2063">
        <v>29160</v>
      </c>
      <c r="AO2063">
        <v>0</v>
      </c>
    </row>
    <row r="2064" spans="1:41" hidden="1" x14ac:dyDescent="0.3">
      <c r="A2064">
        <v>10933</v>
      </c>
      <c r="B2064">
        <v>203788</v>
      </c>
      <c r="C2064">
        <v>241230</v>
      </c>
      <c r="D2064">
        <v>249</v>
      </c>
      <c r="G2064" t="s">
        <v>1142</v>
      </c>
      <c r="H2064" t="s">
        <v>1143</v>
      </c>
      <c r="I2064">
        <v>0</v>
      </c>
      <c r="J2064" t="s">
        <v>519</v>
      </c>
      <c r="K2064" t="s">
        <v>520</v>
      </c>
      <c r="L2064">
        <v>2</v>
      </c>
      <c r="M2064">
        <v>26</v>
      </c>
      <c r="N2064" t="s">
        <v>767</v>
      </c>
      <c r="O2064" t="s">
        <v>768</v>
      </c>
      <c r="P2064" t="s">
        <v>769</v>
      </c>
      <c r="Q2064" t="s">
        <v>524</v>
      </c>
      <c r="R2064" t="s">
        <v>525</v>
      </c>
      <c r="S2064" t="s">
        <v>526</v>
      </c>
      <c r="T2064" t="s">
        <v>527</v>
      </c>
      <c r="U2064" t="s">
        <v>528</v>
      </c>
      <c r="V2064" t="s">
        <v>529</v>
      </c>
      <c r="W2064" t="s">
        <v>541</v>
      </c>
      <c r="X2064" t="s">
        <v>542</v>
      </c>
      <c r="Y2064" t="s">
        <v>532</v>
      </c>
      <c r="Z2064" t="s">
        <v>533</v>
      </c>
      <c r="AA2064" t="s">
        <v>28</v>
      </c>
      <c r="AB2064" s="3">
        <v>1000</v>
      </c>
      <c r="AC2064">
        <v>0</v>
      </c>
      <c r="AD2064">
        <v>0</v>
      </c>
      <c r="AE2064" s="3">
        <v>1000</v>
      </c>
      <c r="AF2064" s="3">
        <f t="shared" si="136"/>
        <v>0</v>
      </c>
      <c r="AG2064" s="3">
        <v>1000</v>
      </c>
      <c r="AH2064" s="3">
        <f t="shared" si="134"/>
        <v>1033</v>
      </c>
      <c r="AI2064" s="3">
        <f t="shared" si="135"/>
        <v>1066.056</v>
      </c>
      <c r="AJ2064">
        <v>0</v>
      </c>
      <c r="AK2064">
        <v>0</v>
      </c>
      <c r="AL2064">
        <v>325</v>
      </c>
      <c r="AM2064">
        <f t="shared" si="137"/>
        <v>650</v>
      </c>
      <c r="AN2064">
        <v>675</v>
      </c>
      <c r="AO2064">
        <v>32.5</v>
      </c>
    </row>
    <row r="2065" spans="1:41" hidden="1" x14ac:dyDescent="0.3">
      <c r="A2065">
        <v>11172</v>
      </c>
      <c r="B2065">
        <v>202886</v>
      </c>
      <c r="C2065">
        <v>240350</v>
      </c>
      <c r="D2065">
        <v>488</v>
      </c>
      <c r="G2065" t="s">
        <v>1520</v>
      </c>
      <c r="H2065" t="s">
        <v>1521</v>
      </c>
      <c r="I2065">
        <v>0</v>
      </c>
      <c r="J2065" t="s">
        <v>519</v>
      </c>
      <c r="K2065" t="s">
        <v>520</v>
      </c>
      <c r="L2065">
        <v>5</v>
      </c>
      <c r="M2065">
        <v>92</v>
      </c>
      <c r="N2065" t="s">
        <v>355</v>
      </c>
      <c r="O2065" t="s">
        <v>545</v>
      </c>
      <c r="P2065" t="s">
        <v>546</v>
      </c>
      <c r="Q2065" t="s">
        <v>524</v>
      </c>
      <c r="R2065" t="s">
        <v>525</v>
      </c>
      <c r="S2065" t="s">
        <v>526</v>
      </c>
      <c r="T2065" t="s">
        <v>527</v>
      </c>
      <c r="U2065" t="s">
        <v>539</v>
      </c>
      <c r="V2065" t="s">
        <v>540</v>
      </c>
      <c r="W2065" t="s">
        <v>541</v>
      </c>
      <c r="X2065" t="s">
        <v>542</v>
      </c>
      <c r="Y2065" t="s">
        <v>532</v>
      </c>
      <c r="Z2065" t="s">
        <v>533</v>
      </c>
      <c r="AA2065" t="s">
        <v>28</v>
      </c>
      <c r="AB2065" s="3">
        <v>1000</v>
      </c>
      <c r="AC2065">
        <v>0</v>
      </c>
      <c r="AD2065">
        <v>0</v>
      </c>
      <c r="AE2065" s="3">
        <v>1000</v>
      </c>
      <c r="AF2065" s="3">
        <f t="shared" si="136"/>
        <v>0</v>
      </c>
      <c r="AG2065" s="3">
        <v>1000</v>
      </c>
      <c r="AH2065" s="3">
        <f t="shared" si="134"/>
        <v>1033</v>
      </c>
      <c r="AI2065" s="3">
        <f t="shared" si="135"/>
        <v>1066.056</v>
      </c>
      <c r="AJ2065">
        <v>0</v>
      </c>
      <c r="AK2065">
        <v>0</v>
      </c>
      <c r="AL2065">
        <v>0</v>
      </c>
      <c r="AM2065">
        <f t="shared" si="137"/>
        <v>0</v>
      </c>
      <c r="AN2065">
        <v>1000</v>
      </c>
      <c r="AO2065">
        <v>0</v>
      </c>
    </row>
    <row r="2066" spans="1:41" hidden="1" x14ac:dyDescent="0.3">
      <c r="A2066">
        <v>10901</v>
      </c>
      <c r="B2066">
        <v>205963</v>
      </c>
      <c r="C2066">
        <v>243380</v>
      </c>
      <c r="D2066">
        <v>217</v>
      </c>
      <c r="G2066" t="s">
        <v>1090</v>
      </c>
      <c r="H2066" t="s">
        <v>1091</v>
      </c>
      <c r="I2066">
        <v>0</v>
      </c>
      <c r="J2066" t="s">
        <v>519</v>
      </c>
      <c r="K2066" t="s">
        <v>520</v>
      </c>
      <c r="L2066">
        <v>3</v>
      </c>
      <c r="M2066">
        <v>35</v>
      </c>
      <c r="N2066" t="s">
        <v>569</v>
      </c>
      <c r="O2066" t="s">
        <v>570</v>
      </c>
      <c r="P2066" t="s">
        <v>571</v>
      </c>
      <c r="Q2066" t="s">
        <v>524</v>
      </c>
      <c r="R2066" t="s">
        <v>525</v>
      </c>
      <c r="S2066" t="s">
        <v>526</v>
      </c>
      <c r="T2066" t="s">
        <v>527</v>
      </c>
      <c r="U2066" t="s">
        <v>554</v>
      </c>
      <c r="V2066" t="s">
        <v>555</v>
      </c>
      <c r="W2066" t="s">
        <v>541</v>
      </c>
      <c r="X2066" t="s">
        <v>542</v>
      </c>
      <c r="Y2066" t="s">
        <v>601</v>
      </c>
      <c r="Z2066" t="s">
        <v>602</v>
      </c>
      <c r="AA2066" t="s">
        <v>29</v>
      </c>
      <c r="AB2066" s="3">
        <v>800</v>
      </c>
      <c r="AC2066">
        <v>0</v>
      </c>
      <c r="AD2066">
        <v>0</v>
      </c>
      <c r="AE2066" s="3">
        <v>800</v>
      </c>
      <c r="AF2066" s="3">
        <f t="shared" si="136"/>
        <v>0</v>
      </c>
      <c r="AG2066" s="3">
        <v>800</v>
      </c>
      <c r="AH2066" s="3">
        <f t="shared" si="134"/>
        <v>826.4</v>
      </c>
      <c r="AI2066" s="3">
        <f t="shared" si="135"/>
        <v>852.84479999999996</v>
      </c>
      <c r="AJ2066">
        <v>0</v>
      </c>
      <c r="AK2066">
        <v>0</v>
      </c>
      <c r="AL2066">
        <v>0</v>
      </c>
      <c r="AM2066">
        <f t="shared" si="137"/>
        <v>0</v>
      </c>
      <c r="AN2066">
        <v>800</v>
      </c>
      <c r="AO2066">
        <v>0</v>
      </c>
    </row>
    <row r="2067" spans="1:41" hidden="1" x14ac:dyDescent="0.3">
      <c r="A2067">
        <v>12250</v>
      </c>
      <c r="B2067">
        <v>225838</v>
      </c>
      <c r="C2067">
        <v>257441</v>
      </c>
      <c r="D2067">
        <v>6521</v>
      </c>
      <c r="G2067" t="s">
        <v>1910</v>
      </c>
      <c r="H2067" t="s">
        <v>1911</v>
      </c>
      <c r="I2067">
        <v>0</v>
      </c>
      <c r="J2067" t="s">
        <v>519</v>
      </c>
      <c r="K2067" t="s">
        <v>520</v>
      </c>
      <c r="L2067">
        <v>5</v>
      </c>
      <c r="M2067">
        <v>58</v>
      </c>
      <c r="N2067" t="s">
        <v>617</v>
      </c>
      <c r="O2067" t="s">
        <v>618</v>
      </c>
      <c r="P2067" t="s">
        <v>619</v>
      </c>
      <c r="Q2067" t="s">
        <v>524</v>
      </c>
      <c r="R2067" t="s">
        <v>525</v>
      </c>
      <c r="S2067" t="s">
        <v>526</v>
      </c>
      <c r="T2067" t="s">
        <v>527</v>
      </c>
      <c r="U2067" t="s">
        <v>779</v>
      </c>
      <c r="V2067" t="s">
        <v>780</v>
      </c>
      <c r="W2067" t="s">
        <v>541</v>
      </c>
      <c r="X2067" t="s">
        <v>542</v>
      </c>
      <c r="Y2067" t="s">
        <v>1442</v>
      </c>
      <c r="Z2067" t="s">
        <v>1443</v>
      </c>
      <c r="AA2067" t="s">
        <v>29</v>
      </c>
      <c r="AB2067" s="3">
        <v>759</v>
      </c>
      <c r="AC2067">
        <v>0</v>
      </c>
      <c r="AD2067">
        <v>0</v>
      </c>
      <c r="AE2067" s="3">
        <v>759</v>
      </c>
      <c r="AF2067" s="3">
        <f t="shared" si="136"/>
        <v>0</v>
      </c>
      <c r="AG2067" s="3">
        <v>759</v>
      </c>
      <c r="AH2067" s="3">
        <f t="shared" si="134"/>
        <v>784.04699999999991</v>
      </c>
      <c r="AI2067" s="3">
        <f t="shared" si="135"/>
        <v>809.13650399999995</v>
      </c>
      <c r="AJ2067">
        <v>0</v>
      </c>
      <c r="AK2067">
        <v>0</v>
      </c>
      <c r="AL2067">
        <v>732</v>
      </c>
      <c r="AM2067">
        <f t="shared" si="137"/>
        <v>1464</v>
      </c>
      <c r="AN2067">
        <v>27</v>
      </c>
      <c r="AO2067">
        <v>96.44</v>
      </c>
    </row>
    <row r="2068" spans="1:41" hidden="1" x14ac:dyDescent="0.3">
      <c r="A2068">
        <v>12641</v>
      </c>
      <c r="B2068">
        <v>231953</v>
      </c>
      <c r="C2068">
        <v>256355</v>
      </c>
      <c r="D2068">
        <v>8657</v>
      </c>
      <c r="G2068" t="s">
        <v>2214</v>
      </c>
      <c r="H2068" t="s">
        <v>2215</v>
      </c>
      <c r="I2068">
        <v>0</v>
      </c>
      <c r="J2068" t="s">
        <v>519</v>
      </c>
      <c r="K2068" t="s">
        <v>520</v>
      </c>
      <c r="L2068">
        <v>5</v>
      </c>
      <c r="M2068">
        <v>58</v>
      </c>
      <c r="N2068" t="s">
        <v>617</v>
      </c>
      <c r="O2068" t="s">
        <v>618</v>
      </c>
      <c r="P2068" t="s">
        <v>619</v>
      </c>
      <c r="Q2068" t="s">
        <v>524</v>
      </c>
      <c r="R2068" t="s">
        <v>525</v>
      </c>
      <c r="S2068" t="s">
        <v>526</v>
      </c>
      <c r="T2068" t="s">
        <v>527</v>
      </c>
      <c r="U2068" t="s">
        <v>779</v>
      </c>
      <c r="V2068" t="s">
        <v>780</v>
      </c>
      <c r="W2068" t="s">
        <v>541</v>
      </c>
      <c r="X2068" t="s">
        <v>542</v>
      </c>
      <c r="Y2068" t="s">
        <v>1102</v>
      </c>
      <c r="Z2068" t="s">
        <v>1103</v>
      </c>
      <c r="AA2068" t="s">
        <v>24</v>
      </c>
      <c r="AB2068" s="3">
        <v>29160</v>
      </c>
      <c r="AC2068">
        <v>0</v>
      </c>
      <c r="AD2068">
        <v>0</v>
      </c>
      <c r="AE2068" s="3">
        <v>29160</v>
      </c>
      <c r="AF2068" s="3">
        <f t="shared" si="136"/>
        <v>0</v>
      </c>
      <c r="AG2068" s="3">
        <v>29160</v>
      </c>
      <c r="AH2068" s="3">
        <f t="shared" si="134"/>
        <v>30122.28</v>
      </c>
      <c r="AI2068" s="3">
        <f t="shared" si="135"/>
        <v>31086.19296</v>
      </c>
      <c r="AJ2068">
        <v>0</v>
      </c>
      <c r="AK2068">
        <v>0</v>
      </c>
      <c r="AL2068">
        <v>0</v>
      </c>
      <c r="AM2068">
        <f t="shared" si="137"/>
        <v>0</v>
      </c>
      <c r="AN2068">
        <v>29160</v>
      </c>
      <c r="AO2068">
        <v>0</v>
      </c>
    </row>
    <row r="2069" spans="1:41" hidden="1" x14ac:dyDescent="0.3">
      <c r="A2069">
        <v>12251</v>
      </c>
      <c r="B2069">
        <v>225839</v>
      </c>
      <c r="C2069">
        <v>257442</v>
      </c>
      <c r="D2069">
        <v>6522</v>
      </c>
      <c r="G2069" t="s">
        <v>1918</v>
      </c>
      <c r="H2069" t="s">
        <v>1919</v>
      </c>
      <c r="I2069">
        <v>0</v>
      </c>
      <c r="J2069" t="s">
        <v>519</v>
      </c>
      <c r="K2069" t="s">
        <v>520</v>
      </c>
      <c r="L2069">
        <v>5</v>
      </c>
      <c r="M2069">
        <v>58</v>
      </c>
      <c r="N2069" t="s">
        <v>617</v>
      </c>
      <c r="O2069" t="s">
        <v>618</v>
      </c>
      <c r="P2069" t="s">
        <v>619</v>
      </c>
      <c r="Q2069" t="s">
        <v>524</v>
      </c>
      <c r="R2069" t="s">
        <v>525</v>
      </c>
      <c r="S2069" t="s">
        <v>526</v>
      </c>
      <c r="T2069" t="s">
        <v>527</v>
      </c>
      <c r="U2069" t="s">
        <v>779</v>
      </c>
      <c r="V2069" t="s">
        <v>780</v>
      </c>
      <c r="W2069" t="s">
        <v>541</v>
      </c>
      <c r="X2069" t="s">
        <v>542</v>
      </c>
      <c r="Y2069" t="s">
        <v>1442</v>
      </c>
      <c r="Z2069" t="s">
        <v>1443</v>
      </c>
      <c r="AA2069" t="s">
        <v>29</v>
      </c>
      <c r="AB2069" s="3">
        <v>759</v>
      </c>
      <c r="AC2069">
        <v>0</v>
      </c>
      <c r="AD2069">
        <v>0</v>
      </c>
      <c r="AE2069" s="3">
        <v>759</v>
      </c>
      <c r="AF2069" s="3">
        <f t="shared" si="136"/>
        <v>0</v>
      </c>
      <c r="AG2069" s="3">
        <v>759</v>
      </c>
      <c r="AH2069" s="3">
        <f t="shared" si="134"/>
        <v>784.04699999999991</v>
      </c>
      <c r="AI2069" s="3">
        <f t="shared" si="135"/>
        <v>809.13650399999995</v>
      </c>
      <c r="AJ2069">
        <v>0</v>
      </c>
      <c r="AK2069">
        <v>0</v>
      </c>
      <c r="AL2069">
        <v>732</v>
      </c>
      <c r="AM2069">
        <f t="shared" si="137"/>
        <v>1464</v>
      </c>
      <c r="AN2069">
        <v>27</v>
      </c>
      <c r="AO2069">
        <v>96.44</v>
      </c>
    </row>
    <row r="2070" spans="1:41" hidden="1" x14ac:dyDescent="0.3">
      <c r="A2070">
        <v>11224</v>
      </c>
      <c r="B2070">
        <v>202276</v>
      </c>
      <c r="C2070">
        <v>239750</v>
      </c>
      <c r="D2070">
        <v>540</v>
      </c>
      <c r="G2070" t="s">
        <v>1624</v>
      </c>
      <c r="H2070" t="s">
        <v>1625</v>
      </c>
      <c r="I2070">
        <v>0</v>
      </c>
      <c r="J2070" t="s">
        <v>519</v>
      </c>
      <c r="K2070" t="s">
        <v>520</v>
      </c>
      <c r="L2070">
        <v>10</v>
      </c>
      <c r="M2070">
        <v>94</v>
      </c>
      <c r="N2070" t="s">
        <v>921</v>
      </c>
      <c r="O2070" t="s">
        <v>922</v>
      </c>
      <c r="P2070" t="s">
        <v>923</v>
      </c>
      <c r="Q2070" t="s">
        <v>524</v>
      </c>
      <c r="R2070" t="s">
        <v>525</v>
      </c>
      <c r="S2070" t="s">
        <v>526</v>
      </c>
      <c r="T2070" t="s">
        <v>527</v>
      </c>
      <c r="U2070" t="s">
        <v>539</v>
      </c>
      <c r="V2070" t="s">
        <v>540</v>
      </c>
      <c r="W2070" t="s">
        <v>541</v>
      </c>
      <c r="X2070" t="s">
        <v>542</v>
      </c>
      <c r="Y2070" t="s">
        <v>532</v>
      </c>
      <c r="Z2070" t="s">
        <v>533</v>
      </c>
      <c r="AA2070" t="s">
        <v>28</v>
      </c>
      <c r="AB2070" s="3">
        <v>1000</v>
      </c>
      <c r="AC2070">
        <v>0</v>
      </c>
      <c r="AD2070">
        <v>0</v>
      </c>
      <c r="AE2070" s="3">
        <v>1000</v>
      </c>
      <c r="AF2070" s="3">
        <f t="shared" si="136"/>
        <v>0</v>
      </c>
      <c r="AG2070" s="3">
        <v>1000</v>
      </c>
      <c r="AH2070" s="3">
        <f t="shared" si="134"/>
        <v>1033</v>
      </c>
      <c r="AI2070" s="3">
        <f t="shared" si="135"/>
        <v>1066.056</v>
      </c>
      <c r="AJ2070">
        <v>0</v>
      </c>
      <c r="AK2070">
        <v>0</v>
      </c>
      <c r="AL2070">
        <v>0</v>
      </c>
      <c r="AM2070">
        <f t="shared" si="137"/>
        <v>0</v>
      </c>
      <c r="AN2070">
        <v>1000</v>
      </c>
      <c r="AO2070">
        <v>0</v>
      </c>
    </row>
    <row r="2071" spans="1:41" hidden="1" x14ac:dyDescent="0.3">
      <c r="A2071">
        <v>12643</v>
      </c>
      <c r="B2071">
        <v>224088</v>
      </c>
      <c r="C2071">
        <v>256679</v>
      </c>
      <c r="D2071">
        <v>8659</v>
      </c>
      <c r="G2071" t="s">
        <v>1906</v>
      </c>
      <c r="H2071" t="s">
        <v>1907</v>
      </c>
      <c r="I2071">
        <v>0</v>
      </c>
      <c r="J2071" t="s">
        <v>519</v>
      </c>
      <c r="K2071" t="s">
        <v>520</v>
      </c>
      <c r="L2071">
        <v>5</v>
      </c>
      <c r="M2071">
        <v>58</v>
      </c>
      <c r="N2071" t="s">
        <v>617</v>
      </c>
      <c r="O2071" t="s">
        <v>618</v>
      </c>
      <c r="P2071" t="s">
        <v>619</v>
      </c>
      <c r="Q2071" t="s">
        <v>524</v>
      </c>
      <c r="R2071" t="s">
        <v>525</v>
      </c>
      <c r="S2071" t="s">
        <v>526</v>
      </c>
      <c r="T2071" t="s">
        <v>527</v>
      </c>
      <c r="U2071" t="s">
        <v>779</v>
      </c>
      <c r="V2071" t="s">
        <v>780</v>
      </c>
      <c r="W2071" t="s">
        <v>541</v>
      </c>
      <c r="X2071" t="s">
        <v>542</v>
      </c>
      <c r="Y2071" t="s">
        <v>706</v>
      </c>
      <c r="Z2071" t="s">
        <v>707</v>
      </c>
      <c r="AA2071" t="s">
        <v>28</v>
      </c>
      <c r="AB2071" s="3">
        <v>987</v>
      </c>
      <c r="AC2071">
        <v>0</v>
      </c>
      <c r="AD2071">
        <v>0</v>
      </c>
      <c r="AE2071" s="3">
        <v>987</v>
      </c>
      <c r="AF2071" s="3">
        <f t="shared" si="136"/>
        <v>0</v>
      </c>
      <c r="AG2071" s="3">
        <v>987</v>
      </c>
      <c r="AH2071" s="3">
        <f t="shared" si="134"/>
        <v>1019.5709999999999</v>
      </c>
      <c r="AI2071" s="3">
        <f t="shared" si="135"/>
        <v>1052.1972719999999</v>
      </c>
      <c r="AJ2071">
        <v>0</v>
      </c>
      <c r="AK2071">
        <v>0</v>
      </c>
      <c r="AL2071">
        <v>0</v>
      </c>
      <c r="AM2071">
        <f t="shared" si="137"/>
        <v>0</v>
      </c>
      <c r="AN2071">
        <v>987</v>
      </c>
      <c r="AO2071">
        <v>0</v>
      </c>
    </row>
    <row r="2072" spans="1:41" hidden="1" x14ac:dyDescent="0.3">
      <c r="A2072">
        <v>12255</v>
      </c>
      <c r="B2072">
        <v>225843</v>
      </c>
      <c r="C2072">
        <v>257446</v>
      </c>
      <c r="D2072">
        <v>6589</v>
      </c>
      <c r="G2072" t="s">
        <v>1932</v>
      </c>
      <c r="H2072" t="s">
        <v>1933</v>
      </c>
      <c r="I2072">
        <v>0</v>
      </c>
      <c r="J2072" t="s">
        <v>519</v>
      </c>
      <c r="K2072" t="s">
        <v>520</v>
      </c>
      <c r="L2072">
        <v>5</v>
      </c>
      <c r="M2072">
        <v>58</v>
      </c>
      <c r="N2072" t="s">
        <v>617</v>
      </c>
      <c r="O2072" t="s">
        <v>618</v>
      </c>
      <c r="P2072" t="s">
        <v>619</v>
      </c>
      <c r="Q2072" t="s">
        <v>524</v>
      </c>
      <c r="R2072" t="s">
        <v>525</v>
      </c>
      <c r="S2072" t="s">
        <v>526</v>
      </c>
      <c r="T2072" t="s">
        <v>527</v>
      </c>
      <c r="U2072" t="s">
        <v>779</v>
      </c>
      <c r="V2072" t="s">
        <v>780</v>
      </c>
      <c r="W2072" t="s">
        <v>541</v>
      </c>
      <c r="X2072" t="s">
        <v>542</v>
      </c>
      <c r="Y2072" t="s">
        <v>1442</v>
      </c>
      <c r="Z2072" t="s">
        <v>1443</v>
      </c>
      <c r="AA2072" t="s">
        <v>29</v>
      </c>
      <c r="AB2072" s="3">
        <v>759</v>
      </c>
      <c r="AC2072">
        <v>0</v>
      </c>
      <c r="AD2072">
        <v>0</v>
      </c>
      <c r="AE2072" s="3">
        <v>759</v>
      </c>
      <c r="AF2072" s="3">
        <f t="shared" si="136"/>
        <v>0</v>
      </c>
      <c r="AG2072" s="3">
        <v>759</v>
      </c>
      <c r="AH2072" s="3">
        <f t="shared" si="134"/>
        <v>784.04699999999991</v>
      </c>
      <c r="AI2072" s="3">
        <f t="shared" si="135"/>
        <v>809.13650399999995</v>
      </c>
      <c r="AJ2072">
        <v>0</v>
      </c>
      <c r="AK2072">
        <v>0</v>
      </c>
      <c r="AL2072">
        <v>732</v>
      </c>
      <c r="AM2072">
        <f t="shared" si="137"/>
        <v>1464</v>
      </c>
      <c r="AN2072">
        <v>27</v>
      </c>
      <c r="AO2072">
        <v>96.44</v>
      </c>
    </row>
    <row r="2073" spans="1:41" hidden="1" x14ac:dyDescent="0.3">
      <c r="A2073">
        <v>12642</v>
      </c>
      <c r="B2073">
        <v>231952</v>
      </c>
      <c r="C2073">
        <v>256354</v>
      </c>
      <c r="D2073">
        <v>8658</v>
      </c>
      <c r="G2073" t="s">
        <v>2216</v>
      </c>
      <c r="H2073" t="s">
        <v>2217</v>
      </c>
      <c r="I2073">
        <v>0</v>
      </c>
      <c r="J2073" t="s">
        <v>519</v>
      </c>
      <c r="K2073" t="s">
        <v>520</v>
      </c>
      <c r="L2073">
        <v>5</v>
      </c>
      <c r="M2073">
        <v>58</v>
      </c>
      <c r="N2073" t="s">
        <v>617</v>
      </c>
      <c r="O2073" t="s">
        <v>618</v>
      </c>
      <c r="P2073" t="s">
        <v>619</v>
      </c>
      <c r="Q2073" t="s">
        <v>524</v>
      </c>
      <c r="R2073" t="s">
        <v>525</v>
      </c>
      <c r="S2073" t="s">
        <v>526</v>
      </c>
      <c r="T2073" t="s">
        <v>527</v>
      </c>
      <c r="U2073" t="s">
        <v>779</v>
      </c>
      <c r="V2073" t="s">
        <v>780</v>
      </c>
      <c r="W2073" t="s">
        <v>541</v>
      </c>
      <c r="X2073" t="s">
        <v>542</v>
      </c>
      <c r="Y2073" t="s">
        <v>1102</v>
      </c>
      <c r="Z2073" t="s">
        <v>1103</v>
      </c>
      <c r="AA2073" t="s">
        <v>24</v>
      </c>
      <c r="AB2073" s="3">
        <v>29160</v>
      </c>
      <c r="AC2073">
        <v>0</v>
      </c>
      <c r="AD2073">
        <v>0</v>
      </c>
      <c r="AE2073" s="3">
        <v>29160</v>
      </c>
      <c r="AF2073" s="3">
        <f t="shared" si="136"/>
        <v>0</v>
      </c>
      <c r="AG2073" s="3">
        <v>29160</v>
      </c>
      <c r="AH2073" s="3">
        <f t="shared" si="134"/>
        <v>30122.28</v>
      </c>
      <c r="AI2073" s="3">
        <f t="shared" si="135"/>
        <v>31086.19296</v>
      </c>
      <c r="AJ2073">
        <v>0</v>
      </c>
      <c r="AK2073">
        <v>0</v>
      </c>
      <c r="AL2073">
        <v>0</v>
      </c>
      <c r="AM2073">
        <f t="shared" si="137"/>
        <v>0</v>
      </c>
      <c r="AN2073">
        <v>29160</v>
      </c>
      <c r="AO2073">
        <v>0</v>
      </c>
    </row>
    <row r="2074" spans="1:41" hidden="1" x14ac:dyDescent="0.3">
      <c r="A2074">
        <v>12256</v>
      </c>
      <c r="B2074">
        <v>225844</v>
      </c>
      <c r="C2074">
        <v>257447</v>
      </c>
      <c r="D2074">
        <v>6590</v>
      </c>
      <c r="G2074" t="s">
        <v>1936</v>
      </c>
      <c r="H2074" t="s">
        <v>1937</v>
      </c>
      <c r="I2074">
        <v>0</v>
      </c>
      <c r="J2074" t="s">
        <v>519</v>
      </c>
      <c r="K2074" t="s">
        <v>520</v>
      </c>
      <c r="L2074">
        <v>5</v>
      </c>
      <c r="M2074">
        <v>58</v>
      </c>
      <c r="N2074" t="s">
        <v>617</v>
      </c>
      <c r="O2074" t="s">
        <v>618</v>
      </c>
      <c r="P2074" t="s">
        <v>619</v>
      </c>
      <c r="Q2074" t="s">
        <v>524</v>
      </c>
      <c r="R2074" t="s">
        <v>525</v>
      </c>
      <c r="S2074" t="s">
        <v>526</v>
      </c>
      <c r="T2074" t="s">
        <v>527</v>
      </c>
      <c r="U2074" t="s">
        <v>779</v>
      </c>
      <c r="V2074" t="s">
        <v>780</v>
      </c>
      <c r="W2074" t="s">
        <v>541</v>
      </c>
      <c r="X2074" t="s">
        <v>542</v>
      </c>
      <c r="Y2074" t="s">
        <v>1442</v>
      </c>
      <c r="Z2074" t="s">
        <v>1443</v>
      </c>
      <c r="AA2074" t="s">
        <v>29</v>
      </c>
      <c r="AB2074" s="3">
        <v>759</v>
      </c>
      <c r="AC2074">
        <v>0</v>
      </c>
      <c r="AD2074">
        <v>0</v>
      </c>
      <c r="AE2074" s="3">
        <v>759</v>
      </c>
      <c r="AF2074" s="3">
        <f t="shared" si="136"/>
        <v>0</v>
      </c>
      <c r="AG2074" s="3">
        <v>759</v>
      </c>
      <c r="AH2074" s="3">
        <f t="shared" si="134"/>
        <v>784.04699999999991</v>
      </c>
      <c r="AI2074" s="3">
        <f t="shared" si="135"/>
        <v>809.13650399999995</v>
      </c>
      <c r="AJ2074">
        <v>0</v>
      </c>
      <c r="AK2074">
        <v>0</v>
      </c>
      <c r="AL2074">
        <v>732</v>
      </c>
      <c r="AM2074">
        <f t="shared" si="137"/>
        <v>1464</v>
      </c>
      <c r="AN2074">
        <v>27</v>
      </c>
      <c r="AO2074">
        <v>96.44</v>
      </c>
    </row>
    <row r="2075" spans="1:41" hidden="1" x14ac:dyDescent="0.3">
      <c r="A2075">
        <v>12257</v>
      </c>
      <c r="B2075">
        <v>225845</v>
      </c>
      <c r="C2075">
        <v>257448</v>
      </c>
      <c r="D2075">
        <v>6591</v>
      </c>
      <c r="G2075" t="s">
        <v>1940</v>
      </c>
      <c r="H2075" t="s">
        <v>1941</v>
      </c>
      <c r="I2075">
        <v>0</v>
      </c>
      <c r="J2075" t="s">
        <v>519</v>
      </c>
      <c r="K2075" t="s">
        <v>520</v>
      </c>
      <c r="L2075">
        <v>5</v>
      </c>
      <c r="M2075">
        <v>58</v>
      </c>
      <c r="N2075" t="s">
        <v>617</v>
      </c>
      <c r="O2075" t="s">
        <v>618</v>
      </c>
      <c r="P2075" t="s">
        <v>619</v>
      </c>
      <c r="Q2075" t="s">
        <v>524</v>
      </c>
      <c r="R2075" t="s">
        <v>525</v>
      </c>
      <c r="S2075" t="s">
        <v>526</v>
      </c>
      <c r="T2075" t="s">
        <v>527</v>
      </c>
      <c r="U2075" t="s">
        <v>779</v>
      </c>
      <c r="V2075" t="s">
        <v>780</v>
      </c>
      <c r="W2075" t="s">
        <v>541</v>
      </c>
      <c r="X2075" t="s">
        <v>542</v>
      </c>
      <c r="Y2075" t="s">
        <v>1442</v>
      </c>
      <c r="Z2075" t="s">
        <v>1443</v>
      </c>
      <c r="AA2075" t="s">
        <v>29</v>
      </c>
      <c r="AB2075" s="3">
        <v>759</v>
      </c>
      <c r="AC2075">
        <v>0</v>
      </c>
      <c r="AD2075">
        <v>0</v>
      </c>
      <c r="AE2075" s="3">
        <v>759</v>
      </c>
      <c r="AF2075" s="3">
        <f t="shared" si="136"/>
        <v>0</v>
      </c>
      <c r="AG2075" s="3">
        <v>759</v>
      </c>
      <c r="AH2075" s="3">
        <f t="shared" si="134"/>
        <v>784.04699999999991</v>
      </c>
      <c r="AI2075" s="3">
        <f t="shared" si="135"/>
        <v>809.13650399999995</v>
      </c>
      <c r="AJ2075">
        <v>0</v>
      </c>
      <c r="AK2075">
        <v>0</v>
      </c>
      <c r="AL2075">
        <v>732</v>
      </c>
      <c r="AM2075">
        <f t="shared" si="137"/>
        <v>1464</v>
      </c>
      <c r="AN2075">
        <v>27</v>
      </c>
      <c r="AO2075">
        <v>96.44</v>
      </c>
    </row>
    <row r="2076" spans="1:41" hidden="1" x14ac:dyDescent="0.3">
      <c r="A2076">
        <v>12258</v>
      </c>
      <c r="B2076">
        <v>225846</v>
      </c>
      <c r="C2076">
        <v>257449</v>
      </c>
      <c r="D2076">
        <v>6592</v>
      </c>
      <c r="G2076" t="s">
        <v>1944</v>
      </c>
      <c r="H2076" t="s">
        <v>1945</v>
      </c>
      <c r="I2076">
        <v>0</v>
      </c>
      <c r="J2076" t="s">
        <v>519</v>
      </c>
      <c r="K2076" t="s">
        <v>520</v>
      </c>
      <c r="L2076">
        <v>5</v>
      </c>
      <c r="M2076">
        <v>58</v>
      </c>
      <c r="N2076" t="s">
        <v>617</v>
      </c>
      <c r="O2076" t="s">
        <v>618</v>
      </c>
      <c r="P2076" t="s">
        <v>619</v>
      </c>
      <c r="Q2076" t="s">
        <v>524</v>
      </c>
      <c r="R2076" t="s">
        <v>525</v>
      </c>
      <c r="S2076" t="s">
        <v>526</v>
      </c>
      <c r="T2076" t="s">
        <v>527</v>
      </c>
      <c r="U2076" t="s">
        <v>779</v>
      </c>
      <c r="V2076" t="s">
        <v>780</v>
      </c>
      <c r="W2076" t="s">
        <v>541</v>
      </c>
      <c r="X2076" t="s">
        <v>542</v>
      </c>
      <c r="Y2076" t="s">
        <v>1442</v>
      </c>
      <c r="Z2076" t="s">
        <v>1443</v>
      </c>
      <c r="AA2076" t="s">
        <v>29</v>
      </c>
      <c r="AB2076" s="3">
        <v>759</v>
      </c>
      <c r="AC2076">
        <v>0</v>
      </c>
      <c r="AD2076">
        <v>0</v>
      </c>
      <c r="AE2076" s="3">
        <v>759</v>
      </c>
      <c r="AF2076" s="3">
        <f t="shared" si="136"/>
        <v>0</v>
      </c>
      <c r="AG2076" s="3">
        <v>759</v>
      </c>
      <c r="AH2076" s="3">
        <f t="shared" si="134"/>
        <v>784.04699999999991</v>
      </c>
      <c r="AI2076" s="3">
        <f t="shared" si="135"/>
        <v>809.13650399999995</v>
      </c>
      <c r="AJ2076">
        <v>0</v>
      </c>
      <c r="AK2076">
        <v>0</v>
      </c>
      <c r="AL2076">
        <v>732</v>
      </c>
      <c r="AM2076">
        <f t="shared" si="137"/>
        <v>1464</v>
      </c>
      <c r="AN2076">
        <v>27</v>
      </c>
      <c r="AO2076">
        <v>96.44</v>
      </c>
    </row>
    <row r="2077" spans="1:41" hidden="1" x14ac:dyDescent="0.3">
      <c r="A2077">
        <v>12356</v>
      </c>
      <c r="B2077">
        <v>224394</v>
      </c>
      <c r="C2077">
        <v>256812</v>
      </c>
      <c r="D2077">
        <v>6488</v>
      </c>
      <c r="G2077" t="s">
        <v>2152</v>
      </c>
      <c r="H2077" t="s">
        <v>2153</v>
      </c>
      <c r="I2077">
        <v>0</v>
      </c>
      <c r="J2077" t="s">
        <v>519</v>
      </c>
      <c r="K2077" t="s">
        <v>520</v>
      </c>
      <c r="L2077">
        <v>5</v>
      </c>
      <c r="M2077">
        <v>58</v>
      </c>
      <c r="N2077" t="s">
        <v>617</v>
      </c>
      <c r="O2077" t="s">
        <v>618</v>
      </c>
      <c r="P2077" t="s">
        <v>619</v>
      </c>
      <c r="Q2077" t="s">
        <v>524</v>
      </c>
      <c r="R2077" t="s">
        <v>525</v>
      </c>
      <c r="S2077" t="s">
        <v>526</v>
      </c>
      <c r="T2077" t="s">
        <v>527</v>
      </c>
      <c r="U2077" t="s">
        <v>779</v>
      </c>
      <c r="V2077" t="s">
        <v>780</v>
      </c>
      <c r="W2077" t="s">
        <v>1964</v>
      </c>
      <c r="X2077" t="s">
        <v>1965</v>
      </c>
      <c r="Y2077" t="s">
        <v>706</v>
      </c>
      <c r="Z2077" t="s">
        <v>707</v>
      </c>
      <c r="AA2077" t="s">
        <v>28</v>
      </c>
      <c r="AB2077" s="3">
        <v>979</v>
      </c>
      <c r="AC2077">
        <v>0</v>
      </c>
      <c r="AD2077">
        <v>0</v>
      </c>
      <c r="AE2077" s="3">
        <v>979</v>
      </c>
      <c r="AF2077" s="3">
        <f t="shared" si="136"/>
        <v>0</v>
      </c>
      <c r="AG2077" s="3">
        <v>979</v>
      </c>
      <c r="AH2077" s="3">
        <f t="shared" si="134"/>
        <v>1011.3069999999999</v>
      </c>
      <c r="AI2077" s="3">
        <f t="shared" si="135"/>
        <v>1043.6688239999999</v>
      </c>
      <c r="AJ2077">
        <v>0</v>
      </c>
      <c r="AK2077">
        <v>0</v>
      </c>
      <c r="AL2077">
        <v>0</v>
      </c>
      <c r="AM2077">
        <f t="shared" si="137"/>
        <v>0</v>
      </c>
      <c r="AN2077">
        <v>979</v>
      </c>
      <c r="AO2077">
        <v>0</v>
      </c>
    </row>
    <row r="2078" spans="1:41" hidden="1" x14ac:dyDescent="0.3">
      <c r="A2078">
        <v>12357</v>
      </c>
      <c r="B2078">
        <v>224389</v>
      </c>
      <c r="C2078">
        <v>256807</v>
      </c>
      <c r="D2078">
        <v>6489</v>
      </c>
      <c r="G2078" t="s">
        <v>2154</v>
      </c>
      <c r="H2078" t="s">
        <v>2155</v>
      </c>
      <c r="I2078">
        <v>0</v>
      </c>
      <c r="J2078" t="s">
        <v>519</v>
      </c>
      <c r="K2078" t="s">
        <v>520</v>
      </c>
      <c r="L2078">
        <v>5</v>
      </c>
      <c r="M2078">
        <v>58</v>
      </c>
      <c r="N2078" t="s">
        <v>617</v>
      </c>
      <c r="O2078" t="s">
        <v>618</v>
      </c>
      <c r="P2078" t="s">
        <v>619</v>
      </c>
      <c r="Q2078" t="s">
        <v>524</v>
      </c>
      <c r="R2078" t="s">
        <v>525</v>
      </c>
      <c r="S2078" t="s">
        <v>526</v>
      </c>
      <c r="T2078" t="s">
        <v>527</v>
      </c>
      <c r="U2078" t="s">
        <v>779</v>
      </c>
      <c r="V2078" t="s">
        <v>780</v>
      </c>
      <c r="W2078" t="s">
        <v>1964</v>
      </c>
      <c r="X2078" t="s">
        <v>1965</v>
      </c>
      <c r="Y2078" t="s">
        <v>706</v>
      </c>
      <c r="Z2078" t="s">
        <v>707</v>
      </c>
      <c r="AA2078" t="s">
        <v>28</v>
      </c>
      <c r="AB2078" s="3">
        <v>979</v>
      </c>
      <c r="AC2078">
        <v>0</v>
      </c>
      <c r="AD2078">
        <v>0</v>
      </c>
      <c r="AE2078" s="3">
        <v>979</v>
      </c>
      <c r="AF2078" s="3">
        <f t="shared" si="136"/>
        <v>0</v>
      </c>
      <c r="AG2078" s="3">
        <v>979</v>
      </c>
      <c r="AH2078" s="3">
        <f t="shared" si="134"/>
        <v>1011.3069999999999</v>
      </c>
      <c r="AI2078" s="3">
        <f t="shared" si="135"/>
        <v>1043.6688239999999</v>
      </c>
      <c r="AJ2078">
        <v>0</v>
      </c>
      <c r="AK2078">
        <v>0</v>
      </c>
      <c r="AL2078">
        <v>0</v>
      </c>
      <c r="AM2078">
        <f t="shared" si="137"/>
        <v>0</v>
      </c>
      <c r="AN2078">
        <v>979</v>
      </c>
      <c r="AO2078">
        <v>0</v>
      </c>
    </row>
    <row r="2079" spans="1:41" hidden="1" x14ac:dyDescent="0.3">
      <c r="A2079">
        <v>12259</v>
      </c>
      <c r="B2079">
        <v>225848</v>
      </c>
      <c r="C2079">
        <v>257451</v>
      </c>
      <c r="D2079">
        <v>6593</v>
      </c>
      <c r="G2079" t="s">
        <v>1946</v>
      </c>
      <c r="H2079" t="s">
        <v>1947</v>
      </c>
      <c r="I2079">
        <v>0</v>
      </c>
      <c r="J2079" t="s">
        <v>519</v>
      </c>
      <c r="K2079" t="s">
        <v>520</v>
      </c>
      <c r="L2079">
        <v>5</v>
      </c>
      <c r="M2079">
        <v>58</v>
      </c>
      <c r="N2079" t="s">
        <v>617</v>
      </c>
      <c r="O2079" t="s">
        <v>618</v>
      </c>
      <c r="P2079" t="s">
        <v>619</v>
      </c>
      <c r="Q2079" t="s">
        <v>524</v>
      </c>
      <c r="R2079" t="s">
        <v>525</v>
      </c>
      <c r="S2079" t="s">
        <v>526</v>
      </c>
      <c r="T2079" t="s">
        <v>527</v>
      </c>
      <c r="U2079" t="s">
        <v>779</v>
      </c>
      <c r="V2079" t="s">
        <v>780</v>
      </c>
      <c r="W2079" t="s">
        <v>541</v>
      </c>
      <c r="X2079" t="s">
        <v>542</v>
      </c>
      <c r="Y2079" t="s">
        <v>1442</v>
      </c>
      <c r="Z2079" t="s">
        <v>1443</v>
      </c>
      <c r="AA2079" t="s">
        <v>29</v>
      </c>
      <c r="AB2079" s="3">
        <v>759</v>
      </c>
      <c r="AC2079">
        <v>0</v>
      </c>
      <c r="AD2079">
        <v>0</v>
      </c>
      <c r="AE2079" s="3">
        <v>759</v>
      </c>
      <c r="AF2079" s="3">
        <f t="shared" si="136"/>
        <v>0</v>
      </c>
      <c r="AG2079" s="3">
        <v>759</v>
      </c>
      <c r="AH2079" s="3">
        <f t="shared" si="134"/>
        <v>784.04699999999991</v>
      </c>
      <c r="AI2079" s="3">
        <f t="shared" si="135"/>
        <v>809.13650399999995</v>
      </c>
      <c r="AJ2079">
        <v>0</v>
      </c>
      <c r="AK2079">
        <v>0</v>
      </c>
      <c r="AL2079">
        <v>732</v>
      </c>
      <c r="AM2079">
        <f t="shared" si="137"/>
        <v>1464</v>
      </c>
      <c r="AN2079">
        <v>27</v>
      </c>
      <c r="AO2079">
        <v>96.44</v>
      </c>
    </row>
    <row r="2080" spans="1:41" hidden="1" x14ac:dyDescent="0.3">
      <c r="A2080">
        <v>12260</v>
      </c>
      <c r="B2080">
        <v>225782</v>
      </c>
      <c r="C2080">
        <v>257393</v>
      </c>
      <c r="D2080">
        <v>6594</v>
      </c>
      <c r="G2080" t="s">
        <v>1948</v>
      </c>
      <c r="H2080" t="s">
        <v>1949</v>
      </c>
      <c r="I2080">
        <v>0</v>
      </c>
      <c r="J2080" t="s">
        <v>519</v>
      </c>
      <c r="K2080" t="s">
        <v>520</v>
      </c>
      <c r="L2080">
        <v>5</v>
      </c>
      <c r="M2080">
        <v>58</v>
      </c>
      <c r="N2080" t="s">
        <v>617</v>
      </c>
      <c r="O2080" t="s">
        <v>618</v>
      </c>
      <c r="P2080" t="s">
        <v>619</v>
      </c>
      <c r="Q2080" t="s">
        <v>524</v>
      </c>
      <c r="R2080" t="s">
        <v>525</v>
      </c>
      <c r="S2080" t="s">
        <v>526</v>
      </c>
      <c r="T2080" t="s">
        <v>527</v>
      </c>
      <c r="U2080" t="s">
        <v>779</v>
      </c>
      <c r="V2080" t="s">
        <v>780</v>
      </c>
      <c r="W2080" t="s">
        <v>541</v>
      </c>
      <c r="X2080" t="s">
        <v>542</v>
      </c>
      <c r="Y2080" t="s">
        <v>1442</v>
      </c>
      <c r="Z2080" t="s">
        <v>1443</v>
      </c>
      <c r="AA2080" t="s">
        <v>29</v>
      </c>
      <c r="AB2080" s="3">
        <v>759</v>
      </c>
      <c r="AC2080">
        <v>0</v>
      </c>
      <c r="AD2080">
        <v>0</v>
      </c>
      <c r="AE2080" s="3">
        <v>759</v>
      </c>
      <c r="AF2080" s="3">
        <f t="shared" si="136"/>
        <v>0</v>
      </c>
      <c r="AG2080" s="3">
        <v>759</v>
      </c>
      <c r="AH2080" s="3">
        <f t="shared" si="134"/>
        <v>784.04699999999991</v>
      </c>
      <c r="AI2080" s="3">
        <f t="shared" si="135"/>
        <v>809.13650399999995</v>
      </c>
      <c r="AJ2080">
        <v>0</v>
      </c>
      <c r="AK2080">
        <v>0</v>
      </c>
      <c r="AL2080">
        <v>732</v>
      </c>
      <c r="AM2080">
        <f t="shared" si="137"/>
        <v>1464</v>
      </c>
      <c r="AN2080">
        <v>27</v>
      </c>
      <c r="AO2080">
        <v>96.44</v>
      </c>
    </row>
    <row r="2081" spans="1:41" hidden="1" x14ac:dyDescent="0.3">
      <c r="A2081">
        <v>12261</v>
      </c>
      <c r="B2081">
        <v>225849</v>
      </c>
      <c r="C2081">
        <v>257452</v>
      </c>
      <c r="D2081">
        <v>6595</v>
      </c>
      <c r="G2081" t="s">
        <v>1952</v>
      </c>
      <c r="H2081" t="s">
        <v>1953</v>
      </c>
      <c r="I2081">
        <v>0</v>
      </c>
      <c r="J2081" t="s">
        <v>519</v>
      </c>
      <c r="K2081" t="s">
        <v>520</v>
      </c>
      <c r="L2081">
        <v>5</v>
      </c>
      <c r="M2081">
        <v>58</v>
      </c>
      <c r="N2081" t="s">
        <v>617</v>
      </c>
      <c r="O2081" t="s">
        <v>618</v>
      </c>
      <c r="P2081" t="s">
        <v>619</v>
      </c>
      <c r="Q2081" t="s">
        <v>524</v>
      </c>
      <c r="R2081" t="s">
        <v>525</v>
      </c>
      <c r="S2081" t="s">
        <v>526</v>
      </c>
      <c r="T2081" t="s">
        <v>527</v>
      </c>
      <c r="U2081" t="s">
        <v>779</v>
      </c>
      <c r="V2081" t="s">
        <v>780</v>
      </c>
      <c r="W2081" t="s">
        <v>541</v>
      </c>
      <c r="X2081" t="s">
        <v>542</v>
      </c>
      <c r="Y2081" t="s">
        <v>1442</v>
      </c>
      <c r="Z2081" t="s">
        <v>1443</v>
      </c>
      <c r="AA2081" t="s">
        <v>29</v>
      </c>
      <c r="AB2081" s="3">
        <v>759</v>
      </c>
      <c r="AC2081">
        <v>0</v>
      </c>
      <c r="AD2081">
        <v>0</v>
      </c>
      <c r="AE2081" s="3">
        <v>759</v>
      </c>
      <c r="AF2081" s="3">
        <f t="shared" si="136"/>
        <v>0</v>
      </c>
      <c r="AG2081" s="3">
        <v>759</v>
      </c>
      <c r="AH2081" s="3">
        <f t="shared" si="134"/>
        <v>784.04699999999991</v>
      </c>
      <c r="AI2081" s="3">
        <f t="shared" si="135"/>
        <v>809.13650399999995</v>
      </c>
      <c r="AJ2081">
        <v>0</v>
      </c>
      <c r="AK2081">
        <v>0</v>
      </c>
      <c r="AL2081">
        <v>732</v>
      </c>
      <c r="AM2081">
        <f t="shared" si="137"/>
        <v>1464</v>
      </c>
      <c r="AN2081">
        <v>27</v>
      </c>
      <c r="AO2081">
        <v>96.44</v>
      </c>
    </row>
    <row r="2082" spans="1:41" hidden="1" x14ac:dyDescent="0.3">
      <c r="A2082">
        <v>12264</v>
      </c>
      <c r="B2082">
        <v>225852</v>
      </c>
      <c r="C2082">
        <v>257453</v>
      </c>
      <c r="D2082">
        <v>6609</v>
      </c>
      <c r="G2082" t="s">
        <v>1958</v>
      </c>
      <c r="H2082" t="s">
        <v>1959</v>
      </c>
      <c r="I2082">
        <v>0</v>
      </c>
      <c r="J2082" t="s">
        <v>519</v>
      </c>
      <c r="K2082" t="s">
        <v>520</v>
      </c>
      <c r="L2082">
        <v>5</v>
      </c>
      <c r="M2082">
        <v>58</v>
      </c>
      <c r="N2082" t="s">
        <v>617</v>
      </c>
      <c r="O2082" t="s">
        <v>618</v>
      </c>
      <c r="P2082" t="s">
        <v>619</v>
      </c>
      <c r="Q2082" t="s">
        <v>524</v>
      </c>
      <c r="R2082" t="s">
        <v>525</v>
      </c>
      <c r="S2082" t="s">
        <v>526</v>
      </c>
      <c r="T2082" t="s">
        <v>527</v>
      </c>
      <c r="U2082" t="s">
        <v>779</v>
      </c>
      <c r="V2082" t="s">
        <v>780</v>
      </c>
      <c r="W2082" t="s">
        <v>541</v>
      </c>
      <c r="X2082" t="s">
        <v>542</v>
      </c>
      <c r="Y2082" t="s">
        <v>1442</v>
      </c>
      <c r="Z2082" t="s">
        <v>1443</v>
      </c>
      <c r="AA2082" t="s">
        <v>29</v>
      </c>
      <c r="AB2082" s="3">
        <v>759</v>
      </c>
      <c r="AC2082">
        <v>0</v>
      </c>
      <c r="AD2082">
        <v>0</v>
      </c>
      <c r="AE2082" s="3">
        <v>759</v>
      </c>
      <c r="AF2082" s="3">
        <f t="shared" si="136"/>
        <v>0</v>
      </c>
      <c r="AG2082" s="3">
        <v>759</v>
      </c>
      <c r="AH2082" s="3">
        <f t="shared" si="134"/>
        <v>784.04699999999991</v>
      </c>
      <c r="AI2082" s="3">
        <f t="shared" si="135"/>
        <v>809.13650399999995</v>
      </c>
      <c r="AJ2082">
        <v>0</v>
      </c>
      <c r="AK2082">
        <v>0</v>
      </c>
      <c r="AL2082">
        <v>0</v>
      </c>
      <c r="AM2082">
        <f t="shared" si="137"/>
        <v>0</v>
      </c>
      <c r="AN2082">
        <v>759</v>
      </c>
      <c r="AO2082">
        <v>0</v>
      </c>
    </row>
    <row r="2083" spans="1:41" hidden="1" x14ac:dyDescent="0.3">
      <c r="A2083">
        <v>12640</v>
      </c>
      <c r="B2083">
        <v>231955</v>
      </c>
      <c r="C2083">
        <v>256357</v>
      </c>
      <c r="D2083">
        <v>8656</v>
      </c>
      <c r="G2083" t="s">
        <v>2222</v>
      </c>
      <c r="H2083" t="s">
        <v>2223</v>
      </c>
      <c r="I2083">
        <v>0</v>
      </c>
      <c r="J2083" t="s">
        <v>519</v>
      </c>
      <c r="K2083" t="s">
        <v>520</v>
      </c>
      <c r="L2083">
        <v>5</v>
      </c>
      <c r="M2083">
        <v>58</v>
      </c>
      <c r="N2083" t="s">
        <v>617</v>
      </c>
      <c r="O2083" t="s">
        <v>618</v>
      </c>
      <c r="P2083" t="s">
        <v>619</v>
      </c>
      <c r="Q2083" t="s">
        <v>524</v>
      </c>
      <c r="R2083" t="s">
        <v>525</v>
      </c>
      <c r="S2083" t="s">
        <v>526</v>
      </c>
      <c r="T2083" t="s">
        <v>527</v>
      </c>
      <c r="U2083" t="s">
        <v>779</v>
      </c>
      <c r="V2083" t="s">
        <v>780</v>
      </c>
      <c r="W2083" t="s">
        <v>541</v>
      </c>
      <c r="X2083" t="s">
        <v>542</v>
      </c>
      <c r="Y2083" t="s">
        <v>1102</v>
      </c>
      <c r="Z2083" t="s">
        <v>1103</v>
      </c>
      <c r="AA2083" t="s">
        <v>24</v>
      </c>
      <c r="AB2083" s="3">
        <v>27000</v>
      </c>
      <c r="AC2083">
        <v>0</v>
      </c>
      <c r="AD2083">
        <v>0</v>
      </c>
      <c r="AE2083" s="3">
        <v>27000</v>
      </c>
      <c r="AF2083" s="3">
        <f t="shared" si="136"/>
        <v>0</v>
      </c>
      <c r="AG2083" s="3">
        <v>27000</v>
      </c>
      <c r="AH2083" s="3">
        <f t="shared" si="134"/>
        <v>27890.999999999996</v>
      </c>
      <c r="AI2083" s="3">
        <f t="shared" si="135"/>
        <v>28783.511999999999</v>
      </c>
      <c r="AJ2083">
        <v>0</v>
      </c>
      <c r="AK2083">
        <v>0</v>
      </c>
      <c r="AL2083">
        <v>0</v>
      </c>
      <c r="AM2083">
        <f t="shared" si="137"/>
        <v>0</v>
      </c>
      <c r="AN2083">
        <v>27000</v>
      </c>
      <c r="AO2083">
        <v>0</v>
      </c>
    </row>
    <row r="2084" spans="1:41" hidden="1" x14ac:dyDescent="0.3">
      <c r="A2084">
        <v>12311</v>
      </c>
      <c r="B2084">
        <v>225797</v>
      </c>
      <c r="C2084">
        <v>257408</v>
      </c>
      <c r="D2084">
        <v>6523</v>
      </c>
      <c r="G2084" t="s">
        <v>2074</v>
      </c>
      <c r="H2084" t="s">
        <v>2075</v>
      </c>
      <c r="I2084">
        <v>0</v>
      </c>
      <c r="J2084" t="s">
        <v>519</v>
      </c>
      <c r="K2084" t="s">
        <v>520</v>
      </c>
      <c r="L2084">
        <v>5</v>
      </c>
      <c r="M2084">
        <v>58</v>
      </c>
      <c r="N2084" t="s">
        <v>617</v>
      </c>
      <c r="O2084" t="s">
        <v>618</v>
      </c>
      <c r="P2084" t="s">
        <v>619</v>
      </c>
      <c r="Q2084" t="s">
        <v>524</v>
      </c>
      <c r="R2084" t="s">
        <v>525</v>
      </c>
      <c r="S2084" t="s">
        <v>526</v>
      </c>
      <c r="T2084" t="s">
        <v>527</v>
      </c>
      <c r="U2084" t="s">
        <v>779</v>
      </c>
      <c r="V2084" t="s">
        <v>780</v>
      </c>
      <c r="W2084" t="s">
        <v>541</v>
      </c>
      <c r="X2084" t="s">
        <v>542</v>
      </c>
      <c r="Y2084" t="s">
        <v>1442</v>
      </c>
      <c r="Z2084" t="s">
        <v>1443</v>
      </c>
      <c r="AA2084" t="s">
        <v>29</v>
      </c>
      <c r="AB2084" s="3">
        <v>759</v>
      </c>
      <c r="AC2084">
        <v>0</v>
      </c>
      <c r="AD2084">
        <v>0</v>
      </c>
      <c r="AE2084" s="3">
        <v>759</v>
      </c>
      <c r="AF2084" s="3">
        <f t="shared" si="136"/>
        <v>0</v>
      </c>
      <c r="AG2084" s="3">
        <v>759</v>
      </c>
      <c r="AH2084" s="3">
        <f t="shared" si="134"/>
        <v>784.04699999999991</v>
      </c>
      <c r="AI2084" s="3">
        <f t="shared" si="135"/>
        <v>809.13650399999995</v>
      </c>
      <c r="AJ2084">
        <v>0</v>
      </c>
      <c r="AK2084">
        <v>0</v>
      </c>
      <c r="AL2084">
        <v>732</v>
      </c>
      <c r="AM2084">
        <f t="shared" si="137"/>
        <v>1464</v>
      </c>
      <c r="AN2084">
        <v>27</v>
      </c>
      <c r="AO2084">
        <v>96.44</v>
      </c>
    </row>
    <row r="2085" spans="1:41" hidden="1" x14ac:dyDescent="0.3">
      <c r="A2085">
        <v>12312</v>
      </c>
      <c r="B2085">
        <v>225804</v>
      </c>
      <c r="C2085">
        <v>257414</v>
      </c>
      <c r="D2085">
        <v>6524</v>
      </c>
      <c r="G2085" t="s">
        <v>2076</v>
      </c>
      <c r="H2085" t="s">
        <v>2077</v>
      </c>
      <c r="I2085">
        <v>0</v>
      </c>
      <c r="J2085" t="s">
        <v>519</v>
      </c>
      <c r="K2085" t="s">
        <v>520</v>
      </c>
      <c r="L2085">
        <v>5</v>
      </c>
      <c r="M2085">
        <v>58</v>
      </c>
      <c r="N2085" t="s">
        <v>617</v>
      </c>
      <c r="O2085" t="s">
        <v>618</v>
      </c>
      <c r="P2085" t="s">
        <v>619</v>
      </c>
      <c r="Q2085" t="s">
        <v>524</v>
      </c>
      <c r="R2085" t="s">
        <v>525</v>
      </c>
      <c r="S2085" t="s">
        <v>526</v>
      </c>
      <c r="T2085" t="s">
        <v>527</v>
      </c>
      <c r="U2085" t="s">
        <v>779</v>
      </c>
      <c r="V2085" t="s">
        <v>780</v>
      </c>
      <c r="W2085" t="s">
        <v>541</v>
      </c>
      <c r="X2085" t="s">
        <v>542</v>
      </c>
      <c r="Y2085" t="s">
        <v>1442</v>
      </c>
      <c r="Z2085" t="s">
        <v>1443</v>
      </c>
      <c r="AA2085" t="s">
        <v>29</v>
      </c>
      <c r="AB2085" s="3">
        <v>759</v>
      </c>
      <c r="AC2085">
        <v>0</v>
      </c>
      <c r="AD2085">
        <v>0</v>
      </c>
      <c r="AE2085" s="3">
        <v>759</v>
      </c>
      <c r="AF2085" s="3">
        <f t="shared" si="136"/>
        <v>0</v>
      </c>
      <c r="AG2085" s="3">
        <v>759</v>
      </c>
      <c r="AH2085" s="3">
        <f t="shared" si="134"/>
        <v>784.04699999999991</v>
      </c>
      <c r="AI2085" s="3">
        <f t="shared" si="135"/>
        <v>809.13650399999995</v>
      </c>
      <c r="AJ2085">
        <v>0</v>
      </c>
      <c r="AK2085">
        <v>0</v>
      </c>
      <c r="AL2085">
        <v>0</v>
      </c>
      <c r="AM2085">
        <f t="shared" si="137"/>
        <v>0</v>
      </c>
      <c r="AN2085">
        <v>759</v>
      </c>
      <c r="AO2085">
        <v>0</v>
      </c>
    </row>
    <row r="2086" spans="1:41" hidden="1" x14ac:dyDescent="0.3">
      <c r="A2086">
        <v>12313</v>
      </c>
      <c r="B2086">
        <v>225805</v>
      </c>
      <c r="C2086">
        <v>257415</v>
      </c>
      <c r="D2086">
        <v>6525</v>
      </c>
      <c r="G2086" t="s">
        <v>2080</v>
      </c>
      <c r="H2086" t="s">
        <v>2081</v>
      </c>
      <c r="I2086">
        <v>0</v>
      </c>
      <c r="J2086" t="s">
        <v>519</v>
      </c>
      <c r="K2086" t="s">
        <v>520</v>
      </c>
      <c r="L2086">
        <v>5</v>
      </c>
      <c r="M2086">
        <v>58</v>
      </c>
      <c r="N2086" t="s">
        <v>617</v>
      </c>
      <c r="O2086" t="s">
        <v>618</v>
      </c>
      <c r="P2086" t="s">
        <v>619</v>
      </c>
      <c r="Q2086" t="s">
        <v>524</v>
      </c>
      <c r="R2086" t="s">
        <v>525</v>
      </c>
      <c r="S2086" t="s">
        <v>526</v>
      </c>
      <c r="T2086" t="s">
        <v>527</v>
      </c>
      <c r="U2086" t="s">
        <v>554</v>
      </c>
      <c r="V2086" t="s">
        <v>555</v>
      </c>
      <c r="W2086" t="s">
        <v>541</v>
      </c>
      <c r="X2086" t="s">
        <v>542</v>
      </c>
      <c r="Y2086" t="s">
        <v>1442</v>
      </c>
      <c r="Z2086" t="s">
        <v>1443</v>
      </c>
      <c r="AA2086" t="s">
        <v>29</v>
      </c>
      <c r="AB2086" s="3">
        <v>759</v>
      </c>
      <c r="AC2086">
        <v>0</v>
      </c>
      <c r="AD2086">
        <v>0</v>
      </c>
      <c r="AE2086" s="3">
        <v>759</v>
      </c>
      <c r="AF2086" s="3">
        <f t="shared" si="136"/>
        <v>0</v>
      </c>
      <c r="AG2086" s="3">
        <v>759</v>
      </c>
      <c r="AH2086" s="3">
        <f t="shared" si="134"/>
        <v>784.04699999999991</v>
      </c>
      <c r="AI2086" s="3">
        <f t="shared" si="135"/>
        <v>809.13650399999995</v>
      </c>
      <c r="AJ2086">
        <v>0</v>
      </c>
      <c r="AK2086">
        <v>0</v>
      </c>
      <c r="AL2086">
        <v>732</v>
      </c>
      <c r="AM2086">
        <f t="shared" si="137"/>
        <v>1464</v>
      </c>
      <c r="AN2086">
        <v>27</v>
      </c>
      <c r="AO2086">
        <v>96.44</v>
      </c>
    </row>
    <row r="2087" spans="1:41" hidden="1" x14ac:dyDescent="0.3">
      <c r="A2087">
        <v>12315</v>
      </c>
      <c r="B2087">
        <v>225808</v>
      </c>
      <c r="C2087">
        <v>257417</v>
      </c>
      <c r="D2087">
        <v>6527</v>
      </c>
      <c r="G2087" t="s">
        <v>2082</v>
      </c>
      <c r="H2087" t="s">
        <v>2083</v>
      </c>
      <c r="I2087">
        <v>0</v>
      </c>
      <c r="J2087" t="s">
        <v>519</v>
      </c>
      <c r="K2087" t="s">
        <v>520</v>
      </c>
      <c r="L2087">
        <v>5</v>
      </c>
      <c r="M2087">
        <v>58</v>
      </c>
      <c r="N2087" t="s">
        <v>617</v>
      </c>
      <c r="O2087" t="s">
        <v>618</v>
      </c>
      <c r="P2087" t="s">
        <v>619</v>
      </c>
      <c r="Q2087" t="s">
        <v>524</v>
      </c>
      <c r="R2087" t="s">
        <v>525</v>
      </c>
      <c r="S2087" t="s">
        <v>526</v>
      </c>
      <c r="T2087" t="s">
        <v>527</v>
      </c>
      <c r="U2087" t="s">
        <v>779</v>
      </c>
      <c r="V2087" t="s">
        <v>780</v>
      </c>
      <c r="W2087" t="s">
        <v>541</v>
      </c>
      <c r="X2087" t="s">
        <v>542</v>
      </c>
      <c r="Y2087" t="s">
        <v>1442</v>
      </c>
      <c r="Z2087" t="s">
        <v>1443</v>
      </c>
      <c r="AA2087" t="s">
        <v>29</v>
      </c>
      <c r="AB2087" s="3">
        <v>759</v>
      </c>
      <c r="AC2087">
        <v>0</v>
      </c>
      <c r="AD2087">
        <v>0</v>
      </c>
      <c r="AE2087" s="3">
        <v>759</v>
      </c>
      <c r="AF2087" s="3">
        <f t="shared" si="136"/>
        <v>0</v>
      </c>
      <c r="AG2087" s="3">
        <v>759</v>
      </c>
      <c r="AH2087" s="3">
        <f t="shared" si="134"/>
        <v>784.04699999999991</v>
      </c>
      <c r="AI2087" s="3">
        <f t="shared" si="135"/>
        <v>809.13650399999995</v>
      </c>
      <c r="AJ2087">
        <v>0</v>
      </c>
      <c r="AK2087">
        <v>0</v>
      </c>
      <c r="AL2087">
        <v>0</v>
      </c>
      <c r="AM2087">
        <f t="shared" si="137"/>
        <v>0</v>
      </c>
      <c r="AN2087">
        <v>759</v>
      </c>
      <c r="AO2087">
        <v>0</v>
      </c>
    </row>
    <row r="2088" spans="1:41" hidden="1" x14ac:dyDescent="0.3">
      <c r="A2088">
        <v>12622</v>
      </c>
      <c r="B2088">
        <v>231961</v>
      </c>
      <c r="C2088">
        <v>256362</v>
      </c>
      <c r="D2088">
        <v>8638</v>
      </c>
      <c r="G2088" t="s">
        <v>2228</v>
      </c>
      <c r="H2088" t="s">
        <v>2229</v>
      </c>
      <c r="I2088">
        <v>0</v>
      </c>
      <c r="J2088" t="s">
        <v>519</v>
      </c>
      <c r="K2088" t="s">
        <v>520</v>
      </c>
      <c r="L2088">
        <v>5</v>
      </c>
      <c r="M2088">
        <v>58</v>
      </c>
      <c r="N2088" t="s">
        <v>617</v>
      </c>
      <c r="O2088" t="s">
        <v>618</v>
      </c>
      <c r="P2088" t="s">
        <v>619</v>
      </c>
      <c r="Q2088" t="s">
        <v>524</v>
      </c>
      <c r="R2088" t="s">
        <v>525</v>
      </c>
      <c r="S2088" t="s">
        <v>526</v>
      </c>
      <c r="T2088" t="s">
        <v>527</v>
      </c>
      <c r="U2088" t="s">
        <v>779</v>
      </c>
      <c r="V2088" t="s">
        <v>780</v>
      </c>
      <c r="W2088" t="s">
        <v>541</v>
      </c>
      <c r="X2088" t="s">
        <v>542</v>
      </c>
      <c r="Y2088" t="s">
        <v>1102</v>
      </c>
      <c r="Z2088" t="s">
        <v>1103</v>
      </c>
      <c r="AA2088" t="s">
        <v>24</v>
      </c>
      <c r="AB2088" s="3">
        <v>9720</v>
      </c>
      <c r="AC2088">
        <v>16000</v>
      </c>
      <c r="AD2088">
        <v>0</v>
      </c>
      <c r="AE2088" s="3">
        <v>25720</v>
      </c>
      <c r="AF2088" s="3">
        <f t="shared" si="136"/>
        <v>0</v>
      </c>
      <c r="AG2088" s="3">
        <v>25720</v>
      </c>
      <c r="AH2088" s="3">
        <f t="shared" si="134"/>
        <v>26568.76</v>
      </c>
      <c r="AI2088" s="3">
        <f t="shared" si="135"/>
        <v>27418.960319999998</v>
      </c>
      <c r="AJ2088">
        <v>9365.2199999999993</v>
      </c>
      <c r="AK2088">
        <v>8965.2199999999993</v>
      </c>
      <c r="AL2088">
        <v>21000.02</v>
      </c>
      <c r="AM2088">
        <f t="shared" si="137"/>
        <v>42000.04</v>
      </c>
      <c r="AN2088">
        <v>-13610.46</v>
      </c>
      <c r="AO2088">
        <v>81.650000000000006</v>
      </c>
    </row>
    <row r="2089" spans="1:41" hidden="1" x14ac:dyDescent="0.3">
      <c r="A2089">
        <v>12794</v>
      </c>
      <c r="B2089">
        <v>235096</v>
      </c>
      <c r="C2089">
        <v>256401</v>
      </c>
      <c r="D2089">
        <v>8857</v>
      </c>
      <c r="G2089" t="s">
        <v>2230</v>
      </c>
      <c r="H2089" t="s">
        <v>2231</v>
      </c>
      <c r="I2089">
        <v>0</v>
      </c>
      <c r="J2089" t="s">
        <v>519</v>
      </c>
      <c r="K2089" t="s">
        <v>520</v>
      </c>
      <c r="L2089">
        <v>5</v>
      </c>
      <c r="M2089">
        <v>58</v>
      </c>
      <c r="N2089" t="s">
        <v>617</v>
      </c>
      <c r="O2089" t="s">
        <v>618</v>
      </c>
      <c r="P2089" t="s">
        <v>619</v>
      </c>
      <c r="Q2089" t="s">
        <v>524</v>
      </c>
      <c r="R2089" t="s">
        <v>525</v>
      </c>
      <c r="S2089" t="s">
        <v>526</v>
      </c>
      <c r="T2089" t="s">
        <v>527</v>
      </c>
      <c r="U2089" t="s">
        <v>779</v>
      </c>
      <c r="V2089" t="s">
        <v>780</v>
      </c>
      <c r="W2089" t="s">
        <v>541</v>
      </c>
      <c r="X2089" t="s">
        <v>542</v>
      </c>
      <c r="Y2089" t="s">
        <v>1102</v>
      </c>
      <c r="Z2089" t="s">
        <v>1103</v>
      </c>
      <c r="AA2089" t="s">
        <v>24</v>
      </c>
      <c r="AB2089" s="3">
        <v>22500</v>
      </c>
      <c r="AC2089">
        <v>0</v>
      </c>
      <c r="AD2089">
        <v>0</v>
      </c>
      <c r="AE2089" s="3">
        <v>22500</v>
      </c>
      <c r="AF2089" s="3">
        <f t="shared" si="136"/>
        <v>0</v>
      </c>
      <c r="AG2089" s="3">
        <v>22500</v>
      </c>
      <c r="AH2089" s="3">
        <f t="shared" si="134"/>
        <v>23242.499999999996</v>
      </c>
      <c r="AI2089" s="3">
        <f t="shared" si="135"/>
        <v>23986.26</v>
      </c>
      <c r="AJ2089">
        <v>0</v>
      </c>
      <c r="AK2089">
        <v>0</v>
      </c>
      <c r="AL2089">
        <v>0</v>
      </c>
      <c r="AM2089">
        <f t="shared" si="137"/>
        <v>0</v>
      </c>
      <c r="AN2089">
        <v>22500</v>
      </c>
      <c r="AO2089">
        <v>0</v>
      </c>
    </row>
    <row r="2090" spans="1:41" hidden="1" x14ac:dyDescent="0.3">
      <c r="A2090">
        <v>12316</v>
      </c>
      <c r="B2090">
        <v>225817</v>
      </c>
      <c r="C2090">
        <v>257426</v>
      </c>
      <c r="D2090">
        <v>6528</v>
      </c>
      <c r="G2090" t="s">
        <v>2042</v>
      </c>
      <c r="H2090" t="s">
        <v>2043</v>
      </c>
      <c r="I2090">
        <v>0</v>
      </c>
      <c r="J2090" t="s">
        <v>519</v>
      </c>
      <c r="K2090" t="s">
        <v>520</v>
      </c>
      <c r="L2090">
        <v>5</v>
      </c>
      <c r="M2090">
        <v>58</v>
      </c>
      <c r="N2090" t="s">
        <v>617</v>
      </c>
      <c r="O2090" t="s">
        <v>618</v>
      </c>
      <c r="P2090" t="s">
        <v>619</v>
      </c>
      <c r="Q2090" t="s">
        <v>524</v>
      </c>
      <c r="R2090" t="s">
        <v>525</v>
      </c>
      <c r="S2090" t="s">
        <v>526</v>
      </c>
      <c r="T2090" t="s">
        <v>527</v>
      </c>
      <c r="U2090" t="s">
        <v>779</v>
      </c>
      <c r="V2090" t="s">
        <v>780</v>
      </c>
      <c r="W2090" t="s">
        <v>541</v>
      </c>
      <c r="X2090" t="s">
        <v>542</v>
      </c>
      <c r="Y2090" t="s">
        <v>1442</v>
      </c>
      <c r="Z2090" t="s">
        <v>1443</v>
      </c>
      <c r="AA2090" t="s">
        <v>29</v>
      </c>
      <c r="AB2090" s="3">
        <v>759</v>
      </c>
      <c r="AC2090">
        <v>0</v>
      </c>
      <c r="AD2090">
        <v>0</v>
      </c>
      <c r="AE2090" s="3">
        <v>759</v>
      </c>
      <c r="AF2090" s="3">
        <f t="shared" si="136"/>
        <v>0</v>
      </c>
      <c r="AG2090" s="3">
        <v>759</v>
      </c>
      <c r="AH2090" s="3">
        <f t="shared" si="134"/>
        <v>784.04699999999991</v>
      </c>
      <c r="AI2090" s="3">
        <f t="shared" si="135"/>
        <v>809.13650399999995</v>
      </c>
      <c r="AJ2090">
        <v>0</v>
      </c>
      <c r="AK2090">
        <v>0</v>
      </c>
      <c r="AL2090">
        <v>732</v>
      </c>
      <c r="AM2090">
        <f t="shared" si="137"/>
        <v>1464</v>
      </c>
      <c r="AN2090">
        <v>27</v>
      </c>
      <c r="AO2090">
        <v>96.44</v>
      </c>
    </row>
    <row r="2091" spans="1:41" hidden="1" x14ac:dyDescent="0.3">
      <c r="A2091">
        <v>12317</v>
      </c>
      <c r="B2091">
        <v>225809</v>
      </c>
      <c r="C2091">
        <v>257418</v>
      </c>
      <c r="D2091">
        <v>6529</v>
      </c>
      <c r="G2091" t="s">
        <v>2088</v>
      </c>
      <c r="H2091" t="s">
        <v>2089</v>
      </c>
      <c r="I2091">
        <v>0</v>
      </c>
      <c r="J2091" t="s">
        <v>519</v>
      </c>
      <c r="K2091" t="s">
        <v>520</v>
      </c>
      <c r="L2091">
        <v>5</v>
      </c>
      <c r="M2091">
        <v>58</v>
      </c>
      <c r="N2091" t="s">
        <v>617</v>
      </c>
      <c r="O2091" t="s">
        <v>618</v>
      </c>
      <c r="P2091" t="s">
        <v>619</v>
      </c>
      <c r="Q2091" t="s">
        <v>524</v>
      </c>
      <c r="R2091" t="s">
        <v>525</v>
      </c>
      <c r="S2091" t="s">
        <v>526</v>
      </c>
      <c r="T2091" t="s">
        <v>527</v>
      </c>
      <c r="U2091" t="s">
        <v>779</v>
      </c>
      <c r="V2091" t="s">
        <v>780</v>
      </c>
      <c r="W2091" t="s">
        <v>541</v>
      </c>
      <c r="X2091" t="s">
        <v>542</v>
      </c>
      <c r="Y2091" t="s">
        <v>1442</v>
      </c>
      <c r="Z2091" t="s">
        <v>1443</v>
      </c>
      <c r="AA2091" t="s">
        <v>29</v>
      </c>
      <c r="AB2091" s="3">
        <v>759</v>
      </c>
      <c r="AC2091">
        <v>0</v>
      </c>
      <c r="AD2091">
        <v>0</v>
      </c>
      <c r="AE2091" s="3">
        <v>759</v>
      </c>
      <c r="AF2091" s="3">
        <f t="shared" si="136"/>
        <v>0</v>
      </c>
      <c r="AG2091" s="3">
        <v>759</v>
      </c>
      <c r="AH2091" s="3">
        <f t="shared" si="134"/>
        <v>784.04699999999991</v>
      </c>
      <c r="AI2091" s="3">
        <f t="shared" si="135"/>
        <v>809.13650399999995</v>
      </c>
      <c r="AJ2091">
        <v>0</v>
      </c>
      <c r="AK2091">
        <v>0</v>
      </c>
      <c r="AL2091">
        <v>732</v>
      </c>
      <c r="AM2091">
        <f t="shared" si="137"/>
        <v>1464</v>
      </c>
      <c r="AN2091">
        <v>27</v>
      </c>
      <c r="AO2091">
        <v>96.44</v>
      </c>
    </row>
    <row r="2092" spans="1:41" hidden="1" x14ac:dyDescent="0.3">
      <c r="A2092">
        <v>12318</v>
      </c>
      <c r="B2092">
        <v>225810</v>
      </c>
      <c r="C2092">
        <v>257419</v>
      </c>
      <c r="D2092">
        <v>6530</v>
      </c>
      <c r="G2092" t="s">
        <v>2092</v>
      </c>
      <c r="H2092" t="s">
        <v>2093</v>
      </c>
      <c r="I2092">
        <v>0</v>
      </c>
      <c r="J2092" t="s">
        <v>519</v>
      </c>
      <c r="K2092" t="s">
        <v>520</v>
      </c>
      <c r="L2092">
        <v>5</v>
      </c>
      <c r="M2092">
        <v>58</v>
      </c>
      <c r="N2092" t="s">
        <v>617</v>
      </c>
      <c r="O2092" t="s">
        <v>618</v>
      </c>
      <c r="P2092" t="s">
        <v>619</v>
      </c>
      <c r="Q2092" t="s">
        <v>524</v>
      </c>
      <c r="R2092" t="s">
        <v>525</v>
      </c>
      <c r="S2092" t="s">
        <v>526</v>
      </c>
      <c r="T2092" t="s">
        <v>527</v>
      </c>
      <c r="U2092" t="s">
        <v>779</v>
      </c>
      <c r="V2092" t="s">
        <v>780</v>
      </c>
      <c r="W2092" t="s">
        <v>541</v>
      </c>
      <c r="X2092" t="s">
        <v>542</v>
      </c>
      <c r="Y2092" t="s">
        <v>1442</v>
      </c>
      <c r="Z2092" t="s">
        <v>1443</v>
      </c>
      <c r="AA2092" t="s">
        <v>29</v>
      </c>
      <c r="AB2092" s="3">
        <v>759</v>
      </c>
      <c r="AC2092">
        <v>0</v>
      </c>
      <c r="AD2092">
        <v>0</v>
      </c>
      <c r="AE2092" s="3">
        <v>759</v>
      </c>
      <c r="AF2092" s="3">
        <f t="shared" si="136"/>
        <v>0</v>
      </c>
      <c r="AG2092" s="3">
        <v>759</v>
      </c>
      <c r="AH2092" s="3">
        <f t="shared" si="134"/>
        <v>784.04699999999991</v>
      </c>
      <c r="AI2092" s="3">
        <f t="shared" si="135"/>
        <v>809.13650399999995</v>
      </c>
      <c r="AJ2092">
        <v>0</v>
      </c>
      <c r="AK2092">
        <v>0</v>
      </c>
      <c r="AL2092">
        <v>732</v>
      </c>
      <c r="AM2092">
        <f t="shared" si="137"/>
        <v>1464</v>
      </c>
      <c r="AN2092">
        <v>27</v>
      </c>
      <c r="AO2092">
        <v>96.44</v>
      </c>
    </row>
    <row r="2093" spans="1:41" hidden="1" x14ac:dyDescent="0.3">
      <c r="A2093">
        <v>12358</v>
      </c>
      <c r="B2093">
        <v>224390</v>
      </c>
      <c r="C2093">
        <v>256808</v>
      </c>
      <c r="D2093">
        <v>6490</v>
      </c>
      <c r="G2093" t="s">
        <v>2156</v>
      </c>
      <c r="H2093" t="s">
        <v>2157</v>
      </c>
      <c r="I2093">
        <v>0</v>
      </c>
      <c r="J2093" t="s">
        <v>519</v>
      </c>
      <c r="K2093" t="s">
        <v>520</v>
      </c>
      <c r="L2093">
        <v>5</v>
      </c>
      <c r="M2093">
        <v>58</v>
      </c>
      <c r="N2093" t="s">
        <v>617</v>
      </c>
      <c r="O2093" t="s">
        <v>618</v>
      </c>
      <c r="P2093" t="s">
        <v>619</v>
      </c>
      <c r="Q2093" t="s">
        <v>524</v>
      </c>
      <c r="R2093" t="s">
        <v>525</v>
      </c>
      <c r="S2093" t="s">
        <v>526</v>
      </c>
      <c r="T2093" t="s">
        <v>527</v>
      </c>
      <c r="U2093" t="s">
        <v>779</v>
      </c>
      <c r="V2093" t="s">
        <v>780</v>
      </c>
      <c r="W2093" t="s">
        <v>1964</v>
      </c>
      <c r="X2093" t="s">
        <v>1965</v>
      </c>
      <c r="Y2093" t="s">
        <v>706</v>
      </c>
      <c r="Z2093" t="s">
        <v>707</v>
      </c>
      <c r="AA2093" t="s">
        <v>28</v>
      </c>
      <c r="AB2093" s="3">
        <v>979</v>
      </c>
      <c r="AC2093">
        <v>0</v>
      </c>
      <c r="AD2093">
        <v>0</v>
      </c>
      <c r="AE2093" s="3">
        <v>979</v>
      </c>
      <c r="AF2093" s="3">
        <f t="shared" si="136"/>
        <v>0</v>
      </c>
      <c r="AG2093" s="3">
        <v>979</v>
      </c>
      <c r="AH2093" s="3">
        <f t="shared" si="134"/>
        <v>1011.3069999999999</v>
      </c>
      <c r="AI2093" s="3">
        <f t="shared" si="135"/>
        <v>1043.6688239999999</v>
      </c>
      <c r="AJ2093">
        <v>0</v>
      </c>
      <c r="AK2093">
        <v>0</v>
      </c>
      <c r="AL2093">
        <v>0</v>
      </c>
      <c r="AM2093">
        <f t="shared" si="137"/>
        <v>0</v>
      </c>
      <c r="AN2093">
        <v>979</v>
      </c>
      <c r="AO2093">
        <v>0</v>
      </c>
    </row>
    <row r="2094" spans="1:41" hidden="1" x14ac:dyDescent="0.3">
      <c r="A2094">
        <v>12359</v>
      </c>
      <c r="B2094">
        <v>224391</v>
      </c>
      <c r="C2094">
        <v>256809</v>
      </c>
      <c r="D2094">
        <v>6491</v>
      </c>
      <c r="G2094" t="s">
        <v>2158</v>
      </c>
      <c r="H2094" t="s">
        <v>2159</v>
      </c>
      <c r="I2094">
        <v>0</v>
      </c>
      <c r="J2094" t="s">
        <v>519</v>
      </c>
      <c r="K2094" t="s">
        <v>520</v>
      </c>
      <c r="L2094">
        <v>5</v>
      </c>
      <c r="M2094">
        <v>58</v>
      </c>
      <c r="N2094" t="s">
        <v>617</v>
      </c>
      <c r="O2094" t="s">
        <v>618</v>
      </c>
      <c r="P2094" t="s">
        <v>619</v>
      </c>
      <c r="Q2094" t="s">
        <v>524</v>
      </c>
      <c r="R2094" t="s">
        <v>525</v>
      </c>
      <c r="S2094" t="s">
        <v>526</v>
      </c>
      <c r="T2094" t="s">
        <v>527</v>
      </c>
      <c r="U2094" t="s">
        <v>779</v>
      </c>
      <c r="V2094" t="s">
        <v>780</v>
      </c>
      <c r="W2094" t="s">
        <v>1964</v>
      </c>
      <c r="X2094" t="s">
        <v>1965</v>
      </c>
      <c r="Y2094" t="s">
        <v>706</v>
      </c>
      <c r="Z2094" t="s">
        <v>707</v>
      </c>
      <c r="AA2094" t="s">
        <v>28</v>
      </c>
      <c r="AB2094" s="3">
        <v>979</v>
      </c>
      <c r="AC2094">
        <v>0</v>
      </c>
      <c r="AD2094">
        <v>0</v>
      </c>
      <c r="AE2094" s="3">
        <v>979</v>
      </c>
      <c r="AF2094" s="3">
        <f t="shared" si="136"/>
        <v>0</v>
      </c>
      <c r="AG2094" s="3">
        <v>979</v>
      </c>
      <c r="AH2094" s="3">
        <f t="shared" si="134"/>
        <v>1011.3069999999999</v>
      </c>
      <c r="AI2094" s="3">
        <f t="shared" si="135"/>
        <v>1043.6688239999999</v>
      </c>
      <c r="AJ2094">
        <v>0</v>
      </c>
      <c r="AK2094">
        <v>0</v>
      </c>
      <c r="AL2094">
        <v>0</v>
      </c>
      <c r="AM2094">
        <f t="shared" si="137"/>
        <v>0</v>
      </c>
      <c r="AN2094">
        <v>979</v>
      </c>
      <c r="AO2094">
        <v>0</v>
      </c>
    </row>
    <row r="2095" spans="1:41" hidden="1" x14ac:dyDescent="0.3">
      <c r="A2095">
        <v>12319</v>
      </c>
      <c r="B2095">
        <v>225811</v>
      </c>
      <c r="C2095">
        <v>257420</v>
      </c>
      <c r="D2095">
        <v>6531</v>
      </c>
      <c r="G2095" t="s">
        <v>2010</v>
      </c>
      <c r="H2095" t="s">
        <v>2011</v>
      </c>
      <c r="I2095">
        <v>0</v>
      </c>
      <c r="J2095" t="s">
        <v>519</v>
      </c>
      <c r="K2095" t="s">
        <v>520</v>
      </c>
      <c r="L2095">
        <v>5</v>
      </c>
      <c r="M2095">
        <v>58</v>
      </c>
      <c r="N2095" t="s">
        <v>617</v>
      </c>
      <c r="O2095" t="s">
        <v>618</v>
      </c>
      <c r="P2095" t="s">
        <v>619</v>
      </c>
      <c r="Q2095" t="s">
        <v>524</v>
      </c>
      <c r="R2095" t="s">
        <v>525</v>
      </c>
      <c r="S2095" t="s">
        <v>526</v>
      </c>
      <c r="T2095" t="s">
        <v>527</v>
      </c>
      <c r="U2095" t="s">
        <v>779</v>
      </c>
      <c r="V2095" t="s">
        <v>780</v>
      </c>
      <c r="W2095" t="s">
        <v>541</v>
      </c>
      <c r="X2095" t="s">
        <v>542</v>
      </c>
      <c r="Y2095" t="s">
        <v>1442</v>
      </c>
      <c r="Z2095" t="s">
        <v>1443</v>
      </c>
      <c r="AA2095" t="s">
        <v>29</v>
      </c>
      <c r="AB2095" s="3">
        <v>759</v>
      </c>
      <c r="AC2095">
        <v>0</v>
      </c>
      <c r="AD2095">
        <v>0</v>
      </c>
      <c r="AE2095" s="3">
        <v>759</v>
      </c>
      <c r="AF2095" s="3">
        <f t="shared" si="136"/>
        <v>0</v>
      </c>
      <c r="AG2095" s="3">
        <v>759</v>
      </c>
      <c r="AH2095" s="3">
        <f t="shared" si="134"/>
        <v>784.04699999999991</v>
      </c>
      <c r="AI2095" s="3">
        <f t="shared" si="135"/>
        <v>809.13650399999995</v>
      </c>
      <c r="AJ2095">
        <v>0</v>
      </c>
      <c r="AK2095">
        <v>0</v>
      </c>
      <c r="AL2095">
        <v>732</v>
      </c>
      <c r="AM2095">
        <f t="shared" si="137"/>
        <v>1464</v>
      </c>
      <c r="AN2095">
        <v>27</v>
      </c>
      <c r="AO2095">
        <v>96.44</v>
      </c>
    </row>
    <row r="2096" spans="1:41" hidden="1" x14ac:dyDescent="0.3">
      <c r="A2096">
        <v>12796</v>
      </c>
      <c r="B2096">
        <v>235097</v>
      </c>
      <c r="C2096">
        <v>256402</v>
      </c>
      <c r="D2096">
        <v>8859</v>
      </c>
      <c r="G2096" t="s">
        <v>2232</v>
      </c>
      <c r="H2096" t="s">
        <v>2233</v>
      </c>
      <c r="I2096">
        <v>0</v>
      </c>
      <c r="J2096" t="s">
        <v>519</v>
      </c>
      <c r="K2096" t="s">
        <v>520</v>
      </c>
      <c r="L2096">
        <v>5</v>
      </c>
      <c r="M2096">
        <v>58</v>
      </c>
      <c r="N2096" t="s">
        <v>617</v>
      </c>
      <c r="O2096" t="s">
        <v>618</v>
      </c>
      <c r="P2096" t="s">
        <v>619</v>
      </c>
      <c r="Q2096" t="s">
        <v>524</v>
      </c>
      <c r="R2096" t="s">
        <v>525</v>
      </c>
      <c r="S2096" t="s">
        <v>526</v>
      </c>
      <c r="T2096" t="s">
        <v>527</v>
      </c>
      <c r="U2096" t="s">
        <v>779</v>
      </c>
      <c r="V2096" t="s">
        <v>780</v>
      </c>
      <c r="W2096" t="s">
        <v>541</v>
      </c>
      <c r="X2096" t="s">
        <v>542</v>
      </c>
      <c r="Y2096" t="s">
        <v>1102</v>
      </c>
      <c r="Z2096" t="s">
        <v>1103</v>
      </c>
      <c r="AA2096" t="s">
        <v>24</v>
      </c>
      <c r="AB2096" s="3">
        <v>22500</v>
      </c>
      <c r="AC2096">
        <v>0</v>
      </c>
      <c r="AD2096">
        <v>0</v>
      </c>
      <c r="AE2096" s="3">
        <v>22500</v>
      </c>
      <c r="AF2096" s="3">
        <f t="shared" si="136"/>
        <v>0</v>
      </c>
      <c r="AG2096" s="3">
        <v>22500</v>
      </c>
      <c r="AH2096" s="3">
        <f t="shared" si="134"/>
        <v>23242.499999999996</v>
      </c>
      <c r="AI2096" s="3">
        <f t="shared" si="135"/>
        <v>23986.26</v>
      </c>
      <c r="AJ2096">
        <v>0</v>
      </c>
      <c r="AK2096">
        <v>0</v>
      </c>
      <c r="AL2096">
        <v>173.91</v>
      </c>
      <c r="AM2096">
        <f t="shared" si="137"/>
        <v>347.82</v>
      </c>
      <c r="AN2096">
        <v>22326.09</v>
      </c>
      <c r="AO2096">
        <v>0.77</v>
      </c>
    </row>
    <row r="2097" spans="1:41" hidden="1" x14ac:dyDescent="0.3">
      <c r="A2097">
        <v>10734</v>
      </c>
      <c r="B2097">
        <v>224922</v>
      </c>
      <c r="C2097">
        <v>257081</v>
      </c>
      <c r="D2097">
        <v>50</v>
      </c>
      <c r="G2097" t="s">
        <v>737</v>
      </c>
      <c r="H2097" t="s">
        <v>738</v>
      </c>
      <c r="I2097">
        <v>0</v>
      </c>
      <c r="J2097" t="s">
        <v>519</v>
      </c>
      <c r="K2097" t="s">
        <v>520</v>
      </c>
      <c r="L2097">
        <v>10</v>
      </c>
      <c r="M2097">
        <v>104</v>
      </c>
      <c r="N2097" t="s">
        <v>564</v>
      </c>
      <c r="O2097" t="s">
        <v>565</v>
      </c>
      <c r="P2097" t="s">
        <v>566</v>
      </c>
      <c r="Q2097" t="s">
        <v>524</v>
      </c>
      <c r="R2097" t="s">
        <v>525</v>
      </c>
      <c r="S2097" t="s">
        <v>526</v>
      </c>
      <c r="T2097" t="s">
        <v>527</v>
      </c>
      <c r="U2097" t="s">
        <v>539</v>
      </c>
      <c r="V2097" t="s">
        <v>540</v>
      </c>
      <c r="W2097" t="s">
        <v>541</v>
      </c>
      <c r="X2097" t="s">
        <v>542</v>
      </c>
      <c r="Y2097" t="s">
        <v>532</v>
      </c>
      <c r="Z2097" t="s">
        <v>533</v>
      </c>
      <c r="AA2097" t="s">
        <v>28</v>
      </c>
      <c r="AB2097" s="3">
        <v>941</v>
      </c>
      <c r="AC2097">
        <v>0</v>
      </c>
      <c r="AD2097">
        <v>0</v>
      </c>
      <c r="AE2097" s="3">
        <v>941</v>
      </c>
      <c r="AF2097" s="3">
        <f t="shared" si="136"/>
        <v>0</v>
      </c>
      <c r="AG2097" s="3">
        <v>941</v>
      </c>
      <c r="AH2097" s="3">
        <f t="shared" si="134"/>
        <v>972.05299999999988</v>
      </c>
      <c r="AI2097" s="3">
        <f t="shared" si="135"/>
        <v>1003.158696</v>
      </c>
      <c r="AJ2097">
        <v>0</v>
      </c>
      <c r="AK2097">
        <v>0</v>
      </c>
      <c r="AL2097">
        <v>0</v>
      </c>
      <c r="AM2097">
        <f t="shared" si="137"/>
        <v>0</v>
      </c>
      <c r="AN2097">
        <v>941</v>
      </c>
      <c r="AO2097">
        <v>0</v>
      </c>
    </row>
    <row r="2098" spans="1:41" hidden="1" x14ac:dyDescent="0.3">
      <c r="A2098">
        <v>12368</v>
      </c>
      <c r="B2098">
        <v>224375</v>
      </c>
      <c r="C2098">
        <v>256796</v>
      </c>
      <c r="D2098">
        <v>6500</v>
      </c>
      <c r="G2098" t="s">
        <v>2170</v>
      </c>
      <c r="H2098" t="s">
        <v>2171</v>
      </c>
      <c r="I2098">
        <v>0</v>
      </c>
      <c r="J2098" t="s">
        <v>519</v>
      </c>
      <c r="K2098" t="s">
        <v>520</v>
      </c>
      <c r="L2098">
        <v>5</v>
      </c>
      <c r="M2098">
        <v>58</v>
      </c>
      <c r="N2098" t="s">
        <v>617</v>
      </c>
      <c r="O2098" t="s">
        <v>618</v>
      </c>
      <c r="P2098" t="s">
        <v>619</v>
      </c>
      <c r="Q2098" t="s">
        <v>524</v>
      </c>
      <c r="R2098" t="s">
        <v>525</v>
      </c>
      <c r="S2098" t="s">
        <v>526</v>
      </c>
      <c r="T2098" t="s">
        <v>527</v>
      </c>
      <c r="U2098" t="s">
        <v>779</v>
      </c>
      <c r="V2098" t="s">
        <v>780</v>
      </c>
      <c r="W2098" t="s">
        <v>1964</v>
      </c>
      <c r="X2098" t="s">
        <v>1965</v>
      </c>
      <c r="Y2098" t="s">
        <v>706</v>
      </c>
      <c r="Z2098" t="s">
        <v>707</v>
      </c>
      <c r="AA2098" t="s">
        <v>28</v>
      </c>
      <c r="AB2098" s="3">
        <v>904</v>
      </c>
      <c r="AC2098">
        <v>0</v>
      </c>
      <c r="AD2098">
        <v>0</v>
      </c>
      <c r="AE2098" s="3">
        <v>904</v>
      </c>
      <c r="AF2098" s="3">
        <f t="shared" si="136"/>
        <v>0</v>
      </c>
      <c r="AG2098" s="3">
        <v>904</v>
      </c>
      <c r="AH2098" s="3">
        <f t="shared" si="134"/>
        <v>933.83199999999988</v>
      </c>
      <c r="AI2098" s="3">
        <f t="shared" si="135"/>
        <v>963.71462399999996</v>
      </c>
      <c r="AJ2098">
        <v>0</v>
      </c>
      <c r="AK2098">
        <v>0</v>
      </c>
      <c r="AL2098">
        <v>0</v>
      </c>
      <c r="AM2098">
        <f t="shared" si="137"/>
        <v>0</v>
      </c>
      <c r="AN2098">
        <v>904</v>
      </c>
      <c r="AO2098">
        <v>0</v>
      </c>
    </row>
    <row r="2099" spans="1:41" hidden="1" x14ac:dyDescent="0.3">
      <c r="A2099">
        <v>12320</v>
      </c>
      <c r="B2099">
        <v>225812</v>
      </c>
      <c r="C2099">
        <v>257421</v>
      </c>
      <c r="D2099">
        <v>6532</v>
      </c>
      <c r="G2099" t="s">
        <v>2098</v>
      </c>
      <c r="H2099" t="s">
        <v>2099</v>
      </c>
      <c r="I2099">
        <v>0</v>
      </c>
      <c r="J2099" t="s">
        <v>519</v>
      </c>
      <c r="K2099" t="s">
        <v>520</v>
      </c>
      <c r="L2099">
        <v>5</v>
      </c>
      <c r="M2099">
        <v>58</v>
      </c>
      <c r="N2099" t="s">
        <v>617</v>
      </c>
      <c r="O2099" t="s">
        <v>618</v>
      </c>
      <c r="P2099" t="s">
        <v>619</v>
      </c>
      <c r="Q2099" t="s">
        <v>524</v>
      </c>
      <c r="R2099" t="s">
        <v>525</v>
      </c>
      <c r="S2099" t="s">
        <v>526</v>
      </c>
      <c r="T2099" t="s">
        <v>527</v>
      </c>
      <c r="U2099" t="s">
        <v>779</v>
      </c>
      <c r="V2099" t="s">
        <v>780</v>
      </c>
      <c r="W2099" t="s">
        <v>541</v>
      </c>
      <c r="X2099" t="s">
        <v>542</v>
      </c>
      <c r="Y2099" t="s">
        <v>1442</v>
      </c>
      <c r="Z2099" t="s">
        <v>1443</v>
      </c>
      <c r="AA2099" t="s">
        <v>29</v>
      </c>
      <c r="AB2099" s="3">
        <v>759</v>
      </c>
      <c r="AC2099">
        <v>0</v>
      </c>
      <c r="AD2099">
        <v>0</v>
      </c>
      <c r="AE2099" s="3">
        <v>759</v>
      </c>
      <c r="AF2099" s="3">
        <f t="shared" si="136"/>
        <v>0</v>
      </c>
      <c r="AG2099" s="3">
        <v>759</v>
      </c>
      <c r="AH2099" s="3">
        <f t="shared" si="134"/>
        <v>784.04699999999991</v>
      </c>
      <c r="AI2099" s="3">
        <f t="shared" si="135"/>
        <v>809.13650399999995</v>
      </c>
      <c r="AJ2099">
        <v>0</v>
      </c>
      <c r="AK2099">
        <v>0</v>
      </c>
      <c r="AL2099">
        <v>732</v>
      </c>
      <c r="AM2099">
        <f t="shared" si="137"/>
        <v>1464</v>
      </c>
      <c r="AN2099">
        <v>27</v>
      </c>
      <c r="AO2099">
        <v>96.44</v>
      </c>
    </row>
    <row r="2100" spans="1:41" hidden="1" x14ac:dyDescent="0.3">
      <c r="A2100">
        <v>12321</v>
      </c>
      <c r="B2100">
        <v>225813</v>
      </c>
      <c r="C2100">
        <v>257422</v>
      </c>
      <c r="D2100">
        <v>6544</v>
      </c>
      <c r="G2100" t="s">
        <v>2100</v>
      </c>
      <c r="H2100" t="s">
        <v>2101</v>
      </c>
      <c r="I2100">
        <v>0</v>
      </c>
      <c r="J2100" t="s">
        <v>519</v>
      </c>
      <c r="K2100" t="s">
        <v>520</v>
      </c>
      <c r="L2100">
        <v>5</v>
      </c>
      <c r="M2100">
        <v>58</v>
      </c>
      <c r="N2100" t="s">
        <v>617</v>
      </c>
      <c r="O2100" t="s">
        <v>618</v>
      </c>
      <c r="P2100" t="s">
        <v>619</v>
      </c>
      <c r="Q2100" t="s">
        <v>524</v>
      </c>
      <c r="R2100" t="s">
        <v>525</v>
      </c>
      <c r="S2100" t="s">
        <v>526</v>
      </c>
      <c r="T2100" t="s">
        <v>527</v>
      </c>
      <c r="U2100" t="s">
        <v>779</v>
      </c>
      <c r="V2100" t="s">
        <v>780</v>
      </c>
      <c r="W2100" t="s">
        <v>541</v>
      </c>
      <c r="X2100" t="s">
        <v>542</v>
      </c>
      <c r="Y2100" t="s">
        <v>1442</v>
      </c>
      <c r="Z2100" t="s">
        <v>1443</v>
      </c>
      <c r="AA2100" t="s">
        <v>29</v>
      </c>
      <c r="AB2100" s="3">
        <v>759</v>
      </c>
      <c r="AC2100">
        <v>0</v>
      </c>
      <c r="AD2100">
        <v>0</v>
      </c>
      <c r="AE2100" s="3">
        <v>759</v>
      </c>
      <c r="AF2100" s="3">
        <f t="shared" si="136"/>
        <v>0</v>
      </c>
      <c r="AG2100" s="3">
        <v>759</v>
      </c>
      <c r="AH2100" s="3">
        <f t="shared" si="134"/>
        <v>784.04699999999991</v>
      </c>
      <c r="AI2100" s="3">
        <f t="shared" si="135"/>
        <v>809.13650399999995</v>
      </c>
      <c r="AJ2100">
        <v>0</v>
      </c>
      <c r="AK2100">
        <v>0</v>
      </c>
      <c r="AL2100">
        <v>732</v>
      </c>
      <c r="AM2100">
        <f t="shared" si="137"/>
        <v>1464</v>
      </c>
      <c r="AN2100">
        <v>27</v>
      </c>
      <c r="AO2100">
        <v>96.44</v>
      </c>
    </row>
    <row r="2101" spans="1:41" hidden="1" x14ac:dyDescent="0.3">
      <c r="A2101">
        <v>12383</v>
      </c>
      <c r="B2101">
        <v>231836</v>
      </c>
      <c r="C2101">
        <v>256256</v>
      </c>
      <c r="D2101">
        <v>6558</v>
      </c>
      <c r="G2101" t="s">
        <v>2192</v>
      </c>
      <c r="H2101" t="s">
        <v>2193</v>
      </c>
      <c r="I2101">
        <v>0</v>
      </c>
      <c r="J2101" t="s">
        <v>519</v>
      </c>
      <c r="K2101" t="s">
        <v>520</v>
      </c>
      <c r="L2101">
        <v>5</v>
      </c>
      <c r="M2101">
        <v>58</v>
      </c>
      <c r="N2101" t="s">
        <v>617</v>
      </c>
      <c r="O2101" t="s">
        <v>618</v>
      </c>
      <c r="P2101" t="s">
        <v>619</v>
      </c>
      <c r="Q2101" t="s">
        <v>524</v>
      </c>
      <c r="R2101" t="s">
        <v>525</v>
      </c>
      <c r="S2101" t="s">
        <v>526</v>
      </c>
      <c r="T2101" t="s">
        <v>527</v>
      </c>
      <c r="U2101" t="s">
        <v>779</v>
      </c>
      <c r="V2101" t="s">
        <v>780</v>
      </c>
      <c r="W2101" t="s">
        <v>541</v>
      </c>
      <c r="X2101" t="s">
        <v>542</v>
      </c>
      <c r="Y2101" t="s">
        <v>1102</v>
      </c>
      <c r="Z2101" t="s">
        <v>1103</v>
      </c>
      <c r="AA2101" t="s">
        <v>24</v>
      </c>
      <c r="AB2101" s="3">
        <v>19440</v>
      </c>
      <c r="AC2101">
        <v>0</v>
      </c>
      <c r="AD2101">
        <v>0</v>
      </c>
      <c r="AE2101" s="3">
        <v>19440</v>
      </c>
      <c r="AF2101" s="3">
        <f t="shared" si="136"/>
        <v>0</v>
      </c>
      <c r="AG2101" s="3">
        <v>19440</v>
      </c>
      <c r="AH2101" s="3">
        <f t="shared" ref="AH2101:AH2164" si="138">AG2101*1.033</f>
        <v>20081.519999999997</v>
      </c>
      <c r="AI2101" s="3">
        <f t="shared" ref="AI2101:AI2164" si="139">AH2101*1.032</f>
        <v>20724.128639999999</v>
      </c>
      <c r="AJ2101">
        <v>0</v>
      </c>
      <c r="AK2101">
        <v>0</v>
      </c>
      <c r="AL2101">
        <v>0</v>
      </c>
      <c r="AM2101">
        <f t="shared" si="137"/>
        <v>0</v>
      </c>
      <c r="AN2101">
        <v>19440</v>
      </c>
      <c r="AO2101">
        <v>0</v>
      </c>
    </row>
    <row r="2102" spans="1:41" hidden="1" x14ac:dyDescent="0.3">
      <c r="A2102">
        <v>12322</v>
      </c>
      <c r="B2102">
        <v>225814</v>
      </c>
      <c r="C2102">
        <v>257423</v>
      </c>
      <c r="D2102">
        <v>6545</v>
      </c>
      <c r="G2102" t="s">
        <v>2038</v>
      </c>
      <c r="H2102" t="s">
        <v>2039</v>
      </c>
      <c r="I2102">
        <v>0</v>
      </c>
      <c r="J2102" t="s">
        <v>519</v>
      </c>
      <c r="K2102" t="s">
        <v>520</v>
      </c>
      <c r="L2102">
        <v>5</v>
      </c>
      <c r="M2102">
        <v>58</v>
      </c>
      <c r="N2102" t="s">
        <v>617</v>
      </c>
      <c r="O2102" t="s">
        <v>618</v>
      </c>
      <c r="P2102" t="s">
        <v>619</v>
      </c>
      <c r="Q2102" t="s">
        <v>524</v>
      </c>
      <c r="R2102" t="s">
        <v>525</v>
      </c>
      <c r="S2102" t="s">
        <v>526</v>
      </c>
      <c r="T2102" t="s">
        <v>527</v>
      </c>
      <c r="U2102" t="s">
        <v>779</v>
      </c>
      <c r="V2102" t="s">
        <v>780</v>
      </c>
      <c r="W2102" t="s">
        <v>541</v>
      </c>
      <c r="X2102" t="s">
        <v>542</v>
      </c>
      <c r="Y2102" t="s">
        <v>1442</v>
      </c>
      <c r="Z2102" t="s">
        <v>1443</v>
      </c>
      <c r="AA2102" t="s">
        <v>29</v>
      </c>
      <c r="AB2102" s="3">
        <v>759</v>
      </c>
      <c r="AC2102">
        <v>0</v>
      </c>
      <c r="AD2102">
        <v>0</v>
      </c>
      <c r="AE2102" s="3">
        <v>759</v>
      </c>
      <c r="AF2102" s="3">
        <f t="shared" si="136"/>
        <v>0</v>
      </c>
      <c r="AG2102" s="3">
        <v>759</v>
      </c>
      <c r="AH2102" s="3">
        <f t="shared" si="138"/>
        <v>784.04699999999991</v>
      </c>
      <c r="AI2102" s="3">
        <f t="shared" si="139"/>
        <v>809.13650399999995</v>
      </c>
      <c r="AJ2102">
        <v>0</v>
      </c>
      <c r="AK2102">
        <v>0</v>
      </c>
      <c r="AL2102">
        <v>732</v>
      </c>
      <c r="AM2102">
        <f t="shared" si="137"/>
        <v>1464</v>
      </c>
      <c r="AN2102">
        <v>27</v>
      </c>
      <c r="AO2102">
        <v>96.44</v>
      </c>
    </row>
    <row r="2103" spans="1:41" hidden="1" x14ac:dyDescent="0.3">
      <c r="A2103">
        <v>12323</v>
      </c>
      <c r="B2103">
        <v>225815</v>
      </c>
      <c r="C2103">
        <v>257424</v>
      </c>
      <c r="D2103">
        <v>6546</v>
      </c>
      <c r="G2103" t="s">
        <v>2014</v>
      </c>
      <c r="H2103" t="s">
        <v>2015</v>
      </c>
      <c r="I2103">
        <v>0</v>
      </c>
      <c r="J2103" t="s">
        <v>519</v>
      </c>
      <c r="K2103" t="s">
        <v>520</v>
      </c>
      <c r="L2103">
        <v>5</v>
      </c>
      <c r="M2103">
        <v>58</v>
      </c>
      <c r="N2103" t="s">
        <v>617</v>
      </c>
      <c r="O2103" t="s">
        <v>618</v>
      </c>
      <c r="P2103" t="s">
        <v>619</v>
      </c>
      <c r="Q2103" t="s">
        <v>524</v>
      </c>
      <c r="R2103" t="s">
        <v>525</v>
      </c>
      <c r="S2103" t="s">
        <v>526</v>
      </c>
      <c r="T2103" t="s">
        <v>527</v>
      </c>
      <c r="U2103" t="s">
        <v>779</v>
      </c>
      <c r="V2103" t="s">
        <v>780</v>
      </c>
      <c r="W2103" t="s">
        <v>541</v>
      </c>
      <c r="X2103" t="s">
        <v>542</v>
      </c>
      <c r="Y2103" t="s">
        <v>1442</v>
      </c>
      <c r="Z2103" t="s">
        <v>1443</v>
      </c>
      <c r="AA2103" t="s">
        <v>29</v>
      </c>
      <c r="AB2103" s="3">
        <v>759</v>
      </c>
      <c r="AC2103">
        <v>0</v>
      </c>
      <c r="AD2103">
        <v>0</v>
      </c>
      <c r="AE2103" s="3">
        <v>759</v>
      </c>
      <c r="AF2103" s="3">
        <f t="shared" si="136"/>
        <v>0</v>
      </c>
      <c r="AG2103" s="3">
        <v>759</v>
      </c>
      <c r="AH2103" s="3">
        <f t="shared" si="138"/>
        <v>784.04699999999991</v>
      </c>
      <c r="AI2103" s="3">
        <f t="shared" si="139"/>
        <v>809.13650399999995</v>
      </c>
      <c r="AJ2103">
        <v>0</v>
      </c>
      <c r="AK2103">
        <v>0</v>
      </c>
      <c r="AL2103">
        <v>732</v>
      </c>
      <c r="AM2103">
        <f t="shared" si="137"/>
        <v>1464</v>
      </c>
      <c r="AN2103">
        <v>27</v>
      </c>
      <c r="AO2103">
        <v>96.44</v>
      </c>
    </row>
    <row r="2104" spans="1:41" hidden="1" x14ac:dyDescent="0.3">
      <c r="A2104">
        <v>12331</v>
      </c>
      <c r="B2104">
        <v>225823</v>
      </c>
      <c r="C2104">
        <v>257428</v>
      </c>
      <c r="D2104">
        <v>6554</v>
      </c>
      <c r="G2104" t="s">
        <v>2060</v>
      </c>
      <c r="H2104" t="s">
        <v>2061</v>
      </c>
      <c r="I2104">
        <v>0</v>
      </c>
      <c r="J2104" t="s">
        <v>519</v>
      </c>
      <c r="K2104" t="s">
        <v>520</v>
      </c>
      <c r="L2104">
        <v>5</v>
      </c>
      <c r="M2104">
        <v>58</v>
      </c>
      <c r="N2104" t="s">
        <v>617</v>
      </c>
      <c r="O2104" t="s">
        <v>618</v>
      </c>
      <c r="P2104" t="s">
        <v>619</v>
      </c>
      <c r="Q2104" t="s">
        <v>524</v>
      </c>
      <c r="R2104" t="s">
        <v>525</v>
      </c>
      <c r="S2104" t="s">
        <v>526</v>
      </c>
      <c r="T2104" t="s">
        <v>527</v>
      </c>
      <c r="U2104" t="s">
        <v>779</v>
      </c>
      <c r="V2104" t="s">
        <v>780</v>
      </c>
      <c r="W2104" t="s">
        <v>541</v>
      </c>
      <c r="X2104" t="s">
        <v>542</v>
      </c>
      <c r="Y2104" t="s">
        <v>1442</v>
      </c>
      <c r="Z2104" t="s">
        <v>1443</v>
      </c>
      <c r="AA2104" t="s">
        <v>29</v>
      </c>
      <c r="AB2104" s="3">
        <v>759</v>
      </c>
      <c r="AC2104">
        <v>0</v>
      </c>
      <c r="AD2104">
        <v>0</v>
      </c>
      <c r="AE2104" s="3">
        <v>759</v>
      </c>
      <c r="AF2104" s="3">
        <f t="shared" si="136"/>
        <v>0</v>
      </c>
      <c r="AG2104" s="3">
        <v>759</v>
      </c>
      <c r="AH2104" s="3">
        <f t="shared" si="138"/>
        <v>784.04699999999991</v>
      </c>
      <c r="AI2104" s="3">
        <f t="shared" si="139"/>
        <v>809.13650399999995</v>
      </c>
      <c r="AJ2104">
        <v>0</v>
      </c>
      <c r="AK2104">
        <v>0</v>
      </c>
      <c r="AL2104">
        <v>732</v>
      </c>
      <c r="AM2104">
        <f t="shared" si="137"/>
        <v>1464</v>
      </c>
      <c r="AN2104">
        <v>27</v>
      </c>
      <c r="AO2104">
        <v>96.44</v>
      </c>
    </row>
    <row r="2105" spans="1:41" hidden="1" x14ac:dyDescent="0.3">
      <c r="A2105">
        <v>12350</v>
      </c>
      <c r="B2105">
        <v>224532</v>
      </c>
      <c r="C2105">
        <v>256851</v>
      </c>
      <c r="D2105">
        <v>6486</v>
      </c>
      <c r="G2105" t="s">
        <v>2112</v>
      </c>
      <c r="H2105" t="s">
        <v>2113</v>
      </c>
      <c r="I2105">
        <v>0</v>
      </c>
      <c r="J2105" t="s">
        <v>519</v>
      </c>
      <c r="K2105" t="s">
        <v>520</v>
      </c>
      <c r="L2105">
        <v>5</v>
      </c>
      <c r="M2105">
        <v>58</v>
      </c>
      <c r="N2105" t="s">
        <v>617</v>
      </c>
      <c r="O2105" t="s">
        <v>618</v>
      </c>
      <c r="P2105" t="s">
        <v>619</v>
      </c>
      <c r="Q2105" t="s">
        <v>524</v>
      </c>
      <c r="R2105" t="s">
        <v>525</v>
      </c>
      <c r="S2105" t="s">
        <v>526</v>
      </c>
      <c r="T2105" t="s">
        <v>527</v>
      </c>
      <c r="U2105" t="s">
        <v>779</v>
      </c>
      <c r="V2105" t="s">
        <v>780</v>
      </c>
      <c r="W2105" t="s">
        <v>541</v>
      </c>
      <c r="X2105" t="s">
        <v>542</v>
      </c>
      <c r="Y2105" t="s">
        <v>532</v>
      </c>
      <c r="Z2105" t="s">
        <v>533</v>
      </c>
      <c r="AA2105" t="s">
        <v>28</v>
      </c>
      <c r="AB2105" s="3">
        <v>900</v>
      </c>
      <c r="AC2105">
        <v>0</v>
      </c>
      <c r="AD2105">
        <v>0</v>
      </c>
      <c r="AE2105" s="3">
        <v>900</v>
      </c>
      <c r="AF2105" s="3">
        <f t="shared" si="136"/>
        <v>0</v>
      </c>
      <c r="AG2105" s="3">
        <v>900</v>
      </c>
      <c r="AH2105" s="3">
        <f t="shared" si="138"/>
        <v>929.69999999999993</v>
      </c>
      <c r="AI2105" s="3">
        <f t="shared" si="139"/>
        <v>959.45039999999995</v>
      </c>
      <c r="AJ2105">
        <v>0</v>
      </c>
      <c r="AK2105">
        <v>0</v>
      </c>
      <c r="AL2105">
        <v>0</v>
      </c>
      <c r="AM2105">
        <f t="shared" si="137"/>
        <v>0</v>
      </c>
      <c r="AN2105">
        <v>900</v>
      </c>
      <c r="AO2105">
        <v>0</v>
      </c>
    </row>
    <row r="2106" spans="1:41" hidden="1" x14ac:dyDescent="0.3">
      <c r="A2106">
        <v>12288</v>
      </c>
      <c r="B2106">
        <v>224619</v>
      </c>
      <c r="C2106">
        <v>256913</v>
      </c>
      <c r="D2106">
        <v>6644</v>
      </c>
      <c r="G2106" t="s">
        <v>2026</v>
      </c>
      <c r="H2106" t="s">
        <v>2027</v>
      </c>
      <c r="I2106">
        <v>0</v>
      </c>
      <c r="J2106" t="s">
        <v>519</v>
      </c>
      <c r="K2106" t="s">
        <v>520</v>
      </c>
      <c r="L2106">
        <v>5</v>
      </c>
      <c r="M2106">
        <v>58</v>
      </c>
      <c r="N2106" t="s">
        <v>617</v>
      </c>
      <c r="O2106" t="s">
        <v>618</v>
      </c>
      <c r="P2106" t="s">
        <v>619</v>
      </c>
      <c r="Q2106" t="s">
        <v>524</v>
      </c>
      <c r="R2106" t="s">
        <v>525</v>
      </c>
      <c r="S2106" t="s">
        <v>526</v>
      </c>
      <c r="T2106" t="s">
        <v>527</v>
      </c>
      <c r="U2106" t="s">
        <v>779</v>
      </c>
      <c r="V2106" t="s">
        <v>780</v>
      </c>
      <c r="W2106" t="s">
        <v>541</v>
      </c>
      <c r="X2106" t="s">
        <v>542</v>
      </c>
      <c r="Y2106" t="s">
        <v>532</v>
      </c>
      <c r="Z2106" t="s">
        <v>533</v>
      </c>
      <c r="AA2106" t="s">
        <v>28</v>
      </c>
      <c r="AB2106" s="3">
        <v>864</v>
      </c>
      <c r="AC2106">
        <v>0</v>
      </c>
      <c r="AD2106">
        <v>0</v>
      </c>
      <c r="AE2106" s="3">
        <v>864</v>
      </c>
      <c r="AF2106" s="3">
        <f t="shared" si="136"/>
        <v>0</v>
      </c>
      <c r="AG2106" s="3">
        <v>864</v>
      </c>
      <c r="AH2106" s="3">
        <f t="shared" si="138"/>
        <v>892.51199999999994</v>
      </c>
      <c r="AI2106" s="3">
        <f t="shared" si="139"/>
        <v>921.07238399999994</v>
      </c>
      <c r="AJ2106">
        <v>0</v>
      </c>
      <c r="AK2106">
        <v>0</v>
      </c>
      <c r="AL2106">
        <v>0</v>
      </c>
      <c r="AM2106">
        <f t="shared" si="137"/>
        <v>0</v>
      </c>
      <c r="AN2106">
        <v>864</v>
      </c>
      <c r="AO2106">
        <v>0</v>
      </c>
    </row>
    <row r="2107" spans="1:41" hidden="1" x14ac:dyDescent="0.3">
      <c r="A2107">
        <v>12369</v>
      </c>
      <c r="B2107">
        <v>225714</v>
      </c>
      <c r="C2107">
        <v>257340</v>
      </c>
      <c r="D2107">
        <v>6533</v>
      </c>
      <c r="G2107" t="s">
        <v>2172</v>
      </c>
      <c r="H2107" t="s">
        <v>2173</v>
      </c>
      <c r="I2107">
        <v>0</v>
      </c>
      <c r="J2107" t="s">
        <v>519</v>
      </c>
      <c r="K2107" t="s">
        <v>520</v>
      </c>
      <c r="L2107">
        <v>5</v>
      </c>
      <c r="M2107">
        <v>58</v>
      </c>
      <c r="N2107" t="s">
        <v>617</v>
      </c>
      <c r="O2107" t="s">
        <v>618</v>
      </c>
      <c r="P2107" t="s">
        <v>619</v>
      </c>
      <c r="Q2107" t="s">
        <v>524</v>
      </c>
      <c r="R2107" t="s">
        <v>525</v>
      </c>
      <c r="S2107" t="s">
        <v>526</v>
      </c>
      <c r="T2107" t="s">
        <v>527</v>
      </c>
      <c r="U2107" t="s">
        <v>779</v>
      </c>
      <c r="V2107" t="s">
        <v>780</v>
      </c>
      <c r="W2107" t="s">
        <v>541</v>
      </c>
      <c r="X2107" t="s">
        <v>542</v>
      </c>
      <c r="Y2107" t="s">
        <v>1442</v>
      </c>
      <c r="Z2107" t="s">
        <v>1443</v>
      </c>
      <c r="AA2107" t="s">
        <v>29</v>
      </c>
      <c r="AB2107" s="3">
        <v>759</v>
      </c>
      <c r="AC2107">
        <v>0</v>
      </c>
      <c r="AD2107">
        <v>0</v>
      </c>
      <c r="AE2107" s="3">
        <v>759</v>
      </c>
      <c r="AF2107" s="3">
        <f t="shared" si="136"/>
        <v>0</v>
      </c>
      <c r="AG2107" s="3">
        <v>759</v>
      </c>
      <c r="AH2107" s="3">
        <f t="shared" si="138"/>
        <v>784.04699999999991</v>
      </c>
      <c r="AI2107" s="3">
        <f t="shared" si="139"/>
        <v>809.13650399999995</v>
      </c>
      <c r="AJ2107">
        <v>0</v>
      </c>
      <c r="AK2107">
        <v>0</v>
      </c>
      <c r="AL2107">
        <v>732</v>
      </c>
      <c r="AM2107">
        <f t="shared" si="137"/>
        <v>1464</v>
      </c>
      <c r="AN2107">
        <v>27</v>
      </c>
      <c r="AO2107">
        <v>96.44</v>
      </c>
    </row>
    <row r="2108" spans="1:41" hidden="1" x14ac:dyDescent="0.3">
      <c r="A2108">
        <v>12370</v>
      </c>
      <c r="B2108">
        <v>225715</v>
      </c>
      <c r="C2108">
        <v>257341</v>
      </c>
      <c r="D2108">
        <v>6534</v>
      </c>
      <c r="G2108" t="s">
        <v>2176</v>
      </c>
      <c r="H2108" t="s">
        <v>2177</v>
      </c>
      <c r="I2108">
        <v>0</v>
      </c>
      <c r="J2108" t="s">
        <v>519</v>
      </c>
      <c r="K2108" t="s">
        <v>520</v>
      </c>
      <c r="L2108">
        <v>5</v>
      </c>
      <c r="M2108">
        <v>58</v>
      </c>
      <c r="N2108" t="s">
        <v>617</v>
      </c>
      <c r="O2108" t="s">
        <v>618</v>
      </c>
      <c r="P2108" t="s">
        <v>619</v>
      </c>
      <c r="Q2108" t="s">
        <v>524</v>
      </c>
      <c r="R2108" t="s">
        <v>525</v>
      </c>
      <c r="S2108" t="s">
        <v>526</v>
      </c>
      <c r="T2108" t="s">
        <v>527</v>
      </c>
      <c r="U2108" t="s">
        <v>779</v>
      </c>
      <c r="V2108" t="s">
        <v>780</v>
      </c>
      <c r="W2108" t="s">
        <v>541</v>
      </c>
      <c r="X2108" t="s">
        <v>542</v>
      </c>
      <c r="Y2108" t="s">
        <v>1442</v>
      </c>
      <c r="Z2108" t="s">
        <v>1443</v>
      </c>
      <c r="AA2108" t="s">
        <v>29</v>
      </c>
      <c r="AB2108" s="3">
        <v>759</v>
      </c>
      <c r="AC2108">
        <v>0</v>
      </c>
      <c r="AD2108">
        <v>0</v>
      </c>
      <c r="AE2108" s="3">
        <v>759</v>
      </c>
      <c r="AF2108" s="3">
        <f t="shared" si="136"/>
        <v>0</v>
      </c>
      <c r="AG2108" s="3">
        <v>759</v>
      </c>
      <c r="AH2108" s="3">
        <f t="shared" si="138"/>
        <v>784.04699999999991</v>
      </c>
      <c r="AI2108" s="3">
        <f t="shared" si="139"/>
        <v>809.13650399999995</v>
      </c>
      <c r="AJ2108">
        <v>0</v>
      </c>
      <c r="AK2108">
        <v>0</v>
      </c>
      <c r="AL2108">
        <v>732</v>
      </c>
      <c r="AM2108">
        <f t="shared" si="137"/>
        <v>1464</v>
      </c>
      <c r="AN2108">
        <v>27</v>
      </c>
      <c r="AO2108">
        <v>96.44</v>
      </c>
    </row>
    <row r="2109" spans="1:41" hidden="1" x14ac:dyDescent="0.3">
      <c r="A2109">
        <v>12402</v>
      </c>
      <c r="B2109">
        <v>224585</v>
      </c>
      <c r="C2109">
        <v>256897</v>
      </c>
      <c r="D2109">
        <v>6597</v>
      </c>
      <c r="G2109" t="s">
        <v>2126</v>
      </c>
      <c r="H2109" t="s">
        <v>2127</v>
      </c>
      <c r="I2109">
        <v>0</v>
      </c>
      <c r="J2109" t="s">
        <v>519</v>
      </c>
      <c r="K2109" t="s">
        <v>520</v>
      </c>
      <c r="L2109">
        <v>5</v>
      </c>
      <c r="M2109">
        <v>58</v>
      </c>
      <c r="N2109" t="s">
        <v>617</v>
      </c>
      <c r="O2109" t="s">
        <v>618</v>
      </c>
      <c r="P2109" t="s">
        <v>619</v>
      </c>
      <c r="Q2109" t="s">
        <v>524</v>
      </c>
      <c r="R2109" t="s">
        <v>525</v>
      </c>
      <c r="S2109" t="s">
        <v>526</v>
      </c>
      <c r="T2109" t="s">
        <v>527</v>
      </c>
      <c r="U2109" t="s">
        <v>779</v>
      </c>
      <c r="V2109" t="s">
        <v>780</v>
      </c>
      <c r="W2109" t="s">
        <v>541</v>
      </c>
      <c r="X2109" t="s">
        <v>542</v>
      </c>
      <c r="Y2109" t="s">
        <v>532</v>
      </c>
      <c r="Z2109" t="s">
        <v>533</v>
      </c>
      <c r="AA2109" t="s">
        <v>28</v>
      </c>
      <c r="AB2109" s="3">
        <v>864</v>
      </c>
      <c r="AC2109">
        <v>0</v>
      </c>
      <c r="AD2109">
        <v>0</v>
      </c>
      <c r="AE2109" s="3">
        <v>864</v>
      </c>
      <c r="AF2109" s="3">
        <f t="shared" si="136"/>
        <v>0</v>
      </c>
      <c r="AG2109" s="3">
        <v>864</v>
      </c>
      <c r="AH2109" s="3">
        <f t="shared" si="138"/>
        <v>892.51199999999994</v>
      </c>
      <c r="AI2109" s="3">
        <f t="shared" si="139"/>
        <v>921.07238399999994</v>
      </c>
      <c r="AJ2109">
        <v>0</v>
      </c>
      <c r="AK2109">
        <v>0</v>
      </c>
      <c r="AL2109">
        <v>0</v>
      </c>
      <c r="AM2109">
        <f t="shared" si="137"/>
        <v>0</v>
      </c>
      <c r="AN2109">
        <v>864</v>
      </c>
      <c r="AO2109">
        <v>0</v>
      </c>
    </row>
    <row r="2110" spans="1:41" hidden="1" x14ac:dyDescent="0.3">
      <c r="A2110">
        <v>10857</v>
      </c>
      <c r="B2110">
        <v>201569</v>
      </c>
      <c r="C2110">
        <v>239051</v>
      </c>
      <c r="D2110">
        <v>173</v>
      </c>
      <c r="G2110" t="s">
        <v>1012</v>
      </c>
      <c r="H2110" t="s">
        <v>1013</v>
      </c>
      <c r="I2110">
        <v>0</v>
      </c>
      <c r="J2110" t="s">
        <v>519</v>
      </c>
      <c r="K2110" t="s">
        <v>520</v>
      </c>
      <c r="L2110">
        <v>6</v>
      </c>
      <c r="M2110">
        <v>75</v>
      </c>
      <c r="N2110" t="s">
        <v>635</v>
      </c>
      <c r="O2110" t="s">
        <v>636</v>
      </c>
      <c r="P2110" t="s">
        <v>637</v>
      </c>
      <c r="Q2110" t="s">
        <v>524</v>
      </c>
      <c r="R2110" t="s">
        <v>525</v>
      </c>
      <c r="S2110" t="s">
        <v>526</v>
      </c>
      <c r="T2110" t="s">
        <v>527</v>
      </c>
      <c r="U2110" t="s">
        <v>1014</v>
      </c>
      <c r="V2110" t="s">
        <v>1015</v>
      </c>
      <c r="W2110" t="s">
        <v>541</v>
      </c>
      <c r="X2110" t="s">
        <v>542</v>
      </c>
      <c r="Y2110" t="s">
        <v>532</v>
      </c>
      <c r="Z2110" t="s">
        <v>533</v>
      </c>
      <c r="AA2110" t="s">
        <v>28</v>
      </c>
      <c r="AB2110" s="3">
        <v>849</v>
      </c>
      <c r="AC2110">
        <v>0</v>
      </c>
      <c r="AD2110">
        <v>0</v>
      </c>
      <c r="AE2110" s="3">
        <v>849</v>
      </c>
      <c r="AF2110" s="3">
        <f t="shared" si="136"/>
        <v>0</v>
      </c>
      <c r="AG2110" s="3">
        <v>849</v>
      </c>
      <c r="AH2110" s="3">
        <f t="shared" si="138"/>
        <v>877.01699999999994</v>
      </c>
      <c r="AI2110" s="3">
        <f t="shared" si="139"/>
        <v>905.08154400000001</v>
      </c>
      <c r="AJ2110">
        <v>0</v>
      </c>
      <c r="AK2110">
        <v>0</v>
      </c>
      <c r="AL2110">
        <v>0</v>
      </c>
      <c r="AM2110">
        <f t="shared" si="137"/>
        <v>0</v>
      </c>
      <c r="AN2110">
        <v>849</v>
      </c>
      <c r="AO2110">
        <v>0</v>
      </c>
    </row>
    <row r="2111" spans="1:41" hidden="1" x14ac:dyDescent="0.3">
      <c r="A2111">
        <v>12371</v>
      </c>
      <c r="B2111">
        <v>225716</v>
      </c>
      <c r="C2111">
        <v>257342</v>
      </c>
      <c r="D2111">
        <v>6535</v>
      </c>
      <c r="G2111" t="s">
        <v>2006</v>
      </c>
      <c r="H2111" t="s">
        <v>2007</v>
      </c>
      <c r="I2111">
        <v>0</v>
      </c>
      <c r="J2111" t="s">
        <v>519</v>
      </c>
      <c r="K2111" t="s">
        <v>520</v>
      </c>
      <c r="L2111">
        <v>5</v>
      </c>
      <c r="M2111">
        <v>58</v>
      </c>
      <c r="N2111" t="s">
        <v>617</v>
      </c>
      <c r="O2111" t="s">
        <v>618</v>
      </c>
      <c r="P2111" t="s">
        <v>619</v>
      </c>
      <c r="Q2111" t="s">
        <v>524</v>
      </c>
      <c r="R2111" t="s">
        <v>525</v>
      </c>
      <c r="S2111" t="s">
        <v>526</v>
      </c>
      <c r="T2111" t="s">
        <v>527</v>
      </c>
      <c r="U2111" t="s">
        <v>779</v>
      </c>
      <c r="V2111" t="s">
        <v>780</v>
      </c>
      <c r="W2111" t="s">
        <v>541</v>
      </c>
      <c r="X2111" t="s">
        <v>542</v>
      </c>
      <c r="Y2111" t="s">
        <v>1442</v>
      </c>
      <c r="Z2111" t="s">
        <v>1443</v>
      </c>
      <c r="AA2111" t="s">
        <v>29</v>
      </c>
      <c r="AB2111" s="3">
        <v>759</v>
      </c>
      <c r="AC2111">
        <v>0</v>
      </c>
      <c r="AD2111">
        <v>0</v>
      </c>
      <c r="AE2111" s="3">
        <v>759</v>
      </c>
      <c r="AF2111" s="3">
        <f t="shared" si="136"/>
        <v>0</v>
      </c>
      <c r="AG2111" s="3">
        <v>759</v>
      </c>
      <c r="AH2111" s="3">
        <f t="shared" si="138"/>
        <v>784.04699999999991</v>
      </c>
      <c r="AI2111" s="3">
        <f t="shared" si="139"/>
        <v>809.13650399999995</v>
      </c>
      <c r="AJ2111">
        <v>0</v>
      </c>
      <c r="AK2111">
        <v>0</v>
      </c>
      <c r="AL2111">
        <v>732</v>
      </c>
      <c r="AM2111">
        <f t="shared" si="137"/>
        <v>1464</v>
      </c>
      <c r="AN2111">
        <v>27</v>
      </c>
      <c r="AO2111">
        <v>96.44</v>
      </c>
    </row>
    <row r="2112" spans="1:41" hidden="1" x14ac:dyDescent="0.3">
      <c r="A2112">
        <v>12670</v>
      </c>
      <c r="B2112">
        <v>231830</v>
      </c>
      <c r="C2112">
        <v>256250</v>
      </c>
      <c r="D2112">
        <v>8727</v>
      </c>
      <c r="G2112" t="s">
        <v>2234</v>
      </c>
      <c r="H2112" t="s">
        <v>2235</v>
      </c>
      <c r="I2112">
        <v>0</v>
      </c>
      <c r="J2112" t="s">
        <v>519</v>
      </c>
      <c r="K2112" t="s">
        <v>520</v>
      </c>
      <c r="L2112">
        <v>3</v>
      </c>
      <c r="M2112">
        <v>85</v>
      </c>
      <c r="N2112" t="s">
        <v>724</v>
      </c>
      <c r="O2112" t="s">
        <v>618</v>
      </c>
      <c r="P2112" t="s">
        <v>619</v>
      </c>
      <c r="Q2112" t="s">
        <v>524</v>
      </c>
      <c r="R2112" t="s">
        <v>525</v>
      </c>
      <c r="S2112" t="s">
        <v>526</v>
      </c>
      <c r="T2112" t="s">
        <v>527</v>
      </c>
      <c r="U2112" t="s">
        <v>779</v>
      </c>
      <c r="V2112" t="s">
        <v>780</v>
      </c>
      <c r="W2112" t="s">
        <v>541</v>
      </c>
      <c r="X2112" t="s">
        <v>542</v>
      </c>
      <c r="Y2112" t="s">
        <v>1102</v>
      </c>
      <c r="Z2112" t="s">
        <v>1103</v>
      </c>
      <c r="AA2112" t="s">
        <v>24</v>
      </c>
      <c r="AB2112" s="3">
        <v>13040</v>
      </c>
      <c r="AC2112">
        <v>0</v>
      </c>
      <c r="AD2112">
        <v>0</v>
      </c>
      <c r="AE2112" s="3">
        <v>13040</v>
      </c>
      <c r="AF2112" s="3">
        <f t="shared" si="136"/>
        <v>0</v>
      </c>
      <c r="AG2112" s="3">
        <v>13040</v>
      </c>
      <c r="AH2112" s="3">
        <f t="shared" si="138"/>
        <v>13470.32</v>
      </c>
      <c r="AI2112" s="3">
        <f t="shared" si="139"/>
        <v>13901.37024</v>
      </c>
      <c r="AJ2112">
        <v>0</v>
      </c>
      <c r="AK2112">
        <v>0</v>
      </c>
      <c r="AL2112">
        <v>0</v>
      </c>
      <c r="AM2112">
        <f t="shared" si="137"/>
        <v>0</v>
      </c>
      <c r="AN2112">
        <v>13040</v>
      </c>
      <c r="AO2112">
        <v>0</v>
      </c>
    </row>
    <row r="2113" spans="1:41" hidden="1" x14ac:dyDescent="0.3">
      <c r="A2113">
        <v>12372</v>
      </c>
      <c r="B2113">
        <v>225717</v>
      </c>
      <c r="C2113">
        <v>257343</v>
      </c>
      <c r="D2113">
        <v>6536</v>
      </c>
      <c r="G2113" t="s">
        <v>2178</v>
      </c>
      <c r="H2113" t="s">
        <v>2179</v>
      </c>
      <c r="I2113">
        <v>0</v>
      </c>
      <c r="J2113" t="s">
        <v>519</v>
      </c>
      <c r="K2113" t="s">
        <v>520</v>
      </c>
      <c r="L2113">
        <v>5</v>
      </c>
      <c r="M2113">
        <v>58</v>
      </c>
      <c r="N2113" t="s">
        <v>617</v>
      </c>
      <c r="O2113" t="s">
        <v>618</v>
      </c>
      <c r="P2113" t="s">
        <v>619</v>
      </c>
      <c r="Q2113" t="s">
        <v>524</v>
      </c>
      <c r="R2113" t="s">
        <v>525</v>
      </c>
      <c r="S2113" t="s">
        <v>526</v>
      </c>
      <c r="T2113" t="s">
        <v>527</v>
      </c>
      <c r="U2113" t="s">
        <v>779</v>
      </c>
      <c r="V2113" t="s">
        <v>780</v>
      </c>
      <c r="W2113" t="s">
        <v>541</v>
      </c>
      <c r="X2113" t="s">
        <v>542</v>
      </c>
      <c r="Y2113" t="s">
        <v>1442</v>
      </c>
      <c r="Z2113" t="s">
        <v>1443</v>
      </c>
      <c r="AA2113" t="s">
        <v>29</v>
      </c>
      <c r="AB2113" s="3">
        <v>759</v>
      </c>
      <c r="AC2113">
        <v>0</v>
      </c>
      <c r="AD2113">
        <v>0</v>
      </c>
      <c r="AE2113" s="3">
        <v>759</v>
      </c>
      <c r="AF2113" s="3">
        <f t="shared" si="136"/>
        <v>0</v>
      </c>
      <c r="AG2113" s="3">
        <v>759</v>
      </c>
      <c r="AH2113" s="3">
        <f t="shared" si="138"/>
        <v>784.04699999999991</v>
      </c>
      <c r="AI2113" s="3">
        <f t="shared" si="139"/>
        <v>809.13650399999995</v>
      </c>
      <c r="AJ2113">
        <v>0</v>
      </c>
      <c r="AK2113">
        <v>0</v>
      </c>
      <c r="AL2113">
        <v>732</v>
      </c>
      <c r="AM2113">
        <f t="shared" si="137"/>
        <v>1464</v>
      </c>
      <c r="AN2113">
        <v>27</v>
      </c>
      <c r="AO2113">
        <v>96.44</v>
      </c>
    </row>
    <row r="2114" spans="1:41" hidden="1" x14ac:dyDescent="0.3">
      <c r="A2114">
        <v>12373</v>
      </c>
      <c r="B2114">
        <v>225718</v>
      </c>
      <c r="C2114">
        <v>257344</v>
      </c>
      <c r="D2114">
        <v>6537</v>
      </c>
      <c r="G2114" t="s">
        <v>2180</v>
      </c>
      <c r="H2114" t="s">
        <v>2181</v>
      </c>
      <c r="I2114">
        <v>0</v>
      </c>
      <c r="J2114" t="s">
        <v>519</v>
      </c>
      <c r="K2114" t="s">
        <v>520</v>
      </c>
      <c r="L2114">
        <v>5</v>
      </c>
      <c r="M2114">
        <v>58</v>
      </c>
      <c r="N2114" t="s">
        <v>617</v>
      </c>
      <c r="O2114" t="s">
        <v>618</v>
      </c>
      <c r="P2114" t="s">
        <v>619</v>
      </c>
      <c r="Q2114" t="s">
        <v>524</v>
      </c>
      <c r="R2114" t="s">
        <v>525</v>
      </c>
      <c r="S2114" t="s">
        <v>526</v>
      </c>
      <c r="T2114" t="s">
        <v>527</v>
      </c>
      <c r="U2114" t="s">
        <v>779</v>
      </c>
      <c r="V2114" t="s">
        <v>780</v>
      </c>
      <c r="W2114" t="s">
        <v>541</v>
      </c>
      <c r="X2114" t="s">
        <v>542</v>
      </c>
      <c r="Y2114" t="s">
        <v>1442</v>
      </c>
      <c r="Z2114" t="s">
        <v>1443</v>
      </c>
      <c r="AA2114" t="s">
        <v>29</v>
      </c>
      <c r="AB2114" s="3">
        <v>759</v>
      </c>
      <c r="AC2114">
        <v>0</v>
      </c>
      <c r="AD2114">
        <v>0</v>
      </c>
      <c r="AE2114" s="3">
        <v>759</v>
      </c>
      <c r="AF2114" s="3">
        <f t="shared" ref="AF2114:AF2177" si="140">AG2114-AE2114</f>
        <v>0</v>
      </c>
      <c r="AG2114" s="3">
        <v>759</v>
      </c>
      <c r="AH2114" s="3">
        <f t="shared" si="138"/>
        <v>784.04699999999991</v>
      </c>
      <c r="AI2114" s="3">
        <f t="shared" si="139"/>
        <v>809.13650399999995</v>
      </c>
      <c r="AJ2114">
        <v>0</v>
      </c>
      <c r="AK2114">
        <v>0</v>
      </c>
      <c r="AL2114">
        <v>732</v>
      </c>
      <c r="AM2114">
        <f t="shared" ref="AM2114:AM2177" si="141">AL2114*2</f>
        <v>1464</v>
      </c>
      <c r="AN2114">
        <v>27</v>
      </c>
      <c r="AO2114">
        <v>96.44</v>
      </c>
    </row>
    <row r="2115" spans="1:41" hidden="1" x14ac:dyDescent="0.3">
      <c r="A2115">
        <v>10769</v>
      </c>
      <c r="B2115">
        <v>224869</v>
      </c>
      <c r="C2115">
        <v>257048</v>
      </c>
      <c r="D2115">
        <v>85</v>
      </c>
      <c r="G2115" t="s">
        <v>820</v>
      </c>
      <c r="H2115" t="s">
        <v>821</v>
      </c>
      <c r="I2115">
        <v>0</v>
      </c>
      <c r="J2115" t="s">
        <v>519</v>
      </c>
      <c r="K2115" t="s">
        <v>520</v>
      </c>
      <c r="L2115">
        <v>3</v>
      </c>
      <c r="M2115">
        <v>85</v>
      </c>
      <c r="N2115" t="s">
        <v>724</v>
      </c>
      <c r="O2115" t="s">
        <v>570</v>
      </c>
      <c r="P2115" t="s">
        <v>571</v>
      </c>
      <c r="Q2115" t="s">
        <v>524</v>
      </c>
      <c r="R2115" t="s">
        <v>525</v>
      </c>
      <c r="S2115" t="s">
        <v>526</v>
      </c>
      <c r="T2115" t="s">
        <v>527</v>
      </c>
      <c r="U2115" t="s">
        <v>539</v>
      </c>
      <c r="V2115" t="s">
        <v>540</v>
      </c>
      <c r="W2115" t="s">
        <v>541</v>
      </c>
      <c r="X2115" t="s">
        <v>542</v>
      </c>
      <c r="Y2115" t="s">
        <v>532</v>
      </c>
      <c r="Z2115" t="s">
        <v>533</v>
      </c>
      <c r="AA2115" t="s">
        <v>28</v>
      </c>
      <c r="AB2115" s="3">
        <v>829</v>
      </c>
      <c r="AC2115">
        <v>0</v>
      </c>
      <c r="AD2115">
        <v>0</v>
      </c>
      <c r="AE2115" s="3">
        <v>829</v>
      </c>
      <c r="AF2115" s="3">
        <f t="shared" si="140"/>
        <v>0</v>
      </c>
      <c r="AG2115" s="3">
        <v>829</v>
      </c>
      <c r="AH2115" s="3">
        <f t="shared" si="138"/>
        <v>856.35699999999997</v>
      </c>
      <c r="AI2115" s="3">
        <f t="shared" si="139"/>
        <v>883.76042399999994</v>
      </c>
      <c r="AJ2115">
        <v>0</v>
      </c>
      <c r="AK2115">
        <v>0</v>
      </c>
      <c r="AL2115">
        <v>0</v>
      </c>
      <c r="AM2115">
        <f t="shared" si="141"/>
        <v>0</v>
      </c>
      <c r="AN2115">
        <v>829</v>
      </c>
      <c r="AO2115">
        <v>0</v>
      </c>
    </row>
    <row r="2116" spans="1:41" hidden="1" x14ac:dyDescent="0.3">
      <c r="A2116">
        <v>12623</v>
      </c>
      <c r="B2116">
        <v>231960</v>
      </c>
      <c r="C2116">
        <v>256361</v>
      </c>
      <c r="D2116">
        <v>8639</v>
      </c>
      <c r="G2116" t="s">
        <v>2236</v>
      </c>
      <c r="H2116" t="s">
        <v>2237</v>
      </c>
      <c r="I2116">
        <v>0</v>
      </c>
      <c r="J2116" t="s">
        <v>519</v>
      </c>
      <c r="K2116" t="s">
        <v>520</v>
      </c>
      <c r="L2116">
        <v>5</v>
      </c>
      <c r="M2116">
        <v>58</v>
      </c>
      <c r="N2116" t="s">
        <v>617</v>
      </c>
      <c r="O2116" t="s">
        <v>618</v>
      </c>
      <c r="P2116" t="s">
        <v>619</v>
      </c>
      <c r="Q2116" t="s">
        <v>524</v>
      </c>
      <c r="R2116" t="s">
        <v>525</v>
      </c>
      <c r="S2116" t="s">
        <v>526</v>
      </c>
      <c r="T2116" t="s">
        <v>527</v>
      </c>
      <c r="U2116" t="s">
        <v>779</v>
      </c>
      <c r="V2116" t="s">
        <v>780</v>
      </c>
      <c r="W2116" t="s">
        <v>541</v>
      </c>
      <c r="X2116" t="s">
        <v>542</v>
      </c>
      <c r="Y2116" t="s">
        <v>1102</v>
      </c>
      <c r="Z2116" t="s">
        <v>1103</v>
      </c>
      <c r="AA2116" t="s">
        <v>24</v>
      </c>
      <c r="AB2116" s="3">
        <v>9720</v>
      </c>
      <c r="AC2116">
        <v>2000</v>
      </c>
      <c r="AD2116">
        <v>0</v>
      </c>
      <c r="AE2116" s="3">
        <v>11720</v>
      </c>
      <c r="AF2116" s="3">
        <f t="shared" si="140"/>
        <v>0</v>
      </c>
      <c r="AG2116" s="3">
        <v>11720</v>
      </c>
      <c r="AH2116" s="3">
        <f t="shared" si="138"/>
        <v>12106.759999999998</v>
      </c>
      <c r="AI2116" s="3">
        <f t="shared" si="139"/>
        <v>12494.176319999999</v>
      </c>
      <c r="AJ2116">
        <v>0</v>
      </c>
      <c r="AK2116">
        <v>0</v>
      </c>
      <c r="AL2116">
        <v>13873.91</v>
      </c>
      <c r="AM2116">
        <f t="shared" si="141"/>
        <v>27747.82</v>
      </c>
      <c r="AN2116">
        <v>-2153.91</v>
      </c>
      <c r="AO2116">
        <v>118.38</v>
      </c>
    </row>
    <row r="2117" spans="1:41" hidden="1" x14ac:dyDescent="0.3">
      <c r="A2117">
        <v>10858</v>
      </c>
      <c r="B2117">
        <v>207557</v>
      </c>
      <c r="C2117">
        <v>244950</v>
      </c>
      <c r="D2117">
        <v>174</v>
      </c>
      <c r="G2117" t="s">
        <v>1016</v>
      </c>
      <c r="H2117" t="s">
        <v>1017</v>
      </c>
      <c r="I2117">
        <v>0</v>
      </c>
      <c r="J2117" t="s">
        <v>519</v>
      </c>
      <c r="K2117" t="s">
        <v>520</v>
      </c>
      <c r="L2117">
        <v>5</v>
      </c>
      <c r="M2117">
        <v>91</v>
      </c>
      <c r="N2117" t="s">
        <v>584</v>
      </c>
      <c r="O2117" t="s">
        <v>545</v>
      </c>
      <c r="P2117" t="s">
        <v>546</v>
      </c>
      <c r="Q2117" t="s">
        <v>524</v>
      </c>
      <c r="R2117" t="s">
        <v>525</v>
      </c>
      <c r="S2117" t="s">
        <v>526</v>
      </c>
      <c r="T2117" t="s">
        <v>527</v>
      </c>
      <c r="U2117" t="s">
        <v>528</v>
      </c>
      <c r="V2117" t="s">
        <v>529</v>
      </c>
      <c r="W2117" t="s">
        <v>541</v>
      </c>
      <c r="X2117" t="s">
        <v>542</v>
      </c>
      <c r="Y2117" t="s">
        <v>532</v>
      </c>
      <c r="Z2117" t="s">
        <v>533</v>
      </c>
      <c r="AA2117" t="s">
        <v>28</v>
      </c>
      <c r="AB2117" s="3">
        <v>822</v>
      </c>
      <c r="AC2117">
        <v>0</v>
      </c>
      <c r="AD2117">
        <v>0</v>
      </c>
      <c r="AE2117" s="3">
        <v>822</v>
      </c>
      <c r="AF2117" s="3">
        <f t="shared" si="140"/>
        <v>0</v>
      </c>
      <c r="AG2117" s="3">
        <v>822</v>
      </c>
      <c r="AH2117" s="3">
        <f t="shared" si="138"/>
        <v>849.12599999999998</v>
      </c>
      <c r="AI2117" s="3">
        <f t="shared" si="139"/>
        <v>876.29803200000003</v>
      </c>
      <c r="AJ2117">
        <v>0</v>
      </c>
      <c r="AK2117">
        <v>0</v>
      </c>
      <c r="AL2117">
        <v>0</v>
      </c>
      <c r="AM2117">
        <f t="shared" si="141"/>
        <v>0</v>
      </c>
      <c r="AN2117">
        <v>822</v>
      </c>
      <c r="AO2117">
        <v>0</v>
      </c>
    </row>
    <row r="2118" spans="1:41" hidden="1" x14ac:dyDescent="0.3">
      <c r="A2118">
        <v>12374</v>
      </c>
      <c r="B2118">
        <v>225719</v>
      </c>
      <c r="C2118">
        <v>257345</v>
      </c>
      <c r="D2118">
        <v>6538</v>
      </c>
      <c r="G2118" t="s">
        <v>2182</v>
      </c>
      <c r="H2118" t="s">
        <v>2183</v>
      </c>
      <c r="I2118">
        <v>0</v>
      </c>
      <c r="J2118" t="s">
        <v>519</v>
      </c>
      <c r="K2118" t="s">
        <v>520</v>
      </c>
      <c r="L2118">
        <v>5</v>
      </c>
      <c r="M2118">
        <v>58</v>
      </c>
      <c r="N2118" t="s">
        <v>617</v>
      </c>
      <c r="O2118" t="s">
        <v>618</v>
      </c>
      <c r="P2118" t="s">
        <v>619</v>
      </c>
      <c r="Q2118" t="s">
        <v>524</v>
      </c>
      <c r="R2118" t="s">
        <v>525</v>
      </c>
      <c r="S2118" t="s">
        <v>526</v>
      </c>
      <c r="T2118" t="s">
        <v>527</v>
      </c>
      <c r="U2118" t="s">
        <v>779</v>
      </c>
      <c r="V2118" t="s">
        <v>780</v>
      </c>
      <c r="W2118" t="s">
        <v>541</v>
      </c>
      <c r="X2118" t="s">
        <v>542</v>
      </c>
      <c r="Y2118" t="s">
        <v>1442</v>
      </c>
      <c r="Z2118" t="s">
        <v>1443</v>
      </c>
      <c r="AA2118" t="s">
        <v>29</v>
      </c>
      <c r="AB2118" s="3">
        <v>759</v>
      </c>
      <c r="AC2118">
        <v>0</v>
      </c>
      <c r="AD2118">
        <v>0</v>
      </c>
      <c r="AE2118" s="3">
        <v>759</v>
      </c>
      <c r="AF2118" s="3">
        <f t="shared" si="140"/>
        <v>0</v>
      </c>
      <c r="AG2118" s="3">
        <v>759</v>
      </c>
      <c r="AH2118" s="3">
        <f t="shared" si="138"/>
        <v>784.04699999999991</v>
      </c>
      <c r="AI2118" s="3">
        <f t="shared" si="139"/>
        <v>809.13650399999995</v>
      </c>
      <c r="AJ2118">
        <v>0</v>
      </c>
      <c r="AK2118">
        <v>0</v>
      </c>
      <c r="AL2118">
        <v>732</v>
      </c>
      <c r="AM2118">
        <f t="shared" si="141"/>
        <v>1464</v>
      </c>
      <c r="AN2118">
        <v>27</v>
      </c>
      <c r="AO2118">
        <v>96.44</v>
      </c>
    </row>
    <row r="2119" spans="1:41" hidden="1" x14ac:dyDescent="0.3">
      <c r="A2119">
        <v>12375</v>
      </c>
      <c r="B2119">
        <v>225720</v>
      </c>
      <c r="C2119">
        <v>257346</v>
      </c>
      <c r="D2119">
        <v>6539</v>
      </c>
      <c r="G2119" t="s">
        <v>2184</v>
      </c>
      <c r="H2119" t="s">
        <v>2185</v>
      </c>
      <c r="I2119">
        <v>0</v>
      </c>
      <c r="J2119" t="s">
        <v>519</v>
      </c>
      <c r="K2119" t="s">
        <v>520</v>
      </c>
      <c r="L2119">
        <v>5</v>
      </c>
      <c r="M2119">
        <v>58</v>
      </c>
      <c r="N2119" t="s">
        <v>617</v>
      </c>
      <c r="O2119" t="s">
        <v>618</v>
      </c>
      <c r="P2119" t="s">
        <v>619</v>
      </c>
      <c r="Q2119" t="s">
        <v>524</v>
      </c>
      <c r="R2119" t="s">
        <v>525</v>
      </c>
      <c r="S2119" t="s">
        <v>526</v>
      </c>
      <c r="T2119" t="s">
        <v>527</v>
      </c>
      <c r="U2119" t="s">
        <v>779</v>
      </c>
      <c r="V2119" t="s">
        <v>780</v>
      </c>
      <c r="W2119" t="s">
        <v>541</v>
      </c>
      <c r="X2119" t="s">
        <v>542</v>
      </c>
      <c r="Y2119" t="s">
        <v>1442</v>
      </c>
      <c r="Z2119" t="s">
        <v>1443</v>
      </c>
      <c r="AA2119" t="s">
        <v>29</v>
      </c>
      <c r="AB2119" s="3">
        <v>759</v>
      </c>
      <c r="AC2119">
        <v>0</v>
      </c>
      <c r="AD2119">
        <v>0</v>
      </c>
      <c r="AE2119" s="3">
        <v>759</v>
      </c>
      <c r="AF2119" s="3">
        <f t="shared" si="140"/>
        <v>0</v>
      </c>
      <c r="AG2119" s="3">
        <v>759</v>
      </c>
      <c r="AH2119" s="3">
        <f t="shared" si="138"/>
        <v>784.04699999999991</v>
      </c>
      <c r="AI2119" s="3">
        <f t="shared" si="139"/>
        <v>809.13650399999995</v>
      </c>
      <c r="AJ2119">
        <v>0</v>
      </c>
      <c r="AK2119">
        <v>0</v>
      </c>
      <c r="AL2119">
        <v>732</v>
      </c>
      <c r="AM2119">
        <f t="shared" si="141"/>
        <v>1464</v>
      </c>
      <c r="AN2119">
        <v>27</v>
      </c>
      <c r="AO2119">
        <v>96.44</v>
      </c>
    </row>
    <row r="2120" spans="1:41" hidden="1" x14ac:dyDescent="0.3">
      <c r="A2120">
        <v>12376</v>
      </c>
      <c r="B2120">
        <v>225721</v>
      </c>
      <c r="C2120">
        <v>257347</v>
      </c>
      <c r="D2120">
        <v>6540</v>
      </c>
      <c r="G2120" t="s">
        <v>2078</v>
      </c>
      <c r="H2120" t="s">
        <v>2079</v>
      </c>
      <c r="I2120">
        <v>0</v>
      </c>
      <c r="J2120" t="s">
        <v>519</v>
      </c>
      <c r="K2120" t="s">
        <v>520</v>
      </c>
      <c r="L2120">
        <v>5</v>
      </c>
      <c r="M2120">
        <v>58</v>
      </c>
      <c r="N2120" t="s">
        <v>617</v>
      </c>
      <c r="O2120" t="s">
        <v>618</v>
      </c>
      <c r="P2120" t="s">
        <v>619</v>
      </c>
      <c r="Q2120" t="s">
        <v>524</v>
      </c>
      <c r="R2120" t="s">
        <v>525</v>
      </c>
      <c r="S2120" t="s">
        <v>526</v>
      </c>
      <c r="T2120" t="s">
        <v>527</v>
      </c>
      <c r="U2120" t="s">
        <v>779</v>
      </c>
      <c r="V2120" t="s">
        <v>780</v>
      </c>
      <c r="W2120" t="s">
        <v>541</v>
      </c>
      <c r="X2120" t="s">
        <v>542</v>
      </c>
      <c r="Y2120" t="s">
        <v>1442</v>
      </c>
      <c r="Z2120" t="s">
        <v>1443</v>
      </c>
      <c r="AA2120" t="s">
        <v>29</v>
      </c>
      <c r="AB2120" s="3">
        <v>759</v>
      </c>
      <c r="AC2120">
        <v>0</v>
      </c>
      <c r="AD2120">
        <v>0</v>
      </c>
      <c r="AE2120" s="3">
        <v>759</v>
      </c>
      <c r="AF2120" s="3">
        <f t="shared" si="140"/>
        <v>0</v>
      </c>
      <c r="AG2120" s="3">
        <v>759</v>
      </c>
      <c r="AH2120" s="3">
        <f t="shared" si="138"/>
        <v>784.04699999999991</v>
      </c>
      <c r="AI2120" s="3">
        <f t="shared" si="139"/>
        <v>809.13650399999995</v>
      </c>
      <c r="AJ2120">
        <v>0</v>
      </c>
      <c r="AK2120">
        <v>0</v>
      </c>
      <c r="AL2120">
        <v>732</v>
      </c>
      <c r="AM2120">
        <f t="shared" si="141"/>
        <v>1464</v>
      </c>
      <c r="AN2120">
        <v>27</v>
      </c>
      <c r="AO2120">
        <v>96.44</v>
      </c>
    </row>
    <row r="2121" spans="1:41" hidden="1" x14ac:dyDescent="0.3">
      <c r="A2121">
        <v>12377</v>
      </c>
      <c r="B2121">
        <v>225722</v>
      </c>
      <c r="C2121">
        <v>257348</v>
      </c>
      <c r="D2121">
        <v>6541</v>
      </c>
      <c r="G2121" t="s">
        <v>2186</v>
      </c>
      <c r="H2121" t="s">
        <v>2187</v>
      </c>
      <c r="I2121">
        <v>0</v>
      </c>
      <c r="J2121" t="s">
        <v>519</v>
      </c>
      <c r="K2121" t="s">
        <v>520</v>
      </c>
      <c r="L2121">
        <v>5</v>
      </c>
      <c r="M2121">
        <v>58</v>
      </c>
      <c r="N2121" t="s">
        <v>617</v>
      </c>
      <c r="O2121" t="s">
        <v>618</v>
      </c>
      <c r="P2121" t="s">
        <v>619</v>
      </c>
      <c r="Q2121" t="s">
        <v>524</v>
      </c>
      <c r="R2121" t="s">
        <v>525</v>
      </c>
      <c r="S2121" t="s">
        <v>526</v>
      </c>
      <c r="T2121" t="s">
        <v>527</v>
      </c>
      <c r="U2121" t="s">
        <v>779</v>
      </c>
      <c r="V2121" t="s">
        <v>780</v>
      </c>
      <c r="W2121" t="s">
        <v>541</v>
      </c>
      <c r="X2121" t="s">
        <v>542</v>
      </c>
      <c r="Y2121" t="s">
        <v>1442</v>
      </c>
      <c r="Z2121" t="s">
        <v>1443</v>
      </c>
      <c r="AA2121" t="s">
        <v>29</v>
      </c>
      <c r="AB2121" s="3">
        <v>759</v>
      </c>
      <c r="AC2121">
        <v>0</v>
      </c>
      <c r="AD2121">
        <v>0</v>
      </c>
      <c r="AE2121" s="3">
        <v>759</v>
      </c>
      <c r="AF2121" s="3">
        <f t="shared" si="140"/>
        <v>0</v>
      </c>
      <c r="AG2121" s="3">
        <v>759</v>
      </c>
      <c r="AH2121" s="3">
        <f t="shared" si="138"/>
        <v>784.04699999999991</v>
      </c>
      <c r="AI2121" s="3">
        <f t="shared" si="139"/>
        <v>809.13650399999995</v>
      </c>
      <c r="AJ2121">
        <v>0</v>
      </c>
      <c r="AK2121">
        <v>0</v>
      </c>
      <c r="AL2121">
        <v>732</v>
      </c>
      <c r="AM2121">
        <f t="shared" si="141"/>
        <v>1464</v>
      </c>
      <c r="AN2121">
        <v>27</v>
      </c>
      <c r="AO2121">
        <v>96.44</v>
      </c>
    </row>
    <row r="2122" spans="1:41" hidden="1" x14ac:dyDescent="0.3">
      <c r="A2122">
        <v>12378</v>
      </c>
      <c r="B2122">
        <v>225723</v>
      </c>
      <c r="C2122">
        <v>257349</v>
      </c>
      <c r="D2122">
        <v>6542</v>
      </c>
      <c r="G2122" t="s">
        <v>2188</v>
      </c>
      <c r="H2122" t="s">
        <v>2189</v>
      </c>
      <c r="I2122">
        <v>0</v>
      </c>
      <c r="J2122" t="s">
        <v>519</v>
      </c>
      <c r="K2122" t="s">
        <v>520</v>
      </c>
      <c r="L2122">
        <v>5</v>
      </c>
      <c r="M2122">
        <v>58</v>
      </c>
      <c r="N2122" t="s">
        <v>617</v>
      </c>
      <c r="O2122" t="s">
        <v>618</v>
      </c>
      <c r="P2122" t="s">
        <v>619</v>
      </c>
      <c r="Q2122" t="s">
        <v>524</v>
      </c>
      <c r="R2122" t="s">
        <v>525</v>
      </c>
      <c r="S2122" t="s">
        <v>526</v>
      </c>
      <c r="T2122" t="s">
        <v>527</v>
      </c>
      <c r="U2122" t="s">
        <v>779</v>
      </c>
      <c r="V2122" t="s">
        <v>780</v>
      </c>
      <c r="W2122" t="s">
        <v>541</v>
      </c>
      <c r="X2122" t="s">
        <v>542</v>
      </c>
      <c r="Y2122" t="s">
        <v>1442</v>
      </c>
      <c r="Z2122" t="s">
        <v>1443</v>
      </c>
      <c r="AA2122" t="s">
        <v>29</v>
      </c>
      <c r="AB2122" s="3">
        <v>759</v>
      </c>
      <c r="AC2122">
        <v>0</v>
      </c>
      <c r="AD2122">
        <v>0</v>
      </c>
      <c r="AE2122" s="3">
        <v>759</v>
      </c>
      <c r="AF2122" s="3">
        <f t="shared" si="140"/>
        <v>0</v>
      </c>
      <c r="AG2122" s="3">
        <v>759</v>
      </c>
      <c r="AH2122" s="3">
        <f t="shared" si="138"/>
        <v>784.04699999999991</v>
      </c>
      <c r="AI2122" s="3">
        <f t="shared" si="139"/>
        <v>809.13650399999995</v>
      </c>
      <c r="AJ2122">
        <v>0</v>
      </c>
      <c r="AK2122">
        <v>0</v>
      </c>
      <c r="AL2122">
        <v>732</v>
      </c>
      <c r="AM2122">
        <f t="shared" si="141"/>
        <v>1464</v>
      </c>
      <c r="AN2122">
        <v>27</v>
      </c>
      <c r="AO2122">
        <v>96.44</v>
      </c>
    </row>
    <row r="2123" spans="1:41" hidden="1" x14ac:dyDescent="0.3">
      <c r="A2123">
        <v>10716</v>
      </c>
      <c r="B2123">
        <v>224730</v>
      </c>
      <c r="C2123">
        <v>256984</v>
      </c>
      <c r="D2123">
        <v>32</v>
      </c>
      <c r="G2123" t="s">
        <v>683</v>
      </c>
      <c r="H2123" t="s">
        <v>684</v>
      </c>
      <c r="I2123">
        <v>0</v>
      </c>
      <c r="J2123" t="s">
        <v>519</v>
      </c>
      <c r="K2123" t="s">
        <v>520</v>
      </c>
      <c r="L2123">
        <v>10</v>
      </c>
      <c r="M2123">
        <v>114</v>
      </c>
      <c r="N2123" t="s">
        <v>685</v>
      </c>
      <c r="O2123" t="s">
        <v>686</v>
      </c>
      <c r="P2123" t="s">
        <v>687</v>
      </c>
      <c r="Q2123" t="s">
        <v>524</v>
      </c>
      <c r="R2123" t="s">
        <v>525</v>
      </c>
      <c r="S2123" t="s">
        <v>526</v>
      </c>
      <c r="T2123" t="s">
        <v>527</v>
      </c>
      <c r="U2123" t="s">
        <v>539</v>
      </c>
      <c r="V2123" t="s">
        <v>540</v>
      </c>
      <c r="W2123" t="s">
        <v>541</v>
      </c>
      <c r="X2123" t="s">
        <v>542</v>
      </c>
      <c r="Y2123" t="s">
        <v>532</v>
      </c>
      <c r="Z2123" t="s">
        <v>533</v>
      </c>
      <c r="AA2123" t="s">
        <v>28</v>
      </c>
      <c r="AB2123" s="3">
        <v>815</v>
      </c>
      <c r="AC2123">
        <v>0</v>
      </c>
      <c r="AD2123">
        <v>0</v>
      </c>
      <c r="AE2123" s="3">
        <v>815</v>
      </c>
      <c r="AF2123" s="3">
        <f t="shared" si="140"/>
        <v>0</v>
      </c>
      <c r="AG2123" s="3">
        <v>815</v>
      </c>
      <c r="AH2123" s="3">
        <f t="shared" si="138"/>
        <v>841.89499999999998</v>
      </c>
      <c r="AI2123" s="3">
        <f t="shared" si="139"/>
        <v>868.83564000000001</v>
      </c>
      <c r="AJ2123">
        <v>0</v>
      </c>
      <c r="AK2123">
        <v>0</v>
      </c>
      <c r="AL2123">
        <v>0</v>
      </c>
      <c r="AM2123">
        <f t="shared" si="141"/>
        <v>0</v>
      </c>
      <c r="AN2123">
        <v>815</v>
      </c>
      <c r="AO2123">
        <v>0</v>
      </c>
    </row>
    <row r="2124" spans="1:41" hidden="1" x14ac:dyDescent="0.3">
      <c r="A2124">
        <v>12624</v>
      </c>
      <c r="B2124">
        <v>231959</v>
      </c>
      <c r="C2124">
        <v>256360</v>
      </c>
      <c r="D2124">
        <v>8640</v>
      </c>
      <c r="G2124" t="s">
        <v>2242</v>
      </c>
      <c r="H2124" t="s">
        <v>2243</v>
      </c>
      <c r="I2124">
        <v>0</v>
      </c>
      <c r="J2124" t="s">
        <v>519</v>
      </c>
      <c r="K2124" t="s">
        <v>520</v>
      </c>
      <c r="L2124">
        <v>5</v>
      </c>
      <c r="M2124">
        <v>58</v>
      </c>
      <c r="N2124" t="s">
        <v>617</v>
      </c>
      <c r="O2124" t="s">
        <v>618</v>
      </c>
      <c r="P2124" t="s">
        <v>619</v>
      </c>
      <c r="Q2124" t="s">
        <v>524</v>
      </c>
      <c r="R2124" t="s">
        <v>525</v>
      </c>
      <c r="S2124" t="s">
        <v>526</v>
      </c>
      <c r="T2124" t="s">
        <v>527</v>
      </c>
      <c r="U2124" t="s">
        <v>779</v>
      </c>
      <c r="V2124" t="s">
        <v>780</v>
      </c>
      <c r="W2124" t="s">
        <v>541</v>
      </c>
      <c r="X2124" t="s">
        <v>542</v>
      </c>
      <c r="Y2124" t="s">
        <v>1102</v>
      </c>
      <c r="Z2124" t="s">
        <v>1103</v>
      </c>
      <c r="AA2124" t="s">
        <v>24</v>
      </c>
      <c r="AB2124" s="3">
        <v>9720</v>
      </c>
      <c r="AC2124">
        <v>0</v>
      </c>
      <c r="AD2124">
        <v>0</v>
      </c>
      <c r="AE2124" s="3">
        <v>9720</v>
      </c>
      <c r="AF2124" s="3">
        <f t="shared" si="140"/>
        <v>0</v>
      </c>
      <c r="AG2124" s="3">
        <v>9720</v>
      </c>
      <c r="AH2124" s="3">
        <f t="shared" si="138"/>
        <v>10040.759999999998</v>
      </c>
      <c r="AI2124" s="3">
        <f t="shared" si="139"/>
        <v>10362.064319999999</v>
      </c>
      <c r="AJ2124">
        <v>0</v>
      </c>
      <c r="AK2124">
        <v>0</v>
      </c>
      <c r="AL2124">
        <v>6256.53</v>
      </c>
      <c r="AM2124">
        <f t="shared" si="141"/>
        <v>12513.06</v>
      </c>
      <c r="AN2124">
        <v>3463.47</v>
      </c>
      <c r="AO2124">
        <v>64.37</v>
      </c>
    </row>
    <row r="2125" spans="1:41" hidden="1" x14ac:dyDescent="0.3">
      <c r="A2125">
        <v>12379</v>
      </c>
      <c r="B2125">
        <v>225724</v>
      </c>
      <c r="C2125">
        <v>257350</v>
      </c>
      <c r="D2125">
        <v>6543</v>
      </c>
      <c r="G2125" t="s">
        <v>2190</v>
      </c>
      <c r="H2125" t="s">
        <v>2191</v>
      </c>
      <c r="I2125">
        <v>0</v>
      </c>
      <c r="J2125" t="s">
        <v>519</v>
      </c>
      <c r="K2125" t="s">
        <v>520</v>
      </c>
      <c r="L2125">
        <v>5</v>
      </c>
      <c r="M2125">
        <v>58</v>
      </c>
      <c r="N2125" t="s">
        <v>617</v>
      </c>
      <c r="O2125" t="s">
        <v>618</v>
      </c>
      <c r="P2125" t="s">
        <v>619</v>
      </c>
      <c r="Q2125" t="s">
        <v>524</v>
      </c>
      <c r="R2125" t="s">
        <v>525</v>
      </c>
      <c r="S2125" t="s">
        <v>526</v>
      </c>
      <c r="T2125" t="s">
        <v>527</v>
      </c>
      <c r="U2125" t="s">
        <v>779</v>
      </c>
      <c r="V2125" t="s">
        <v>780</v>
      </c>
      <c r="W2125" t="s">
        <v>541</v>
      </c>
      <c r="X2125" t="s">
        <v>542</v>
      </c>
      <c r="Y2125" t="s">
        <v>1442</v>
      </c>
      <c r="Z2125" t="s">
        <v>1443</v>
      </c>
      <c r="AA2125" t="s">
        <v>29</v>
      </c>
      <c r="AB2125" s="3">
        <v>759</v>
      </c>
      <c r="AC2125">
        <v>0</v>
      </c>
      <c r="AD2125">
        <v>0</v>
      </c>
      <c r="AE2125" s="3">
        <v>759</v>
      </c>
      <c r="AF2125" s="3">
        <f t="shared" si="140"/>
        <v>0</v>
      </c>
      <c r="AG2125" s="3">
        <v>759</v>
      </c>
      <c r="AH2125" s="3">
        <f t="shared" si="138"/>
        <v>784.04699999999991</v>
      </c>
      <c r="AI2125" s="3">
        <f t="shared" si="139"/>
        <v>809.13650399999995</v>
      </c>
      <c r="AJ2125">
        <v>0</v>
      </c>
      <c r="AK2125">
        <v>0</v>
      </c>
      <c r="AL2125">
        <v>732</v>
      </c>
      <c r="AM2125">
        <f t="shared" si="141"/>
        <v>1464</v>
      </c>
      <c r="AN2125">
        <v>27</v>
      </c>
      <c r="AO2125">
        <v>96.44</v>
      </c>
    </row>
    <row r="2126" spans="1:41" hidden="1" x14ac:dyDescent="0.3">
      <c r="A2126">
        <v>12380</v>
      </c>
      <c r="B2126">
        <v>225725</v>
      </c>
      <c r="C2126">
        <v>257351</v>
      </c>
      <c r="D2126">
        <v>6555</v>
      </c>
      <c r="G2126" t="s">
        <v>1988</v>
      </c>
      <c r="H2126" t="s">
        <v>1989</v>
      </c>
      <c r="I2126">
        <v>0</v>
      </c>
      <c r="J2126" t="s">
        <v>519</v>
      </c>
      <c r="K2126" t="s">
        <v>520</v>
      </c>
      <c r="L2126">
        <v>5</v>
      </c>
      <c r="M2126">
        <v>58</v>
      </c>
      <c r="N2126" t="s">
        <v>617</v>
      </c>
      <c r="O2126" t="s">
        <v>618</v>
      </c>
      <c r="P2126" t="s">
        <v>619</v>
      </c>
      <c r="Q2126" t="s">
        <v>524</v>
      </c>
      <c r="R2126" t="s">
        <v>525</v>
      </c>
      <c r="S2126" t="s">
        <v>526</v>
      </c>
      <c r="T2126" t="s">
        <v>527</v>
      </c>
      <c r="U2126" t="s">
        <v>779</v>
      </c>
      <c r="V2126" t="s">
        <v>780</v>
      </c>
      <c r="W2126" t="s">
        <v>541</v>
      </c>
      <c r="X2126" t="s">
        <v>542</v>
      </c>
      <c r="Y2126" t="s">
        <v>1442</v>
      </c>
      <c r="Z2126" t="s">
        <v>1443</v>
      </c>
      <c r="AA2126" t="s">
        <v>29</v>
      </c>
      <c r="AB2126" s="3">
        <v>759</v>
      </c>
      <c r="AC2126">
        <v>0</v>
      </c>
      <c r="AD2126">
        <v>0</v>
      </c>
      <c r="AE2126" s="3">
        <v>759</v>
      </c>
      <c r="AF2126" s="3">
        <f t="shared" si="140"/>
        <v>0</v>
      </c>
      <c r="AG2126" s="3">
        <v>759</v>
      </c>
      <c r="AH2126" s="3">
        <f t="shared" si="138"/>
        <v>784.04699999999991</v>
      </c>
      <c r="AI2126" s="3">
        <f t="shared" si="139"/>
        <v>809.13650399999995</v>
      </c>
      <c r="AJ2126">
        <v>0</v>
      </c>
      <c r="AK2126">
        <v>0</v>
      </c>
      <c r="AL2126">
        <v>732</v>
      </c>
      <c r="AM2126">
        <f t="shared" si="141"/>
        <v>1464</v>
      </c>
      <c r="AN2126">
        <v>27</v>
      </c>
      <c r="AO2126">
        <v>96.44</v>
      </c>
    </row>
    <row r="2127" spans="1:41" hidden="1" x14ac:dyDescent="0.3">
      <c r="A2127">
        <v>11064</v>
      </c>
      <c r="B2127">
        <v>224461</v>
      </c>
      <c r="C2127">
        <v>256829</v>
      </c>
      <c r="D2127">
        <v>380</v>
      </c>
      <c r="G2127" t="s">
        <v>1352</v>
      </c>
      <c r="H2127" t="s">
        <v>1353</v>
      </c>
      <c r="I2127">
        <v>0</v>
      </c>
      <c r="J2127" t="s">
        <v>519</v>
      </c>
      <c r="K2127" t="s">
        <v>520</v>
      </c>
      <c r="L2127">
        <v>2</v>
      </c>
      <c r="M2127">
        <v>33</v>
      </c>
      <c r="N2127" t="s">
        <v>610</v>
      </c>
      <c r="O2127" t="s">
        <v>611</v>
      </c>
      <c r="P2127" t="s">
        <v>612</v>
      </c>
      <c r="Q2127" t="s">
        <v>524</v>
      </c>
      <c r="R2127" t="s">
        <v>525</v>
      </c>
      <c r="S2127" t="s">
        <v>526</v>
      </c>
      <c r="T2127" t="s">
        <v>527</v>
      </c>
      <c r="U2127" t="s">
        <v>539</v>
      </c>
      <c r="V2127" t="s">
        <v>540</v>
      </c>
      <c r="W2127" t="s">
        <v>613</v>
      </c>
      <c r="X2127" t="s">
        <v>614</v>
      </c>
      <c r="Y2127" t="s">
        <v>532</v>
      </c>
      <c r="Z2127" t="s">
        <v>533</v>
      </c>
      <c r="AA2127" t="s">
        <v>28</v>
      </c>
      <c r="AB2127" s="3">
        <v>815</v>
      </c>
      <c r="AC2127">
        <v>0</v>
      </c>
      <c r="AD2127">
        <v>0</v>
      </c>
      <c r="AE2127" s="3">
        <v>815</v>
      </c>
      <c r="AF2127" s="3">
        <f t="shared" si="140"/>
        <v>0</v>
      </c>
      <c r="AG2127" s="3">
        <v>815</v>
      </c>
      <c r="AH2127" s="3">
        <f t="shared" si="138"/>
        <v>841.89499999999998</v>
      </c>
      <c r="AI2127" s="3">
        <f t="shared" si="139"/>
        <v>868.83564000000001</v>
      </c>
      <c r="AJ2127">
        <v>0</v>
      </c>
      <c r="AK2127">
        <v>0</v>
      </c>
      <c r="AL2127">
        <v>0</v>
      </c>
      <c r="AM2127">
        <f t="shared" si="141"/>
        <v>0</v>
      </c>
      <c r="AN2127">
        <v>815</v>
      </c>
      <c r="AO2127">
        <v>0</v>
      </c>
    </row>
    <row r="2128" spans="1:41" hidden="1" x14ac:dyDescent="0.3">
      <c r="A2128">
        <v>12383</v>
      </c>
      <c r="B2128">
        <v>225728</v>
      </c>
      <c r="C2128">
        <v>257352</v>
      </c>
      <c r="D2128">
        <v>6558</v>
      </c>
      <c r="G2128" t="s">
        <v>2192</v>
      </c>
      <c r="H2128" t="s">
        <v>2193</v>
      </c>
      <c r="I2128">
        <v>0</v>
      </c>
      <c r="J2128" t="s">
        <v>519</v>
      </c>
      <c r="K2128" t="s">
        <v>520</v>
      </c>
      <c r="L2128">
        <v>5</v>
      </c>
      <c r="M2128">
        <v>58</v>
      </c>
      <c r="N2128" t="s">
        <v>617</v>
      </c>
      <c r="O2128" t="s">
        <v>618</v>
      </c>
      <c r="P2128" t="s">
        <v>619</v>
      </c>
      <c r="Q2128" t="s">
        <v>524</v>
      </c>
      <c r="R2128" t="s">
        <v>525</v>
      </c>
      <c r="S2128" t="s">
        <v>526</v>
      </c>
      <c r="T2128" t="s">
        <v>527</v>
      </c>
      <c r="U2128" t="s">
        <v>779</v>
      </c>
      <c r="V2128" t="s">
        <v>780</v>
      </c>
      <c r="W2128" t="s">
        <v>541</v>
      </c>
      <c r="X2128" t="s">
        <v>542</v>
      </c>
      <c r="Y2128" t="s">
        <v>1442</v>
      </c>
      <c r="Z2128" t="s">
        <v>1443</v>
      </c>
      <c r="AA2128" t="s">
        <v>29</v>
      </c>
      <c r="AB2128" s="3">
        <v>759</v>
      </c>
      <c r="AC2128">
        <v>0</v>
      </c>
      <c r="AD2128">
        <v>0</v>
      </c>
      <c r="AE2128" s="3">
        <v>759</v>
      </c>
      <c r="AF2128" s="3">
        <f t="shared" si="140"/>
        <v>0</v>
      </c>
      <c r="AG2128" s="3">
        <v>759</v>
      </c>
      <c r="AH2128" s="3">
        <f t="shared" si="138"/>
        <v>784.04699999999991</v>
      </c>
      <c r="AI2128" s="3">
        <f t="shared" si="139"/>
        <v>809.13650399999995</v>
      </c>
      <c r="AJ2128">
        <v>0</v>
      </c>
      <c r="AK2128">
        <v>0</v>
      </c>
      <c r="AL2128">
        <v>732</v>
      </c>
      <c r="AM2128">
        <f t="shared" si="141"/>
        <v>1464</v>
      </c>
      <c r="AN2128">
        <v>27</v>
      </c>
      <c r="AO2128">
        <v>96.44</v>
      </c>
    </row>
    <row r="2129" spans="1:41" hidden="1" x14ac:dyDescent="0.3">
      <c r="A2129">
        <v>12402</v>
      </c>
      <c r="B2129">
        <v>225747</v>
      </c>
      <c r="C2129">
        <v>257370</v>
      </c>
      <c r="D2129">
        <v>6597</v>
      </c>
      <c r="G2129" t="s">
        <v>2126</v>
      </c>
      <c r="H2129" t="s">
        <v>2127</v>
      </c>
      <c r="I2129">
        <v>0</v>
      </c>
      <c r="J2129" t="s">
        <v>519</v>
      </c>
      <c r="K2129" t="s">
        <v>520</v>
      </c>
      <c r="L2129">
        <v>5</v>
      </c>
      <c r="M2129">
        <v>58</v>
      </c>
      <c r="N2129" t="s">
        <v>617</v>
      </c>
      <c r="O2129" t="s">
        <v>618</v>
      </c>
      <c r="P2129" t="s">
        <v>619</v>
      </c>
      <c r="Q2129" t="s">
        <v>524</v>
      </c>
      <c r="R2129" t="s">
        <v>525</v>
      </c>
      <c r="S2129" t="s">
        <v>526</v>
      </c>
      <c r="T2129" t="s">
        <v>527</v>
      </c>
      <c r="U2129" t="s">
        <v>779</v>
      </c>
      <c r="V2129" t="s">
        <v>780</v>
      </c>
      <c r="W2129" t="s">
        <v>541</v>
      </c>
      <c r="X2129" t="s">
        <v>542</v>
      </c>
      <c r="Y2129" t="s">
        <v>1442</v>
      </c>
      <c r="Z2129" t="s">
        <v>1443</v>
      </c>
      <c r="AA2129" t="s">
        <v>29</v>
      </c>
      <c r="AB2129" s="3">
        <v>759</v>
      </c>
      <c r="AC2129">
        <v>0</v>
      </c>
      <c r="AD2129">
        <v>0</v>
      </c>
      <c r="AE2129" s="3">
        <v>759</v>
      </c>
      <c r="AF2129" s="3">
        <f t="shared" si="140"/>
        <v>0</v>
      </c>
      <c r="AG2129" s="3">
        <v>759</v>
      </c>
      <c r="AH2129" s="3">
        <f t="shared" si="138"/>
        <v>784.04699999999991</v>
      </c>
      <c r="AI2129" s="3">
        <f t="shared" si="139"/>
        <v>809.13650399999995</v>
      </c>
      <c r="AJ2129">
        <v>0</v>
      </c>
      <c r="AK2129">
        <v>0</v>
      </c>
      <c r="AL2129">
        <v>732</v>
      </c>
      <c r="AM2129">
        <f t="shared" si="141"/>
        <v>1464</v>
      </c>
      <c r="AN2129">
        <v>27</v>
      </c>
      <c r="AO2129">
        <v>96.44</v>
      </c>
    </row>
    <row r="2130" spans="1:41" hidden="1" x14ac:dyDescent="0.3">
      <c r="A2130">
        <v>11196</v>
      </c>
      <c r="B2130">
        <v>199735</v>
      </c>
      <c r="C2130">
        <v>237244</v>
      </c>
      <c r="D2130">
        <v>512</v>
      </c>
      <c r="G2130" t="s">
        <v>1576</v>
      </c>
      <c r="H2130" t="s">
        <v>1577</v>
      </c>
      <c r="I2130">
        <v>0</v>
      </c>
      <c r="J2130" t="s">
        <v>519</v>
      </c>
      <c r="K2130" t="s">
        <v>520</v>
      </c>
      <c r="L2130">
        <v>6</v>
      </c>
      <c r="M2130">
        <v>74</v>
      </c>
      <c r="N2130" t="s">
        <v>933</v>
      </c>
      <c r="O2130" t="s">
        <v>818</v>
      </c>
      <c r="P2130" t="s">
        <v>819</v>
      </c>
      <c r="Q2130" t="s">
        <v>524</v>
      </c>
      <c r="R2130" t="s">
        <v>525</v>
      </c>
      <c r="S2130" t="s">
        <v>526</v>
      </c>
      <c r="T2130" t="s">
        <v>527</v>
      </c>
      <c r="U2130" t="s">
        <v>720</v>
      </c>
      <c r="V2130" t="s">
        <v>721</v>
      </c>
      <c r="W2130" t="s">
        <v>541</v>
      </c>
      <c r="X2130" t="s">
        <v>542</v>
      </c>
      <c r="Y2130" t="s">
        <v>532</v>
      </c>
      <c r="Z2130" t="s">
        <v>533</v>
      </c>
      <c r="AA2130" t="s">
        <v>28</v>
      </c>
      <c r="AB2130" s="3">
        <v>801</v>
      </c>
      <c r="AC2130">
        <v>0</v>
      </c>
      <c r="AD2130">
        <v>0</v>
      </c>
      <c r="AE2130" s="3">
        <v>801</v>
      </c>
      <c r="AF2130" s="3">
        <f t="shared" si="140"/>
        <v>0</v>
      </c>
      <c r="AG2130" s="3">
        <v>801</v>
      </c>
      <c r="AH2130" s="3">
        <f t="shared" si="138"/>
        <v>827.43299999999988</v>
      </c>
      <c r="AI2130" s="3">
        <f t="shared" si="139"/>
        <v>853.91085599999985</v>
      </c>
      <c r="AJ2130">
        <v>0</v>
      </c>
      <c r="AK2130">
        <v>0</v>
      </c>
      <c r="AL2130">
        <v>0</v>
      </c>
      <c r="AM2130">
        <f t="shared" si="141"/>
        <v>0</v>
      </c>
      <c r="AN2130">
        <v>801</v>
      </c>
      <c r="AO2130">
        <v>0</v>
      </c>
    </row>
    <row r="2131" spans="1:41" hidden="1" x14ac:dyDescent="0.3">
      <c r="A2131">
        <v>11150</v>
      </c>
      <c r="B2131">
        <v>200528</v>
      </c>
      <c r="C2131">
        <v>238031</v>
      </c>
      <c r="D2131">
        <v>466</v>
      </c>
      <c r="G2131" t="s">
        <v>1492</v>
      </c>
      <c r="H2131" t="s">
        <v>1493</v>
      </c>
      <c r="I2131">
        <v>0</v>
      </c>
      <c r="J2131" t="s">
        <v>519</v>
      </c>
      <c r="K2131" t="s">
        <v>520</v>
      </c>
      <c r="L2131">
        <v>10</v>
      </c>
      <c r="M2131">
        <v>96</v>
      </c>
      <c r="N2131" t="s">
        <v>551</v>
      </c>
      <c r="O2131" t="s">
        <v>552</v>
      </c>
      <c r="P2131" t="s">
        <v>553</v>
      </c>
      <c r="Q2131" t="s">
        <v>524</v>
      </c>
      <c r="R2131" t="s">
        <v>525</v>
      </c>
      <c r="S2131" t="s">
        <v>526</v>
      </c>
      <c r="T2131" t="s">
        <v>527</v>
      </c>
      <c r="U2131" t="s">
        <v>528</v>
      </c>
      <c r="V2131" t="s">
        <v>529</v>
      </c>
      <c r="W2131" t="s">
        <v>541</v>
      </c>
      <c r="X2131" t="s">
        <v>542</v>
      </c>
      <c r="Y2131" t="s">
        <v>532</v>
      </c>
      <c r="Z2131" t="s">
        <v>533</v>
      </c>
      <c r="AA2131" t="s">
        <v>28</v>
      </c>
      <c r="AB2131" s="3">
        <v>799</v>
      </c>
      <c r="AC2131">
        <v>0</v>
      </c>
      <c r="AD2131">
        <v>0</v>
      </c>
      <c r="AE2131" s="3">
        <v>799</v>
      </c>
      <c r="AF2131" s="3">
        <f t="shared" si="140"/>
        <v>0</v>
      </c>
      <c r="AG2131" s="3">
        <v>799</v>
      </c>
      <c r="AH2131" s="3">
        <f t="shared" si="138"/>
        <v>825.36699999999996</v>
      </c>
      <c r="AI2131" s="3">
        <f t="shared" si="139"/>
        <v>851.77874399999996</v>
      </c>
      <c r="AJ2131">
        <v>0</v>
      </c>
      <c r="AK2131">
        <v>0</v>
      </c>
      <c r="AL2131">
        <v>0</v>
      </c>
      <c r="AM2131">
        <f t="shared" si="141"/>
        <v>0</v>
      </c>
      <c r="AN2131">
        <v>799</v>
      </c>
      <c r="AO2131">
        <v>0</v>
      </c>
    </row>
    <row r="2132" spans="1:41" hidden="1" x14ac:dyDescent="0.3">
      <c r="A2132">
        <v>12625</v>
      </c>
      <c r="B2132">
        <v>231958</v>
      </c>
      <c r="C2132">
        <v>256359</v>
      </c>
      <c r="D2132">
        <v>8641</v>
      </c>
      <c r="G2132" t="s">
        <v>2244</v>
      </c>
      <c r="H2132" t="s">
        <v>2245</v>
      </c>
      <c r="I2132">
        <v>0</v>
      </c>
      <c r="J2132" t="s">
        <v>519</v>
      </c>
      <c r="K2132" t="s">
        <v>520</v>
      </c>
      <c r="L2132">
        <v>5</v>
      </c>
      <c r="M2132">
        <v>58</v>
      </c>
      <c r="N2132" t="s">
        <v>617</v>
      </c>
      <c r="O2132" t="s">
        <v>618</v>
      </c>
      <c r="P2132" t="s">
        <v>619</v>
      </c>
      <c r="Q2132" t="s">
        <v>524</v>
      </c>
      <c r="R2132" t="s">
        <v>525</v>
      </c>
      <c r="S2132" t="s">
        <v>526</v>
      </c>
      <c r="T2132" t="s">
        <v>527</v>
      </c>
      <c r="U2132" t="s">
        <v>779</v>
      </c>
      <c r="V2132" t="s">
        <v>780</v>
      </c>
      <c r="W2132" t="s">
        <v>541</v>
      </c>
      <c r="X2132" t="s">
        <v>542</v>
      </c>
      <c r="Y2132" t="s">
        <v>1102</v>
      </c>
      <c r="Z2132" t="s">
        <v>1103</v>
      </c>
      <c r="AA2132" t="s">
        <v>24</v>
      </c>
      <c r="AB2132" s="3">
        <v>9720</v>
      </c>
      <c r="AC2132">
        <v>0</v>
      </c>
      <c r="AD2132">
        <v>0</v>
      </c>
      <c r="AE2132" s="3">
        <v>9720</v>
      </c>
      <c r="AF2132" s="3">
        <f t="shared" si="140"/>
        <v>0</v>
      </c>
      <c r="AG2132" s="3">
        <v>9720</v>
      </c>
      <c r="AH2132" s="3">
        <f t="shared" si="138"/>
        <v>10040.759999999998</v>
      </c>
      <c r="AI2132" s="3">
        <f t="shared" si="139"/>
        <v>10362.064319999999</v>
      </c>
      <c r="AJ2132">
        <v>0</v>
      </c>
      <c r="AK2132">
        <v>0</v>
      </c>
      <c r="AL2132">
        <v>9300</v>
      </c>
      <c r="AM2132">
        <f t="shared" si="141"/>
        <v>18600</v>
      </c>
      <c r="AN2132">
        <v>420</v>
      </c>
      <c r="AO2132">
        <v>95.68</v>
      </c>
    </row>
    <row r="2133" spans="1:41" hidden="1" x14ac:dyDescent="0.3">
      <c r="A2133">
        <v>12404</v>
      </c>
      <c r="B2133">
        <v>225749</v>
      </c>
      <c r="C2133">
        <v>257371</v>
      </c>
      <c r="D2133">
        <v>6599</v>
      </c>
      <c r="G2133" t="s">
        <v>2084</v>
      </c>
      <c r="H2133" t="s">
        <v>2085</v>
      </c>
      <c r="I2133">
        <v>0</v>
      </c>
      <c r="J2133" t="s">
        <v>519</v>
      </c>
      <c r="K2133" t="s">
        <v>520</v>
      </c>
      <c r="L2133">
        <v>5</v>
      </c>
      <c r="M2133">
        <v>58</v>
      </c>
      <c r="N2133" t="s">
        <v>617</v>
      </c>
      <c r="O2133" t="s">
        <v>618</v>
      </c>
      <c r="P2133" t="s">
        <v>619</v>
      </c>
      <c r="Q2133" t="s">
        <v>524</v>
      </c>
      <c r="R2133" t="s">
        <v>525</v>
      </c>
      <c r="S2133" t="s">
        <v>526</v>
      </c>
      <c r="T2133" t="s">
        <v>527</v>
      </c>
      <c r="U2133" t="s">
        <v>779</v>
      </c>
      <c r="V2133" t="s">
        <v>780</v>
      </c>
      <c r="W2133" t="s">
        <v>541</v>
      </c>
      <c r="X2133" t="s">
        <v>542</v>
      </c>
      <c r="Y2133" t="s">
        <v>1442</v>
      </c>
      <c r="Z2133" t="s">
        <v>1443</v>
      </c>
      <c r="AA2133" t="s">
        <v>29</v>
      </c>
      <c r="AB2133" s="3">
        <v>759</v>
      </c>
      <c r="AC2133">
        <v>0</v>
      </c>
      <c r="AD2133">
        <v>0</v>
      </c>
      <c r="AE2133" s="3">
        <v>759</v>
      </c>
      <c r="AF2133" s="3">
        <f t="shared" si="140"/>
        <v>0</v>
      </c>
      <c r="AG2133" s="3">
        <v>759</v>
      </c>
      <c r="AH2133" s="3">
        <f t="shared" si="138"/>
        <v>784.04699999999991</v>
      </c>
      <c r="AI2133" s="3">
        <f t="shared" si="139"/>
        <v>809.13650399999995</v>
      </c>
      <c r="AJ2133">
        <v>0</v>
      </c>
      <c r="AK2133">
        <v>0</v>
      </c>
      <c r="AL2133">
        <v>732</v>
      </c>
      <c r="AM2133">
        <f t="shared" si="141"/>
        <v>1464</v>
      </c>
      <c r="AN2133">
        <v>27</v>
      </c>
      <c r="AO2133">
        <v>96.44</v>
      </c>
    </row>
    <row r="2134" spans="1:41" hidden="1" x14ac:dyDescent="0.3">
      <c r="A2134">
        <v>10941</v>
      </c>
      <c r="B2134">
        <v>199912</v>
      </c>
      <c r="C2134">
        <v>237421</v>
      </c>
      <c r="D2134">
        <v>257</v>
      </c>
      <c r="G2134" t="s">
        <v>1164</v>
      </c>
      <c r="H2134" t="s">
        <v>1165</v>
      </c>
      <c r="I2134">
        <v>0</v>
      </c>
      <c r="J2134" t="s">
        <v>519</v>
      </c>
      <c r="K2134" t="s">
        <v>520</v>
      </c>
      <c r="L2134">
        <v>6</v>
      </c>
      <c r="M2134">
        <v>67</v>
      </c>
      <c r="N2134" t="s">
        <v>875</v>
      </c>
      <c r="O2134" t="s">
        <v>876</v>
      </c>
      <c r="P2134" t="s">
        <v>877</v>
      </c>
      <c r="Q2134" t="s">
        <v>524</v>
      </c>
      <c r="R2134" t="s">
        <v>525</v>
      </c>
      <c r="S2134" t="s">
        <v>526</v>
      </c>
      <c r="T2134" t="s">
        <v>527</v>
      </c>
      <c r="U2134" t="s">
        <v>720</v>
      </c>
      <c r="V2134" t="s">
        <v>721</v>
      </c>
      <c r="W2134" t="s">
        <v>541</v>
      </c>
      <c r="X2134" t="s">
        <v>542</v>
      </c>
      <c r="Y2134" t="s">
        <v>532</v>
      </c>
      <c r="Z2134" t="s">
        <v>533</v>
      </c>
      <c r="AA2134" t="s">
        <v>28</v>
      </c>
      <c r="AB2134" s="3">
        <v>699</v>
      </c>
      <c r="AC2134">
        <v>0</v>
      </c>
      <c r="AD2134">
        <v>0</v>
      </c>
      <c r="AE2134" s="3">
        <v>699</v>
      </c>
      <c r="AF2134" s="3">
        <f t="shared" si="140"/>
        <v>0</v>
      </c>
      <c r="AG2134" s="3">
        <v>699</v>
      </c>
      <c r="AH2134" s="3">
        <f t="shared" si="138"/>
        <v>722.06699999999989</v>
      </c>
      <c r="AI2134" s="3">
        <f t="shared" si="139"/>
        <v>745.17314399999987</v>
      </c>
      <c r="AJ2134">
        <v>0</v>
      </c>
      <c r="AK2134">
        <v>0</v>
      </c>
      <c r="AL2134">
        <v>0</v>
      </c>
      <c r="AM2134">
        <f t="shared" si="141"/>
        <v>0</v>
      </c>
      <c r="AN2134">
        <v>699</v>
      </c>
      <c r="AO2134">
        <v>0</v>
      </c>
    </row>
    <row r="2135" spans="1:41" hidden="1" x14ac:dyDescent="0.3">
      <c r="A2135">
        <v>12243</v>
      </c>
      <c r="B2135">
        <v>231996</v>
      </c>
      <c r="C2135">
        <v>256397</v>
      </c>
      <c r="D2135">
        <v>6513</v>
      </c>
      <c r="G2135" t="s">
        <v>1884</v>
      </c>
      <c r="H2135" t="s">
        <v>1885</v>
      </c>
      <c r="I2135">
        <v>0</v>
      </c>
      <c r="J2135" t="s">
        <v>519</v>
      </c>
      <c r="K2135" t="s">
        <v>520</v>
      </c>
      <c r="L2135">
        <v>5</v>
      </c>
      <c r="M2135">
        <v>58</v>
      </c>
      <c r="N2135" t="s">
        <v>617</v>
      </c>
      <c r="O2135" t="s">
        <v>618</v>
      </c>
      <c r="P2135" t="s">
        <v>619</v>
      </c>
      <c r="Q2135" t="s">
        <v>524</v>
      </c>
      <c r="R2135" t="s">
        <v>525</v>
      </c>
      <c r="S2135" t="s">
        <v>526</v>
      </c>
      <c r="T2135" t="s">
        <v>527</v>
      </c>
      <c r="U2135" t="s">
        <v>779</v>
      </c>
      <c r="V2135" t="s">
        <v>780</v>
      </c>
      <c r="W2135" t="s">
        <v>541</v>
      </c>
      <c r="X2135" t="s">
        <v>542</v>
      </c>
      <c r="Y2135" t="s">
        <v>1102</v>
      </c>
      <c r="Z2135" t="s">
        <v>1103</v>
      </c>
      <c r="AA2135" t="s">
        <v>24</v>
      </c>
      <c r="AB2135" s="3">
        <v>2916</v>
      </c>
      <c r="AC2135">
        <v>5000</v>
      </c>
      <c r="AD2135">
        <v>0</v>
      </c>
      <c r="AE2135" s="3">
        <v>7916</v>
      </c>
      <c r="AF2135" s="3">
        <f t="shared" si="140"/>
        <v>0</v>
      </c>
      <c r="AG2135" s="3">
        <v>7916</v>
      </c>
      <c r="AH2135" s="3">
        <f t="shared" si="138"/>
        <v>8177.2279999999992</v>
      </c>
      <c r="AI2135" s="3">
        <f t="shared" si="139"/>
        <v>8438.8992959999996</v>
      </c>
      <c r="AJ2135">
        <v>0</v>
      </c>
      <c r="AK2135">
        <v>0</v>
      </c>
      <c r="AL2135">
        <v>6098</v>
      </c>
      <c r="AM2135">
        <f t="shared" si="141"/>
        <v>12196</v>
      </c>
      <c r="AN2135">
        <v>1818</v>
      </c>
      <c r="AO2135">
        <v>77.03</v>
      </c>
    </row>
    <row r="2136" spans="1:41" hidden="1" x14ac:dyDescent="0.3">
      <c r="A2136">
        <v>12405</v>
      </c>
      <c r="B2136">
        <v>225750</v>
      </c>
      <c r="C2136">
        <v>257372</v>
      </c>
      <c r="D2136">
        <v>6600</v>
      </c>
      <c r="G2136" t="s">
        <v>2048</v>
      </c>
      <c r="H2136" t="s">
        <v>2049</v>
      </c>
      <c r="I2136">
        <v>0</v>
      </c>
      <c r="J2136" t="s">
        <v>519</v>
      </c>
      <c r="K2136" t="s">
        <v>520</v>
      </c>
      <c r="L2136">
        <v>5</v>
      </c>
      <c r="M2136">
        <v>58</v>
      </c>
      <c r="N2136" t="s">
        <v>617</v>
      </c>
      <c r="O2136" t="s">
        <v>618</v>
      </c>
      <c r="P2136" t="s">
        <v>619</v>
      </c>
      <c r="Q2136" t="s">
        <v>524</v>
      </c>
      <c r="R2136" t="s">
        <v>525</v>
      </c>
      <c r="S2136" t="s">
        <v>526</v>
      </c>
      <c r="T2136" t="s">
        <v>527</v>
      </c>
      <c r="U2136" t="s">
        <v>779</v>
      </c>
      <c r="V2136" t="s">
        <v>780</v>
      </c>
      <c r="W2136" t="s">
        <v>541</v>
      </c>
      <c r="X2136" t="s">
        <v>542</v>
      </c>
      <c r="Y2136" t="s">
        <v>1442</v>
      </c>
      <c r="Z2136" t="s">
        <v>1443</v>
      </c>
      <c r="AA2136" t="s">
        <v>29</v>
      </c>
      <c r="AB2136" s="3">
        <v>759</v>
      </c>
      <c r="AC2136">
        <v>0</v>
      </c>
      <c r="AD2136">
        <v>0</v>
      </c>
      <c r="AE2136" s="3">
        <v>759</v>
      </c>
      <c r="AF2136" s="3">
        <f t="shared" si="140"/>
        <v>0</v>
      </c>
      <c r="AG2136" s="3">
        <v>759</v>
      </c>
      <c r="AH2136" s="3">
        <f t="shared" si="138"/>
        <v>784.04699999999991</v>
      </c>
      <c r="AI2136" s="3">
        <f t="shared" si="139"/>
        <v>809.13650399999995</v>
      </c>
      <c r="AJ2136">
        <v>0</v>
      </c>
      <c r="AK2136">
        <v>0</v>
      </c>
      <c r="AL2136">
        <v>732</v>
      </c>
      <c r="AM2136">
        <f t="shared" si="141"/>
        <v>1464</v>
      </c>
      <c r="AN2136">
        <v>27</v>
      </c>
      <c r="AO2136">
        <v>96.44</v>
      </c>
    </row>
    <row r="2137" spans="1:41" hidden="1" x14ac:dyDescent="0.3">
      <c r="A2137">
        <v>12305</v>
      </c>
      <c r="B2137">
        <v>224641</v>
      </c>
      <c r="C2137">
        <v>256932</v>
      </c>
      <c r="D2137">
        <v>6505</v>
      </c>
      <c r="G2137" t="s">
        <v>2052</v>
      </c>
      <c r="H2137" t="s">
        <v>2053</v>
      </c>
      <c r="I2137">
        <v>0</v>
      </c>
      <c r="J2137" t="s">
        <v>519</v>
      </c>
      <c r="K2137" t="s">
        <v>520</v>
      </c>
      <c r="L2137">
        <v>5</v>
      </c>
      <c r="M2137">
        <v>58</v>
      </c>
      <c r="N2137" t="s">
        <v>617</v>
      </c>
      <c r="O2137" t="s">
        <v>618</v>
      </c>
      <c r="P2137" t="s">
        <v>619</v>
      </c>
      <c r="Q2137" t="s">
        <v>524</v>
      </c>
      <c r="R2137" t="s">
        <v>525</v>
      </c>
      <c r="S2137" t="s">
        <v>526</v>
      </c>
      <c r="T2137" t="s">
        <v>527</v>
      </c>
      <c r="U2137" t="s">
        <v>779</v>
      </c>
      <c r="V2137" t="s">
        <v>780</v>
      </c>
      <c r="W2137" t="s">
        <v>541</v>
      </c>
      <c r="X2137" t="s">
        <v>542</v>
      </c>
      <c r="Y2137" t="s">
        <v>532</v>
      </c>
      <c r="Z2137" t="s">
        <v>533</v>
      </c>
      <c r="AA2137" t="s">
        <v>28</v>
      </c>
      <c r="AB2137" s="3">
        <v>648</v>
      </c>
      <c r="AC2137">
        <v>0</v>
      </c>
      <c r="AD2137">
        <v>0</v>
      </c>
      <c r="AE2137" s="3">
        <v>648</v>
      </c>
      <c r="AF2137" s="3">
        <f t="shared" si="140"/>
        <v>0</v>
      </c>
      <c r="AG2137" s="3">
        <v>648</v>
      </c>
      <c r="AH2137" s="3">
        <f t="shared" si="138"/>
        <v>669.3839999999999</v>
      </c>
      <c r="AI2137" s="3">
        <f t="shared" si="139"/>
        <v>690.80428799999993</v>
      </c>
      <c r="AJ2137">
        <v>0</v>
      </c>
      <c r="AK2137">
        <v>0</v>
      </c>
      <c r="AL2137">
        <v>0</v>
      </c>
      <c r="AM2137">
        <f t="shared" si="141"/>
        <v>0</v>
      </c>
      <c r="AN2137">
        <v>648</v>
      </c>
      <c r="AO2137">
        <v>0</v>
      </c>
    </row>
    <row r="2138" spans="1:41" hidden="1" x14ac:dyDescent="0.3">
      <c r="A2138">
        <v>12410</v>
      </c>
      <c r="B2138">
        <v>225755</v>
      </c>
      <c r="C2138">
        <v>257373</v>
      </c>
      <c r="D2138">
        <v>6605</v>
      </c>
      <c r="G2138" t="s">
        <v>2086</v>
      </c>
      <c r="H2138" t="s">
        <v>2087</v>
      </c>
      <c r="I2138">
        <v>0</v>
      </c>
      <c r="J2138" t="s">
        <v>519</v>
      </c>
      <c r="K2138" t="s">
        <v>520</v>
      </c>
      <c r="L2138">
        <v>5</v>
      </c>
      <c r="M2138">
        <v>58</v>
      </c>
      <c r="N2138" t="s">
        <v>617</v>
      </c>
      <c r="O2138" t="s">
        <v>618</v>
      </c>
      <c r="P2138" t="s">
        <v>619</v>
      </c>
      <c r="Q2138" t="s">
        <v>524</v>
      </c>
      <c r="R2138" t="s">
        <v>525</v>
      </c>
      <c r="S2138" t="s">
        <v>526</v>
      </c>
      <c r="T2138" t="s">
        <v>527</v>
      </c>
      <c r="U2138" t="s">
        <v>779</v>
      </c>
      <c r="V2138" t="s">
        <v>780</v>
      </c>
      <c r="W2138" t="s">
        <v>541</v>
      </c>
      <c r="X2138" t="s">
        <v>542</v>
      </c>
      <c r="Y2138" t="s">
        <v>1442</v>
      </c>
      <c r="Z2138" t="s">
        <v>1443</v>
      </c>
      <c r="AA2138" t="s">
        <v>29</v>
      </c>
      <c r="AB2138" s="3">
        <v>759</v>
      </c>
      <c r="AC2138">
        <v>0</v>
      </c>
      <c r="AD2138">
        <v>0</v>
      </c>
      <c r="AE2138" s="3">
        <v>759</v>
      </c>
      <c r="AF2138" s="3">
        <f t="shared" si="140"/>
        <v>0</v>
      </c>
      <c r="AG2138" s="3">
        <v>759</v>
      </c>
      <c r="AH2138" s="3">
        <f t="shared" si="138"/>
        <v>784.04699999999991</v>
      </c>
      <c r="AI2138" s="3">
        <f t="shared" si="139"/>
        <v>809.13650399999995</v>
      </c>
      <c r="AJ2138">
        <v>0</v>
      </c>
      <c r="AK2138">
        <v>0</v>
      </c>
      <c r="AL2138">
        <v>732</v>
      </c>
      <c r="AM2138">
        <f t="shared" si="141"/>
        <v>1464</v>
      </c>
      <c r="AN2138">
        <v>27</v>
      </c>
      <c r="AO2138">
        <v>96.44</v>
      </c>
    </row>
    <row r="2139" spans="1:41" hidden="1" x14ac:dyDescent="0.3">
      <c r="A2139">
        <v>12288</v>
      </c>
      <c r="B2139">
        <v>231827</v>
      </c>
      <c r="C2139">
        <v>256248</v>
      </c>
      <c r="D2139">
        <v>6644</v>
      </c>
      <c r="G2139" t="s">
        <v>2026</v>
      </c>
      <c r="H2139" t="s">
        <v>2027</v>
      </c>
      <c r="I2139">
        <v>0</v>
      </c>
      <c r="J2139" t="s">
        <v>519</v>
      </c>
      <c r="K2139" t="s">
        <v>520</v>
      </c>
      <c r="L2139">
        <v>3</v>
      </c>
      <c r="M2139">
        <v>85</v>
      </c>
      <c r="N2139" t="s">
        <v>724</v>
      </c>
      <c r="O2139" t="s">
        <v>618</v>
      </c>
      <c r="P2139" t="s">
        <v>619</v>
      </c>
      <c r="Q2139" t="s">
        <v>524</v>
      </c>
      <c r="R2139" t="s">
        <v>525</v>
      </c>
      <c r="S2139" t="s">
        <v>526</v>
      </c>
      <c r="T2139" t="s">
        <v>527</v>
      </c>
      <c r="U2139" t="s">
        <v>779</v>
      </c>
      <c r="V2139" t="s">
        <v>780</v>
      </c>
      <c r="W2139" t="s">
        <v>530</v>
      </c>
      <c r="X2139" t="s">
        <v>531</v>
      </c>
      <c r="Y2139" t="s">
        <v>1102</v>
      </c>
      <c r="Z2139" t="s">
        <v>1103</v>
      </c>
      <c r="AA2139" t="s">
        <v>24</v>
      </c>
      <c r="AB2139" s="3">
        <v>7776</v>
      </c>
      <c r="AC2139">
        <v>0</v>
      </c>
      <c r="AD2139">
        <v>0</v>
      </c>
      <c r="AE2139" s="3">
        <v>7776</v>
      </c>
      <c r="AF2139" s="3">
        <f t="shared" si="140"/>
        <v>0</v>
      </c>
      <c r="AG2139" s="3">
        <v>7776</v>
      </c>
      <c r="AH2139" s="3">
        <f t="shared" si="138"/>
        <v>8032.6079999999993</v>
      </c>
      <c r="AI2139" s="3">
        <f t="shared" si="139"/>
        <v>8289.6514559999996</v>
      </c>
      <c r="AJ2139">
        <v>0</v>
      </c>
      <c r="AK2139">
        <v>0</v>
      </c>
      <c r="AL2139">
        <v>0</v>
      </c>
      <c r="AM2139">
        <f t="shared" si="141"/>
        <v>0</v>
      </c>
      <c r="AN2139">
        <v>7776</v>
      </c>
      <c r="AO2139">
        <v>0</v>
      </c>
    </row>
    <row r="2140" spans="1:41" hidden="1" x14ac:dyDescent="0.3">
      <c r="A2140">
        <v>12367</v>
      </c>
      <c r="B2140">
        <v>224549</v>
      </c>
      <c r="C2140">
        <v>256866</v>
      </c>
      <c r="D2140">
        <v>6499</v>
      </c>
      <c r="G2140" t="s">
        <v>2054</v>
      </c>
      <c r="H2140" t="s">
        <v>2055</v>
      </c>
      <c r="I2140">
        <v>0</v>
      </c>
      <c r="J2140" t="s">
        <v>519</v>
      </c>
      <c r="K2140" t="s">
        <v>520</v>
      </c>
      <c r="L2140">
        <v>5</v>
      </c>
      <c r="M2140">
        <v>58</v>
      </c>
      <c r="N2140" t="s">
        <v>617</v>
      </c>
      <c r="O2140" t="s">
        <v>618</v>
      </c>
      <c r="P2140" t="s">
        <v>619</v>
      </c>
      <c r="Q2140" t="s">
        <v>524</v>
      </c>
      <c r="R2140" t="s">
        <v>525</v>
      </c>
      <c r="S2140" t="s">
        <v>526</v>
      </c>
      <c r="T2140" t="s">
        <v>527</v>
      </c>
      <c r="U2140" t="s">
        <v>779</v>
      </c>
      <c r="V2140" t="s">
        <v>780</v>
      </c>
      <c r="W2140" t="s">
        <v>541</v>
      </c>
      <c r="X2140" t="s">
        <v>542</v>
      </c>
      <c r="Y2140" t="s">
        <v>532</v>
      </c>
      <c r="Z2140" t="s">
        <v>533</v>
      </c>
      <c r="AA2140" t="s">
        <v>28</v>
      </c>
      <c r="AB2140" s="3">
        <v>648</v>
      </c>
      <c r="AC2140">
        <v>0</v>
      </c>
      <c r="AD2140">
        <v>0</v>
      </c>
      <c r="AE2140" s="3">
        <v>648</v>
      </c>
      <c r="AF2140" s="3">
        <f t="shared" si="140"/>
        <v>0</v>
      </c>
      <c r="AG2140" s="3">
        <v>648</v>
      </c>
      <c r="AH2140" s="3">
        <f t="shared" si="138"/>
        <v>669.3839999999999</v>
      </c>
      <c r="AI2140" s="3">
        <f t="shared" si="139"/>
        <v>690.80428799999993</v>
      </c>
      <c r="AJ2140">
        <v>0</v>
      </c>
      <c r="AK2140">
        <v>0</v>
      </c>
      <c r="AL2140">
        <v>0</v>
      </c>
      <c r="AM2140">
        <f t="shared" si="141"/>
        <v>0</v>
      </c>
      <c r="AN2140">
        <v>648</v>
      </c>
      <c r="AO2140">
        <v>0</v>
      </c>
    </row>
    <row r="2141" spans="1:41" hidden="1" x14ac:dyDescent="0.3">
      <c r="A2141">
        <v>12603</v>
      </c>
      <c r="B2141">
        <v>225583</v>
      </c>
      <c r="C2141">
        <v>257305</v>
      </c>
      <c r="D2141">
        <v>8619</v>
      </c>
      <c r="G2141" t="s">
        <v>2204</v>
      </c>
      <c r="H2141" t="s">
        <v>2205</v>
      </c>
      <c r="I2141">
        <v>0</v>
      </c>
      <c r="J2141" t="s">
        <v>519</v>
      </c>
      <c r="K2141" t="s">
        <v>520</v>
      </c>
      <c r="L2141">
        <v>5</v>
      </c>
      <c r="M2141">
        <v>58</v>
      </c>
      <c r="N2141" t="s">
        <v>617</v>
      </c>
      <c r="O2141" t="s">
        <v>618</v>
      </c>
      <c r="P2141" t="s">
        <v>619</v>
      </c>
      <c r="Q2141" t="s">
        <v>524</v>
      </c>
      <c r="R2141" t="s">
        <v>525</v>
      </c>
      <c r="S2141" t="s">
        <v>526</v>
      </c>
      <c r="T2141" t="s">
        <v>527</v>
      </c>
      <c r="U2141" t="s">
        <v>779</v>
      </c>
      <c r="V2141" t="s">
        <v>780</v>
      </c>
      <c r="W2141" t="s">
        <v>541</v>
      </c>
      <c r="X2141" t="s">
        <v>542</v>
      </c>
      <c r="Y2141" t="s">
        <v>1442</v>
      </c>
      <c r="Z2141" t="s">
        <v>1443</v>
      </c>
      <c r="AA2141" t="s">
        <v>29</v>
      </c>
      <c r="AB2141" s="3">
        <v>759</v>
      </c>
      <c r="AC2141">
        <v>0</v>
      </c>
      <c r="AD2141">
        <v>0</v>
      </c>
      <c r="AE2141" s="3">
        <v>759</v>
      </c>
      <c r="AF2141" s="3">
        <f t="shared" si="140"/>
        <v>0</v>
      </c>
      <c r="AG2141" s="3">
        <v>759</v>
      </c>
      <c r="AH2141" s="3">
        <f t="shared" si="138"/>
        <v>784.04699999999991</v>
      </c>
      <c r="AI2141" s="3">
        <f t="shared" si="139"/>
        <v>809.13650399999995</v>
      </c>
      <c r="AJ2141">
        <v>0</v>
      </c>
      <c r="AK2141">
        <v>0</v>
      </c>
      <c r="AL2141">
        <v>0</v>
      </c>
      <c r="AM2141">
        <f t="shared" si="141"/>
        <v>0</v>
      </c>
      <c r="AN2141">
        <v>759</v>
      </c>
      <c r="AO2141">
        <v>0</v>
      </c>
    </row>
    <row r="2142" spans="1:41" hidden="1" x14ac:dyDescent="0.3">
      <c r="A2142">
        <v>12368</v>
      </c>
      <c r="B2142">
        <v>224548</v>
      </c>
      <c r="C2142">
        <v>256865</v>
      </c>
      <c r="D2142">
        <v>6500</v>
      </c>
      <c r="G2142" t="s">
        <v>2170</v>
      </c>
      <c r="H2142" t="s">
        <v>2171</v>
      </c>
      <c r="I2142">
        <v>0</v>
      </c>
      <c r="J2142" t="s">
        <v>519</v>
      </c>
      <c r="K2142" t="s">
        <v>520</v>
      </c>
      <c r="L2142">
        <v>5</v>
      </c>
      <c r="M2142">
        <v>58</v>
      </c>
      <c r="N2142" t="s">
        <v>617</v>
      </c>
      <c r="O2142" t="s">
        <v>618</v>
      </c>
      <c r="P2142" t="s">
        <v>619</v>
      </c>
      <c r="Q2142" t="s">
        <v>524</v>
      </c>
      <c r="R2142" t="s">
        <v>525</v>
      </c>
      <c r="S2142" t="s">
        <v>526</v>
      </c>
      <c r="T2142" t="s">
        <v>527</v>
      </c>
      <c r="U2142" t="s">
        <v>779</v>
      </c>
      <c r="V2142" t="s">
        <v>780</v>
      </c>
      <c r="W2142" t="s">
        <v>541</v>
      </c>
      <c r="X2142" t="s">
        <v>542</v>
      </c>
      <c r="Y2142" t="s">
        <v>532</v>
      </c>
      <c r="Z2142" t="s">
        <v>533</v>
      </c>
      <c r="AA2142" t="s">
        <v>28</v>
      </c>
      <c r="AB2142" s="3">
        <v>648</v>
      </c>
      <c r="AC2142">
        <v>0</v>
      </c>
      <c r="AD2142">
        <v>0</v>
      </c>
      <c r="AE2142" s="3">
        <v>648</v>
      </c>
      <c r="AF2142" s="3">
        <f t="shared" si="140"/>
        <v>0</v>
      </c>
      <c r="AG2142" s="3">
        <v>648</v>
      </c>
      <c r="AH2142" s="3">
        <f t="shared" si="138"/>
        <v>669.3839999999999</v>
      </c>
      <c r="AI2142" s="3">
        <f t="shared" si="139"/>
        <v>690.80428799999993</v>
      </c>
      <c r="AJ2142">
        <v>0</v>
      </c>
      <c r="AK2142">
        <v>0</v>
      </c>
      <c r="AL2142">
        <v>0</v>
      </c>
      <c r="AM2142">
        <f t="shared" si="141"/>
        <v>0</v>
      </c>
      <c r="AN2142">
        <v>648</v>
      </c>
      <c r="AO2142">
        <v>0</v>
      </c>
    </row>
    <row r="2143" spans="1:41" hidden="1" x14ac:dyDescent="0.3">
      <c r="A2143">
        <v>12604</v>
      </c>
      <c r="B2143">
        <v>225584</v>
      </c>
      <c r="C2143">
        <v>257306</v>
      </c>
      <c r="D2143">
        <v>8620</v>
      </c>
      <c r="G2143" t="s">
        <v>2130</v>
      </c>
      <c r="H2143" t="s">
        <v>2131</v>
      </c>
      <c r="I2143">
        <v>0</v>
      </c>
      <c r="J2143" t="s">
        <v>519</v>
      </c>
      <c r="K2143" t="s">
        <v>520</v>
      </c>
      <c r="L2143">
        <v>5</v>
      </c>
      <c r="M2143">
        <v>58</v>
      </c>
      <c r="N2143" t="s">
        <v>617</v>
      </c>
      <c r="O2143" t="s">
        <v>618</v>
      </c>
      <c r="P2143" t="s">
        <v>619</v>
      </c>
      <c r="Q2143" t="s">
        <v>524</v>
      </c>
      <c r="R2143" t="s">
        <v>525</v>
      </c>
      <c r="S2143" t="s">
        <v>526</v>
      </c>
      <c r="T2143" t="s">
        <v>527</v>
      </c>
      <c r="U2143" t="s">
        <v>779</v>
      </c>
      <c r="V2143" t="s">
        <v>780</v>
      </c>
      <c r="W2143" t="s">
        <v>541</v>
      </c>
      <c r="X2143" t="s">
        <v>542</v>
      </c>
      <c r="Y2143" t="s">
        <v>1442</v>
      </c>
      <c r="Z2143" t="s">
        <v>1443</v>
      </c>
      <c r="AA2143" t="s">
        <v>29</v>
      </c>
      <c r="AB2143" s="3">
        <v>759</v>
      </c>
      <c r="AC2143">
        <v>0</v>
      </c>
      <c r="AD2143">
        <v>0</v>
      </c>
      <c r="AE2143" s="3">
        <v>759</v>
      </c>
      <c r="AF2143" s="3">
        <f t="shared" si="140"/>
        <v>0</v>
      </c>
      <c r="AG2143" s="3">
        <v>759</v>
      </c>
      <c r="AH2143" s="3">
        <f t="shared" si="138"/>
        <v>784.04699999999991</v>
      </c>
      <c r="AI2143" s="3">
        <f t="shared" si="139"/>
        <v>809.13650399999995</v>
      </c>
      <c r="AJ2143">
        <v>0</v>
      </c>
      <c r="AK2143">
        <v>0</v>
      </c>
      <c r="AL2143">
        <v>0</v>
      </c>
      <c r="AM2143">
        <f t="shared" si="141"/>
        <v>0</v>
      </c>
      <c r="AN2143">
        <v>759</v>
      </c>
      <c r="AO2143">
        <v>0</v>
      </c>
    </row>
    <row r="2144" spans="1:41" hidden="1" x14ac:dyDescent="0.3">
      <c r="A2144">
        <v>12368</v>
      </c>
      <c r="B2144">
        <v>231818</v>
      </c>
      <c r="C2144">
        <v>256239</v>
      </c>
      <c r="D2144">
        <v>6500</v>
      </c>
      <c r="G2144" t="s">
        <v>2170</v>
      </c>
      <c r="H2144" t="s">
        <v>2171</v>
      </c>
      <c r="I2144">
        <v>0</v>
      </c>
      <c r="J2144" t="s">
        <v>519</v>
      </c>
      <c r="K2144" t="s">
        <v>520</v>
      </c>
      <c r="L2144">
        <v>3</v>
      </c>
      <c r="M2144">
        <v>85</v>
      </c>
      <c r="N2144" t="s">
        <v>724</v>
      </c>
      <c r="O2144" t="s">
        <v>618</v>
      </c>
      <c r="P2144" t="s">
        <v>619</v>
      </c>
      <c r="Q2144" t="s">
        <v>524</v>
      </c>
      <c r="R2144" t="s">
        <v>525</v>
      </c>
      <c r="S2144" t="s">
        <v>526</v>
      </c>
      <c r="T2144" t="s">
        <v>527</v>
      </c>
      <c r="U2144" t="s">
        <v>779</v>
      </c>
      <c r="V2144" t="s">
        <v>780</v>
      </c>
      <c r="W2144" t="s">
        <v>530</v>
      </c>
      <c r="X2144" t="s">
        <v>531</v>
      </c>
      <c r="Y2144" t="s">
        <v>1102</v>
      </c>
      <c r="Z2144" t="s">
        <v>1103</v>
      </c>
      <c r="AA2144" t="s">
        <v>24</v>
      </c>
      <c r="AB2144" s="3">
        <v>5832</v>
      </c>
      <c r="AC2144">
        <v>0</v>
      </c>
      <c r="AD2144">
        <v>0</v>
      </c>
      <c r="AE2144" s="3">
        <v>5832</v>
      </c>
      <c r="AF2144" s="3">
        <f t="shared" si="140"/>
        <v>0</v>
      </c>
      <c r="AG2144" s="3">
        <v>5832</v>
      </c>
      <c r="AH2144" s="3">
        <f t="shared" si="138"/>
        <v>6024.4559999999992</v>
      </c>
      <c r="AI2144" s="3">
        <f t="shared" si="139"/>
        <v>6217.2385919999997</v>
      </c>
      <c r="AJ2144">
        <v>0</v>
      </c>
      <c r="AK2144">
        <v>0</v>
      </c>
      <c r="AL2144">
        <v>0</v>
      </c>
      <c r="AM2144">
        <f t="shared" si="141"/>
        <v>0</v>
      </c>
      <c r="AN2144">
        <v>5832</v>
      </c>
      <c r="AO2144">
        <v>0</v>
      </c>
    </row>
    <row r="2145" spans="1:41" hidden="1" x14ac:dyDescent="0.3">
      <c r="A2145">
        <v>12616</v>
      </c>
      <c r="B2145">
        <v>225600</v>
      </c>
      <c r="C2145">
        <v>257321</v>
      </c>
      <c r="D2145">
        <v>8632</v>
      </c>
      <c r="G2145" t="s">
        <v>2198</v>
      </c>
      <c r="H2145" t="s">
        <v>2199</v>
      </c>
      <c r="I2145">
        <v>0</v>
      </c>
      <c r="J2145" t="s">
        <v>519</v>
      </c>
      <c r="K2145" t="s">
        <v>520</v>
      </c>
      <c r="L2145">
        <v>5</v>
      </c>
      <c r="M2145">
        <v>58</v>
      </c>
      <c r="N2145" t="s">
        <v>617</v>
      </c>
      <c r="O2145" t="s">
        <v>618</v>
      </c>
      <c r="P2145" t="s">
        <v>619</v>
      </c>
      <c r="Q2145" t="s">
        <v>524</v>
      </c>
      <c r="R2145" t="s">
        <v>525</v>
      </c>
      <c r="S2145" t="s">
        <v>526</v>
      </c>
      <c r="T2145" t="s">
        <v>527</v>
      </c>
      <c r="U2145" t="s">
        <v>779</v>
      </c>
      <c r="V2145" t="s">
        <v>780</v>
      </c>
      <c r="W2145" t="s">
        <v>541</v>
      </c>
      <c r="X2145" t="s">
        <v>542</v>
      </c>
      <c r="Y2145" t="s">
        <v>1442</v>
      </c>
      <c r="Z2145" t="s">
        <v>1443</v>
      </c>
      <c r="AA2145" t="s">
        <v>29</v>
      </c>
      <c r="AB2145" s="3">
        <v>759</v>
      </c>
      <c r="AC2145">
        <v>0</v>
      </c>
      <c r="AD2145">
        <v>0</v>
      </c>
      <c r="AE2145" s="3">
        <v>759</v>
      </c>
      <c r="AF2145" s="3">
        <f t="shared" si="140"/>
        <v>0</v>
      </c>
      <c r="AG2145" s="3">
        <v>759</v>
      </c>
      <c r="AH2145" s="3">
        <f t="shared" si="138"/>
        <v>784.04699999999991</v>
      </c>
      <c r="AI2145" s="3">
        <f t="shared" si="139"/>
        <v>809.13650399999995</v>
      </c>
      <c r="AJ2145">
        <v>0</v>
      </c>
      <c r="AK2145">
        <v>0</v>
      </c>
      <c r="AL2145">
        <v>732</v>
      </c>
      <c r="AM2145">
        <f t="shared" si="141"/>
        <v>1464</v>
      </c>
      <c r="AN2145">
        <v>27</v>
      </c>
      <c r="AO2145">
        <v>96.44</v>
      </c>
    </row>
    <row r="2146" spans="1:41" hidden="1" x14ac:dyDescent="0.3">
      <c r="A2146">
        <v>12414</v>
      </c>
      <c r="B2146">
        <v>235571</v>
      </c>
      <c r="C2146">
        <v>256405</v>
      </c>
      <c r="D2146">
        <v>6619</v>
      </c>
      <c r="G2146" t="s">
        <v>2220</v>
      </c>
      <c r="H2146" t="s">
        <v>2221</v>
      </c>
      <c r="I2146">
        <v>0</v>
      </c>
      <c r="J2146" t="s">
        <v>519</v>
      </c>
      <c r="K2146" t="s">
        <v>520</v>
      </c>
      <c r="L2146">
        <v>5</v>
      </c>
      <c r="M2146">
        <v>58</v>
      </c>
      <c r="N2146" t="s">
        <v>617</v>
      </c>
      <c r="O2146" t="s">
        <v>618</v>
      </c>
      <c r="P2146" t="s">
        <v>619</v>
      </c>
      <c r="Q2146" t="s">
        <v>524</v>
      </c>
      <c r="R2146" t="s">
        <v>525</v>
      </c>
      <c r="S2146" t="s">
        <v>526</v>
      </c>
      <c r="T2146" t="s">
        <v>527</v>
      </c>
      <c r="U2146" t="s">
        <v>779</v>
      </c>
      <c r="V2146" t="s">
        <v>780</v>
      </c>
      <c r="W2146" t="s">
        <v>541</v>
      </c>
      <c r="X2146" t="s">
        <v>542</v>
      </c>
      <c r="Y2146" t="s">
        <v>1102</v>
      </c>
      <c r="Z2146" t="s">
        <v>1103</v>
      </c>
      <c r="AA2146" t="s">
        <v>24</v>
      </c>
      <c r="AB2146" s="3">
        <v>0</v>
      </c>
      <c r="AC2146">
        <v>5000</v>
      </c>
      <c r="AD2146">
        <v>0</v>
      </c>
      <c r="AE2146" s="3">
        <v>5000</v>
      </c>
      <c r="AF2146" s="3">
        <f t="shared" si="140"/>
        <v>0</v>
      </c>
      <c r="AG2146" s="3">
        <v>5000</v>
      </c>
      <c r="AH2146" s="3">
        <f t="shared" si="138"/>
        <v>5165</v>
      </c>
      <c r="AI2146" s="3">
        <f t="shared" si="139"/>
        <v>5330.28</v>
      </c>
      <c r="AJ2146">
        <v>0</v>
      </c>
      <c r="AK2146">
        <v>0</v>
      </c>
      <c r="AL2146">
        <v>3054.36</v>
      </c>
      <c r="AM2146">
        <f t="shared" si="141"/>
        <v>6108.72</v>
      </c>
      <c r="AN2146">
        <v>1945.64</v>
      </c>
      <c r="AO2146">
        <v>61.09</v>
      </c>
    </row>
    <row r="2147" spans="1:41" hidden="1" x14ac:dyDescent="0.3">
      <c r="A2147">
        <v>12622</v>
      </c>
      <c r="B2147">
        <v>225597</v>
      </c>
      <c r="C2147">
        <v>257318</v>
      </c>
      <c r="D2147">
        <v>8638</v>
      </c>
      <c r="G2147" t="s">
        <v>2228</v>
      </c>
      <c r="H2147" t="s">
        <v>2229</v>
      </c>
      <c r="I2147">
        <v>0</v>
      </c>
      <c r="J2147" t="s">
        <v>519</v>
      </c>
      <c r="K2147" t="s">
        <v>520</v>
      </c>
      <c r="L2147">
        <v>5</v>
      </c>
      <c r="M2147">
        <v>58</v>
      </c>
      <c r="N2147" t="s">
        <v>617</v>
      </c>
      <c r="O2147" t="s">
        <v>618</v>
      </c>
      <c r="P2147" t="s">
        <v>619</v>
      </c>
      <c r="Q2147" t="s">
        <v>524</v>
      </c>
      <c r="R2147" t="s">
        <v>525</v>
      </c>
      <c r="S2147" t="s">
        <v>526</v>
      </c>
      <c r="T2147" t="s">
        <v>527</v>
      </c>
      <c r="U2147" t="s">
        <v>779</v>
      </c>
      <c r="V2147" t="s">
        <v>780</v>
      </c>
      <c r="W2147" t="s">
        <v>541</v>
      </c>
      <c r="X2147" t="s">
        <v>542</v>
      </c>
      <c r="Y2147" t="s">
        <v>1442</v>
      </c>
      <c r="Z2147" t="s">
        <v>1443</v>
      </c>
      <c r="AA2147" t="s">
        <v>29</v>
      </c>
      <c r="AB2147" s="3">
        <v>759</v>
      </c>
      <c r="AC2147">
        <v>0</v>
      </c>
      <c r="AD2147">
        <v>0</v>
      </c>
      <c r="AE2147" s="3">
        <v>759</v>
      </c>
      <c r="AF2147" s="3">
        <f t="shared" si="140"/>
        <v>0</v>
      </c>
      <c r="AG2147" s="3">
        <v>759</v>
      </c>
      <c r="AH2147" s="3">
        <f t="shared" si="138"/>
        <v>784.04699999999991</v>
      </c>
      <c r="AI2147" s="3">
        <f t="shared" si="139"/>
        <v>809.13650399999995</v>
      </c>
      <c r="AJ2147">
        <v>0</v>
      </c>
      <c r="AK2147">
        <v>0</v>
      </c>
      <c r="AL2147">
        <v>732</v>
      </c>
      <c r="AM2147">
        <f t="shared" si="141"/>
        <v>1464</v>
      </c>
      <c r="AN2147">
        <v>27</v>
      </c>
      <c r="AO2147">
        <v>96.44</v>
      </c>
    </row>
    <row r="2148" spans="1:41" hidden="1" x14ac:dyDescent="0.3">
      <c r="A2148">
        <v>12264</v>
      </c>
      <c r="B2148">
        <v>224698</v>
      </c>
      <c r="C2148">
        <v>256978</v>
      </c>
      <c r="D2148">
        <v>6609</v>
      </c>
      <c r="G2148" t="s">
        <v>1958</v>
      </c>
      <c r="H2148" t="s">
        <v>1959</v>
      </c>
      <c r="I2148">
        <v>0</v>
      </c>
      <c r="J2148" t="s">
        <v>519</v>
      </c>
      <c r="K2148" t="s">
        <v>520</v>
      </c>
      <c r="L2148">
        <v>5</v>
      </c>
      <c r="M2148">
        <v>58</v>
      </c>
      <c r="N2148" t="s">
        <v>617</v>
      </c>
      <c r="O2148" t="s">
        <v>618</v>
      </c>
      <c r="P2148" t="s">
        <v>619</v>
      </c>
      <c r="Q2148" t="s">
        <v>524</v>
      </c>
      <c r="R2148" t="s">
        <v>525</v>
      </c>
      <c r="S2148" t="s">
        <v>526</v>
      </c>
      <c r="T2148" t="s">
        <v>527</v>
      </c>
      <c r="U2148" t="s">
        <v>779</v>
      </c>
      <c r="V2148" t="s">
        <v>780</v>
      </c>
      <c r="W2148" t="s">
        <v>541</v>
      </c>
      <c r="X2148" t="s">
        <v>542</v>
      </c>
      <c r="Y2148" t="s">
        <v>532</v>
      </c>
      <c r="Z2148" t="s">
        <v>533</v>
      </c>
      <c r="AA2148" t="s">
        <v>28</v>
      </c>
      <c r="AB2148" s="3">
        <v>626</v>
      </c>
      <c r="AC2148">
        <v>0</v>
      </c>
      <c r="AD2148">
        <v>0</v>
      </c>
      <c r="AE2148" s="3">
        <v>626</v>
      </c>
      <c r="AF2148" s="3">
        <f t="shared" si="140"/>
        <v>0</v>
      </c>
      <c r="AG2148" s="3">
        <v>626</v>
      </c>
      <c r="AH2148" s="3">
        <f t="shared" si="138"/>
        <v>646.6579999999999</v>
      </c>
      <c r="AI2148" s="3">
        <f t="shared" si="139"/>
        <v>667.35105599999997</v>
      </c>
      <c r="AJ2148">
        <v>0</v>
      </c>
      <c r="AK2148">
        <v>0</v>
      </c>
      <c r="AL2148">
        <v>0</v>
      </c>
      <c r="AM2148">
        <f t="shared" si="141"/>
        <v>0</v>
      </c>
      <c r="AN2148">
        <v>626</v>
      </c>
      <c r="AO2148">
        <v>0</v>
      </c>
    </row>
    <row r="2149" spans="1:41" hidden="1" x14ac:dyDescent="0.3">
      <c r="A2149">
        <v>12623</v>
      </c>
      <c r="B2149">
        <v>225596</v>
      </c>
      <c r="C2149">
        <v>257317</v>
      </c>
      <c r="D2149">
        <v>8639</v>
      </c>
      <c r="G2149" t="s">
        <v>2236</v>
      </c>
      <c r="H2149" t="s">
        <v>2237</v>
      </c>
      <c r="I2149">
        <v>0</v>
      </c>
      <c r="J2149" t="s">
        <v>519</v>
      </c>
      <c r="K2149" t="s">
        <v>520</v>
      </c>
      <c r="L2149">
        <v>5</v>
      </c>
      <c r="M2149">
        <v>58</v>
      </c>
      <c r="N2149" t="s">
        <v>617</v>
      </c>
      <c r="O2149" t="s">
        <v>618</v>
      </c>
      <c r="P2149" t="s">
        <v>619</v>
      </c>
      <c r="Q2149" t="s">
        <v>524</v>
      </c>
      <c r="R2149" t="s">
        <v>525</v>
      </c>
      <c r="S2149" t="s">
        <v>526</v>
      </c>
      <c r="T2149" t="s">
        <v>527</v>
      </c>
      <c r="U2149" t="s">
        <v>779</v>
      </c>
      <c r="V2149" t="s">
        <v>780</v>
      </c>
      <c r="W2149" t="s">
        <v>541</v>
      </c>
      <c r="X2149" t="s">
        <v>542</v>
      </c>
      <c r="Y2149" t="s">
        <v>1442</v>
      </c>
      <c r="Z2149" t="s">
        <v>1443</v>
      </c>
      <c r="AA2149" t="s">
        <v>29</v>
      </c>
      <c r="AB2149" s="3">
        <v>759</v>
      </c>
      <c r="AC2149">
        <v>0</v>
      </c>
      <c r="AD2149">
        <v>0</v>
      </c>
      <c r="AE2149" s="3">
        <v>759</v>
      </c>
      <c r="AF2149" s="3">
        <f t="shared" si="140"/>
        <v>0</v>
      </c>
      <c r="AG2149" s="3">
        <v>759</v>
      </c>
      <c r="AH2149" s="3">
        <f t="shared" si="138"/>
        <v>784.04699999999991</v>
      </c>
      <c r="AI2149" s="3">
        <f t="shared" si="139"/>
        <v>809.13650399999995</v>
      </c>
      <c r="AJ2149">
        <v>0</v>
      </c>
      <c r="AK2149">
        <v>0</v>
      </c>
      <c r="AL2149">
        <v>732</v>
      </c>
      <c r="AM2149">
        <f t="shared" si="141"/>
        <v>1464</v>
      </c>
      <c r="AN2149">
        <v>27</v>
      </c>
      <c r="AO2149">
        <v>96.44</v>
      </c>
    </row>
    <row r="2150" spans="1:41" hidden="1" x14ac:dyDescent="0.3">
      <c r="A2150">
        <v>11135</v>
      </c>
      <c r="B2150">
        <v>224927</v>
      </c>
      <c r="C2150">
        <v>257085</v>
      </c>
      <c r="D2150">
        <v>451</v>
      </c>
      <c r="G2150" t="s">
        <v>1465</v>
      </c>
      <c r="H2150" t="s">
        <v>1466</v>
      </c>
      <c r="I2150">
        <v>0</v>
      </c>
      <c r="J2150" t="s">
        <v>519</v>
      </c>
      <c r="K2150" t="s">
        <v>520</v>
      </c>
      <c r="L2150">
        <v>3</v>
      </c>
      <c r="M2150">
        <v>34</v>
      </c>
      <c r="N2150" t="s">
        <v>719</v>
      </c>
      <c r="O2150" t="s">
        <v>570</v>
      </c>
      <c r="P2150" t="s">
        <v>571</v>
      </c>
      <c r="Q2150" t="s">
        <v>524</v>
      </c>
      <c r="R2150" t="s">
        <v>525</v>
      </c>
      <c r="S2150" t="s">
        <v>526</v>
      </c>
      <c r="T2150" t="s">
        <v>527</v>
      </c>
      <c r="U2150" t="s">
        <v>539</v>
      </c>
      <c r="V2150" t="s">
        <v>540</v>
      </c>
      <c r="W2150" t="s">
        <v>541</v>
      </c>
      <c r="X2150" t="s">
        <v>542</v>
      </c>
      <c r="Y2150" t="s">
        <v>532</v>
      </c>
      <c r="Z2150" t="s">
        <v>533</v>
      </c>
      <c r="AA2150" t="s">
        <v>28</v>
      </c>
      <c r="AB2150" s="3">
        <v>592</v>
      </c>
      <c r="AC2150">
        <v>0</v>
      </c>
      <c r="AD2150">
        <v>0</v>
      </c>
      <c r="AE2150" s="3">
        <v>592</v>
      </c>
      <c r="AF2150" s="3">
        <f t="shared" si="140"/>
        <v>0</v>
      </c>
      <c r="AG2150" s="3">
        <v>592</v>
      </c>
      <c r="AH2150" s="3">
        <f t="shared" si="138"/>
        <v>611.53599999999994</v>
      </c>
      <c r="AI2150" s="3">
        <f t="shared" si="139"/>
        <v>631.10515199999998</v>
      </c>
      <c r="AJ2150">
        <v>0</v>
      </c>
      <c r="AK2150">
        <v>0</v>
      </c>
      <c r="AL2150">
        <v>0</v>
      </c>
      <c r="AM2150">
        <f t="shared" si="141"/>
        <v>0</v>
      </c>
      <c r="AN2150">
        <v>592</v>
      </c>
      <c r="AO2150">
        <v>0</v>
      </c>
    </row>
    <row r="2151" spans="1:41" hidden="1" x14ac:dyDescent="0.3">
      <c r="A2151">
        <v>12624</v>
      </c>
      <c r="B2151">
        <v>225595</v>
      </c>
      <c r="C2151">
        <v>257316</v>
      </c>
      <c r="D2151">
        <v>8640</v>
      </c>
      <c r="G2151" t="s">
        <v>2242</v>
      </c>
      <c r="H2151" t="s">
        <v>2243</v>
      </c>
      <c r="I2151">
        <v>0</v>
      </c>
      <c r="J2151" t="s">
        <v>519</v>
      </c>
      <c r="K2151" t="s">
        <v>520</v>
      </c>
      <c r="L2151">
        <v>5</v>
      </c>
      <c r="M2151">
        <v>58</v>
      </c>
      <c r="N2151" t="s">
        <v>617</v>
      </c>
      <c r="O2151" t="s">
        <v>618</v>
      </c>
      <c r="P2151" t="s">
        <v>619</v>
      </c>
      <c r="Q2151" t="s">
        <v>524</v>
      </c>
      <c r="R2151" t="s">
        <v>525</v>
      </c>
      <c r="S2151" t="s">
        <v>526</v>
      </c>
      <c r="T2151" t="s">
        <v>527</v>
      </c>
      <c r="U2151" t="s">
        <v>779</v>
      </c>
      <c r="V2151" t="s">
        <v>780</v>
      </c>
      <c r="W2151" t="s">
        <v>541</v>
      </c>
      <c r="X2151" t="s">
        <v>542</v>
      </c>
      <c r="Y2151" t="s">
        <v>1442</v>
      </c>
      <c r="Z2151" t="s">
        <v>1443</v>
      </c>
      <c r="AA2151" t="s">
        <v>29</v>
      </c>
      <c r="AB2151" s="3">
        <v>759</v>
      </c>
      <c r="AC2151">
        <v>0</v>
      </c>
      <c r="AD2151">
        <v>0</v>
      </c>
      <c r="AE2151" s="3">
        <v>759</v>
      </c>
      <c r="AF2151" s="3">
        <f t="shared" si="140"/>
        <v>0</v>
      </c>
      <c r="AG2151" s="3">
        <v>759</v>
      </c>
      <c r="AH2151" s="3">
        <f t="shared" si="138"/>
        <v>784.04699999999991</v>
      </c>
      <c r="AI2151" s="3">
        <f t="shared" si="139"/>
        <v>809.13650399999995</v>
      </c>
      <c r="AJ2151">
        <v>0</v>
      </c>
      <c r="AK2151">
        <v>0</v>
      </c>
      <c r="AL2151">
        <v>732</v>
      </c>
      <c r="AM2151">
        <f t="shared" si="141"/>
        <v>1464</v>
      </c>
      <c r="AN2151">
        <v>27</v>
      </c>
      <c r="AO2151">
        <v>96.44</v>
      </c>
    </row>
    <row r="2152" spans="1:41" hidden="1" x14ac:dyDescent="0.3">
      <c r="A2152">
        <v>12625</v>
      </c>
      <c r="B2152">
        <v>225594</v>
      </c>
      <c r="C2152">
        <v>257315</v>
      </c>
      <c r="D2152">
        <v>8641</v>
      </c>
      <c r="G2152" t="s">
        <v>2244</v>
      </c>
      <c r="H2152" t="s">
        <v>2245</v>
      </c>
      <c r="I2152">
        <v>0</v>
      </c>
      <c r="J2152" t="s">
        <v>519</v>
      </c>
      <c r="K2152" t="s">
        <v>520</v>
      </c>
      <c r="L2152">
        <v>5</v>
      </c>
      <c r="M2152">
        <v>58</v>
      </c>
      <c r="N2152" t="s">
        <v>617</v>
      </c>
      <c r="O2152" t="s">
        <v>618</v>
      </c>
      <c r="P2152" t="s">
        <v>619</v>
      </c>
      <c r="Q2152" t="s">
        <v>524</v>
      </c>
      <c r="R2152" t="s">
        <v>525</v>
      </c>
      <c r="S2152" t="s">
        <v>526</v>
      </c>
      <c r="T2152" t="s">
        <v>527</v>
      </c>
      <c r="U2152" t="s">
        <v>779</v>
      </c>
      <c r="V2152" t="s">
        <v>780</v>
      </c>
      <c r="W2152" t="s">
        <v>541</v>
      </c>
      <c r="X2152" t="s">
        <v>542</v>
      </c>
      <c r="Y2152" t="s">
        <v>1442</v>
      </c>
      <c r="Z2152" t="s">
        <v>1443</v>
      </c>
      <c r="AA2152" t="s">
        <v>29</v>
      </c>
      <c r="AB2152" s="3">
        <v>759</v>
      </c>
      <c r="AC2152">
        <v>0</v>
      </c>
      <c r="AD2152">
        <v>0</v>
      </c>
      <c r="AE2152" s="3">
        <v>759</v>
      </c>
      <c r="AF2152" s="3">
        <f t="shared" si="140"/>
        <v>0</v>
      </c>
      <c r="AG2152" s="3">
        <v>759</v>
      </c>
      <c r="AH2152" s="3">
        <f t="shared" si="138"/>
        <v>784.04699999999991</v>
      </c>
      <c r="AI2152" s="3">
        <f t="shared" si="139"/>
        <v>809.13650399999995</v>
      </c>
      <c r="AJ2152">
        <v>0</v>
      </c>
      <c r="AK2152">
        <v>0</v>
      </c>
      <c r="AL2152">
        <v>732</v>
      </c>
      <c r="AM2152">
        <f t="shared" si="141"/>
        <v>1464</v>
      </c>
      <c r="AN2152">
        <v>27</v>
      </c>
      <c r="AO2152">
        <v>96.44</v>
      </c>
    </row>
    <row r="2153" spans="1:41" hidden="1" x14ac:dyDescent="0.3">
      <c r="A2153">
        <v>12330</v>
      </c>
      <c r="B2153">
        <v>224282</v>
      </c>
      <c r="C2153">
        <v>256725</v>
      </c>
      <c r="D2153">
        <v>6553</v>
      </c>
      <c r="G2153" t="s">
        <v>2106</v>
      </c>
      <c r="H2153" t="s">
        <v>2107</v>
      </c>
      <c r="I2153">
        <v>0</v>
      </c>
      <c r="J2153" t="s">
        <v>519</v>
      </c>
      <c r="K2153" t="s">
        <v>520</v>
      </c>
      <c r="L2153">
        <v>5</v>
      </c>
      <c r="M2153">
        <v>58</v>
      </c>
      <c r="N2153" t="s">
        <v>617</v>
      </c>
      <c r="O2153" t="s">
        <v>618</v>
      </c>
      <c r="P2153" t="s">
        <v>619</v>
      </c>
      <c r="Q2153" t="s">
        <v>524</v>
      </c>
      <c r="R2153" t="s">
        <v>525</v>
      </c>
      <c r="S2153" t="s">
        <v>526</v>
      </c>
      <c r="T2153" t="s">
        <v>527</v>
      </c>
      <c r="U2153" t="s">
        <v>779</v>
      </c>
      <c r="V2153" t="s">
        <v>780</v>
      </c>
      <c r="W2153" t="s">
        <v>530</v>
      </c>
      <c r="X2153" t="s">
        <v>531</v>
      </c>
      <c r="Y2153" t="s">
        <v>706</v>
      </c>
      <c r="Z2153" t="s">
        <v>707</v>
      </c>
      <c r="AA2153" t="s">
        <v>28</v>
      </c>
      <c r="AB2153" s="3">
        <v>587</v>
      </c>
      <c r="AC2153">
        <v>0</v>
      </c>
      <c r="AD2153">
        <v>0</v>
      </c>
      <c r="AE2153" s="3">
        <v>587</v>
      </c>
      <c r="AF2153" s="3">
        <f t="shared" si="140"/>
        <v>0</v>
      </c>
      <c r="AG2153" s="3">
        <v>587</v>
      </c>
      <c r="AH2153" s="3">
        <f t="shared" si="138"/>
        <v>606.37099999999998</v>
      </c>
      <c r="AI2153" s="3">
        <f t="shared" si="139"/>
        <v>625.77487199999996</v>
      </c>
      <c r="AJ2153">
        <v>0</v>
      </c>
      <c r="AK2153">
        <v>0</v>
      </c>
      <c r="AL2153">
        <v>0</v>
      </c>
      <c r="AM2153">
        <f t="shared" si="141"/>
        <v>0</v>
      </c>
      <c r="AN2153">
        <v>587</v>
      </c>
      <c r="AO2153">
        <v>0</v>
      </c>
    </row>
    <row r="2154" spans="1:41" hidden="1" x14ac:dyDescent="0.3">
      <c r="A2154">
        <v>12416</v>
      </c>
      <c r="B2154">
        <v>235570</v>
      </c>
      <c r="C2154">
        <v>256404</v>
      </c>
      <c r="D2154">
        <v>6621</v>
      </c>
      <c r="G2154" t="s">
        <v>2226</v>
      </c>
      <c r="H2154" t="s">
        <v>2227</v>
      </c>
      <c r="I2154">
        <v>0</v>
      </c>
      <c r="J2154" t="s">
        <v>519</v>
      </c>
      <c r="K2154" t="s">
        <v>520</v>
      </c>
      <c r="L2154">
        <v>5</v>
      </c>
      <c r="M2154">
        <v>58</v>
      </c>
      <c r="N2154" t="s">
        <v>617</v>
      </c>
      <c r="O2154" t="s">
        <v>618</v>
      </c>
      <c r="P2154" t="s">
        <v>619</v>
      </c>
      <c r="Q2154" t="s">
        <v>524</v>
      </c>
      <c r="R2154" t="s">
        <v>525</v>
      </c>
      <c r="S2154" t="s">
        <v>526</v>
      </c>
      <c r="T2154" t="s">
        <v>527</v>
      </c>
      <c r="U2154" t="s">
        <v>779</v>
      </c>
      <c r="V2154" t="s">
        <v>780</v>
      </c>
      <c r="W2154" t="s">
        <v>541</v>
      </c>
      <c r="X2154" t="s">
        <v>542</v>
      </c>
      <c r="Y2154" t="s">
        <v>1102</v>
      </c>
      <c r="Z2154" t="s">
        <v>1103</v>
      </c>
      <c r="AA2154" t="s">
        <v>24</v>
      </c>
      <c r="AB2154" s="3">
        <v>0</v>
      </c>
      <c r="AC2154">
        <v>5000</v>
      </c>
      <c r="AD2154">
        <v>0</v>
      </c>
      <c r="AE2154" s="3">
        <v>5000</v>
      </c>
      <c r="AF2154" s="3">
        <f t="shared" si="140"/>
        <v>0</v>
      </c>
      <c r="AG2154" s="3">
        <v>5000</v>
      </c>
      <c r="AH2154" s="3">
        <f t="shared" si="138"/>
        <v>5165</v>
      </c>
      <c r="AI2154" s="3">
        <f t="shared" si="139"/>
        <v>5330.28</v>
      </c>
      <c r="AJ2154">
        <v>0</v>
      </c>
      <c r="AK2154">
        <v>0</v>
      </c>
      <c r="AL2154">
        <v>1283.46</v>
      </c>
      <c r="AM2154">
        <f t="shared" si="141"/>
        <v>2566.92</v>
      </c>
      <c r="AN2154">
        <v>3716.54</v>
      </c>
      <c r="AO2154">
        <v>25.67</v>
      </c>
    </row>
    <row r="2155" spans="1:41" hidden="1" x14ac:dyDescent="0.3">
      <c r="A2155">
        <v>12793</v>
      </c>
      <c r="B2155">
        <v>235118</v>
      </c>
      <c r="C2155">
        <v>257456</v>
      </c>
      <c r="D2155">
        <v>8856</v>
      </c>
      <c r="G2155" t="s">
        <v>2094</v>
      </c>
      <c r="H2155" t="s">
        <v>2095</v>
      </c>
      <c r="I2155">
        <v>0</v>
      </c>
      <c r="J2155" t="s">
        <v>519</v>
      </c>
      <c r="K2155" t="s">
        <v>520</v>
      </c>
      <c r="L2155">
        <v>5</v>
      </c>
      <c r="M2155">
        <v>58</v>
      </c>
      <c r="N2155" t="s">
        <v>617</v>
      </c>
      <c r="O2155" t="s">
        <v>618</v>
      </c>
      <c r="P2155" t="s">
        <v>619</v>
      </c>
      <c r="Q2155" t="s">
        <v>524</v>
      </c>
      <c r="R2155" t="s">
        <v>525</v>
      </c>
      <c r="S2155" t="s">
        <v>526</v>
      </c>
      <c r="T2155" t="s">
        <v>527</v>
      </c>
      <c r="U2155" t="s">
        <v>779</v>
      </c>
      <c r="V2155" t="s">
        <v>780</v>
      </c>
      <c r="W2155" t="s">
        <v>541</v>
      </c>
      <c r="X2155" t="s">
        <v>542</v>
      </c>
      <c r="Y2155" t="s">
        <v>1442</v>
      </c>
      <c r="Z2155" t="s">
        <v>1443</v>
      </c>
      <c r="AA2155" t="s">
        <v>29</v>
      </c>
      <c r="AB2155" s="3">
        <v>759</v>
      </c>
      <c r="AC2155">
        <v>0</v>
      </c>
      <c r="AD2155">
        <v>0</v>
      </c>
      <c r="AE2155" s="3">
        <v>759</v>
      </c>
      <c r="AF2155" s="3">
        <f t="shared" si="140"/>
        <v>0</v>
      </c>
      <c r="AG2155" s="3">
        <v>759</v>
      </c>
      <c r="AH2155" s="3">
        <f t="shared" si="138"/>
        <v>784.04699999999991</v>
      </c>
      <c r="AI2155" s="3">
        <f t="shared" si="139"/>
        <v>809.13650399999995</v>
      </c>
      <c r="AJ2155">
        <v>0</v>
      </c>
      <c r="AK2155">
        <v>0</v>
      </c>
      <c r="AL2155">
        <v>0</v>
      </c>
      <c r="AM2155">
        <f t="shared" si="141"/>
        <v>0</v>
      </c>
      <c r="AN2155">
        <v>759</v>
      </c>
      <c r="AO2155">
        <v>0</v>
      </c>
    </row>
    <row r="2156" spans="1:41" hidden="1" x14ac:dyDescent="0.3">
      <c r="A2156">
        <v>11092</v>
      </c>
      <c r="B2156">
        <v>206725</v>
      </c>
      <c r="C2156">
        <v>244127</v>
      </c>
      <c r="D2156">
        <v>408</v>
      </c>
      <c r="G2156" t="s">
        <v>1398</v>
      </c>
      <c r="H2156" t="s">
        <v>1399</v>
      </c>
      <c r="I2156">
        <v>0</v>
      </c>
      <c r="J2156" t="s">
        <v>519</v>
      </c>
      <c r="K2156" t="s">
        <v>520</v>
      </c>
      <c r="L2156">
        <v>3</v>
      </c>
      <c r="M2156">
        <v>40</v>
      </c>
      <c r="N2156" t="s">
        <v>703</v>
      </c>
      <c r="O2156" t="s">
        <v>704</v>
      </c>
      <c r="P2156" t="s">
        <v>705</v>
      </c>
      <c r="Q2156" t="s">
        <v>524</v>
      </c>
      <c r="R2156" t="s">
        <v>525</v>
      </c>
      <c r="S2156" t="s">
        <v>526</v>
      </c>
      <c r="T2156" t="s">
        <v>527</v>
      </c>
      <c r="U2156" t="s">
        <v>1400</v>
      </c>
      <c r="V2156" t="s">
        <v>1401</v>
      </c>
      <c r="W2156" t="s">
        <v>541</v>
      </c>
      <c r="X2156" t="s">
        <v>542</v>
      </c>
      <c r="Y2156" t="s">
        <v>532</v>
      </c>
      <c r="Z2156" t="s">
        <v>533</v>
      </c>
      <c r="AA2156" t="s">
        <v>28</v>
      </c>
      <c r="AB2156" s="3">
        <v>549</v>
      </c>
      <c r="AC2156">
        <v>0</v>
      </c>
      <c r="AD2156">
        <v>0</v>
      </c>
      <c r="AE2156" s="3">
        <v>549</v>
      </c>
      <c r="AF2156" s="3">
        <f t="shared" si="140"/>
        <v>0</v>
      </c>
      <c r="AG2156" s="3">
        <v>549</v>
      </c>
      <c r="AH2156" s="3">
        <f t="shared" si="138"/>
        <v>567.11699999999996</v>
      </c>
      <c r="AI2156" s="3">
        <f t="shared" si="139"/>
        <v>585.26474399999995</v>
      </c>
      <c r="AJ2156">
        <v>0</v>
      </c>
      <c r="AK2156">
        <v>0</v>
      </c>
      <c r="AL2156">
        <v>0</v>
      </c>
      <c r="AM2156">
        <f t="shared" si="141"/>
        <v>0</v>
      </c>
      <c r="AN2156">
        <v>549</v>
      </c>
      <c r="AO2156">
        <v>0</v>
      </c>
    </row>
    <row r="2157" spans="1:41" hidden="1" x14ac:dyDescent="0.3">
      <c r="A2157">
        <v>12794</v>
      </c>
      <c r="B2157">
        <v>235117</v>
      </c>
      <c r="C2157">
        <v>257455</v>
      </c>
      <c r="D2157">
        <v>8857</v>
      </c>
      <c r="G2157" t="s">
        <v>2230</v>
      </c>
      <c r="H2157" t="s">
        <v>2231</v>
      </c>
      <c r="I2157">
        <v>0</v>
      </c>
      <c r="J2157" t="s">
        <v>519</v>
      </c>
      <c r="K2157" t="s">
        <v>520</v>
      </c>
      <c r="L2157">
        <v>5</v>
      </c>
      <c r="M2157">
        <v>58</v>
      </c>
      <c r="N2157" t="s">
        <v>617</v>
      </c>
      <c r="O2157" t="s">
        <v>618</v>
      </c>
      <c r="P2157" t="s">
        <v>619</v>
      </c>
      <c r="Q2157" t="s">
        <v>524</v>
      </c>
      <c r="R2157" t="s">
        <v>525</v>
      </c>
      <c r="S2157" t="s">
        <v>526</v>
      </c>
      <c r="T2157" t="s">
        <v>527</v>
      </c>
      <c r="U2157" t="s">
        <v>779</v>
      </c>
      <c r="V2157" t="s">
        <v>780</v>
      </c>
      <c r="W2157" t="s">
        <v>541</v>
      </c>
      <c r="X2157" t="s">
        <v>542</v>
      </c>
      <c r="Y2157" t="s">
        <v>1442</v>
      </c>
      <c r="Z2157" t="s">
        <v>1443</v>
      </c>
      <c r="AA2157" t="s">
        <v>29</v>
      </c>
      <c r="AB2157" s="3">
        <v>759</v>
      </c>
      <c r="AC2157">
        <v>0</v>
      </c>
      <c r="AD2157">
        <v>0</v>
      </c>
      <c r="AE2157" s="3">
        <v>759</v>
      </c>
      <c r="AF2157" s="3">
        <f t="shared" si="140"/>
        <v>0</v>
      </c>
      <c r="AG2157" s="3">
        <v>759</v>
      </c>
      <c r="AH2157" s="3">
        <f t="shared" si="138"/>
        <v>784.04699999999991</v>
      </c>
      <c r="AI2157" s="3">
        <f t="shared" si="139"/>
        <v>809.13650399999995</v>
      </c>
      <c r="AJ2157">
        <v>0</v>
      </c>
      <c r="AK2157">
        <v>0</v>
      </c>
      <c r="AL2157">
        <v>0</v>
      </c>
      <c r="AM2157">
        <f t="shared" si="141"/>
        <v>0</v>
      </c>
      <c r="AN2157">
        <v>759</v>
      </c>
      <c r="AO2157">
        <v>0</v>
      </c>
    </row>
    <row r="2158" spans="1:41" hidden="1" x14ac:dyDescent="0.3">
      <c r="A2158">
        <v>12795</v>
      </c>
      <c r="B2158">
        <v>235119</v>
      </c>
      <c r="C2158">
        <v>257457</v>
      </c>
      <c r="D2158">
        <v>8858</v>
      </c>
      <c r="G2158" t="s">
        <v>2200</v>
      </c>
      <c r="H2158" t="s">
        <v>2201</v>
      </c>
      <c r="I2158">
        <v>0</v>
      </c>
      <c r="J2158" t="s">
        <v>519</v>
      </c>
      <c r="K2158" t="s">
        <v>520</v>
      </c>
      <c r="L2158">
        <v>5</v>
      </c>
      <c r="M2158">
        <v>58</v>
      </c>
      <c r="N2158" t="s">
        <v>617</v>
      </c>
      <c r="O2158" t="s">
        <v>618</v>
      </c>
      <c r="P2158" t="s">
        <v>619</v>
      </c>
      <c r="Q2158" t="s">
        <v>524</v>
      </c>
      <c r="R2158" t="s">
        <v>525</v>
      </c>
      <c r="S2158" t="s">
        <v>526</v>
      </c>
      <c r="T2158" t="s">
        <v>527</v>
      </c>
      <c r="U2158" t="s">
        <v>779</v>
      </c>
      <c r="V2158" t="s">
        <v>780</v>
      </c>
      <c r="W2158" t="s">
        <v>541</v>
      </c>
      <c r="X2158" t="s">
        <v>542</v>
      </c>
      <c r="Y2158" t="s">
        <v>1442</v>
      </c>
      <c r="Z2158" t="s">
        <v>1443</v>
      </c>
      <c r="AA2158" t="s">
        <v>29</v>
      </c>
      <c r="AB2158" s="3">
        <v>759</v>
      </c>
      <c r="AC2158">
        <v>0</v>
      </c>
      <c r="AD2158">
        <v>0</v>
      </c>
      <c r="AE2158" s="3">
        <v>759</v>
      </c>
      <c r="AF2158" s="3">
        <f t="shared" si="140"/>
        <v>0</v>
      </c>
      <c r="AG2158" s="3">
        <v>759</v>
      </c>
      <c r="AH2158" s="3">
        <f t="shared" si="138"/>
        <v>784.04699999999991</v>
      </c>
      <c r="AI2158" s="3">
        <f t="shared" si="139"/>
        <v>809.13650399999995</v>
      </c>
      <c r="AJ2158">
        <v>0</v>
      </c>
      <c r="AK2158">
        <v>0</v>
      </c>
      <c r="AL2158">
        <v>0</v>
      </c>
      <c r="AM2158">
        <f t="shared" si="141"/>
        <v>0</v>
      </c>
      <c r="AN2158">
        <v>759</v>
      </c>
      <c r="AO2158">
        <v>0</v>
      </c>
    </row>
    <row r="2159" spans="1:41" hidden="1" x14ac:dyDescent="0.3">
      <c r="A2159">
        <v>12796</v>
      </c>
      <c r="B2159">
        <v>235120</v>
      </c>
      <c r="C2159">
        <v>257458</v>
      </c>
      <c r="D2159">
        <v>8859</v>
      </c>
      <c r="G2159" t="s">
        <v>2232</v>
      </c>
      <c r="H2159" t="s">
        <v>2233</v>
      </c>
      <c r="I2159">
        <v>0</v>
      </c>
      <c r="J2159" t="s">
        <v>519</v>
      </c>
      <c r="K2159" t="s">
        <v>520</v>
      </c>
      <c r="L2159">
        <v>5</v>
      </c>
      <c r="M2159">
        <v>58</v>
      </c>
      <c r="N2159" t="s">
        <v>617</v>
      </c>
      <c r="O2159" t="s">
        <v>618</v>
      </c>
      <c r="P2159" t="s">
        <v>619</v>
      </c>
      <c r="Q2159" t="s">
        <v>524</v>
      </c>
      <c r="R2159" t="s">
        <v>525</v>
      </c>
      <c r="S2159" t="s">
        <v>526</v>
      </c>
      <c r="T2159" t="s">
        <v>527</v>
      </c>
      <c r="U2159" t="s">
        <v>779</v>
      </c>
      <c r="V2159" t="s">
        <v>780</v>
      </c>
      <c r="W2159" t="s">
        <v>541</v>
      </c>
      <c r="X2159" t="s">
        <v>542</v>
      </c>
      <c r="Y2159" t="s">
        <v>1442</v>
      </c>
      <c r="Z2159" t="s">
        <v>1443</v>
      </c>
      <c r="AA2159" t="s">
        <v>29</v>
      </c>
      <c r="AB2159" s="3">
        <v>759</v>
      </c>
      <c r="AC2159">
        <v>0</v>
      </c>
      <c r="AD2159">
        <v>0</v>
      </c>
      <c r="AE2159" s="3">
        <v>759</v>
      </c>
      <c r="AF2159" s="3">
        <f t="shared" si="140"/>
        <v>0</v>
      </c>
      <c r="AG2159" s="3">
        <v>759</v>
      </c>
      <c r="AH2159" s="3">
        <f t="shared" si="138"/>
        <v>784.04699999999991</v>
      </c>
      <c r="AI2159" s="3">
        <f t="shared" si="139"/>
        <v>809.13650399999995</v>
      </c>
      <c r="AJ2159">
        <v>0</v>
      </c>
      <c r="AK2159">
        <v>0</v>
      </c>
      <c r="AL2159">
        <v>0</v>
      </c>
      <c r="AM2159">
        <f t="shared" si="141"/>
        <v>0</v>
      </c>
      <c r="AN2159">
        <v>759</v>
      </c>
      <c r="AO2159">
        <v>0</v>
      </c>
    </row>
    <row r="2160" spans="1:41" hidden="1" x14ac:dyDescent="0.3">
      <c r="A2160">
        <v>12240</v>
      </c>
      <c r="B2160">
        <v>224677</v>
      </c>
      <c r="C2160">
        <v>256959</v>
      </c>
      <c r="D2160">
        <v>6514</v>
      </c>
      <c r="G2160" t="s">
        <v>1876</v>
      </c>
      <c r="H2160" t="s">
        <v>1877</v>
      </c>
      <c r="I2160">
        <v>0</v>
      </c>
      <c r="J2160" t="s">
        <v>519</v>
      </c>
      <c r="K2160" t="s">
        <v>520</v>
      </c>
      <c r="L2160">
        <v>5</v>
      </c>
      <c r="M2160">
        <v>58</v>
      </c>
      <c r="N2160" t="s">
        <v>617</v>
      </c>
      <c r="O2160" t="s">
        <v>618</v>
      </c>
      <c r="P2160" t="s">
        <v>619</v>
      </c>
      <c r="Q2160" t="s">
        <v>524</v>
      </c>
      <c r="R2160" t="s">
        <v>525</v>
      </c>
      <c r="S2160" t="s">
        <v>526</v>
      </c>
      <c r="T2160" t="s">
        <v>527</v>
      </c>
      <c r="U2160" t="s">
        <v>779</v>
      </c>
      <c r="V2160" t="s">
        <v>780</v>
      </c>
      <c r="W2160" t="s">
        <v>541</v>
      </c>
      <c r="X2160" t="s">
        <v>542</v>
      </c>
      <c r="Y2160" t="s">
        <v>532</v>
      </c>
      <c r="Z2160" t="s">
        <v>533</v>
      </c>
      <c r="AA2160" t="s">
        <v>28</v>
      </c>
      <c r="AB2160" s="3">
        <v>540</v>
      </c>
      <c r="AC2160">
        <v>0</v>
      </c>
      <c r="AD2160">
        <v>0</v>
      </c>
      <c r="AE2160" s="3">
        <v>540</v>
      </c>
      <c r="AF2160" s="3">
        <f t="shared" si="140"/>
        <v>0</v>
      </c>
      <c r="AG2160" s="3">
        <v>540</v>
      </c>
      <c r="AH2160" s="3">
        <f t="shared" si="138"/>
        <v>557.81999999999994</v>
      </c>
      <c r="AI2160" s="3">
        <f t="shared" si="139"/>
        <v>575.67023999999992</v>
      </c>
      <c r="AJ2160">
        <v>0</v>
      </c>
      <c r="AK2160">
        <v>0</v>
      </c>
      <c r="AL2160">
        <v>0</v>
      </c>
      <c r="AM2160">
        <f t="shared" si="141"/>
        <v>0</v>
      </c>
      <c r="AN2160">
        <v>540</v>
      </c>
      <c r="AO2160">
        <v>0</v>
      </c>
    </row>
    <row r="2161" spans="1:41" hidden="1" x14ac:dyDescent="0.3">
      <c r="A2161">
        <v>12275</v>
      </c>
      <c r="B2161">
        <v>224635</v>
      </c>
      <c r="C2161">
        <v>256926</v>
      </c>
      <c r="D2161">
        <v>6631</v>
      </c>
      <c r="G2161" t="s">
        <v>1994</v>
      </c>
      <c r="H2161" t="s">
        <v>1995</v>
      </c>
      <c r="I2161">
        <v>0</v>
      </c>
      <c r="J2161" t="s">
        <v>519</v>
      </c>
      <c r="K2161" t="s">
        <v>520</v>
      </c>
      <c r="L2161">
        <v>5</v>
      </c>
      <c r="M2161">
        <v>58</v>
      </c>
      <c r="N2161" t="s">
        <v>617</v>
      </c>
      <c r="O2161" t="s">
        <v>618</v>
      </c>
      <c r="P2161" t="s">
        <v>619</v>
      </c>
      <c r="Q2161" t="s">
        <v>524</v>
      </c>
      <c r="R2161" t="s">
        <v>525</v>
      </c>
      <c r="S2161" t="s">
        <v>526</v>
      </c>
      <c r="T2161" t="s">
        <v>527</v>
      </c>
      <c r="U2161" t="s">
        <v>779</v>
      </c>
      <c r="V2161" t="s">
        <v>780</v>
      </c>
      <c r="W2161" t="s">
        <v>541</v>
      </c>
      <c r="X2161" t="s">
        <v>542</v>
      </c>
      <c r="Y2161" t="s">
        <v>532</v>
      </c>
      <c r="Z2161" t="s">
        <v>533</v>
      </c>
      <c r="AA2161" t="s">
        <v>28</v>
      </c>
      <c r="AB2161" s="3">
        <v>540</v>
      </c>
      <c r="AC2161">
        <v>0</v>
      </c>
      <c r="AD2161">
        <v>0</v>
      </c>
      <c r="AE2161" s="3">
        <v>540</v>
      </c>
      <c r="AF2161" s="3">
        <f t="shared" si="140"/>
        <v>0</v>
      </c>
      <c r="AG2161" s="3">
        <v>540</v>
      </c>
      <c r="AH2161" s="3">
        <f t="shared" si="138"/>
        <v>557.81999999999994</v>
      </c>
      <c r="AI2161" s="3">
        <f t="shared" si="139"/>
        <v>575.67023999999992</v>
      </c>
      <c r="AJ2161">
        <v>0</v>
      </c>
      <c r="AK2161">
        <v>0</v>
      </c>
      <c r="AL2161">
        <v>0</v>
      </c>
      <c r="AM2161">
        <f t="shared" si="141"/>
        <v>0</v>
      </c>
      <c r="AN2161">
        <v>540</v>
      </c>
      <c r="AO2161">
        <v>0</v>
      </c>
    </row>
    <row r="2162" spans="1:41" hidden="1" x14ac:dyDescent="0.3">
      <c r="A2162">
        <v>12240</v>
      </c>
      <c r="B2162">
        <v>231997</v>
      </c>
      <c r="C2162">
        <v>256398</v>
      </c>
      <c r="D2162">
        <v>6514</v>
      </c>
      <c r="G2162" t="s">
        <v>1876</v>
      </c>
      <c r="H2162" t="s">
        <v>1877</v>
      </c>
      <c r="I2162">
        <v>0</v>
      </c>
      <c r="J2162" t="s">
        <v>519</v>
      </c>
      <c r="K2162" t="s">
        <v>520</v>
      </c>
      <c r="L2162">
        <v>5</v>
      </c>
      <c r="M2162">
        <v>58</v>
      </c>
      <c r="N2162" t="s">
        <v>617</v>
      </c>
      <c r="O2162" t="s">
        <v>618</v>
      </c>
      <c r="P2162" t="s">
        <v>619</v>
      </c>
      <c r="Q2162" t="s">
        <v>524</v>
      </c>
      <c r="R2162" t="s">
        <v>525</v>
      </c>
      <c r="S2162" t="s">
        <v>526</v>
      </c>
      <c r="T2162" t="s">
        <v>527</v>
      </c>
      <c r="U2162" t="s">
        <v>779</v>
      </c>
      <c r="V2162" t="s">
        <v>780</v>
      </c>
      <c r="W2162" t="s">
        <v>541</v>
      </c>
      <c r="X2162" t="s">
        <v>542</v>
      </c>
      <c r="Y2162" t="s">
        <v>1102</v>
      </c>
      <c r="Z2162" t="s">
        <v>1103</v>
      </c>
      <c r="AA2162" t="s">
        <v>24</v>
      </c>
      <c r="AB2162" s="3">
        <v>4860</v>
      </c>
      <c r="AC2162">
        <v>0</v>
      </c>
      <c r="AD2162">
        <v>0</v>
      </c>
      <c r="AE2162" s="3">
        <v>4860</v>
      </c>
      <c r="AF2162" s="3">
        <f t="shared" si="140"/>
        <v>0</v>
      </c>
      <c r="AG2162" s="3">
        <v>4860</v>
      </c>
      <c r="AH2162" s="3">
        <f t="shared" si="138"/>
        <v>5020.3799999999992</v>
      </c>
      <c r="AI2162" s="3">
        <f t="shared" si="139"/>
        <v>5181.0321599999997</v>
      </c>
      <c r="AJ2162">
        <v>0</v>
      </c>
      <c r="AK2162">
        <v>0</v>
      </c>
      <c r="AL2162">
        <v>0</v>
      </c>
      <c r="AM2162">
        <f t="shared" si="141"/>
        <v>0</v>
      </c>
      <c r="AN2162">
        <v>4860</v>
      </c>
      <c r="AO2162">
        <v>0</v>
      </c>
    </row>
    <row r="2163" spans="1:41" hidden="1" x14ac:dyDescent="0.3">
      <c r="A2163">
        <v>11010</v>
      </c>
      <c r="B2163">
        <v>200489</v>
      </c>
      <c r="C2163">
        <v>237992</v>
      </c>
      <c r="D2163">
        <v>326</v>
      </c>
      <c r="G2163" t="s">
        <v>1286</v>
      </c>
      <c r="H2163" t="s">
        <v>1287</v>
      </c>
      <c r="I2163">
        <v>0</v>
      </c>
      <c r="J2163" t="s">
        <v>519</v>
      </c>
      <c r="K2163" t="s">
        <v>520</v>
      </c>
      <c r="L2163">
        <v>10</v>
      </c>
      <c r="M2163">
        <v>95</v>
      </c>
      <c r="N2163" s="253" t="s">
        <v>579</v>
      </c>
      <c r="O2163" t="s">
        <v>580</v>
      </c>
      <c r="P2163" t="s">
        <v>581</v>
      </c>
      <c r="Q2163" t="s">
        <v>524</v>
      </c>
      <c r="R2163" t="s">
        <v>525</v>
      </c>
      <c r="S2163" t="s">
        <v>526</v>
      </c>
      <c r="T2163" t="s">
        <v>527</v>
      </c>
      <c r="U2163" t="s">
        <v>554</v>
      </c>
      <c r="V2163" t="s">
        <v>555</v>
      </c>
      <c r="W2163" t="s">
        <v>541</v>
      </c>
      <c r="X2163" t="s">
        <v>542</v>
      </c>
      <c r="Y2163" t="s">
        <v>603</v>
      </c>
      <c r="Z2163" t="s">
        <v>604</v>
      </c>
      <c r="AA2163" t="s">
        <v>29</v>
      </c>
      <c r="AB2163" s="3">
        <v>749</v>
      </c>
      <c r="AC2163">
        <v>0</v>
      </c>
      <c r="AD2163">
        <v>0</v>
      </c>
      <c r="AE2163" s="3">
        <v>749</v>
      </c>
      <c r="AF2163" s="3">
        <f t="shared" si="140"/>
        <v>0</v>
      </c>
      <c r="AG2163" s="3">
        <v>749</v>
      </c>
      <c r="AH2163" s="3">
        <f t="shared" si="138"/>
        <v>773.71699999999998</v>
      </c>
      <c r="AI2163" s="3">
        <f t="shared" si="139"/>
        <v>798.47594400000003</v>
      </c>
      <c r="AJ2163">
        <v>0</v>
      </c>
      <c r="AK2163">
        <v>0</v>
      </c>
      <c r="AL2163">
        <v>0</v>
      </c>
      <c r="AM2163">
        <f t="shared" si="141"/>
        <v>0</v>
      </c>
      <c r="AN2163">
        <v>749</v>
      </c>
      <c r="AO2163">
        <v>0</v>
      </c>
    </row>
    <row r="2164" spans="1:41" hidden="1" x14ac:dyDescent="0.3">
      <c r="A2164">
        <v>10813</v>
      </c>
      <c r="B2164">
        <v>202231</v>
      </c>
      <c r="C2164">
        <v>239705</v>
      </c>
      <c r="D2164">
        <v>129</v>
      </c>
      <c r="G2164" t="s">
        <v>919</v>
      </c>
      <c r="H2164" t="s">
        <v>920</v>
      </c>
      <c r="I2164">
        <v>0</v>
      </c>
      <c r="J2164" t="s">
        <v>519</v>
      </c>
      <c r="K2164" t="s">
        <v>520</v>
      </c>
      <c r="L2164">
        <v>10</v>
      </c>
      <c r="M2164">
        <v>94</v>
      </c>
      <c r="N2164" t="s">
        <v>921</v>
      </c>
      <c r="O2164" t="s">
        <v>922</v>
      </c>
      <c r="P2164" t="s">
        <v>923</v>
      </c>
      <c r="Q2164" t="s">
        <v>524</v>
      </c>
      <c r="R2164" t="s">
        <v>525</v>
      </c>
      <c r="S2164" t="s">
        <v>526</v>
      </c>
      <c r="T2164" t="s">
        <v>527</v>
      </c>
      <c r="U2164" t="s">
        <v>554</v>
      </c>
      <c r="V2164" t="s">
        <v>555</v>
      </c>
      <c r="W2164" t="s">
        <v>541</v>
      </c>
      <c r="X2164" t="s">
        <v>542</v>
      </c>
      <c r="Y2164" t="s">
        <v>603</v>
      </c>
      <c r="Z2164" t="s">
        <v>604</v>
      </c>
      <c r="AA2164" t="s">
        <v>29</v>
      </c>
      <c r="AB2164" s="3">
        <v>700</v>
      </c>
      <c r="AC2164">
        <v>0</v>
      </c>
      <c r="AD2164">
        <v>0</v>
      </c>
      <c r="AE2164" s="3">
        <v>700</v>
      </c>
      <c r="AF2164" s="3">
        <f t="shared" si="140"/>
        <v>0</v>
      </c>
      <c r="AG2164" s="3">
        <v>700</v>
      </c>
      <c r="AH2164" s="3">
        <f t="shared" si="138"/>
        <v>723.09999999999991</v>
      </c>
      <c r="AI2164" s="3">
        <f t="shared" si="139"/>
        <v>746.23919999999998</v>
      </c>
      <c r="AJ2164">
        <v>0</v>
      </c>
      <c r="AK2164">
        <v>0</v>
      </c>
      <c r="AL2164">
        <v>0</v>
      </c>
      <c r="AM2164">
        <f t="shared" si="141"/>
        <v>0</v>
      </c>
      <c r="AN2164">
        <v>700</v>
      </c>
      <c r="AO2164">
        <v>0</v>
      </c>
    </row>
    <row r="2165" spans="1:41" hidden="1" x14ac:dyDescent="0.3">
      <c r="A2165">
        <v>12277</v>
      </c>
      <c r="B2165">
        <v>224633</v>
      </c>
      <c r="C2165">
        <v>256924</v>
      </c>
      <c r="D2165">
        <v>6633</v>
      </c>
      <c r="G2165" t="s">
        <v>2002</v>
      </c>
      <c r="H2165" t="s">
        <v>2003</v>
      </c>
      <c r="I2165">
        <v>0</v>
      </c>
      <c r="J2165" t="s">
        <v>519</v>
      </c>
      <c r="K2165" t="s">
        <v>520</v>
      </c>
      <c r="L2165">
        <v>5</v>
      </c>
      <c r="M2165">
        <v>58</v>
      </c>
      <c r="N2165" t="s">
        <v>617</v>
      </c>
      <c r="O2165" t="s">
        <v>618</v>
      </c>
      <c r="P2165" t="s">
        <v>619</v>
      </c>
      <c r="Q2165" t="s">
        <v>524</v>
      </c>
      <c r="R2165" t="s">
        <v>525</v>
      </c>
      <c r="S2165" t="s">
        <v>526</v>
      </c>
      <c r="T2165" t="s">
        <v>527</v>
      </c>
      <c r="U2165" t="s">
        <v>779</v>
      </c>
      <c r="V2165" t="s">
        <v>780</v>
      </c>
      <c r="W2165" t="s">
        <v>541</v>
      </c>
      <c r="X2165" t="s">
        <v>542</v>
      </c>
      <c r="Y2165" t="s">
        <v>532</v>
      </c>
      <c r="Z2165" t="s">
        <v>533</v>
      </c>
      <c r="AA2165" t="s">
        <v>28</v>
      </c>
      <c r="AB2165" s="3">
        <v>540</v>
      </c>
      <c r="AC2165">
        <v>0</v>
      </c>
      <c r="AD2165">
        <v>0</v>
      </c>
      <c r="AE2165" s="3">
        <v>540</v>
      </c>
      <c r="AF2165" s="3">
        <f t="shared" si="140"/>
        <v>0</v>
      </c>
      <c r="AG2165" s="3">
        <v>540</v>
      </c>
      <c r="AH2165" s="3">
        <f t="shared" ref="AH2165:AH2228" si="142">AG2165*1.033</f>
        <v>557.81999999999994</v>
      </c>
      <c r="AI2165" s="3">
        <f t="shared" ref="AI2165:AI2228" si="143">AH2165*1.032</f>
        <v>575.67023999999992</v>
      </c>
      <c r="AJ2165">
        <v>0</v>
      </c>
      <c r="AK2165">
        <v>0</v>
      </c>
      <c r="AL2165">
        <v>0</v>
      </c>
      <c r="AM2165">
        <f t="shared" si="141"/>
        <v>0</v>
      </c>
      <c r="AN2165">
        <v>540</v>
      </c>
      <c r="AO2165">
        <v>0</v>
      </c>
    </row>
    <row r="2166" spans="1:41" hidden="1" x14ac:dyDescent="0.3">
      <c r="A2166">
        <v>12285</v>
      </c>
      <c r="B2166">
        <v>224615</v>
      </c>
      <c r="C2166">
        <v>256909</v>
      </c>
      <c r="D2166">
        <v>6641</v>
      </c>
      <c r="G2166" t="s">
        <v>2018</v>
      </c>
      <c r="H2166" t="s">
        <v>2019</v>
      </c>
      <c r="I2166">
        <v>0</v>
      </c>
      <c r="J2166" t="s">
        <v>519</v>
      </c>
      <c r="K2166" t="s">
        <v>520</v>
      </c>
      <c r="L2166">
        <v>5</v>
      </c>
      <c r="M2166">
        <v>58</v>
      </c>
      <c r="N2166" t="s">
        <v>617</v>
      </c>
      <c r="O2166" t="s">
        <v>618</v>
      </c>
      <c r="P2166" t="s">
        <v>619</v>
      </c>
      <c r="Q2166" t="s">
        <v>524</v>
      </c>
      <c r="R2166" t="s">
        <v>525</v>
      </c>
      <c r="S2166" t="s">
        <v>526</v>
      </c>
      <c r="T2166" t="s">
        <v>527</v>
      </c>
      <c r="U2166" t="s">
        <v>779</v>
      </c>
      <c r="V2166" t="s">
        <v>780</v>
      </c>
      <c r="W2166" t="s">
        <v>541</v>
      </c>
      <c r="X2166" t="s">
        <v>542</v>
      </c>
      <c r="Y2166" t="s">
        <v>532</v>
      </c>
      <c r="Z2166" t="s">
        <v>533</v>
      </c>
      <c r="AA2166" t="s">
        <v>28</v>
      </c>
      <c r="AB2166" s="3">
        <v>540</v>
      </c>
      <c r="AC2166">
        <v>0</v>
      </c>
      <c r="AD2166">
        <v>0</v>
      </c>
      <c r="AE2166" s="3">
        <v>540</v>
      </c>
      <c r="AF2166" s="3">
        <f t="shared" si="140"/>
        <v>0</v>
      </c>
      <c r="AG2166" s="3">
        <v>540</v>
      </c>
      <c r="AH2166" s="3">
        <f t="shared" si="142"/>
        <v>557.81999999999994</v>
      </c>
      <c r="AI2166" s="3">
        <f t="shared" si="143"/>
        <v>575.67023999999992</v>
      </c>
      <c r="AJ2166">
        <v>0</v>
      </c>
      <c r="AK2166">
        <v>0</v>
      </c>
      <c r="AL2166">
        <v>0</v>
      </c>
      <c r="AM2166">
        <f t="shared" si="141"/>
        <v>0</v>
      </c>
      <c r="AN2166">
        <v>540</v>
      </c>
      <c r="AO2166">
        <v>0</v>
      </c>
    </row>
    <row r="2167" spans="1:41" hidden="1" x14ac:dyDescent="0.3">
      <c r="A2167">
        <v>12275</v>
      </c>
      <c r="B2167">
        <v>231823</v>
      </c>
      <c r="C2167">
        <v>256244</v>
      </c>
      <c r="D2167">
        <v>6631</v>
      </c>
      <c r="G2167" t="s">
        <v>1994</v>
      </c>
      <c r="H2167" t="s">
        <v>1995</v>
      </c>
      <c r="I2167">
        <v>0</v>
      </c>
      <c r="J2167" t="s">
        <v>519</v>
      </c>
      <c r="K2167" t="s">
        <v>520</v>
      </c>
      <c r="L2167">
        <v>3</v>
      </c>
      <c r="M2167">
        <v>85</v>
      </c>
      <c r="N2167" t="s">
        <v>724</v>
      </c>
      <c r="O2167" t="s">
        <v>618</v>
      </c>
      <c r="P2167" t="s">
        <v>619</v>
      </c>
      <c r="Q2167" t="s">
        <v>524</v>
      </c>
      <c r="R2167" t="s">
        <v>525</v>
      </c>
      <c r="S2167" t="s">
        <v>526</v>
      </c>
      <c r="T2167" t="s">
        <v>527</v>
      </c>
      <c r="U2167" t="s">
        <v>779</v>
      </c>
      <c r="V2167" t="s">
        <v>780</v>
      </c>
      <c r="W2167" t="s">
        <v>530</v>
      </c>
      <c r="X2167" t="s">
        <v>531</v>
      </c>
      <c r="Y2167" t="s">
        <v>1102</v>
      </c>
      <c r="Z2167" t="s">
        <v>1103</v>
      </c>
      <c r="AA2167" t="s">
        <v>24</v>
      </c>
      <c r="AB2167" s="3">
        <v>4860</v>
      </c>
      <c r="AC2167">
        <v>0</v>
      </c>
      <c r="AD2167">
        <v>0</v>
      </c>
      <c r="AE2167" s="3">
        <v>4860</v>
      </c>
      <c r="AF2167" s="3">
        <f t="shared" si="140"/>
        <v>0</v>
      </c>
      <c r="AG2167" s="3">
        <v>4860</v>
      </c>
      <c r="AH2167" s="3">
        <f t="shared" si="142"/>
        <v>5020.3799999999992</v>
      </c>
      <c r="AI2167" s="3">
        <f t="shared" si="143"/>
        <v>5181.0321599999997</v>
      </c>
      <c r="AJ2167">
        <v>0</v>
      </c>
      <c r="AK2167">
        <v>0</v>
      </c>
      <c r="AL2167">
        <v>0</v>
      </c>
      <c r="AM2167">
        <f t="shared" si="141"/>
        <v>0</v>
      </c>
      <c r="AN2167">
        <v>4860</v>
      </c>
      <c r="AO2167">
        <v>0</v>
      </c>
    </row>
    <row r="2168" spans="1:41" hidden="1" x14ac:dyDescent="0.3">
      <c r="A2168">
        <v>10811</v>
      </c>
      <c r="B2168">
        <v>201803</v>
      </c>
      <c r="C2168">
        <v>239283</v>
      </c>
      <c r="D2168">
        <v>127</v>
      </c>
      <c r="G2168" t="s">
        <v>917</v>
      </c>
      <c r="H2168" t="s">
        <v>918</v>
      </c>
      <c r="I2168">
        <v>0</v>
      </c>
      <c r="J2168" t="s">
        <v>519</v>
      </c>
      <c r="K2168" t="s">
        <v>520</v>
      </c>
      <c r="L2168">
        <v>6</v>
      </c>
      <c r="M2168">
        <v>66</v>
      </c>
      <c r="N2168" t="s">
        <v>840</v>
      </c>
      <c r="O2168" t="s">
        <v>841</v>
      </c>
      <c r="P2168" t="s">
        <v>842</v>
      </c>
      <c r="Q2168" t="s">
        <v>524</v>
      </c>
      <c r="R2168" t="s">
        <v>525</v>
      </c>
      <c r="S2168" t="s">
        <v>526</v>
      </c>
      <c r="T2168" t="s">
        <v>527</v>
      </c>
      <c r="U2168" t="s">
        <v>554</v>
      </c>
      <c r="V2168" t="s">
        <v>555</v>
      </c>
      <c r="W2168" t="s">
        <v>629</v>
      </c>
      <c r="X2168" t="s">
        <v>630</v>
      </c>
      <c r="Y2168" t="s">
        <v>727</v>
      </c>
      <c r="Z2168" t="s">
        <v>728</v>
      </c>
      <c r="AA2168" t="s">
        <v>29</v>
      </c>
      <c r="AB2168" s="3">
        <v>673</v>
      </c>
      <c r="AC2168">
        <v>0</v>
      </c>
      <c r="AD2168">
        <v>0</v>
      </c>
      <c r="AE2168" s="3">
        <v>673</v>
      </c>
      <c r="AF2168" s="3">
        <f t="shared" si="140"/>
        <v>0</v>
      </c>
      <c r="AG2168" s="3">
        <v>673</v>
      </c>
      <c r="AH2168" s="3">
        <f t="shared" si="142"/>
        <v>695.20899999999995</v>
      </c>
      <c r="AI2168" s="3">
        <f t="shared" si="143"/>
        <v>717.45568800000001</v>
      </c>
      <c r="AJ2168">
        <v>0</v>
      </c>
      <c r="AK2168">
        <v>0</v>
      </c>
      <c r="AL2168">
        <v>0</v>
      </c>
      <c r="AM2168">
        <f t="shared" si="141"/>
        <v>0</v>
      </c>
      <c r="AN2168">
        <v>673</v>
      </c>
      <c r="AO2168">
        <v>0</v>
      </c>
    </row>
    <row r="2169" spans="1:41" hidden="1" x14ac:dyDescent="0.3">
      <c r="A2169">
        <v>12286</v>
      </c>
      <c r="B2169">
        <v>224617</v>
      </c>
      <c r="C2169">
        <v>256911</v>
      </c>
      <c r="D2169">
        <v>6642</v>
      </c>
      <c r="G2169" t="s">
        <v>2020</v>
      </c>
      <c r="H2169" t="s">
        <v>2021</v>
      </c>
      <c r="I2169">
        <v>0</v>
      </c>
      <c r="J2169" t="s">
        <v>519</v>
      </c>
      <c r="K2169" t="s">
        <v>520</v>
      </c>
      <c r="L2169">
        <v>5</v>
      </c>
      <c r="M2169">
        <v>58</v>
      </c>
      <c r="N2169" t="s">
        <v>617</v>
      </c>
      <c r="O2169" t="s">
        <v>618</v>
      </c>
      <c r="P2169" t="s">
        <v>619</v>
      </c>
      <c r="Q2169" t="s">
        <v>524</v>
      </c>
      <c r="R2169" t="s">
        <v>525</v>
      </c>
      <c r="S2169" t="s">
        <v>526</v>
      </c>
      <c r="T2169" t="s">
        <v>527</v>
      </c>
      <c r="U2169" t="s">
        <v>779</v>
      </c>
      <c r="V2169" t="s">
        <v>780</v>
      </c>
      <c r="W2169" t="s">
        <v>541</v>
      </c>
      <c r="X2169" t="s">
        <v>542</v>
      </c>
      <c r="Y2169" t="s">
        <v>532</v>
      </c>
      <c r="Z2169" t="s">
        <v>533</v>
      </c>
      <c r="AA2169" t="s">
        <v>28</v>
      </c>
      <c r="AB2169" s="3">
        <v>540</v>
      </c>
      <c r="AC2169">
        <v>0</v>
      </c>
      <c r="AD2169">
        <v>0</v>
      </c>
      <c r="AE2169" s="3">
        <v>540</v>
      </c>
      <c r="AF2169" s="3">
        <f t="shared" si="140"/>
        <v>0</v>
      </c>
      <c r="AG2169" s="3">
        <v>540</v>
      </c>
      <c r="AH2169" s="3">
        <f t="shared" si="142"/>
        <v>557.81999999999994</v>
      </c>
      <c r="AI2169" s="3">
        <f t="shared" si="143"/>
        <v>575.67023999999992</v>
      </c>
      <c r="AJ2169">
        <v>0</v>
      </c>
      <c r="AK2169">
        <v>0</v>
      </c>
      <c r="AL2169">
        <v>0</v>
      </c>
      <c r="AM2169">
        <f t="shared" si="141"/>
        <v>0</v>
      </c>
      <c r="AN2169">
        <v>540</v>
      </c>
      <c r="AO2169">
        <v>0</v>
      </c>
    </row>
    <row r="2170" spans="1:41" hidden="1" x14ac:dyDescent="0.3">
      <c r="A2170">
        <v>12277</v>
      </c>
      <c r="B2170">
        <v>231981</v>
      </c>
      <c r="C2170">
        <v>256382</v>
      </c>
      <c r="D2170">
        <v>6633</v>
      </c>
      <c r="G2170" t="s">
        <v>2002</v>
      </c>
      <c r="H2170" t="s">
        <v>2003</v>
      </c>
      <c r="I2170">
        <v>0</v>
      </c>
      <c r="J2170" t="s">
        <v>519</v>
      </c>
      <c r="K2170" t="s">
        <v>520</v>
      </c>
      <c r="L2170">
        <v>5</v>
      </c>
      <c r="M2170">
        <v>58</v>
      </c>
      <c r="N2170" t="s">
        <v>617</v>
      </c>
      <c r="O2170" t="s">
        <v>618</v>
      </c>
      <c r="P2170" t="s">
        <v>619</v>
      </c>
      <c r="Q2170" t="s">
        <v>524</v>
      </c>
      <c r="R2170" t="s">
        <v>525</v>
      </c>
      <c r="S2170" t="s">
        <v>526</v>
      </c>
      <c r="T2170" t="s">
        <v>527</v>
      </c>
      <c r="U2170" t="s">
        <v>779</v>
      </c>
      <c r="V2170" t="s">
        <v>780</v>
      </c>
      <c r="W2170" t="s">
        <v>541</v>
      </c>
      <c r="X2170" t="s">
        <v>542</v>
      </c>
      <c r="Y2170" t="s">
        <v>1102</v>
      </c>
      <c r="Z2170" t="s">
        <v>1103</v>
      </c>
      <c r="AA2170" t="s">
        <v>24</v>
      </c>
      <c r="AB2170" s="3">
        <v>4860</v>
      </c>
      <c r="AC2170">
        <v>0</v>
      </c>
      <c r="AD2170">
        <v>0</v>
      </c>
      <c r="AE2170" s="3">
        <v>4860</v>
      </c>
      <c r="AF2170" s="3">
        <f t="shared" si="140"/>
        <v>0</v>
      </c>
      <c r="AG2170" s="3">
        <v>4860</v>
      </c>
      <c r="AH2170" s="3">
        <f t="shared" si="142"/>
        <v>5020.3799999999992</v>
      </c>
      <c r="AI2170" s="3">
        <f t="shared" si="143"/>
        <v>5181.0321599999997</v>
      </c>
      <c r="AJ2170">
        <v>0</v>
      </c>
      <c r="AK2170">
        <v>0</v>
      </c>
      <c r="AL2170">
        <v>0</v>
      </c>
      <c r="AM2170">
        <f t="shared" si="141"/>
        <v>0</v>
      </c>
      <c r="AN2170">
        <v>4860</v>
      </c>
      <c r="AO2170">
        <v>0</v>
      </c>
    </row>
    <row r="2171" spans="1:41" hidden="1" x14ac:dyDescent="0.3">
      <c r="A2171">
        <v>12301</v>
      </c>
      <c r="B2171">
        <v>224646</v>
      </c>
      <c r="C2171">
        <v>256936</v>
      </c>
      <c r="D2171">
        <v>6501</v>
      </c>
      <c r="G2171" t="s">
        <v>2040</v>
      </c>
      <c r="H2171" t="s">
        <v>2041</v>
      </c>
      <c r="I2171">
        <v>0</v>
      </c>
      <c r="J2171" t="s">
        <v>519</v>
      </c>
      <c r="K2171" t="s">
        <v>520</v>
      </c>
      <c r="L2171">
        <v>5</v>
      </c>
      <c r="M2171">
        <v>58</v>
      </c>
      <c r="N2171" t="s">
        <v>617</v>
      </c>
      <c r="O2171" t="s">
        <v>618</v>
      </c>
      <c r="P2171" t="s">
        <v>619</v>
      </c>
      <c r="Q2171" t="s">
        <v>524</v>
      </c>
      <c r="R2171" t="s">
        <v>525</v>
      </c>
      <c r="S2171" t="s">
        <v>526</v>
      </c>
      <c r="T2171" t="s">
        <v>527</v>
      </c>
      <c r="U2171" t="s">
        <v>779</v>
      </c>
      <c r="V2171" t="s">
        <v>780</v>
      </c>
      <c r="W2171" t="s">
        <v>541</v>
      </c>
      <c r="X2171" t="s">
        <v>542</v>
      </c>
      <c r="Y2171" t="s">
        <v>532</v>
      </c>
      <c r="Z2171" t="s">
        <v>533</v>
      </c>
      <c r="AA2171" t="s">
        <v>28</v>
      </c>
      <c r="AB2171" s="3">
        <v>540</v>
      </c>
      <c r="AC2171">
        <v>0</v>
      </c>
      <c r="AD2171">
        <v>0</v>
      </c>
      <c r="AE2171" s="3">
        <v>540</v>
      </c>
      <c r="AF2171" s="3">
        <f t="shared" si="140"/>
        <v>0</v>
      </c>
      <c r="AG2171" s="3">
        <v>540</v>
      </c>
      <c r="AH2171" s="3">
        <f t="shared" si="142"/>
        <v>557.81999999999994</v>
      </c>
      <c r="AI2171" s="3">
        <f t="shared" si="143"/>
        <v>575.67023999999992</v>
      </c>
      <c r="AJ2171">
        <v>0</v>
      </c>
      <c r="AK2171">
        <v>0</v>
      </c>
      <c r="AL2171">
        <v>0</v>
      </c>
      <c r="AM2171">
        <f t="shared" si="141"/>
        <v>0</v>
      </c>
      <c r="AN2171">
        <v>540</v>
      </c>
      <c r="AO2171">
        <v>0</v>
      </c>
    </row>
    <row r="2172" spans="1:41" hidden="1" x14ac:dyDescent="0.3">
      <c r="A2172">
        <v>10954</v>
      </c>
      <c r="B2172">
        <v>201491</v>
      </c>
      <c r="C2172">
        <v>238977</v>
      </c>
      <c r="D2172">
        <v>270</v>
      </c>
      <c r="G2172" t="s">
        <v>1176</v>
      </c>
      <c r="H2172" t="s">
        <v>1177</v>
      </c>
      <c r="I2172">
        <v>0</v>
      </c>
      <c r="J2172" t="s">
        <v>519</v>
      </c>
      <c r="K2172" t="s">
        <v>520</v>
      </c>
      <c r="L2172">
        <v>6</v>
      </c>
      <c r="M2172">
        <v>64</v>
      </c>
      <c r="N2172" t="s">
        <v>626</v>
      </c>
      <c r="O2172" t="s">
        <v>627</v>
      </c>
      <c r="P2172" t="s">
        <v>628</v>
      </c>
      <c r="Q2172" t="s">
        <v>524</v>
      </c>
      <c r="R2172" t="s">
        <v>525</v>
      </c>
      <c r="S2172" t="s">
        <v>526</v>
      </c>
      <c r="T2172" t="s">
        <v>527</v>
      </c>
      <c r="U2172" t="s">
        <v>554</v>
      </c>
      <c r="V2172" t="s">
        <v>555</v>
      </c>
      <c r="W2172" t="s">
        <v>629</v>
      </c>
      <c r="X2172" t="s">
        <v>630</v>
      </c>
      <c r="Y2172" t="s">
        <v>603</v>
      </c>
      <c r="Z2172" t="s">
        <v>604</v>
      </c>
      <c r="AA2172" t="s">
        <v>29</v>
      </c>
      <c r="AB2172" s="3">
        <v>667</v>
      </c>
      <c r="AC2172">
        <v>0</v>
      </c>
      <c r="AD2172">
        <v>0</v>
      </c>
      <c r="AE2172" s="3">
        <v>667</v>
      </c>
      <c r="AF2172" s="3">
        <f t="shared" si="140"/>
        <v>0</v>
      </c>
      <c r="AG2172" s="3">
        <v>667</v>
      </c>
      <c r="AH2172" s="3">
        <f t="shared" si="142"/>
        <v>689.01099999999997</v>
      </c>
      <c r="AI2172" s="3">
        <f t="shared" si="143"/>
        <v>711.05935199999999</v>
      </c>
      <c r="AJ2172">
        <v>0</v>
      </c>
      <c r="AK2172">
        <v>0</v>
      </c>
      <c r="AL2172">
        <v>0</v>
      </c>
      <c r="AM2172">
        <f t="shared" si="141"/>
        <v>0</v>
      </c>
      <c r="AN2172">
        <v>667</v>
      </c>
      <c r="AO2172">
        <v>0</v>
      </c>
    </row>
    <row r="2173" spans="1:41" hidden="1" x14ac:dyDescent="0.3">
      <c r="A2173">
        <v>12285</v>
      </c>
      <c r="B2173">
        <v>231892</v>
      </c>
      <c r="C2173">
        <v>256308</v>
      </c>
      <c r="D2173">
        <v>6641</v>
      </c>
      <c r="G2173" t="s">
        <v>2018</v>
      </c>
      <c r="H2173" t="s">
        <v>2019</v>
      </c>
      <c r="I2173">
        <v>0</v>
      </c>
      <c r="J2173" t="s">
        <v>519</v>
      </c>
      <c r="K2173" t="s">
        <v>520</v>
      </c>
      <c r="L2173">
        <v>5</v>
      </c>
      <c r="M2173">
        <v>58</v>
      </c>
      <c r="N2173" t="s">
        <v>617</v>
      </c>
      <c r="O2173" t="s">
        <v>618</v>
      </c>
      <c r="P2173" t="s">
        <v>619</v>
      </c>
      <c r="Q2173" t="s">
        <v>524</v>
      </c>
      <c r="R2173" t="s">
        <v>525</v>
      </c>
      <c r="S2173" t="s">
        <v>526</v>
      </c>
      <c r="T2173" t="s">
        <v>527</v>
      </c>
      <c r="U2173" t="s">
        <v>779</v>
      </c>
      <c r="V2173" t="s">
        <v>780</v>
      </c>
      <c r="W2173" t="s">
        <v>541</v>
      </c>
      <c r="X2173" t="s">
        <v>542</v>
      </c>
      <c r="Y2173" t="s">
        <v>1102</v>
      </c>
      <c r="Z2173" t="s">
        <v>1103</v>
      </c>
      <c r="AA2173" t="s">
        <v>24</v>
      </c>
      <c r="AB2173" s="3">
        <v>4860</v>
      </c>
      <c r="AC2173">
        <v>0</v>
      </c>
      <c r="AD2173">
        <v>0</v>
      </c>
      <c r="AE2173" s="3">
        <v>4860</v>
      </c>
      <c r="AF2173" s="3">
        <f t="shared" si="140"/>
        <v>0</v>
      </c>
      <c r="AG2173" s="3">
        <v>4860</v>
      </c>
      <c r="AH2173" s="3">
        <f t="shared" si="142"/>
        <v>5020.3799999999992</v>
      </c>
      <c r="AI2173" s="3">
        <f t="shared" si="143"/>
        <v>5181.0321599999997</v>
      </c>
      <c r="AJ2173">
        <v>0</v>
      </c>
      <c r="AK2173">
        <v>0</v>
      </c>
      <c r="AL2173">
        <v>0</v>
      </c>
      <c r="AM2173">
        <f t="shared" si="141"/>
        <v>0</v>
      </c>
      <c r="AN2173">
        <v>4860</v>
      </c>
      <c r="AO2173">
        <v>0</v>
      </c>
    </row>
    <row r="2174" spans="1:41" hidden="1" x14ac:dyDescent="0.3">
      <c r="A2174">
        <v>12288</v>
      </c>
      <c r="B2174">
        <v>231658</v>
      </c>
      <c r="C2174">
        <v>257604</v>
      </c>
      <c r="D2174">
        <v>6644</v>
      </c>
      <c r="G2174" t="s">
        <v>2026</v>
      </c>
      <c r="H2174" t="s">
        <v>2027</v>
      </c>
      <c r="I2174">
        <v>0</v>
      </c>
      <c r="J2174" t="s">
        <v>519</v>
      </c>
      <c r="K2174" t="s">
        <v>520</v>
      </c>
      <c r="L2174">
        <v>3</v>
      </c>
      <c r="M2174">
        <v>85</v>
      </c>
      <c r="N2174" t="s">
        <v>724</v>
      </c>
      <c r="O2174" t="s">
        <v>618</v>
      </c>
      <c r="P2174" t="s">
        <v>619</v>
      </c>
      <c r="Q2174" t="s">
        <v>524</v>
      </c>
      <c r="R2174" t="s">
        <v>525</v>
      </c>
      <c r="S2174" t="s">
        <v>526</v>
      </c>
      <c r="T2174" t="s">
        <v>527</v>
      </c>
      <c r="U2174" t="s">
        <v>779</v>
      </c>
      <c r="V2174" t="s">
        <v>780</v>
      </c>
      <c r="W2174" t="s">
        <v>530</v>
      </c>
      <c r="X2174" t="s">
        <v>531</v>
      </c>
      <c r="Y2174" t="s">
        <v>1882</v>
      </c>
      <c r="Z2174" t="s">
        <v>1883</v>
      </c>
      <c r="AA2174" t="s">
        <v>29</v>
      </c>
      <c r="AB2174" s="3">
        <v>665</v>
      </c>
      <c r="AC2174">
        <v>0</v>
      </c>
      <c r="AD2174">
        <v>0</v>
      </c>
      <c r="AE2174" s="3">
        <v>665</v>
      </c>
      <c r="AF2174" s="3">
        <f t="shared" si="140"/>
        <v>0</v>
      </c>
      <c r="AG2174" s="3">
        <v>665</v>
      </c>
      <c r="AH2174" s="3">
        <f t="shared" si="142"/>
        <v>686.94499999999994</v>
      </c>
      <c r="AI2174" s="3">
        <f t="shared" si="143"/>
        <v>708.92723999999998</v>
      </c>
      <c r="AJ2174">
        <v>0</v>
      </c>
      <c r="AK2174">
        <v>0</v>
      </c>
      <c r="AL2174">
        <v>0</v>
      </c>
      <c r="AM2174">
        <f t="shared" si="141"/>
        <v>0</v>
      </c>
      <c r="AN2174">
        <v>665</v>
      </c>
      <c r="AO2174">
        <v>0</v>
      </c>
    </row>
    <row r="2175" spans="1:41" hidden="1" x14ac:dyDescent="0.3">
      <c r="A2175">
        <v>11100</v>
      </c>
      <c r="B2175">
        <v>224968</v>
      </c>
      <c r="C2175">
        <v>257106</v>
      </c>
      <c r="D2175">
        <v>416</v>
      </c>
      <c r="G2175" t="s">
        <v>1410</v>
      </c>
      <c r="H2175" t="s">
        <v>1411</v>
      </c>
      <c r="I2175">
        <v>0</v>
      </c>
      <c r="J2175" t="s">
        <v>519</v>
      </c>
      <c r="K2175" t="s">
        <v>520</v>
      </c>
      <c r="L2175">
        <v>5</v>
      </c>
      <c r="M2175">
        <v>93</v>
      </c>
      <c r="N2175" t="s">
        <v>1001</v>
      </c>
      <c r="O2175" t="s">
        <v>545</v>
      </c>
      <c r="P2175" t="s">
        <v>546</v>
      </c>
      <c r="Q2175" t="s">
        <v>524</v>
      </c>
      <c r="R2175" t="s">
        <v>525</v>
      </c>
      <c r="S2175" t="s">
        <v>526</v>
      </c>
      <c r="T2175" t="s">
        <v>527</v>
      </c>
      <c r="U2175" t="s">
        <v>554</v>
      </c>
      <c r="V2175" t="s">
        <v>555</v>
      </c>
      <c r="W2175" t="s">
        <v>1002</v>
      </c>
      <c r="X2175" t="s">
        <v>1003</v>
      </c>
      <c r="Y2175" t="s">
        <v>603</v>
      </c>
      <c r="Z2175" t="s">
        <v>604</v>
      </c>
      <c r="AA2175" t="s">
        <v>29</v>
      </c>
      <c r="AB2175" s="3">
        <v>5600</v>
      </c>
      <c r="AC2175">
        <v>-5000</v>
      </c>
      <c r="AD2175">
        <v>0</v>
      </c>
      <c r="AE2175" s="3">
        <v>600</v>
      </c>
      <c r="AF2175" s="3">
        <f t="shared" si="140"/>
        <v>0</v>
      </c>
      <c r="AG2175" s="3">
        <v>600</v>
      </c>
      <c r="AH2175" s="3">
        <f t="shared" si="142"/>
        <v>619.79999999999995</v>
      </c>
      <c r="AI2175" s="3">
        <f t="shared" si="143"/>
        <v>639.6336</v>
      </c>
      <c r="AJ2175">
        <v>0</v>
      </c>
      <c r="AK2175">
        <v>0</v>
      </c>
      <c r="AL2175">
        <v>0</v>
      </c>
      <c r="AM2175">
        <f t="shared" si="141"/>
        <v>0</v>
      </c>
      <c r="AN2175">
        <v>600</v>
      </c>
      <c r="AO2175">
        <v>0</v>
      </c>
    </row>
    <row r="2176" spans="1:41" hidden="1" x14ac:dyDescent="0.3">
      <c r="A2176">
        <v>12302</v>
      </c>
      <c r="B2176">
        <v>224647</v>
      </c>
      <c r="C2176">
        <v>256937</v>
      </c>
      <c r="D2176">
        <v>6502</v>
      </c>
      <c r="G2176" t="s">
        <v>2044</v>
      </c>
      <c r="H2176" t="s">
        <v>2045</v>
      </c>
      <c r="I2176">
        <v>0</v>
      </c>
      <c r="J2176" t="s">
        <v>519</v>
      </c>
      <c r="K2176" t="s">
        <v>520</v>
      </c>
      <c r="L2176">
        <v>5</v>
      </c>
      <c r="M2176">
        <v>58</v>
      </c>
      <c r="N2176" t="s">
        <v>617</v>
      </c>
      <c r="O2176" t="s">
        <v>618</v>
      </c>
      <c r="P2176" t="s">
        <v>619</v>
      </c>
      <c r="Q2176" t="s">
        <v>524</v>
      </c>
      <c r="R2176" t="s">
        <v>525</v>
      </c>
      <c r="S2176" t="s">
        <v>526</v>
      </c>
      <c r="T2176" t="s">
        <v>527</v>
      </c>
      <c r="U2176" t="s">
        <v>779</v>
      </c>
      <c r="V2176" t="s">
        <v>780</v>
      </c>
      <c r="W2176" t="s">
        <v>541</v>
      </c>
      <c r="X2176" t="s">
        <v>542</v>
      </c>
      <c r="Y2176" t="s">
        <v>532</v>
      </c>
      <c r="Z2176" t="s">
        <v>533</v>
      </c>
      <c r="AA2176" t="s">
        <v>28</v>
      </c>
      <c r="AB2176" s="3">
        <v>540</v>
      </c>
      <c r="AC2176">
        <v>0</v>
      </c>
      <c r="AD2176">
        <v>0</v>
      </c>
      <c r="AE2176" s="3">
        <v>540</v>
      </c>
      <c r="AF2176" s="3">
        <f t="shared" si="140"/>
        <v>0</v>
      </c>
      <c r="AG2176" s="3">
        <v>540</v>
      </c>
      <c r="AH2176" s="3">
        <f t="shared" si="142"/>
        <v>557.81999999999994</v>
      </c>
      <c r="AI2176" s="3">
        <f t="shared" si="143"/>
        <v>575.67023999999992</v>
      </c>
      <c r="AJ2176">
        <v>0</v>
      </c>
      <c r="AK2176">
        <v>0</v>
      </c>
      <c r="AL2176">
        <v>0</v>
      </c>
      <c r="AM2176">
        <f t="shared" si="141"/>
        <v>0</v>
      </c>
      <c r="AN2176">
        <v>540</v>
      </c>
      <c r="AO2176">
        <v>0</v>
      </c>
    </row>
    <row r="2177" spans="1:41" hidden="1" x14ac:dyDescent="0.3">
      <c r="A2177">
        <v>12303</v>
      </c>
      <c r="B2177">
        <v>224648</v>
      </c>
      <c r="C2177">
        <v>256938</v>
      </c>
      <c r="D2177">
        <v>6503</v>
      </c>
      <c r="G2177" t="s">
        <v>2046</v>
      </c>
      <c r="H2177" t="s">
        <v>2047</v>
      </c>
      <c r="I2177">
        <v>0</v>
      </c>
      <c r="J2177" t="s">
        <v>519</v>
      </c>
      <c r="K2177" t="s">
        <v>520</v>
      </c>
      <c r="L2177">
        <v>5</v>
      </c>
      <c r="M2177">
        <v>58</v>
      </c>
      <c r="N2177" t="s">
        <v>617</v>
      </c>
      <c r="O2177" t="s">
        <v>618</v>
      </c>
      <c r="P2177" t="s">
        <v>619</v>
      </c>
      <c r="Q2177" t="s">
        <v>524</v>
      </c>
      <c r="R2177" t="s">
        <v>525</v>
      </c>
      <c r="S2177" t="s">
        <v>526</v>
      </c>
      <c r="T2177" t="s">
        <v>527</v>
      </c>
      <c r="U2177" t="s">
        <v>779</v>
      </c>
      <c r="V2177" t="s">
        <v>780</v>
      </c>
      <c r="W2177" t="s">
        <v>541</v>
      </c>
      <c r="X2177" t="s">
        <v>542</v>
      </c>
      <c r="Y2177" t="s">
        <v>532</v>
      </c>
      <c r="Z2177" t="s">
        <v>533</v>
      </c>
      <c r="AA2177" t="s">
        <v>28</v>
      </c>
      <c r="AB2177" s="3">
        <v>540</v>
      </c>
      <c r="AC2177">
        <v>0</v>
      </c>
      <c r="AD2177">
        <v>0</v>
      </c>
      <c r="AE2177" s="3">
        <v>540</v>
      </c>
      <c r="AF2177" s="3">
        <f t="shared" si="140"/>
        <v>0</v>
      </c>
      <c r="AG2177" s="3">
        <v>540</v>
      </c>
      <c r="AH2177" s="3">
        <f t="shared" si="142"/>
        <v>557.81999999999994</v>
      </c>
      <c r="AI2177" s="3">
        <f t="shared" si="143"/>
        <v>575.67023999999992</v>
      </c>
      <c r="AJ2177">
        <v>0</v>
      </c>
      <c r="AK2177">
        <v>0</v>
      </c>
      <c r="AL2177">
        <v>0</v>
      </c>
      <c r="AM2177">
        <f t="shared" si="141"/>
        <v>0</v>
      </c>
      <c r="AN2177">
        <v>540</v>
      </c>
      <c r="AO2177">
        <v>0</v>
      </c>
    </row>
    <row r="2178" spans="1:41" hidden="1" x14ac:dyDescent="0.3">
      <c r="A2178">
        <v>10749</v>
      </c>
      <c r="B2178">
        <v>202549</v>
      </c>
      <c r="C2178">
        <v>240021</v>
      </c>
      <c r="D2178">
        <v>65</v>
      </c>
      <c r="G2178" t="s">
        <v>770</v>
      </c>
      <c r="H2178" t="s">
        <v>771</v>
      </c>
      <c r="I2178">
        <v>0</v>
      </c>
      <c r="J2178" t="s">
        <v>519</v>
      </c>
      <c r="K2178" t="s">
        <v>520</v>
      </c>
      <c r="L2178">
        <v>2</v>
      </c>
      <c r="M2178">
        <v>25</v>
      </c>
      <c r="N2178" t="s">
        <v>760</v>
      </c>
      <c r="O2178" t="s">
        <v>761</v>
      </c>
      <c r="P2178" t="s">
        <v>762</v>
      </c>
      <c r="Q2178" t="s">
        <v>524</v>
      </c>
      <c r="R2178" t="s">
        <v>525</v>
      </c>
      <c r="S2178" t="s">
        <v>526</v>
      </c>
      <c r="T2178" t="s">
        <v>527</v>
      </c>
      <c r="U2178" t="s">
        <v>554</v>
      </c>
      <c r="V2178" t="s">
        <v>555</v>
      </c>
      <c r="W2178" t="s">
        <v>541</v>
      </c>
      <c r="X2178" t="s">
        <v>542</v>
      </c>
      <c r="Y2178" t="s">
        <v>603</v>
      </c>
      <c r="Z2178" t="s">
        <v>604</v>
      </c>
      <c r="AA2178" t="s">
        <v>29</v>
      </c>
      <c r="AB2178" s="3">
        <v>592</v>
      </c>
      <c r="AC2178">
        <v>0</v>
      </c>
      <c r="AD2178">
        <v>0</v>
      </c>
      <c r="AE2178" s="3">
        <v>592</v>
      </c>
      <c r="AF2178" s="3">
        <f t="shared" ref="AF2178:AF2241" si="144">AG2178-AE2178</f>
        <v>0</v>
      </c>
      <c r="AG2178" s="3">
        <v>592</v>
      </c>
      <c r="AH2178" s="3">
        <f t="shared" si="142"/>
        <v>611.53599999999994</v>
      </c>
      <c r="AI2178" s="3">
        <f t="shared" si="143"/>
        <v>631.10515199999998</v>
      </c>
      <c r="AJ2178">
        <v>0</v>
      </c>
      <c r="AK2178">
        <v>0</v>
      </c>
      <c r="AL2178">
        <v>0</v>
      </c>
      <c r="AM2178">
        <f t="shared" ref="AM2178:AM2241" si="145">AL2178*2</f>
        <v>0</v>
      </c>
      <c r="AN2178">
        <v>592</v>
      </c>
      <c r="AO2178">
        <v>0</v>
      </c>
    </row>
    <row r="2179" spans="1:41" hidden="1" x14ac:dyDescent="0.3">
      <c r="A2179">
        <v>12304</v>
      </c>
      <c r="B2179">
        <v>224649</v>
      </c>
      <c r="C2179">
        <v>256939</v>
      </c>
      <c r="D2179">
        <v>6504</v>
      </c>
      <c r="G2179" t="s">
        <v>2050</v>
      </c>
      <c r="H2179" t="s">
        <v>2051</v>
      </c>
      <c r="I2179">
        <v>0</v>
      </c>
      <c r="J2179" t="s">
        <v>519</v>
      </c>
      <c r="K2179" t="s">
        <v>520</v>
      </c>
      <c r="L2179">
        <v>5</v>
      </c>
      <c r="M2179">
        <v>58</v>
      </c>
      <c r="N2179" t="s">
        <v>617</v>
      </c>
      <c r="O2179" t="s">
        <v>618</v>
      </c>
      <c r="P2179" t="s">
        <v>619</v>
      </c>
      <c r="Q2179" t="s">
        <v>524</v>
      </c>
      <c r="R2179" t="s">
        <v>525</v>
      </c>
      <c r="S2179" t="s">
        <v>526</v>
      </c>
      <c r="T2179" t="s">
        <v>527</v>
      </c>
      <c r="U2179" t="s">
        <v>779</v>
      </c>
      <c r="V2179" t="s">
        <v>780</v>
      </c>
      <c r="W2179" t="s">
        <v>541</v>
      </c>
      <c r="X2179" t="s">
        <v>542</v>
      </c>
      <c r="Y2179" t="s">
        <v>532</v>
      </c>
      <c r="Z2179" t="s">
        <v>533</v>
      </c>
      <c r="AA2179" t="s">
        <v>28</v>
      </c>
      <c r="AB2179" s="3">
        <v>540</v>
      </c>
      <c r="AC2179">
        <v>0</v>
      </c>
      <c r="AD2179">
        <v>0</v>
      </c>
      <c r="AE2179" s="3">
        <v>540</v>
      </c>
      <c r="AF2179" s="3">
        <f t="shared" si="144"/>
        <v>0</v>
      </c>
      <c r="AG2179" s="3">
        <v>540</v>
      </c>
      <c r="AH2179" s="3">
        <f t="shared" si="142"/>
        <v>557.81999999999994</v>
      </c>
      <c r="AI2179" s="3">
        <f t="shared" si="143"/>
        <v>575.67023999999992</v>
      </c>
      <c r="AJ2179">
        <v>0</v>
      </c>
      <c r="AK2179">
        <v>0</v>
      </c>
      <c r="AL2179">
        <v>0</v>
      </c>
      <c r="AM2179">
        <f t="shared" si="145"/>
        <v>0</v>
      </c>
      <c r="AN2179">
        <v>540</v>
      </c>
      <c r="AO2179">
        <v>0</v>
      </c>
    </row>
    <row r="2180" spans="1:41" hidden="1" x14ac:dyDescent="0.3">
      <c r="A2180">
        <v>11131</v>
      </c>
      <c r="B2180">
        <v>204492</v>
      </c>
      <c r="C2180">
        <v>241928</v>
      </c>
      <c r="D2180">
        <v>447</v>
      </c>
      <c r="G2180" t="s">
        <v>1452</v>
      </c>
      <c r="H2180" t="s">
        <v>1453</v>
      </c>
      <c r="I2180">
        <v>0</v>
      </c>
      <c r="J2180" t="s">
        <v>519</v>
      </c>
      <c r="K2180" t="s">
        <v>520</v>
      </c>
      <c r="L2180">
        <v>6</v>
      </c>
      <c r="M2180">
        <v>74</v>
      </c>
      <c r="N2180" t="s">
        <v>933</v>
      </c>
      <c r="O2180" t="s">
        <v>818</v>
      </c>
      <c r="P2180" t="s">
        <v>819</v>
      </c>
      <c r="Q2180" t="s">
        <v>524</v>
      </c>
      <c r="R2180" t="s">
        <v>525</v>
      </c>
      <c r="S2180" t="s">
        <v>526</v>
      </c>
      <c r="T2180" t="s">
        <v>527</v>
      </c>
      <c r="U2180" t="s">
        <v>554</v>
      </c>
      <c r="V2180" t="s">
        <v>555</v>
      </c>
      <c r="W2180" t="s">
        <v>541</v>
      </c>
      <c r="X2180" t="s">
        <v>542</v>
      </c>
      <c r="Y2180" t="s">
        <v>727</v>
      </c>
      <c r="Z2180" t="s">
        <v>728</v>
      </c>
      <c r="AA2180" t="s">
        <v>29</v>
      </c>
      <c r="AB2180" s="3">
        <v>581</v>
      </c>
      <c r="AC2180">
        <v>0</v>
      </c>
      <c r="AD2180">
        <v>0</v>
      </c>
      <c r="AE2180" s="3">
        <v>581</v>
      </c>
      <c r="AF2180" s="3">
        <f t="shared" si="144"/>
        <v>0</v>
      </c>
      <c r="AG2180" s="3">
        <v>581</v>
      </c>
      <c r="AH2180" s="3">
        <f t="shared" si="142"/>
        <v>600.173</v>
      </c>
      <c r="AI2180" s="3">
        <f t="shared" si="143"/>
        <v>619.37853600000005</v>
      </c>
      <c r="AJ2180">
        <v>0</v>
      </c>
      <c r="AK2180">
        <v>0</v>
      </c>
      <c r="AL2180">
        <v>0</v>
      </c>
      <c r="AM2180">
        <f t="shared" si="145"/>
        <v>0</v>
      </c>
      <c r="AN2180">
        <v>581</v>
      </c>
      <c r="AO2180">
        <v>0</v>
      </c>
    </row>
    <row r="2181" spans="1:41" hidden="1" x14ac:dyDescent="0.3">
      <c r="A2181">
        <v>10846</v>
      </c>
      <c r="B2181">
        <v>209237</v>
      </c>
      <c r="C2181">
        <v>246598</v>
      </c>
      <c r="D2181">
        <v>162</v>
      </c>
      <c r="G2181" t="s">
        <v>991</v>
      </c>
      <c r="H2181" t="s">
        <v>992</v>
      </c>
      <c r="I2181">
        <v>0</v>
      </c>
      <c r="J2181" t="s">
        <v>519</v>
      </c>
      <c r="K2181" t="s">
        <v>520</v>
      </c>
      <c r="L2181">
        <v>6</v>
      </c>
      <c r="M2181">
        <v>73</v>
      </c>
      <c r="N2181" t="s">
        <v>817</v>
      </c>
      <c r="O2181" t="s">
        <v>818</v>
      </c>
      <c r="P2181" t="s">
        <v>819</v>
      </c>
      <c r="Q2181" t="s">
        <v>524</v>
      </c>
      <c r="R2181" t="s">
        <v>525</v>
      </c>
      <c r="S2181" t="s">
        <v>526</v>
      </c>
      <c r="T2181" t="s">
        <v>527</v>
      </c>
      <c r="U2181" t="s">
        <v>554</v>
      </c>
      <c r="V2181" t="s">
        <v>555</v>
      </c>
      <c r="W2181" t="s">
        <v>541</v>
      </c>
      <c r="X2181" t="s">
        <v>542</v>
      </c>
      <c r="Y2181" t="s">
        <v>729</v>
      </c>
      <c r="Z2181" t="s">
        <v>730</v>
      </c>
      <c r="AA2181" t="s">
        <v>29</v>
      </c>
      <c r="AB2181" s="3">
        <v>559</v>
      </c>
      <c r="AC2181">
        <v>0</v>
      </c>
      <c r="AD2181">
        <v>0</v>
      </c>
      <c r="AE2181" s="3">
        <v>559</v>
      </c>
      <c r="AF2181" s="3">
        <f t="shared" si="144"/>
        <v>0</v>
      </c>
      <c r="AG2181" s="3">
        <v>559</v>
      </c>
      <c r="AH2181" s="3">
        <f t="shared" si="142"/>
        <v>577.447</v>
      </c>
      <c r="AI2181" s="3">
        <f t="shared" si="143"/>
        <v>595.92530399999998</v>
      </c>
      <c r="AJ2181">
        <v>0</v>
      </c>
      <c r="AK2181">
        <v>0</v>
      </c>
      <c r="AL2181">
        <v>0</v>
      </c>
      <c r="AM2181">
        <f t="shared" si="145"/>
        <v>0</v>
      </c>
      <c r="AN2181">
        <v>559</v>
      </c>
      <c r="AO2181">
        <v>0</v>
      </c>
    </row>
    <row r="2182" spans="1:41" hidden="1" x14ac:dyDescent="0.3">
      <c r="A2182">
        <v>12308</v>
      </c>
      <c r="B2182">
        <v>224644</v>
      </c>
      <c r="C2182">
        <v>256935</v>
      </c>
      <c r="D2182">
        <v>6508</v>
      </c>
      <c r="G2182" t="s">
        <v>2064</v>
      </c>
      <c r="H2182" t="s">
        <v>2065</v>
      </c>
      <c r="I2182">
        <v>0</v>
      </c>
      <c r="J2182" t="s">
        <v>519</v>
      </c>
      <c r="K2182" t="s">
        <v>520</v>
      </c>
      <c r="L2182">
        <v>5</v>
      </c>
      <c r="M2182">
        <v>58</v>
      </c>
      <c r="N2182" t="s">
        <v>617</v>
      </c>
      <c r="O2182" t="s">
        <v>618</v>
      </c>
      <c r="P2182" t="s">
        <v>619</v>
      </c>
      <c r="Q2182" t="s">
        <v>524</v>
      </c>
      <c r="R2182" t="s">
        <v>525</v>
      </c>
      <c r="S2182" t="s">
        <v>526</v>
      </c>
      <c r="T2182" t="s">
        <v>527</v>
      </c>
      <c r="U2182" t="s">
        <v>779</v>
      </c>
      <c r="V2182" t="s">
        <v>780</v>
      </c>
      <c r="W2182" t="s">
        <v>541</v>
      </c>
      <c r="X2182" t="s">
        <v>542</v>
      </c>
      <c r="Y2182" t="s">
        <v>532</v>
      </c>
      <c r="Z2182" t="s">
        <v>533</v>
      </c>
      <c r="AA2182" t="s">
        <v>28</v>
      </c>
      <c r="AB2182" s="3">
        <v>540</v>
      </c>
      <c r="AC2182">
        <v>0</v>
      </c>
      <c r="AD2182">
        <v>0</v>
      </c>
      <c r="AE2182" s="3">
        <v>540</v>
      </c>
      <c r="AF2182" s="3">
        <f t="shared" si="144"/>
        <v>0</v>
      </c>
      <c r="AG2182" s="3">
        <v>540</v>
      </c>
      <c r="AH2182" s="3">
        <f t="shared" si="142"/>
        <v>557.81999999999994</v>
      </c>
      <c r="AI2182" s="3">
        <f t="shared" si="143"/>
        <v>575.67023999999992</v>
      </c>
      <c r="AJ2182">
        <v>0</v>
      </c>
      <c r="AK2182">
        <v>0</v>
      </c>
      <c r="AL2182">
        <v>0</v>
      </c>
      <c r="AM2182">
        <f t="shared" si="145"/>
        <v>0</v>
      </c>
      <c r="AN2182">
        <v>540</v>
      </c>
      <c r="AO2182">
        <v>0</v>
      </c>
    </row>
    <row r="2183" spans="1:41" hidden="1" x14ac:dyDescent="0.3">
      <c r="A2183">
        <v>12286</v>
      </c>
      <c r="B2183">
        <v>231893</v>
      </c>
      <c r="C2183">
        <v>256309</v>
      </c>
      <c r="D2183">
        <v>6642</v>
      </c>
      <c r="G2183" t="s">
        <v>2020</v>
      </c>
      <c r="H2183" t="s">
        <v>2021</v>
      </c>
      <c r="I2183">
        <v>0</v>
      </c>
      <c r="J2183" t="s">
        <v>519</v>
      </c>
      <c r="K2183" t="s">
        <v>520</v>
      </c>
      <c r="L2183">
        <v>5</v>
      </c>
      <c r="M2183">
        <v>58</v>
      </c>
      <c r="N2183" t="s">
        <v>617</v>
      </c>
      <c r="O2183" t="s">
        <v>618</v>
      </c>
      <c r="P2183" t="s">
        <v>619</v>
      </c>
      <c r="Q2183" t="s">
        <v>524</v>
      </c>
      <c r="R2183" t="s">
        <v>525</v>
      </c>
      <c r="S2183" t="s">
        <v>526</v>
      </c>
      <c r="T2183" t="s">
        <v>527</v>
      </c>
      <c r="U2183" t="s">
        <v>779</v>
      </c>
      <c r="V2183" t="s">
        <v>780</v>
      </c>
      <c r="W2183" t="s">
        <v>541</v>
      </c>
      <c r="X2183" t="s">
        <v>542</v>
      </c>
      <c r="Y2183" t="s">
        <v>1102</v>
      </c>
      <c r="Z2183" t="s">
        <v>1103</v>
      </c>
      <c r="AA2183" t="s">
        <v>24</v>
      </c>
      <c r="AB2183" s="3">
        <v>4860</v>
      </c>
      <c r="AC2183">
        <v>0</v>
      </c>
      <c r="AD2183">
        <v>0</v>
      </c>
      <c r="AE2183" s="3">
        <v>4860</v>
      </c>
      <c r="AF2183" s="3">
        <f t="shared" si="144"/>
        <v>0</v>
      </c>
      <c r="AG2183" s="3">
        <v>4860</v>
      </c>
      <c r="AH2183" s="3">
        <f t="shared" si="142"/>
        <v>5020.3799999999992</v>
      </c>
      <c r="AI2183" s="3">
        <f t="shared" si="143"/>
        <v>5181.0321599999997</v>
      </c>
      <c r="AJ2183">
        <v>0</v>
      </c>
      <c r="AK2183">
        <v>2600</v>
      </c>
      <c r="AL2183">
        <v>0</v>
      </c>
      <c r="AM2183">
        <f t="shared" si="145"/>
        <v>0</v>
      </c>
      <c r="AN2183">
        <v>2260</v>
      </c>
      <c r="AO2183">
        <v>0</v>
      </c>
    </row>
    <row r="2184" spans="1:41" hidden="1" x14ac:dyDescent="0.3">
      <c r="A2184">
        <v>10779</v>
      </c>
      <c r="B2184">
        <v>225488</v>
      </c>
      <c r="C2184">
        <v>257290</v>
      </c>
      <c r="D2184">
        <v>95</v>
      </c>
      <c r="G2184" t="s">
        <v>854</v>
      </c>
      <c r="H2184" t="s">
        <v>855</v>
      </c>
      <c r="I2184">
        <v>0</v>
      </c>
      <c r="J2184" t="s">
        <v>519</v>
      </c>
      <c r="K2184" t="s">
        <v>520</v>
      </c>
      <c r="L2184">
        <v>7</v>
      </c>
      <c r="M2184">
        <v>78</v>
      </c>
      <c r="N2184" t="s">
        <v>856</v>
      </c>
      <c r="O2184" t="s">
        <v>522</v>
      </c>
      <c r="P2184" t="s">
        <v>523</v>
      </c>
      <c r="Q2184" t="s">
        <v>524</v>
      </c>
      <c r="R2184" t="s">
        <v>525</v>
      </c>
      <c r="S2184" t="s">
        <v>526</v>
      </c>
      <c r="T2184" t="s">
        <v>527</v>
      </c>
      <c r="U2184" t="s">
        <v>554</v>
      </c>
      <c r="V2184" t="s">
        <v>555</v>
      </c>
      <c r="W2184" t="s">
        <v>530</v>
      </c>
      <c r="X2184" t="s">
        <v>531</v>
      </c>
      <c r="Y2184" t="s">
        <v>727</v>
      </c>
      <c r="Z2184" t="s">
        <v>728</v>
      </c>
      <c r="AA2184" t="s">
        <v>29</v>
      </c>
      <c r="AB2184" s="3">
        <v>543</v>
      </c>
      <c r="AC2184">
        <v>0</v>
      </c>
      <c r="AD2184">
        <v>0</v>
      </c>
      <c r="AE2184" s="3">
        <v>543</v>
      </c>
      <c r="AF2184" s="3">
        <f t="shared" si="144"/>
        <v>0</v>
      </c>
      <c r="AG2184" s="3">
        <v>543</v>
      </c>
      <c r="AH2184" s="3">
        <f t="shared" si="142"/>
        <v>560.91899999999998</v>
      </c>
      <c r="AI2184" s="3">
        <f t="shared" si="143"/>
        <v>578.86840800000004</v>
      </c>
      <c r="AJ2184">
        <v>0</v>
      </c>
      <c r="AK2184">
        <v>0</v>
      </c>
      <c r="AL2184">
        <v>0</v>
      </c>
      <c r="AM2184">
        <f t="shared" si="145"/>
        <v>0</v>
      </c>
      <c r="AN2184">
        <v>543</v>
      </c>
      <c r="AO2184">
        <v>0</v>
      </c>
    </row>
    <row r="2185" spans="1:41" hidden="1" x14ac:dyDescent="0.3">
      <c r="A2185">
        <v>12240</v>
      </c>
      <c r="B2185">
        <v>225830</v>
      </c>
      <c r="C2185">
        <v>257434</v>
      </c>
      <c r="D2185">
        <v>6514</v>
      </c>
      <c r="G2185" t="s">
        <v>1876</v>
      </c>
      <c r="H2185" t="s">
        <v>1877</v>
      </c>
      <c r="I2185">
        <v>0</v>
      </c>
      <c r="J2185" t="s">
        <v>519</v>
      </c>
      <c r="K2185" t="s">
        <v>520</v>
      </c>
      <c r="L2185">
        <v>5</v>
      </c>
      <c r="M2185">
        <v>58</v>
      </c>
      <c r="N2185" t="s">
        <v>617</v>
      </c>
      <c r="O2185" t="s">
        <v>618</v>
      </c>
      <c r="P2185" t="s">
        <v>619</v>
      </c>
      <c r="Q2185" t="s">
        <v>524</v>
      </c>
      <c r="R2185" t="s">
        <v>525</v>
      </c>
      <c r="S2185" t="s">
        <v>526</v>
      </c>
      <c r="T2185" t="s">
        <v>527</v>
      </c>
      <c r="U2185" t="s">
        <v>779</v>
      </c>
      <c r="V2185" t="s">
        <v>780</v>
      </c>
      <c r="W2185" t="s">
        <v>541</v>
      </c>
      <c r="X2185" t="s">
        <v>542</v>
      </c>
      <c r="Y2185" t="s">
        <v>1442</v>
      </c>
      <c r="Z2185" t="s">
        <v>1443</v>
      </c>
      <c r="AA2185" t="s">
        <v>29</v>
      </c>
      <c r="AB2185" s="3">
        <v>524</v>
      </c>
      <c r="AC2185">
        <v>0</v>
      </c>
      <c r="AD2185">
        <v>0</v>
      </c>
      <c r="AE2185" s="3">
        <v>524</v>
      </c>
      <c r="AF2185" s="3">
        <f t="shared" si="144"/>
        <v>0</v>
      </c>
      <c r="AG2185" s="3">
        <v>524</v>
      </c>
      <c r="AH2185" s="3">
        <f t="shared" si="142"/>
        <v>541.29199999999992</v>
      </c>
      <c r="AI2185" s="3">
        <f t="shared" si="143"/>
        <v>558.61334399999998</v>
      </c>
      <c r="AJ2185">
        <v>0</v>
      </c>
      <c r="AK2185">
        <v>0</v>
      </c>
      <c r="AL2185">
        <v>384</v>
      </c>
      <c r="AM2185">
        <f t="shared" si="145"/>
        <v>768</v>
      </c>
      <c r="AN2185">
        <v>140</v>
      </c>
      <c r="AO2185">
        <v>73.28</v>
      </c>
    </row>
    <row r="2186" spans="1:41" hidden="1" x14ac:dyDescent="0.3">
      <c r="A2186">
        <v>12301</v>
      </c>
      <c r="B2186">
        <v>231894</v>
      </c>
      <c r="C2186">
        <v>256310</v>
      </c>
      <c r="D2186">
        <v>6501</v>
      </c>
      <c r="G2186" t="s">
        <v>2040</v>
      </c>
      <c r="H2186" t="s">
        <v>2041</v>
      </c>
      <c r="I2186">
        <v>0</v>
      </c>
      <c r="J2186" t="s">
        <v>519</v>
      </c>
      <c r="K2186" t="s">
        <v>520</v>
      </c>
      <c r="L2186">
        <v>5</v>
      </c>
      <c r="M2186">
        <v>58</v>
      </c>
      <c r="N2186" t="s">
        <v>617</v>
      </c>
      <c r="O2186" t="s">
        <v>618</v>
      </c>
      <c r="P2186" t="s">
        <v>619</v>
      </c>
      <c r="Q2186" t="s">
        <v>524</v>
      </c>
      <c r="R2186" t="s">
        <v>525</v>
      </c>
      <c r="S2186" t="s">
        <v>526</v>
      </c>
      <c r="T2186" t="s">
        <v>527</v>
      </c>
      <c r="U2186" t="s">
        <v>779</v>
      </c>
      <c r="V2186" t="s">
        <v>780</v>
      </c>
      <c r="W2186" t="s">
        <v>541</v>
      </c>
      <c r="X2186" t="s">
        <v>542</v>
      </c>
      <c r="Y2186" t="s">
        <v>1102</v>
      </c>
      <c r="Z2186" t="s">
        <v>1103</v>
      </c>
      <c r="AA2186" t="s">
        <v>24</v>
      </c>
      <c r="AB2186" s="3">
        <v>4860</v>
      </c>
      <c r="AC2186">
        <v>0</v>
      </c>
      <c r="AD2186">
        <v>0</v>
      </c>
      <c r="AE2186" s="3">
        <v>4860</v>
      </c>
      <c r="AF2186" s="3">
        <f t="shared" si="144"/>
        <v>0</v>
      </c>
      <c r="AG2186" s="3">
        <v>4860</v>
      </c>
      <c r="AH2186" s="3">
        <f t="shared" si="142"/>
        <v>5020.3799999999992</v>
      </c>
      <c r="AI2186" s="3">
        <f t="shared" si="143"/>
        <v>5181.0321599999997</v>
      </c>
      <c r="AJ2186">
        <v>0</v>
      </c>
      <c r="AK2186">
        <v>0</v>
      </c>
      <c r="AL2186">
        <v>0</v>
      </c>
      <c r="AM2186">
        <f t="shared" si="145"/>
        <v>0</v>
      </c>
      <c r="AN2186">
        <v>4860</v>
      </c>
      <c r="AO2186">
        <v>0</v>
      </c>
    </row>
    <row r="2187" spans="1:41" hidden="1" x14ac:dyDescent="0.3">
      <c r="A2187">
        <v>12310</v>
      </c>
      <c r="B2187">
        <v>224653</v>
      </c>
      <c r="C2187">
        <v>256942</v>
      </c>
      <c r="D2187">
        <v>6510</v>
      </c>
      <c r="G2187" t="s">
        <v>2068</v>
      </c>
      <c r="H2187" t="s">
        <v>2069</v>
      </c>
      <c r="I2187">
        <v>0</v>
      </c>
      <c r="J2187" t="s">
        <v>519</v>
      </c>
      <c r="K2187" t="s">
        <v>520</v>
      </c>
      <c r="L2187">
        <v>5</v>
      </c>
      <c r="M2187">
        <v>58</v>
      </c>
      <c r="N2187" t="s">
        <v>617</v>
      </c>
      <c r="O2187" t="s">
        <v>618</v>
      </c>
      <c r="P2187" t="s">
        <v>619</v>
      </c>
      <c r="Q2187" t="s">
        <v>524</v>
      </c>
      <c r="R2187" t="s">
        <v>525</v>
      </c>
      <c r="S2187" t="s">
        <v>526</v>
      </c>
      <c r="T2187" t="s">
        <v>527</v>
      </c>
      <c r="U2187" t="s">
        <v>779</v>
      </c>
      <c r="V2187" t="s">
        <v>780</v>
      </c>
      <c r="W2187" t="s">
        <v>541</v>
      </c>
      <c r="X2187" t="s">
        <v>542</v>
      </c>
      <c r="Y2187" t="s">
        <v>532</v>
      </c>
      <c r="Z2187" t="s">
        <v>533</v>
      </c>
      <c r="AA2187" t="s">
        <v>28</v>
      </c>
      <c r="AB2187" s="3">
        <v>540</v>
      </c>
      <c r="AC2187">
        <v>0</v>
      </c>
      <c r="AD2187">
        <v>0</v>
      </c>
      <c r="AE2187" s="3">
        <v>540</v>
      </c>
      <c r="AF2187" s="3">
        <f t="shared" si="144"/>
        <v>0</v>
      </c>
      <c r="AG2187" s="3">
        <v>540</v>
      </c>
      <c r="AH2187" s="3">
        <f t="shared" si="142"/>
        <v>557.81999999999994</v>
      </c>
      <c r="AI2187" s="3">
        <f t="shared" si="143"/>
        <v>575.67023999999992</v>
      </c>
      <c r="AJ2187">
        <v>0</v>
      </c>
      <c r="AK2187">
        <v>0</v>
      </c>
      <c r="AL2187">
        <v>0</v>
      </c>
      <c r="AM2187">
        <f t="shared" si="145"/>
        <v>0</v>
      </c>
      <c r="AN2187">
        <v>540</v>
      </c>
      <c r="AO2187">
        <v>0</v>
      </c>
    </row>
    <row r="2188" spans="1:41" hidden="1" x14ac:dyDescent="0.3">
      <c r="A2188">
        <v>12243</v>
      </c>
      <c r="B2188">
        <v>225831</v>
      </c>
      <c r="C2188">
        <v>257435</v>
      </c>
      <c r="D2188">
        <v>6513</v>
      </c>
      <c r="G2188" t="s">
        <v>1884</v>
      </c>
      <c r="H2188" t="s">
        <v>1885</v>
      </c>
      <c r="I2188">
        <v>0</v>
      </c>
      <c r="J2188" t="s">
        <v>519</v>
      </c>
      <c r="K2188" t="s">
        <v>520</v>
      </c>
      <c r="L2188">
        <v>5</v>
      </c>
      <c r="M2188">
        <v>58</v>
      </c>
      <c r="N2188" t="s">
        <v>617</v>
      </c>
      <c r="O2188" t="s">
        <v>618</v>
      </c>
      <c r="P2188" t="s">
        <v>619</v>
      </c>
      <c r="Q2188" t="s">
        <v>524</v>
      </c>
      <c r="R2188" t="s">
        <v>525</v>
      </c>
      <c r="S2188" t="s">
        <v>526</v>
      </c>
      <c r="T2188" t="s">
        <v>527</v>
      </c>
      <c r="U2188" t="s">
        <v>779</v>
      </c>
      <c r="V2188" t="s">
        <v>780</v>
      </c>
      <c r="W2188" t="s">
        <v>541</v>
      </c>
      <c r="X2188" t="s">
        <v>542</v>
      </c>
      <c r="Y2188" t="s">
        <v>1442</v>
      </c>
      <c r="Z2188" t="s">
        <v>1443</v>
      </c>
      <c r="AA2188" t="s">
        <v>29</v>
      </c>
      <c r="AB2188" s="3">
        <v>524</v>
      </c>
      <c r="AC2188">
        <v>0</v>
      </c>
      <c r="AD2188">
        <v>0</v>
      </c>
      <c r="AE2188" s="3">
        <v>524</v>
      </c>
      <c r="AF2188" s="3">
        <f t="shared" si="144"/>
        <v>0</v>
      </c>
      <c r="AG2188" s="3">
        <v>524</v>
      </c>
      <c r="AH2188" s="3">
        <f t="shared" si="142"/>
        <v>541.29199999999992</v>
      </c>
      <c r="AI2188" s="3">
        <f t="shared" si="143"/>
        <v>558.61334399999998</v>
      </c>
      <c r="AJ2188">
        <v>0</v>
      </c>
      <c r="AK2188">
        <v>0</v>
      </c>
      <c r="AL2188">
        <v>384</v>
      </c>
      <c r="AM2188">
        <f t="shared" si="145"/>
        <v>768</v>
      </c>
      <c r="AN2188">
        <v>140</v>
      </c>
      <c r="AO2188">
        <v>73.28</v>
      </c>
    </row>
    <row r="2189" spans="1:41" hidden="1" x14ac:dyDescent="0.3">
      <c r="A2189">
        <v>12269</v>
      </c>
      <c r="B2189">
        <v>225783</v>
      </c>
      <c r="C2189">
        <v>257394</v>
      </c>
      <c r="D2189">
        <v>6614</v>
      </c>
      <c r="G2189" t="s">
        <v>1970</v>
      </c>
      <c r="H2189" t="s">
        <v>1971</v>
      </c>
      <c r="I2189">
        <v>0</v>
      </c>
      <c r="J2189" t="s">
        <v>519</v>
      </c>
      <c r="K2189" t="s">
        <v>520</v>
      </c>
      <c r="L2189">
        <v>5</v>
      </c>
      <c r="M2189">
        <v>58</v>
      </c>
      <c r="N2189" t="s">
        <v>617</v>
      </c>
      <c r="O2189" t="s">
        <v>618</v>
      </c>
      <c r="P2189" t="s">
        <v>619</v>
      </c>
      <c r="Q2189" t="s">
        <v>524</v>
      </c>
      <c r="R2189" t="s">
        <v>525</v>
      </c>
      <c r="S2189" t="s">
        <v>526</v>
      </c>
      <c r="T2189" t="s">
        <v>527</v>
      </c>
      <c r="U2189" t="s">
        <v>779</v>
      </c>
      <c r="V2189" t="s">
        <v>780</v>
      </c>
      <c r="W2189" t="s">
        <v>541</v>
      </c>
      <c r="X2189" t="s">
        <v>542</v>
      </c>
      <c r="Y2189" t="s">
        <v>1442</v>
      </c>
      <c r="Z2189" t="s">
        <v>1443</v>
      </c>
      <c r="AA2189" t="s">
        <v>29</v>
      </c>
      <c r="AB2189" s="3">
        <v>524</v>
      </c>
      <c r="AC2189">
        <v>0</v>
      </c>
      <c r="AD2189">
        <v>0</v>
      </c>
      <c r="AE2189" s="3">
        <v>524</v>
      </c>
      <c r="AF2189" s="3">
        <f t="shared" si="144"/>
        <v>0</v>
      </c>
      <c r="AG2189" s="3">
        <v>524</v>
      </c>
      <c r="AH2189" s="3">
        <f t="shared" si="142"/>
        <v>541.29199999999992</v>
      </c>
      <c r="AI2189" s="3">
        <f t="shared" si="143"/>
        <v>558.61334399999998</v>
      </c>
      <c r="AJ2189">
        <v>0</v>
      </c>
      <c r="AK2189">
        <v>0</v>
      </c>
      <c r="AL2189">
        <v>0</v>
      </c>
      <c r="AM2189">
        <f t="shared" si="145"/>
        <v>0</v>
      </c>
      <c r="AN2189">
        <v>524</v>
      </c>
      <c r="AO2189">
        <v>0</v>
      </c>
    </row>
    <row r="2190" spans="1:41" hidden="1" x14ac:dyDescent="0.3">
      <c r="A2190">
        <v>12330</v>
      </c>
      <c r="B2190">
        <v>224667</v>
      </c>
      <c r="C2190">
        <v>256952</v>
      </c>
      <c r="D2190">
        <v>6553</v>
      </c>
      <c r="G2190" t="s">
        <v>2106</v>
      </c>
      <c r="H2190" t="s">
        <v>2107</v>
      </c>
      <c r="I2190">
        <v>0</v>
      </c>
      <c r="J2190" t="s">
        <v>519</v>
      </c>
      <c r="K2190" t="s">
        <v>520</v>
      </c>
      <c r="L2190">
        <v>5</v>
      </c>
      <c r="M2190">
        <v>58</v>
      </c>
      <c r="N2190" t="s">
        <v>617</v>
      </c>
      <c r="O2190" t="s">
        <v>618</v>
      </c>
      <c r="P2190" t="s">
        <v>619</v>
      </c>
      <c r="Q2190" t="s">
        <v>524</v>
      </c>
      <c r="R2190" t="s">
        <v>525</v>
      </c>
      <c r="S2190" t="s">
        <v>526</v>
      </c>
      <c r="T2190" t="s">
        <v>527</v>
      </c>
      <c r="U2190" t="s">
        <v>779</v>
      </c>
      <c r="V2190" t="s">
        <v>780</v>
      </c>
      <c r="W2190" t="s">
        <v>541</v>
      </c>
      <c r="X2190" t="s">
        <v>542</v>
      </c>
      <c r="Y2190" t="s">
        <v>532</v>
      </c>
      <c r="Z2190" t="s">
        <v>533</v>
      </c>
      <c r="AA2190" t="s">
        <v>28</v>
      </c>
      <c r="AB2190" s="3">
        <v>540</v>
      </c>
      <c r="AC2190">
        <v>0</v>
      </c>
      <c r="AD2190">
        <v>0</v>
      </c>
      <c r="AE2190" s="3">
        <v>540</v>
      </c>
      <c r="AF2190" s="3">
        <f t="shared" si="144"/>
        <v>0</v>
      </c>
      <c r="AG2190" s="3">
        <v>540</v>
      </c>
      <c r="AH2190" s="3">
        <f t="shared" si="142"/>
        <v>557.81999999999994</v>
      </c>
      <c r="AI2190" s="3">
        <f t="shared" si="143"/>
        <v>575.67023999999992</v>
      </c>
      <c r="AJ2190">
        <v>0</v>
      </c>
      <c r="AK2190">
        <v>0</v>
      </c>
      <c r="AL2190">
        <v>0</v>
      </c>
      <c r="AM2190">
        <f t="shared" si="145"/>
        <v>0</v>
      </c>
      <c r="AN2190">
        <v>540</v>
      </c>
      <c r="AO2190">
        <v>0</v>
      </c>
    </row>
    <row r="2191" spans="1:41" hidden="1" x14ac:dyDescent="0.3">
      <c r="A2191">
        <v>12275</v>
      </c>
      <c r="B2191">
        <v>225789</v>
      </c>
      <c r="C2191">
        <v>257400</v>
      </c>
      <c r="D2191">
        <v>6631</v>
      </c>
      <c r="G2191" t="s">
        <v>1994</v>
      </c>
      <c r="H2191" t="s">
        <v>1995</v>
      </c>
      <c r="I2191">
        <v>0</v>
      </c>
      <c r="J2191" t="s">
        <v>519</v>
      </c>
      <c r="K2191" t="s">
        <v>520</v>
      </c>
      <c r="L2191">
        <v>5</v>
      </c>
      <c r="M2191">
        <v>58</v>
      </c>
      <c r="N2191" t="s">
        <v>617</v>
      </c>
      <c r="O2191" t="s">
        <v>618</v>
      </c>
      <c r="P2191" t="s">
        <v>619</v>
      </c>
      <c r="Q2191" t="s">
        <v>524</v>
      </c>
      <c r="R2191" t="s">
        <v>525</v>
      </c>
      <c r="S2191" t="s">
        <v>526</v>
      </c>
      <c r="T2191" t="s">
        <v>527</v>
      </c>
      <c r="U2191" t="s">
        <v>779</v>
      </c>
      <c r="V2191" t="s">
        <v>780</v>
      </c>
      <c r="W2191" t="s">
        <v>541</v>
      </c>
      <c r="X2191" t="s">
        <v>542</v>
      </c>
      <c r="Y2191" t="s">
        <v>1442</v>
      </c>
      <c r="Z2191" t="s">
        <v>1443</v>
      </c>
      <c r="AA2191" t="s">
        <v>29</v>
      </c>
      <c r="AB2191" s="3">
        <v>524</v>
      </c>
      <c r="AC2191">
        <v>0</v>
      </c>
      <c r="AD2191">
        <v>0</v>
      </c>
      <c r="AE2191" s="3">
        <v>524</v>
      </c>
      <c r="AF2191" s="3">
        <f t="shared" si="144"/>
        <v>0</v>
      </c>
      <c r="AG2191" s="3">
        <v>524</v>
      </c>
      <c r="AH2191" s="3">
        <f t="shared" si="142"/>
        <v>541.29199999999992</v>
      </c>
      <c r="AI2191" s="3">
        <f t="shared" si="143"/>
        <v>558.61334399999998</v>
      </c>
      <c r="AJ2191">
        <v>0</v>
      </c>
      <c r="AK2191">
        <v>0</v>
      </c>
      <c r="AL2191">
        <v>0</v>
      </c>
      <c r="AM2191">
        <f t="shared" si="145"/>
        <v>0</v>
      </c>
      <c r="AN2191">
        <v>524</v>
      </c>
      <c r="AO2191">
        <v>0</v>
      </c>
    </row>
    <row r="2192" spans="1:41" hidden="1" x14ac:dyDescent="0.3">
      <c r="A2192">
        <v>12276</v>
      </c>
      <c r="B2192">
        <v>225787</v>
      </c>
      <c r="C2192">
        <v>257398</v>
      </c>
      <c r="D2192">
        <v>6632</v>
      </c>
      <c r="G2192" t="s">
        <v>2000</v>
      </c>
      <c r="H2192" t="s">
        <v>2001</v>
      </c>
      <c r="I2192">
        <v>0</v>
      </c>
      <c r="J2192" t="s">
        <v>519</v>
      </c>
      <c r="K2192" t="s">
        <v>520</v>
      </c>
      <c r="L2192">
        <v>5</v>
      </c>
      <c r="M2192">
        <v>58</v>
      </c>
      <c r="N2192" t="s">
        <v>617</v>
      </c>
      <c r="O2192" t="s">
        <v>618</v>
      </c>
      <c r="P2192" t="s">
        <v>619</v>
      </c>
      <c r="Q2192" t="s">
        <v>524</v>
      </c>
      <c r="R2192" t="s">
        <v>525</v>
      </c>
      <c r="S2192" t="s">
        <v>526</v>
      </c>
      <c r="T2192" t="s">
        <v>527</v>
      </c>
      <c r="U2192" t="s">
        <v>779</v>
      </c>
      <c r="V2192" t="s">
        <v>780</v>
      </c>
      <c r="W2192" t="s">
        <v>541</v>
      </c>
      <c r="X2192" t="s">
        <v>542</v>
      </c>
      <c r="Y2192" t="s">
        <v>1442</v>
      </c>
      <c r="Z2192" t="s">
        <v>1443</v>
      </c>
      <c r="AA2192" t="s">
        <v>29</v>
      </c>
      <c r="AB2192" s="3">
        <v>524</v>
      </c>
      <c r="AC2192">
        <v>0</v>
      </c>
      <c r="AD2192">
        <v>0</v>
      </c>
      <c r="AE2192" s="3">
        <v>524</v>
      </c>
      <c r="AF2192" s="3">
        <f t="shared" si="144"/>
        <v>0</v>
      </c>
      <c r="AG2192" s="3">
        <v>524</v>
      </c>
      <c r="AH2192" s="3">
        <f t="shared" si="142"/>
        <v>541.29199999999992</v>
      </c>
      <c r="AI2192" s="3">
        <f t="shared" si="143"/>
        <v>558.61334399999998</v>
      </c>
      <c r="AJ2192">
        <v>0</v>
      </c>
      <c r="AK2192">
        <v>0</v>
      </c>
      <c r="AL2192">
        <v>0</v>
      </c>
      <c r="AM2192">
        <f t="shared" si="145"/>
        <v>0</v>
      </c>
      <c r="AN2192">
        <v>524</v>
      </c>
      <c r="AO2192">
        <v>0</v>
      </c>
    </row>
    <row r="2193" spans="1:42" hidden="1" x14ac:dyDescent="0.3">
      <c r="A2193">
        <v>12645</v>
      </c>
      <c r="B2193">
        <v>224823</v>
      </c>
      <c r="C2193">
        <v>257021</v>
      </c>
      <c r="D2193">
        <v>8661</v>
      </c>
      <c r="G2193" t="s">
        <v>2259</v>
      </c>
      <c r="H2193" t="s">
        <v>2260</v>
      </c>
      <c r="I2193">
        <v>0</v>
      </c>
      <c r="J2193" t="s">
        <v>519</v>
      </c>
      <c r="K2193" t="s">
        <v>520</v>
      </c>
      <c r="L2193">
        <v>5</v>
      </c>
      <c r="M2193">
        <v>58</v>
      </c>
      <c r="N2193" t="s">
        <v>617</v>
      </c>
      <c r="O2193" t="s">
        <v>618</v>
      </c>
      <c r="P2193" t="s">
        <v>619</v>
      </c>
      <c r="Q2193" t="s">
        <v>524</v>
      </c>
      <c r="R2193" t="s">
        <v>525</v>
      </c>
      <c r="S2193" t="s">
        <v>526</v>
      </c>
      <c r="T2193" t="s">
        <v>527</v>
      </c>
      <c r="U2193" t="s">
        <v>779</v>
      </c>
      <c r="V2193" t="s">
        <v>780</v>
      </c>
      <c r="W2193" t="s">
        <v>541</v>
      </c>
      <c r="X2193" t="s">
        <v>542</v>
      </c>
      <c r="Y2193" t="s">
        <v>532</v>
      </c>
      <c r="Z2193" t="s">
        <v>533</v>
      </c>
      <c r="AA2193" t="s">
        <v>28</v>
      </c>
      <c r="AB2193" s="3">
        <v>540</v>
      </c>
      <c r="AC2193">
        <v>0</v>
      </c>
      <c r="AD2193">
        <v>0</v>
      </c>
      <c r="AE2193" s="3">
        <v>540</v>
      </c>
      <c r="AF2193" s="3">
        <f t="shared" si="144"/>
        <v>0</v>
      </c>
      <c r="AG2193" s="3">
        <v>540</v>
      </c>
      <c r="AH2193" s="3">
        <f t="shared" si="142"/>
        <v>557.81999999999994</v>
      </c>
      <c r="AI2193" s="3">
        <f t="shared" si="143"/>
        <v>575.67023999999992</v>
      </c>
      <c r="AJ2193">
        <v>0</v>
      </c>
      <c r="AK2193">
        <v>0</v>
      </c>
      <c r="AL2193">
        <v>0</v>
      </c>
      <c r="AM2193">
        <f t="shared" si="145"/>
        <v>0</v>
      </c>
      <c r="AN2193">
        <v>540</v>
      </c>
      <c r="AO2193">
        <v>0</v>
      </c>
    </row>
    <row r="2194" spans="1:42" hidden="1" x14ac:dyDescent="0.3">
      <c r="A2194">
        <v>12302</v>
      </c>
      <c r="B2194">
        <v>231895</v>
      </c>
      <c r="C2194">
        <v>256311</v>
      </c>
      <c r="D2194">
        <v>6502</v>
      </c>
      <c r="G2194" t="s">
        <v>2044</v>
      </c>
      <c r="H2194" t="s">
        <v>2045</v>
      </c>
      <c r="I2194">
        <v>0</v>
      </c>
      <c r="J2194" t="s">
        <v>519</v>
      </c>
      <c r="K2194" t="s">
        <v>520</v>
      </c>
      <c r="L2194">
        <v>5</v>
      </c>
      <c r="M2194">
        <v>58</v>
      </c>
      <c r="N2194" t="s">
        <v>617</v>
      </c>
      <c r="O2194" t="s">
        <v>618</v>
      </c>
      <c r="P2194" t="s">
        <v>619</v>
      </c>
      <c r="Q2194" t="s">
        <v>524</v>
      </c>
      <c r="R2194" t="s">
        <v>525</v>
      </c>
      <c r="S2194" t="s">
        <v>526</v>
      </c>
      <c r="T2194" t="s">
        <v>527</v>
      </c>
      <c r="U2194" t="s">
        <v>779</v>
      </c>
      <c r="V2194" t="s">
        <v>780</v>
      </c>
      <c r="W2194" t="s">
        <v>541</v>
      </c>
      <c r="X2194" t="s">
        <v>542</v>
      </c>
      <c r="Y2194" t="s">
        <v>1102</v>
      </c>
      <c r="Z2194" t="s">
        <v>1103</v>
      </c>
      <c r="AA2194" t="s">
        <v>24</v>
      </c>
      <c r="AB2194" s="3">
        <v>4860</v>
      </c>
      <c r="AC2194">
        <v>0</v>
      </c>
      <c r="AD2194">
        <v>0</v>
      </c>
      <c r="AE2194" s="3">
        <v>4860</v>
      </c>
      <c r="AF2194" s="3">
        <f t="shared" si="144"/>
        <v>0</v>
      </c>
      <c r="AG2194" s="3">
        <v>4860</v>
      </c>
      <c r="AH2194" s="3">
        <f t="shared" si="142"/>
        <v>5020.3799999999992</v>
      </c>
      <c r="AI2194" s="3">
        <f t="shared" si="143"/>
        <v>5181.0321599999997</v>
      </c>
      <c r="AJ2194">
        <v>0</v>
      </c>
      <c r="AK2194">
        <v>0</v>
      </c>
      <c r="AL2194">
        <v>0</v>
      </c>
      <c r="AM2194">
        <f t="shared" si="145"/>
        <v>0</v>
      </c>
      <c r="AN2194">
        <v>4860</v>
      </c>
      <c r="AO2194">
        <v>0</v>
      </c>
    </row>
    <row r="2195" spans="1:42" hidden="1" x14ac:dyDescent="0.3">
      <c r="A2195">
        <v>12669</v>
      </c>
      <c r="B2195">
        <v>224800</v>
      </c>
      <c r="C2195">
        <v>257006</v>
      </c>
      <c r="D2195">
        <v>8726</v>
      </c>
      <c r="G2195" t="s">
        <v>2261</v>
      </c>
      <c r="H2195" t="s">
        <v>2262</v>
      </c>
      <c r="I2195">
        <v>0</v>
      </c>
      <c r="J2195" t="s">
        <v>519</v>
      </c>
      <c r="K2195" t="s">
        <v>520</v>
      </c>
      <c r="L2195">
        <v>3</v>
      </c>
      <c r="M2195">
        <v>85</v>
      </c>
      <c r="N2195" t="s">
        <v>724</v>
      </c>
      <c r="O2195" t="s">
        <v>618</v>
      </c>
      <c r="P2195" t="s">
        <v>619</v>
      </c>
      <c r="Q2195" t="s">
        <v>524</v>
      </c>
      <c r="R2195" t="s">
        <v>525</v>
      </c>
      <c r="S2195" t="s">
        <v>526</v>
      </c>
      <c r="T2195" t="s">
        <v>527</v>
      </c>
      <c r="U2195" t="s">
        <v>779</v>
      </c>
      <c r="V2195" t="s">
        <v>780</v>
      </c>
      <c r="W2195" t="s">
        <v>541</v>
      </c>
      <c r="X2195" t="s">
        <v>542</v>
      </c>
      <c r="Y2195" t="s">
        <v>532</v>
      </c>
      <c r="Z2195" t="s">
        <v>533</v>
      </c>
      <c r="AA2195" t="s">
        <v>28</v>
      </c>
      <c r="AB2195" s="3">
        <v>540</v>
      </c>
      <c r="AC2195">
        <v>0</v>
      </c>
      <c r="AD2195">
        <v>0</v>
      </c>
      <c r="AE2195" s="3">
        <v>540</v>
      </c>
      <c r="AF2195" s="3">
        <f t="shared" si="144"/>
        <v>0</v>
      </c>
      <c r="AG2195" s="3">
        <v>540</v>
      </c>
      <c r="AH2195" s="3">
        <f t="shared" si="142"/>
        <v>557.81999999999994</v>
      </c>
      <c r="AI2195" s="3">
        <f t="shared" si="143"/>
        <v>575.67023999999992</v>
      </c>
      <c r="AJ2195">
        <v>0</v>
      </c>
      <c r="AK2195">
        <v>0</v>
      </c>
      <c r="AL2195">
        <v>0</v>
      </c>
      <c r="AM2195">
        <f t="shared" si="145"/>
        <v>0</v>
      </c>
      <c r="AN2195">
        <v>540</v>
      </c>
      <c r="AO2195">
        <v>0</v>
      </c>
    </row>
    <row r="2196" spans="1:42" hidden="1" x14ac:dyDescent="0.3">
      <c r="A2196">
        <v>12277</v>
      </c>
      <c r="B2196">
        <v>225786</v>
      </c>
      <c r="C2196">
        <v>257397</v>
      </c>
      <c r="D2196">
        <v>6633</v>
      </c>
      <c r="G2196" t="s">
        <v>2002</v>
      </c>
      <c r="H2196" t="s">
        <v>2003</v>
      </c>
      <c r="I2196">
        <v>0</v>
      </c>
      <c r="J2196" t="s">
        <v>519</v>
      </c>
      <c r="K2196" t="s">
        <v>520</v>
      </c>
      <c r="L2196">
        <v>5</v>
      </c>
      <c r="M2196">
        <v>58</v>
      </c>
      <c r="N2196" t="s">
        <v>617</v>
      </c>
      <c r="O2196" t="s">
        <v>618</v>
      </c>
      <c r="P2196" t="s">
        <v>619</v>
      </c>
      <c r="Q2196" t="s">
        <v>524</v>
      </c>
      <c r="R2196" t="s">
        <v>525</v>
      </c>
      <c r="S2196" t="s">
        <v>526</v>
      </c>
      <c r="T2196" t="s">
        <v>527</v>
      </c>
      <c r="U2196" t="s">
        <v>779</v>
      </c>
      <c r="V2196" t="s">
        <v>780</v>
      </c>
      <c r="W2196" t="s">
        <v>541</v>
      </c>
      <c r="X2196" t="s">
        <v>542</v>
      </c>
      <c r="Y2196" t="s">
        <v>1442</v>
      </c>
      <c r="Z2196" t="s">
        <v>1443</v>
      </c>
      <c r="AA2196" t="s">
        <v>29</v>
      </c>
      <c r="AB2196" s="3">
        <v>524</v>
      </c>
      <c r="AC2196">
        <v>0</v>
      </c>
      <c r="AD2196">
        <v>0</v>
      </c>
      <c r="AE2196" s="3">
        <v>524</v>
      </c>
      <c r="AF2196" s="3">
        <f t="shared" si="144"/>
        <v>0</v>
      </c>
      <c r="AG2196" s="3">
        <v>524</v>
      </c>
      <c r="AH2196" s="3">
        <f t="shared" si="142"/>
        <v>541.29199999999992</v>
      </c>
      <c r="AI2196" s="3">
        <f t="shared" si="143"/>
        <v>558.61334399999998</v>
      </c>
      <c r="AJ2196">
        <v>0</v>
      </c>
      <c r="AK2196">
        <v>0</v>
      </c>
      <c r="AL2196">
        <v>384</v>
      </c>
      <c r="AM2196">
        <f t="shared" si="145"/>
        <v>768</v>
      </c>
      <c r="AN2196">
        <v>140</v>
      </c>
      <c r="AO2196">
        <v>73.28</v>
      </c>
    </row>
    <row r="2197" spans="1:42" hidden="1" x14ac:dyDescent="0.3">
      <c r="A2197">
        <v>12615</v>
      </c>
      <c r="B2197">
        <v>224060</v>
      </c>
      <c r="C2197">
        <v>256664</v>
      </c>
      <c r="D2197">
        <v>8631</v>
      </c>
      <c r="G2197" t="s">
        <v>2252</v>
      </c>
      <c r="H2197" t="s">
        <v>2253</v>
      </c>
      <c r="I2197">
        <v>0</v>
      </c>
      <c r="J2197" t="s">
        <v>519</v>
      </c>
      <c r="K2197" t="s">
        <v>520</v>
      </c>
      <c r="L2197">
        <v>3</v>
      </c>
      <c r="M2197">
        <v>85</v>
      </c>
      <c r="N2197" t="s">
        <v>724</v>
      </c>
      <c r="O2197" t="s">
        <v>570</v>
      </c>
      <c r="P2197" t="s">
        <v>571</v>
      </c>
      <c r="Q2197" t="s">
        <v>524</v>
      </c>
      <c r="R2197" t="s">
        <v>525</v>
      </c>
      <c r="S2197" t="s">
        <v>526</v>
      </c>
      <c r="T2197" t="s">
        <v>527</v>
      </c>
      <c r="U2197" t="s">
        <v>554</v>
      </c>
      <c r="V2197" t="s">
        <v>555</v>
      </c>
      <c r="W2197" t="s">
        <v>741</v>
      </c>
      <c r="X2197" t="s">
        <v>742</v>
      </c>
      <c r="Y2197" t="s">
        <v>2254</v>
      </c>
      <c r="Z2197" t="s">
        <v>2255</v>
      </c>
      <c r="AA2197" t="s">
        <v>27</v>
      </c>
      <c r="AB2197" s="3">
        <v>5000000</v>
      </c>
      <c r="AC2197">
        <v>0</v>
      </c>
      <c r="AD2197">
        <v>0</v>
      </c>
      <c r="AE2197" s="3">
        <v>5000000</v>
      </c>
      <c r="AF2197" s="3">
        <f t="shared" si="144"/>
        <v>0</v>
      </c>
      <c r="AG2197" s="3">
        <v>5000000</v>
      </c>
      <c r="AH2197" s="3">
        <f t="shared" si="142"/>
        <v>5165000</v>
      </c>
      <c r="AI2197" s="3">
        <f t="shared" si="143"/>
        <v>5330280</v>
      </c>
      <c r="AJ2197">
        <v>0</v>
      </c>
      <c r="AK2197">
        <v>0</v>
      </c>
      <c r="AL2197">
        <v>0</v>
      </c>
      <c r="AM2197">
        <f t="shared" si="145"/>
        <v>0</v>
      </c>
      <c r="AN2197">
        <v>5000000</v>
      </c>
      <c r="AO2197">
        <v>0</v>
      </c>
      <c r="AP2197" t="s">
        <v>2256</v>
      </c>
    </row>
    <row r="2198" spans="1:42" hidden="1" x14ac:dyDescent="0.3">
      <c r="A2198">
        <v>11512</v>
      </c>
      <c r="B2198">
        <v>226335</v>
      </c>
      <c r="C2198">
        <v>257968</v>
      </c>
      <c r="D2198">
        <v>2309</v>
      </c>
      <c r="G2198" t="s">
        <v>1713</v>
      </c>
      <c r="H2198" t="s">
        <v>1714</v>
      </c>
      <c r="I2198">
        <v>0</v>
      </c>
      <c r="J2198" t="s">
        <v>519</v>
      </c>
      <c r="K2198" t="s">
        <v>520</v>
      </c>
      <c r="L2198">
        <v>4</v>
      </c>
      <c r="M2198">
        <v>89</v>
      </c>
      <c r="N2198" t="s">
        <v>774</v>
      </c>
      <c r="O2198" t="s">
        <v>575</v>
      </c>
      <c r="P2198" t="s">
        <v>576</v>
      </c>
      <c r="Q2198" t="s">
        <v>524</v>
      </c>
      <c r="R2198" t="s">
        <v>525</v>
      </c>
      <c r="S2198" t="s">
        <v>526</v>
      </c>
      <c r="T2198" t="s">
        <v>527</v>
      </c>
      <c r="U2198" t="s">
        <v>554</v>
      </c>
      <c r="V2198" t="s">
        <v>555</v>
      </c>
      <c r="W2198" t="s">
        <v>541</v>
      </c>
      <c r="X2198" t="s">
        <v>542</v>
      </c>
      <c r="Y2198" t="s">
        <v>532</v>
      </c>
      <c r="Z2198" t="s">
        <v>533</v>
      </c>
      <c r="AA2198" t="s">
        <v>28</v>
      </c>
      <c r="AB2198" s="3">
        <v>530</v>
      </c>
      <c r="AC2198">
        <v>0</v>
      </c>
      <c r="AD2198">
        <v>0</v>
      </c>
      <c r="AE2198" s="3">
        <v>530</v>
      </c>
      <c r="AF2198" s="3">
        <f t="shared" si="144"/>
        <v>0</v>
      </c>
      <c r="AG2198" s="3">
        <v>530</v>
      </c>
      <c r="AH2198" s="3">
        <f t="shared" si="142"/>
        <v>547.49</v>
      </c>
      <c r="AI2198" s="3">
        <f t="shared" si="143"/>
        <v>565.00968</v>
      </c>
      <c r="AJ2198">
        <v>0</v>
      </c>
      <c r="AK2198">
        <v>0</v>
      </c>
      <c r="AL2198">
        <v>0</v>
      </c>
      <c r="AM2198">
        <f t="shared" si="145"/>
        <v>0</v>
      </c>
      <c r="AN2198">
        <v>530</v>
      </c>
      <c r="AO2198">
        <v>0</v>
      </c>
    </row>
    <row r="2199" spans="1:42" hidden="1" x14ac:dyDescent="0.3">
      <c r="A2199">
        <v>12285</v>
      </c>
      <c r="B2199">
        <v>225771</v>
      </c>
      <c r="C2199">
        <v>257384</v>
      </c>
      <c r="D2199">
        <v>6641</v>
      </c>
      <c r="G2199" t="s">
        <v>2018</v>
      </c>
      <c r="H2199" t="s">
        <v>2019</v>
      </c>
      <c r="I2199">
        <v>0</v>
      </c>
      <c r="J2199" t="s">
        <v>519</v>
      </c>
      <c r="K2199" t="s">
        <v>520</v>
      </c>
      <c r="L2199">
        <v>5</v>
      </c>
      <c r="M2199">
        <v>58</v>
      </c>
      <c r="N2199" t="s">
        <v>617</v>
      </c>
      <c r="O2199" t="s">
        <v>618</v>
      </c>
      <c r="P2199" t="s">
        <v>619</v>
      </c>
      <c r="Q2199" t="s">
        <v>524</v>
      </c>
      <c r="R2199" t="s">
        <v>525</v>
      </c>
      <c r="S2199" t="s">
        <v>526</v>
      </c>
      <c r="T2199" t="s">
        <v>527</v>
      </c>
      <c r="U2199" t="s">
        <v>779</v>
      </c>
      <c r="V2199" t="s">
        <v>780</v>
      </c>
      <c r="W2199" t="s">
        <v>541</v>
      </c>
      <c r="X2199" t="s">
        <v>542</v>
      </c>
      <c r="Y2199" t="s">
        <v>1442</v>
      </c>
      <c r="Z2199" t="s">
        <v>1443</v>
      </c>
      <c r="AA2199" t="s">
        <v>29</v>
      </c>
      <c r="AB2199" s="3">
        <v>524</v>
      </c>
      <c r="AC2199">
        <v>0</v>
      </c>
      <c r="AD2199">
        <v>0</v>
      </c>
      <c r="AE2199" s="3">
        <v>524</v>
      </c>
      <c r="AF2199" s="3">
        <f t="shared" si="144"/>
        <v>0</v>
      </c>
      <c r="AG2199" s="3">
        <v>524</v>
      </c>
      <c r="AH2199" s="3">
        <f t="shared" si="142"/>
        <v>541.29199999999992</v>
      </c>
      <c r="AI2199" s="3">
        <f t="shared" si="143"/>
        <v>558.61334399999998</v>
      </c>
      <c r="AJ2199">
        <v>0</v>
      </c>
      <c r="AK2199">
        <v>0</v>
      </c>
      <c r="AL2199">
        <v>384</v>
      </c>
      <c r="AM2199">
        <f t="shared" si="145"/>
        <v>768</v>
      </c>
      <c r="AN2199">
        <v>140</v>
      </c>
      <c r="AO2199">
        <v>73.28</v>
      </c>
    </row>
    <row r="2200" spans="1:42" hidden="1" x14ac:dyDescent="0.3">
      <c r="A2200">
        <v>12286</v>
      </c>
      <c r="B2200">
        <v>225773</v>
      </c>
      <c r="C2200">
        <v>257386</v>
      </c>
      <c r="D2200">
        <v>6642</v>
      </c>
      <c r="G2200" t="s">
        <v>2020</v>
      </c>
      <c r="H2200" t="s">
        <v>2021</v>
      </c>
      <c r="I2200">
        <v>0</v>
      </c>
      <c r="J2200" t="s">
        <v>519</v>
      </c>
      <c r="K2200" t="s">
        <v>520</v>
      </c>
      <c r="L2200">
        <v>5</v>
      </c>
      <c r="M2200">
        <v>58</v>
      </c>
      <c r="N2200" t="s">
        <v>617</v>
      </c>
      <c r="O2200" t="s">
        <v>618</v>
      </c>
      <c r="P2200" t="s">
        <v>619</v>
      </c>
      <c r="Q2200" t="s">
        <v>524</v>
      </c>
      <c r="R2200" t="s">
        <v>525</v>
      </c>
      <c r="S2200" t="s">
        <v>526</v>
      </c>
      <c r="T2200" t="s">
        <v>527</v>
      </c>
      <c r="U2200" t="s">
        <v>779</v>
      </c>
      <c r="V2200" t="s">
        <v>780</v>
      </c>
      <c r="W2200" t="s">
        <v>541</v>
      </c>
      <c r="X2200" t="s">
        <v>542</v>
      </c>
      <c r="Y2200" t="s">
        <v>1442</v>
      </c>
      <c r="Z2200" t="s">
        <v>1443</v>
      </c>
      <c r="AA2200" t="s">
        <v>29</v>
      </c>
      <c r="AB2200" s="3">
        <v>524</v>
      </c>
      <c r="AC2200">
        <v>0</v>
      </c>
      <c r="AD2200">
        <v>0</v>
      </c>
      <c r="AE2200" s="3">
        <v>524</v>
      </c>
      <c r="AF2200" s="3">
        <f t="shared" si="144"/>
        <v>0</v>
      </c>
      <c r="AG2200" s="3">
        <v>524</v>
      </c>
      <c r="AH2200" s="3">
        <f t="shared" si="142"/>
        <v>541.29199999999992</v>
      </c>
      <c r="AI2200" s="3">
        <f t="shared" si="143"/>
        <v>558.61334399999998</v>
      </c>
      <c r="AJ2200">
        <v>0</v>
      </c>
      <c r="AK2200">
        <v>0</v>
      </c>
      <c r="AL2200">
        <v>384</v>
      </c>
      <c r="AM2200">
        <f t="shared" si="145"/>
        <v>768</v>
      </c>
      <c r="AN2200">
        <v>140</v>
      </c>
      <c r="AO2200">
        <v>73.28</v>
      </c>
    </row>
    <row r="2201" spans="1:42" hidden="1" x14ac:dyDescent="0.3">
      <c r="A2201">
        <v>12287</v>
      </c>
      <c r="B2201">
        <v>225775</v>
      </c>
      <c r="C2201">
        <v>257388</v>
      </c>
      <c r="D2201">
        <v>6643</v>
      </c>
      <c r="G2201" t="s">
        <v>2022</v>
      </c>
      <c r="H2201" t="s">
        <v>2023</v>
      </c>
      <c r="I2201">
        <v>0</v>
      </c>
      <c r="J2201" t="s">
        <v>519</v>
      </c>
      <c r="K2201" t="s">
        <v>520</v>
      </c>
      <c r="L2201">
        <v>5</v>
      </c>
      <c r="M2201">
        <v>58</v>
      </c>
      <c r="N2201" t="s">
        <v>617</v>
      </c>
      <c r="O2201" t="s">
        <v>618</v>
      </c>
      <c r="P2201" t="s">
        <v>619</v>
      </c>
      <c r="Q2201" t="s">
        <v>524</v>
      </c>
      <c r="R2201" t="s">
        <v>525</v>
      </c>
      <c r="S2201" t="s">
        <v>526</v>
      </c>
      <c r="T2201" t="s">
        <v>527</v>
      </c>
      <c r="U2201" t="s">
        <v>779</v>
      </c>
      <c r="V2201" t="s">
        <v>780</v>
      </c>
      <c r="W2201" t="s">
        <v>541</v>
      </c>
      <c r="X2201" t="s">
        <v>542</v>
      </c>
      <c r="Y2201" t="s">
        <v>1442</v>
      </c>
      <c r="Z2201" t="s">
        <v>1443</v>
      </c>
      <c r="AA2201" t="s">
        <v>29</v>
      </c>
      <c r="AB2201" s="3">
        <v>524</v>
      </c>
      <c r="AC2201">
        <v>0</v>
      </c>
      <c r="AD2201">
        <v>0</v>
      </c>
      <c r="AE2201" s="3">
        <v>524</v>
      </c>
      <c r="AF2201" s="3">
        <f t="shared" si="144"/>
        <v>0</v>
      </c>
      <c r="AG2201" s="3">
        <v>524</v>
      </c>
      <c r="AH2201" s="3">
        <f t="shared" si="142"/>
        <v>541.29199999999992</v>
      </c>
      <c r="AI2201" s="3">
        <f t="shared" si="143"/>
        <v>558.61334399999998</v>
      </c>
      <c r="AJ2201">
        <v>0</v>
      </c>
      <c r="AK2201">
        <v>0</v>
      </c>
      <c r="AL2201">
        <v>396</v>
      </c>
      <c r="AM2201">
        <f t="shared" si="145"/>
        <v>792</v>
      </c>
      <c r="AN2201">
        <v>128</v>
      </c>
      <c r="AO2201">
        <v>75.569999999999993</v>
      </c>
    </row>
    <row r="2202" spans="1:42" hidden="1" x14ac:dyDescent="0.3">
      <c r="A2202">
        <v>10758</v>
      </c>
      <c r="B2202">
        <v>201700</v>
      </c>
      <c r="C2202">
        <v>239181</v>
      </c>
      <c r="D2202">
        <v>74</v>
      </c>
      <c r="G2202" t="s">
        <v>786</v>
      </c>
      <c r="H2202" t="s">
        <v>787</v>
      </c>
      <c r="I2202">
        <v>0</v>
      </c>
      <c r="J2202" t="s">
        <v>519</v>
      </c>
      <c r="K2202" t="s">
        <v>520</v>
      </c>
      <c r="L2202">
        <v>6</v>
      </c>
      <c r="M2202">
        <v>61</v>
      </c>
      <c r="N2202" t="s">
        <v>788</v>
      </c>
      <c r="O2202" t="s">
        <v>545</v>
      </c>
      <c r="P2202" t="s">
        <v>546</v>
      </c>
      <c r="Q2202" t="s">
        <v>524</v>
      </c>
      <c r="R2202" t="s">
        <v>525</v>
      </c>
      <c r="S2202" t="s">
        <v>526</v>
      </c>
      <c r="T2202" t="s">
        <v>527</v>
      </c>
      <c r="U2202" t="s">
        <v>528</v>
      </c>
      <c r="V2202" t="s">
        <v>529</v>
      </c>
      <c r="W2202" t="s">
        <v>541</v>
      </c>
      <c r="X2202" t="s">
        <v>542</v>
      </c>
      <c r="Y2202" t="s">
        <v>532</v>
      </c>
      <c r="Z2202" t="s">
        <v>533</v>
      </c>
      <c r="AA2202" t="s">
        <v>28</v>
      </c>
      <c r="AB2202" s="3">
        <v>500</v>
      </c>
      <c r="AC2202">
        <v>0</v>
      </c>
      <c r="AD2202">
        <v>0</v>
      </c>
      <c r="AE2202" s="3">
        <v>500</v>
      </c>
      <c r="AF2202" s="3">
        <f t="shared" si="144"/>
        <v>0</v>
      </c>
      <c r="AG2202" s="3">
        <v>500</v>
      </c>
      <c r="AH2202" s="3">
        <f t="shared" si="142"/>
        <v>516.5</v>
      </c>
      <c r="AI2202" s="3">
        <f t="shared" si="143"/>
        <v>533.02800000000002</v>
      </c>
      <c r="AJ2202">
        <v>0</v>
      </c>
      <c r="AK2202">
        <v>0</v>
      </c>
      <c r="AL2202">
        <v>490.88</v>
      </c>
      <c r="AM2202">
        <f t="shared" si="145"/>
        <v>981.76</v>
      </c>
      <c r="AN2202">
        <v>9.1199999999999992</v>
      </c>
      <c r="AO2202">
        <v>98.18</v>
      </c>
    </row>
    <row r="2203" spans="1:42" hidden="1" x14ac:dyDescent="0.3">
      <c r="A2203">
        <v>12303</v>
      </c>
      <c r="B2203">
        <v>231896</v>
      </c>
      <c r="C2203">
        <v>256312</v>
      </c>
      <c r="D2203">
        <v>6503</v>
      </c>
      <c r="G2203" t="s">
        <v>2046</v>
      </c>
      <c r="H2203" t="s">
        <v>2047</v>
      </c>
      <c r="I2203">
        <v>0</v>
      </c>
      <c r="J2203" t="s">
        <v>519</v>
      </c>
      <c r="K2203" t="s">
        <v>520</v>
      </c>
      <c r="L2203">
        <v>5</v>
      </c>
      <c r="M2203">
        <v>58</v>
      </c>
      <c r="N2203" t="s">
        <v>617</v>
      </c>
      <c r="O2203" t="s">
        <v>618</v>
      </c>
      <c r="P2203" t="s">
        <v>619</v>
      </c>
      <c r="Q2203" t="s">
        <v>524</v>
      </c>
      <c r="R2203" t="s">
        <v>525</v>
      </c>
      <c r="S2203" t="s">
        <v>526</v>
      </c>
      <c r="T2203" t="s">
        <v>527</v>
      </c>
      <c r="U2203" t="s">
        <v>779</v>
      </c>
      <c r="V2203" t="s">
        <v>780</v>
      </c>
      <c r="W2203" t="s">
        <v>541</v>
      </c>
      <c r="X2203" t="s">
        <v>542</v>
      </c>
      <c r="Y2203" t="s">
        <v>1102</v>
      </c>
      <c r="Z2203" t="s">
        <v>1103</v>
      </c>
      <c r="AA2203" t="s">
        <v>24</v>
      </c>
      <c r="AB2203" s="3">
        <v>4860</v>
      </c>
      <c r="AC2203">
        <v>0</v>
      </c>
      <c r="AD2203">
        <v>0</v>
      </c>
      <c r="AE2203" s="3">
        <v>4860</v>
      </c>
      <c r="AF2203" s="3">
        <f t="shared" si="144"/>
        <v>0</v>
      </c>
      <c r="AG2203" s="3">
        <v>4860</v>
      </c>
      <c r="AH2203" s="3">
        <f t="shared" si="142"/>
        <v>5020.3799999999992</v>
      </c>
      <c r="AI2203" s="3">
        <f t="shared" si="143"/>
        <v>5181.0321599999997</v>
      </c>
      <c r="AJ2203">
        <v>0</v>
      </c>
      <c r="AK2203">
        <v>0</v>
      </c>
      <c r="AL2203">
        <v>0</v>
      </c>
      <c r="AM2203">
        <f t="shared" si="145"/>
        <v>0</v>
      </c>
      <c r="AN2203">
        <v>4860</v>
      </c>
      <c r="AO2203">
        <v>0</v>
      </c>
    </row>
    <row r="2204" spans="1:42" hidden="1" x14ac:dyDescent="0.3">
      <c r="A2204">
        <v>12304</v>
      </c>
      <c r="B2204">
        <v>231897</v>
      </c>
      <c r="C2204">
        <v>256313</v>
      </c>
      <c r="D2204">
        <v>6504</v>
      </c>
      <c r="G2204" t="s">
        <v>2050</v>
      </c>
      <c r="H2204" t="s">
        <v>2051</v>
      </c>
      <c r="I2204">
        <v>0</v>
      </c>
      <c r="J2204" t="s">
        <v>519</v>
      </c>
      <c r="K2204" t="s">
        <v>520</v>
      </c>
      <c r="L2204">
        <v>5</v>
      </c>
      <c r="M2204">
        <v>58</v>
      </c>
      <c r="N2204" t="s">
        <v>617</v>
      </c>
      <c r="O2204" t="s">
        <v>618</v>
      </c>
      <c r="P2204" t="s">
        <v>619</v>
      </c>
      <c r="Q2204" t="s">
        <v>524</v>
      </c>
      <c r="R2204" t="s">
        <v>525</v>
      </c>
      <c r="S2204" t="s">
        <v>526</v>
      </c>
      <c r="T2204" t="s">
        <v>527</v>
      </c>
      <c r="U2204" t="s">
        <v>779</v>
      </c>
      <c r="V2204" t="s">
        <v>780</v>
      </c>
      <c r="W2204" t="s">
        <v>541</v>
      </c>
      <c r="X2204" t="s">
        <v>542</v>
      </c>
      <c r="Y2204" t="s">
        <v>1102</v>
      </c>
      <c r="Z2204" t="s">
        <v>1103</v>
      </c>
      <c r="AA2204" t="s">
        <v>24</v>
      </c>
      <c r="AB2204" s="3">
        <v>4860</v>
      </c>
      <c r="AC2204">
        <v>0</v>
      </c>
      <c r="AD2204">
        <v>0</v>
      </c>
      <c r="AE2204" s="3">
        <v>4860</v>
      </c>
      <c r="AF2204" s="3">
        <f t="shared" si="144"/>
        <v>0</v>
      </c>
      <c r="AG2204" s="3">
        <v>4860</v>
      </c>
      <c r="AH2204" s="3">
        <f t="shared" si="142"/>
        <v>5020.3799999999992</v>
      </c>
      <c r="AI2204" s="3">
        <f t="shared" si="143"/>
        <v>5181.0321599999997</v>
      </c>
      <c r="AJ2204">
        <v>0</v>
      </c>
      <c r="AK2204">
        <v>0</v>
      </c>
      <c r="AL2204">
        <v>0</v>
      </c>
      <c r="AM2204">
        <f t="shared" si="145"/>
        <v>0</v>
      </c>
      <c r="AN2204">
        <v>4860</v>
      </c>
      <c r="AO2204">
        <v>0</v>
      </c>
    </row>
    <row r="2205" spans="1:42" hidden="1" x14ac:dyDescent="0.3">
      <c r="A2205">
        <v>10880</v>
      </c>
      <c r="B2205">
        <v>224891</v>
      </c>
      <c r="C2205">
        <v>257061</v>
      </c>
      <c r="D2205">
        <v>196</v>
      </c>
      <c r="G2205" t="s">
        <v>1069</v>
      </c>
      <c r="H2205" t="s">
        <v>1070</v>
      </c>
      <c r="I2205">
        <v>0</v>
      </c>
      <c r="J2205" t="s">
        <v>519</v>
      </c>
      <c r="K2205" t="s">
        <v>520</v>
      </c>
      <c r="L2205">
        <v>3</v>
      </c>
      <c r="M2205">
        <v>37</v>
      </c>
      <c r="N2205" t="s">
        <v>1071</v>
      </c>
      <c r="O2205" t="s">
        <v>1072</v>
      </c>
      <c r="P2205" t="s">
        <v>1073</v>
      </c>
      <c r="Q2205" t="s">
        <v>524</v>
      </c>
      <c r="R2205" t="s">
        <v>525</v>
      </c>
      <c r="S2205" t="s">
        <v>526</v>
      </c>
      <c r="T2205" t="s">
        <v>527</v>
      </c>
      <c r="U2205" t="s">
        <v>539</v>
      </c>
      <c r="V2205" t="s">
        <v>540</v>
      </c>
      <c r="W2205" t="s">
        <v>541</v>
      </c>
      <c r="X2205" t="s">
        <v>542</v>
      </c>
      <c r="Y2205" t="s">
        <v>532</v>
      </c>
      <c r="Z2205" t="s">
        <v>533</v>
      </c>
      <c r="AA2205" t="s">
        <v>28</v>
      </c>
      <c r="AB2205" s="3">
        <v>500</v>
      </c>
      <c r="AC2205">
        <v>0</v>
      </c>
      <c r="AD2205">
        <v>0</v>
      </c>
      <c r="AE2205" s="3">
        <v>500</v>
      </c>
      <c r="AF2205" s="3">
        <f t="shared" si="144"/>
        <v>0</v>
      </c>
      <c r="AG2205" s="3">
        <v>500</v>
      </c>
      <c r="AH2205" s="3">
        <f t="shared" si="142"/>
        <v>516.5</v>
      </c>
      <c r="AI2205" s="3">
        <f t="shared" si="143"/>
        <v>533.02800000000002</v>
      </c>
      <c r="AJ2205">
        <v>0</v>
      </c>
      <c r="AK2205">
        <v>0</v>
      </c>
      <c r="AL2205">
        <v>0</v>
      </c>
      <c r="AM2205">
        <f t="shared" si="145"/>
        <v>0</v>
      </c>
      <c r="AN2205">
        <v>500</v>
      </c>
      <c r="AO2205">
        <v>0</v>
      </c>
    </row>
    <row r="2206" spans="1:42" hidden="1" x14ac:dyDescent="0.3">
      <c r="A2206">
        <v>12645</v>
      </c>
      <c r="B2206">
        <v>224087</v>
      </c>
      <c r="C2206">
        <v>256678</v>
      </c>
      <c r="D2206">
        <v>8661</v>
      </c>
      <c r="G2206" t="s">
        <v>2259</v>
      </c>
      <c r="H2206" t="s">
        <v>2260</v>
      </c>
      <c r="I2206">
        <v>0</v>
      </c>
      <c r="J2206" t="s">
        <v>519</v>
      </c>
      <c r="K2206" t="s">
        <v>520</v>
      </c>
      <c r="L2206">
        <v>5</v>
      </c>
      <c r="M2206">
        <v>58</v>
      </c>
      <c r="N2206" t="s">
        <v>617</v>
      </c>
      <c r="O2206" t="s">
        <v>618</v>
      </c>
      <c r="P2206" t="s">
        <v>619</v>
      </c>
      <c r="Q2206" t="s">
        <v>524</v>
      </c>
      <c r="R2206" t="s">
        <v>525</v>
      </c>
      <c r="S2206" t="s">
        <v>526</v>
      </c>
      <c r="T2206" t="s">
        <v>527</v>
      </c>
      <c r="U2206" t="s">
        <v>779</v>
      </c>
      <c r="V2206" t="s">
        <v>780</v>
      </c>
      <c r="W2206" t="s">
        <v>541</v>
      </c>
      <c r="X2206" t="s">
        <v>542</v>
      </c>
      <c r="Y2206" t="s">
        <v>706</v>
      </c>
      <c r="Z2206" t="s">
        <v>707</v>
      </c>
      <c r="AA2206" t="s">
        <v>28</v>
      </c>
      <c r="AB2206" s="3">
        <v>452</v>
      </c>
      <c r="AC2206">
        <v>0</v>
      </c>
      <c r="AD2206">
        <v>0</v>
      </c>
      <c r="AE2206" s="3">
        <v>452</v>
      </c>
      <c r="AF2206" s="3">
        <f t="shared" si="144"/>
        <v>0</v>
      </c>
      <c r="AG2206" s="3">
        <v>452</v>
      </c>
      <c r="AH2206" s="3">
        <f t="shared" si="142"/>
        <v>466.91599999999994</v>
      </c>
      <c r="AI2206" s="3">
        <f t="shared" si="143"/>
        <v>481.85731199999998</v>
      </c>
      <c r="AJ2206">
        <v>0</v>
      </c>
      <c r="AK2206">
        <v>0</v>
      </c>
      <c r="AL2206">
        <v>0</v>
      </c>
      <c r="AM2206">
        <f t="shared" si="145"/>
        <v>0</v>
      </c>
      <c r="AN2206">
        <v>452</v>
      </c>
      <c r="AO2206">
        <v>0</v>
      </c>
    </row>
    <row r="2207" spans="1:42" hidden="1" x14ac:dyDescent="0.3">
      <c r="A2207">
        <v>12288</v>
      </c>
      <c r="B2207">
        <v>225774</v>
      </c>
      <c r="C2207">
        <v>257387</v>
      </c>
      <c r="D2207">
        <v>6644</v>
      </c>
      <c r="G2207" t="s">
        <v>2026</v>
      </c>
      <c r="H2207" t="s">
        <v>2027</v>
      </c>
      <c r="I2207">
        <v>0</v>
      </c>
      <c r="J2207" t="s">
        <v>519</v>
      </c>
      <c r="K2207" t="s">
        <v>520</v>
      </c>
      <c r="L2207">
        <v>5</v>
      </c>
      <c r="M2207">
        <v>58</v>
      </c>
      <c r="N2207" t="s">
        <v>617</v>
      </c>
      <c r="O2207" t="s">
        <v>618</v>
      </c>
      <c r="P2207" t="s">
        <v>619</v>
      </c>
      <c r="Q2207" t="s">
        <v>524</v>
      </c>
      <c r="R2207" t="s">
        <v>525</v>
      </c>
      <c r="S2207" t="s">
        <v>526</v>
      </c>
      <c r="T2207" t="s">
        <v>527</v>
      </c>
      <c r="U2207" t="s">
        <v>779</v>
      </c>
      <c r="V2207" t="s">
        <v>780</v>
      </c>
      <c r="W2207" t="s">
        <v>541</v>
      </c>
      <c r="X2207" t="s">
        <v>542</v>
      </c>
      <c r="Y2207" t="s">
        <v>1442</v>
      </c>
      <c r="Z2207" t="s">
        <v>1443</v>
      </c>
      <c r="AA2207" t="s">
        <v>29</v>
      </c>
      <c r="AB2207" s="3">
        <v>524</v>
      </c>
      <c r="AC2207">
        <v>0</v>
      </c>
      <c r="AD2207">
        <v>0</v>
      </c>
      <c r="AE2207" s="3">
        <v>524</v>
      </c>
      <c r="AF2207" s="3">
        <f t="shared" si="144"/>
        <v>0</v>
      </c>
      <c r="AG2207" s="3">
        <v>524</v>
      </c>
      <c r="AH2207" s="3">
        <f t="shared" si="142"/>
        <v>541.29199999999992</v>
      </c>
      <c r="AI2207" s="3">
        <f t="shared" si="143"/>
        <v>558.61334399999998</v>
      </c>
      <c r="AJ2207">
        <v>0</v>
      </c>
      <c r="AK2207">
        <v>0</v>
      </c>
      <c r="AL2207">
        <v>0</v>
      </c>
      <c r="AM2207">
        <f t="shared" si="145"/>
        <v>0</v>
      </c>
      <c r="AN2207">
        <v>524</v>
      </c>
      <c r="AO2207">
        <v>0</v>
      </c>
    </row>
    <row r="2208" spans="1:42" hidden="1" x14ac:dyDescent="0.3">
      <c r="A2208">
        <v>12302</v>
      </c>
      <c r="B2208">
        <v>225802</v>
      </c>
      <c r="C2208">
        <v>257412</v>
      </c>
      <c r="D2208">
        <v>6502</v>
      </c>
      <c r="G2208" t="s">
        <v>2044</v>
      </c>
      <c r="H2208" t="s">
        <v>2045</v>
      </c>
      <c r="I2208">
        <v>0</v>
      </c>
      <c r="J2208" t="s">
        <v>519</v>
      </c>
      <c r="K2208" t="s">
        <v>520</v>
      </c>
      <c r="L2208">
        <v>5</v>
      </c>
      <c r="M2208">
        <v>58</v>
      </c>
      <c r="N2208" t="s">
        <v>617</v>
      </c>
      <c r="O2208" t="s">
        <v>618</v>
      </c>
      <c r="P2208" t="s">
        <v>619</v>
      </c>
      <c r="Q2208" t="s">
        <v>524</v>
      </c>
      <c r="R2208" t="s">
        <v>525</v>
      </c>
      <c r="S2208" t="s">
        <v>526</v>
      </c>
      <c r="T2208" t="s">
        <v>527</v>
      </c>
      <c r="U2208" t="s">
        <v>779</v>
      </c>
      <c r="V2208" t="s">
        <v>780</v>
      </c>
      <c r="W2208" t="s">
        <v>541</v>
      </c>
      <c r="X2208" t="s">
        <v>542</v>
      </c>
      <c r="Y2208" t="s">
        <v>1442</v>
      </c>
      <c r="Z2208" t="s">
        <v>1443</v>
      </c>
      <c r="AA2208" t="s">
        <v>29</v>
      </c>
      <c r="AB2208" s="3">
        <v>524</v>
      </c>
      <c r="AC2208">
        <v>0</v>
      </c>
      <c r="AD2208">
        <v>0</v>
      </c>
      <c r="AE2208" s="3">
        <v>524</v>
      </c>
      <c r="AF2208" s="3">
        <f t="shared" si="144"/>
        <v>0</v>
      </c>
      <c r="AG2208" s="3">
        <v>524</v>
      </c>
      <c r="AH2208" s="3">
        <f t="shared" si="142"/>
        <v>541.29199999999992</v>
      </c>
      <c r="AI2208" s="3">
        <f t="shared" si="143"/>
        <v>558.61334399999998</v>
      </c>
      <c r="AJ2208">
        <v>0</v>
      </c>
      <c r="AK2208">
        <v>0</v>
      </c>
      <c r="AL2208">
        <v>276</v>
      </c>
      <c r="AM2208">
        <f t="shared" si="145"/>
        <v>552</v>
      </c>
      <c r="AN2208">
        <v>248</v>
      </c>
      <c r="AO2208">
        <v>52.67</v>
      </c>
    </row>
    <row r="2209" spans="1:41" hidden="1" x14ac:dyDescent="0.3">
      <c r="A2209">
        <v>12303</v>
      </c>
      <c r="B2209">
        <v>225801</v>
      </c>
      <c r="C2209">
        <v>257411</v>
      </c>
      <c r="D2209">
        <v>6503</v>
      </c>
      <c r="G2209" t="s">
        <v>2046</v>
      </c>
      <c r="H2209" t="s">
        <v>2047</v>
      </c>
      <c r="I2209">
        <v>0</v>
      </c>
      <c r="J2209" t="s">
        <v>519</v>
      </c>
      <c r="K2209" t="s">
        <v>520</v>
      </c>
      <c r="L2209">
        <v>5</v>
      </c>
      <c r="M2209">
        <v>58</v>
      </c>
      <c r="N2209" t="s">
        <v>617</v>
      </c>
      <c r="O2209" t="s">
        <v>618</v>
      </c>
      <c r="P2209" t="s">
        <v>619</v>
      </c>
      <c r="Q2209" t="s">
        <v>524</v>
      </c>
      <c r="R2209" t="s">
        <v>525</v>
      </c>
      <c r="S2209" t="s">
        <v>526</v>
      </c>
      <c r="T2209" t="s">
        <v>527</v>
      </c>
      <c r="U2209" t="s">
        <v>779</v>
      </c>
      <c r="V2209" t="s">
        <v>780</v>
      </c>
      <c r="W2209" t="s">
        <v>541</v>
      </c>
      <c r="X2209" t="s">
        <v>542</v>
      </c>
      <c r="Y2209" t="s">
        <v>1442</v>
      </c>
      <c r="Z2209" t="s">
        <v>1443</v>
      </c>
      <c r="AA2209" t="s">
        <v>29</v>
      </c>
      <c r="AB2209" s="3">
        <v>524</v>
      </c>
      <c r="AC2209">
        <v>0</v>
      </c>
      <c r="AD2209">
        <v>0</v>
      </c>
      <c r="AE2209" s="3">
        <v>524</v>
      </c>
      <c r="AF2209" s="3">
        <f t="shared" si="144"/>
        <v>0</v>
      </c>
      <c r="AG2209" s="3">
        <v>524</v>
      </c>
      <c r="AH2209" s="3">
        <f t="shared" si="142"/>
        <v>541.29199999999992</v>
      </c>
      <c r="AI2209" s="3">
        <f t="shared" si="143"/>
        <v>558.61334399999998</v>
      </c>
      <c r="AJ2209">
        <v>0</v>
      </c>
      <c r="AK2209">
        <v>0</v>
      </c>
      <c r="AL2209">
        <v>276</v>
      </c>
      <c r="AM2209">
        <f t="shared" si="145"/>
        <v>552</v>
      </c>
      <c r="AN2209">
        <v>248</v>
      </c>
      <c r="AO2209">
        <v>52.67</v>
      </c>
    </row>
    <row r="2210" spans="1:41" hidden="1" x14ac:dyDescent="0.3">
      <c r="A2210">
        <v>10728</v>
      </c>
      <c r="B2210">
        <v>205414</v>
      </c>
      <c r="C2210">
        <v>242837</v>
      </c>
      <c r="D2210">
        <v>44</v>
      </c>
      <c r="G2210" t="s">
        <v>717</v>
      </c>
      <c r="H2210" t="s">
        <v>718</v>
      </c>
      <c r="I2210">
        <v>0</v>
      </c>
      <c r="J2210" t="s">
        <v>519</v>
      </c>
      <c r="K2210" t="s">
        <v>520</v>
      </c>
      <c r="L2210">
        <v>3</v>
      </c>
      <c r="M2210">
        <v>34</v>
      </c>
      <c r="N2210" t="s">
        <v>719</v>
      </c>
      <c r="O2210" t="s">
        <v>570</v>
      </c>
      <c r="P2210" t="s">
        <v>571</v>
      </c>
      <c r="Q2210" t="s">
        <v>524</v>
      </c>
      <c r="R2210" t="s">
        <v>525</v>
      </c>
      <c r="S2210" t="s">
        <v>526</v>
      </c>
      <c r="T2210" t="s">
        <v>527</v>
      </c>
      <c r="U2210" t="s">
        <v>720</v>
      </c>
      <c r="V2210" t="s">
        <v>721</v>
      </c>
      <c r="W2210" t="s">
        <v>541</v>
      </c>
      <c r="X2210" t="s">
        <v>542</v>
      </c>
      <c r="Y2210" t="s">
        <v>532</v>
      </c>
      <c r="Z2210" t="s">
        <v>533</v>
      </c>
      <c r="AA2210" t="s">
        <v>28</v>
      </c>
      <c r="AB2210" s="3">
        <v>447</v>
      </c>
      <c r="AC2210">
        <v>0</v>
      </c>
      <c r="AD2210">
        <v>0</v>
      </c>
      <c r="AE2210" s="3">
        <v>447</v>
      </c>
      <c r="AF2210" s="3">
        <f t="shared" si="144"/>
        <v>0</v>
      </c>
      <c r="AG2210" s="3">
        <v>447</v>
      </c>
      <c r="AH2210" s="3">
        <f t="shared" si="142"/>
        <v>461.75099999999998</v>
      </c>
      <c r="AI2210" s="3">
        <f t="shared" si="143"/>
        <v>476.52703199999996</v>
      </c>
      <c r="AJ2210">
        <v>0</v>
      </c>
      <c r="AK2210">
        <v>0</v>
      </c>
      <c r="AL2210">
        <v>0</v>
      </c>
      <c r="AM2210">
        <f t="shared" si="145"/>
        <v>0</v>
      </c>
      <c r="AN2210">
        <v>447</v>
      </c>
      <c r="AO2210">
        <v>0</v>
      </c>
    </row>
    <row r="2211" spans="1:41" hidden="1" x14ac:dyDescent="0.3">
      <c r="A2211">
        <v>12308</v>
      </c>
      <c r="B2211">
        <v>231888</v>
      </c>
      <c r="C2211">
        <v>256304</v>
      </c>
      <c r="D2211">
        <v>6508</v>
      </c>
      <c r="G2211" t="s">
        <v>2064</v>
      </c>
      <c r="H2211" t="s">
        <v>2065</v>
      </c>
      <c r="I2211">
        <v>0</v>
      </c>
      <c r="J2211" t="s">
        <v>519</v>
      </c>
      <c r="K2211" t="s">
        <v>520</v>
      </c>
      <c r="L2211">
        <v>5</v>
      </c>
      <c r="M2211">
        <v>58</v>
      </c>
      <c r="N2211" t="s">
        <v>617</v>
      </c>
      <c r="O2211" t="s">
        <v>618</v>
      </c>
      <c r="P2211" t="s">
        <v>619</v>
      </c>
      <c r="Q2211" t="s">
        <v>524</v>
      </c>
      <c r="R2211" t="s">
        <v>525</v>
      </c>
      <c r="S2211" t="s">
        <v>526</v>
      </c>
      <c r="T2211" t="s">
        <v>527</v>
      </c>
      <c r="U2211" t="s">
        <v>779</v>
      </c>
      <c r="V2211" t="s">
        <v>780</v>
      </c>
      <c r="W2211" t="s">
        <v>541</v>
      </c>
      <c r="X2211" t="s">
        <v>542</v>
      </c>
      <c r="Y2211" t="s">
        <v>1102</v>
      </c>
      <c r="Z2211" t="s">
        <v>1103</v>
      </c>
      <c r="AA2211" t="s">
        <v>24</v>
      </c>
      <c r="AB2211" s="3">
        <v>4860</v>
      </c>
      <c r="AC2211">
        <v>0</v>
      </c>
      <c r="AD2211">
        <v>0</v>
      </c>
      <c r="AE2211" s="3">
        <v>4860</v>
      </c>
      <c r="AF2211" s="3">
        <f t="shared" si="144"/>
        <v>0</v>
      </c>
      <c r="AG2211" s="3">
        <v>4860</v>
      </c>
      <c r="AH2211" s="3">
        <f t="shared" si="142"/>
        <v>5020.3799999999992</v>
      </c>
      <c r="AI2211" s="3">
        <f t="shared" si="143"/>
        <v>5181.0321599999997</v>
      </c>
      <c r="AJ2211">
        <v>0</v>
      </c>
      <c r="AK2211">
        <v>0</v>
      </c>
      <c r="AL2211">
        <v>1130.43</v>
      </c>
      <c r="AM2211">
        <f t="shared" si="145"/>
        <v>2260.86</v>
      </c>
      <c r="AN2211">
        <v>3729.57</v>
      </c>
      <c r="AO2211">
        <v>23.26</v>
      </c>
    </row>
    <row r="2212" spans="1:41" hidden="1" x14ac:dyDescent="0.3">
      <c r="A2212">
        <v>11106</v>
      </c>
      <c r="B2212">
        <v>207397</v>
      </c>
      <c r="C2212">
        <v>244790</v>
      </c>
      <c r="D2212">
        <v>422</v>
      </c>
      <c r="G2212" t="s">
        <v>1418</v>
      </c>
      <c r="H2212" t="s">
        <v>1419</v>
      </c>
      <c r="I2212">
        <v>0</v>
      </c>
      <c r="J2212" t="s">
        <v>519</v>
      </c>
      <c r="K2212" t="s">
        <v>520</v>
      </c>
      <c r="L2212">
        <v>3</v>
      </c>
      <c r="M2212">
        <v>37</v>
      </c>
      <c r="N2212" t="s">
        <v>1071</v>
      </c>
      <c r="O2212" t="s">
        <v>1072</v>
      </c>
      <c r="P2212" t="s">
        <v>1073</v>
      </c>
      <c r="Q2212" t="s">
        <v>524</v>
      </c>
      <c r="R2212" t="s">
        <v>525</v>
      </c>
      <c r="S2212" t="s">
        <v>526</v>
      </c>
      <c r="T2212" t="s">
        <v>527</v>
      </c>
      <c r="U2212" t="s">
        <v>720</v>
      </c>
      <c r="V2212" t="s">
        <v>721</v>
      </c>
      <c r="W2212" t="s">
        <v>541</v>
      </c>
      <c r="X2212" t="s">
        <v>542</v>
      </c>
      <c r="Y2212" t="s">
        <v>532</v>
      </c>
      <c r="Z2212" t="s">
        <v>533</v>
      </c>
      <c r="AA2212" t="s">
        <v>28</v>
      </c>
      <c r="AB2212" s="3">
        <v>447</v>
      </c>
      <c r="AC2212">
        <v>0</v>
      </c>
      <c r="AD2212">
        <v>0</v>
      </c>
      <c r="AE2212" s="3">
        <v>447</v>
      </c>
      <c r="AF2212" s="3">
        <f t="shared" si="144"/>
        <v>0</v>
      </c>
      <c r="AG2212" s="3">
        <v>447</v>
      </c>
      <c r="AH2212" s="3">
        <f t="shared" si="142"/>
        <v>461.75099999999998</v>
      </c>
      <c r="AI2212" s="3">
        <f t="shared" si="143"/>
        <v>476.52703199999996</v>
      </c>
      <c r="AJ2212">
        <v>0</v>
      </c>
      <c r="AK2212">
        <v>0</v>
      </c>
      <c r="AL2212">
        <v>0</v>
      </c>
      <c r="AM2212">
        <f t="shared" si="145"/>
        <v>0</v>
      </c>
      <c r="AN2212">
        <v>447</v>
      </c>
      <c r="AO2212">
        <v>0</v>
      </c>
    </row>
    <row r="2213" spans="1:41" hidden="1" x14ac:dyDescent="0.3">
      <c r="A2213">
        <v>12304</v>
      </c>
      <c r="B2213">
        <v>225800</v>
      </c>
      <c r="C2213">
        <v>257410</v>
      </c>
      <c r="D2213">
        <v>6504</v>
      </c>
      <c r="G2213" t="s">
        <v>2050</v>
      </c>
      <c r="H2213" t="s">
        <v>2051</v>
      </c>
      <c r="I2213">
        <v>0</v>
      </c>
      <c r="J2213" t="s">
        <v>519</v>
      </c>
      <c r="K2213" t="s">
        <v>520</v>
      </c>
      <c r="L2213">
        <v>5</v>
      </c>
      <c r="M2213">
        <v>58</v>
      </c>
      <c r="N2213" t="s">
        <v>617</v>
      </c>
      <c r="O2213" t="s">
        <v>618</v>
      </c>
      <c r="P2213" t="s">
        <v>619</v>
      </c>
      <c r="Q2213" t="s">
        <v>524</v>
      </c>
      <c r="R2213" t="s">
        <v>525</v>
      </c>
      <c r="S2213" t="s">
        <v>526</v>
      </c>
      <c r="T2213" t="s">
        <v>527</v>
      </c>
      <c r="U2213" t="s">
        <v>779</v>
      </c>
      <c r="V2213" t="s">
        <v>780</v>
      </c>
      <c r="W2213" t="s">
        <v>541</v>
      </c>
      <c r="X2213" t="s">
        <v>542</v>
      </c>
      <c r="Y2213" t="s">
        <v>1442</v>
      </c>
      <c r="Z2213" t="s">
        <v>1443</v>
      </c>
      <c r="AA2213" t="s">
        <v>29</v>
      </c>
      <c r="AB2213" s="3">
        <v>524</v>
      </c>
      <c r="AC2213">
        <v>0</v>
      </c>
      <c r="AD2213">
        <v>0</v>
      </c>
      <c r="AE2213" s="3">
        <v>524</v>
      </c>
      <c r="AF2213" s="3">
        <f t="shared" si="144"/>
        <v>0</v>
      </c>
      <c r="AG2213" s="3">
        <v>524</v>
      </c>
      <c r="AH2213" s="3">
        <f t="shared" si="142"/>
        <v>541.29199999999992</v>
      </c>
      <c r="AI2213" s="3">
        <f t="shared" si="143"/>
        <v>558.61334399999998</v>
      </c>
      <c r="AJ2213">
        <v>0</v>
      </c>
      <c r="AK2213">
        <v>0</v>
      </c>
      <c r="AL2213">
        <v>276</v>
      </c>
      <c r="AM2213">
        <f t="shared" si="145"/>
        <v>552</v>
      </c>
      <c r="AN2213">
        <v>248</v>
      </c>
      <c r="AO2213">
        <v>52.67</v>
      </c>
    </row>
    <row r="2214" spans="1:41" hidden="1" x14ac:dyDescent="0.3">
      <c r="A2214">
        <v>12307</v>
      </c>
      <c r="B2214">
        <v>225795</v>
      </c>
      <c r="C2214">
        <v>257406</v>
      </c>
      <c r="D2214">
        <v>6507</v>
      </c>
      <c r="G2214" t="s">
        <v>2062</v>
      </c>
      <c r="H2214" t="s">
        <v>2063</v>
      </c>
      <c r="I2214">
        <v>0</v>
      </c>
      <c r="J2214" t="s">
        <v>519</v>
      </c>
      <c r="K2214" t="s">
        <v>520</v>
      </c>
      <c r="L2214">
        <v>5</v>
      </c>
      <c r="M2214">
        <v>58</v>
      </c>
      <c r="N2214" t="s">
        <v>617</v>
      </c>
      <c r="O2214" t="s">
        <v>618</v>
      </c>
      <c r="P2214" t="s">
        <v>619</v>
      </c>
      <c r="Q2214" t="s">
        <v>524</v>
      </c>
      <c r="R2214" t="s">
        <v>525</v>
      </c>
      <c r="S2214" t="s">
        <v>526</v>
      </c>
      <c r="T2214" t="s">
        <v>527</v>
      </c>
      <c r="U2214" t="s">
        <v>779</v>
      </c>
      <c r="V2214" t="s">
        <v>780</v>
      </c>
      <c r="W2214" t="s">
        <v>541</v>
      </c>
      <c r="X2214" t="s">
        <v>542</v>
      </c>
      <c r="Y2214" t="s">
        <v>1442</v>
      </c>
      <c r="Z2214" t="s">
        <v>1443</v>
      </c>
      <c r="AA2214" t="s">
        <v>29</v>
      </c>
      <c r="AB2214" s="3">
        <v>524</v>
      </c>
      <c r="AC2214">
        <v>0</v>
      </c>
      <c r="AD2214">
        <v>0</v>
      </c>
      <c r="AE2214" s="3">
        <v>524</v>
      </c>
      <c r="AF2214" s="3">
        <f t="shared" si="144"/>
        <v>0</v>
      </c>
      <c r="AG2214" s="3">
        <v>524</v>
      </c>
      <c r="AH2214" s="3">
        <f t="shared" si="142"/>
        <v>541.29199999999992</v>
      </c>
      <c r="AI2214" s="3">
        <f t="shared" si="143"/>
        <v>558.61334399999998</v>
      </c>
      <c r="AJ2214">
        <v>0</v>
      </c>
      <c r="AK2214">
        <v>0</v>
      </c>
      <c r="AL2214">
        <v>276</v>
      </c>
      <c r="AM2214">
        <f t="shared" si="145"/>
        <v>552</v>
      </c>
      <c r="AN2214">
        <v>248</v>
      </c>
      <c r="AO2214">
        <v>52.67</v>
      </c>
    </row>
    <row r="2215" spans="1:41" hidden="1" x14ac:dyDescent="0.3">
      <c r="A2215">
        <v>12308</v>
      </c>
      <c r="B2215">
        <v>225799</v>
      </c>
      <c r="C2215">
        <v>257409</v>
      </c>
      <c r="D2215">
        <v>6508</v>
      </c>
      <c r="G2215" t="s">
        <v>2064</v>
      </c>
      <c r="H2215" t="s">
        <v>2065</v>
      </c>
      <c r="I2215">
        <v>0</v>
      </c>
      <c r="J2215" t="s">
        <v>519</v>
      </c>
      <c r="K2215" t="s">
        <v>520</v>
      </c>
      <c r="L2215">
        <v>5</v>
      </c>
      <c r="M2215">
        <v>58</v>
      </c>
      <c r="N2215" t="s">
        <v>617</v>
      </c>
      <c r="O2215" t="s">
        <v>618</v>
      </c>
      <c r="P2215" t="s">
        <v>619</v>
      </c>
      <c r="Q2215" t="s">
        <v>524</v>
      </c>
      <c r="R2215" t="s">
        <v>525</v>
      </c>
      <c r="S2215" t="s">
        <v>526</v>
      </c>
      <c r="T2215" t="s">
        <v>527</v>
      </c>
      <c r="U2215" t="s">
        <v>779</v>
      </c>
      <c r="V2215" t="s">
        <v>780</v>
      </c>
      <c r="W2215" t="s">
        <v>541</v>
      </c>
      <c r="X2215" t="s">
        <v>542</v>
      </c>
      <c r="Y2215" t="s">
        <v>1442</v>
      </c>
      <c r="Z2215" t="s">
        <v>1443</v>
      </c>
      <c r="AA2215" t="s">
        <v>29</v>
      </c>
      <c r="AB2215" s="3">
        <v>524</v>
      </c>
      <c r="AC2215">
        <v>0</v>
      </c>
      <c r="AD2215">
        <v>0</v>
      </c>
      <c r="AE2215" s="3">
        <v>524</v>
      </c>
      <c r="AF2215" s="3">
        <f t="shared" si="144"/>
        <v>0</v>
      </c>
      <c r="AG2215" s="3">
        <v>524</v>
      </c>
      <c r="AH2215" s="3">
        <f t="shared" si="142"/>
        <v>541.29199999999992</v>
      </c>
      <c r="AI2215" s="3">
        <f t="shared" si="143"/>
        <v>558.61334399999998</v>
      </c>
      <c r="AJ2215">
        <v>0</v>
      </c>
      <c r="AK2215">
        <v>0</v>
      </c>
      <c r="AL2215">
        <v>516</v>
      </c>
      <c r="AM2215">
        <f t="shared" si="145"/>
        <v>1032</v>
      </c>
      <c r="AN2215">
        <v>8</v>
      </c>
      <c r="AO2215">
        <v>98.47</v>
      </c>
    </row>
    <row r="2216" spans="1:41" hidden="1" x14ac:dyDescent="0.3">
      <c r="A2216">
        <v>12310</v>
      </c>
      <c r="B2216">
        <v>231884</v>
      </c>
      <c r="C2216">
        <v>256300</v>
      </c>
      <c r="D2216">
        <v>6510</v>
      </c>
      <c r="G2216" t="s">
        <v>2068</v>
      </c>
      <c r="H2216" t="s">
        <v>2069</v>
      </c>
      <c r="I2216">
        <v>0</v>
      </c>
      <c r="J2216" t="s">
        <v>519</v>
      </c>
      <c r="K2216" t="s">
        <v>520</v>
      </c>
      <c r="L2216">
        <v>5</v>
      </c>
      <c r="M2216">
        <v>58</v>
      </c>
      <c r="N2216" t="s">
        <v>617</v>
      </c>
      <c r="O2216" t="s">
        <v>618</v>
      </c>
      <c r="P2216" t="s">
        <v>619</v>
      </c>
      <c r="Q2216" t="s">
        <v>524</v>
      </c>
      <c r="R2216" t="s">
        <v>525</v>
      </c>
      <c r="S2216" t="s">
        <v>526</v>
      </c>
      <c r="T2216" t="s">
        <v>527</v>
      </c>
      <c r="U2216" t="s">
        <v>779</v>
      </c>
      <c r="V2216" t="s">
        <v>780</v>
      </c>
      <c r="W2216" t="s">
        <v>541</v>
      </c>
      <c r="X2216" t="s">
        <v>542</v>
      </c>
      <c r="Y2216" t="s">
        <v>1102</v>
      </c>
      <c r="Z2216" t="s">
        <v>1103</v>
      </c>
      <c r="AA2216" t="s">
        <v>24</v>
      </c>
      <c r="AB2216" s="3">
        <v>4860</v>
      </c>
      <c r="AC2216">
        <v>0</v>
      </c>
      <c r="AD2216">
        <v>0</v>
      </c>
      <c r="AE2216" s="3">
        <v>4860</v>
      </c>
      <c r="AF2216" s="3">
        <f t="shared" si="144"/>
        <v>0</v>
      </c>
      <c r="AG2216" s="3">
        <v>4860</v>
      </c>
      <c r="AH2216" s="3">
        <f t="shared" si="142"/>
        <v>5020.3799999999992</v>
      </c>
      <c r="AI2216" s="3">
        <f t="shared" si="143"/>
        <v>5181.0321599999997</v>
      </c>
      <c r="AJ2216">
        <v>0</v>
      </c>
      <c r="AK2216">
        <v>0</v>
      </c>
      <c r="AL2216">
        <v>0</v>
      </c>
      <c r="AM2216">
        <f t="shared" si="145"/>
        <v>0</v>
      </c>
      <c r="AN2216">
        <v>4860</v>
      </c>
      <c r="AO2216">
        <v>0</v>
      </c>
    </row>
    <row r="2217" spans="1:41" hidden="1" x14ac:dyDescent="0.3">
      <c r="A2217">
        <v>12349</v>
      </c>
      <c r="B2217">
        <v>225703</v>
      </c>
      <c r="C2217">
        <v>257331</v>
      </c>
      <c r="D2217">
        <v>6485</v>
      </c>
      <c r="G2217" t="s">
        <v>2134</v>
      </c>
      <c r="H2217" t="s">
        <v>2135</v>
      </c>
      <c r="I2217">
        <v>0</v>
      </c>
      <c r="J2217" t="s">
        <v>519</v>
      </c>
      <c r="K2217" t="s">
        <v>520</v>
      </c>
      <c r="L2217">
        <v>5</v>
      </c>
      <c r="M2217">
        <v>58</v>
      </c>
      <c r="N2217" t="s">
        <v>617</v>
      </c>
      <c r="O2217" t="s">
        <v>618</v>
      </c>
      <c r="P2217" t="s">
        <v>619</v>
      </c>
      <c r="Q2217" t="s">
        <v>524</v>
      </c>
      <c r="R2217" t="s">
        <v>525</v>
      </c>
      <c r="S2217" t="s">
        <v>526</v>
      </c>
      <c r="T2217" t="s">
        <v>527</v>
      </c>
      <c r="U2217" t="s">
        <v>779</v>
      </c>
      <c r="V2217" t="s">
        <v>780</v>
      </c>
      <c r="W2217" t="s">
        <v>541</v>
      </c>
      <c r="X2217" t="s">
        <v>542</v>
      </c>
      <c r="Y2217" t="s">
        <v>1442</v>
      </c>
      <c r="Z2217" t="s">
        <v>1443</v>
      </c>
      <c r="AA2217" t="s">
        <v>29</v>
      </c>
      <c r="AB2217" s="3">
        <v>524</v>
      </c>
      <c r="AC2217">
        <v>0</v>
      </c>
      <c r="AD2217">
        <v>0</v>
      </c>
      <c r="AE2217" s="3">
        <v>524</v>
      </c>
      <c r="AF2217" s="3">
        <f t="shared" si="144"/>
        <v>0</v>
      </c>
      <c r="AG2217" s="3">
        <v>524</v>
      </c>
      <c r="AH2217" s="3">
        <f t="shared" si="142"/>
        <v>541.29199999999992</v>
      </c>
      <c r="AI2217" s="3">
        <f t="shared" si="143"/>
        <v>558.61334399999998</v>
      </c>
      <c r="AJ2217">
        <v>0</v>
      </c>
      <c r="AK2217">
        <v>0</v>
      </c>
      <c r="AL2217">
        <v>0</v>
      </c>
      <c r="AM2217">
        <f t="shared" si="145"/>
        <v>0</v>
      </c>
      <c r="AN2217">
        <v>524</v>
      </c>
      <c r="AO2217">
        <v>0</v>
      </c>
    </row>
    <row r="2218" spans="1:41" hidden="1" x14ac:dyDescent="0.3">
      <c r="A2218">
        <v>11168</v>
      </c>
      <c r="B2218">
        <v>224453</v>
      </c>
      <c r="C2218">
        <v>256828</v>
      </c>
      <c r="D2218">
        <v>484</v>
      </c>
      <c r="G2218" t="s">
        <v>1516</v>
      </c>
      <c r="H2218" t="s">
        <v>1517</v>
      </c>
      <c r="I2218">
        <v>0</v>
      </c>
      <c r="J2218" t="s">
        <v>519</v>
      </c>
      <c r="K2218" t="s">
        <v>520</v>
      </c>
      <c r="L2218">
        <v>3</v>
      </c>
      <c r="M2218">
        <v>85</v>
      </c>
      <c r="N2218" t="s">
        <v>724</v>
      </c>
      <c r="O2218" t="s">
        <v>570</v>
      </c>
      <c r="P2218" t="s">
        <v>571</v>
      </c>
      <c r="Q2218" t="s">
        <v>524</v>
      </c>
      <c r="R2218" t="s">
        <v>525</v>
      </c>
      <c r="S2218" t="s">
        <v>526</v>
      </c>
      <c r="T2218" t="s">
        <v>527</v>
      </c>
      <c r="U2218" t="s">
        <v>720</v>
      </c>
      <c r="V2218" t="s">
        <v>721</v>
      </c>
      <c r="W2218" t="s">
        <v>541</v>
      </c>
      <c r="X2218" t="s">
        <v>542</v>
      </c>
      <c r="Y2218" t="s">
        <v>532</v>
      </c>
      <c r="Z2218" t="s">
        <v>533</v>
      </c>
      <c r="AA2218" t="s">
        <v>28</v>
      </c>
      <c r="AB2218" s="3">
        <v>445</v>
      </c>
      <c r="AC2218">
        <v>0</v>
      </c>
      <c r="AD2218">
        <v>0</v>
      </c>
      <c r="AE2218" s="3">
        <v>445</v>
      </c>
      <c r="AF2218" s="3">
        <f t="shared" si="144"/>
        <v>0</v>
      </c>
      <c r="AG2218" s="3">
        <v>445</v>
      </c>
      <c r="AH2218" s="3">
        <f t="shared" si="142"/>
        <v>459.68499999999995</v>
      </c>
      <c r="AI2218" s="3">
        <f t="shared" si="143"/>
        <v>474.39491999999996</v>
      </c>
      <c r="AJ2218">
        <v>0</v>
      </c>
      <c r="AK2218">
        <v>0</v>
      </c>
      <c r="AL2218">
        <v>0</v>
      </c>
      <c r="AM2218">
        <f t="shared" si="145"/>
        <v>0</v>
      </c>
      <c r="AN2218">
        <v>445</v>
      </c>
      <c r="AO2218">
        <v>0</v>
      </c>
    </row>
    <row r="2219" spans="1:41" hidden="1" x14ac:dyDescent="0.3">
      <c r="A2219">
        <v>11173</v>
      </c>
      <c r="B2219">
        <v>199422</v>
      </c>
      <c r="C2219">
        <v>236934</v>
      </c>
      <c r="D2219">
        <v>489</v>
      </c>
      <c r="G2219" t="s">
        <v>1522</v>
      </c>
      <c r="H2219" t="s">
        <v>1523</v>
      </c>
      <c r="I2219">
        <v>0</v>
      </c>
      <c r="J2219" t="s">
        <v>519</v>
      </c>
      <c r="K2219" t="s">
        <v>520</v>
      </c>
      <c r="L2219">
        <v>6</v>
      </c>
      <c r="M2219">
        <v>67</v>
      </c>
      <c r="N2219" t="s">
        <v>875</v>
      </c>
      <c r="O2219" t="s">
        <v>876</v>
      </c>
      <c r="P2219" t="s">
        <v>877</v>
      </c>
      <c r="Q2219" t="s">
        <v>524</v>
      </c>
      <c r="R2219" t="s">
        <v>525</v>
      </c>
      <c r="S2219" t="s">
        <v>526</v>
      </c>
      <c r="T2219" t="s">
        <v>527</v>
      </c>
      <c r="U2219" t="s">
        <v>539</v>
      </c>
      <c r="V2219" t="s">
        <v>540</v>
      </c>
      <c r="W2219" t="s">
        <v>541</v>
      </c>
      <c r="X2219" t="s">
        <v>542</v>
      </c>
      <c r="Y2219" t="s">
        <v>532</v>
      </c>
      <c r="Z2219" t="s">
        <v>533</v>
      </c>
      <c r="AA2219" t="s">
        <v>28</v>
      </c>
      <c r="AB2219" s="3">
        <v>400</v>
      </c>
      <c r="AC2219">
        <v>0</v>
      </c>
      <c r="AD2219">
        <v>0</v>
      </c>
      <c r="AE2219" s="3">
        <v>400</v>
      </c>
      <c r="AF2219" s="3">
        <f t="shared" si="144"/>
        <v>0</v>
      </c>
      <c r="AG2219" s="3">
        <v>400</v>
      </c>
      <c r="AH2219" s="3">
        <f t="shared" si="142"/>
        <v>413.2</v>
      </c>
      <c r="AI2219" s="3">
        <f t="shared" si="143"/>
        <v>426.42239999999998</v>
      </c>
      <c r="AJ2219">
        <v>0</v>
      </c>
      <c r="AK2219">
        <v>0</v>
      </c>
      <c r="AL2219">
        <v>0</v>
      </c>
      <c r="AM2219">
        <f t="shared" si="145"/>
        <v>0</v>
      </c>
      <c r="AN2219">
        <v>400</v>
      </c>
      <c r="AO2219">
        <v>0</v>
      </c>
    </row>
    <row r="2220" spans="1:41" hidden="1" x14ac:dyDescent="0.3">
      <c r="A2220">
        <v>12330</v>
      </c>
      <c r="B2220">
        <v>231870</v>
      </c>
      <c r="C2220">
        <v>256286</v>
      </c>
      <c r="D2220">
        <v>6553</v>
      </c>
      <c r="G2220" t="s">
        <v>2106</v>
      </c>
      <c r="H2220" t="s">
        <v>2107</v>
      </c>
      <c r="I2220">
        <v>0</v>
      </c>
      <c r="J2220" t="s">
        <v>519</v>
      </c>
      <c r="K2220" t="s">
        <v>520</v>
      </c>
      <c r="L2220">
        <v>5</v>
      </c>
      <c r="M2220">
        <v>58</v>
      </c>
      <c r="N2220" t="s">
        <v>617</v>
      </c>
      <c r="O2220" t="s">
        <v>618</v>
      </c>
      <c r="P2220" t="s">
        <v>619</v>
      </c>
      <c r="Q2220" t="s">
        <v>524</v>
      </c>
      <c r="R2220" t="s">
        <v>525</v>
      </c>
      <c r="S2220" t="s">
        <v>526</v>
      </c>
      <c r="T2220" t="s">
        <v>527</v>
      </c>
      <c r="U2220" t="s">
        <v>779</v>
      </c>
      <c r="V2220" t="s">
        <v>780</v>
      </c>
      <c r="W2220" t="s">
        <v>541</v>
      </c>
      <c r="X2220" t="s">
        <v>542</v>
      </c>
      <c r="Y2220" t="s">
        <v>1102</v>
      </c>
      <c r="Z2220" t="s">
        <v>1103</v>
      </c>
      <c r="AA2220" t="s">
        <v>24</v>
      </c>
      <c r="AB2220" s="3">
        <v>4860</v>
      </c>
      <c r="AC2220">
        <v>0</v>
      </c>
      <c r="AD2220">
        <v>0</v>
      </c>
      <c r="AE2220" s="3">
        <v>4860</v>
      </c>
      <c r="AF2220" s="3">
        <f t="shared" si="144"/>
        <v>0</v>
      </c>
      <c r="AG2220" s="3">
        <v>4860</v>
      </c>
      <c r="AH2220" s="3">
        <f t="shared" si="142"/>
        <v>5020.3799999999992</v>
      </c>
      <c r="AI2220" s="3">
        <f t="shared" si="143"/>
        <v>5181.0321599999997</v>
      </c>
      <c r="AJ2220">
        <v>0</v>
      </c>
      <c r="AK2220">
        <v>0</v>
      </c>
      <c r="AL2220">
        <v>0</v>
      </c>
      <c r="AM2220">
        <f t="shared" si="145"/>
        <v>0</v>
      </c>
      <c r="AN2220">
        <v>4860</v>
      </c>
      <c r="AO2220">
        <v>0</v>
      </c>
    </row>
    <row r="2221" spans="1:41" hidden="1" x14ac:dyDescent="0.3">
      <c r="A2221">
        <v>12351</v>
      </c>
      <c r="B2221">
        <v>225697</v>
      </c>
      <c r="C2221">
        <v>257327</v>
      </c>
      <c r="D2221">
        <v>6487</v>
      </c>
      <c r="G2221" t="s">
        <v>2136</v>
      </c>
      <c r="H2221" t="s">
        <v>2137</v>
      </c>
      <c r="I2221">
        <v>0</v>
      </c>
      <c r="J2221" t="s">
        <v>519</v>
      </c>
      <c r="K2221" t="s">
        <v>520</v>
      </c>
      <c r="L2221">
        <v>5</v>
      </c>
      <c r="M2221">
        <v>58</v>
      </c>
      <c r="N2221" t="s">
        <v>617</v>
      </c>
      <c r="O2221" t="s">
        <v>618</v>
      </c>
      <c r="P2221" t="s">
        <v>619</v>
      </c>
      <c r="Q2221" t="s">
        <v>524</v>
      </c>
      <c r="R2221" t="s">
        <v>525</v>
      </c>
      <c r="S2221" t="s">
        <v>526</v>
      </c>
      <c r="T2221" t="s">
        <v>527</v>
      </c>
      <c r="U2221" t="s">
        <v>779</v>
      </c>
      <c r="V2221" t="s">
        <v>780</v>
      </c>
      <c r="W2221" t="s">
        <v>541</v>
      </c>
      <c r="X2221" t="s">
        <v>542</v>
      </c>
      <c r="Y2221" t="s">
        <v>1442</v>
      </c>
      <c r="Z2221" t="s">
        <v>1443</v>
      </c>
      <c r="AA2221" t="s">
        <v>29</v>
      </c>
      <c r="AB2221" s="3">
        <v>524</v>
      </c>
      <c r="AC2221">
        <v>0</v>
      </c>
      <c r="AD2221">
        <v>0</v>
      </c>
      <c r="AE2221" s="3">
        <v>524</v>
      </c>
      <c r="AF2221" s="3">
        <f t="shared" si="144"/>
        <v>0</v>
      </c>
      <c r="AG2221" s="3">
        <v>524</v>
      </c>
      <c r="AH2221" s="3">
        <f t="shared" si="142"/>
        <v>541.29199999999992</v>
      </c>
      <c r="AI2221" s="3">
        <f t="shared" si="143"/>
        <v>558.61334399999998</v>
      </c>
      <c r="AJ2221">
        <v>0</v>
      </c>
      <c r="AK2221">
        <v>0</v>
      </c>
      <c r="AL2221">
        <v>0</v>
      </c>
      <c r="AM2221">
        <f t="shared" si="145"/>
        <v>0</v>
      </c>
      <c r="AN2221">
        <v>524</v>
      </c>
      <c r="AO2221">
        <v>0</v>
      </c>
    </row>
    <row r="2222" spans="1:41" hidden="1" x14ac:dyDescent="0.3">
      <c r="A2222">
        <v>12361</v>
      </c>
      <c r="B2222">
        <v>225700</v>
      </c>
      <c r="C2222">
        <v>257330</v>
      </c>
      <c r="D2222">
        <v>6493</v>
      </c>
      <c r="G2222" t="s">
        <v>2160</v>
      </c>
      <c r="H2222" t="s">
        <v>2161</v>
      </c>
      <c r="I2222">
        <v>0</v>
      </c>
      <c r="J2222" t="s">
        <v>519</v>
      </c>
      <c r="K2222" t="s">
        <v>520</v>
      </c>
      <c r="L2222">
        <v>5</v>
      </c>
      <c r="M2222">
        <v>58</v>
      </c>
      <c r="N2222" t="s">
        <v>617</v>
      </c>
      <c r="O2222" t="s">
        <v>618</v>
      </c>
      <c r="P2222" t="s">
        <v>619</v>
      </c>
      <c r="Q2222" t="s">
        <v>524</v>
      </c>
      <c r="R2222" t="s">
        <v>525</v>
      </c>
      <c r="S2222" t="s">
        <v>526</v>
      </c>
      <c r="T2222" t="s">
        <v>527</v>
      </c>
      <c r="U2222" t="s">
        <v>779</v>
      </c>
      <c r="V2222" t="s">
        <v>780</v>
      </c>
      <c r="W2222" t="s">
        <v>541</v>
      </c>
      <c r="X2222" t="s">
        <v>542</v>
      </c>
      <c r="Y2222" t="s">
        <v>1442</v>
      </c>
      <c r="Z2222" t="s">
        <v>1443</v>
      </c>
      <c r="AA2222" t="s">
        <v>29</v>
      </c>
      <c r="AB2222" s="3">
        <v>524</v>
      </c>
      <c r="AC2222">
        <v>0</v>
      </c>
      <c r="AD2222">
        <v>0</v>
      </c>
      <c r="AE2222" s="3">
        <v>524</v>
      </c>
      <c r="AF2222" s="3">
        <f t="shared" si="144"/>
        <v>0</v>
      </c>
      <c r="AG2222" s="3">
        <v>524</v>
      </c>
      <c r="AH2222" s="3">
        <f t="shared" si="142"/>
        <v>541.29199999999992</v>
      </c>
      <c r="AI2222" s="3">
        <f t="shared" si="143"/>
        <v>558.61334399999998</v>
      </c>
      <c r="AJ2222">
        <v>0</v>
      </c>
      <c r="AK2222">
        <v>0</v>
      </c>
      <c r="AL2222">
        <v>0</v>
      </c>
      <c r="AM2222">
        <f t="shared" si="145"/>
        <v>0</v>
      </c>
      <c r="AN2222">
        <v>524</v>
      </c>
      <c r="AO2222">
        <v>0</v>
      </c>
    </row>
    <row r="2223" spans="1:41" hidden="1" x14ac:dyDescent="0.3">
      <c r="A2223">
        <v>11205</v>
      </c>
      <c r="B2223">
        <v>202632</v>
      </c>
      <c r="C2223">
        <v>240101</v>
      </c>
      <c r="D2223">
        <v>521</v>
      </c>
      <c r="G2223" t="s">
        <v>1592</v>
      </c>
      <c r="H2223" t="s">
        <v>1593</v>
      </c>
      <c r="I2223">
        <v>0</v>
      </c>
      <c r="J2223" t="s">
        <v>519</v>
      </c>
      <c r="K2223" t="s">
        <v>520</v>
      </c>
      <c r="L2223">
        <v>2</v>
      </c>
      <c r="M2223">
        <v>25</v>
      </c>
      <c r="N2223" t="s">
        <v>760</v>
      </c>
      <c r="O2223" t="s">
        <v>761</v>
      </c>
      <c r="P2223" t="s">
        <v>762</v>
      </c>
      <c r="Q2223" t="s">
        <v>524</v>
      </c>
      <c r="R2223" t="s">
        <v>525</v>
      </c>
      <c r="S2223" t="s">
        <v>526</v>
      </c>
      <c r="T2223" t="s">
        <v>527</v>
      </c>
      <c r="U2223" t="s">
        <v>539</v>
      </c>
      <c r="V2223" t="s">
        <v>540</v>
      </c>
      <c r="W2223" t="s">
        <v>541</v>
      </c>
      <c r="X2223" t="s">
        <v>542</v>
      </c>
      <c r="Y2223" t="s">
        <v>532</v>
      </c>
      <c r="Z2223" t="s">
        <v>533</v>
      </c>
      <c r="AA2223" t="s">
        <v>28</v>
      </c>
      <c r="AB2223" s="3">
        <v>400</v>
      </c>
      <c r="AC2223">
        <v>0</v>
      </c>
      <c r="AD2223">
        <v>0</v>
      </c>
      <c r="AE2223" s="3">
        <v>400</v>
      </c>
      <c r="AF2223" s="3">
        <f t="shared" si="144"/>
        <v>0</v>
      </c>
      <c r="AG2223" s="3">
        <v>400</v>
      </c>
      <c r="AH2223" s="3">
        <f t="shared" si="142"/>
        <v>413.2</v>
      </c>
      <c r="AI2223" s="3">
        <f t="shared" si="143"/>
        <v>426.42239999999998</v>
      </c>
      <c r="AJ2223">
        <v>0</v>
      </c>
      <c r="AK2223">
        <v>0</v>
      </c>
      <c r="AL2223">
        <v>0</v>
      </c>
      <c r="AM2223">
        <f t="shared" si="145"/>
        <v>0</v>
      </c>
      <c r="AN2223">
        <v>400</v>
      </c>
      <c r="AO2223">
        <v>0</v>
      </c>
    </row>
    <row r="2224" spans="1:41" hidden="1" x14ac:dyDescent="0.3">
      <c r="A2224">
        <v>12588</v>
      </c>
      <c r="B2224">
        <v>225575</v>
      </c>
      <c r="C2224">
        <v>257300</v>
      </c>
      <c r="D2224">
        <v>8604</v>
      </c>
      <c r="G2224" t="s">
        <v>2246</v>
      </c>
      <c r="H2224" t="s">
        <v>2247</v>
      </c>
      <c r="I2224">
        <v>0</v>
      </c>
      <c r="J2224" t="s">
        <v>519</v>
      </c>
      <c r="K2224" t="s">
        <v>520</v>
      </c>
      <c r="L2224">
        <v>5</v>
      </c>
      <c r="M2224">
        <v>58</v>
      </c>
      <c r="N2224" t="s">
        <v>617</v>
      </c>
      <c r="O2224" t="s">
        <v>618</v>
      </c>
      <c r="P2224" t="s">
        <v>619</v>
      </c>
      <c r="Q2224" t="s">
        <v>524</v>
      </c>
      <c r="R2224" t="s">
        <v>525</v>
      </c>
      <c r="S2224" t="s">
        <v>526</v>
      </c>
      <c r="T2224" t="s">
        <v>527</v>
      </c>
      <c r="U2224" t="s">
        <v>779</v>
      </c>
      <c r="V2224" t="s">
        <v>780</v>
      </c>
      <c r="W2224" t="s">
        <v>541</v>
      </c>
      <c r="X2224" t="s">
        <v>542</v>
      </c>
      <c r="Y2224" t="s">
        <v>1442</v>
      </c>
      <c r="Z2224" t="s">
        <v>1443</v>
      </c>
      <c r="AA2224" t="s">
        <v>29</v>
      </c>
      <c r="AB2224" s="3">
        <v>524</v>
      </c>
      <c r="AC2224">
        <v>0</v>
      </c>
      <c r="AD2224">
        <v>0</v>
      </c>
      <c r="AE2224" s="3">
        <v>524</v>
      </c>
      <c r="AF2224" s="3">
        <f t="shared" si="144"/>
        <v>0</v>
      </c>
      <c r="AG2224" s="3">
        <v>524</v>
      </c>
      <c r="AH2224" s="3">
        <f t="shared" si="142"/>
        <v>541.29199999999992</v>
      </c>
      <c r="AI2224" s="3">
        <f t="shared" si="143"/>
        <v>558.61334399999998</v>
      </c>
      <c r="AJ2224">
        <v>0</v>
      </c>
      <c r="AK2224">
        <v>0</v>
      </c>
      <c r="AL2224">
        <v>0</v>
      </c>
      <c r="AM2224">
        <f t="shared" si="145"/>
        <v>0</v>
      </c>
      <c r="AN2224">
        <v>524</v>
      </c>
      <c r="AO2224">
        <v>0</v>
      </c>
    </row>
    <row r="2225" spans="1:41" hidden="1" x14ac:dyDescent="0.3">
      <c r="A2225">
        <v>10723</v>
      </c>
      <c r="B2225">
        <v>201992</v>
      </c>
      <c r="C2225">
        <v>239469</v>
      </c>
      <c r="D2225">
        <v>39</v>
      </c>
      <c r="G2225" t="s">
        <v>694</v>
      </c>
      <c r="H2225" t="s">
        <v>695</v>
      </c>
      <c r="I2225">
        <v>0</v>
      </c>
      <c r="J2225" t="s">
        <v>519</v>
      </c>
      <c r="K2225" t="s">
        <v>520</v>
      </c>
      <c r="L2225">
        <v>10</v>
      </c>
      <c r="M2225">
        <v>96</v>
      </c>
      <c r="N2225" t="s">
        <v>551</v>
      </c>
      <c r="O2225" t="s">
        <v>552</v>
      </c>
      <c r="P2225" t="s">
        <v>553</v>
      </c>
      <c r="Q2225" t="s">
        <v>524</v>
      </c>
      <c r="R2225" t="s">
        <v>525</v>
      </c>
      <c r="S2225" t="s">
        <v>526</v>
      </c>
      <c r="T2225" t="s">
        <v>527</v>
      </c>
      <c r="U2225" t="s">
        <v>539</v>
      </c>
      <c r="V2225" t="s">
        <v>540</v>
      </c>
      <c r="W2225" t="s">
        <v>541</v>
      </c>
      <c r="X2225" t="s">
        <v>542</v>
      </c>
      <c r="Y2225" t="s">
        <v>532</v>
      </c>
      <c r="Z2225" t="s">
        <v>533</v>
      </c>
      <c r="AA2225" t="s">
        <v>28</v>
      </c>
      <c r="AB2225" s="3">
        <v>392</v>
      </c>
      <c r="AC2225">
        <v>0</v>
      </c>
      <c r="AD2225">
        <v>0</v>
      </c>
      <c r="AE2225" s="3">
        <v>392</v>
      </c>
      <c r="AF2225" s="3">
        <f t="shared" si="144"/>
        <v>0</v>
      </c>
      <c r="AG2225" s="3">
        <v>392</v>
      </c>
      <c r="AH2225" s="3">
        <f t="shared" si="142"/>
        <v>404.93599999999998</v>
      </c>
      <c r="AI2225" s="3">
        <f t="shared" si="143"/>
        <v>417.89395200000001</v>
      </c>
      <c r="AJ2225">
        <v>0</v>
      </c>
      <c r="AK2225">
        <v>0</v>
      </c>
      <c r="AL2225">
        <v>0</v>
      </c>
      <c r="AM2225">
        <f t="shared" si="145"/>
        <v>0</v>
      </c>
      <c r="AN2225">
        <v>392</v>
      </c>
      <c r="AO2225">
        <v>0</v>
      </c>
    </row>
    <row r="2226" spans="1:41" hidden="1" x14ac:dyDescent="0.3">
      <c r="A2226">
        <v>12645</v>
      </c>
      <c r="B2226">
        <v>231994</v>
      </c>
      <c r="C2226">
        <v>256395</v>
      </c>
      <c r="D2226">
        <v>8661</v>
      </c>
      <c r="G2226" t="s">
        <v>2259</v>
      </c>
      <c r="H2226" t="s">
        <v>2260</v>
      </c>
      <c r="I2226">
        <v>0</v>
      </c>
      <c r="J2226" t="s">
        <v>519</v>
      </c>
      <c r="K2226" t="s">
        <v>520</v>
      </c>
      <c r="L2226">
        <v>5</v>
      </c>
      <c r="M2226">
        <v>58</v>
      </c>
      <c r="N2226" t="s">
        <v>617</v>
      </c>
      <c r="O2226" t="s">
        <v>618</v>
      </c>
      <c r="P2226" t="s">
        <v>619</v>
      </c>
      <c r="Q2226" t="s">
        <v>524</v>
      </c>
      <c r="R2226" t="s">
        <v>525</v>
      </c>
      <c r="S2226" t="s">
        <v>526</v>
      </c>
      <c r="T2226" t="s">
        <v>527</v>
      </c>
      <c r="U2226" t="s">
        <v>779</v>
      </c>
      <c r="V2226" t="s">
        <v>780</v>
      </c>
      <c r="W2226" t="s">
        <v>541</v>
      </c>
      <c r="X2226" t="s">
        <v>542</v>
      </c>
      <c r="Y2226" t="s">
        <v>1102</v>
      </c>
      <c r="Z2226" t="s">
        <v>1103</v>
      </c>
      <c r="AA2226" t="s">
        <v>24</v>
      </c>
      <c r="AB2226" s="3">
        <v>4860</v>
      </c>
      <c r="AC2226">
        <v>0</v>
      </c>
      <c r="AD2226">
        <v>0</v>
      </c>
      <c r="AE2226" s="3">
        <v>4860</v>
      </c>
      <c r="AF2226" s="3">
        <f t="shared" si="144"/>
        <v>0</v>
      </c>
      <c r="AG2226" s="3">
        <v>4860</v>
      </c>
      <c r="AH2226" s="3">
        <f t="shared" si="142"/>
        <v>5020.3799999999992</v>
      </c>
      <c r="AI2226" s="3">
        <f t="shared" si="143"/>
        <v>5181.0321599999997</v>
      </c>
      <c r="AJ2226">
        <v>0</v>
      </c>
      <c r="AK2226">
        <v>0</v>
      </c>
      <c r="AL2226">
        <v>0</v>
      </c>
      <c r="AM2226">
        <f t="shared" si="145"/>
        <v>0</v>
      </c>
      <c r="AN2226">
        <v>4860</v>
      </c>
      <c r="AO2226">
        <v>0</v>
      </c>
    </row>
    <row r="2227" spans="1:41" hidden="1" x14ac:dyDescent="0.3">
      <c r="A2227">
        <v>10766</v>
      </c>
      <c r="B2227">
        <v>223395</v>
      </c>
      <c r="C2227">
        <v>256185</v>
      </c>
      <c r="D2227">
        <v>82</v>
      </c>
      <c r="G2227" t="s">
        <v>802</v>
      </c>
      <c r="H2227" t="s">
        <v>803</v>
      </c>
      <c r="I2227">
        <v>0</v>
      </c>
      <c r="J2227" t="s">
        <v>519</v>
      </c>
      <c r="K2227" t="s">
        <v>520</v>
      </c>
      <c r="L2227">
        <v>4</v>
      </c>
      <c r="M2227">
        <v>54</v>
      </c>
      <c r="N2227" t="s">
        <v>804</v>
      </c>
      <c r="O2227" t="s">
        <v>805</v>
      </c>
      <c r="P2227" t="s">
        <v>806</v>
      </c>
      <c r="Q2227" t="s">
        <v>524</v>
      </c>
      <c r="R2227" t="s">
        <v>525</v>
      </c>
      <c r="S2227" t="s">
        <v>526</v>
      </c>
      <c r="T2227" t="s">
        <v>527</v>
      </c>
      <c r="U2227" t="s">
        <v>554</v>
      </c>
      <c r="V2227" t="s">
        <v>555</v>
      </c>
      <c r="W2227" t="s">
        <v>541</v>
      </c>
      <c r="X2227" t="s">
        <v>542</v>
      </c>
      <c r="Y2227" t="s">
        <v>811</v>
      </c>
      <c r="Z2227" t="s">
        <v>812</v>
      </c>
      <c r="AA2227" t="s">
        <v>29</v>
      </c>
      <c r="AB2227" s="3">
        <v>500</v>
      </c>
      <c r="AC2227">
        <v>0</v>
      </c>
      <c r="AD2227">
        <v>0</v>
      </c>
      <c r="AE2227" s="3">
        <v>500</v>
      </c>
      <c r="AF2227" s="3">
        <f t="shared" si="144"/>
        <v>0</v>
      </c>
      <c r="AG2227" s="3">
        <v>500</v>
      </c>
      <c r="AH2227" s="3">
        <f t="shared" si="142"/>
        <v>516.5</v>
      </c>
      <c r="AI2227" s="3">
        <f t="shared" si="143"/>
        <v>533.02800000000002</v>
      </c>
      <c r="AJ2227">
        <v>0</v>
      </c>
      <c r="AK2227">
        <v>0</v>
      </c>
      <c r="AL2227">
        <v>0</v>
      </c>
      <c r="AM2227">
        <f t="shared" si="145"/>
        <v>0</v>
      </c>
      <c r="AN2227">
        <v>500</v>
      </c>
      <c r="AO2227">
        <v>0</v>
      </c>
    </row>
    <row r="2228" spans="1:41" hidden="1" x14ac:dyDescent="0.3">
      <c r="A2228">
        <v>10943</v>
      </c>
      <c r="B2228">
        <v>204462</v>
      </c>
      <c r="C2228">
        <v>241898</v>
      </c>
      <c r="D2228">
        <v>259</v>
      </c>
      <c r="G2228" t="s">
        <v>1166</v>
      </c>
      <c r="H2228" t="s">
        <v>1167</v>
      </c>
      <c r="I2228">
        <v>0</v>
      </c>
      <c r="J2228" t="s">
        <v>519</v>
      </c>
      <c r="K2228" t="s">
        <v>520</v>
      </c>
      <c r="L2228">
        <v>5</v>
      </c>
      <c r="M2228">
        <v>92</v>
      </c>
      <c r="N2228" t="s">
        <v>355</v>
      </c>
      <c r="O2228" t="s">
        <v>545</v>
      </c>
      <c r="P2228" t="s">
        <v>546</v>
      </c>
      <c r="Q2228" t="s">
        <v>524</v>
      </c>
      <c r="R2228" t="s">
        <v>525</v>
      </c>
      <c r="S2228" t="s">
        <v>526</v>
      </c>
      <c r="T2228" t="s">
        <v>527</v>
      </c>
      <c r="U2228" t="s">
        <v>554</v>
      </c>
      <c r="V2228" t="s">
        <v>555</v>
      </c>
      <c r="W2228" t="s">
        <v>541</v>
      </c>
      <c r="X2228" t="s">
        <v>542</v>
      </c>
      <c r="Y2228" t="s">
        <v>601</v>
      </c>
      <c r="Z2228" t="s">
        <v>602</v>
      </c>
      <c r="AA2228" t="s">
        <v>29</v>
      </c>
      <c r="AB2228" s="3">
        <v>500</v>
      </c>
      <c r="AC2228">
        <v>0</v>
      </c>
      <c r="AD2228">
        <v>0</v>
      </c>
      <c r="AE2228" s="3">
        <v>500</v>
      </c>
      <c r="AF2228" s="3">
        <f t="shared" si="144"/>
        <v>0</v>
      </c>
      <c r="AG2228" s="3">
        <v>500</v>
      </c>
      <c r="AH2228" s="3">
        <f t="shared" si="142"/>
        <v>516.5</v>
      </c>
      <c r="AI2228" s="3">
        <f t="shared" si="143"/>
        <v>533.02800000000002</v>
      </c>
      <c r="AJ2228">
        <v>0</v>
      </c>
      <c r="AK2228">
        <v>0</v>
      </c>
      <c r="AL2228">
        <v>0</v>
      </c>
      <c r="AM2228">
        <f t="shared" si="145"/>
        <v>0</v>
      </c>
      <c r="AN2228">
        <v>500</v>
      </c>
      <c r="AO2228">
        <v>0</v>
      </c>
    </row>
    <row r="2229" spans="1:41" hidden="1" x14ac:dyDescent="0.3">
      <c r="A2229">
        <v>12310</v>
      </c>
      <c r="B2229">
        <v>224300</v>
      </c>
      <c r="C2229">
        <v>256739</v>
      </c>
      <c r="D2229">
        <v>6510</v>
      </c>
      <c r="G2229" t="s">
        <v>2068</v>
      </c>
      <c r="H2229" t="s">
        <v>2069</v>
      </c>
      <c r="I2229">
        <v>0</v>
      </c>
      <c r="J2229" t="s">
        <v>519</v>
      </c>
      <c r="K2229" t="s">
        <v>520</v>
      </c>
      <c r="L2229">
        <v>5</v>
      </c>
      <c r="M2229">
        <v>58</v>
      </c>
      <c r="N2229" t="s">
        <v>617</v>
      </c>
      <c r="O2229" t="s">
        <v>618</v>
      </c>
      <c r="P2229" t="s">
        <v>619</v>
      </c>
      <c r="Q2229" t="s">
        <v>524</v>
      </c>
      <c r="R2229" t="s">
        <v>525</v>
      </c>
      <c r="S2229" t="s">
        <v>526</v>
      </c>
      <c r="T2229" t="s">
        <v>527</v>
      </c>
      <c r="U2229" t="s">
        <v>779</v>
      </c>
      <c r="V2229" t="s">
        <v>780</v>
      </c>
      <c r="W2229" t="s">
        <v>530</v>
      </c>
      <c r="X2229" t="s">
        <v>531</v>
      </c>
      <c r="Y2229" t="s">
        <v>706</v>
      </c>
      <c r="Z2229" t="s">
        <v>707</v>
      </c>
      <c r="AA2229" t="s">
        <v>28</v>
      </c>
      <c r="AB2229" s="3">
        <v>379</v>
      </c>
      <c r="AC2229">
        <v>0</v>
      </c>
      <c r="AD2229">
        <v>0</v>
      </c>
      <c r="AE2229" s="3">
        <v>379</v>
      </c>
      <c r="AF2229" s="3">
        <f t="shared" si="144"/>
        <v>0</v>
      </c>
      <c r="AG2229" s="3">
        <v>379</v>
      </c>
      <c r="AH2229" s="3">
        <f t="shared" ref="AH2229:AH2272" si="146">AG2229*1.033</f>
        <v>391.50699999999995</v>
      </c>
      <c r="AI2229" s="3">
        <f t="shared" ref="AI2229:AI2272" si="147">AH2229*1.032</f>
        <v>404.03522399999997</v>
      </c>
      <c r="AJ2229">
        <v>0</v>
      </c>
      <c r="AK2229">
        <v>0</v>
      </c>
      <c r="AL2229">
        <v>0</v>
      </c>
      <c r="AM2229">
        <f t="shared" si="145"/>
        <v>0</v>
      </c>
      <c r="AN2229">
        <v>379</v>
      </c>
      <c r="AO2229">
        <v>0</v>
      </c>
    </row>
    <row r="2230" spans="1:41" hidden="1" x14ac:dyDescent="0.3">
      <c r="A2230">
        <v>12241</v>
      </c>
      <c r="B2230">
        <v>224678</v>
      </c>
      <c r="C2230">
        <v>256960</v>
      </c>
      <c r="D2230">
        <v>6511</v>
      </c>
      <c r="G2230" t="s">
        <v>1880</v>
      </c>
      <c r="H2230" t="s">
        <v>1881</v>
      </c>
      <c r="I2230">
        <v>0</v>
      </c>
      <c r="J2230" t="s">
        <v>519</v>
      </c>
      <c r="K2230" t="s">
        <v>520</v>
      </c>
      <c r="L2230">
        <v>5</v>
      </c>
      <c r="M2230">
        <v>58</v>
      </c>
      <c r="N2230" t="s">
        <v>617</v>
      </c>
      <c r="O2230" t="s">
        <v>618</v>
      </c>
      <c r="P2230" t="s">
        <v>619</v>
      </c>
      <c r="Q2230" t="s">
        <v>524</v>
      </c>
      <c r="R2230" t="s">
        <v>525</v>
      </c>
      <c r="S2230" t="s">
        <v>526</v>
      </c>
      <c r="T2230" t="s">
        <v>527</v>
      </c>
      <c r="U2230" t="s">
        <v>779</v>
      </c>
      <c r="V2230" t="s">
        <v>780</v>
      </c>
      <c r="W2230" t="s">
        <v>541</v>
      </c>
      <c r="X2230" t="s">
        <v>542</v>
      </c>
      <c r="Y2230" t="s">
        <v>532</v>
      </c>
      <c r="Z2230" t="s">
        <v>533</v>
      </c>
      <c r="AA2230" t="s">
        <v>28</v>
      </c>
      <c r="AB2230" s="3">
        <v>335</v>
      </c>
      <c r="AC2230">
        <v>0</v>
      </c>
      <c r="AD2230">
        <v>0</v>
      </c>
      <c r="AE2230" s="3">
        <v>335</v>
      </c>
      <c r="AF2230" s="3">
        <f t="shared" si="144"/>
        <v>0</v>
      </c>
      <c r="AG2230" s="3">
        <v>335</v>
      </c>
      <c r="AH2230" s="3">
        <f t="shared" si="146"/>
        <v>346.05499999999995</v>
      </c>
      <c r="AI2230" s="3">
        <f t="shared" si="147"/>
        <v>357.12875999999994</v>
      </c>
      <c r="AJ2230">
        <v>0</v>
      </c>
      <c r="AK2230">
        <v>0</v>
      </c>
      <c r="AL2230">
        <v>0</v>
      </c>
      <c r="AM2230">
        <f t="shared" si="145"/>
        <v>0</v>
      </c>
      <c r="AN2230">
        <v>335</v>
      </c>
      <c r="AO2230">
        <v>0</v>
      </c>
    </row>
    <row r="2231" spans="1:41" hidden="1" x14ac:dyDescent="0.3">
      <c r="A2231">
        <v>12669</v>
      </c>
      <c r="B2231">
        <v>225562</v>
      </c>
      <c r="C2231">
        <v>257297</v>
      </c>
      <c r="D2231">
        <v>8726</v>
      </c>
      <c r="G2231" t="s">
        <v>2261</v>
      </c>
      <c r="H2231" t="s">
        <v>2262</v>
      </c>
      <c r="I2231">
        <v>0</v>
      </c>
      <c r="J2231" t="s">
        <v>519</v>
      </c>
      <c r="K2231" t="s">
        <v>520</v>
      </c>
      <c r="L2231">
        <v>3</v>
      </c>
      <c r="M2231">
        <v>85</v>
      </c>
      <c r="N2231" t="s">
        <v>724</v>
      </c>
      <c r="O2231" t="s">
        <v>618</v>
      </c>
      <c r="P2231" t="s">
        <v>619</v>
      </c>
      <c r="Q2231" t="s">
        <v>524</v>
      </c>
      <c r="R2231" t="s">
        <v>525</v>
      </c>
      <c r="S2231" t="s">
        <v>526</v>
      </c>
      <c r="T2231" t="s">
        <v>527</v>
      </c>
      <c r="U2231" t="s">
        <v>779</v>
      </c>
      <c r="V2231" t="s">
        <v>780</v>
      </c>
      <c r="W2231" t="s">
        <v>541</v>
      </c>
      <c r="X2231" t="s">
        <v>542</v>
      </c>
      <c r="Y2231" t="s">
        <v>1442</v>
      </c>
      <c r="Z2231" t="s">
        <v>1443</v>
      </c>
      <c r="AA2231" t="s">
        <v>29</v>
      </c>
      <c r="AB2231" s="3">
        <v>468</v>
      </c>
      <c r="AC2231">
        <v>0</v>
      </c>
      <c r="AD2231">
        <v>0</v>
      </c>
      <c r="AE2231" s="3">
        <v>468</v>
      </c>
      <c r="AF2231" s="3">
        <f t="shared" si="144"/>
        <v>0</v>
      </c>
      <c r="AG2231" s="3">
        <v>468</v>
      </c>
      <c r="AH2231" s="3">
        <f t="shared" si="146"/>
        <v>483.44399999999996</v>
      </c>
      <c r="AI2231" s="3">
        <f t="shared" si="147"/>
        <v>498.91420799999997</v>
      </c>
      <c r="AJ2231">
        <v>0</v>
      </c>
      <c r="AK2231">
        <v>0</v>
      </c>
      <c r="AL2231">
        <v>324</v>
      </c>
      <c r="AM2231">
        <f t="shared" si="145"/>
        <v>648</v>
      </c>
      <c r="AN2231">
        <v>144</v>
      </c>
      <c r="AO2231">
        <v>69.23</v>
      </c>
    </row>
    <row r="2232" spans="1:41" hidden="1" x14ac:dyDescent="0.3">
      <c r="A2232">
        <v>12669</v>
      </c>
      <c r="B2232">
        <v>231825</v>
      </c>
      <c r="C2232">
        <v>256246</v>
      </c>
      <c r="D2232">
        <v>8726</v>
      </c>
      <c r="G2232" t="s">
        <v>2261</v>
      </c>
      <c r="H2232" t="s">
        <v>2262</v>
      </c>
      <c r="I2232">
        <v>0</v>
      </c>
      <c r="J2232" t="s">
        <v>519</v>
      </c>
      <c r="K2232" t="s">
        <v>520</v>
      </c>
      <c r="L2232">
        <v>3</v>
      </c>
      <c r="M2232">
        <v>85</v>
      </c>
      <c r="N2232" t="s">
        <v>724</v>
      </c>
      <c r="O2232" t="s">
        <v>618</v>
      </c>
      <c r="P2232" t="s">
        <v>619</v>
      </c>
      <c r="Q2232" t="s">
        <v>524</v>
      </c>
      <c r="R2232" t="s">
        <v>525</v>
      </c>
      <c r="S2232" t="s">
        <v>526</v>
      </c>
      <c r="T2232" t="s">
        <v>527</v>
      </c>
      <c r="U2232" t="s">
        <v>779</v>
      </c>
      <c r="V2232" t="s">
        <v>780</v>
      </c>
      <c r="W2232" t="s">
        <v>541</v>
      </c>
      <c r="X2232" t="s">
        <v>542</v>
      </c>
      <c r="Y2232" t="s">
        <v>1102</v>
      </c>
      <c r="Z2232" t="s">
        <v>1103</v>
      </c>
      <c r="AA2232" t="s">
        <v>24</v>
      </c>
      <c r="AB2232" s="3">
        <v>4860</v>
      </c>
      <c r="AC2232">
        <v>0</v>
      </c>
      <c r="AD2232">
        <v>0</v>
      </c>
      <c r="AE2232" s="3">
        <v>4860</v>
      </c>
      <c r="AF2232" s="3">
        <f t="shared" si="144"/>
        <v>0</v>
      </c>
      <c r="AG2232" s="3">
        <v>4860</v>
      </c>
      <c r="AH2232" s="3">
        <f t="shared" si="146"/>
        <v>5020.3799999999992</v>
      </c>
      <c r="AI2232" s="3">
        <f t="shared" si="147"/>
        <v>5181.0321599999997</v>
      </c>
      <c r="AJ2232">
        <v>0</v>
      </c>
      <c r="AK2232">
        <v>0</v>
      </c>
      <c r="AL2232">
        <v>0</v>
      </c>
      <c r="AM2232">
        <f t="shared" si="145"/>
        <v>0</v>
      </c>
      <c r="AN2232">
        <v>4860</v>
      </c>
      <c r="AO2232">
        <v>0</v>
      </c>
    </row>
    <row r="2233" spans="1:41" hidden="1" x14ac:dyDescent="0.3">
      <c r="A2233">
        <v>12241</v>
      </c>
      <c r="B2233">
        <v>225829</v>
      </c>
      <c r="C2233">
        <v>257433</v>
      </c>
      <c r="D2233">
        <v>6511</v>
      </c>
      <c r="G2233" t="s">
        <v>1880</v>
      </c>
      <c r="H2233" t="s">
        <v>1881</v>
      </c>
      <c r="I2233">
        <v>0</v>
      </c>
      <c r="J2233" t="s">
        <v>519</v>
      </c>
      <c r="K2233" t="s">
        <v>520</v>
      </c>
      <c r="L2233">
        <v>5</v>
      </c>
      <c r="M2233">
        <v>58</v>
      </c>
      <c r="N2233" t="s">
        <v>617</v>
      </c>
      <c r="O2233" t="s">
        <v>618</v>
      </c>
      <c r="P2233" t="s">
        <v>619</v>
      </c>
      <c r="Q2233" t="s">
        <v>524</v>
      </c>
      <c r="R2233" t="s">
        <v>525</v>
      </c>
      <c r="S2233" t="s">
        <v>526</v>
      </c>
      <c r="T2233" t="s">
        <v>527</v>
      </c>
      <c r="U2233" t="s">
        <v>779</v>
      </c>
      <c r="V2233" t="s">
        <v>780</v>
      </c>
      <c r="W2233" t="s">
        <v>541</v>
      </c>
      <c r="X2233" t="s">
        <v>542</v>
      </c>
      <c r="Y2233" t="s">
        <v>1442</v>
      </c>
      <c r="Z2233" t="s">
        <v>1443</v>
      </c>
      <c r="AA2233" t="s">
        <v>29</v>
      </c>
      <c r="AB2233" s="3">
        <v>436</v>
      </c>
      <c r="AC2233">
        <v>0</v>
      </c>
      <c r="AD2233">
        <v>0</v>
      </c>
      <c r="AE2233" s="3">
        <v>436</v>
      </c>
      <c r="AF2233" s="3">
        <f t="shared" si="144"/>
        <v>0</v>
      </c>
      <c r="AG2233" s="3">
        <v>436</v>
      </c>
      <c r="AH2233" s="3">
        <f t="shared" si="146"/>
        <v>450.38799999999998</v>
      </c>
      <c r="AI2233" s="3">
        <f t="shared" si="147"/>
        <v>464.80041599999998</v>
      </c>
      <c r="AJ2233">
        <v>0</v>
      </c>
      <c r="AK2233">
        <v>0</v>
      </c>
      <c r="AL2233">
        <v>276</v>
      </c>
      <c r="AM2233">
        <f t="shared" si="145"/>
        <v>552</v>
      </c>
      <c r="AN2233">
        <v>160</v>
      </c>
      <c r="AO2233">
        <v>63.3</v>
      </c>
    </row>
    <row r="2234" spans="1:41" hidden="1" x14ac:dyDescent="0.3">
      <c r="A2234">
        <v>12330</v>
      </c>
      <c r="B2234">
        <v>225821</v>
      </c>
      <c r="C2234">
        <v>257427</v>
      </c>
      <c r="D2234">
        <v>6553</v>
      </c>
      <c r="G2234" t="s">
        <v>2106</v>
      </c>
      <c r="H2234" t="s">
        <v>2107</v>
      </c>
      <c r="I2234">
        <v>0</v>
      </c>
      <c r="J2234" t="s">
        <v>519</v>
      </c>
      <c r="K2234" t="s">
        <v>520</v>
      </c>
      <c r="L2234">
        <v>5</v>
      </c>
      <c r="M2234">
        <v>58</v>
      </c>
      <c r="N2234" t="s">
        <v>617</v>
      </c>
      <c r="O2234" t="s">
        <v>618</v>
      </c>
      <c r="P2234" t="s">
        <v>619</v>
      </c>
      <c r="Q2234" t="s">
        <v>524</v>
      </c>
      <c r="R2234" t="s">
        <v>525</v>
      </c>
      <c r="S2234" t="s">
        <v>526</v>
      </c>
      <c r="T2234" t="s">
        <v>527</v>
      </c>
      <c r="U2234" t="s">
        <v>779</v>
      </c>
      <c r="V2234" t="s">
        <v>780</v>
      </c>
      <c r="W2234" t="s">
        <v>541</v>
      </c>
      <c r="X2234" t="s">
        <v>542</v>
      </c>
      <c r="Y2234" t="s">
        <v>1442</v>
      </c>
      <c r="Z2234" t="s">
        <v>1443</v>
      </c>
      <c r="AA2234" t="s">
        <v>29</v>
      </c>
      <c r="AB2234" s="3">
        <v>436</v>
      </c>
      <c r="AC2234">
        <v>0</v>
      </c>
      <c r="AD2234">
        <v>0</v>
      </c>
      <c r="AE2234" s="3">
        <v>436</v>
      </c>
      <c r="AF2234" s="3">
        <f t="shared" si="144"/>
        <v>0</v>
      </c>
      <c r="AG2234" s="3">
        <v>436</v>
      </c>
      <c r="AH2234" s="3">
        <f t="shared" si="146"/>
        <v>450.38799999999998</v>
      </c>
      <c r="AI2234" s="3">
        <f t="shared" si="147"/>
        <v>464.80041599999998</v>
      </c>
      <c r="AJ2234">
        <v>0</v>
      </c>
      <c r="AK2234">
        <v>0</v>
      </c>
      <c r="AL2234">
        <v>276</v>
      </c>
      <c r="AM2234">
        <f t="shared" si="145"/>
        <v>552</v>
      </c>
      <c r="AN2234">
        <v>160</v>
      </c>
      <c r="AO2234">
        <v>63.3</v>
      </c>
    </row>
    <row r="2235" spans="1:41" hidden="1" x14ac:dyDescent="0.3">
      <c r="A2235">
        <v>12368</v>
      </c>
      <c r="B2235">
        <v>225710</v>
      </c>
      <c r="C2235">
        <v>257338</v>
      </c>
      <c r="D2235">
        <v>6500</v>
      </c>
      <c r="G2235" t="s">
        <v>2170</v>
      </c>
      <c r="H2235" t="s">
        <v>2171</v>
      </c>
      <c r="I2235">
        <v>0</v>
      </c>
      <c r="J2235" t="s">
        <v>519</v>
      </c>
      <c r="K2235" t="s">
        <v>520</v>
      </c>
      <c r="L2235">
        <v>5</v>
      </c>
      <c r="M2235">
        <v>58</v>
      </c>
      <c r="N2235" t="s">
        <v>617</v>
      </c>
      <c r="O2235" t="s">
        <v>618</v>
      </c>
      <c r="P2235" t="s">
        <v>619</v>
      </c>
      <c r="Q2235" t="s">
        <v>524</v>
      </c>
      <c r="R2235" t="s">
        <v>525</v>
      </c>
      <c r="S2235" t="s">
        <v>526</v>
      </c>
      <c r="T2235" t="s">
        <v>527</v>
      </c>
      <c r="U2235" t="s">
        <v>779</v>
      </c>
      <c r="V2235" t="s">
        <v>780</v>
      </c>
      <c r="W2235" t="s">
        <v>541</v>
      </c>
      <c r="X2235" t="s">
        <v>542</v>
      </c>
      <c r="Y2235" t="s">
        <v>1442</v>
      </c>
      <c r="Z2235" t="s">
        <v>1443</v>
      </c>
      <c r="AA2235" t="s">
        <v>29</v>
      </c>
      <c r="AB2235" s="3">
        <v>436</v>
      </c>
      <c r="AC2235">
        <v>0</v>
      </c>
      <c r="AD2235">
        <v>0</v>
      </c>
      <c r="AE2235" s="3">
        <v>436</v>
      </c>
      <c r="AF2235" s="3">
        <f t="shared" si="144"/>
        <v>0</v>
      </c>
      <c r="AG2235" s="3">
        <v>436</v>
      </c>
      <c r="AH2235" s="3">
        <f t="shared" si="146"/>
        <v>450.38799999999998</v>
      </c>
      <c r="AI2235" s="3">
        <f t="shared" si="147"/>
        <v>464.80041599999998</v>
      </c>
      <c r="AJ2235">
        <v>0</v>
      </c>
      <c r="AK2235">
        <v>0</v>
      </c>
      <c r="AL2235">
        <v>0</v>
      </c>
      <c r="AM2235">
        <f t="shared" si="145"/>
        <v>0</v>
      </c>
      <c r="AN2235">
        <v>436</v>
      </c>
      <c r="AO2235">
        <v>0</v>
      </c>
    </row>
    <row r="2236" spans="1:41" hidden="1" x14ac:dyDescent="0.3">
      <c r="A2236">
        <v>12620</v>
      </c>
      <c r="B2236">
        <v>224834</v>
      </c>
      <c r="C2236">
        <v>257031</v>
      </c>
      <c r="D2236">
        <v>8636</v>
      </c>
      <c r="G2236" t="s">
        <v>2257</v>
      </c>
      <c r="H2236" t="s">
        <v>2258</v>
      </c>
      <c r="I2236">
        <v>0</v>
      </c>
      <c r="J2236" t="s">
        <v>519</v>
      </c>
      <c r="K2236" t="s">
        <v>520</v>
      </c>
      <c r="L2236">
        <v>5</v>
      </c>
      <c r="M2236">
        <v>58</v>
      </c>
      <c r="N2236" t="s">
        <v>617</v>
      </c>
      <c r="O2236" t="s">
        <v>618</v>
      </c>
      <c r="P2236" t="s">
        <v>619</v>
      </c>
      <c r="Q2236" t="s">
        <v>524</v>
      </c>
      <c r="R2236" t="s">
        <v>525</v>
      </c>
      <c r="S2236" t="s">
        <v>526</v>
      </c>
      <c r="T2236" t="s">
        <v>527</v>
      </c>
      <c r="U2236" t="s">
        <v>779</v>
      </c>
      <c r="V2236" t="s">
        <v>780</v>
      </c>
      <c r="W2236" t="s">
        <v>541</v>
      </c>
      <c r="X2236" t="s">
        <v>542</v>
      </c>
      <c r="Y2236" t="s">
        <v>532</v>
      </c>
      <c r="Z2236" t="s">
        <v>533</v>
      </c>
      <c r="AA2236" t="s">
        <v>28</v>
      </c>
      <c r="AB2236" s="3">
        <v>335</v>
      </c>
      <c r="AC2236">
        <v>0</v>
      </c>
      <c r="AD2236">
        <v>0</v>
      </c>
      <c r="AE2236" s="3">
        <v>335</v>
      </c>
      <c r="AF2236" s="3">
        <f t="shared" si="144"/>
        <v>0</v>
      </c>
      <c r="AG2236" s="3">
        <v>335</v>
      </c>
      <c r="AH2236" s="3">
        <f t="shared" si="146"/>
        <v>346.05499999999995</v>
      </c>
      <c r="AI2236" s="3">
        <f t="shared" si="147"/>
        <v>357.12875999999994</v>
      </c>
      <c r="AJ2236">
        <v>0</v>
      </c>
      <c r="AK2236">
        <v>0</v>
      </c>
      <c r="AL2236">
        <v>0</v>
      </c>
      <c r="AM2236">
        <f t="shared" si="145"/>
        <v>0</v>
      </c>
      <c r="AN2236">
        <v>335</v>
      </c>
      <c r="AO2236">
        <v>0</v>
      </c>
    </row>
    <row r="2237" spans="1:41" hidden="1" x14ac:dyDescent="0.3">
      <c r="A2237">
        <v>12327</v>
      </c>
      <c r="B2237">
        <v>224287</v>
      </c>
      <c r="C2237">
        <v>256727</v>
      </c>
      <c r="D2237">
        <v>6550</v>
      </c>
      <c r="G2237" t="s">
        <v>2102</v>
      </c>
      <c r="H2237" t="s">
        <v>2103</v>
      </c>
      <c r="I2237">
        <v>0</v>
      </c>
      <c r="J2237" t="s">
        <v>519</v>
      </c>
      <c r="K2237" t="s">
        <v>520</v>
      </c>
      <c r="L2237">
        <v>5</v>
      </c>
      <c r="M2237">
        <v>58</v>
      </c>
      <c r="N2237" t="s">
        <v>617</v>
      </c>
      <c r="O2237" t="s">
        <v>618</v>
      </c>
      <c r="P2237" t="s">
        <v>619</v>
      </c>
      <c r="Q2237" t="s">
        <v>524</v>
      </c>
      <c r="R2237" t="s">
        <v>525</v>
      </c>
      <c r="S2237" t="s">
        <v>526</v>
      </c>
      <c r="T2237" t="s">
        <v>527</v>
      </c>
      <c r="U2237" t="s">
        <v>779</v>
      </c>
      <c r="V2237" t="s">
        <v>780</v>
      </c>
      <c r="W2237" t="s">
        <v>530</v>
      </c>
      <c r="X2237" t="s">
        <v>531</v>
      </c>
      <c r="Y2237" t="s">
        <v>706</v>
      </c>
      <c r="Z2237" t="s">
        <v>707</v>
      </c>
      <c r="AA2237" t="s">
        <v>28</v>
      </c>
      <c r="AB2237" s="3">
        <v>326</v>
      </c>
      <c r="AC2237">
        <v>0</v>
      </c>
      <c r="AD2237">
        <v>0</v>
      </c>
      <c r="AE2237" s="3">
        <v>326</v>
      </c>
      <c r="AF2237" s="3">
        <f t="shared" si="144"/>
        <v>0</v>
      </c>
      <c r="AG2237" s="3">
        <v>326</v>
      </c>
      <c r="AH2237" s="3">
        <f t="shared" si="146"/>
        <v>336.75799999999998</v>
      </c>
      <c r="AI2237" s="3">
        <f t="shared" si="147"/>
        <v>347.53425599999997</v>
      </c>
      <c r="AJ2237">
        <v>0</v>
      </c>
      <c r="AK2237">
        <v>0</v>
      </c>
      <c r="AL2237">
        <v>0</v>
      </c>
      <c r="AM2237">
        <f t="shared" si="145"/>
        <v>0</v>
      </c>
      <c r="AN2237">
        <v>326</v>
      </c>
      <c r="AO2237">
        <v>0</v>
      </c>
    </row>
    <row r="2238" spans="1:41" hidden="1" x14ac:dyDescent="0.3">
      <c r="A2238">
        <v>11220</v>
      </c>
      <c r="B2238">
        <v>206567</v>
      </c>
      <c r="C2238">
        <v>243972</v>
      </c>
      <c r="D2238">
        <v>536</v>
      </c>
      <c r="G2238" t="s">
        <v>1620</v>
      </c>
      <c r="H2238" t="s">
        <v>1621</v>
      </c>
      <c r="I2238">
        <v>0</v>
      </c>
      <c r="J2238" t="s">
        <v>519</v>
      </c>
      <c r="K2238" t="s">
        <v>520</v>
      </c>
      <c r="L2238">
        <v>4</v>
      </c>
      <c r="M2238">
        <v>89</v>
      </c>
      <c r="N2238" t="s">
        <v>774</v>
      </c>
      <c r="O2238" t="s">
        <v>575</v>
      </c>
      <c r="P2238" t="s">
        <v>576</v>
      </c>
      <c r="Q2238" t="s">
        <v>524</v>
      </c>
      <c r="R2238" t="s">
        <v>525</v>
      </c>
      <c r="S2238" t="s">
        <v>526</v>
      </c>
      <c r="T2238" t="s">
        <v>527</v>
      </c>
      <c r="U2238" t="s">
        <v>554</v>
      </c>
      <c r="V2238" t="s">
        <v>555</v>
      </c>
      <c r="W2238" t="s">
        <v>541</v>
      </c>
      <c r="X2238" t="s">
        <v>542</v>
      </c>
      <c r="Y2238" t="s">
        <v>603</v>
      </c>
      <c r="Z2238" t="s">
        <v>604</v>
      </c>
      <c r="AA2238" t="s">
        <v>29</v>
      </c>
      <c r="AB2238" s="3">
        <v>427</v>
      </c>
      <c r="AC2238">
        <v>0</v>
      </c>
      <c r="AD2238">
        <v>0</v>
      </c>
      <c r="AE2238" s="3">
        <v>427</v>
      </c>
      <c r="AF2238" s="3">
        <f t="shared" si="144"/>
        <v>0</v>
      </c>
      <c r="AG2238" s="3">
        <v>427</v>
      </c>
      <c r="AH2238" s="3">
        <f t="shared" si="146"/>
        <v>441.09099999999995</v>
      </c>
      <c r="AI2238" s="3">
        <f t="shared" si="147"/>
        <v>455.20591199999996</v>
      </c>
      <c r="AJ2238">
        <v>0</v>
      </c>
      <c r="AK2238">
        <v>0</v>
      </c>
      <c r="AL2238">
        <v>0</v>
      </c>
      <c r="AM2238">
        <f t="shared" si="145"/>
        <v>0</v>
      </c>
      <c r="AN2238">
        <v>427</v>
      </c>
      <c r="AO2238">
        <v>0</v>
      </c>
    </row>
    <row r="2239" spans="1:41" hidden="1" x14ac:dyDescent="0.3">
      <c r="A2239">
        <v>12243</v>
      </c>
      <c r="B2239">
        <v>224676</v>
      </c>
      <c r="C2239">
        <v>256958</v>
      </c>
      <c r="D2239">
        <v>6513</v>
      </c>
      <c r="G2239" t="s">
        <v>1884</v>
      </c>
      <c r="H2239" t="s">
        <v>1885</v>
      </c>
      <c r="I2239">
        <v>0</v>
      </c>
      <c r="J2239" t="s">
        <v>519</v>
      </c>
      <c r="K2239" t="s">
        <v>520</v>
      </c>
      <c r="L2239">
        <v>5</v>
      </c>
      <c r="M2239">
        <v>58</v>
      </c>
      <c r="N2239" t="s">
        <v>617</v>
      </c>
      <c r="O2239" t="s">
        <v>618</v>
      </c>
      <c r="P2239" t="s">
        <v>619</v>
      </c>
      <c r="Q2239" t="s">
        <v>524</v>
      </c>
      <c r="R2239" t="s">
        <v>525</v>
      </c>
      <c r="S2239" t="s">
        <v>526</v>
      </c>
      <c r="T2239" t="s">
        <v>527</v>
      </c>
      <c r="U2239" t="s">
        <v>779</v>
      </c>
      <c r="V2239" t="s">
        <v>780</v>
      </c>
      <c r="W2239" t="s">
        <v>541</v>
      </c>
      <c r="X2239" t="s">
        <v>542</v>
      </c>
      <c r="Y2239" t="s">
        <v>532</v>
      </c>
      <c r="Z2239" t="s">
        <v>533</v>
      </c>
      <c r="AA2239" t="s">
        <v>28</v>
      </c>
      <c r="AB2239" s="3">
        <v>324</v>
      </c>
      <c r="AC2239">
        <v>0</v>
      </c>
      <c r="AD2239">
        <v>0</v>
      </c>
      <c r="AE2239" s="3">
        <v>324</v>
      </c>
      <c r="AF2239" s="3">
        <f t="shared" si="144"/>
        <v>0</v>
      </c>
      <c r="AG2239" s="3">
        <v>324</v>
      </c>
      <c r="AH2239" s="3">
        <f t="shared" si="146"/>
        <v>334.69199999999995</v>
      </c>
      <c r="AI2239" s="3">
        <f t="shared" si="147"/>
        <v>345.40214399999996</v>
      </c>
      <c r="AJ2239">
        <v>0</v>
      </c>
      <c r="AK2239">
        <v>0</v>
      </c>
      <c r="AL2239">
        <v>0</v>
      </c>
      <c r="AM2239">
        <f t="shared" si="145"/>
        <v>0</v>
      </c>
      <c r="AN2239">
        <v>324</v>
      </c>
      <c r="AO2239">
        <v>0</v>
      </c>
    </row>
    <row r="2240" spans="1:41" hidden="1" x14ac:dyDescent="0.3">
      <c r="A2240">
        <v>12287</v>
      </c>
      <c r="B2240">
        <v>224618</v>
      </c>
      <c r="C2240">
        <v>256912</v>
      </c>
      <c r="D2240">
        <v>6643</v>
      </c>
      <c r="G2240" t="s">
        <v>2022</v>
      </c>
      <c r="H2240" t="s">
        <v>2023</v>
      </c>
      <c r="I2240">
        <v>0</v>
      </c>
      <c r="J2240" t="s">
        <v>519</v>
      </c>
      <c r="K2240" t="s">
        <v>520</v>
      </c>
      <c r="L2240">
        <v>5</v>
      </c>
      <c r="M2240">
        <v>58</v>
      </c>
      <c r="N2240" t="s">
        <v>617</v>
      </c>
      <c r="O2240" t="s">
        <v>618</v>
      </c>
      <c r="P2240" t="s">
        <v>619</v>
      </c>
      <c r="Q2240" t="s">
        <v>524</v>
      </c>
      <c r="R2240" t="s">
        <v>525</v>
      </c>
      <c r="S2240" t="s">
        <v>526</v>
      </c>
      <c r="T2240" t="s">
        <v>527</v>
      </c>
      <c r="U2240" t="s">
        <v>779</v>
      </c>
      <c r="V2240" t="s">
        <v>780</v>
      </c>
      <c r="W2240" t="s">
        <v>541</v>
      </c>
      <c r="X2240" t="s">
        <v>542</v>
      </c>
      <c r="Y2240" t="s">
        <v>532</v>
      </c>
      <c r="Z2240" t="s">
        <v>533</v>
      </c>
      <c r="AA2240" t="s">
        <v>28</v>
      </c>
      <c r="AB2240" s="3">
        <v>324</v>
      </c>
      <c r="AC2240">
        <v>0</v>
      </c>
      <c r="AD2240">
        <v>0</v>
      </c>
      <c r="AE2240" s="3">
        <v>324</v>
      </c>
      <c r="AF2240" s="3">
        <f t="shared" si="144"/>
        <v>0</v>
      </c>
      <c r="AG2240" s="3">
        <v>324</v>
      </c>
      <c r="AH2240" s="3">
        <f t="shared" si="146"/>
        <v>334.69199999999995</v>
      </c>
      <c r="AI2240" s="3">
        <f t="shared" si="147"/>
        <v>345.40214399999996</v>
      </c>
      <c r="AJ2240">
        <v>0</v>
      </c>
      <c r="AK2240">
        <v>0</v>
      </c>
      <c r="AL2240">
        <v>0</v>
      </c>
      <c r="AM2240">
        <f t="shared" si="145"/>
        <v>0</v>
      </c>
      <c r="AN2240">
        <v>324</v>
      </c>
      <c r="AO2240">
        <v>0</v>
      </c>
    </row>
    <row r="2241" spans="1:41" hidden="1" x14ac:dyDescent="0.3">
      <c r="A2241">
        <v>12599</v>
      </c>
      <c r="B2241">
        <v>225577</v>
      </c>
      <c r="C2241">
        <v>257301</v>
      </c>
      <c r="D2241">
        <v>8615</v>
      </c>
      <c r="G2241" t="s">
        <v>2248</v>
      </c>
      <c r="H2241" t="s">
        <v>2249</v>
      </c>
      <c r="I2241">
        <v>0</v>
      </c>
      <c r="J2241" t="s">
        <v>519</v>
      </c>
      <c r="K2241" t="s">
        <v>520</v>
      </c>
      <c r="L2241">
        <v>5</v>
      </c>
      <c r="M2241">
        <v>58</v>
      </c>
      <c r="N2241" t="s">
        <v>617</v>
      </c>
      <c r="O2241" t="s">
        <v>618</v>
      </c>
      <c r="P2241" t="s">
        <v>619</v>
      </c>
      <c r="Q2241" t="s">
        <v>524</v>
      </c>
      <c r="R2241" t="s">
        <v>525</v>
      </c>
      <c r="S2241" t="s">
        <v>526</v>
      </c>
      <c r="T2241" t="s">
        <v>527</v>
      </c>
      <c r="U2241" t="s">
        <v>779</v>
      </c>
      <c r="V2241" t="s">
        <v>780</v>
      </c>
      <c r="W2241" t="s">
        <v>541</v>
      </c>
      <c r="X2241" t="s">
        <v>542</v>
      </c>
      <c r="Y2241" t="s">
        <v>1442</v>
      </c>
      <c r="Z2241" t="s">
        <v>1443</v>
      </c>
      <c r="AA2241" t="s">
        <v>29</v>
      </c>
      <c r="AB2241" s="3">
        <v>188</v>
      </c>
      <c r="AC2241">
        <v>200</v>
      </c>
      <c r="AD2241">
        <v>0</v>
      </c>
      <c r="AE2241" s="3">
        <v>388</v>
      </c>
      <c r="AF2241" s="3">
        <f t="shared" si="144"/>
        <v>0</v>
      </c>
      <c r="AG2241" s="3">
        <v>388</v>
      </c>
      <c r="AH2241" s="3">
        <f t="shared" si="146"/>
        <v>400.80399999999997</v>
      </c>
      <c r="AI2241" s="3">
        <f t="shared" si="147"/>
        <v>413.629728</v>
      </c>
      <c r="AJ2241">
        <v>0</v>
      </c>
      <c r="AK2241">
        <v>0</v>
      </c>
      <c r="AL2241">
        <v>324</v>
      </c>
      <c r="AM2241">
        <f t="shared" si="145"/>
        <v>648</v>
      </c>
      <c r="AN2241">
        <v>64</v>
      </c>
      <c r="AO2241">
        <v>83.51</v>
      </c>
    </row>
    <row r="2242" spans="1:41" hidden="1" x14ac:dyDescent="0.3">
      <c r="A2242">
        <v>10846</v>
      </c>
      <c r="B2242">
        <v>209223</v>
      </c>
      <c r="C2242">
        <v>246585</v>
      </c>
      <c r="D2242">
        <v>162</v>
      </c>
      <c r="G2242" t="s">
        <v>991</v>
      </c>
      <c r="H2242" t="s">
        <v>992</v>
      </c>
      <c r="I2242">
        <v>0</v>
      </c>
      <c r="J2242" t="s">
        <v>519</v>
      </c>
      <c r="K2242" t="s">
        <v>520</v>
      </c>
      <c r="L2242">
        <v>6</v>
      </c>
      <c r="M2242">
        <v>73</v>
      </c>
      <c r="N2242" t="s">
        <v>817</v>
      </c>
      <c r="O2242" t="s">
        <v>818</v>
      </c>
      <c r="P2242" t="s">
        <v>819</v>
      </c>
      <c r="Q2242" t="s">
        <v>524</v>
      </c>
      <c r="R2242" t="s">
        <v>525</v>
      </c>
      <c r="S2242" t="s">
        <v>526</v>
      </c>
      <c r="T2242" t="s">
        <v>527</v>
      </c>
      <c r="U2242" t="s">
        <v>554</v>
      </c>
      <c r="V2242" t="s">
        <v>555</v>
      </c>
      <c r="W2242" t="s">
        <v>541</v>
      </c>
      <c r="X2242" t="s">
        <v>542</v>
      </c>
      <c r="Y2242" t="s">
        <v>603</v>
      </c>
      <c r="Z2242" t="s">
        <v>604</v>
      </c>
      <c r="AA2242" t="s">
        <v>29</v>
      </c>
      <c r="AB2242" s="3">
        <v>387</v>
      </c>
      <c r="AC2242">
        <v>0</v>
      </c>
      <c r="AD2242">
        <v>0</v>
      </c>
      <c r="AE2242" s="3">
        <v>387</v>
      </c>
      <c r="AF2242" s="3">
        <f t="shared" ref="AF2242:AF2305" si="148">AG2242-AE2242</f>
        <v>0</v>
      </c>
      <c r="AG2242" s="3">
        <v>387</v>
      </c>
      <c r="AH2242" s="3">
        <f t="shared" si="146"/>
        <v>399.77099999999996</v>
      </c>
      <c r="AI2242" s="3">
        <f t="shared" si="147"/>
        <v>412.56367199999994</v>
      </c>
      <c r="AJ2242">
        <v>0</v>
      </c>
      <c r="AK2242">
        <v>0</v>
      </c>
      <c r="AL2242">
        <v>0</v>
      </c>
      <c r="AM2242">
        <f t="shared" ref="AM2242:AM2305" si="149">AL2242*2</f>
        <v>0</v>
      </c>
      <c r="AN2242">
        <v>387</v>
      </c>
      <c r="AO2242">
        <v>0</v>
      </c>
    </row>
    <row r="2243" spans="1:41" hidden="1" x14ac:dyDescent="0.3">
      <c r="A2243">
        <v>12241</v>
      </c>
      <c r="B2243">
        <v>231995</v>
      </c>
      <c r="C2243">
        <v>256396</v>
      </c>
      <c r="D2243">
        <v>6511</v>
      </c>
      <c r="G2243" t="s">
        <v>1880</v>
      </c>
      <c r="H2243" t="s">
        <v>1881</v>
      </c>
      <c r="I2243">
        <v>0</v>
      </c>
      <c r="J2243" t="s">
        <v>519</v>
      </c>
      <c r="K2243" t="s">
        <v>520</v>
      </c>
      <c r="L2243">
        <v>5</v>
      </c>
      <c r="M2243">
        <v>58</v>
      </c>
      <c r="N2243" t="s">
        <v>617</v>
      </c>
      <c r="O2243" t="s">
        <v>618</v>
      </c>
      <c r="P2243" t="s">
        <v>619</v>
      </c>
      <c r="Q2243" t="s">
        <v>524</v>
      </c>
      <c r="R2243" t="s">
        <v>525</v>
      </c>
      <c r="S2243" t="s">
        <v>526</v>
      </c>
      <c r="T2243" t="s">
        <v>527</v>
      </c>
      <c r="U2243" t="s">
        <v>779</v>
      </c>
      <c r="V2243" t="s">
        <v>780</v>
      </c>
      <c r="W2243" t="s">
        <v>541</v>
      </c>
      <c r="X2243" t="s">
        <v>542</v>
      </c>
      <c r="Y2243" t="s">
        <v>1102</v>
      </c>
      <c r="Z2243" t="s">
        <v>1103</v>
      </c>
      <c r="AA2243" t="s">
        <v>24</v>
      </c>
      <c r="AB2243" s="3">
        <v>3013</v>
      </c>
      <c r="AC2243">
        <v>0</v>
      </c>
      <c r="AD2243">
        <v>0</v>
      </c>
      <c r="AE2243" s="3">
        <v>3013</v>
      </c>
      <c r="AF2243" s="3">
        <f t="shared" si="148"/>
        <v>0</v>
      </c>
      <c r="AG2243" s="3">
        <v>3013</v>
      </c>
      <c r="AH2243" s="3">
        <f t="shared" si="146"/>
        <v>3112.4289999999996</v>
      </c>
      <c r="AI2243" s="3">
        <f t="shared" si="147"/>
        <v>3212.0267279999998</v>
      </c>
      <c r="AJ2243">
        <v>0</v>
      </c>
      <c r="AK2243">
        <v>0</v>
      </c>
      <c r="AL2243">
        <v>0</v>
      </c>
      <c r="AM2243">
        <f t="shared" si="149"/>
        <v>0</v>
      </c>
      <c r="AN2243">
        <v>3013</v>
      </c>
      <c r="AO2243">
        <v>0</v>
      </c>
    </row>
    <row r="2244" spans="1:41" hidden="1" x14ac:dyDescent="0.3">
      <c r="A2244">
        <v>12349</v>
      </c>
      <c r="B2244">
        <v>224540</v>
      </c>
      <c r="C2244">
        <v>256858</v>
      </c>
      <c r="D2244">
        <v>6485</v>
      </c>
      <c r="G2244" t="s">
        <v>2134</v>
      </c>
      <c r="H2244" t="s">
        <v>2135</v>
      </c>
      <c r="I2244">
        <v>0</v>
      </c>
      <c r="J2244" t="s">
        <v>519</v>
      </c>
      <c r="K2244" t="s">
        <v>520</v>
      </c>
      <c r="L2244">
        <v>5</v>
      </c>
      <c r="M2244">
        <v>58</v>
      </c>
      <c r="N2244" t="s">
        <v>617</v>
      </c>
      <c r="O2244" t="s">
        <v>618</v>
      </c>
      <c r="P2244" t="s">
        <v>619</v>
      </c>
      <c r="Q2244" t="s">
        <v>524</v>
      </c>
      <c r="R2244" t="s">
        <v>525</v>
      </c>
      <c r="S2244" t="s">
        <v>526</v>
      </c>
      <c r="T2244" t="s">
        <v>527</v>
      </c>
      <c r="U2244" t="s">
        <v>779</v>
      </c>
      <c r="V2244" t="s">
        <v>780</v>
      </c>
      <c r="W2244" t="s">
        <v>541</v>
      </c>
      <c r="X2244" t="s">
        <v>542</v>
      </c>
      <c r="Y2244" t="s">
        <v>532</v>
      </c>
      <c r="Z2244" t="s">
        <v>533</v>
      </c>
      <c r="AA2244" t="s">
        <v>28</v>
      </c>
      <c r="AB2244" s="3">
        <v>324</v>
      </c>
      <c r="AC2244">
        <v>0</v>
      </c>
      <c r="AD2244">
        <v>0</v>
      </c>
      <c r="AE2244" s="3">
        <v>324</v>
      </c>
      <c r="AF2244" s="3">
        <f t="shared" si="148"/>
        <v>0</v>
      </c>
      <c r="AG2244" s="3">
        <v>324</v>
      </c>
      <c r="AH2244" s="3">
        <f t="shared" si="146"/>
        <v>334.69199999999995</v>
      </c>
      <c r="AI2244" s="3">
        <f t="shared" si="147"/>
        <v>345.40214399999996</v>
      </c>
      <c r="AJ2244">
        <v>0</v>
      </c>
      <c r="AK2244">
        <v>0</v>
      </c>
      <c r="AL2244">
        <v>0</v>
      </c>
      <c r="AM2244">
        <f t="shared" si="149"/>
        <v>0</v>
      </c>
      <c r="AN2244">
        <v>324</v>
      </c>
      <c r="AO2244">
        <v>0</v>
      </c>
    </row>
    <row r="2245" spans="1:41" hidden="1" x14ac:dyDescent="0.3">
      <c r="A2245">
        <v>12620</v>
      </c>
      <c r="B2245">
        <v>231962</v>
      </c>
      <c r="C2245">
        <v>256363</v>
      </c>
      <c r="D2245">
        <v>8636</v>
      </c>
      <c r="G2245" t="s">
        <v>2257</v>
      </c>
      <c r="H2245" t="s">
        <v>2258</v>
      </c>
      <c r="I2245">
        <v>0</v>
      </c>
      <c r="J2245" t="s">
        <v>519</v>
      </c>
      <c r="K2245" t="s">
        <v>520</v>
      </c>
      <c r="L2245">
        <v>5</v>
      </c>
      <c r="M2245">
        <v>58</v>
      </c>
      <c r="N2245" t="s">
        <v>617</v>
      </c>
      <c r="O2245" t="s">
        <v>618</v>
      </c>
      <c r="P2245" t="s">
        <v>619</v>
      </c>
      <c r="Q2245" t="s">
        <v>524</v>
      </c>
      <c r="R2245" t="s">
        <v>525</v>
      </c>
      <c r="S2245" t="s">
        <v>526</v>
      </c>
      <c r="T2245" t="s">
        <v>527</v>
      </c>
      <c r="U2245" t="s">
        <v>779</v>
      </c>
      <c r="V2245" t="s">
        <v>780</v>
      </c>
      <c r="W2245" t="s">
        <v>541</v>
      </c>
      <c r="X2245" t="s">
        <v>542</v>
      </c>
      <c r="Y2245" t="s">
        <v>1102</v>
      </c>
      <c r="Z2245" t="s">
        <v>1103</v>
      </c>
      <c r="AA2245" t="s">
        <v>24</v>
      </c>
      <c r="AB2245" s="3">
        <v>3013</v>
      </c>
      <c r="AC2245">
        <v>0</v>
      </c>
      <c r="AD2245">
        <v>0</v>
      </c>
      <c r="AE2245" s="3">
        <v>3013</v>
      </c>
      <c r="AF2245" s="3">
        <f t="shared" si="148"/>
        <v>0</v>
      </c>
      <c r="AG2245" s="3">
        <v>3013</v>
      </c>
      <c r="AH2245" s="3">
        <f t="shared" si="146"/>
        <v>3112.4289999999996</v>
      </c>
      <c r="AI2245" s="3">
        <f t="shared" si="147"/>
        <v>3212.0267279999998</v>
      </c>
      <c r="AJ2245">
        <v>0</v>
      </c>
      <c r="AK2245">
        <v>0</v>
      </c>
      <c r="AL2245">
        <v>0</v>
      </c>
      <c r="AM2245">
        <f t="shared" si="149"/>
        <v>0</v>
      </c>
      <c r="AN2245">
        <v>3013</v>
      </c>
      <c r="AO2245">
        <v>0</v>
      </c>
    </row>
    <row r="2246" spans="1:41" hidden="1" x14ac:dyDescent="0.3">
      <c r="A2246">
        <v>12351</v>
      </c>
      <c r="B2246">
        <v>224533</v>
      </c>
      <c r="C2246">
        <v>256852</v>
      </c>
      <c r="D2246">
        <v>6487</v>
      </c>
      <c r="G2246" t="s">
        <v>2136</v>
      </c>
      <c r="H2246" t="s">
        <v>2137</v>
      </c>
      <c r="I2246">
        <v>0</v>
      </c>
      <c r="J2246" t="s">
        <v>519</v>
      </c>
      <c r="K2246" t="s">
        <v>520</v>
      </c>
      <c r="L2246">
        <v>5</v>
      </c>
      <c r="M2246">
        <v>58</v>
      </c>
      <c r="N2246" t="s">
        <v>617</v>
      </c>
      <c r="O2246" t="s">
        <v>618</v>
      </c>
      <c r="P2246" t="s">
        <v>619</v>
      </c>
      <c r="Q2246" t="s">
        <v>524</v>
      </c>
      <c r="R2246" t="s">
        <v>525</v>
      </c>
      <c r="S2246" t="s">
        <v>526</v>
      </c>
      <c r="T2246" t="s">
        <v>527</v>
      </c>
      <c r="U2246" t="s">
        <v>779</v>
      </c>
      <c r="V2246" t="s">
        <v>780</v>
      </c>
      <c r="W2246" t="s">
        <v>541</v>
      </c>
      <c r="X2246" t="s">
        <v>542</v>
      </c>
      <c r="Y2246" t="s">
        <v>532</v>
      </c>
      <c r="Z2246" t="s">
        <v>533</v>
      </c>
      <c r="AA2246" t="s">
        <v>28</v>
      </c>
      <c r="AB2246" s="3">
        <v>324</v>
      </c>
      <c r="AC2246">
        <v>0</v>
      </c>
      <c r="AD2246">
        <v>0</v>
      </c>
      <c r="AE2246" s="3">
        <v>324</v>
      </c>
      <c r="AF2246" s="3">
        <f t="shared" si="148"/>
        <v>0</v>
      </c>
      <c r="AG2246" s="3">
        <v>324</v>
      </c>
      <c r="AH2246" s="3">
        <f t="shared" si="146"/>
        <v>334.69199999999995</v>
      </c>
      <c r="AI2246" s="3">
        <f t="shared" si="147"/>
        <v>345.40214399999996</v>
      </c>
      <c r="AJ2246">
        <v>0</v>
      </c>
      <c r="AK2246">
        <v>0</v>
      </c>
      <c r="AL2246">
        <v>0</v>
      </c>
      <c r="AM2246">
        <f t="shared" si="149"/>
        <v>0</v>
      </c>
      <c r="AN2246">
        <v>324</v>
      </c>
      <c r="AO2246">
        <v>0</v>
      </c>
    </row>
    <row r="2247" spans="1:41" hidden="1" x14ac:dyDescent="0.3">
      <c r="A2247">
        <v>10850</v>
      </c>
      <c r="B2247">
        <v>225971</v>
      </c>
      <c r="C2247">
        <v>257552</v>
      </c>
      <c r="D2247">
        <v>166</v>
      </c>
      <c r="G2247" t="s">
        <v>999</v>
      </c>
      <c r="H2247" t="s">
        <v>1000</v>
      </c>
      <c r="I2247">
        <v>0</v>
      </c>
      <c r="J2247" t="s">
        <v>519</v>
      </c>
      <c r="K2247" t="s">
        <v>520</v>
      </c>
      <c r="L2247">
        <v>5</v>
      </c>
      <c r="M2247">
        <v>93</v>
      </c>
      <c r="N2247" t="s">
        <v>1001</v>
      </c>
      <c r="O2247" t="s">
        <v>545</v>
      </c>
      <c r="P2247" t="s">
        <v>546</v>
      </c>
      <c r="Q2247" t="s">
        <v>524</v>
      </c>
      <c r="R2247" t="s">
        <v>525</v>
      </c>
      <c r="S2247" t="s">
        <v>526</v>
      </c>
      <c r="T2247" t="s">
        <v>527</v>
      </c>
      <c r="U2247" t="s">
        <v>554</v>
      </c>
      <c r="V2247" t="s">
        <v>555</v>
      </c>
      <c r="W2247" t="s">
        <v>1002</v>
      </c>
      <c r="X2247" t="s">
        <v>1003</v>
      </c>
      <c r="Y2247" t="s">
        <v>648</v>
      </c>
      <c r="Z2247" t="s">
        <v>649</v>
      </c>
      <c r="AA2247" t="s">
        <v>29</v>
      </c>
      <c r="AB2247" s="3">
        <v>380</v>
      </c>
      <c r="AC2247">
        <v>0</v>
      </c>
      <c r="AD2247">
        <v>0</v>
      </c>
      <c r="AE2247" s="3">
        <v>380</v>
      </c>
      <c r="AF2247" s="3">
        <f t="shared" si="148"/>
        <v>0</v>
      </c>
      <c r="AG2247" s="3">
        <v>380</v>
      </c>
      <c r="AH2247" s="3">
        <f t="shared" si="146"/>
        <v>392.53999999999996</v>
      </c>
      <c r="AI2247" s="3">
        <f t="shared" si="147"/>
        <v>405.10127999999997</v>
      </c>
      <c r="AJ2247">
        <v>0</v>
      </c>
      <c r="AK2247">
        <v>0</v>
      </c>
      <c r="AL2247">
        <v>29647.88</v>
      </c>
      <c r="AM2247">
        <f t="shared" si="149"/>
        <v>59295.76</v>
      </c>
      <c r="AN2247">
        <v>-29267.88</v>
      </c>
      <c r="AO2247">
        <v>7802.07</v>
      </c>
    </row>
    <row r="2248" spans="1:41" hidden="1" x14ac:dyDescent="0.3">
      <c r="A2248">
        <v>10765</v>
      </c>
      <c r="B2248">
        <v>225853</v>
      </c>
      <c r="C2248">
        <v>257459</v>
      </c>
      <c r="D2248">
        <v>81</v>
      </c>
      <c r="G2248" t="s">
        <v>800</v>
      </c>
      <c r="H2248" t="s">
        <v>801</v>
      </c>
      <c r="I2248">
        <v>0</v>
      </c>
      <c r="J2248" t="s">
        <v>519</v>
      </c>
      <c r="K2248" t="s">
        <v>520</v>
      </c>
      <c r="L2248">
        <v>10</v>
      </c>
      <c r="M2248">
        <v>110</v>
      </c>
      <c r="N2248" t="s">
        <v>698</v>
      </c>
      <c r="O2248" t="s">
        <v>699</v>
      </c>
      <c r="P2248" t="s">
        <v>700</v>
      </c>
      <c r="Q2248" t="s">
        <v>524</v>
      </c>
      <c r="R2248" t="s">
        <v>525</v>
      </c>
      <c r="S2248" t="s">
        <v>526</v>
      </c>
      <c r="T2248" t="s">
        <v>527</v>
      </c>
      <c r="U2248" t="s">
        <v>554</v>
      </c>
      <c r="V2248" t="s">
        <v>555</v>
      </c>
      <c r="W2248" t="s">
        <v>541</v>
      </c>
      <c r="X2248" t="s">
        <v>542</v>
      </c>
      <c r="Y2248" t="s">
        <v>601</v>
      </c>
      <c r="Z2248" t="s">
        <v>602</v>
      </c>
      <c r="AA2248" t="s">
        <v>29</v>
      </c>
      <c r="AB2248" s="3">
        <v>376</v>
      </c>
      <c r="AC2248">
        <v>0</v>
      </c>
      <c r="AD2248">
        <v>0</v>
      </c>
      <c r="AE2248" s="3">
        <v>376</v>
      </c>
      <c r="AF2248" s="3">
        <f t="shared" si="148"/>
        <v>0</v>
      </c>
      <c r="AG2248" s="3">
        <v>376</v>
      </c>
      <c r="AH2248" s="3">
        <f t="shared" si="146"/>
        <v>388.40799999999996</v>
      </c>
      <c r="AI2248" s="3">
        <f t="shared" si="147"/>
        <v>400.83705599999996</v>
      </c>
      <c r="AJ2248">
        <v>0</v>
      </c>
      <c r="AK2248">
        <v>0</v>
      </c>
      <c r="AL2248">
        <v>0</v>
      </c>
      <c r="AM2248">
        <f t="shared" si="149"/>
        <v>0</v>
      </c>
      <c r="AN2248">
        <v>376</v>
      </c>
      <c r="AO2248">
        <v>0</v>
      </c>
    </row>
    <row r="2249" spans="1:41" hidden="1" x14ac:dyDescent="0.3">
      <c r="A2249">
        <v>12287</v>
      </c>
      <c r="B2249">
        <v>231829</v>
      </c>
      <c r="C2249">
        <v>256249</v>
      </c>
      <c r="D2249">
        <v>6643</v>
      </c>
      <c r="G2249" t="s">
        <v>2022</v>
      </c>
      <c r="H2249" t="s">
        <v>2023</v>
      </c>
      <c r="I2249">
        <v>0</v>
      </c>
      <c r="J2249" t="s">
        <v>519</v>
      </c>
      <c r="K2249" t="s">
        <v>520</v>
      </c>
      <c r="L2249">
        <v>3</v>
      </c>
      <c r="M2249">
        <v>85</v>
      </c>
      <c r="N2249" t="s">
        <v>724</v>
      </c>
      <c r="O2249" t="s">
        <v>618</v>
      </c>
      <c r="P2249" t="s">
        <v>619</v>
      </c>
      <c r="Q2249" t="s">
        <v>524</v>
      </c>
      <c r="R2249" t="s">
        <v>525</v>
      </c>
      <c r="S2249" t="s">
        <v>526</v>
      </c>
      <c r="T2249" t="s">
        <v>527</v>
      </c>
      <c r="U2249" t="s">
        <v>779</v>
      </c>
      <c r="V2249" t="s">
        <v>780</v>
      </c>
      <c r="W2249" t="s">
        <v>530</v>
      </c>
      <c r="X2249" t="s">
        <v>531</v>
      </c>
      <c r="Y2249" t="s">
        <v>1102</v>
      </c>
      <c r="Z2249" t="s">
        <v>1103</v>
      </c>
      <c r="AA2249" t="s">
        <v>24</v>
      </c>
      <c r="AB2249" s="3">
        <v>2916</v>
      </c>
      <c r="AC2249">
        <v>0</v>
      </c>
      <c r="AD2249">
        <v>0</v>
      </c>
      <c r="AE2249" s="3">
        <v>2916</v>
      </c>
      <c r="AF2249" s="3">
        <f t="shared" si="148"/>
        <v>0</v>
      </c>
      <c r="AG2249" s="3">
        <v>2916</v>
      </c>
      <c r="AH2249" s="3">
        <f t="shared" si="146"/>
        <v>3012.2279999999996</v>
      </c>
      <c r="AI2249" s="3">
        <f t="shared" si="147"/>
        <v>3108.6192959999998</v>
      </c>
      <c r="AJ2249">
        <v>0</v>
      </c>
      <c r="AK2249">
        <v>0</v>
      </c>
      <c r="AL2249">
        <v>0</v>
      </c>
      <c r="AM2249">
        <f t="shared" si="149"/>
        <v>0</v>
      </c>
      <c r="AN2249">
        <v>2916</v>
      </c>
      <c r="AO2249">
        <v>0</v>
      </c>
    </row>
    <row r="2250" spans="1:41" hidden="1" x14ac:dyDescent="0.3">
      <c r="A2250">
        <v>12588</v>
      </c>
      <c r="B2250">
        <v>224814</v>
      </c>
      <c r="C2250">
        <v>257017</v>
      </c>
      <c r="D2250">
        <v>8604</v>
      </c>
      <c r="G2250" t="s">
        <v>2246</v>
      </c>
      <c r="H2250" t="s">
        <v>2247</v>
      </c>
      <c r="I2250">
        <v>0</v>
      </c>
      <c r="J2250" t="s">
        <v>519</v>
      </c>
      <c r="K2250" t="s">
        <v>520</v>
      </c>
      <c r="L2250">
        <v>5</v>
      </c>
      <c r="M2250">
        <v>58</v>
      </c>
      <c r="N2250" t="s">
        <v>617</v>
      </c>
      <c r="O2250" t="s">
        <v>618</v>
      </c>
      <c r="P2250" t="s">
        <v>619</v>
      </c>
      <c r="Q2250" t="s">
        <v>524</v>
      </c>
      <c r="R2250" t="s">
        <v>525</v>
      </c>
      <c r="S2250" t="s">
        <v>526</v>
      </c>
      <c r="T2250" t="s">
        <v>527</v>
      </c>
      <c r="U2250" t="s">
        <v>779</v>
      </c>
      <c r="V2250" t="s">
        <v>780</v>
      </c>
      <c r="W2250" t="s">
        <v>541</v>
      </c>
      <c r="X2250" t="s">
        <v>542</v>
      </c>
      <c r="Y2250" t="s">
        <v>532</v>
      </c>
      <c r="Z2250" t="s">
        <v>533</v>
      </c>
      <c r="AA2250" t="s">
        <v>28</v>
      </c>
      <c r="AB2250" s="3">
        <v>324</v>
      </c>
      <c r="AC2250">
        <v>0</v>
      </c>
      <c r="AD2250">
        <v>0</v>
      </c>
      <c r="AE2250" s="3">
        <v>324</v>
      </c>
      <c r="AF2250" s="3">
        <f t="shared" si="148"/>
        <v>0</v>
      </c>
      <c r="AG2250" s="3">
        <v>324</v>
      </c>
      <c r="AH2250" s="3">
        <f t="shared" si="146"/>
        <v>334.69199999999995</v>
      </c>
      <c r="AI2250" s="3">
        <f t="shared" si="147"/>
        <v>345.40214399999996</v>
      </c>
      <c r="AJ2250">
        <v>0</v>
      </c>
      <c r="AK2250">
        <v>0</v>
      </c>
      <c r="AL2250">
        <v>0</v>
      </c>
      <c r="AM2250">
        <f t="shared" si="149"/>
        <v>0</v>
      </c>
      <c r="AN2250">
        <v>324</v>
      </c>
      <c r="AO2250">
        <v>0</v>
      </c>
    </row>
    <row r="2251" spans="1:41" hidden="1" x14ac:dyDescent="0.3">
      <c r="A2251">
        <v>12349</v>
      </c>
      <c r="B2251">
        <v>231859</v>
      </c>
      <c r="C2251">
        <v>256275</v>
      </c>
      <c r="D2251">
        <v>6485</v>
      </c>
      <c r="G2251" t="s">
        <v>2134</v>
      </c>
      <c r="H2251" t="s">
        <v>2135</v>
      </c>
      <c r="I2251">
        <v>0</v>
      </c>
      <c r="J2251" t="s">
        <v>519</v>
      </c>
      <c r="K2251" t="s">
        <v>520</v>
      </c>
      <c r="L2251">
        <v>5</v>
      </c>
      <c r="M2251">
        <v>58</v>
      </c>
      <c r="N2251" t="s">
        <v>617</v>
      </c>
      <c r="O2251" t="s">
        <v>618</v>
      </c>
      <c r="P2251" t="s">
        <v>619</v>
      </c>
      <c r="Q2251" t="s">
        <v>524</v>
      </c>
      <c r="R2251" t="s">
        <v>525</v>
      </c>
      <c r="S2251" t="s">
        <v>526</v>
      </c>
      <c r="T2251" t="s">
        <v>527</v>
      </c>
      <c r="U2251" t="s">
        <v>779</v>
      </c>
      <c r="V2251" t="s">
        <v>780</v>
      </c>
      <c r="W2251" t="s">
        <v>541</v>
      </c>
      <c r="X2251" t="s">
        <v>542</v>
      </c>
      <c r="Y2251" t="s">
        <v>1102</v>
      </c>
      <c r="Z2251" t="s">
        <v>1103</v>
      </c>
      <c r="AA2251" t="s">
        <v>24</v>
      </c>
      <c r="AB2251" s="3">
        <v>2916</v>
      </c>
      <c r="AC2251">
        <v>0</v>
      </c>
      <c r="AD2251">
        <v>0</v>
      </c>
      <c r="AE2251" s="3">
        <v>2916</v>
      </c>
      <c r="AF2251" s="3">
        <f t="shared" si="148"/>
        <v>0</v>
      </c>
      <c r="AG2251" s="3">
        <v>2916</v>
      </c>
      <c r="AH2251" s="3">
        <f t="shared" si="146"/>
        <v>3012.2279999999996</v>
      </c>
      <c r="AI2251" s="3">
        <f t="shared" si="147"/>
        <v>3108.6192959999998</v>
      </c>
      <c r="AJ2251">
        <v>0</v>
      </c>
      <c r="AK2251">
        <v>0</v>
      </c>
      <c r="AL2251">
        <v>0</v>
      </c>
      <c r="AM2251">
        <f t="shared" si="149"/>
        <v>0</v>
      </c>
      <c r="AN2251">
        <v>2916</v>
      </c>
      <c r="AO2251">
        <v>0</v>
      </c>
    </row>
    <row r="2252" spans="1:41" hidden="1" x14ac:dyDescent="0.3">
      <c r="A2252">
        <v>12599</v>
      </c>
      <c r="B2252">
        <v>224812</v>
      </c>
      <c r="C2252">
        <v>257016</v>
      </c>
      <c r="D2252">
        <v>8615</v>
      </c>
      <c r="G2252" t="s">
        <v>2248</v>
      </c>
      <c r="H2252" t="s">
        <v>2249</v>
      </c>
      <c r="I2252">
        <v>0</v>
      </c>
      <c r="J2252" t="s">
        <v>519</v>
      </c>
      <c r="K2252" t="s">
        <v>520</v>
      </c>
      <c r="L2252">
        <v>5</v>
      </c>
      <c r="M2252">
        <v>58</v>
      </c>
      <c r="N2252" t="s">
        <v>617</v>
      </c>
      <c r="O2252" t="s">
        <v>618</v>
      </c>
      <c r="P2252" t="s">
        <v>619</v>
      </c>
      <c r="Q2252" t="s">
        <v>524</v>
      </c>
      <c r="R2252" t="s">
        <v>525</v>
      </c>
      <c r="S2252" t="s">
        <v>526</v>
      </c>
      <c r="T2252" t="s">
        <v>527</v>
      </c>
      <c r="U2252" t="s">
        <v>779</v>
      </c>
      <c r="V2252" t="s">
        <v>780</v>
      </c>
      <c r="W2252" t="s">
        <v>541</v>
      </c>
      <c r="X2252" t="s">
        <v>542</v>
      </c>
      <c r="Y2252" t="s">
        <v>532</v>
      </c>
      <c r="Z2252" t="s">
        <v>533</v>
      </c>
      <c r="AA2252" t="s">
        <v>28</v>
      </c>
      <c r="AB2252" s="3">
        <v>324</v>
      </c>
      <c r="AC2252">
        <v>0</v>
      </c>
      <c r="AD2252">
        <v>0</v>
      </c>
      <c r="AE2252" s="3">
        <v>324</v>
      </c>
      <c r="AF2252" s="3">
        <f t="shared" si="148"/>
        <v>0</v>
      </c>
      <c r="AG2252" s="3">
        <v>324</v>
      </c>
      <c r="AH2252" s="3">
        <f t="shared" si="146"/>
        <v>334.69199999999995</v>
      </c>
      <c r="AI2252" s="3">
        <f t="shared" si="147"/>
        <v>345.40214399999996</v>
      </c>
      <c r="AJ2252">
        <v>0</v>
      </c>
      <c r="AK2252">
        <v>0</v>
      </c>
      <c r="AL2252">
        <v>0</v>
      </c>
      <c r="AM2252">
        <f t="shared" si="149"/>
        <v>0</v>
      </c>
      <c r="AN2252">
        <v>324</v>
      </c>
      <c r="AO2252">
        <v>0</v>
      </c>
    </row>
    <row r="2253" spans="1:41" hidden="1" x14ac:dyDescent="0.3">
      <c r="A2253">
        <v>12350</v>
      </c>
      <c r="B2253">
        <v>225696</v>
      </c>
      <c r="C2253">
        <v>257326</v>
      </c>
      <c r="D2253">
        <v>6486</v>
      </c>
      <c r="G2253" t="s">
        <v>2112</v>
      </c>
      <c r="H2253" t="s">
        <v>2113</v>
      </c>
      <c r="I2253">
        <v>0</v>
      </c>
      <c r="J2253" t="s">
        <v>519</v>
      </c>
      <c r="K2253" t="s">
        <v>520</v>
      </c>
      <c r="L2253">
        <v>5</v>
      </c>
      <c r="M2253">
        <v>58</v>
      </c>
      <c r="N2253" t="s">
        <v>617</v>
      </c>
      <c r="O2253" t="s">
        <v>618</v>
      </c>
      <c r="P2253" t="s">
        <v>619</v>
      </c>
      <c r="Q2253" t="s">
        <v>524</v>
      </c>
      <c r="R2253" t="s">
        <v>525</v>
      </c>
      <c r="S2253" t="s">
        <v>526</v>
      </c>
      <c r="T2253" t="s">
        <v>527</v>
      </c>
      <c r="U2253" t="s">
        <v>779</v>
      </c>
      <c r="V2253" t="s">
        <v>780</v>
      </c>
      <c r="W2253" t="s">
        <v>541</v>
      </c>
      <c r="X2253" t="s">
        <v>542</v>
      </c>
      <c r="Y2253" t="s">
        <v>1442</v>
      </c>
      <c r="Z2253" t="s">
        <v>1443</v>
      </c>
      <c r="AA2253" t="s">
        <v>29</v>
      </c>
      <c r="AB2253" s="3">
        <v>258</v>
      </c>
      <c r="AC2253">
        <v>100</v>
      </c>
      <c r="AD2253">
        <v>0</v>
      </c>
      <c r="AE2253" s="3">
        <v>358</v>
      </c>
      <c r="AF2253" s="3">
        <f t="shared" si="148"/>
        <v>0</v>
      </c>
      <c r="AG2253" s="3">
        <v>358</v>
      </c>
      <c r="AH2253" s="3">
        <f t="shared" si="146"/>
        <v>369.81399999999996</v>
      </c>
      <c r="AI2253" s="3">
        <f t="shared" si="147"/>
        <v>381.64804799999996</v>
      </c>
      <c r="AJ2253">
        <v>0</v>
      </c>
      <c r="AK2253">
        <v>0</v>
      </c>
      <c r="AL2253">
        <v>276</v>
      </c>
      <c r="AM2253">
        <f t="shared" si="149"/>
        <v>552</v>
      </c>
      <c r="AN2253">
        <v>82</v>
      </c>
      <c r="AO2253">
        <v>77.09</v>
      </c>
    </row>
    <row r="2254" spans="1:41" hidden="1" x14ac:dyDescent="0.3">
      <c r="A2254">
        <v>10768</v>
      </c>
      <c r="B2254">
        <v>200016</v>
      </c>
      <c r="C2254">
        <v>237523</v>
      </c>
      <c r="D2254">
        <v>84</v>
      </c>
      <c r="G2254" t="s">
        <v>815</v>
      </c>
      <c r="H2254" t="s">
        <v>816</v>
      </c>
      <c r="I2254">
        <v>0</v>
      </c>
      <c r="J2254" t="s">
        <v>519</v>
      </c>
      <c r="K2254" t="s">
        <v>520</v>
      </c>
      <c r="L2254">
        <v>6</v>
      </c>
      <c r="M2254">
        <v>73</v>
      </c>
      <c r="N2254" t="s">
        <v>817</v>
      </c>
      <c r="O2254" t="s">
        <v>818</v>
      </c>
      <c r="P2254" t="s">
        <v>819</v>
      </c>
      <c r="Q2254" t="s">
        <v>524</v>
      </c>
      <c r="R2254" t="s">
        <v>525</v>
      </c>
      <c r="S2254" t="s">
        <v>526</v>
      </c>
      <c r="T2254" t="s">
        <v>527</v>
      </c>
      <c r="U2254" t="s">
        <v>539</v>
      </c>
      <c r="V2254" t="s">
        <v>540</v>
      </c>
      <c r="W2254" t="s">
        <v>541</v>
      </c>
      <c r="X2254" t="s">
        <v>542</v>
      </c>
      <c r="Y2254" t="s">
        <v>532</v>
      </c>
      <c r="Z2254" t="s">
        <v>533</v>
      </c>
      <c r="AA2254" t="s">
        <v>28</v>
      </c>
      <c r="AB2254" s="3">
        <v>304</v>
      </c>
      <c r="AC2254">
        <v>0</v>
      </c>
      <c r="AD2254">
        <v>0</v>
      </c>
      <c r="AE2254" s="3">
        <v>304</v>
      </c>
      <c r="AF2254" s="3">
        <f t="shared" si="148"/>
        <v>0</v>
      </c>
      <c r="AG2254" s="3">
        <v>304</v>
      </c>
      <c r="AH2254" s="3">
        <f t="shared" si="146"/>
        <v>314.03199999999998</v>
      </c>
      <c r="AI2254" s="3">
        <f t="shared" si="147"/>
        <v>324.08102400000001</v>
      </c>
      <c r="AJ2254">
        <v>0</v>
      </c>
      <c r="AK2254">
        <v>0</v>
      </c>
      <c r="AL2254">
        <v>0</v>
      </c>
      <c r="AM2254">
        <f t="shared" si="149"/>
        <v>0</v>
      </c>
      <c r="AN2254">
        <v>304</v>
      </c>
      <c r="AO2254">
        <v>0</v>
      </c>
    </row>
    <row r="2255" spans="1:41" hidden="1" x14ac:dyDescent="0.3">
      <c r="A2255">
        <v>12351</v>
      </c>
      <c r="B2255">
        <v>231858</v>
      </c>
      <c r="C2255">
        <v>256274</v>
      </c>
      <c r="D2255">
        <v>6487</v>
      </c>
      <c r="G2255" t="s">
        <v>2136</v>
      </c>
      <c r="H2255" t="s">
        <v>2137</v>
      </c>
      <c r="I2255">
        <v>0</v>
      </c>
      <c r="J2255" t="s">
        <v>519</v>
      </c>
      <c r="K2255" t="s">
        <v>520</v>
      </c>
      <c r="L2255">
        <v>5</v>
      </c>
      <c r="M2255">
        <v>58</v>
      </c>
      <c r="N2255" t="s">
        <v>617</v>
      </c>
      <c r="O2255" t="s">
        <v>618</v>
      </c>
      <c r="P2255" t="s">
        <v>619</v>
      </c>
      <c r="Q2255" t="s">
        <v>524</v>
      </c>
      <c r="R2255" t="s">
        <v>525</v>
      </c>
      <c r="S2255" t="s">
        <v>526</v>
      </c>
      <c r="T2255" t="s">
        <v>527</v>
      </c>
      <c r="U2255" t="s">
        <v>779</v>
      </c>
      <c r="V2255" t="s">
        <v>780</v>
      </c>
      <c r="W2255" t="s">
        <v>541</v>
      </c>
      <c r="X2255" t="s">
        <v>542</v>
      </c>
      <c r="Y2255" t="s">
        <v>1102</v>
      </c>
      <c r="Z2255" t="s">
        <v>1103</v>
      </c>
      <c r="AA2255" t="s">
        <v>24</v>
      </c>
      <c r="AB2255" s="3">
        <v>2916</v>
      </c>
      <c r="AC2255">
        <v>0</v>
      </c>
      <c r="AD2255">
        <v>0</v>
      </c>
      <c r="AE2255" s="3">
        <v>2916</v>
      </c>
      <c r="AF2255" s="3">
        <f t="shared" si="148"/>
        <v>0</v>
      </c>
      <c r="AG2255" s="3">
        <v>2916</v>
      </c>
      <c r="AH2255" s="3">
        <f t="shared" si="146"/>
        <v>3012.2279999999996</v>
      </c>
      <c r="AI2255" s="3">
        <f t="shared" si="147"/>
        <v>3108.6192959999998</v>
      </c>
      <c r="AJ2255">
        <v>0</v>
      </c>
      <c r="AK2255">
        <v>0</v>
      </c>
      <c r="AL2255">
        <v>0</v>
      </c>
      <c r="AM2255">
        <f t="shared" si="149"/>
        <v>0</v>
      </c>
      <c r="AN2255">
        <v>2916</v>
      </c>
      <c r="AO2255">
        <v>0</v>
      </c>
    </row>
    <row r="2256" spans="1:41" hidden="1" x14ac:dyDescent="0.3">
      <c r="A2256">
        <v>10877</v>
      </c>
      <c r="B2256">
        <v>201631</v>
      </c>
      <c r="C2256">
        <v>239113</v>
      </c>
      <c r="D2256">
        <v>193</v>
      </c>
      <c r="G2256" t="s">
        <v>1063</v>
      </c>
      <c r="H2256" t="s">
        <v>1064</v>
      </c>
      <c r="I2256">
        <v>0</v>
      </c>
      <c r="J2256" t="s">
        <v>519</v>
      </c>
      <c r="K2256" t="s">
        <v>520</v>
      </c>
      <c r="L2256">
        <v>6</v>
      </c>
      <c r="M2256">
        <v>75</v>
      </c>
      <c r="N2256" t="s">
        <v>635</v>
      </c>
      <c r="O2256" t="s">
        <v>636</v>
      </c>
      <c r="P2256" t="s">
        <v>637</v>
      </c>
      <c r="Q2256" t="s">
        <v>524</v>
      </c>
      <c r="R2256" t="s">
        <v>525</v>
      </c>
      <c r="S2256" t="s">
        <v>526</v>
      </c>
      <c r="T2256" t="s">
        <v>527</v>
      </c>
      <c r="U2256" t="s">
        <v>539</v>
      </c>
      <c r="V2256" t="s">
        <v>540</v>
      </c>
      <c r="W2256" t="s">
        <v>541</v>
      </c>
      <c r="X2256" t="s">
        <v>542</v>
      </c>
      <c r="Y2256" t="s">
        <v>532</v>
      </c>
      <c r="Z2256" t="s">
        <v>533</v>
      </c>
      <c r="AA2256" t="s">
        <v>28</v>
      </c>
      <c r="AB2256" s="3">
        <v>270</v>
      </c>
      <c r="AC2256">
        <v>0</v>
      </c>
      <c r="AD2256">
        <v>0</v>
      </c>
      <c r="AE2256" s="3">
        <v>270</v>
      </c>
      <c r="AF2256" s="3">
        <f t="shared" si="148"/>
        <v>0</v>
      </c>
      <c r="AG2256" s="3">
        <v>270</v>
      </c>
      <c r="AH2256" s="3">
        <f t="shared" si="146"/>
        <v>278.90999999999997</v>
      </c>
      <c r="AI2256" s="3">
        <f t="shared" si="147"/>
        <v>287.83511999999996</v>
      </c>
      <c r="AJ2256">
        <v>0</v>
      </c>
      <c r="AK2256">
        <v>0</v>
      </c>
      <c r="AL2256">
        <v>0</v>
      </c>
      <c r="AM2256">
        <f t="shared" si="149"/>
        <v>0</v>
      </c>
      <c r="AN2256">
        <v>270</v>
      </c>
      <c r="AO2256">
        <v>0</v>
      </c>
    </row>
    <row r="2257" spans="1:41" hidden="1" x14ac:dyDescent="0.3">
      <c r="A2257">
        <v>12367</v>
      </c>
      <c r="B2257">
        <v>225711</v>
      </c>
      <c r="C2257">
        <v>257339</v>
      </c>
      <c r="D2257">
        <v>6499</v>
      </c>
      <c r="G2257" t="s">
        <v>2054</v>
      </c>
      <c r="H2257" t="s">
        <v>2055</v>
      </c>
      <c r="I2257">
        <v>0</v>
      </c>
      <c r="J2257" t="s">
        <v>519</v>
      </c>
      <c r="K2257" t="s">
        <v>520</v>
      </c>
      <c r="L2257">
        <v>5</v>
      </c>
      <c r="M2257">
        <v>58</v>
      </c>
      <c r="N2257" t="s">
        <v>617</v>
      </c>
      <c r="O2257" t="s">
        <v>618</v>
      </c>
      <c r="P2257" t="s">
        <v>619</v>
      </c>
      <c r="Q2257" t="s">
        <v>524</v>
      </c>
      <c r="R2257" t="s">
        <v>525</v>
      </c>
      <c r="S2257" t="s">
        <v>526</v>
      </c>
      <c r="T2257" t="s">
        <v>527</v>
      </c>
      <c r="U2257" t="s">
        <v>779</v>
      </c>
      <c r="V2257" t="s">
        <v>780</v>
      </c>
      <c r="W2257" t="s">
        <v>541</v>
      </c>
      <c r="X2257" t="s">
        <v>542</v>
      </c>
      <c r="Y2257" t="s">
        <v>1442</v>
      </c>
      <c r="Z2257" t="s">
        <v>1443</v>
      </c>
      <c r="AA2257" t="s">
        <v>29</v>
      </c>
      <c r="AB2257" s="3">
        <v>258</v>
      </c>
      <c r="AC2257">
        <v>100</v>
      </c>
      <c r="AD2257">
        <v>0</v>
      </c>
      <c r="AE2257" s="3">
        <v>358</v>
      </c>
      <c r="AF2257" s="3">
        <f t="shared" si="148"/>
        <v>0</v>
      </c>
      <c r="AG2257" s="3">
        <v>358</v>
      </c>
      <c r="AH2257" s="3">
        <f t="shared" si="146"/>
        <v>369.81399999999996</v>
      </c>
      <c r="AI2257" s="3">
        <f t="shared" si="147"/>
        <v>381.64804799999996</v>
      </c>
      <c r="AJ2257">
        <v>0</v>
      </c>
      <c r="AK2257">
        <v>0</v>
      </c>
      <c r="AL2257">
        <v>276</v>
      </c>
      <c r="AM2257">
        <f t="shared" si="149"/>
        <v>552</v>
      </c>
      <c r="AN2257">
        <v>82</v>
      </c>
      <c r="AO2257">
        <v>77.09</v>
      </c>
    </row>
    <row r="2258" spans="1:41" hidden="1" x14ac:dyDescent="0.3">
      <c r="A2258">
        <v>10916</v>
      </c>
      <c r="B2258">
        <v>204435</v>
      </c>
      <c r="C2258">
        <v>241872</v>
      </c>
      <c r="D2258">
        <v>232</v>
      </c>
      <c r="G2258" t="s">
        <v>1116</v>
      </c>
      <c r="H2258" t="s">
        <v>1117</v>
      </c>
      <c r="I2258">
        <v>0</v>
      </c>
      <c r="J2258" t="s">
        <v>519</v>
      </c>
      <c r="K2258" t="s">
        <v>520</v>
      </c>
      <c r="L2258">
        <v>6</v>
      </c>
      <c r="M2258">
        <v>71</v>
      </c>
      <c r="N2258" t="s">
        <v>710</v>
      </c>
      <c r="O2258" t="s">
        <v>711</v>
      </c>
      <c r="P2258" t="s">
        <v>712</v>
      </c>
      <c r="Q2258" t="s">
        <v>524</v>
      </c>
      <c r="R2258" t="s">
        <v>525</v>
      </c>
      <c r="S2258" t="s">
        <v>526</v>
      </c>
      <c r="T2258" t="s">
        <v>527</v>
      </c>
      <c r="U2258" t="s">
        <v>1086</v>
      </c>
      <c r="V2258" t="s">
        <v>1087</v>
      </c>
      <c r="W2258" t="s">
        <v>541</v>
      </c>
      <c r="X2258" t="s">
        <v>542</v>
      </c>
      <c r="Y2258" t="s">
        <v>532</v>
      </c>
      <c r="Z2258" t="s">
        <v>533</v>
      </c>
      <c r="AA2258" t="s">
        <v>28</v>
      </c>
      <c r="AB2258" s="3">
        <v>245</v>
      </c>
      <c r="AC2258">
        <v>0</v>
      </c>
      <c r="AD2258">
        <v>0</v>
      </c>
      <c r="AE2258" s="3">
        <v>245</v>
      </c>
      <c r="AF2258" s="3">
        <f t="shared" si="148"/>
        <v>0</v>
      </c>
      <c r="AG2258" s="3">
        <v>245</v>
      </c>
      <c r="AH2258" s="3">
        <f t="shared" si="146"/>
        <v>253.08499999999998</v>
      </c>
      <c r="AI2258" s="3">
        <f t="shared" si="147"/>
        <v>261.18371999999999</v>
      </c>
      <c r="AJ2258">
        <v>0</v>
      </c>
      <c r="AK2258">
        <v>0</v>
      </c>
      <c r="AL2258">
        <v>0</v>
      </c>
      <c r="AM2258">
        <f t="shared" si="149"/>
        <v>0</v>
      </c>
      <c r="AN2258">
        <v>245</v>
      </c>
      <c r="AO2258">
        <v>0</v>
      </c>
    </row>
    <row r="2259" spans="1:41" hidden="1" x14ac:dyDescent="0.3">
      <c r="A2259">
        <v>11512</v>
      </c>
      <c r="B2259">
        <v>225909</v>
      </c>
      <c r="C2259">
        <v>257501</v>
      </c>
      <c r="D2259">
        <v>2309</v>
      </c>
      <c r="G2259" t="s">
        <v>1713</v>
      </c>
      <c r="H2259" t="s">
        <v>1714</v>
      </c>
      <c r="I2259">
        <v>0</v>
      </c>
      <c r="J2259" t="s">
        <v>519</v>
      </c>
      <c r="K2259" t="s">
        <v>520</v>
      </c>
      <c r="L2259">
        <v>4</v>
      </c>
      <c r="M2259">
        <v>89</v>
      </c>
      <c r="N2259" t="s">
        <v>774</v>
      </c>
      <c r="O2259" t="s">
        <v>575</v>
      </c>
      <c r="P2259" t="s">
        <v>576</v>
      </c>
      <c r="Q2259" t="s">
        <v>524</v>
      </c>
      <c r="R2259" t="s">
        <v>525</v>
      </c>
      <c r="S2259" t="s">
        <v>526</v>
      </c>
      <c r="T2259" t="s">
        <v>527</v>
      </c>
      <c r="U2259" t="s">
        <v>554</v>
      </c>
      <c r="V2259" t="s">
        <v>555</v>
      </c>
      <c r="W2259" t="s">
        <v>541</v>
      </c>
      <c r="X2259" t="s">
        <v>542</v>
      </c>
      <c r="Y2259" t="s">
        <v>944</v>
      </c>
      <c r="Z2259" t="s">
        <v>945</v>
      </c>
      <c r="AA2259" t="s">
        <v>29</v>
      </c>
      <c r="AB2259" s="3">
        <v>354</v>
      </c>
      <c r="AC2259">
        <v>0</v>
      </c>
      <c r="AD2259">
        <v>0</v>
      </c>
      <c r="AE2259" s="3">
        <v>354</v>
      </c>
      <c r="AF2259" s="3">
        <f t="shared" si="148"/>
        <v>0</v>
      </c>
      <c r="AG2259" s="3">
        <v>354</v>
      </c>
      <c r="AH2259" s="3">
        <f t="shared" si="146"/>
        <v>365.68199999999996</v>
      </c>
      <c r="AI2259" s="3">
        <f t="shared" si="147"/>
        <v>377.38382399999995</v>
      </c>
      <c r="AJ2259">
        <v>0</v>
      </c>
      <c r="AK2259">
        <v>0</v>
      </c>
      <c r="AL2259">
        <v>0</v>
      </c>
      <c r="AM2259">
        <f t="shared" si="149"/>
        <v>0</v>
      </c>
      <c r="AN2259">
        <v>354</v>
      </c>
      <c r="AO2259">
        <v>0</v>
      </c>
    </row>
    <row r="2260" spans="1:41" hidden="1" x14ac:dyDescent="0.3">
      <c r="A2260">
        <v>12609</v>
      </c>
      <c r="B2260">
        <v>225586</v>
      </c>
      <c r="C2260">
        <v>257308</v>
      </c>
      <c r="D2260">
        <v>8625</v>
      </c>
      <c r="G2260" t="s">
        <v>1942</v>
      </c>
      <c r="H2260" t="s">
        <v>1943</v>
      </c>
      <c r="I2260">
        <v>0</v>
      </c>
      <c r="J2260" t="s">
        <v>519</v>
      </c>
      <c r="K2260" t="s">
        <v>520</v>
      </c>
      <c r="L2260">
        <v>5</v>
      </c>
      <c r="M2260">
        <v>58</v>
      </c>
      <c r="N2260" t="s">
        <v>617</v>
      </c>
      <c r="O2260" t="s">
        <v>618</v>
      </c>
      <c r="P2260" t="s">
        <v>619</v>
      </c>
      <c r="Q2260" t="s">
        <v>524</v>
      </c>
      <c r="R2260" t="s">
        <v>525</v>
      </c>
      <c r="S2260" t="s">
        <v>526</v>
      </c>
      <c r="T2260" t="s">
        <v>527</v>
      </c>
      <c r="U2260" t="s">
        <v>779</v>
      </c>
      <c r="V2260" t="s">
        <v>780</v>
      </c>
      <c r="W2260" t="s">
        <v>541</v>
      </c>
      <c r="X2260" t="s">
        <v>542</v>
      </c>
      <c r="Y2260" t="s">
        <v>1442</v>
      </c>
      <c r="Z2260" t="s">
        <v>1443</v>
      </c>
      <c r="AA2260" t="s">
        <v>29</v>
      </c>
      <c r="AB2260" s="3">
        <v>336</v>
      </c>
      <c r="AC2260">
        <v>0</v>
      </c>
      <c r="AD2260">
        <v>0</v>
      </c>
      <c r="AE2260" s="3">
        <v>336</v>
      </c>
      <c r="AF2260" s="3">
        <f t="shared" si="148"/>
        <v>0</v>
      </c>
      <c r="AG2260" s="3">
        <v>336</v>
      </c>
      <c r="AH2260" s="3">
        <f t="shared" si="146"/>
        <v>347.08799999999997</v>
      </c>
      <c r="AI2260" s="3">
        <f t="shared" si="147"/>
        <v>358.19481599999995</v>
      </c>
      <c r="AJ2260">
        <v>0</v>
      </c>
      <c r="AK2260">
        <v>0</v>
      </c>
      <c r="AL2260">
        <v>0</v>
      </c>
      <c r="AM2260">
        <f t="shared" si="149"/>
        <v>0</v>
      </c>
      <c r="AN2260">
        <v>336</v>
      </c>
      <c r="AO2260">
        <v>0</v>
      </c>
    </row>
    <row r="2261" spans="1:41" hidden="1" x14ac:dyDescent="0.3">
      <c r="A2261">
        <v>12349</v>
      </c>
      <c r="B2261">
        <v>224393</v>
      </c>
      <c r="C2261">
        <v>256811</v>
      </c>
      <c r="D2261">
        <v>6485</v>
      </c>
      <c r="G2261" t="s">
        <v>2134</v>
      </c>
      <c r="H2261" t="s">
        <v>2135</v>
      </c>
      <c r="I2261">
        <v>0</v>
      </c>
      <c r="J2261" t="s">
        <v>519</v>
      </c>
      <c r="K2261" t="s">
        <v>520</v>
      </c>
      <c r="L2261">
        <v>5</v>
      </c>
      <c r="M2261">
        <v>58</v>
      </c>
      <c r="N2261" t="s">
        <v>617</v>
      </c>
      <c r="O2261" t="s">
        <v>618</v>
      </c>
      <c r="P2261" t="s">
        <v>619</v>
      </c>
      <c r="Q2261" t="s">
        <v>524</v>
      </c>
      <c r="R2261" t="s">
        <v>525</v>
      </c>
      <c r="S2261" t="s">
        <v>526</v>
      </c>
      <c r="T2261" t="s">
        <v>527</v>
      </c>
      <c r="U2261" t="s">
        <v>779</v>
      </c>
      <c r="V2261" t="s">
        <v>780</v>
      </c>
      <c r="W2261" t="s">
        <v>541</v>
      </c>
      <c r="X2261" t="s">
        <v>542</v>
      </c>
      <c r="Y2261" t="s">
        <v>706</v>
      </c>
      <c r="Z2261" t="s">
        <v>707</v>
      </c>
      <c r="AA2261" t="s">
        <v>28</v>
      </c>
      <c r="AB2261" s="3">
        <v>245</v>
      </c>
      <c r="AC2261">
        <v>0</v>
      </c>
      <c r="AD2261">
        <v>0</v>
      </c>
      <c r="AE2261" s="3">
        <v>245</v>
      </c>
      <c r="AF2261" s="3">
        <f t="shared" si="148"/>
        <v>0</v>
      </c>
      <c r="AG2261" s="3">
        <v>245</v>
      </c>
      <c r="AH2261" s="3">
        <f t="shared" si="146"/>
        <v>253.08499999999998</v>
      </c>
      <c r="AI2261" s="3">
        <f t="shared" si="147"/>
        <v>261.18371999999999</v>
      </c>
      <c r="AJ2261">
        <v>0</v>
      </c>
      <c r="AK2261">
        <v>0</v>
      </c>
      <c r="AL2261">
        <v>0</v>
      </c>
      <c r="AM2261">
        <f t="shared" si="149"/>
        <v>0</v>
      </c>
      <c r="AN2261">
        <v>245</v>
      </c>
      <c r="AO2261">
        <v>0</v>
      </c>
    </row>
    <row r="2262" spans="1:41" hidden="1" x14ac:dyDescent="0.3">
      <c r="A2262">
        <v>12610</v>
      </c>
      <c r="B2262">
        <v>225587</v>
      </c>
      <c r="C2262">
        <v>257309</v>
      </c>
      <c r="D2262">
        <v>8626</v>
      </c>
      <c r="G2262" t="s">
        <v>1922</v>
      </c>
      <c r="H2262" t="s">
        <v>1923</v>
      </c>
      <c r="I2262">
        <v>0</v>
      </c>
      <c r="J2262" t="s">
        <v>519</v>
      </c>
      <c r="K2262" t="s">
        <v>520</v>
      </c>
      <c r="L2262">
        <v>5</v>
      </c>
      <c r="M2262">
        <v>58</v>
      </c>
      <c r="N2262" t="s">
        <v>617</v>
      </c>
      <c r="O2262" t="s">
        <v>618</v>
      </c>
      <c r="P2262" t="s">
        <v>619</v>
      </c>
      <c r="Q2262" t="s">
        <v>524</v>
      </c>
      <c r="R2262" t="s">
        <v>525</v>
      </c>
      <c r="S2262" t="s">
        <v>526</v>
      </c>
      <c r="T2262" t="s">
        <v>527</v>
      </c>
      <c r="U2262" t="s">
        <v>779</v>
      </c>
      <c r="V2262" t="s">
        <v>780</v>
      </c>
      <c r="W2262" t="s">
        <v>541</v>
      </c>
      <c r="X2262" t="s">
        <v>542</v>
      </c>
      <c r="Y2262" t="s">
        <v>1442</v>
      </c>
      <c r="Z2262" t="s">
        <v>1443</v>
      </c>
      <c r="AA2262" t="s">
        <v>29</v>
      </c>
      <c r="AB2262" s="3">
        <v>336</v>
      </c>
      <c r="AC2262">
        <v>0</v>
      </c>
      <c r="AD2262">
        <v>0</v>
      </c>
      <c r="AE2262" s="3">
        <v>336</v>
      </c>
      <c r="AF2262" s="3">
        <f t="shared" si="148"/>
        <v>0</v>
      </c>
      <c r="AG2262" s="3">
        <v>336</v>
      </c>
      <c r="AH2262" s="3">
        <f t="shared" si="146"/>
        <v>347.08799999999997</v>
      </c>
      <c r="AI2262" s="3">
        <f t="shared" si="147"/>
        <v>358.19481599999995</v>
      </c>
      <c r="AJ2262">
        <v>0</v>
      </c>
      <c r="AK2262">
        <v>0</v>
      </c>
      <c r="AL2262">
        <v>0</v>
      </c>
      <c r="AM2262">
        <f t="shared" si="149"/>
        <v>0</v>
      </c>
      <c r="AN2262">
        <v>336</v>
      </c>
      <c r="AO2262">
        <v>0</v>
      </c>
    </row>
    <row r="2263" spans="1:41" hidden="1" x14ac:dyDescent="0.3">
      <c r="A2263">
        <v>12356</v>
      </c>
      <c r="B2263">
        <v>224531</v>
      </c>
      <c r="C2263">
        <v>256850</v>
      </c>
      <c r="D2263">
        <v>6488</v>
      </c>
      <c r="G2263" t="s">
        <v>2152</v>
      </c>
      <c r="H2263" t="s">
        <v>2153</v>
      </c>
      <c r="I2263">
        <v>0</v>
      </c>
      <c r="J2263" t="s">
        <v>519</v>
      </c>
      <c r="K2263" t="s">
        <v>520</v>
      </c>
      <c r="L2263">
        <v>5</v>
      </c>
      <c r="M2263">
        <v>58</v>
      </c>
      <c r="N2263" t="s">
        <v>617</v>
      </c>
      <c r="O2263" t="s">
        <v>618</v>
      </c>
      <c r="P2263" t="s">
        <v>619</v>
      </c>
      <c r="Q2263" t="s">
        <v>524</v>
      </c>
      <c r="R2263" t="s">
        <v>525</v>
      </c>
      <c r="S2263" t="s">
        <v>526</v>
      </c>
      <c r="T2263" t="s">
        <v>527</v>
      </c>
      <c r="U2263" t="s">
        <v>779</v>
      </c>
      <c r="V2263" t="s">
        <v>780</v>
      </c>
      <c r="W2263" t="s">
        <v>541</v>
      </c>
      <c r="X2263" t="s">
        <v>542</v>
      </c>
      <c r="Y2263" t="s">
        <v>532</v>
      </c>
      <c r="Z2263" t="s">
        <v>533</v>
      </c>
      <c r="AA2263" t="s">
        <v>28</v>
      </c>
      <c r="AB2263" s="3">
        <v>216</v>
      </c>
      <c r="AC2263">
        <v>0</v>
      </c>
      <c r="AD2263">
        <v>0</v>
      </c>
      <c r="AE2263" s="3">
        <v>216</v>
      </c>
      <c r="AF2263" s="3">
        <f t="shared" si="148"/>
        <v>0</v>
      </c>
      <c r="AG2263" s="3">
        <v>216</v>
      </c>
      <c r="AH2263" s="3">
        <f t="shared" si="146"/>
        <v>223.12799999999999</v>
      </c>
      <c r="AI2263" s="3">
        <f t="shared" si="147"/>
        <v>230.26809599999999</v>
      </c>
      <c r="AJ2263">
        <v>0</v>
      </c>
      <c r="AK2263">
        <v>0</v>
      </c>
      <c r="AL2263">
        <v>0</v>
      </c>
      <c r="AM2263">
        <f t="shared" si="149"/>
        <v>0</v>
      </c>
      <c r="AN2263">
        <v>216</v>
      </c>
      <c r="AO2263">
        <v>0</v>
      </c>
    </row>
    <row r="2264" spans="1:41" hidden="1" x14ac:dyDescent="0.3">
      <c r="A2264">
        <v>12588</v>
      </c>
      <c r="B2264">
        <v>231936</v>
      </c>
      <c r="C2264">
        <v>256344</v>
      </c>
      <c r="D2264">
        <v>8604</v>
      </c>
      <c r="G2264" t="s">
        <v>2246</v>
      </c>
      <c r="H2264" t="s">
        <v>2247</v>
      </c>
      <c r="I2264">
        <v>0</v>
      </c>
      <c r="J2264" t="s">
        <v>519</v>
      </c>
      <c r="K2264" t="s">
        <v>520</v>
      </c>
      <c r="L2264">
        <v>5</v>
      </c>
      <c r="M2264">
        <v>58</v>
      </c>
      <c r="N2264" t="s">
        <v>617</v>
      </c>
      <c r="O2264" t="s">
        <v>618</v>
      </c>
      <c r="P2264" t="s">
        <v>619</v>
      </c>
      <c r="Q2264" t="s">
        <v>524</v>
      </c>
      <c r="R2264" t="s">
        <v>525</v>
      </c>
      <c r="S2264" t="s">
        <v>526</v>
      </c>
      <c r="T2264" t="s">
        <v>527</v>
      </c>
      <c r="U2264" t="s">
        <v>779</v>
      </c>
      <c r="V2264" t="s">
        <v>780</v>
      </c>
      <c r="W2264" t="s">
        <v>541</v>
      </c>
      <c r="X2264" t="s">
        <v>542</v>
      </c>
      <c r="Y2264" t="s">
        <v>1102</v>
      </c>
      <c r="Z2264" t="s">
        <v>1103</v>
      </c>
      <c r="AA2264" t="s">
        <v>24</v>
      </c>
      <c r="AB2264" s="3">
        <v>2916</v>
      </c>
      <c r="AC2264">
        <v>0</v>
      </c>
      <c r="AD2264">
        <v>0</v>
      </c>
      <c r="AE2264" s="3">
        <v>2916</v>
      </c>
      <c r="AF2264" s="3">
        <f t="shared" si="148"/>
        <v>0</v>
      </c>
      <c r="AG2264" s="3">
        <v>2916</v>
      </c>
      <c r="AH2264" s="3">
        <f t="shared" si="146"/>
        <v>3012.2279999999996</v>
      </c>
      <c r="AI2264" s="3">
        <f t="shared" si="147"/>
        <v>3108.6192959999998</v>
      </c>
      <c r="AJ2264">
        <v>0</v>
      </c>
      <c r="AK2264">
        <v>0</v>
      </c>
      <c r="AL2264">
        <v>0</v>
      </c>
      <c r="AM2264">
        <f t="shared" si="149"/>
        <v>0</v>
      </c>
      <c r="AN2264">
        <v>2916</v>
      </c>
      <c r="AO2264">
        <v>0</v>
      </c>
    </row>
    <row r="2265" spans="1:41" hidden="1" x14ac:dyDescent="0.3">
      <c r="A2265">
        <v>11123</v>
      </c>
      <c r="B2265">
        <v>210703</v>
      </c>
      <c r="C2265">
        <v>248013</v>
      </c>
      <c r="D2265">
        <v>439</v>
      </c>
      <c r="G2265" t="s">
        <v>1440</v>
      </c>
      <c r="H2265" t="s">
        <v>1441</v>
      </c>
      <c r="I2265">
        <v>0</v>
      </c>
      <c r="J2265" t="s">
        <v>519</v>
      </c>
      <c r="K2265" t="s">
        <v>520</v>
      </c>
      <c r="L2265">
        <v>5</v>
      </c>
      <c r="M2265">
        <v>58</v>
      </c>
      <c r="N2265" t="s">
        <v>617</v>
      </c>
      <c r="O2265" t="s">
        <v>618</v>
      </c>
      <c r="P2265" t="s">
        <v>619</v>
      </c>
      <c r="Q2265" t="s">
        <v>524</v>
      </c>
      <c r="R2265" t="s">
        <v>525</v>
      </c>
      <c r="S2265" t="s">
        <v>526</v>
      </c>
      <c r="T2265" t="s">
        <v>527</v>
      </c>
      <c r="U2265" t="s">
        <v>554</v>
      </c>
      <c r="V2265" t="s">
        <v>555</v>
      </c>
      <c r="W2265" t="s">
        <v>541</v>
      </c>
      <c r="X2265" t="s">
        <v>542</v>
      </c>
      <c r="Y2265" t="s">
        <v>601</v>
      </c>
      <c r="Z2265" t="s">
        <v>602</v>
      </c>
      <c r="AA2265" t="s">
        <v>29</v>
      </c>
      <c r="AB2265" s="3">
        <v>332</v>
      </c>
      <c r="AC2265">
        <v>0</v>
      </c>
      <c r="AD2265">
        <v>0</v>
      </c>
      <c r="AE2265" s="3">
        <v>332</v>
      </c>
      <c r="AF2265" s="3">
        <f t="shared" si="148"/>
        <v>0</v>
      </c>
      <c r="AG2265" s="3">
        <v>332</v>
      </c>
      <c r="AH2265" s="3">
        <f t="shared" si="146"/>
        <v>342.95599999999996</v>
      </c>
      <c r="AI2265" s="3">
        <f t="shared" si="147"/>
        <v>353.93059199999999</v>
      </c>
      <c r="AJ2265">
        <v>0</v>
      </c>
      <c r="AK2265">
        <v>0</v>
      </c>
      <c r="AL2265">
        <v>0</v>
      </c>
      <c r="AM2265">
        <f t="shared" si="149"/>
        <v>0</v>
      </c>
      <c r="AN2265">
        <v>332</v>
      </c>
      <c r="AO2265">
        <v>0</v>
      </c>
    </row>
    <row r="2266" spans="1:41" hidden="1" x14ac:dyDescent="0.3">
      <c r="A2266">
        <v>12599</v>
      </c>
      <c r="B2266">
        <v>231932</v>
      </c>
      <c r="C2266">
        <v>256342</v>
      </c>
      <c r="D2266">
        <v>8615</v>
      </c>
      <c r="G2266" t="s">
        <v>2248</v>
      </c>
      <c r="H2266" t="s">
        <v>2249</v>
      </c>
      <c r="I2266">
        <v>0</v>
      </c>
      <c r="J2266" t="s">
        <v>519</v>
      </c>
      <c r="K2266" t="s">
        <v>520</v>
      </c>
      <c r="L2266">
        <v>5</v>
      </c>
      <c r="M2266">
        <v>58</v>
      </c>
      <c r="N2266" t="s">
        <v>617</v>
      </c>
      <c r="O2266" t="s">
        <v>618</v>
      </c>
      <c r="P2266" t="s">
        <v>619</v>
      </c>
      <c r="Q2266" t="s">
        <v>524</v>
      </c>
      <c r="R2266" t="s">
        <v>525</v>
      </c>
      <c r="S2266" t="s">
        <v>526</v>
      </c>
      <c r="T2266" t="s">
        <v>527</v>
      </c>
      <c r="U2266" t="s">
        <v>779</v>
      </c>
      <c r="V2266" t="s">
        <v>780</v>
      </c>
      <c r="W2266" t="s">
        <v>541</v>
      </c>
      <c r="X2266" t="s">
        <v>542</v>
      </c>
      <c r="Y2266" t="s">
        <v>1102</v>
      </c>
      <c r="Z2266" t="s">
        <v>1103</v>
      </c>
      <c r="AA2266" t="s">
        <v>24</v>
      </c>
      <c r="AB2266" s="3">
        <v>2916</v>
      </c>
      <c r="AC2266">
        <v>0</v>
      </c>
      <c r="AD2266">
        <v>0</v>
      </c>
      <c r="AE2266" s="3">
        <v>2916</v>
      </c>
      <c r="AF2266" s="3">
        <f t="shared" si="148"/>
        <v>0</v>
      </c>
      <c r="AG2266" s="3">
        <v>2916</v>
      </c>
      <c r="AH2266" s="3">
        <f t="shared" si="146"/>
        <v>3012.2279999999996</v>
      </c>
      <c r="AI2266" s="3">
        <f t="shared" si="147"/>
        <v>3108.6192959999998</v>
      </c>
      <c r="AJ2266">
        <v>0</v>
      </c>
      <c r="AK2266">
        <v>0</v>
      </c>
      <c r="AL2266">
        <v>0</v>
      </c>
      <c r="AM2266">
        <f t="shared" si="149"/>
        <v>0</v>
      </c>
      <c r="AN2266">
        <v>2916</v>
      </c>
      <c r="AO2266">
        <v>0</v>
      </c>
    </row>
    <row r="2267" spans="1:41" hidden="1" x14ac:dyDescent="0.3">
      <c r="A2267">
        <v>10986</v>
      </c>
      <c r="B2267">
        <v>204448</v>
      </c>
      <c r="C2267">
        <v>241885</v>
      </c>
      <c r="D2267">
        <v>302</v>
      </c>
      <c r="G2267" t="s">
        <v>1226</v>
      </c>
      <c r="H2267" t="s">
        <v>1227</v>
      </c>
      <c r="I2267">
        <v>0</v>
      </c>
      <c r="J2267" t="s">
        <v>519</v>
      </c>
      <c r="K2267" t="s">
        <v>520</v>
      </c>
      <c r="L2267">
        <v>5</v>
      </c>
      <c r="M2267">
        <v>91</v>
      </c>
      <c r="N2267" t="s">
        <v>584</v>
      </c>
      <c r="O2267" t="s">
        <v>545</v>
      </c>
      <c r="P2267" t="s">
        <v>546</v>
      </c>
      <c r="Q2267" t="s">
        <v>524</v>
      </c>
      <c r="R2267" t="s">
        <v>525</v>
      </c>
      <c r="S2267" t="s">
        <v>526</v>
      </c>
      <c r="T2267" t="s">
        <v>527</v>
      </c>
      <c r="U2267" t="s">
        <v>554</v>
      </c>
      <c r="V2267" t="s">
        <v>555</v>
      </c>
      <c r="W2267" t="s">
        <v>541</v>
      </c>
      <c r="X2267" t="s">
        <v>542</v>
      </c>
      <c r="Y2267" t="s">
        <v>727</v>
      </c>
      <c r="Z2267" t="s">
        <v>728</v>
      </c>
      <c r="AA2267" t="s">
        <v>29</v>
      </c>
      <c r="AB2267" s="3">
        <v>301</v>
      </c>
      <c r="AC2267">
        <v>0</v>
      </c>
      <c r="AD2267">
        <v>0</v>
      </c>
      <c r="AE2267" s="3">
        <v>301</v>
      </c>
      <c r="AF2267" s="3">
        <f t="shared" si="148"/>
        <v>0</v>
      </c>
      <c r="AG2267" s="3">
        <v>301</v>
      </c>
      <c r="AH2267" s="3">
        <f t="shared" si="146"/>
        <v>310.93299999999999</v>
      </c>
      <c r="AI2267" s="3">
        <f t="shared" si="147"/>
        <v>320.882856</v>
      </c>
      <c r="AJ2267">
        <v>0</v>
      </c>
      <c r="AK2267">
        <v>0</v>
      </c>
      <c r="AL2267">
        <v>0</v>
      </c>
      <c r="AM2267">
        <f t="shared" si="149"/>
        <v>0</v>
      </c>
      <c r="AN2267">
        <v>301</v>
      </c>
      <c r="AO2267">
        <v>0</v>
      </c>
    </row>
    <row r="2268" spans="1:41" hidden="1" x14ac:dyDescent="0.3">
      <c r="A2268">
        <v>12357</v>
      </c>
      <c r="B2268">
        <v>224530</v>
      </c>
      <c r="C2268">
        <v>256849</v>
      </c>
      <c r="D2268">
        <v>6489</v>
      </c>
      <c r="G2268" t="s">
        <v>2154</v>
      </c>
      <c r="H2268" t="s">
        <v>2155</v>
      </c>
      <c r="I2268">
        <v>0</v>
      </c>
      <c r="J2268" t="s">
        <v>519</v>
      </c>
      <c r="K2268" t="s">
        <v>520</v>
      </c>
      <c r="L2268">
        <v>5</v>
      </c>
      <c r="M2268">
        <v>58</v>
      </c>
      <c r="N2268" t="s">
        <v>617</v>
      </c>
      <c r="O2268" t="s">
        <v>618</v>
      </c>
      <c r="P2268" t="s">
        <v>619</v>
      </c>
      <c r="Q2268" t="s">
        <v>524</v>
      </c>
      <c r="R2268" t="s">
        <v>525</v>
      </c>
      <c r="S2268" t="s">
        <v>526</v>
      </c>
      <c r="T2268" t="s">
        <v>527</v>
      </c>
      <c r="U2268" t="s">
        <v>779</v>
      </c>
      <c r="V2268" t="s">
        <v>780</v>
      </c>
      <c r="W2268" t="s">
        <v>541</v>
      </c>
      <c r="X2268" t="s">
        <v>542</v>
      </c>
      <c r="Y2268" t="s">
        <v>532</v>
      </c>
      <c r="Z2268" t="s">
        <v>533</v>
      </c>
      <c r="AA2268" t="s">
        <v>28</v>
      </c>
      <c r="AB2268" s="3">
        <v>216</v>
      </c>
      <c r="AC2268">
        <v>0</v>
      </c>
      <c r="AD2268">
        <v>0</v>
      </c>
      <c r="AE2268" s="3">
        <v>216</v>
      </c>
      <c r="AF2268" s="3">
        <f t="shared" si="148"/>
        <v>0</v>
      </c>
      <c r="AG2268" s="3">
        <v>216</v>
      </c>
      <c r="AH2268" s="3">
        <f t="shared" si="146"/>
        <v>223.12799999999999</v>
      </c>
      <c r="AI2268" s="3">
        <f t="shared" si="147"/>
        <v>230.26809599999999</v>
      </c>
      <c r="AJ2268">
        <v>0</v>
      </c>
      <c r="AK2268">
        <v>0</v>
      </c>
      <c r="AL2268">
        <v>0</v>
      </c>
      <c r="AM2268">
        <f t="shared" si="149"/>
        <v>0</v>
      </c>
      <c r="AN2268">
        <v>216</v>
      </c>
      <c r="AO2268">
        <v>0</v>
      </c>
    </row>
    <row r="2269" spans="1:41" hidden="1" x14ac:dyDescent="0.3">
      <c r="A2269">
        <v>12620</v>
      </c>
      <c r="B2269">
        <v>225598</v>
      </c>
      <c r="C2269">
        <v>257319</v>
      </c>
      <c r="D2269">
        <v>8636</v>
      </c>
      <c r="G2269" t="s">
        <v>2257</v>
      </c>
      <c r="H2269" t="s">
        <v>2258</v>
      </c>
      <c r="I2269">
        <v>0</v>
      </c>
      <c r="J2269" t="s">
        <v>519</v>
      </c>
      <c r="K2269" t="s">
        <v>520</v>
      </c>
      <c r="L2269">
        <v>5</v>
      </c>
      <c r="M2269">
        <v>58</v>
      </c>
      <c r="N2269" t="s">
        <v>617</v>
      </c>
      <c r="O2269" t="s">
        <v>618</v>
      </c>
      <c r="P2269" t="s">
        <v>619</v>
      </c>
      <c r="Q2269" t="s">
        <v>524</v>
      </c>
      <c r="R2269" t="s">
        <v>525</v>
      </c>
      <c r="S2269" t="s">
        <v>526</v>
      </c>
      <c r="T2269" t="s">
        <v>527</v>
      </c>
      <c r="U2269" t="s">
        <v>779</v>
      </c>
      <c r="V2269" t="s">
        <v>780</v>
      </c>
      <c r="W2269" t="s">
        <v>541</v>
      </c>
      <c r="X2269" t="s">
        <v>542</v>
      </c>
      <c r="Y2269" t="s">
        <v>1442</v>
      </c>
      <c r="Z2269" t="s">
        <v>1443</v>
      </c>
      <c r="AA2269" t="s">
        <v>29</v>
      </c>
      <c r="AB2269" s="3">
        <v>289</v>
      </c>
      <c r="AC2269">
        <v>0</v>
      </c>
      <c r="AD2269">
        <v>0</v>
      </c>
      <c r="AE2269" s="3">
        <v>289</v>
      </c>
      <c r="AF2269" s="3">
        <f t="shared" si="148"/>
        <v>0</v>
      </c>
      <c r="AG2269" s="3">
        <v>289</v>
      </c>
      <c r="AH2269" s="3">
        <f t="shared" si="146"/>
        <v>298.53699999999998</v>
      </c>
      <c r="AI2269" s="3">
        <f t="shared" si="147"/>
        <v>308.09018399999997</v>
      </c>
      <c r="AJ2269">
        <v>0</v>
      </c>
      <c r="AK2269">
        <v>0</v>
      </c>
      <c r="AL2269">
        <v>0</v>
      </c>
      <c r="AM2269">
        <f t="shared" si="149"/>
        <v>0</v>
      </c>
      <c r="AN2269">
        <v>289</v>
      </c>
      <c r="AO2269">
        <v>0</v>
      </c>
    </row>
    <row r="2270" spans="1:41" hidden="1" x14ac:dyDescent="0.3">
      <c r="A2270">
        <v>12358</v>
      </c>
      <c r="B2270">
        <v>224537</v>
      </c>
      <c r="C2270">
        <v>256855</v>
      </c>
      <c r="D2270">
        <v>6490</v>
      </c>
      <c r="G2270" t="s">
        <v>2156</v>
      </c>
      <c r="H2270" t="s">
        <v>2157</v>
      </c>
      <c r="I2270">
        <v>0</v>
      </c>
      <c r="J2270" t="s">
        <v>519</v>
      </c>
      <c r="K2270" t="s">
        <v>520</v>
      </c>
      <c r="L2270">
        <v>5</v>
      </c>
      <c r="M2270">
        <v>58</v>
      </c>
      <c r="N2270" t="s">
        <v>617</v>
      </c>
      <c r="O2270" t="s">
        <v>618</v>
      </c>
      <c r="P2270" t="s">
        <v>619</v>
      </c>
      <c r="Q2270" t="s">
        <v>524</v>
      </c>
      <c r="R2270" t="s">
        <v>525</v>
      </c>
      <c r="S2270" t="s">
        <v>526</v>
      </c>
      <c r="T2270" t="s">
        <v>527</v>
      </c>
      <c r="U2270" t="s">
        <v>779</v>
      </c>
      <c r="V2270" t="s">
        <v>780</v>
      </c>
      <c r="W2270" t="s">
        <v>541</v>
      </c>
      <c r="X2270" t="s">
        <v>542</v>
      </c>
      <c r="Y2270" t="s">
        <v>532</v>
      </c>
      <c r="Z2270" t="s">
        <v>533</v>
      </c>
      <c r="AA2270" t="s">
        <v>28</v>
      </c>
      <c r="AB2270" s="3">
        <v>216</v>
      </c>
      <c r="AC2270">
        <v>0</v>
      </c>
      <c r="AD2270">
        <v>0</v>
      </c>
      <c r="AE2270" s="3">
        <v>216</v>
      </c>
      <c r="AF2270" s="3">
        <f t="shared" si="148"/>
        <v>0</v>
      </c>
      <c r="AG2270" s="3">
        <v>216</v>
      </c>
      <c r="AH2270" s="3">
        <f t="shared" si="146"/>
        <v>223.12799999999999</v>
      </c>
      <c r="AI2270" s="3">
        <f t="shared" si="147"/>
        <v>230.26809599999999</v>
      </c>
      <c r="AJ2270">
        <v>0</v>
      </c>
      <c r="AK2270">
        <v>0</v>
      </c>
      <c r="AL2270">
        <v>0</v>
      </c>
      <c r="AM2270">
        <f t="shared" si="149"/>
        <v>0</v>
      </c>
      <c r="AN2270">
        <v>216</v>
      </c>
      <c r="AO2270">
        <v>0</v>
      </c>
    </row>
    <row r="2271" spans="1:41" hidden="1" x14ac:dyDescent="0.3">
      <c r="A2271">
        <v>12356</v>
      </c>
      <c r="B2271">
        <v>231826</v>
      </c>
      <c r="C2271">
        <v>256247</v>
      </c>
      <c r="D2271">
        <v>6488</v>
      </c>
      <c r="G2271" t="s">
        <v>2152</v>
      </c>
      <c r="H2271" t="s">
        <v>2153</v>
      </c>
      <c r="I2271">
        <v>0</v>
      </c>
      <c r="J2271" t="s">
        <v>519</v>
      </c>
      <c r="K2271" t="s">
        <v>520</v>
      </c>
      <c r="L2271">
        <v>3</v>
      </c>
      <c r="M2271">
        <v>85</v>
      </c>
      <c r="N2271" t="s">
        <v>724</v>
      </c>
      <c r="O2271" t="s">
        <v>618</v>
      </c>
      <c r="P2271" t="s">
        <v>619</v>
      </c>
      <c r="Q2271" t="s">
        <v>524</v>
      </c>
      <c r="R2271" t="s">
        <v>525</v>
      </c>
      <c r="S2271" t="s">
        <v>526</v>
      </c>
      <c r="T2271" t="s">
        <v>527</v>
      </c>
      <c r="U2271" t="s">
        <v>779</v>
      </c>
      <c r="V2271" t="s">
        <v>780</v>
      </c>
      <c r="W2271" t="s">
        <v>530</v>
      </c>
      <c r="X2271" t="s">
        <v>531</v>
      </c>
      <c r="Y2271" t="s">
        <v>1102</v>
      </c>
      <c r="Z2271" t="s">
        <v>1103</v>
      </c>
      <c r="AA2271" t="s">
        <v>24</v>
      </c>
      <c r="AB2271" s="3">
        <v>1944</v>
      </c>
      <c r="AC2271">
        <v>0</v>
      </c>
      <c r="AD2271">
        <v>0</v>
      </c>
      <c r="AE2271" s="3">
        <v>1944</v>
      </c>
      <c r="AF2271" s="3">
        <f t="shared" si="148"/>
        <v>0</v>
      </c>
      <c r="AG2271" s="3">
        <v>1944</v>
      </c>
      <c r="AH2271" s="3">
        <f t="shared" si="146"/>
        <v>2008.1519999999998</v>
      </c>
      <c r="AI2271" s="3">
        <f t="shared" si="147"/>
        <v>2072.4128639999999</v>
      </c>
      <c r="AJ2271">
        <v>265.22000000000003</v>
      </c>
      <c r="AK2271">
        <v>1352.17</v>
      </c>
      <c r="AL2271">
        <v>0</v>
      </c>
      <c r="AM2271">
        <f t="shared" si="149"/>
        <v>0</v>
      </c>
      <c r="AN2271">
        <v>326.61</v>
      </c>
      <c r="AO2271">
        <v>0</v>
      </c>
    </row>
    <row r="2272" spans="1:41" hidden="1" x14ac:dyDescent="0.3">
      <c r="A2272">
        <v>12647</v>
      </c>
      <c r="B2272">
        <v>226099</v>
      </c>
      <c r="C2272">
        <v>257779</v>
      </c>
      <c r="D2272">
        <v>8703</v>
      </c>
      <c r="G2272" t="s">
        <v>2263</v>
      </c>
      <c r="H2272" t="s">
        <v>2264</v>
      </c>
      <c r="I2272">
        <v>0</v>
      </c>
      <c r="J2272" t="s">
        <v>519</v>
      </c>
      <c r="K2272" t="s">
        <v>520</v>
      </c>
      <c r="L2272">
        <v>7</v>
      </c>
      <c r="M2272">
        <v>76</v>
      </c>
      <c r="N2272" t="s">
        <v>521</v>
      </c>
      <c r="O2272" t="s">
        <v>522</v>
      </c>
      <c r="P2272" t="s">
        <v>523</v>
      </c>
      <c r="Q2272" t="s">
        <v>524</v>
      </c>
      <c r="R2272" t="s">
        <v>525</v>
      </c>
      <c r="S2272" t="s">
        <v>526</v>
      </c>
      <c r="T2272" t="s">
        <v>527</v>
      </c>
      <c r="U2272" t="s">
        <v>1868</v>
      </c>
      <c r="V2272" t="s">
        <v>1869</v>
      </c>
      <c r="W2272" t="s">
        <v>2265</v>
      </c>
      <c r="X2272" t="s">
        <v>2266</v>
      </c>
      <c r="Y2272" t="s">
        <v>1761</v>
      </c>
      <c r="Z2272" t="s">
        <v>1762</v>
      </c>
      <c r="AA2272" t="s">
        <v>31</v>
      </c>
      <c r="AB2272" s="3">
        <v>0</v>
      </c>
      <c r="AC2272">
        <v>0</v>
      </c>
      <c r="AD2272">
        <v>0</v>
      </c>
      <c r="AE2272" s="3">
        <v>0</v>
      </c>
      <c r="AF2272" s="3">
        <f t="shared" si="148"/>
        <v>0</v>
      </c>
      <c r="AG2272" s="3">
        <v>0</v>
      </c>
      <c r="AH2272" s="3">
        <f t="shared" si="146"/>
        <v>0</v>
      </c>
      <c r="AI2272" s="3">
        <f t="shared" si="147"/>
        <v>0</v>
      </c>
      <c r="AJ2272">
        <v>0</v>
      </c>
      <c r="AK2272">
        <v>0</v>
      </c>
      <c r="AL2272">
        <v>0</v>
      </c>
      <c r="AM2272">
        <f t="shared" si="149"/>
        <v>0</v>
      </c>
      <c r="AN2272">
        <v>0</v>
      </c>
      <c r="AO2272">
        <v>0</v>
      </c>
    </row>
    <row r="2273" spans="1:42" hidden="1" x14ac:dyDescent="0.3">
      <c r="A2273">
        <v>12651</v>
      </c>
      <c r="B2273">
        <v>226090</v>
      </c>
      <c r="C2273">
        <v>257776</v>
      </c>
      <c r="D2273">
        <v>8707</v>
      </c>
      <c r="G2273" t="s">
        <v>2267</v>
      </c>
      <c r="H2273" t="s">
        <v>2268</v>
      </c>
      <c r="I2273">
        <v>0</v>
      </c>
      <c r="J2273" t="s">
        <v>519</v>
      </c>
      <c r="K2273" t="s">
        <v>520</v>
      </c>
      <c r="L2273">
        <v>7</v>
      </c>
      <c r="M2273">
        <v>76</v>
      </c>
      <c r="N2273" t="s">
        <v>521</v>
      </c>
      <c r="O2273" t="s">
        <v>522</v>
      </c>
      <c r="P2273" t="s">
        <v>523</v>
      </c>
      <c r="Q2273" t="s">
        <v>524</v>
      </c>
      <c r="R2273" t="s">
        <v>525</v>
      </c>
      <c r="S2273" t="s">
        <v>526</v>
      </c>
      <c r="T2273" t="s">
        <v>527</v>
      </c>
      <c r="U2273" t="s">
        <v>1868</v>
      </c>
      <c r="V2273" t="s">
        <v>1869</v>
      </c>
      <c r="W2273" t="s">
        <v>2265</v>
      </c>
      <c r="X2273" t="s">
        <v>2266</v>
      </c>
      <c r="Y2273" t="s">
        <v>1761</v>
      </c>
      <c r="Z2273" t="s">
        <v>1762</v>
      </c>
      <c r="AA2273" t="s">
        <v>31</v>
      </c>
      <c r="AB2273" s="3">
        <v>6167000</v>
      </c>
      <c r="AC2273">
        <v>0</v>
      </c>
      <c r="AD2273">
        <v>0</v>
      </c>
      <c r="AE2273" s="3">
        <v>6167000</v>
      </c>
      <c r="AF2273" s="3">
        <f t="shared" si="148"/>
        <v>21974000</v>
      </c>
      <c r="AG2273" s="3">
        <v>28141000</v>
      </c>
      <c r="AH2273" s="3">
        <v>13407000</v>
      </c>
      <c r="AI2273" s="3">
        <v>13832000</v>
      </c>
      <c r="AJ2273">
        <v>0</v>
      </c>
      <c r="AK2273">
        <v>1271714.8500000001</v>
      </c>
      <c r="AL2273">
        <v>4268287.3899999997</v>
      </c>
      <c r="AM2273">
        <f t="shared" si="149"/>
        <v>8536574.7799999993</v>
      </c>
      <c r="AN2273">
        <v>626997.76000000001</v>
      </c>
      <c r="AO2273">
        <v>69.209999999999994</v>
      </c>
      <c r="AP2273" t="s">
        <v>2269</v>
      </c>
    </row>
    <row r="2274" spans="1:42" hidden="1" x14ac:dyDescent="0.3">
      <c r="A2274">
        <v>12655</v>
      </c>
      <c r="B2274">
        <v>226094</v>
      </c>
      <c r="C2274">
        <v>257777</v>
      </c>
      <c r="D2274">
        <v>8711</v>
      </c>
      <c r="G2274" t="s">
        <v>2270</v>
      </c>
      <c r="H2274" t="s">
        <v>2271</v>
      </c>
      <c r="I2274">
        <v>0</v>
      </c>
      <c r="J2274" t="s">
        <v>519</v>
      </c>
      <c r="K2274" t="s">
        <v>520</v>
      </c>
      <c r="L2274">
        <v>7</v>
      </c>
      <c r="M2274">
        <v>76</v>
      </c>
      <c r="N2274" t="s">
        <v>521</v>
      </c>
      <c r="O2274" t="s">
        <v>522</v>
      </c>
      <c r="P2274" t="s">
        <v>523</v>
      </c>
      <c r="Q2274" t="s">
        <v>524</v>
      </c>
      <c r="R2274" t="s">
        <v>525</v>
      </c>
      <c r="S2274" t="s">
        <v>526</v>
      </c>
      <c r="T2274" t="s">
        <v>527</v>
      </c>
      <c r="U2274" t="s">
        <v>1868</v>
      </c>
      <c r="V2274" t="s">
        <v>1869</v>
      </c>
      <c r="W2274" t="s">
        <v>2265</v>
      </c>
      <c r="X2274" t="s">
        <v>2266</v>
      </c>
      <c r="Y2274" t="s">
        <v>1761</v>
      </c>
      <c r="Z2274" t="s">
        <v>1762</v>
      </c>
      <c r="AA2274" t="s">
        <v>31</v>
      </c>
      <c r="AB2274" s="3">
        <v>1799000</v>
      </c>
      <c r="AC2274">
        <v>0</v>
      </c>
      <c r="AD2274">
        <v>0</v>
      </c>
      <c r="AE2274" s="3">
        <v>1799000</v>
      </c>
      <c r="AF2274" s="3">
        <f t="shared" si="148"/>
        <v>-1799000</v>
      </c>
      <c r="AG2274" s="3">
        <v>0</v>
      </c>
      <c r="AH2274" s="3">
        <f t="shared" ref="AH2274:AH2305" si="150">AG2274*1.033</f>
        <v>0</v>
      </c>
      <c r="AI2274" s="3">
        <f t="shared" ref="AI2274:AI2305" si="151">AH2274*1.032</f>
        <v>0</v>
      </c>
      <c r="AJ2274">
        <v>0</v>
      </c>
      <c r="AK2274">
        <v>117882.7</v>
      </c>
      <c r="AL2274">
        <v>1096849.3</v>
      </c>
      <c r="AM2274">
        <f t="shared" si="149"/>
        <v>2193698.6</v>
      </c>
      <c r="AN2274">
        <v>584268</v>
      </c>
      <c r="AO2274">
        <v>60.97</v>
      </c>
    </row>
    <row r="2275" spans="1:42" hidden="1" x14ac:dyDescent="0.3">
      <c r="A2275">
        <v>12657</v>
      </c>
      <c r="B2275">
        <v>226096</v>
      </c>
      <c r="C2275">
        <v>257778</v>
      </c>
      <c r="D2275">
        <v>8713</v>
      </c>
      <c r="G2275" t="s">
        <v>2272</v>
      </c>
      <c r="H2275" t="s">
        <v>2273</v>
      </c>
      <c r="I2275">
        <v>0</v>
      </c>
      <c r="J2275" t="s">
        <v>519</v>
      </c>
      <c r="K2275" t="s">
        <v>520</v>
      </c>
      <c r="L2275">
        <v>7</v>
      </c>
      <c r="M2275">
        <v>76</v>
      </c>
      <c r="N2275" t="s">
        <v>521</v>
      </c>
      <c r="O2275" t="s">
        <v>522</v>
      </c>
      <c r="P2275" t="s">
        <v>523</v>
      </c>
      <c r="Q2275" t="s">
        <v>524</v>
      </c>
      <c r="R2275" t="s">
        <v>525</v>
      </c>
      <c r="S2275" t="s">
        <v>526</v>
      </c>
      <c r="T2275" t="s">
        <v>527</v>
      </c>
      <c r="U2275" t="s">
        <v>1868</v>
      </c>
      <c r="V2275" t="s">
        <v>1869</v>
      </c>
      <c r="W2275" t="s">
        <v>2265</v>
      </c>
      <c r="X2275" t="s">
        <v>2266</v>
      </c>
      <c r="Y2275" t="s">
        <v>1761</v>
      </c>
      <c r="Z2275" t="s">
        <v>1762</v>
      </c>
      <c r="AA2275" t="s">
        <v>31</v>
      </c>
      <c r="AB2275" s="3">
        <v>2570000</v>
      </c>
      <c r="AC2275">
        <v>0</v>
      </c>
      <c r="AD2275">
        <v>0</v>
      </c>
      <c r="AE2275" s="3">
        <v>2570000</v>
      </c>
      <c r="AF2275" s="3">
        <f t="shared" si="148"/>
        <v>-2570000</v>
      </c>
      <c r="AG2275" s="3">
        <v>0</v>
      </c>
      <c r="AH2275" s="3">
        <f t="shared" si="150"/>
        <v>0</v>
      </c>
      <c r="AI2275" s="3">
        <f t="shared" si="151"/>
        <v>0</v>
      </c>
      <c r="AJ2275">
        <v>0</v>
      </c>
      <c r="AK2275">
        <v>716190.18</v>
      </c>
      <c r="AL2275">
        <v>1326864.8999999999</v>
      </c>
      <c r="AM2275">
        <f t="shared" si="149"/>
        <v>2653729.7999999998</v>
      </c>
      <c r="AN2275">
        <v>526944.92000000004</v>
      </c>
      <c r="AO2275">
        <v>51.63</v>
      </c>
    </row>
    <row r="2276" spans="1:42" hidden="1" x14ac:dyDescent="0.3">
      <c r="A2276">
        <v>12661</v>
      </c>
      <c r="B2276">
        <v>232141</v>
      </c>
      <c r="C2276">
        <v>257795</v>
      </c>
      <c r="D2276">
        <v>8717</v>
      </c>
      <c r="G2276" t="s">
        <v>2274</v>
      </c>
      <c r="H2276" t="s">
        <v>2275</v>
      </c>
      <c r="I2276">
        <v>0</v>
      </c>
      <c r="J2276" t="s">
        <v>519</v>
      </c>
      <c r="K2276" t="s">
        <v>520</v>
      </c>
      <c r="L2276">
        <v>6</v>
      </c>
      <c r="M2276">
        <v>64</v>
      </c>
      <c r="N2276" t="s">
        <v>626</v>
      </c>
      <c r="O2276" t="s">
        <v>627</v>
      </c>
      <c r="P2276" t="s">
        <v>628</v>
      </c>
      <c r="Q2276" t="s">
        <v>524</v>
      </c>
      <c r="R2276" t="s">
        <v>525</v>
      </c>
      <c r="S2276" t="s">
        <v>526</v>
      </c>
      <c r="T2276" t="s">
        <v>527</v>
      </c>
      <c r="U2276" t="s">
        <v>554</v>
      </c>
      <c r="V2276" t="s">
        <v>555</v>
      </c>
      <c r="W2276" t="s">
        <v>629</v>
      </c>
      <c r="X2276" t="s">
        <v>630</v>
      </c>
      <c r="Y2276" t="s">
        <v>2276</v>
      </c>
      <c r="Z2276" t="s">
        <v>2277</v>
      </c>
      <c r="AA2276" t="s">
        <v>458</v>
      </c>
      <c r="AB2276" s="3">
        <v>24277507</v>
      </c>
      <c r="AC2276">
        <v>0</v>
      </c>
      <c r="AD2276">
        <v>0</v>
      </c>
      <c r="AE2276" s="3">
        <v>24277507</v>
      </c>
      <c r="AF2276" s="3">
        <f t="shared" si="148"/>
        <v>0</v>
      </c>
      <c r="AG2276" s="3">
        <v>24277507</v>
      </c>
      <c r="AH2276" s="3">
        <f t="shared" si="150"/>
        <v>25078664.730999999</v>
      </c>
      <c r="AI2276" s="3">
        <f t="shared" si="151"/>
        <v>25881182.002391998</v>
      </c>
      <c r="AJ2276">
        <v>0</v>
      </c>
      <c r="AK2276">
        <v>0</v>
      </c>
      <c r="AL2276">
        <v>0</v>
      </c>
      <c r="AM2276">
        <f t="shared" si="149"/>
        <v>0</v>
      </c>
      <c r="AN2276">
        <v>24277507</v>
      </c>
      <c r="AO2276">
        <v>0</v>
      </c>
    </row>
    <row r="2277" spans="1:42" hidden="1" x14ac:dyDescent="0.3">
      <c r="A2277">
        <v>12661</v>
      </c>
      <c r="B2277">
        <v>232142</v>
      </c>
      <c r="C2277">
        <v>257798</v>
      </c>
      <c r="D2277">
        <v>8717</v>
      </c>
      <c r="G2277" t="s">
        <v>2274</v>
      </c>
      <c r="H2277" t="s">
        <v>2275</v>
      </c>
      <c r="I2277">
        <v>0</v>
      </c>
      <c r="J2277" t="s">
        <v>519</v>
      </c>
      <c r="K2277" t="s">
        <v>520</v>
      </c>
      <c r="L2277">
        <v>3</v>
      </c>
      <c r="M2277">
        <v>85</v>
      </c>
      <c r="N2277" t="s">
        <v>724</v>
      </c>
      <c r="O2277" t="s">
        <v>570</v>
      </c>
      <c r="P2277" t="s">
        <v>571</v>
      </c>
      <c r="Q2277" t="s">
        <v>524</v>
      </c>
      <c r="R2277" t="s">
        <v>525</v>
      </c>
      <c r="S2277" t="s">
        <v>526</v>
      </c>
      <c r="T2277" t="s">
        <v>527</v>
      </c>
      <c r="U2277" t="s">
        <v>554</v>
      </c>
      <c r="V2277" t="s">
        <v>555</v>
      </c>
      <c r="W2277" t="s">
        <v>613</v>
      </c>
      <c r="X2277" t="s">
        <v>614</v>
      </c>
      <c r="Y2277" t="s">
        <v>2278</v>
      </c>
      <c r="Z2277" t="s">
        <v>2279</v>
      </c>
      <c r="AA2277" t="s">
        <v>458</v>
      </c>
      <c r="AB2277" s="3">
        <v>28818744</v>
      </c>
      <c r="AC2277">
        <v>0</v>
      </c>
      <c r="AD2277">
        <v>0</v>
      </c>
      <c r="AE2277" s="3">
        <v>28818744</v>
      </c>
      <c r="AF2277" s="3">
        <f t="shared" si="148"/>
        <v>0</v>
      </c>
      <c r="AG2277" s="3">
        <v>28818744</v>
      </c>
      <c r="AH2277" s="3">
        <f t="shared" si="150"/>
        <v>29769762.551999997</v>
      </c>
      <c r="AI2277" s="3">
        <f t="shared" si="151"/>
        <v>30722394.953663997</v>
      </c>
      <c r="AJ2277">
        <v>0</v>
      </c>
      <c r="AK2277">
        <v>0</v>
      </c>
      <c r="AL2277">
        <v>0</v>
      </c>
      <c r="AM2277">
        <f t="shared" si="149"/>
        <v>0</v>
      </c>
      <c r="AN2277">
        <v>28818744</v>
      </c>
      <c r="AO2277">
        <v>0</v>
      </c>
    </row>
    <row r="2278" spans="1:42" hidden="1" x14ac:dyDescent="0.3">
      <c r="A2278">
        <v>12661</v>
      </c>
      <c r="B2278">
        <v>232143</v>
      </c>
      <c r="C2278">
        <v>257792</v>
      </c>
      <c r="D2278">
        <v>8717</v>
      </c>
      <c r="G2278" t="s">
        <v>2274</v>
      </c>
      <c r="H2278" t="s">
        <v>2275</v>
      </c>
      <c r="I2278">
        <v>0</v>
      </c>
      <c r="J2278" t="s">
        <v>519</v>
      </c>
      <c r="K2278" t="s">
        <v>520</v>
      </c>
      <c r="L2278">
        <v>7</v>
      </c>
      <c r="M2278">
        <v>77</v>
      </c>
      <c r="N2278" t="s">
        <v>849</v>
      </c>
      <c r="O2278" t="s">
        <v>522</v>
      </c>
      <c r="P2278" t="s">
        <v>523</v>
      </c>
      <c r="Q2278" t="s">
        <v>524</v>
      </c>
      <c r="R2278" t="s">
        <v>525</v>
      </c>
      <c r="S2278" t="s">
        <v>526</v>
      </c>
      <c r="T2278" t="s">
        <v>527</v>
      </c>
      <c r="U2278" t="s">
        <v>554</v>
      </c>
      <c r="V2278" t="s">
        <v>555</v>
      </c>
      <c r="W2278" t="s">
        <v>530</v>
      </c>
      <c r="X2278" t="s">
        <v>531</v>
      </c>
      <c r="Y2278" t="s">
        <v>2280</v>
      </c>
      <c r="Z2278" t="s">
        <v>2281</v>
      </c>
      <c r="AA2278" t="s">
        <v>458</v>
      </c>
      <c r="AB2278" s="3">
        <v>40161490</v>
      </c>
      <c r="AC2278">
        <v>0</v>
      </c>
      <c r="AD2278">
        <v>0</v>
      </c>
      <c r="AE2278" s="3">
        <v>40161490</v>
      </c>
      <c r="AF2278" s="3">
        <f t="shared" si="148"/>
        <v>0</v>
      </c>
      <c r="AG2278" s="3">
        <v>40161490</v>
      </c>
      <c r="AH2278" s="3">
        <f t="shared" si="150"/>
        <v>41486819.169999994</v>
      </c>
      <c r="AI2278" s="3">
        <f t="shared" si="151"/>
        <v>42814397.383439995</v>
      </c>
      <c r="AJ2278">
        <v>0</v>
      </c>
      <c r="AK2278">
        <v>0</v>
      </c>
      <c r="AL2278">
        <v>0</v>
      </c>
      <c r="AM2278">
        <f t="shared" si="149"/>
        <v>0</v>
      </c>
      <c r="AN2278">
        <v>40161490</v>
      </c>
      <c r="AO2278">
        <v>0</v>
      </c>
    </row>
    <row r="2279" spans="1:42" hidden="1" x14ac:dyDescent="0.3">
      <c r="A2279">
        <v>12661</v>
      </c>
      <c r="B2279">
        <v>232144</v>
      </c>
      <c r="C2279">
        <v>257793</v>
      </c>
      <c r="D2279">
        <v>8717</v>
      </c>
      <c r="G2279" t="s">
        <v>2274</v>
      </c>
      <c r="H2279" t="s">
        <v>2275</v>
      </c>
      <c r="I2279">
        <v>0</v>
      </c>
      <c r="J2279" t="s">
        <v>519</v>
      </c>
      <c r="K2279" t="s">
        <v>520</v>
      </c>
      <c r="L2279">
        <v>3</v>
      </c>
      <c r="M2279">
        <v>34</v>
      </c>
      <c r="N2279" t="s">
        <v>719</v>
      </c>
      <c r="O2279" t="s">
        <v>570</v>
      </c>
      <c r="P2279" t="s">
        <v>571</v>
      </c>
      <c r="Q2279" t="s">
        <v>524</v>
      </c>
      <c r="R2279" t="s">
        <v>525</v>
      </c>
      <c r="S2279" t="s">
        <v>526</v>
      </c>
      <c r="T2279" t="s">
        <v>527</v>
      </c>
      <c r="U2279" t="s">
        <v>554</v>
      </c>
      <c r="V2279" t="s">
        <v>555</v>
      </c>
      <c r="W2279" t="s">
        <v>530</v>
      </c>
      <c r="X2279" t="s">
        <v>531</v>
      </c>
      <c r="Y2279" t="s">
        <v>2282</v>
      </c>
      <c r="Z2279" t="s">
        <v>2283</v>
      </c>
      <c r="AA2279" t="s">
        <v>458</v>
      </c>
      <c r="AB2279" s="3">
        <v>2019260</v>
      </c>
      <c r="AC2279">
        <v>0</v>
      </c>
      <c r="AD2279">
        <v>0</v>
      </c>
      <c r="AE2279" s="3">
        <v>2019260</v>
      </c>
      <c r="AF2279" s="3">
        <f t="shared" si="148"/>
        <v>0</v>
      </c>
      <c r="AG2279" s="3">
        <v>2019260</v>
      </c>
      <c r="AH2279" s="3">
        <f t="shared" si="150"/>
        <v>2085895.5799999998</v>
      </c>
      <c r="AI2279" s="3">
        <f t="shared" si="151"/>
        <v>2152644.23856</v>
      </c>
      <c r="AJ2279">
        <v>0</v>
      </c>
      <c r="AK2279">
        <v>0</v>
      </c>
      <c r="AL2279">
        <v>59581766.689999998</v>
      </c>
      <c r="AM2279">
        <f t="shared" si="149"/>
        <v>119163533.38</v>
      </c>
      <c r="AN2279">
        <v>-57562506.689999998</v>
      </c>
      <c r="AO2279">
        <v>2950.67</v>
      </c>
    </row>
    <row r="2280" spans="1:42" hidden="1" x14ac:dyDescent="0.3">
      <c r="A2280">
        <v>12305</v>
      </c>
      <c r="B2280">
        <v>225794</v>
      </c>
      <c r="C2280">
        <v>257405</v>
      </c>
      <c r="D2280">
        <v>6505</v>
      </c>
      <c r="G2280" t="s">
        <v>2052</v>
      </c>
      <c r="H2280" t="s">
        <v>2053</v>
      </c>
      <c r="I2280">
        <v>0</v>
      </c>
      <c r="J2280" t="s">
        <v>519</v>
      </c>
      <c r="K2280" t="s">
        <v>520</v>
      </c>
      <c r="L2280">
        <v>5</v>
      </c>
      <c r="M2280">
        <v>58</v>
      </c>
      <c r="N2280" t="s">
        <v>617</v>
      </c>
      <c r="O2280" t="s">
        <v>618</v>
      </c>
      <c r="P2280" t="s">
        <v>619</v>
      </c>
      <c r="Q2280" t="s">
        <v>524</v>
      </c>
      <c r="R2280" t="s">
        <v>525</v>
      </c>
      <c r="S2280" t="s">
        <v>526</v>
      </c>
      <c r="T2280" t="s">
        <v>527</v>
      </c>
      <c r="U2280" t="s">
        <v>779</v>
      </c>
      <c r="V2280" t="s">
        <v>780</v>
      </c>
      <c r="W2280" t="s">
        <v>541</v>
      </c>
      <c r="X2280" t="s">
        <v>542</v>
      </c>
      <c r="Y2280" t="s">
        <v>1442</v>
      </c>
      <c r="Z2280" t="s">
        <v>1443</v>
      </c>
      <c r="AA2280" t="s">
        <v>29</v>
      </c>
      <c r="AB2280" s="3">
        <v>288</v>
      </c>
      <c r="AC2280">
        <v>0</v>
      </c>
      <c r="AD2280">
        <v>0</v>
      </c>
      <c r="AE2280" s="3">
        <v>288</v>
      </c>
      <c r="AF2280" s="3">
        <f t="shared" si="148"/>
        <v>0</v>
      </c>
      <c r="AG2280" s="3">
        <v>288</v>
      </c>
      <c r="AH2280" s="3">
        <f t="shared" si="150"/>
        <v>297.50399999999996</v>
      </c>
      <c r="AI2280" s="3">
        <f t="shared" si="151"/>
        <v>307.02412799999996</v>
      </c>
      <c r="AJ2280">
        <v>0</v>
      </c>
      <c r="AK2280">
        <v>0</v>
      </c>
      <c r="AL2280">
        <v>276</v>
      </c>
      <c r="AM2280">
        <f t="shared" si="149"/>
        <v>552</v>
      </c>
      <c r="AN2280">
        <v>12</v>
      </c>
      <c r="AO2280">
        <v>95.83</v>
      </c>
    </row>
    <row r="2281" spans="1:42" hidden="1" x14ac:dyDescent="0.3">
      <c r="A2281">
        <v>12359</v>
      </c>
      <c r="B2281">
        <v>224536</v>
      </c>
      <c r="C2281">
        <v>256854</v>
      </c>
      <c r="D2281">
        <v>6491</v>
      </c>
      <c r="G2281" t="s">
        <v>2158</v>
      </c>
      <c r="H2281" t="s">
        <v>2159</v>
      </c>
      <c r="I2281">
        <v>0</v>
      </c>
      <c r="J2281" t="s">
        <v>519</v>
      </c>
      <c r="K2281" t="s">
        <v>520</v>
      </c>
      <c r="L2281">
        <v>5</v>
      </c>
      <c r="M2281">
        <v>58</v>
      </c>
      <c r="N2281" t="s">
        <v>617</v>
      </c>
      <c r="O2281" t="s">
        <v>618</v>
      </c>
      <c r="P2281" t="s">
        <v>619</v>
      </c>
      <c r="Q2281" t="s">
        <v>524</v>
      </c>
      <c r="R2281" t="s">
        <v>525</v>
      </c>
      <c r="S2281" t="s">
        <v>526</v>
      </c>
      <c r="T2281" t="s">
        <v>527</v>
      </c>
      <c r="U2281" t="s">
        <v>779</v>
      </c>
      <c r="V2281" t="s">
        <v>780</v>
      </c>
      <c r="W2281" t="s">
        <v>541</v>
      </c>
      <c r="X2281" t="s">
        <v>542</v>
      </c>
      <c r="Y2281" t="s">
        <v>532</v>
      </c>
      <c r="Z2281" t="s">
        <v>533</v>
      </c>
      <c r="AA2281" t="s">
        <v>28</v>
      </c>
      <c r="AB2281" s="3">
        <v>216</v>
      </c>
      <c r="AC2281">
        <v>0</v>
      </c>
      <c r="AD2281">
        <v>0</v>
      </c>
      <c r="AE2281" s="3">
        <v>216</v>
      </c>
      <c r="AF2281" s="3">
        <f t="shared" si="148"/>
        <v>0</v>
      </c>
      <c r="AG2281" s="3">
        <v>216</v>
      </c>
      <c r="AH2281" s="3">
        <f t="shared" si="150"/>
        <v>223.12799999999999</v>
      </c>
      <c r="AI2281" s="3">
        <f t="shared" si="151"/>
        <v>230.26809599999999</v>
      </c>
      <c r="AJ2281">
        <v>0</v>
      </c>
      <c r="AK2281">
        <v>0</v>
      </c>
      <c r="AL2281">
        <v>0</v>
      </c>
      <c r="AM2281">
        <f t="shared" si="149"/>
        <v>0</v>
      </c>
      <c r="AN2281">
        <v>216</v>
      </c>
      <c r="AO2281">
        <v>0</v>
      </c>
    </row>
    <row r="2282" spans="1:42" hidden="1" x14ac:dyDescent="0.3">
      <c r="A2282">
        <v>12357</v>
      </c>
      <c r="B2282">
        <v>231821</v>
      </c>
      <c r="C2282">
        <v>256242</v>
      </c>
      <c r="D2282">
        <v>6489</v>
      </c>
      <c r="G2282" t="s">
        <v>2154</v>
      </c>
      <c r="H2282" t="s">
        <v>2155</v>
      </c>
      <c r="I2282">
        <v>0</v>
      </c>
      <c r="J2282" t="s">
        <v>519</v>
      </c>
      <c r="K2282" t="s">
        <v>520</v>
      </c>
      <c r="L2282">
        <v>3</v>
      </c>
      <c r="M2282">
        <v>85</v>
      </c>
      <c r="N2282" t="s">
        <v>724</v>
      </c>
      <c r="O2282" t="s">
        <v>618</v>
      </c>
      <c r="P2282" t="s">
        <v>619</v>
      </c>
      <c r="Q2282" t="s">
        <v>524</v>
      </c>
      <c r="R2282" t="s">
        <v>525</v>
      </c>
      <c r="S2282" t="s">
        <v>526</v>
      </c>
      <c r="T2282" t="s">
        <v>527</v>
      </c>
      <c r="U2282" t="s">
        <v>779</v>
      </c>
      <c r="V2282" t="s">
        <v>780</v>
      </c>
      <c r="W2282" t="s">
        <v>530</v>
      </c>
      <c r="X2282" t="s">
        <v>531</v>
      </c>
      <c r="Y2282" t="s">
        <v>1102</v>
      </c>
      <c r="Z2282" t="s">
        <v>1103</v>
      </c>
      <c r="AA2282" t="s">
        <v>24</v>
      </c>
      <c r="AB2282" s="3">
        <v>1944</v>
      </c>
      <c r="AC2282">
        <v>0</v>
      </c>
      <c r="AD2282">
        <v>0</v>
      </c>
      <c r="AE2282" s="3">
        <v>1944</v>
      </c>
      <c r="AF2282" s="3">
        <f t="shared" si="148"/>
        <v>0</v>
      </c>
      <c r="AG2282" s="3">
        <v>1944</v>
      </c>
      <c r="AH2282" s="3">
        <f t="shared" si="150"/>
        <v>2008.1519999999998</v>
      </c>
      <c r="AI2282" s="3">
        <f t="shared" si="151"/>
        <v>2072.4128639999999</v>
      </c>
      <c r="AJ2282">
        <v>0</v>
      </c>
      <c r="AK2282">
        <v>1617.39</v>
      </c>
      <c r="AL2282">
        <v>0</v>
      </c>
      <c r="AM2282">
        <f t="shared" si="149"/>
        <v>0</v>
      </c>
      <c r="AN2282">
        <v>326.61</v>
      </c>
      <c r="AO2282">
        <v>0</v>
      </c>
    </row>
    <row r="2283" spans="1:42" hidden="1" x14ac:dyDescent="0.3">
      <c r="A2283">
        <v>12361</v>
      </c>
      <c r="B2283">
        <v>224535</v>
      </c>
      <c r="C2283">
        <v>256853</v>
      </c>
      <c r="D2283">
        <v>6493</v>
      </c>
      <c r="G2283" t="s">
        <v>2160</v>
      </c>
      <c r="H2283" t="s">
        <v>2161</v>
      </c>
      <c r="I2283">
        <v>0</v>
      </c>
      <c r="J2283" t="s">
        <v>519</v>
      </c>
      <c r="K2283" t="s">
        <v>520</v>
      </c>
      <c r="L2283">
        <v>5</v>
      </c>
      <c r="M2283">
        <v>58</v>
      </c>
      <c r="N2283" t="s">
        <v>617</v>
      </c>
      <c r="O2283" t="s">
        <v>618</v>
      </c>
      <c r="P2283" t="s">
        <v>619</v>
      </c>
      <c r="Q2283" t="s">
        <v>524</v>
      </c>
      <c r="R2283" t="s">
        <v>525</v>
      </c>
      <c r="S2283" t="s">
        <v>526</v>
      </c>
      <c r="T2283" t="s">
        <v>527</v>
      </c>
      <c r="U2283" t="s">
        <v>779</v>
      </c>
      <c r="V2283" t="s">
        <v>780</v>
      </c>
      <c r="W2283" t="s">
        <v>541</v>
      </c>
      <c r="X2283" t="s">
        <v>542</v>
      </c>
      <c r="Y2283" t="s">
        <v>532</v>
      </c>
      <c r="Z2283" t="s">
        <v>533</v>
      </c>
      <c r="AA2283" t="s">
        <v>28</v>
      </c>
      <c r="AB2283" s="3">
        <v>216</v>
      </c>
      <c r="AC2283">
        <v>0</v>
      </c>
      <c r="AD2283">
        <v>0</v>
      </c>
      <c r="AE2283" s="3">
        <v>216</v>
      </c>
      <c r="AF2283" s="3">
        <f t="shared" si="148"/>
        <v>0</v>
      </c>
      <c r="AG2283" s="3">
        <v>216</v>
      </c>
      <c r="AH2283" s="3">
        <f t="shared" si="150"/>
        <v>223.12799999999999</v>
      </c>
      <c r="AI2283" s="3">
        <f t="shared" si="151"/>
        <v>230.26809599999999</v>
      </c>
      <c r="AJ2283">
        <v>0</v>
      </c>
      <c r="AK2283">
        <v>0</v>
      </c>
      <c r="AL2283">
        <v>0</v>
      </c>
      <c r="AM2283">
        <f t="shared" si="149"/>
        <v>0</v>
      </c>
      <c r="AN2283">
        <v>216</v>
      </c>
      <c r="AO2283">
        <v>0</v>
      </c>
    </row>
    <row r="2284" spans="1:42" hidden="1" x14ac:dyDescent="0.3">
      <c r="A2284">
        <v>12306</v>
      </c>
      <c r="B2284">
        <v>225796</v>
      </c>
      <c r="C2284">
        <v>257407</v>
      </c>
      <c r="D2284">
        <v>6506</v>
      </c>
      <c r="G2284" t="s">
        <v>2056</v>
      </c>
      <c r="H2284" t="s">
        <v>2057</v>
      </c>
      <c r="I2284">
        <v>0</v>
      </c>
      <c r="J2284" t="s">
        <v>519</v>
      </c>
      <c r="K2284" t="s">
        <v>520</v>
      </c>
      <c r="L2284">
        <v>5</v>
      </c>
      <c r="M2284">
        <v>58</v>
      </c>
      <c r="N2284" t="s">
        <v>617</v>
      </c>
      <c r="O2284" t="s">
        <v>618</v>
      </c>
      <c r="P2284" t="s">
        <v>619</v>
      </c>
      <c r="Q2284" t="s">
        <v>524</v>
      </c>
      <c r="R2284" t="s">
        <v>525</v>
      </c>
      <c r="S2284" t="s">
        <v>526</v>
      </c>
      <c r="T2284" t="s">
        <v>527</v>
      </c>
      <c r="U2284" t="s">
        <v>779</v>
      </c>
      <c r="V2284" t="s">
        <v>780</v>
      </c>
      <c r="W2284" t="s">
        <v>541</v>
      </c>
      <c r="X2284" t="s">
        <v>542</v>
      </c>
      <c r="Y2284" t="s">
        <v>1442</v>
      </c>
      <c r="Z2284" t="s">
        <v>1443</v>
      </c>
      <c r="AA2284" t="s">
        <v>29</v>
      </c>
      <c r="AB2284" s="3">
        <v>288</v>
      </c>
      <c r="AC2284">
        <v>0</v>
      </c>
      <c r="AD2284">
        <v>0</v>
      </c>
      <c r="AE2284" s="3">
        <v>288</v>
      </c>
      <c r="AF2284" s="3">
        <f t="shared" si="148"/>
        <v>0</v>
      </c>
      <c r="AG2284" s="3">
        <v>288</v>
      </c>
      <c r="AH2284" s="3">
        <f t="shared" si="150"/>
        <v>297.50399999999996</v>
      </c>
      <c r="AI2284" s="3">
        <f t="shared" si="151"/>
        <v>307.02412799999996</v>
      </c>
      <c r="AJ2284">
        <v>0</v>
      </c>
      <c r="AK2284">
        <v>0</v>
      </c>
      <c r="AL2284">
        <v>276</v>
      </c>
      <c r="AM2284">
        <f t="shared" si="149"/>
        <v>552</v>
      </c>
      <c r="AN2284">
        <v>12</v>
      </c>
      <c r="AO2284">
        <v>95.83</v>
      </c>
    </row>
    <row r="2285" spans="1:42" hidden="1" x14ac:dyDescent="0.3">
      <c r="A2285">
        <v>11014</v>
      </c>
      <c r="B2285">
        <v>202046</v>
      </c>
      <c r="C2285">
        <v>239523</v>
      </c>
      <c r="D2285">
        <v>330</v>
      </c>
      <c r="G2285" t="s">
        <v>1298</v>
      </c>
      <c r="H2285" t="s">
        <v>1299</v>
      </c>
      <c r="I2285">
        <v>0</v>
      </c>
      <c r="J2285" t="s">
        <v>519</v>
      </c>
      <c r="K2285" t="s">
        <v>520</v>
      </c>
      <c r="L2285">
        <v>6</v>
      </c>
      <c r="M2285">
        <v>64</v>
      </c>
      <c r="N2285" t="s">
        <v>626</v>
      </c>
      <c r="O2285" t="s">
        <v>627</v>
      </c>
      <c r="P2285" t="s">
        <v>628</v>
      </c>
      <c r="Q2285" t="s">
        <v>524</v>
      </c>
      <c r="R2285" t="s">
        <v>525</v>
      </c>
      <c r="S2285" t="s">
        <v>526</v>
      </c>
      <c r="T2285" t="s">
        <v>527</v>
      </c>
      <c r="U2285" t="s">
        <v>528</v>
      </c>
      <c r="V2285" t="s">
        <v>529</v>
      </c>
      <c r="W2285" t="s">
        <v>629</v>
      </c>
      <c r="X2285" t="s">
        <v>630</v>
      </c>
      <c r="Y2285" t="s">
        <v>532</v>
      </c>
      <c r="Z2285" t="s">
        <v>533</v>
      </c>
      <c r="AA2285" t="s">
        <v>28</v>
      </c>
      <c r="AB2285" s="3">
        <v>214</v>
      </c>
      <c r="AC2285">
        <v>0</v>
      </c>
      <c r="AD2285">
        <v>0</v>
      </c>
      <c r="AE2285" s="3">
        <v>214</v>
      </c>
      <c r="AF2285" s="3">
        <f t="shared" si="148"/>
        <v>0</v>
      </c>
      <c r="AG2285" s="3">
        <v>214</v>
      </c>
      <c r="AH2285" s="3">
        <f t="shared" si="150"/>
        <v>221.06199999999998</v>
      </c>
      <c r="AI2285" s="3">
        <f t="shared" si="151"/>
        <v>228.13598399999998</v>
      </c>
      <c r="AJ2285">
        <v>0</v>
      </c>
      <c r="AK2285">
        <v>0</v>
      </c>
      <c r="AL2285">
        <v>0</v>
      </c>
      <c r="AM2285">
        <f t="shared" si="149"/>
        <v>0</v>
      </c>
      <c r="AN2285">
        <v>214</v>
      </c>
      <c r="AO2285">
        <v>0</v>
      </c>
    </row>
    <row r="2286" spans="1:42" hidden="1" x14ac:dyDescent="0.3">
      <c r="A2286">
        <v>12327</v>
      </c>
      <c r="B2286">
        <v>225705</v>
      </c>
      <c r="C2286">
        <v>257333</v>
      </c>
      <c r="D2286">
        <v>6550</v>
      </c>
      <c r="G2286" t="s">
        <v>2102</v>
      </c>
      <c r="H2286" t="s">
        <v>2103</v>
      </c>
      <c r="I2286">
        <v>0</v>
      </c>
      <c r="J2286" t="s">
        <v>519</v>
      </c>
      <c r="K2286" t="s">
        <v>520</v>
      </c>
      <c r="L2286">
        <v>5</v>
      </c>
      <c r="M2286">
        <v>58</v>
      </c>
      <c r="N2286" t="s">
        <v>617</v>
      </c>
      <c r="O2286" t="s">
        <v>618</v>
      </c>
      <c r="P2286" t="s">
        <v>619</v>
      </c>
      <c r="Q2286" t="s">
        <v>524</v>
      </c>
      <c r="R2286" t="s">
        <v>525</v>
      </c>
      <c r="S2286" t="s">
        <v>526</v>
      </c>
      <c r="T2286" t="s">
        <v>527</v>
      </c>
      <c r="U2286" t="s">
        <v>779</v>
      </c>
      <c r="V2286" t="s">
        <v>780</v>
      </c>
      <c r="W2286" t="s">
        <v>541</v>
      </c>
      <c r="X2286" t="s">
        <v>542</v>
      </c>
      <c r="Y2286" t="s">
        <v>1442</v>
      </c>
      <c r="Z2286" t="s">
        <v>1443</v>
      </c>
      <c r="AA2286" t="s">
        <v>29</v>
      </c>
      <c r="AB2286" s="3">
        <v>269</v>
      </c>
      <c r="AC2286">
        <v>0</v>
      </c>
      <c r="AD2286">
        <v>0</v>
      </c>
      <c r="AE2286" s="3">
        <v>269</v>
      </c>
      <c r="AF2286" s="3">
        <f t="shared" si="148"/>
        <v>0</v>
      </c>
      <c r="AG2286" s="3">
        <v>269</v>
      </c>
      <c r="AH2286" s="3">
        <f t="shared" si="150"/>
        <v>277.87699999999995</v>
      </c>
      <c r="AI2286" s="3">
        <f t="shared" si="151"/>
        <v>286.76906399999996</v>
      </c>
      <c r="AJ2286">
        <v>0</v>
      </c>
      <c r="AK2286">
        <v>0</v>
      </c>
      <c r="AL2286">
        <v>174</v>
      </c>
      <c r="AM2286">
        <f t="shared" si="149"/>
        <v>348</v>
      </c>
      <c r="AN2286">
        <v>95</v>
      </c>
      <c r="AO2286">
        <v>64.680000000000007</v>
      </c>
    </row>
    <row r="2287" spans="1:42" hidden="1" x14ac:dyDescent="0.3">
      <c r="A2287">
        <v>12358</v>
      </c>
      <c r="B2287">
        <v>231820</v>
      </c>
      <c r="C2287">
        <v>256241</v>
      </c>
      <c r="D2287">
        <v>6490</v>
      </c>
      <c r="G2287" t="s">
        <v>2156</v>
      </c>
      <c r="H2287" t="s">
        <v>2157</v>
      </c>
      <c r="I2287">
        <v>0</v>
      </c>
      <c r="J2287" t="s">
        <v>519</v>
      </c>
      <c r="K2287" t="s">
        <v>520</v>
      </c>
      <c r="L2287">
        <v>3</v>
      </c>
      <c r="M2287">
        <v>85</v>
      </c>
      <c r="N2287" t="s">
        <v>724</v>
      </c>
      <c r="O2287" t="s">
        <v>618</v>
      </c>
      <c r="P2287" t="s">
        <v>619</v>
      </c>
      <c r="Q2287" t="s">
        <v>524</v>
      </c>
      <c r="R2287" t="s">
        <v>525</v>
      </c>
      <c r="S2287" t="s">
        <v>526</v>
      </c>
      <c r="T2287" t="s">
        <v>527</v>
      </c>
      <c r="U2287" t="s">
        <v>779</v>
      </c>
      <c r="V2287" t="s">
        <v>780</v>
      </c>
      <c r="W2287" t="s">
        <v>530</v>
      </c>
      <c r="X2287" t="s">
        <v>531</v>
      </c>
      <c r="Y2287" t="s">
        <v>1102</v>
      </c>
      <c r="Z2287" t="s">
        <v>1103</v>
      </c>
      <c r="AA2287" t="s">
        <v>24</v>
      </c>
      <c r="AB2287" s="3">
        <v>1944</v>
      </c>
      <c r="AC2287">
        <v>0</v>
      </c>
      <c r="AD2287">
        <v>0</v>
      </c>
      <c r="AE2287" s="3">
        <v>1944</v>
      </c>
      <c r="AF2287" s="3">
        <f t="shared" si="148"/>
        <v>0</v>
      </c>
      <c r="AG2287" s="3">
        <v>1944</v>
      </c>
      <c r="AH2287" s="3">
        <f t="shared" si="150"/>
        <v>2008.1519999999998</v>
      </c>
      <c r="AI2287" s="3">
        <f t="shared" si="151"/>
        <v>2072.4128639999999</v>
      </c>
      <c r="AJ2287">
        <v>0</v>
      </c>
      <c r="AK2287">
        <v>0</v>
      </c>
      <c r="AL2287">
        <v>0</v>
      </c>
      <c r="AM2287">
        <f t="shared" si="149"/>
        <v>0</v>
      </c>
      <c r="AN2287">
        <v>1944</v>
      </c>
      <c r="AO2287">
        <v>0</v>
      </c>
    </row>
    <row r="2288" spans="1:42" hidden="1" x14ac:dyDescent="0.3">
      <c r="A2288">
        <v>12670</v>
      </c>
      <c r="B2288">
        <v>225561</v>
      </c>
      <c r="C2288">
        <v>257296</v>
      </c>
      <c r="D2288">
        <v>8727</v>
      </c>
      <c r="G2288" t="s">
        <v>2234</v>
      </c>
      <c r="H2288" t="s">
        <v>2235</v>
      </c>
      <c r="I2288">
        <v>0</v>
      </c>
      <c r="J2288" t="s">
        <v>519</v>
      </c>
      <c r="K2288" t="s">
        <v>520</v>
      </c>
      <c r="L2288">
        <v>3</v>
      </c>
      <c r="M2288">
        <v>85</v>
      </c>
      <c r="N2288" t="s">
        <v>724</v>
      </c>
      <c r="O2288" t="s">
        <v>618</v>
      </c>
      <c r="P2288" t="s">
        <v>619</v>
      </c>
      <c r="Q2288" t="s">
        <v>524</v>
      </c>
      <c r="R2288" t="s">
        <v>525</v>
      </c>
      <c r="S2288" t="s">
        <v>526</v>
      </c>
      <c r="T2288" t="s">
        <v>527</v>
      </c>
      <c r="U2288" t="s">
        <v>779</v>
      </c>
      <c r="V2288" t="s">
        <v>780</v>
      </c>
      <c r="W2288" t="s">
        <v>541</v>
      </c>
      <c r="X2288" t="s">
        <v>542</v>
      </c>
      <c r="Y2288" t="s">
        <v>1442</v>
      </c>
      <c r="Z2288" t="s">
        <v>1443</v>
      </c>
      <c r="AA2288" t="s">
        <v>29</v>
      </c>
      <c r="AB2288" s="3">
        <v>258</v>
      </c>
      <c r="AC2288">
        <v>0</v>
      </c>
      <c r="AD2288">
        <v>0</v>
      </c>
      <c r="AE2288" s="3">
        <v>258</v>
      </c>
      <c r="AF2288" s="3">
        <f t="shared" si="148"/>
        <v>0</v>
      </c>
      <c r="AG2288" s="3">
        <v>258</v>
      </c>
      <c r="AH2288" s="3">
        <f t="shared" si="150"/>
        <v>266.51399999999995</v>
      </c>
      <c r="AI2288" s="3">
        <f t="shared" si="151"/>
        <v>275.04244799999998</v>
      </c>
      <c r="AJ2288">
        <v>0</v>
      </c>
      <c r="AK2288">
        <v>0</v>
      </c>
      <c r="AL2288">
        <v>0</v>
      </c>
      <c r="AM2288">
        <f t="shared" si="149"/>
        <v>0</v>
      </c>
      <c r="AN2288">
        <v>258</v>
      </c>
      <c r="AO2288">
        <v>0</v>
      </c>
    </row>
    <row r="2289" spans="1:41" hidden="1" x14ac:dyDescent="0.3">
      <c r="A2289">
        <v>10731</v>
      </c>
      <c r="B2289">
        <v>224450</v>
      </c>
      <c r="C2289">
        <v>256826</v>
      </c>
      <c r="D2289">
        <v>47</v>
      </c>
      <c r="G2289" t="s">
        <v>722</v>
      </c>
      <c r="H2289" t="s">
        <v>723</v>
      </c>
      <c r="I2289">
        <v>0</v>
      </c>
      <c r="J2289" t="s">
        <v>519</v>
      </c>
      <c r="K2289" t="s">
        <v>520</v>
      </c>
      <c r="L2289">
        <v>3</v>
      </c>
      <c r="M2289">
        <v>85</v>
      </c>
      <c r="N2289" t="s">
        <v>724</v>
      </c>
      <c r="O2289" t="s">
        <v>570</v>
      </c>
      <c r="P2289" t="s">
        <v>571</v>
      </c>
      <c r="Q2289" t="s">
        <v>524</v>
      </c>
      <c r="R2289" t="s">
        <v>525</v>
      </c>
      <c r="S2289" t="s">
        <v>526</v>
      </c>
      <c r="T2289" t="s">
        <v>527</v>
      </c>
      <c r="U2289" t="s">
        <v>539</v>
      </c>
      <c r="V2289" t="s">
        <v>540</v>
      </c>
      <c r="W2289" t="s">
        <v>541</v>
      </c>
      <c r="X2289" t="s">
        <v>542</v>
      </c>
      <c r="Y2289" t="s">
        <v>532</v>
      </c>
      <c r="Z2289" t="s">
        <v>533</v>
      </c>
      <c r="AA2289" t="s">
        <v>28</v>
      </c>
      <c r="AB2289" s="3">
        <v>193</v>
      </c>
      <c r="AC2289">
        <v>0</v>
      </c>
      <c r="AD2289">
        <v>0</v>
      </c>
      <c r="AE2289" s="3">
        <v>193</v>
      </c>
      <c r="AF2289" s="3">
        <f t="shared" si="148"/>
        <v>0</v>
      </c>
      <c r="AG2289" s="3">
        <v>193</v>
      </c>
      <c r="AH2289" s="3">
        <f t="shared" si="150"/>
        <v>199.36899999999997</v>
      </c>
      <c r="AI2289" s="3">
        <f t="shared" si="151"/>
        <v>205.74880799999997</v>
      </c>
      <c r="AJ2289">
        <v>0</v>
      </c>
      <c r="AK2289">
        <v>0</v>
      </c>
      <c r="AL2289">
        <v>0</v>
      </c>
      <c r="AM2289">
        <f t="shared" si="149"/>
        <v>0</v>
      </c>
      <c r="AN2289">
        <v>193</v>
      </c>
      <c r="AO2289">
        <v>0</v>
      </c>
    </row>
    <row r="2290" spans="1:41" hidden="1" x14ac:dyDescent="0.3">
      <c r="A2290">
        <v>12359</v>
      </c>
      <c r="B2290">
        <v>231819</v>
      </c>
      <c r="C2290">
        <v>256240</v>
      </c>
      <c r="D2290">
        <v>6491</v>
      </c>
      <c r="G2290" t="s">
        <v>2158</v>
      </c>
      <c r="H2290" t="s">
        <v>2159</v>
      </c>
      <c r="I2290">
        <v>0</v>
      </c>
      <c r="J2290" t="s">
        <v>519</v>
      </c>
      <c r="K2290" t="s">
        <v>520</v>
      </c>
      <c r="L2290">
        <v>3</v>
      </c>
      <c r="M2290">
        <v>85</v>
      </c>
      <c r="N2290" t="s">
        <v>724</v>
      </c>
      <c r="O2290" t="s">
        <v>618</v>
      </c>
      <c r="P2290" t="s">
        <v>619</v>
      </c>
      <c r="Q2290" t="s">
        <v>524</v>
      </c>
      <c r="R2290" t="s">
        <v>525</v>
      </c>
      <c r="S2290" t="s">
        <v>526</v>
      </c>
      <c r="T2290" t="s">
        <v>527</v>
      </c>
      <c r="U2290" t="s">
        <v>779</v>
      </c>
      <c r="V2290" t="s">
        <v>780</v>
      </c>
      <c r="W2290" t="s">
        <v>530</v>
      </c>
      <c r="X2290" t="s">
        <v>531</v>
      </c>
      <c r="Y2290" t="s">
        <v>1102</v>
      </c>
      <c r="Z2290" t="s">
        <v>1103</v>
      </c>
      <c r="AA2290" t="s">
        <v>24</v>
      </c>
      <c r="AB2290" s="3">
        <v>1944</v>
      </c>
      <c r="AC2290">
        <v>0</v>
      </c>
      <c r="AD2290">
        <v>0</v>
      </c>
      <c r="AE2290" s="3">
        <v>1944</v>
      </c>
      <c r="AF2290" s="3">
        <f t="shared" si="148"/>
        <v>0</v>
      </c>
      <c r="AG2290" s="3">
        <v>1944</v>
      </c>
      <c r="AH2290" s="3">
        <f t="shared" si="150"/>
        <v>2008.1519999999998</v>
      </c>
      <c r="AI2290" s="3">
        <f t="shared" si="151"/>
        <v>2072.4128639999999</v>
      </c>
      <c r="AJ2290">
        <v>0</v>
      </c>
      <c r="AK2290">
        <v>0</v>
      </c>
      <c r="AL2290">
        <v>0</v>
      </c>
      <c r="AM2290">
        <f t="shared" si="149"/>
        <v>0</v>
      </c>
      <c r="AN2290">
        <v>1944</v>
      </c>
      <c r="AO2290">
        <v>0</v>
      </c>
    </row>
    <row r="2291" spans="1:41" hidden="1" x14ac:dyDescent="0.3">
      <c r="A2291">
        <v>11011</v>
      </c>
      <c r="B2291">
        <v>200557</v>
      </c>
      <c r="C2291">
        <v>238055</v>
      </c>
      <c r="D2291">
        <v>327</v>
      </c>
      <c r="G2291" t="s">
        <v>1292</v>
      </c>
      <c r="H2291" t="s">
        <v>1293</v>
      </c>
      <c r="I2291">
        <v>0</v>
      </c>
      <c r="J2291" t="s">
        <v>519</v>
      </c>
      <c r="K2291" t="s">
        <v>520</v>
      </c>
      <c r="L2291">
        <v>6</v>
      </c>
      <c r="M2291">
        <v>75</v>
      </c>
      <c r="N2291" t="s">
        <v>635</v>
      </c>
      <c r="O2291" t="s">
        <v>636</v>
      </c>
      <c r="P2291" t="s">
        <v>637</v>
      </c>
      <c r="Q2291" t="s">
        <v>524</v>
      </c>
      <c r="R2291" t="s">
        <v>525</v>
      </c>
      <c r="S2291" t="s">
        <v>526</v>
      </c>
      <c r="T2291" t="s">
        <v>527</v>
      </c>
      <c r="U2291" t="s">
        <v>554</v>
      </c>
      <c r="V2291" t="s">
        <v>555</v>
      </c>
      <c r="W2291" t="s">
        <v>541</v>
      </c>
      <c r="X2291" t="s">
        <v>542</v>
      </c>
      <c r="Y2291" t="s">
        <v>715</v>
      </c>
      <c r="Z2291" t="s">
        <v>716</v>
      </c>
      <c r="AA2291" t="s">
        <v>29</v>
      </c>
      <c r="AB2291" s="3">
        <v>250</v>
      </c>
      <c r="AC2291">
        <v>0</v>
      </c>
      <c r="AD2291">
        <v>0</v>
      </c>
      <c r="AE2291" s="3">
        <v>250</v>
      </c>
      <c r="AF2291" s="3">
        <f t="shared" si="148"/>
        <v>0</v>
      </c>
      <c r="AG2291" s="3">
        <v>250</v>
      </c>
      <c r="AH2291" s="3">
        <f t="shared" si="150"/>
        <v>258.25</v>
      </c>
      <c r="AI2291" s="3">
        <f t="shared" si="151"/>
        <v>266.51400000000001</v>
      </c>
      <c r="AJ2291">
        <v>0</v>
      </c>
      <c r="AK2291">
        <v>0</v>
      </c>
      <c r="AL2291">
        <v>0</v>
      </c>
      <c r="AM2291">
        <f t="shared" si="149"/>
        <v>0</v>
      </c>
      <c r="AN2291">
        <v>250</v>
      </c>
      <c r="AO2291">
        <v>0</v>
      </c>
    </row>
    <row r="2292" spans="1:41" hidden="1" x14ac:dyDescent="0.3">
      <c r="A2292">
        <v>12268</v>
      </c>
      <c r="B2292">
        <v>224624</v>
      </c>
      <c r="C2292">
        <v>256915</v>
      </c>
      <c r="D2292">
        <v>6613</v>
      </c>
      <c r="G2292" t="s">
        <v>1966</v>
      </c>
      <c r="H2292" t="s">
        <v>1967</v>
      </c>
      <c r="I2292">
        <v>0</v>
      </c>
      <c r="J2292" t="s">
        <v>519</v>
      </c>
      <c r="K2292" t="s">
        <v>520</v>
      </c>
      <c r="L2292">
        <v>5</v>
      </c>
      <c r="M2292">
        <v>58</v>
      </c>
      <c r="N2292" t="s">
        <v>617</v>
      </c>
      <c r="O2292" t="s">
        <v>618</v>
      </c>
      <c r="P2292" t="s">
        <v>619</v>
      </c>
      <c r="Q2292" t="s">
        <v>524</v>
      </c>
      <c r="R2292" t="s">
        <v>525</v>
      </c>
      <c r="S2292" t="s">
        <v>526</v>
      </c>
      <c r="T2292" t="s">
        <v>527</v>
      </c>
      <c r="U2292" t="s">
        <v>779</v>
      </c>
      <c r="V2292" t="s">
        <v>780</v>
      </c>
      <c r="W2292" t="s">
        <v>541</v>
      </c>
      <c r="X2292" t="s">
        <v>542</v>
      </c>
      <c r="Y2292" t="s">
        <v>532</v>
      </c>
      <c r="Z2292" t="s">
        <v>533</v>
      </c>
      <c r="AA2292" t="s">
        <v>28</v>
      </c>
      <c r="AB2292" s="3">
        <v>162</v>
      </c>
      <c r="AC2292">
        <v>0</v>
      </c>
      <c r="AD2292">
        <v>0</v>
      </c>
      <c r="AE2292" s="3">
        <v>162</v>
      </c>
      <c r="AF2292" s="3">
        <f t="shared" si="148"/>
        <v>0</v>
      </c>
      <c r="AG2292" s="3">
        <v>162</v>
      </c>
      <c r="AH2292" s="3">
        <f t="shared" si="150"/>
        <v>167.34599999999998</v>
      </c>
      <c r="AI2292" s="3">
        <f t="shared" si="151"/>
        <v>172.70107199999998</v>
      </c>
      <c r="AJ2292">
        <v>0</v>
      </c>
      <c r="AK2292">
        <v>0</v>
      </c>
      <c r="AL2292">
        <v>0</v>
      </c>
      <c r="AM2292">
        <f t="shared" si="149"/>
        <v>0</v>
      </c>
      <c r="AN2292">
        <v>162</v>
      </c>
      <c r="AO2292">
        <v>0</v>
      </c>
    </row>
    <row r="2293" spans="1:41" hidden="1" x14ac:dyDescent="0.3">
      <c r="A2293">
        <v>11145</v>
      </c>
      <c r="B2293">
        <v>202154</v>
      </c>
      <c r="C2293">
        <v>239629</v>
      </c>
      <c r="D2293">
        <v>461</v>
      </c>
      <c r="G2293" t="s">
        <v>1484</v>
      </c>
      <c r="H2293" t="s">
        <v>1485</v>
      </c>
      <c r="I2293">
        <v>0</v>
      </c>
      <c r="J2293" t="s">
        <v>519</v>
      </c>
      <c r="K2293" t="s">
        <v>520</v>
      </c>
      <c r="L2293">
        <v>6</v>
      </c>
      <c r="M2293">
        <v>62</v>
      </c>
      <c r="N2293" t="s">
        <v>785</v>
      </c>
      <c r="O2293" t="s">
        <v>545</v>
      </c>
      <c r="P2293" t="s">
        <v>546</v>
      </c>
      <c r="Q2293" t="s">
        <v>524</v>
      </c>
      <c r="R2293" t="s">
        <v>525</v>
      </c>
      <c r="S2293" t="s">
        <v>526</v>
      </c>
      <c r="T2293" t="s">
        <v>527</v>
      </c>
      <c r="U2293" t="s">
        <v>554</v>
      </c>
      <c r="V2293" t="s">
        <v>555</v>
      </c>
      <c r="W2293" t="s">
        <v>541</v>
      </c>
      <c r="X2293" t="s">
        <v>542</v>
      </c>
      <c r="Y2293" t="s">
        <v>715</v>
      </c>
      <c r="Z2293" t="s">
        <v>716</v>
      </c>
      <c r="AA2293" t="s">
        <v>29</v>
      </c>
      <c r="AB2293" s="3">
        <v>250</v>
      </c>
      <c r="AC2293">
        <v>0</v>
      </c>
      <c r="AD2293">
        <v>0</v>
      </c>
      <c r="AE2293" s="3">
        <v>250</v>
      </c>
      <c r="AF2293" s="3">
        <f t="shared" si="148"/>
        <v>0</v>
      </c>
      <c r="AG2293" s="3">
        <v>250</v>
      </c>
      <c r="AH2293" s="3">
        <f t="shared" si="150"/>
        <v>258.25</v>
      </c>
      <c r="AI2293" s="3">
        <f t="shared" si="151"/>
        <v>266.51400000000001</v>
      </c>
      <c r="AJ2293">
        <v>0</v>
      </c>
      <c r="AK2293">
        <v>0</v>
      </c>
      <c r="AL2293">
        <v>0</v>
      </c>
      <c r="AM2293">
        <f t="shared" si="149"/>
        <v>0</v>
      </c>
      <c r="AN2293">
        <v>250</v>
      </c>
      <c r="AO2293">
        <v>0</v>
      </c>
    </row>
    <row r="2294" spans="1:41" hidden="1" x14ac:dyDescent="0.3">
      <c r="A2294">
        <v>12271</v>
      </c>
      <c r="B2294">
        <v>225590</v>
      </c>
      <c r="C2294">
        <v>257312</v>
      </c>
      <c r="D2294">
        <v>6616</v>
      </c>
      <c r="G2294" t="s">
        <v>1978</v>
      </c>
      <c r="H2294" t="s">
        <v>1979</v>
      </c>
      <c r="I2294">
        <v>0</v>
      </c>
      <c r="J2294" t="s">
        <v>519</v>
      </c>
      <c r="K2294" t="s">
        <v>520</v>
      </c>
      <c r="L2294">
        <v>5</v>
      </c>
      <c r="M2294">
        <v>58</v>
      </c>
      <c r="N2294" t="s">
        <v>617</v>
      </c>
      <c r="O2294" t="s">
        <v>618</v>
      </c>
      <c r="P2294" t="s">
        <v>619</v>
      </c>
      <c r="Q2294" t="s">
        <v>524</v>
      </c>
      <c r="R2294" t="s">
        <v>525</v>
      </c>
      <c r="S2294" t="s">
        <v>526</v>
      </c>
      <c r="T2294" t="s">
        <v>527</v>
      </c>
      <c r="U2294" t="s">
        <v>779</v>
      </c>
      <c r="V2294" t="s">
        <v>780</v>
      </c>
      <c r="W2294" t="s">
        <v>541</v>
      </c>
      <c r="X2294" t="s">
        <v>542</v>
      </c>
      <c r="Y2294" t="s">
        <v>1442</v>
      </c>
      <c r="Z2294" t="s">
        <v>1443</v>
      </c>
      <c r="AA2294" t="s">
        <v>29</v>
      </c>
      <c r="AB2294" s="3">
        <v>188</v>
      </c>
      <c r="AC2294">
        <v>0</v>
      </c>
      <c r="AD2294">
        <v>0</v>
      </c>
      <c r="AE2294" s="3">
        <v>188</v>
      </c>
      <c r="AF2294" s="3">
        <f t="shared" si="148"/>
        <v>0</v>
      </c>
      <c r="AG2294" s="3">
        <v>188</v>
      </c>
      <c r="AH2294" s="3">
        <f t="shared" si="150"/>
        <v>194.20399999999998</v>
      </c>
      <c r="AI2294" s="3">
        <f t="shared" si="151"/>
        <v>200.41852799999998</v>
      </c>
      <c r="AJ2294">
        <v>0</v>
      </c>
      <c r="AK2294">
        <v>0</v>
      </c>
      <c r="AL2294">
        <v>0</v>
      </c>
      <c r="AM2294">
        <f t="shared" si="149"/>
        <v>0</v>
      </c>
      <c r="AN2294">
        <v>188</v>
      </c>
      <c r="AO2294">
        <v>0</v>
      </c>
    </row>
    <row r="2295" spans="1:41" hidden="1" x14ac:dyDescent="0.3">
      <c r="A2295">
        <v>12361</v>
      </c>
      <c r="B2295">
        <v>231856</v>
      </c>
      <c r="C2295">
        <v>256272</v>
      </c>
      <c r="D2295">
        <v>6493</v>
      </c>
      <c r="G2295" t="s">
        <v>2160</v>
      </c>
      <c r="H2295" t="s">
        <v>2161</v>
      </c>
      <c r="I2295">
        <v>0</v>
      </c>
      <c r="J2295" t="s">
        <v>519</v>
      </c>
      <c r="K2295" t="s">
        <v>520</v>
      </c>
      <c r="L2295">
        <v>5</v>
      </c>
      <c r="M2295">
        <v>58</v>
      </c>
      <c r="N2295" t="s">
        <v>617</v>
      </c>
      <c r="O2295" t="s">
        <v>618</v>
      </c>
      <c r="P2295" t="s">
        <v>619</v>
      </c>
      <c r="Q2295" t="s">
        <v>524</v>
      </c>
      <c r="R2295" t="s">
        <v>525</v>
      </c>
      <c r="S2295" t="s">
        <v>526</v>
      </c>
      <c r="T2295" t="s">
        <v>527</v>
      </c>
      <c r="U2295" t="s">
        <v>779</v>
      </c>
      <c r="V2295" t="s">
        <v>780</v>
      </c>
      <c r="W2295" t="s">
        <v>541</v>
      </c>
      <c r="X2295" t="s">
        <v>542</v>
      </c>
      <c r="Y2295" t="s">
        <v>1102</v>
      </c>
      <c r="Z2295" t="s">
        <v>1103</v>
      </c>
      <c r="AA2295" t="s">
        <v>24</v>
      </c>
      <c r="AB2295" s="3">
        <v>1944</v>
      </c>
      <c r="AC2295">
        <v>0</v>
      </c>
      <c r="AD2295">
        <v>0</v>
      </c>
      <c r="AE2295" s="3">
        <v>1944</v>
      </c>
      <c r="AF2295" s="3">
        <f t="shared" si="148"/>
        <v>0</v>
      </c>
      <c r="AG2295" s="3">
        <v>1944</v>
      </c>
      <c r="AH2295" s="3">
        <f t="shared" si="150"/>
        <v>2008.1519999999998</v>
      </c>
      <c r="AI2295" s="3">
        <f t="shared" si="151"/>
        <v>2072.4128639999999</v>
      </c>
      <c r="AJ2295">
        <v>0</v>
      </c>
      <c r="AK2295">
        <v>0</v>
      </c>
      <c r="AL2295">
        <v>0</v>
      </c>
      <c r="AM2295">
        <f t="shared" si="149"/>
        <v>0</v>
      </c>
      <c r="AN2295">
        <v>1944</v>
      </c>
      <c r="AO2295">
        <v>0</v>
      </c>
    </row>
    <row r="2296" spans="1:41" hidden="1" x14ac:dyDescent="0.3">
      <c r="A2296">
        <v>12362</v>
      </c>
      <c r="B2296">
        <v>225698</v>
      </c>
      <c r="C2296">
        <v>257328</v>
      </c>
      <c r="D2296">
        <v>6494</v>
      </c>
      <c r="G2296" t="s">
        <v>1912</v>
      </c>
      <c r="H2296" t="s">
        <v>1913</v>
      </c>
      <c r="I2296">
        <v>0</v>
      </c>
      <c r="J2296" t="s">
        <v>519</v>
      </c>
      <c r="K2296" t="s">
        <v>520</v>
      </c>
      <c r="L2296">
        <v>5</v>
      </c>
      <c r="M2296">
        <v>58</v>
      </c>
      <c r="N2296" t="s">
        <v>617</v>
      </c>
      <c r="O2296" t="s">
        <v>618</v>
      </c>
      <c r="P2296" t="s">
        <v>619</v>
      </c>
      <c r="Q2296" t="s">
        <v>524</v>
      </c>
      <c r="R2296" t="s">
        <v>525</v>
      </c>
      <c r="S2296" t="s">
        <v>526</v>
      </c>
      <c r="T2296" t="s">
        <v>527</v>
      </c>
      <c r="U2296" t="s">
        <v>779</v>
      </c>
      <c r="V2296" t="s">
        <v>780</v>
      </c>
      <c r="W2296" t="s">
        <v>541</v>
      </c>
      <c r="X2296" t="s">
        <v>542</v>
      </c>
      <c r="Y2296" t="s">
        <v>1442</v>
      </c>
      <c r="Z2296" t="s">
        <v>1443</v>
      </c>
      <c r="AA2296" t="s">
        <v>29</v>
      </c>
      <c r="AB2296" s="3">
        <v>188</v>
      </c>
      <c r="AC2296">
        <v>0</v>
      </c>
      <c r="AD2296">
        <v>0</v>
      </c>
      <c r="AE2296" s="3">
        <v>188</v>
      </c>
      <c r="AF2296" s="3">
        <f t="shared" si="148"/>
        <v>0</v>
      </c>
      <c r="AG2296" s="3">
        <v>188</v>
      </c>
      <c r="AH2296" s="3">
        <f t="shared" si="150"/>
        <v>194.20399999999998</v>
      </c>
      <c r="AI2296" s="3">
        <f t="shared" si="151"/>
        <v>200.41852799999998</v>
      </c>
      <c r="AJ2296">
        <v>0</v>
      </c>
      <c r="AK2296">
        <v>0</v>
      </c>
      <c r="AL2296">
        <v>174</v>
      </c>
      <c r="AM2296">
        <f t="shared" si="149"/>
        <v>348</v>
      </c>
      <c r="AN2296">
        <v>14</v>
      </c>
      <c r="AO2296">
        <v>92.55</v>
      </c>
    </row>
    <row r="2297" spans="1:41" hidden="1" x14ac:dyDescent="0.3">
      <c r="A2297">
        <v>12363</v>
      </c>
      <c r="B2297">
        <v>225699</v>
      </c>
      <c r="C2297">
        <v>257329</v>
      </c>
      <c r="D2297">
        <v>6495</v>
      </c>
      <c r="G2297" t="s">
        <v>1886</v>
      </c>
      <c r="H2297" t="s">
        <v>1887</v>
      </c>
      <c r="I2297">
        <v>0</v>
      </c>
      <c r="J2297" t="s">
        <v>519</v>
      </c>
      <c r="K2297" t="s">
        <v>520</v>
      </c>
      <c r="L2297">
        <v>5</v>
      </c>
      <c r="M2297">
        <v>58</v>
      </c>
      <c r="N2297" t="s">
        <v>617</v>
      </c>
      <c r="O2297" t="s">
        <v>618</v>
      </c>
      <c r="P2297" t="s">
        <v>619</v>
      </c>
      <c r="Q2297" t="s">
        <v>524</v>
      </c>
      <c r="R2297" t="s">
        <v>525</v>
      </c>
      <c r="S2297" t="s">
        <v>526</v>
      </c>
      <c r="T2297" t="s">
        <v>527</v>
      </c>
      <c r="U2297" t="s">
        <v>779</v>
      </c>
      <c r="V2297" t="s">
        <v>780</v>
      </c>
      <c r="W2297" t="s">
        <v>541</v>
      </c>
      <c r="X2297" t="s">
        <v>542</v>
      </c>
      <c r="Y2297" t="s">
        <v>1442</v>
      </c>
      <c r="Z2297" t="s">
        <v>1443</v>
      </c>
      <c r="AA2297" t="s">
        <v>29</v>
      </c>
      <c r="AB2297" s="3">
        <v>188</v>
      </c>
      <c r="AC2297">
        <v>0</v>
      </c>
      <c r="AD2297">
        <v>0</v>
      </c>
      <c r="AE2297" s="3">
        <v>188</v>
      </c>
      <c r="AF2297" s="3">
        <f t="shared" si="148"/>
        <v>0</v>
      </c>
      <c r="AG2297" s="3">
        <v>188</v>
      </c>
      <c r="AH2297" s="3">
        <f t="shared" si="150"/>
        <v>194.20399999999998</v>
      </c>
      <c r="AI2297" s="3">
        <f t="shared" si="151"/>
        <v>200.41852799999998</v>
      </c>
      <c r="AJ2297">
        <v>0</v>
      </c>
      <c r="AK2297">
        <v>0</v>
      </c>
      <c r="AL2297">
        <v>0</v>
      </c>
      <c r="AM2297">
        <f t="shared" si="149"/>
        <v>0</v>
      </c>
      <c r="AN2297">
        <v>188</v>
      </c>
      <c r="AO2297">
        <v>0</v>
      </c>
    </row>
    <row r="2298" spans="1:41" hidden="1" x14ac:dyDescent="0.3">
      <c r="A2298">
        <v>12268</v>
      </c>
      <c r="B2298">
        <v>231975</v>
      </c>
      <c r="C2298">
        <v>256376</v>
      </c>
      <c r="D2298">
        <v>6613</v>
      </c>
      <c r="G2298" t="s">
        <v>1966</v>
      </c>
      <c r="H2298" t="s">
        <v>1967</v>
      </c>
      <c r="I2298">
        <v>0</v>
      </c>
      <c r="J2298" t="s">
        <v>519</v>
      </c>
      <c r="K2298" t="s">
        <v>520</v>
      </c>
      <c r="L2298">
        <v>5</v>
      </c>
      <c r="M2298">
        <v>58</v>
      </c>
      <c r="N2298" t="s">
        <v>617</v>
      </c>
      <c r="O2298" t="s">
        <v>618</v>
      </c>
      <c r="P2298" t="s">
        <v>619</v>
      </c>
      <c r="Q2298" t="s">
        <v>524</v>
      </c>
      <c r="R2298" t="s">
        <v>525</v>
      </c>
      <c r="S2298" t="s">
        <v>526</v>
      </c>
      <c r="T2298" t="s">
        <v>527</v>
      </c>
      <c r="U2298" t="s">
        <v>779</v>
      </c>
      <c r="V2298" t="s">
        <v>780</v>
      </c>
      <c r="W2298" t="s">
        <v>541</v>
      </c>
      <c r="X2298" t="s">
        <v>542</v>
      </c>
      <c r="Y2298" t="s">
        <v>1102</v>
      </c>
      <c r="Z2298" t="s">
        <v>1103</v>
      </c>
      <c r="AA2298" t="s">
        <v>24</v>
      </c>
      <c r="AB2298" s="3">
        <v>1458</v>
      </c>
      <c r="AC2298">
        <v>0</v>
      </c>
      <c r="AD2298">
        <v>0</v>
      </c>
      <c r="AE2298" s="3">
        <v>1458</v>
      </c>
      <c r="AF2298" s="3">
        <f t="shared" si="148"/>
        <v>0</v>
      </c>
      <c r="AG2298" s="3">
        <v>1458</v>
      </c>
      <c r="AH2298" s="3">
        <f t="shared" si="150"/>
        <v>1506.1139999999998</v>
      </c>
      <c r="AI2298" s="3">
        <f t="shared" si="151"/>
        <v>1554.3096479999999</v>
      </c>
      <c r="AJ2298">
        <v>0</v>
      </c>
      <c r="AK2298">
        <v>0</v>
      </c>
      <c r="AL2298">
        <v>0</v>
      </c>
      <c r="AM2298">
        <f t="shared" si="149"/>
        <v>0</v>
      </c>
      <c r="AN2298">
        <v>1458</v>
      </c>
      <c r="AO2298">
        <v>0</v>
      </c>
    </row>
    <row r="2299" spans="1:41" hidden="1" x14ac:dyDescent="0.3">
      <c r="A2299">
        <v>12412</v>
      </c>
      <c r="B2299">
        <v>225601</v>
      </c>
      <c r="C2299">
        <v>257322</v>
      </c>
      <c r="D2299">
        <v>6617</v>
      </c>
      <c r="G2299" t="s">
        <v>2202</v>
      </c>
      <c r="H2299" t="s">
        <v>2203</v>
      </c>
      <c r="I2299">
        <v>0</v>
      </c>
      <c r="J2299" t="s">
        <v>519</v>
      </c>
      <c r="K2299" t="s">
        <v>520</v>
      </c>
      <c r="L2299">
        <v>5</v>
      </c>
      <c r="M2299">
        <v>58</v>
      </c>
      <c r="N2299" t="s">
        <v>617</v>
      </c>
      <c r="O2299" t="s">
        <v>618</v>
      </c>
      <c r="P2299" t="s">
        <v>619</v>
      </c>
      <c r="Q2299" t="s">
        <v>524</v>
      </c>
      <c r="R2299" t="s">
        <v>525</v>
      </c>
      <c r="S2299" t="s">
        <v>526</v>
      </c>
      <c r="T2299" t="s">
        <v>527</v>
      </c>
      <c r="U2299" t="s">
        <v>779</v>
      </c>
      <c r="V2299" t="s">
        <v>780</v>
      </c>
      <c r="W2299" t="s">
        <v>541</v>
      </c>
      <c r="X2299" t="s">
        <v>542</v>
      </c>
      <c r="Y2299" t="s">
        <v>1442</v>
      </c>
      <c r="Z2299" t="s">
        <v>1443</v>
      </c>
      <c r="AA2299" t="s">
        <v>29</v>
      </c>
      <c r="AB2299" s="3">
        <v>188</v>
      </c>
      <c r="AC2299">
        <v>0</v>
      </c>
      <c r="AD2299">
        <v>0</v>
      </c>
      <c r="AE2299" s="3">
        <v>188</v>
      </c>
      <c r="AF2299" s="3">
        <f t="shared" si="148"/>
        <v>0</v>
      </c>
      <c r="AG2299" s="3">
        <v>188</v>
      </c>
      <c r="AH2299" s="3">
        <f t="shared" si="150"/>
        <v>194.20399999999998</v>
      </c>
      <c r="AI2299" s="3">
        <f t="shared" si="151"/>
        <v>200.41852799999998</v>
      </c>
      <c r="AJ2299">
        <v>0</v>
      </c>
      <c r="AK2299">
        <v>0</v>
      </c>
      <c r="AL2299">
        <v>0</v>
      </c>
      <c r="AM2299">
        <f t="shared" si="149"/>
        <v>0</v>
      </c>
      <c r="AN2299">
        <v>188</v>
      </c>
      <c r="AO2299">
        <v>0</v>
      </c>
    </row>
    <row r="2300" spans="1:41" hidden="1" x14ac:dyDescent="0.3">
      <c r="A2300">
        <v>12269</v>
      </c>
      <c r="B2300">
        <v>224628</v>
      </c>
      <c r="C2300">
        <v>256919</v>
      </c>
      <c r="D2300">
        <v>6614</v>
      </c>
      <c r="G2300" t="s">
        <v>1970</v>
      </c>
      <c r="H2300" t="s">
        <v>1971</v>
      </c>
      <c r="I2300">
        <v>0</v>
      </c>
      <c r="J2300" t="s">
        <v>519</v>
      </c>
      <c r="K2300" t="s">
        <v>520</v>
      </c>
      <c r="L2300">
        <v>5</v>
      </c>
      <c r="M2300">
        <v>58</v>
      </c>
      <c r="N2300" t="s">
        <v>617</v>
      </c>
      <c r="O2300" t="s">
        <v>618</v>
      </c>
      <c r="P2300" t="s">
        <v>619</v>
      </c>
      <c r="Q2300" t="s">
        <v>524</v>
      </c>
      <c r="R2300" t="s">
        <v>525</v>
      </c>
      <c r="S2300" t="s">
        <v>526</v>
      </c>
      <c r="T2300" t="s">
        <v>527</v>
      </c>
      <c r="U2300" t="s">
        <v>779</v>
      </c>
      <c r="V2300" t="s">
        <v>780</v>
      </c>
      <c r="W2300" t="s">
        <v>541</v>
      </c>
      <c r="X2300" t="s">
        <v>542</v>
      </c>
      <c r="Y2300" t="s">
        <v>532</v>
      </c>
      <c r="Z2300" t="s">
        <v>533</v>
      </c>
      <c r="AA2300" t="s">
        <v>28</v>
      </c>
      <c r="AB2300" s="3">
        <v>162</v>
      </c>
      <c r="AC2300">
        <v>0</v>
      </c>
      <c r="AD2300">
        <v>0</v>
      </c>
      <c r="AE2300" s="3">
        <v>162</v>
      </c>
      <c r="AF2300" s="3">
        <f t="shared" si="148"/>
        <v>0</v>
      </c>
      <c r="AG2300" s="3">
        <v>162</v>
      </c>
      <c r="AH2300" s="3">
        <f t="shared" si="150"/>
        <v>167.34599999999998</v>
      </c>
      <c r="AI2300" s="3">
        <f t="shared" si="151"/>
        <v>172.70107199999998</v>
      </c>
      <c r="AJ2300">
        <v>0</v>
      </c>
      <c r="AK2300">
        <v>0</v>
      </c>
      <c r="AL2300">
        <v>0</v>
      </c>
      <c r="AM2300">
        <f t="shared" si="149"/>
        <v>0</v>
      </c>
      <c r="AN2300">
        <v>162</v>
      </c>
      <c r="AO2300">
        <v>0</v>
      </c>
    </row>
    <row r="2301" spans="1:41" hidden="1" x14ac:dyDescent="0.3">
      <c r="A2301">
        <v>12417</v>
      </c>
      <c r="B2301">
        <v>225764</v>
      </c>
      <c r="C2301">
        <v>257379</v>
      </c>
      <c r="D2301">
        <v>6622</v>
      </c>
      <c r="G2301" t="s">
        <v>1898</v>
      </c>
      <c r="H2301" t="s">
        <v>1899</v>
      </c>
      <c r="I2301">
        <v>0</v>
      </c>
      <c r="J2301" t="s">
        <v>519</v>
      </c>
      <c r="K2301" t="s">
        <v>520</v>
      </c>
      <c r="L2301">
        <v>5</v>
      </c>
      <c r="M2301">
        <v>58</v>
      </c>
      <c r="N2301" t="s">
        <v>617</v>
      </c>
      <c r="O2301" t="s">
        <v>618</v>
      </c>
      <c r="P2301" t="s">
        <v>619</v>
      </c>
      <c r="Q2301" t="s">
        <v>524</v>
      </c>
      <c r="R2301" t="s">
        <v>525</v>
      </c>
      <c r="S2301" t="s">
        <v>526</v>
      </c>
      <c r="T2301" t="s">
        <v>527</v>
      </c>
      <c r="U2301" t="s">
        <v>779</v>
      </c>
      <c r="V2301" t="s">
        <v>780</v>
      </c>
      <c r="W2301" t="s">
        <v>541</v>
      </c>
      <c r="X2301" t="s">
        <v>542</v>
      </c>
      <c r="Y2301" t="s">
        <v>1442</v>
      </c>
      <c r="Z2301" t="s">
        <v>1443</v>
      </c>
      <c r="AA2301" t="s">
        <v>29</v>
      </c>
      <c r="AB2301" s="3">
        <v>188</v>
      </c>
      <c r="AC2301">
        <v>0</v>
      </c>
      <c r="AD2301">
        <v>0</v>
      </c>
      <c r="AE2301" s="3">
        <v>188</v>
      </c>
      <c r="AF2301" s="3">
        <f t="shared" si="148"/>
        <v>0</v>
      </c>
      <c r="AG2301" s="3">
        <v>188</v>
      </c>
      <c r="AH2301" s="3">
        <f t="shared" si="150"/>
        <v>194.20399999999998</v>
      </c>
      <c r="AI2301" s="3">
        <f t="shared" si="151"/>
        <v>200.41852799999998</v>
      </c>
      <c r="AJ2301">
        <v>0</v>
      </c>
      <c r="AK2301">
        <v>0</v>
      </c>
      <c r="AL2301">
        <v>0</v>
      </c>
      <c r="AM2301">
        <f t="shared" si="149"/>
        <v>0</v>
      </c>
      <c r="AN2301">
        <v>188</v>
      </c>
      <c r="AO2301">
        <v>0</v>
      </c>
    </row>
    <row r="2302" spans="1:41" hidden="1" x14ac:dyDescent="0.3">
      <c r="A2302">
        <v>12270</v>
      </c>
      <c r="B2302">
        <v>224629</v>
      </c>
      <c r="C2302">
        <v>256920</v>
      </c>
      <c r="D2302">
        <v>6615</v>
      </c>
      <c r="G2302" t="s">
        <v>1976</v>
      </c>
      <c r="H2302" t="s">
        <v>1977</v>
      </c>
      <c r="I2302">
        <v>0</v>
      </c>
      <c r="J2302" t="s">
        <v>519</v>
      </c>
      <c r="K2302" t="s">
        <v>520</v>
      </c>
      <c r="L2302">
        <v>5</v>
      </c>
      <c r="M2302">
        <v>58</v>
      </c>
      <c r="N2302" t="s">
        <v>617</v>
      </c>
      <c r="O2302" t="s">
        <v>618</v>
      </c>
      <c r="P2302" t="s">
        <v>619</v>
      </c>
      <c r="Q2302" t="s">
        <v>524</v>
      </c>
      <c r="R2302" t="s">
        <v>525</v>
      </c>
      <c r="S2302" t="s">
        <v>526</v>
      </c>
      <c r="T2302" t="s">
        <v>527</v>
      </c>
      <c r="U2302" t="s">
        <v>779</v>
      </c>
      <c r="V2302" t="s">
        <v>780</v>
      </c>
      <c r="W2302" t="s">
        <v>541</v>
      </c>
      <c r="X2302" t="s">
        <v>542</v>
      </c>
      <c r="Y2302" t="s">
        <v>532</v>
      </c>
      <c r="Z2302" t="s">
        <v>533</v>
      </c>
      <c r="AA2302" t="s">
        <v>28</v>
      </c>
      <c r="AB2302" s="3">
        <v>162</v>
      </c>
      <c r="AC2302">
        <v>0</v>
      </c>
      <c r="AD2302">
        <v>0</v>
      </c>
      <c r="AE2302" s="3">
        <v>162</v>
      </c>
      <c r="AF2302" s="3">
        <f t="shared" si="148"/>
        <v>0</v>
      </c>
      <c r="AG2302" s="3">
        <v>162</v>
      </c>
      <c r="AH2302" s="3">
        <f t="shared" si="150"/>
        <v>167.34599999999998</v>
      </c>
      <c r="AI2302" s="3">
        <f t="shared" si="151"/>
        <v>172.70107199999998</v>
      </c>
      <c r="AJ2302">
        <v>0</v>
      </c>
      <c r="AK2302">
        <v>0</v>
      </c>
      <c r="AL2302">
        <v>0</v>
      </c>
      <c r="AM2302">
        <f t="shared" si="149"/>
        <v>0</v>
      </c>
      <c r="AN2302">
        <v>162</v>
      </c>
      <c r="AO2302">
        <v>0</v>
      </c>
    </row>
    <row r="2303" spans="1:41" hidden="1" x14ac:dyDescent="0.3">
      <c r="A2303">
        <v>12418</v>
      </c>
      <c r="B2303">
        <v>225765</v>
      </c>
      <c r="C2303">
        <v>257380</v>
      </c>
      <c r="D2303">
        <v>6623</v>
      </c>
      <c r="G2303" t="s">
        <v>1878</v>
      </c>
      <c r="H2303" t="s">
        <v>1879</v>
      </c>
      <c r="I2303">
        <v>0</v>
      </c>
      <c r="J2303" t="s">
        <v>519</v>
      </c>
      <c r="K2303" t="s">
        <v>520</v>
      </c>
      <c r="L2303">
        <v>5</v>
      </c>
      <c r="M2303">
        <v>58</v>
      </c>
      <c r="N2303" t="s">
        <v>617</v>
      </c>
      <c r="O2303" t="s">
        <v>618</v>
      </c>
      <c r="P2303" t="s">
        <v>619</v>
      </c>
      <c r="Q2303" t="s">
        <v>524</v>
      </c>
      <c r="R2303" t="s">
        <v>525</v>
      </c>
      <c r="S2303" t="s">
        <v>526</v>
      </c>
      <c r="T2303" t="s">
        <v>527</v>
      </c>
      <c r="U2303" t="s">
        <v>779</v>
      </c>
      <c r="V2303" t="s">
        <v>780</v>
      </c>
      <c r="W2303" t="s">
        <v>541</v>
      </c>
      <c r="X2303" t="s">
        <v>542</v>
      </c>
      <c r="Y2303" t="s">
        <v>1442</v>
      </c>
      <c r="Z2303" t="s">
        <v>1443</v>
      </c>
      <c r="AA2303" t="s">
        <v>29</v>
      </c>
      <c r="AB2303" s="3">
        <v>188</v>
      </c>
      <c r="AC2303">
        <v>0</v>
      </c>
      <c r="AD2303">
        <v>0</v>
      </c>
      <c r="AE2303" s="3">
        <v>188</v>
      </c>
      <c r="AF2303" s="3">
        <f t="shared" si="148"/>
        <v>0</v>
      </c>
      <c r="AG2303" s="3">
        <v>188</v>
      </c>
      <c r="AH2303" s="3">
        <f t="shared" si="150"/>
        <v>194.20399999999998</v>
      </c>
      <c r="AI2303" s="3">
        <f t="shared" si="151"/>
        <v>200.41852799999998</v>
      </c>
      <c r="AJ2303">
        <v>0</v>
      </c>
      <c r="AK2303">
        <v>0</v>
      </c>
      <c r="AL2303">
        <v>174</v>
      </c>
      <c r="AM2303">
        <f t="shared" si="149"/>
        <v>348</v>
      </c>
      <c r="AN2303">
        <v>14</v>
      </c>
      <c r="AO2303">
        <v>92.55</v>
      </c>
    </row>
    <row r="2304" spans="1:41" hidden="1" x14ac:dyDescent="0.3">
      <c r="A2304">
        <v>12276</v>
      </c>
      <c r="B2304">
        <v>224632</v>
      </c>
      <c r="C2304">
        <v>256923</v>
      </c>
      <c r="D2304">
        <v>6632</v>
      </c>
      <c r="G2304" t="s">
        <v>2000</v>
      </c>
      <c r="H2304" t="s">
        <v>2001</v>
      </c>
      <c r="I2304">
        <v>0</v>
      </c>
      <c r="J2304" t="s">
        <v>519</v>
      </c>
      <c r="K2304" t="s">
        <v>520</v>
      </c>
      <c r="L2304">
        <v>5</v>
      </c>
      <c r="M2304">
        <v>58</v>
      </c>
      <c r="N2304" t="s">
        <v>617</v>
      </c>
      <c r="O2304" t="s">
        <v>618</v>
      </c>
      <c r="P2304" t="s">
        <v>619</v>
      </c>
      <c r="Q2304" t="s">
        <v>524</v>
      </c>
      <c r="R2304" t="s">
        <v>525</v>
      </c>
      <c r="S2304" t="s">
        <v>526</v>
      </c>
      <c r="T2304" t="s">
        <v>527</v>
      </c>
      <c r="U2304" t="s">
        <v>779</v>
      </c>
      <c r="V2304" t="s">
        <v>780</v>
      </c>
      <c r="W2304" t="s">
        <v>541</v>
      </c>
      <c r="X2304" t="s">
        <v>542</v>
      </c>
      <c r="Y2304" t="s">
        <v>532</v>
      </c>
      <c r="Z2304" t="s">
        <v>533</v>
      </c>
      <c r="AA2304" t="s">
        <v>28</v>
      </c>
      <c r="AB2304" s="3">
        <v>162</v>
      </c>
      <c r="AC2304">
        <v>0</v>
      </c>
      <c r="AD2304">
        <v>0</v>
      </c>
      <c r="AE2304" s="3">
        <v>162</v>
      </c>
      <c r="AF2304" s="3">
        <f t="shared" si="148"/>
        <v>0</v>
      </c>
      <c r="AG2304" s="3">
        <v>162</v>
      </c>
      <c r="AH2304" s="3">
        <f t="shared" si="150"/>
        <v>167.34599999999998</v>
      </c>
      <c r="AI2304" s="3">
        <f t="shared" si="151"/>
        <v>172.70107199999998</v>
      </c>
      <c r="AJ2304">
        <v>0</v>
      </c>
      <c r="AK2304">
        <v>0</v>
      </c>
      <c r="AL2304">
        <v>0</v>
      </c>
      <c r="AM2304">
        <f t="shared" si="149"/>
        <v>0</v>
      </c>
      <c r="AN2304">
        <v>162</v>
      </c>
      <c r="AO2304">
        <v>0</v>
      </c>
    </row>
    <row r="2305" spans="1:41" hidden="1" x14ac:dyDescent="0.3">
      <c r="A2305">
        <v>12269</v>
      </c>
      <c r="B2305">
        <v>231976</v>
      </c>
      <c r="C2305">
        <v>256377</v>
      </c>
      <c r="D2305">
        <v>6614</v>
      </c>
      <c r="G2305" t="s">
        <v>1970</v>
      </c>
      <c r="H2305" t="s">
        <v>1971</v>
      </c>
      <c r="I2305">
        <v>0</v>
      </c>
      <c r="J2305" t="s">
        <v>519</v>
      </c>
      <c r="K2305" t="s">
        <v>520</v>
      </c>
      <c r="L2305">
        <v>5</v>
      </c>
      <c r="M2305">
        <v>58</v>
      </c>
      <c r="N2305" t="s">
        <v>617</v>
      </c>
      <c r="O2305" t="s">
        <v>618</v>
      </c>
      <c r="P2305" t="s">
        <v>619</v>
      </c>
      <c r="Q2305" t="s">
        <v>524</v>
      </c>
      <c r="R2305" t="s">
        <v>525</v>
      </c>
      <c r="S2305" t="s">
        <v>526</v>
      </c>
      <c r="T2305" t="s">
        <v>527</v>
      </c>
      <c r="U2305" t="s">
        <v>779</v>
      </c>
      <c r="V2305" t="s">
        <v>780</v>
      </c>
      <c r="W2305" t="s">
        <v>541</v>
      </c>
      <c r="X2305" t="s">
        <v>542</v>
      </c>
      <c r="Y2305" t="s">
        <v>1102</v>
      </c>
      <c r="Z2305" t="s">
        <v>1103</v>
      </c>
      <c r="AA2305" t="s">
        <v>24</v>
      </c>
      <c r="AB2305" s="3">
        <v>1458</v>
      </c>
      <c r="AC2305">
        <v>0</v>
      </c>
      <c r="AD2305">
        <v>0</v>
      </c>
      <c r="AE2305" s="3">
        <v>1458</v>
      </c>
      <c r="AF2305" s="3">
        <f t="shared" si="148"/>
        <v>0</v>
      </c>
      <c r="AG2305" s="3">
        <v>1458</v>
      </c>
      <c r="AH2305" s="3">
        <f t="shared" si="150"/>
        <v>1506.1139999999998</v>
      </c>
      <c r="AI2305" s="3">
        <f t="shared" si="151"/>
        <v>1554.3096479999999</v>
      </c>
      <c r="AJ2305">
        <v>0</v>
      </c>
      <c r="AK2305">
        <v>0</v>
      </c>
      <c r="AL2305">
        <v>0</v>
      </c>
      <c r="AM2305">
        <f t="shared" si="149"/>
        <v>0</v>
      </c>
      <c r="AN2305">
        <v>1458</v>
      </c>
      <c r="AO2305">
        <v>0</v>
      </c>
    </row>
    <row r="2306" spans="1:41" hidden="1" x14ac:dyDescent="0.3">
      <c r="A2306">
        <v>12585</v>
      </c>
      <c r="B2306">
        <v>225569</v>
      </c>
      <c r="C2306">
        <v>257299</v>
      </c>
      <c r="D2306">
        <v>8601</v>
      </c>
      <c r="G2306" t="s">
        <v>2240</v>
      </c>
      <c r="H2306" t="s">
        <v>2241</v>
      </c>
      <c r="I2306">
        <v>0</v>
      </c>
      <c r="J2306" t="s">
        <v>519</v>
      </c>
      <c r="K2306" t="s">
        <v>520</v>
      </c>
      <c r="L2306">
        <v>5</v>
      </c>
      <c r="M2306">
        <v>58</v>
      </c>
      <c r="N2306" t="s">
        <v>617</v>
      </c>
      <c r="O2306" t="s">
        <v>618</v>
      </c>
      <c r="P2306" t="s">
        <v>619</v>
      </c>
      <c r="Q2306" t="s">
        <v>524</v>
      </c>
      <c r="R2306" t="s">
        <v>525</v>
      </c>
      <c r="S2306" t="s">
        <v>526</v>
      </c>
      <c r="T2306" t="s">
        <v>527</v>
      </c>
      <c r="U2306" t="s">
        <v>779</v>
      </c>
      <c r="V2306" t="s">
        <v>780</v>
      </c>
      <c r="W2306" t="s">
        <v>541</v>
      </c>
      <c r="X2306" t="s">
        <v>542</v>
      </c>
      <c r="Y2306" t="s">
        <v>1442</v>
      </c>
      <c r="Z2306" t="s">
        <v>1443</v>
      </c>
      <c r="AA2306" t="s">
        <v>29</v>
      </c>
      <c r="AB2306" s="3">
        <v>188</v>
      </c>
      <c r="AC2306">
        <v>0</v>
      </c>
      <c r="AD2306">
        <v>0</v>
      </c>
      <c r="AE2306" s="3">
        <v>188</v>
      </c>
      <c r="AF2306" s="3">
        <f t="shared" ref="AF2306:AF2326" si="152">AG2306-AE2306</f>
        <v>0</v>
      </c>
      <c r="AG2306" s="3">
        <v>188</v>
      </c>
      <c r="AH2306" s="3">
        <f t="shared" ref="AH2306:AH2326" si="153">AG2306*1.033</f>
        <v>194.20399999999998</v>
      </c>
      <c r="AI2306" s="3">
        <f t="shared" ref="AI2306:AI2326" si="154">AH2306*1.032</f>
        <v>200.41852799999998</v>
      </c>
      <c r="AJ2306">
        <v>0</v>
      </c>
      <c r="AK2306">
        <v>0</v>
      </c>
      <c r="AL2306">
        <v>0</v>
      </c>
      <c r="AM2306">
        <f t="shared" ref="AM2306:AM2326" si="155">AL2306*2</f>
        <v>0</v>
      </c>
      <c r="AN2306">
        <v>188</v>
      </c>
      <c r="AO2306">
        <v>0</v>
      </c>
    </row>
    <row r="2307" spans="1:41" hidden="1" x14ac:dyDescent="0.3">
      <c r="A2307">
        <v>12307</v>
      </c>
      <c r="B2307">
        <v>224640</v>
      </c>
      <c r="C2307">
        <v>256931</v>
      </c>
      <c r="D2307">
        <v>6507</v>
      </c>
      <c r="G2307" t="s">
        <v>2062</v>
      </c>
      <c r="H2307" t="s">
        <v>2063</v>
      </c>
      <c r="I2307">
        <v>0</v>
      </c>
      <c r="J2307" t="s">
        <v>519</v>
      </c>
      <c r="K2307" t="s">
        <v>520</v>
      </c>
      <c r="L2307">
        <v>5</v>
      </c>
      <c r="M2307">
        <v>58</v>
      </c>
      <c r="N2307" t="s">
        <v>617</v>
      </c>
      <c r="O2307" t="s">
        <v>618</v>
      </c>
      <c r="P2307" t="s">
        <v>619</v>
      </c>
      <c r="Q2307" t="s">
        <v>524</v>
      </c>
      <c r="R2307" t="s">
        <v>525</v>
      </c>
      <c r="S2307" t="s">
        <v>526</v>
      </c>
      <c r="T2307" t="s">
        <v>527</v>
      </c>
      <c r="U2307" t="s">
        <v>779</v>
      </c>
      <c r="V2307" t="s">
        <v>780</v>
      </c>
      <c r="W2307" t="s">
        <v>541</v>
      </c>
      <c r="X2307" t="s">
        <v>542</v>
      </c>
      <c r="Y2307" t="s">
        <v>532</v>
      </c>
      <c r="Z2307" t="s">
        <v>533</v>
      </c>
      <c r="AA2307" t="s">
        <v>28</v>
      </c>
      <c r="AB2307" s="3">
        <v>162</v>
      </c>
      <c r="AC2307">
        <v>0</v>
      </c>
      <c r="AD2307">
        <v>0</v>
      </c>
      <c r="AE2307" s="3">
        <v>162</v>
      </c>
      <c r="AF2307" s="3">
        <f t="shared" si="152"/>
        <v>0</v>
      </c>
      <c r="AG2307" s="3">
        <v>162</v>
      </c>
      <c r="AH2307" s="3">
        <f t="shared" si="153"/>
        <v>167.34599999999998</v>
      </c>
      <c r="AI2307" s="3">
        <f t="shared" si="154"/>
        <v>172.70107199999998</v>
      </c>
      <c r="AJ2307">
        <v>0</v>
      </c>
      <c r="AK2307">
        <v>0</v>
      </c>
      <c r="AL2307">
        <v>0</v>
      </c>
      <c r="AM2307">
        <f t="shared" si="155"/>
        <v>0</v>
      </c>
      <c r="AN2307">
        <v>162</v>
      </c>
      <c r="AO2307">
        <v>0</v>
      </c>
    </row>
    <row r="2308" spans="1:41" hidden="1" x14ac:dyDescent="0.3">
      <c r="A2308">
        <v>12587</v>
      </c>
      <c r="B2308">
        <v>225568</v>
      </c>
      <c r="C2308">
        <v>257298</v>
      </c>
      <c r="D2308">
        <v>8603</v>
      </c>
      <c r="G2308" t="s">
        <v>1894</v>
      </c>
      <c r="H2308" t="s">
        <v>1895</v>
      </c>
      <c r="I2308">
        <v>0</v>
      </c>
      <c r="J2308" t="s">
        <v>519</v>
      </c>
      <c r="K2308" t="s">
        <v>520</v>
      </c>
      <c r="L2308">
        <v>5</v>
      </c>
      <c r="M2308">
        <v>58</v>
      </c>
      <c r="N2308" t="s">
        <v>617</v>
      </c>
      <c r="O2308" t="s">
        <v>618</v>
      </c>
      <c r="P2308" t="s">
        <v>619</v>
      </c>
      <c r="Q2308" t="s">
        <v>524</v>
      </c>
      <c r="R2308" t="s">
        <v>525</v>
      </c>
      <c r="S2308" t="s">
        <v>526</v>
      </c>
      <c r="T2308" t="s">
        <v>527</v>
      </c>
      <c r="U2308" t="s">
        <v>779</v>
      </c>
      <c r="V2308" t="s">
        <v>780</v>
      </c>
      <c r="W2308" t="s">
        <v>541</v>
      </c>
      <c r="X2308" t="s">
        <v>542</v>
      </c>
      <c r="Y2308" t="s">
        <v>1442</v>
      </c>
      <c r="Z2308" t="s">
        <v>1443</v>
      </c>
      <c r="AA2308" t="s">
        <v>29</v>
      </c>
      <c r="AB2308" s="3">
        <v>188</v>
      </c>
      <c r="AC2308">
        <v>0</v>
      </c>
      <c r="AD2308">
        <v>0</v>
      </c>
      <c r="AE2308" s="3">
        <v>188</v>
      </c>
      <c r="AF2308" s="3">
        <f t="shared" si="152"/>
        <v>0</v>
      </c>
      <c r="AG2308" s="3">
        <v>188</v>
      </c>
      <c r="AH2308" s="3">
        <f t="shared" si="153"/>
        <v>194.20399999999998</v>
      </c>
      <c r="AI2308" s="3">
        <f t="shared" si="154"/>
        <v>200.41852799999998</v>
      </c>
      <c r="AJ2308">
        <v>0</v>
      </c>
      <c r="AK2308">
        <v>0</v>
      </c>
      <c r="AL2308">
        <v>0</v>
      </c>
      <c r="AM2308">
        <f t="shared" si="155"/>
        <v>0</v>
      </c>
      <c r="AN2308">
        <v>188</v>
      </c>
      <c r="AO2308">
        <v>0</v>
      </c>
    </row>
    <row r="2309" spans="1:41" hidden="1" x14ac:dyDescent="0.3">
      <c r="A2309">
        <v>12605</v>
      </c>
      <c r="B2309">
        <v>225582</v>
      </c>
      <c r="C2309">
        <v>257304</v>
      </c>
      <c r="D2309">
        <v>8621</v>
      </c>
      <c r="G2309" t="s">
        <v>2250</v>
      </c>
      <c r="H2309" t="s">
        <v>2251</v>
      </c>
      <c r="I2309">
        <v>0</v>
      </c>
      <c r="J2309" t="s">
        <v>519</v>
      </c>
      <c r="K2309" t="s">
        <v>520</v>
      </c>
      <c r="L2309">
        <v>5</v>
      </c>
      <c r="M2309">
        <v>58</v>
      </c>
      <c r="N2309" t="s">
        <v>617</v>
      </c>
      <c r="O2309" t="s">
        <v>618</v>
      </c>
      <c r="P2309" t="s">
        <v>619</v>
      </c>
      <c r="Q2309" t="s">
        <v>524</v>
      </c>
      <c r="R2309" t="s">
        <v>525</v>
      </c>
      <c r="S2309" t="s">
        <v>526</v>
      </c>
      <c r="T2309" t="s">
        <v>527</v>
      </c>
      <c r="U2309" t="s">
        <v>779</v>
      </c>
      <c r="V2309" t="s">
        <v>780</v>
      </c>
      <c r="W2309" t="s">
        <v>541</v>
      </c>
      <c r="X2309" t="s">
        <v>542</v>
      </c>
      <c r="Y2309" t="s">
        <v>1442</v>
      </c>
      <c r="Z2309" t="s">
        <v>1443</v>
      </c>
      <c r="AA2309" t="s">
        <v>29</v>
      </c>
      <c r="AB2309" s="3">
        <v>188</v>
      </c>
      <c r="AC2309">
        <v>0</v>
      </c>
      <c r="AD2309">
        <v>0</v>
      </c>
      <c r="AE2309" s="3">
        <v>188</v>
      </c>
      <c r="AF2309" s="3">
        <f t="shared" si="152"/>
        <v>0</v>
      </c>
      <c r="AG2309" s="3">
        <v>188</v>
      </c>
      <c r="AH2309" s="3">
        <f t="shared" si="153"/>
        <v>194.20399999999998</v>
      </c>
      <c r="AI2309" s="3">
        <f t="shared" si="154"/>
        <v>200.41852799999998</v>
      </c>
      <c r="AJ2309">
        <v>0</v>
      </c>
      <c r="AK2309">
        <v>0</v>
      </c>
      <c r="AL2309">
        <v>0</v>
      </c>
      <c r="AM2309">
        <f t="shared" si="155"/>
        <v>0</v>
      </c>
      <c r="AN2309">
        <v>188</v>
      </c>
      <c r="AO2309">
        <v>0</v>
      </c>
    </row>
    <row r="2310" spans="1:41" hidden="1" x14ac:dyDescent="0.3">
      <c r="A2310">
        <v>12645</v>
      </c>
      <c r="B2310">
        <v>225589</v>
      </c>
      <c r="C2310">
        <v>257311</v>
      </c>
      <c r="D2310">
        <v>8661</v>
      </c>
      <c r="G2310" t="s">
        <v>2259</v>
      </c>
      <c r="H2310" t="s">
        <v>2260</v>
      </c>
      <c r="I2310">
        <v>0</v>
      </c>
      <c r="J2310" t="s">
        <v>519</v>
      </c>
      <c r="K2310" t="s">
        <v>520</v>
      </c>
      <c r="L2310">
        <v>5</v>
      </c>
      <c r="M2310">
        <v>58</v>
      </c>
      <c r="N2310" t="s">
        <v>617</v>
      </c>
      <c r="O2310" t="s">
        <v>618</v>
      </c>
      <c r="P2310" t="s">
        <v>619</v>
      </c>
      <c r="Q2310" t="s">
        <v>524</v>
      </c>
      <c r="R2310" t="s">
        <v>525</v>
      </c>
      <c r="S2310" t="s">
        <v>526</v>
      </c>
      <c r="T2310" t="s">
        <v>527</v>
      </c>
      <c r="U2310" t="s">
        <v>779</v>
      </c>
      <c r="V2310" t="s">
        <v>780</v>
      </c>
      <c r="W2310" t="s">
        <v>541</v>
      </c>
      <c r="X2310" t="s">
        <v>542</v>
      </c>
      <c r="Y2310" t="s">
        <v>1442</v>
      </c>
      <c r="Z2310" t="s">
        <v>1443</v>
      </c>
      <c r="AA2310" t="s">
        <v>29</v>
      </c>
      <c r="AB2310" s="3">
        <v>188</v>
      </c>
      <c r="AC2310">
        <v>0</v>
      </c>
      <c r="AD2310">
        <v>0</v>
      </c>
      <c r="AE2310" s="3">
        <v>188</v>
      </c>
      <c r="AF2310" s="3">
        <f t="shared" si="152"/>
        <v>0</v>
      </c>
      <c r="AG2310" s="3">
        <v>188</v>
      </c>
      <c r="AH2310" s="3">
        <f t="shared" si="153"/>
        <v>194.20399999999998</v>
      </c>
      <c r="AI2310" s="3">
        <f t="shared" si="154"/>
        <v>200.41852799999998</v>
      </c>
      <c r="AJ2310">
        <v>0</v>
      </c>
      <c r="AK2310">
        <v>0</v>
      </c>
      <c r="AL2310">
        <v>174</v>
      </c>
      <c r="AM2310">
        <f t="shared" si="155"/>
        <v>348</v>
      </c>
      <c r="AN2310">
        <v>14</v>
      </c>
      <c r="AO2310">
        <v>92.55</v>
      </c>
    </row>
    <row r="2311" spans="1:41" hidden="1" x14ac:dyDescent="0.3">
      <c r="A2311">
        <v>12288</v>
      </c>
      <c r="B2311">
        <v>224318</v>
      </c>
      <c r="C2311">
        <v>256755</v>
      </c>
      <c r="D2311">
        <v>6644</v>
      </c>
      <c r="G2311" t="s">
        <v>2026</v>
      </c>
      <c r="H2311" t="s">
        <v>2027</v>
      </c>
      <c r="I2311">
        <v>0</v>
      </c>
      <c r="J2311" t="s">
        <v>519</v>
      </c>
      <c r="K2311" t="s">
        <v>520</v>
      </c>
      <c r="L2311">
        <v>5</v>
      </c>
      <c r="M2311">
        <v>58</v>
      </c>
      <c r="N2311" t="s">
        <v>617</v>
      </c>
      <c r="O2311" t="s">
        <v>618</v>
      </c>
      <c r="P2311" t="s">
        <v>619</v>
      </c>
      <c r="Q2311" t="s">
        <v>524</v>
      </c>
      <c r="R2311" t="s">
        <v>525</v>
      </c>
      <c r="S2311" t="s">
        <v>526</v>
      </c>
      <c r="T2311" t="s">
        <v>527</v>
      </c>
      <c r="U2311" t="s">
        <v>779</v>
      </c>
      <c r="V2311" t="s">
        <v>780</v>
      </c>
      <c r="W2311" t="s">
        <v>1964</v>
      </c>
      <c r="X2311" t="s">
        <v>1965</v>
      </c>
      <c r="Y2311" t="s">
        <v>706</v>
      </c>
      <c r="Z2311" t="s">
        <v>707</v>
      </c>
      <c r="AA2311" t="s">
        <v>28</v>
      </c>
      <c r="AB2311" s="3">
        <v>117</v>
      </c>
      <c r="AC2311">
        <v>0</v>
      </c>
      <c r="AD2311">
        <v>0</v>
      </c>
      <c r="AE2311" s="3">
        <v>117</v>
      </c>
      <c r="AF2311" s="3">
        <f t="shared" si="152"/>
        <v>0</v>
      </c>
      <c r="AG2311" s="3">
        <v>117</v>
      </c>
      <c r="AH2311" s="3">
        <f t="shared" si="153"/>
        <v>120.86099999999999</v>
      </c>
      <c r="AI2311" s="3">
        <f t="shared" si="154"/>
        <v>124.72855199999999</v>
      </c>
      <c r="AJ2311">
        <v>0</v>
      </c>
      <c r="AK2311">
        <v>0</v>
      </c>
      <c r="AL2311">
        <v>0</v>
      </c>
      <c r="AM2311">
        <f t="shared" si="155"/>
        <v>0</v>
      </c>
      <c r="AN2311">
        <v>117</v>
      </c>
      <c r="AO2311">
        <v>0</v>
      </c>
    </row>
    <row r="2312" spans="1:41" hidden="1" x14ac:dyDescent="0.3">
      <c r="A2312">
        <v>12585</v>
      </c>
      <c r="B2312">
        <v>224821</v>
      </c>
      <c r="C2312">
        <v>257019</v>
      </c>
      <c r="D2312">
        <v>8601</v>
      </c>
      <c r="G2312" t="s">
        <v>2240</v>
      </c>
      <c r="H2312" t="s">
        <v>2241</v>
      </c>
      <c r="I2312">
        <v>0</v>
      </c>
      <c r="J2312" t="s">
        <v>519</v>
      </c>
      <c r="K2312" t="s">
        <v>520</v>
      </c>
      <c r="L2312">
        <v>5</v>
      </c>
      <c r="M2312">
        <v>58</v>
      </c>
      <c r="N2312" t="s">
        <v>617</v>
      </c>
      <c r="O2312" t="s">
        <v>618</v>
      </c>
      <c r="P2312" t="s">
        <v>619</v>
      </c>
      <c r="Q2312" t="s">
        <v>524</v>
      </c>
      <c r="R2312" t="s">
        <v>525</v>
      </c>
      <c r="S2312" t="s">
        <v>526</v>
      </c>
      <c r="T2312" t="s">
        <v>527</v>
      </c>
      <c r="U2312" t="s">
        <v>779</v>
      </c>
      <c r="V2312" t="s">
        <v>780</v>
      </c>
      <c r="W2312" t="s">
        <v>541</v>
      </c>
      <c r="X2312" t="s">
        <v>542</v>
      </c>
      <c r="Y2312" t="s">
        <v>532</v>
      </c>
      <c r="Z2312" t="s">
        <v>533</v>
      </c>
      <c r="AA2312" t="s">
        <v>28</v>
      </c>
      <c r="AB2312" s="3">
        <v>108</v>
      </c>
      <c r="AC2312">
        <v>0</v>
      </c>
      <c r="AD2312">
        <v>0</v>
      </c>
      <c r="AE2312" s="3">
        <v>108</v>
      </c>
      <c r="AF2312" s="3">
        <f t="shared" si="152"/>
        <v>0</v>
      </c>
      <c r="AG2312" s="3">
        <v>108</v>
      </c>
      <c r="AH2312" s="3">
        <f t="shared" si="153"/>
        <v>111.56399999999999</v>
      </c>
      <c r="AI2312" s="3">
        <f t="shared" si="154"/>
        <v>115.13404799999999</v>
      </c>
      <c r="AJ2312">
        <v>0</v>
      </c>
      <c r="AK2312">
        <v>0</v>
      </c>
      <c r="AL2312">
        <v>0</v>
      </c>
      <c r="AM2312">
        <f t="shared" si="155"/>
        <v>0</v>
      </c>
      <c r="AN2312">
        <v>108</v>
      </c>
      <c r="AO2312">
        <v>0</v>
      </c>
    </row>
    <row r="2313" spans="1:41" hidden="1" x14ac:dyDescent="0.3">
      <c r="A2313">
        <v>12270</v>
      </c>
      <c r="B2313">
        <v>231977</v>
      </c>
      <c r="C2313">
        <v>256378</v>
      </c>
      <c r="D2313">
        <v>6615</v>
      </c>
      <c r="G2313" t="s">
        <v>1976</v>
      </c>
      <c r="H2313" t="s">
        <v>1977</v>
      </c>
      <c r="I2313">
        <v>0</v>
      </c>
      <c r="J2313" t="s">
        <v>519</v>
      </c>
      <c r="K2313" t="s">
        <v>520</v>
      </c>
      <c r="L2313">
        <v>5</v>
      </c>
      <c r="M2313">
        <v>58</v>
      </c>
      <c r="N2313" t="s">
        <v>617</v>
      </c>
      <c r="O2313" t="s">
        <v>618</v>
      </c>
      <c r="P2313" t="s">
        <v>619</v>
      </c>
      <c r="Q2313" t="s">
        <v>524</v>
      </c>
      <c r="R2313" t="s">
        <v>525</v>
      </c>
      <c r="S2313" t="s">
        <v>526</v>
      </c>
      <c r="T2313" t="s">
        <v>527</v>
      </c>
      <c r="U2313" t="s">
        <v>779</v>
      </c>
      <c r="V2313" t="s">
        <v>780</v>
      </c>
      <c r="W2313" t="s">
        <v>541</v>
      </c>
      <c r="X2313" t="s">
        <v>542</v>
      </c>
      <c r="Y2313" t="s">
        <v>1102</v>
      </c>
      <c r="Z2313" t="s">
        <v>1103</v>
      </c>
      <c r="AA2313" t="s">
        <v>24</v>
      </c>
      <c r="AB2313" s="3">
        <v>1458</v>
      </c>
      <c r="AC2313">
        <v>0</v>
      </c>
      <c r="AD2313">
        <v>0</v>
      </c>
      <c r="AE2313" s="3">
        <v>1458</v>
      </c>
      <c r="AF2313" s="3">
        <f t="shared" si="152"/>
        <v>0</v>
      </c>
      <c r="AG2313" s="3">
        <v>1458</v>
      </c>
      <c r="AH2313" s="3">
        <f t="shared" si="153"/>
        <v>1506.1139999999998</v>
      </c>
      <c r="AI2313" s="3">
        <f t="shared" si="154"/>
        <v>1554.3096479999999</v>
      </c>
      <c r="AJ2313">
        <v>0</v>
      </c>
      <c r="AK2313">
        <v>0</v>
      </c>
      <c r="AL2313">
        <v>0</v>
      </c>
      <c r="AM2313">
        <f t="shared" si="155"/>
        <v>0</v>
      </c>
      <c r="AN2313">
        <v>1458</v>
      </c>
      <c r="AO2313">
        <v>0</v>
      </c>
    </row>
    <row r="2314" spans="1:41" hidden="1" x14ac:dyDescent="0.3">
      <c r="A2314">
        <v>10842</v>
      </c>
      <c r="B2314">
        <v>199527</v>
      </c>
      <c r="C2314">
        <v>237036</v>
      </c>
      <c r="D2314">
        <v>158</v>
      </c>
      <c r="G2314" t="s">
        <v>985</v>
      </c>
      <c r="H2314" t="s">
        <v>986</v>
      </c>
      <c r="I2314">
        <v>0</v>
      </c>
      <c r="J2314" t="s">
        <v>519</v>
      </c>
      <c r="K2314" t="s">
        <v>520</v>
      </c>
      <c r="L2314">
        <v>4</v>
      </c>
      <c r="M2314">
        <v>50</v>
      </c>
      <c r="N2314" t="s">
        <v>536</v>
      </c>
      <c r="O2314" t="s">
        <v>537</v>
      </c>
      <c r="P2314" t="s">
        <v>538</v>
      </c>
      <c r="Q2314" t="s">
        <v>524</v>
      </c>
      <c r="R2314" t="s">
        <v>525</v>
      </c>
      <c r="S2314" t="s">
        <v>526</v>
      </c>
      <c r="T2314" t="s">
        <v>527</v>
      </c>
      <c r="U2314" t="s">
        <v>554</v>
      </c>
      <c r="V2314" t="s">
        <v>555</v>
      </c>
      <c r="W2314" t="s">
        <v>541</v>
      </c>
      <c r="X2314" t="s">
        <v>542</v>
      </c>
      <c r="Y2314" t="s">
        <v>601</v>
      </c>
      <c r="Z2314" t="s">
        <v>602</v>
      </c>
      <c r="AA2314" t="s">
        <v>29</v>
      </c>
      <c r="AB2314" s="3">
        <v>168</v>
      </c>
      <c r="AC2314">
        <v>0</v>
      </c>
      <c r="AD2314">
        <v>0</v>
      </c>
      <c r="AE2314" s="3">
        <v>168</v>
      </c>
      <c r="AF2314" s="3">
        <f t="shared" si="152"/>
        <v>0</v>
      </c>
      <c r="AG2314" s="3">
        <v>168</v>
      </c>
      <c r="AH2314" s="3">
        <f t="shared" si="153"/>
        <v>173.54399999999998</v>
      </c>
      <c r="AI2314" s="3">
        <f t="shared" si="154"/>
        <v>179.09740799999997</v>
      </c>
      <c r="AJ2314">
        <v>0</v>
      </c>
      <c r="AK2314">
        <v>0</v>
      </c>
      <c r="AL2314">
        <v>0</v>
      </c>
      <c r="AM2314">
        <f t="shared" si="155"/>
        <v>0</v>
      </c>
      <c r="AN2314">
        <v>168</v>
      </c>
      <c r="AO2314">
        <v>0</v>
      </c>
    </row>
    <row r="2315" spans="1:41" hidden="1" x14ac:dyDescent="0.3">
      <c r="A2315">
        <v>10842</v>
      </c>
      <c r="B2315">
        <v>199498</v>
      </c>
      <c r="C2315">
        <v>237009</v>
      </c>
      <c r="D2315">
        <v>158</v>
      </c>
      <c r="G2315" t="s">
        <v>985</v>
      </c>
      <c r="H2315" t="s">
        <v>986</v>
      </c>
      <c r="I2315">
        <v>0</v>
      </c>
      <c r="J2315" t="s">
        <v>519</v>
      </c>
      <c r="K2315" t="s">
        <v>520</v>
      </c>
      <c r="L2315">
        <v>4</v>
      </c>
      <c r="M2315">
        <v>50</v>
      </c>
      <c r="N2315" t="s">
        <v>536</v>
      </c>
      <c r="O2315" t="s">
        <v>537</v>
      </c>
      <c r="P2315" t="s">
        <v>538</v>
      </c>
      <c r="Q2315" t="s">
        <v>524</v>
      </c>
      <c r="R2315" t="s">
        <v>525</v>
      </c>
      <c r="S2315" t="s">
        <v>526</v>
      </c>
      <c r="T2315" t="s">
        <v>527</v>
      </c>
      <c r="U2315" t="s">
        <v>554</v>
      </c>
      <c r="V2315" t="s">
        <v>555</v>
      </c>
      <c r="W2315" t="s">
        <v>541</v>
      </c>
      <c r="X2315" t="s">
        <v>542</v>
      </c>
      <c r="Y2315" t="s">
        <v>884</v>
      </c>
      <c r="Z2315" t="s">
        <v>885</v>
      </c>
      <c r="AA2315" t="s">
        <v>29</v>
      </c>
      <c r="AB2315" s="3">
        <v>127</v>
      </c>
      <c r="AC2315">
        <v>0</v>
      </c>
      <c r="AD2315">
        <v>0</v>
      </c>
      <c r="AE2315" s="3">
        <v>127</v>
      </c>
      <c r="AF2315" s="3">
        <f t="shared" si="152"/>
        <v>0</v>
      </c>
      <c r="AG2315" s="3">
        <v>127</v>
      </c>
      <c r="AH2315" s="3">
        <f t="shared" si="153"/>
        <v>131.191</v>
      </c>
      <c r="AI2315" s="3">
        <f t="shared" si="154"/>
        <v>135.38911200000001</v>
      </c>
      <c r="AJ2315">
        <v>0</v>
      </c>
      <c r="AK2315">
        <v>0</v>
      </c>
      <c r="AL2315">
        <v>0</v>
      </c>
      <c r="AM2315">
        <f t="shared" si="155"/>
        <v>0</v>
      </c>
      <c r="AN2315">
        <v>127</v>
      </c>
      <c r="AO2315">
        <v>0</v>
      </c>
    </row>
    <row r="2316" spans="1:41" hidden="1" x14ac:dyDescent="0.3">
      <c r="A2316">
        <v>11215</v>
      </c>
      <c r="B2316">
        <v>206849</v>
      </c>
      <c r="C2316">
        <v>244250</v>
      </c>
      <c r="D2316">
        <v>531</v>
      </c>
      <c r="G2316" t="s">
        <v>1606</v>
      </c>
      <c r="H2316" t="s">
        <v>1607</v>
      </c>
      <c r="I2316">
        <v>0</v>
      </c>
      <c r="J2316" t="s">
        <v>519</v>
      </c>
      <c r="K2316" t="s">
        <v>520</v>
      </c>
      <c r="L2316">
        <v>4</v>
      </c>
      <c r="M2316">
        <v>87</v>
      </c>
      <c r="N2316" t="s">
        <v>574</v>
      </c>
      <c r="O2316" t="s">
        <v>575</v>
      </c>
      <c r="P2316" t="s">
        <v>576</v>
      </c>
      <c r="Q2316" t="s">
        <v>524</v>
      </c>
      <c r="R2316" t="s">
        <v>525</v>
      </c>
      <c r="S2316" t="s">
        <v>526</v>
      </c>
      <c r="T2316" t="s">
        <v>527</v>
      </c>
      <c r="U2316" t="s">
        <v>539</v>
      </c>
      <c r="V2316" t="s">
        <v>540</v>
      </c>
      <c r="W2316" t="s">
        <v>541</v>
      </c>
      <c r="X2316" t="s">
        <v>542</v>
      </c>
      <c r="Y2316" t="s">
        <v>532</v>
      </c>
      <c r="Z2316" t="s">
        <v>533</v>
      </c>
      <c r="AA2316" t="s">
        <v>28</v>
      </c>
      <c r="AB2316" s="3">
        <v>69</v>
      </c>
      <c r="AC2316">
        <v>0</v>
      </c>
      <c r="AD2316">
        <v>0</v>
      </c>
      <c r="AE2316" s="3">
        <v>69</v>
      </c>
      <c r="AF2316" s="3">
        <f t="shared" si="152"/>
        <v>0</v>
      </c>
      <c r="AG2316" s="3">
        <v>69</v>
      </c>
      <c r="AH2316" s="3">
        <f t="shared" si="153"/>
        <v>71.277000000000001</v>
      </c>
      <c r="AI2316" s="3">
        <f t="shared" si="154"/>
        <v>73.557864000000009</v>
      </c>
      <c r="AJ2316">
        <v>0</v>
      </c>
      <c r="AK2316">
        <v>0</v>
      </c>
      <c r="AL2316">
        <v>0</v>
      </c>
      <c r="AM2316">
        <f t="shared" si="155"/>
        <v>0</v>
      </c>
      <c r="AN2316">
        <v>69</v>
      </c>
      <c r="AO2316">
        <v>0</v>
      </c>
    </row>
    <row r="2317" spans="1:41" hidden="1" x14ac:dyDescent="0.3">
      <c r="A2317">
        <v>11029</v>
      </c>
      <c r="B2317">
        <v>200844</v>
      </c>
      <c r="C2317">
        <v>238336</v>
      </c>
      <c r="D2317">
        <v>345</v>
      </c>
      <c r="G2317" t="s">
        <v>1312</v>
      </c>
      <c r="H2317" t="s">
        <v>1313</v>
      </c>
      <c r="I2317">
        <v>0</v>
      </c>
      <c r="J2317" t="s">
        <v>519</v>
      </c>
      <c r="K2317" t="s">
        <v>520</v>
      </c>
      <c r="L2317">
        <v>6</v>
      </c>
      <c r="M2317">
        <v>61</v>
      </c>
      <c r="N2317" t="s">
        <v>788</v>
      </c>
      <c r="O2317" t="s">
        <v>545</v>
      </c>
      <c r="P2317" t="s">
        <v>546</v>
      </c>
      <c r="Q2317" t="s">
        <v>524</v>
      </c>
      <c r="R2317" t="s">
        <v>525</v>
      </c>
      <c r="S2317" t="s">
        <v>526</v>
      </c>
      <c r="T2317" t="s">
        <v>527</v>
      </c>
      <c r="U2317" t="s">
        <v>554</v>
      </c>
      <c r="V2317" t="s">
        <v>555</v>
      </c>
      <c r="W2317" t="s">
        <v>541</v>
      </c>
      <c r="X2317" t="s">
        <v>542</v>
      </c>
      <c r="Y2317" t="s">
        <v>588</v>
      </c>
      <c r="Z2317" t="s">
        <v>589</v>
      </c>
      <c r="AA2317" t="s">
        <v>29</v>
      </c>
      <c r="AB2317" s="3">
        <v>125</v>
      </c>
      <c r="AC2317">
        <v>0</v>
      </c>
      <c r="AD2317">
        <v>0</v>
      </c>
      <c r="AE2317" s="3">
        <v>125</v>
      </c>
      <c r="AF2317" s="3">
        <f t="shared" si="152"/>
        <v>0</v>
      </c>
      <c r="AG2317" s="3">
        <v>125</v>
      </c>
      <c r="AH2317" s="3">
        <f t="shared" si="153"/>
        <v>129.125</v>
      </c>
      <c r="AI2317" s="3">
        <f t="shared" si="154"/>
        <v>133.25700000000001</v>
      </c>
      <c r="AJ2317">
        <v>0</v>
      </c>
      <c r="AK2317">
        <v>0</v>
      </c>
      <c r="AL2317">
        <v>0</v>
      </c>
      <c r="AM2317">
        <f t="shared" si="155"/>
        <v>0</v>
      </c>
      <c r="AN2317">
        <v>125</v>
      </c>
      <c r="AO2317">
        <v>0</v>
      </c>
    </row>
    <row r="2318" spans="1:41" hidden="1" x14ac:dyDescent="0.3">
      <c r="A2318">
        <v>11203</v>
      </c>
      <c r="B2318">
        <v>224964</v>
      </c>
      <c r="C2318">
        <v>257102</v>
      </c>
      <c r="D2318">
        <v>519</v>
      </c>
      <c r="G2318" t="s">
        <v>1586</v>
      </c>
      <c r="H2318" t="s">
        <v>1587</v>
      </c>
      <c r="I2318">
        <v>0</v>
      </c>
      <c r="J2318" t="s">
        <v>519</v>
      </c>
      <c r="K2318" t="s">
        <v>520</v>
      </c>
      <c r="L2318">
        <v>5</v>
      </c>
      <c r="M2318">
        <v>83</v>
      </c>
      <c r="N2318" t="s">
        <v>898</v>
      </c>
      <c r="O2318" t="s">
        <v>899</v>
      </c>
      <c r="P2318" t="s">
        <v>900</v>
      </c>
      <c r="Q2318" t="s">
        <v>524</v>
      </c>
      <c r="R2318" t="s">
        <v>525</v>
      </c>
      <c r="S2318" t="s">
        <v>526</v>
      </c>
      <c r="T2318" t="s">
        <v>527</v>
      </c>
      <c r="U2318" t="s">
        <v>554</v>
      </c>
      <c r="V2318" t="s">
        <v>555</v>
      </c>
      <c r="W2318" t="s">
        <v>541</v>
      </c>
      <c r="X2318" t="s">
        <v>542</v>
      </c>
      <c r="Y2318" t="s">
        <v>603</v>
      </c>
      <c r="Z2318" t="s">
        <v>604</v>
      </c>
      <c r="AA2318" t="s">
        <v>29</v>
      </c>
      <c r="AB2318" s="3">
        <v>110</v>
      </c>
      <c r="AC2318">
        <v>0</v>
      </c>
      <c r="AD2318">
        <v>0</v>
      </c>
      <c r="AE2318" s="3">
        <v>110</v>
      </c>
      <c r="AF2318" s="3">
        <f t="shared" si="152"/>
        <v>0</v>
      </c>
      <c r="AG2318" s="3">
        <v>110</v>
      </c>
      <c r="AH2318" s="3">
        <f t="shared" si="153"/>
        <v>113.63</v>
      </c>
      <c r="AI2318" s="3">
        <f t="shared" si="154"/>
        <v>117.26616</v>
      </c>
      <c r="AJ2318">
        <v>0</v>
      </c>
      <c r="AK2318">
        <v>0</v>
      </c>
      <c r="AL2318">
        <v>0</v>
      </c>
      <c r="AM2318">
        <f t="shared" si="155"/>
        <v>0</v>
      </c>
      <c r="AN2318">
        <v>110</v>
      </c>
      <c r="AO2318">
        <v>0</v>
      </c>
    </row>
    <row r="2319" spans="1:41" hidden="1" x14ac:dyDescent="0.3">
      <c r="A2319">
        <v>12276</v>
      </c>
      <c r="B2319">
        <v>231824</v>
      </c>
      <c r="C2319">
        <v>256245</v>
      </c>
      <c r="D2319">
        <v>6632</v>
      </c>
      <c r="G2319" t="s">
        <v>2000</v>
      </c>
      <c r="H2319" t="s">
        <v>2001</v>
      </c>
      <c r="I2319">
        <v>0</v>
      </c>
      <c r="J2319" t="s">
        <v>519</v>
      </c>
      <c r="K2319" t="s">
        <v>520</v>
      </c>
      <c r="L2319">
        <v>3</v>
      </c>
      <c r="M2319">
        <v>85</v>
      </c>
      <c r="N2319" t="s">
        <v>724</v>
      </c>
      <c r="O2319" t="s">
        <v>618</v>
      </c>
      <c r="P2319" t="s">
        <v>619</v>
      </c>
      <c r="Q2319" t="s">
        <v>524</v>
      </c>
      <c r="R2319" t="s">
        <v>525</v>
      </c>
      <c r="S2319" t="s">
        <v>526</v>
      </c>
      <c r="T2319" t="s">
        <v>527</v>
      </c>
      <c r="U2319" t="s">
        <v>779</v>
      </c>
      <c r="V2319" t="s">
        <v>780</v>
      </c>
      <c r="W2319" t="s">
        <v>530</v>
      </c>
      <c r="X2319" t="s">
        <v>531</v>
      </c>
      <c r="Y2319" t="s">
        <v>1102</v>
      </c>
      <c r="Z2319" t="s">
        <v>1103</v>
      </c>
      <c r="AA2319" t="s">
        <v>24</v>
      </c>
      <c r="AB2319" s="3">
        <v>1458</v>
      </c>
      <c r="AC2319">
        <v>0</v>
      </c>
      <c r="AD2319">
        <v>0</v>
      </c>
      <c r="AE2319" s="3">
        <v>1458</v>
      </c>
      <c r="AF2319" s="3">
        <f t="shared" si="152"/>
        <v>0</v>
      </c>
      <c r="AG2319" s="3">
        <v>1458</v>
      </c>
      <c r="AH2319" s="3">
        <f t="shared" si="153"/>
        <v>1506.1139999999998</v>
      </c>
      <c r="AI2319" s="3">
        <f t="shared" si="154"/>
        <v>1554.3096479999999</v>
      </c>
      <c r="AJ2319">
        <v>0</v>
      </c>
      <c r="AK2319">
        <v>0</v>
      </c>
      <c r="AL2319">
        <v>0</v>
      </c>
      <c r="AM2319">
        <f t="shared" si="155"/>
        <v>0</v>
      </c>
      <c r="AN2319">
        <v>1458</v>
      </c>
      <c r="AO2319">
        <v>0</v>
      </c>
    </row>
    <row r="2320" spans="1:41" hidden="1" x14ac:dyDescent="0.3">
      <c r="A2320">
        <v>11036</v>
      </c>
      <c r="B2320">
        <v>207633</v>
      </c>
      <c r="C2320">
        <v>245026</v>
      </c>
      <c r="D2320">
        <v>352</v>
      </c>
      <c r="G2320" t="s">
        <v>1318</v>
      </c>
      <c r="H2320" t="s">
        <v>1319</v>
      </c>
      <c r="I2320">
        <v>0</v>
      </c>
      <c r="J2320" t="s">
        <v>519</v>
      </c>
      <c r="K2320" t="s">
        <v>520</v>
      </c>
      <c r="L2320">
        <v>3</v>
      </c>
      <c r="M2320">
        <v>37</v>
      </c>
      <c r="N2320" t="s">
        <v>1071</v>
      </c>
      <c r="O2320" t="s">
        <v>1072</v>
      </c>
      <c r="P2320" t="s">
        <v>1073</v>
      </c>
      <c r="Q2320" t="s">
        <v>524</v>
      </c>
      <c r="R2320" t="s">
        <v>525</v>
      </c>
      <c r="S2320" t="s">
        <v>526</v>
      </c>
      <c r="T2320" t="s">
        <v>527</v>
      </c>
      <c r="U2320" t="s">
        <v>539</v>
      </c>
      <c r="V2320" t="s">
        <v>540</v>
      </c>
      <c r="W2320" t="s">
        <v>541</v>
      </c>
      <c r="X2320" t="s">
        <v>542</v>
      </c>
      <c r="Y2320" t="s">
        <v>532</v>
      </c>
      <c r="Z2320" t="s">
        <v>533</v>
      </c>
      <c r="AA2320" t="s">
        <v>28</v>
      </c>
      <c r="AB2320" s="3">
        <v>24</v>
      </c>
      <c r="AC2320">
        <v>0</v>
      </c>
      <c r="AD2320">
        <v>0</v>
      </c>
      <c r="AE2320" s="3">
        <v>24</v>
      </c>
      <c r="AF2320" s="3">
        <f t="shared" si="152"/>
        <v>0</v>
      </c>
      <c r="AG2320" s="3">
        <v>24</v>
      </c>
      <c r="AH2320" s="3">
        <f t="shared" si="153"/>
        <v>24.791999999999998</v>
      </c>
      <c r="AI2320" s="3">
        <f t="shared" si="154"/>
        <v>25.585343999999999</v>
      </c>
      <c r="AJ2320">
        <v>0</v>
      </c>
      <c r="AK2320">
        <v>0</v>
      </c>
      <c r="AL2320">
        <v>0</v>
      </c>
      <c r="AM2320">
        <f t="shared" si="155"/>
        <v>0</v>
      </c>
      <c r="AN2320">
        <v>24</v>
      </c>
      <c r="AO2320">
        <v>0</v>
      </c>
    </row>
    <row r="2321" spans="1:41" hidden="1" x14ac:dyDescent="0.3">
      <c r="A2321">
        <v>12585</v>
      </c>
      <c r="B2321">
        <v>231705</v>
      </c>
      <c r="C2321">
        <v>257649</v>
      </c>
      <c r="D2321">
        <v>8601</v>
      </c>
      <c r="G2321" t="s">
        <v>2240</v>
      </c>
      <c r="H2321" t="s">
        <v>2241</v>
      </c>
      <c r="I2321">
        <v>0</v>
      </c>
      <c r="J2321" t="s">
        <v>519</v>
      </c>
      <c r="K2321" t="s">
        <v>520</v>
      </c>
      <c r="L2321">
        <v>5</v>
      </c>
      <c r="M2321">
        <v>58</v>
      </c>
      <c r="N2321" t="s">
        <v>617</v>
      </c>
      <c r="O2321" t="s">
        <v>618</v>
      </c>
      <c r="P2321" t="s">
        <v>619</v>
      </c>
      <c r="Q2321" t="s">
        <v>524</v>
      </c>
      <c r="R2321" t="s">
        <v>525</v>
      </c>
      <c r="S2321" t="s">
        <v>526</v>
      </c>
      <c r="T2321" t="s">
        <v>527</v>
      </c>
      <c r="U2321" t="s">
        <v>779</v>
      </c>
      <c r="V2321" t="s">
        <v>780</v>
      </c>
      <c r="W2321" t="s">
        <v>541</v>
      </c>
      <c r="X2321" t="s">
        <v>542</v>
      </c>
      <c r="Y2321" t="s">
        <v>1882</v>
      </c>
      <c r="Z2321" t="s">
        <v>1883</v>
      </c>
      <c r="AA2321" t="s">
        <v>29</v>
      </c>
      <c r="AB2321" s="3">
        <v>85</v>
      </c>
      <c r="AC2321">
        <v>0</v>
      </c>
      <c r="AD2321">
        <v>0</v>
      </c>
      <c r="AE2321" s="3">
        <v>85</v>
      </c>
      <c r="AF2321" s="3">
        <f t="shared" si="152"/>
        <v>0</v>
      </c>
      <c r="AG2321" s="3">
        <v>85</v>
      </c>
      <c r="AH2321" s="3">
        <f t="shared" si="153"/>
        <v>87.804999999999993</v>
      </c>
      <c r="AI2321" s="3">
        <f t="shared" si="154"/>
        <v>90.61475999999999</v>
      </c>
      <c r="AJ2321">
        <v>0</v>
      </c>
      <c r="AK2321">
        <v>0</v>
      </c>
      <c r="AL2321">
        <v>0</v>
      </c>
      <c r="AM2321">
        <f t="shared" si="155"/>
        <v>0</v>
      </c>
      <c r="AN2321">
        <v>85</v>
      </c>
      <c r="AO2321">
        <v>0</v>
      </c>
    </row>
    <row r="2322" spans="1:41" hidden="1" x14ac:dyDescent="0.3">
      <c r="A2322">
        <v>11111</v>
      </c>
      <c r="B2322">
        <v>205450</v>
      </c>
      <c r="C2322">
        <v>242873</v>
      </c>
      <c r="D2322">
        <v>427</v>
      </c>
      <c r="G2322" t="s">
        <v>1426</v>
      </c>
      <c r="H2322" t="s">
        <v>1427</v>
      </c>
      <c r="I2322">
        <v>0</v>
      </c>
      <c r="J2322" t="s">
        <v>519</v>
      </c>
      <c r="K2322" t="s">
        <v>520</v>
      </c>
      <c r="L2322">
        <v>3</v>
      </c>
      <c r="M2322">
        <v>34</v>
      </c>
      <c r="N2322" t="s">
        <v>719</v>
      </c>
      <c r="O2322" t="s">
        <v>570</v>
      </c>
      <c r="P2322" t="s">
        <v>571</v>
      </c>
      <c r="Q2322" t="s">
        <v>524</v>
      </c>
      <c r="R2322" t="s">
        <v>525</v>
      </c>
      <c r="S2322" t="s">
        <v>526</v>
      </c>
      <c r="T2322" t="s">
        <v>527</v>
      </c>
      <c r="U2322" t="s">
        <v>539</v>
      </c>
      <c r="V2322" t="s">
        <v>540</v>
      </c>
      <c r="W2322" t="s">
        <v>541</v>
      </c>
      <c r="X2322" t="s">
        <v>542</v>
      </c>
      <c r="Y2322" t="s">
        <v>532</v>
      </c>
      <c r="Z2322" t="s">
        <v>533</v>
      </c>
      <c r="AA2322" t="s">
        <v>28</v>
      </c>
      <c r="AB2322" s="3">
        <v>24</v>
      </c>
      <c r="AC2322">
        <v>0</v>
      </c>
      <c r="AD2322">
        <v>0</v>
      </c>
      <c r="AE2322" s="3">
        <v>24</v>
      </c>
      <c r="AF2322" s="3">
        <f t="shared" si="152"/>
        <v>0</v>
      </c>
      <c r="AG2322" s="3">
        <v>24</v>
      </c>
      <c r="AH2322" s="3">
        <f t="shared" si="153"/>
        <v>24.791999999999998</v>
      </c>
      <c r="AI2322" s="3">
        <f t="shared" si="154"/>
        <v>25.585343999999999</v>
      </c>
      <c r="AJ2322">
        <v>0</v>
      </c>
      <c r="AK2322">
        <v>0</v>
      </c>
      <c r="AL2322">
        <v>0</v>
      </c>
      <c r="AM2322">
        <f t="shared" si="155"/>
        <v>0</v>
      </c>
      <c r="AN2322">
        <v>24</v>
      </c>
      <c r="AO2322">
        <v>0</v>
      </c>
    </row>
    <row r="2323" spans="1:41" hidden="1" x14ac:dyDescent="0.3">
      <c r="A2323">
        <v>12585</v>
      </c>
      <c r="B2323">
        <v>224089</v>
      </c>
      <c r="C2323">
        <v>256680</v>
      </c>
      <c r="D2323">
        <v>8601</v>
      </c>
      <c r="G2323" t="s">
        <v>2240</v>
      </c>
      <c r="H2323" t="s">
        <v>2241</v>
      </c>
      <c r="I2323">
        <v>0</v>
      </c>
      <c r="J2323" t="s">
        <v>519</v>
      </c>
      <c r="K2323" t="s">
        <v>520</v>
      </c>
      <c r="L2323">
        <v>5</v>
      </c>
      <c r="M2323">
        <v>58</v>
      </c>
      <c r="N2323" t="s">
        <v>617</v>
      </c>
      <c r="O2323" t="s">
        <v>618</v>
      </c>
      <c r="P2323" t="s">
        <v>619</v>
      </c>
      <c r="Q2323" t="s">
        <v>524</v>
      </c>
      <c r="R2323" t="s">
        <v>525</v>
      </c>
      <c r="S2323" t="s">
        <v>526</v>
      </c>
      <c r="T2323" t="s">
        <v>527</v>
      </c>
      <c r="U2323" t="s">
        <v>779</v>
      </c>
      <c r="V2323" t="s">
        <v>780</v>
      </c>
      <c r="W2323" t="s">
        <v>541</v>
      </c>
      <c r="X2323" t="s">
        <v>542</v>
      </c>
      <c r="Y2323" t="s">
        <v>706</v>
      </c>
      <c r="Z2323" t="s">
        <v>707</v>
      </c>
      <c r="AA2323" t="s">
        <v>28</v>
      </c>
      <c r="AB2323" s="3">
        <v>15</v>
      </c>
      <c r="AC2323">
        <v>0</v>
      </c>
      <c r="AD2323">
        <v>0</v>
      </c>
      <c r="AE2323" s="3">
        <v>15</v>
      </c>
      <c r="AF2323" s="3">
        <f t="shared" si="152"/>
        <v>0</v>
      </c>
      <c r="AG2323" s="3">
        <v>15</v>
      </c>
      <c r="AH2323" s="3">
        <f t="shared" si="153"/>
        <v>15.494999999999999</v>
      </c>
      <c r="AI2323" s="3">
        <f t="shared" si="154"/>
        <v>15.99084</v>
      </c>
      <c r="AJ2323">
        <v>0</v>
      </c>
      <c r="AK2323">
        <v>0</v>
      </c>
      <c r="AL2323">
        <v>0</v>
      </c>
      <c r="AM2323">
        <f t="shared" si="155"/>
        <v>0</v>
      </c>
      <c r="AN2323">
        <v>15</v>
      </c>
      <c r="AO2323">
        <v>0</v>
      </c>
    </row>
    <row r="2324" spans="1:41" hidden="1" x14ac:dyDescent="0.3">
      <c r="A2324">
        <v>10901</v>
      </c>
      <c r="B2324">
        <v>205966</v>
      </c>
      <c r="C2324">
        <v>243383</v>
      </c>
      <c r="D2324">
        <v>217</v>
      </c>
      <c r="G2324" t="s">
        <v>1090</v>
      </c>
      <c r="H2324" t="s">
        <v>1091</v>
      </c>
      <c r="I2324">
        <v>0</v>
      </c>
      <c r="J2324" t="s">
        <v>519</v>
      </c>
      <c r="K2324" t="s">
        <v>520</v>
      </c>
      <c r="L2324">
        <v>3</v>
      </c>
      <c r="M2324">
        <v>35</v>
      </c>
      <c r="N2324" t="s">
        <v>569</v>
      </c>
      <c r="O2324" t="s">
        <v>570</v>
      </c>
      <c r="P2324" t="s">
        <v>571</v>
      </c>
      <c r="Q2324" t="s">
        <v>524</v>
      </c>
      <c r="R2324" t="s">
        <v>525</v>
      </c>
      <c r="S2324" t="s">
        <v>526</v>
      </c>
      <c r="T2324" t="s">
        <v>527</v>
      </c>
      <c r="U2324" t="s">
        <v>554</v>
      </c>
      <c r="V2324" t="s">
        <v>555</v>
      </c>
      <c r="W2324" t="s">
        <v>541</v>
      </c>
      <c r="X2324" t="s">
        <v>542</v>
      </c>
      <c r="Y2324" t="s">
        <v>599</v>
      </c>
      <c r="Z2324" t="s">
        <v>600</v>
      </c>
      <c r="AA2324" t="s">
        <v>29</v>
      </c>
      <c r="AB2324" s="3">
        <v>50</v>
      </c>
      <c r="AC2324">
        <v>0</v>
      </c>
      <c r="AD2324">
        <v>0</v>
      </c>
      <c r="AE2324" s="3">
        <v>50</v>
      </c>
      <c r="AF2324" s="3">
        <f t="shared" si="152"/>
        <v>0</v>
      </c>
      <c r="AG2324" s="3">
        <v>50</v>
      </c>
      <c r="AH2324" s="3">
        <f t="shared" si="153"/>
        <v>51.65</v>
      </c>
      <c r="AI2324" s="3">
        <f t="shared" si="154"/>
        <v>53.302799999999998</v>
      </c>
      <c r="AJ2324">
        <v>0</v>
      </c>
      <c r="AK2324">
        <v>0</v>
      </c>
      <c r="AL2324">
        <v>0</v>
      </c>
      <c r="AM2324">
        <f t="shared" si="155"/>
        <v>0</v>
      </c>
      <c r="AN2324">
        <v>50</v>
      </c>
      <c r="AO2324">
        <v>0</v>
      </c>
    </row>
    <row r="2325" spans="1:41" hidden="1" x14ac:dyDescent="0.3">
      <c r="A2325">
        <v>12307</v>
      </c>
      <c r="B2325">
        <v>231887</v>
      </c>
      <c r="C2325">
        <v>256303</v>
      </c>
      <c r="D2325">
        <v>6507</v>
      </c>
      <c r="G2325" t="s">
        <v>2062</v>
      </c>
      <c r="H2325" t="s">
        <v>2063</v>
      </c>
      <c r="I2325">
        <v>0</v>
      </c>
      <c r="J2325" t="s">
        <v>519</v>
      </c>
      <c r="K2325" t="s">
        <v>520</v>
      </c>
      <c r="L2325">
        <v>5</v>
      </c>
      <c r="M2325">
        <v>58</v>
      </c>
      <c r="N2325" t="s">
        <v>617</v>
      </c>
      <c r="O2325" t="s">
        <v>618</v>
      </c>
      <c r="P2325" t="s">
        <v>619</v>
      </c>
      <c r="Q2325" t="s">
        <v>524</v>
      </c>
      <c r="R2325" t="s">
        <v>525</v>
      </c>
      <c r="S2325" t="s">
        <v>526</v>
      </c>
      <c r="T2325" t="s">
        <v>527</v>
      </c>
      <c r="U2325" t="s">
        <v>779</v>
      </c>
      <c r="V2325" t="s">
        <v>780</v>
      </c>
      <c r="W2325" t="s">
        <v>541</v>
      </c>
      <c r="X2325" t="s">
        <v>542</v>
      </c>
      <c r="Y2325" t="s">
        <v>1102</v>
      </c>
      <c r="Z2325" t="s">
        <v>1103</v>
      </c>
      <c r="AA2325" t="s">
        <v>24</v>
      </c>
      <c r="AB2325" s="3">
        <v>1458</v>
      </c>
      <c r="AC2325">
        <v>0</v>
      </c>
      <c r="AD2325">
        <v>0</v>
      </c>
      <c r="AE2325" s="3">
        <v>1458</v>
      </c>
      <c r="AF2325" s="3">
        <f t="shared" si="152"/>
        <v>0</v>
      </c>
      <c r="AG2325" s="3">
        <v>1458</v>
      </c>
      <c r="AH2325" s="3">
        <f t="shared" si="153"/>
        <v>1506.1139999999998</v>
      </c>
      <c r="AI2325" s="3">
        <f t="shared" si="154"/>
        <v>1554.3096479999999</v>
      </c>
      <c r="AJ2325">
        <v>0</v>
      </c>
      <c r="AK2325">
        <v>0</v>
      </c>
      <c r="AL2325">
        <v>0</v>
      </c>
      <c r="AM2325">
        <f t="shared" si="155"/>
        <v>0</v>
      </c>
      <c r="AN2325">
        <v>1458</v>
      </c>
      <c r="AO2325">
        <v>0</v>
      </c>
    </row>
    <row r="2326" spans="1:41" hidden="1" x14ac:dyDescent="0.3">
      <c r="A2326">
        <v>10698</v>
      </c>
      <c r="B2326">
        <v>205149</v>
      </c>
      <c r="C2326">
        <v>242578</v>
      </c>
      <c r="D2326">
        <v>14</v>
      </c>
      <c r="G2326" t="s">
        <v>585</v>
      </c>
      <c r="H2326" t="s">
        <v>586</v>
      </c>
      <c r="I2326">
        <v>0</v>
      </c>
      <c r="J2326" t="s">
        <v>519</v>
      </c>
      <c r="K2326" t="s">
        <v>520</v>
      </c>
      <c r="L2326">
        <v>4</v>
      </c>
      <c r="M2326">
        <v>88</v>
      </c>
      <c r="N2326" t="s">
        <v>587</v>
      </c>
      <c r="O2326" t="s">
        <v>575</v>
      </c>
      <c r="P2326" t="s">
        <v>576</v>
      </c>
      <c r="Q2326" t="s">
        <v>524</v>
      </c>
      <c r="R2326" t="s">
        <v>525</v>
      </c>
      <c r="S2326" t="s">
        <v>526</v>
      </c>
      <c r="T2326" t="s">
        <v>527</v>
      </c>
      <c r="U2326" t="s">
        <v>554</v>
      </c>
      <c r="V2326" t="s">
        <v>555</v>
      </c>
      <c r="W2326" t="s">
        <v>541</v>
      </c>
      <c r="X2326" t="s">
        <v>542</v>
      </c>
      <c r="Y2326" t="s">
        <v>601</v>
      </c>
      <c r="Z2326" t="s">
        <v>602</v>
      </c>
      <c r="AA2326" t="s">
        <v>29</v>
      </c>
      <c r="AB2326" s="3">
        <v>48</v>
      </c>
      <c r="AC2326">
        <v>0</v>
      </c>
      <c r="AD2326">
        <v>0</v>
      </c>
      <c r="AE2326" s="3">
        <v>48</v>
      </c>
      <c r="AF2326" s="3">
        <f t="shared" si="152"/>
        <v>0</v>
      </c>
      <c r="AG2326" s="3">
        <v>48</v>
      </c>
      <c r="AH2326" s="3">
        <f t="shared" si="153"/>
        <v>49.583999999999996</v>
      </c>
      <c r="AI2326" s="3">
        <f t="shared" si="154"/>
        <v>51.170687999999998</v>
      </c>
      <c r="AJ2326">
        <v>0</v>
      </c>
      <c r="AK2326">
        <v>0</v>
      </c>
      <c r="AL2326">
        <v>0</v>
      </c>
      <c r="AM2326">
        <f t="shared" si="155"/>
        <v>0</v>
      </c>
      <c r="AN2326">
        <v>48</v>
      </c>
      <c r="AO2326">
        <v>0</v>
      </c>
    </row>
    <row r="2327" spans="1:41" hidden="1" x14ac:dyDescent="0.3">
      <c r="C2327" t="e">
        <v>#N/A</v>
      </c>
      <c r="D2327" t="s">
        <v>2481</v>
      </c>
      <c r="G2327" t="s">
        <v>2492</v>
      </c>
      <c r="H2327" t="s">
        <v>2492</v>
      </c>
      <c r="I2327">
        <v>0</v>
      </c>
      <c r="J2327" t="s">
        <v>519</v>
      </c>
      <c r="K2327" t="s">
        <v>520</v>
      </c>
      <c r="X2327" t="s">
        <v>542</v>
      </c>
      <c r="Y2327" t="s">
        <v>669</v>
      </c>
      <c r="Z2327" t="s">
        <v>670</v>
      </c>
      <c r="AA2327" t="s">
        <v>26</v>
      </c>
      <c r="AE2327" s="3">
        <v>0</v>
      </c>
      <c r="AF2327" s="3">
        <f t="shared" ref="AF2327:AF2358" si="156">AG2327-AE2327</f>
        <v>0</v>
      </c>
      <c r="AG2327" s="3">
        <v>0</v>
      </c>
      <c r="AH2327" s="3">
        <f t="shared" ref="AH2327:AH2348" si="157">AG2327*1.033</f>
        <v>0</v>
      </c>
      <c r="AI2327" s="3">
        <f t="shared" ref="AI2327:AI2348" si="158">AH2327*1.032</f>
        <v>0</v>
      </c>
    </row>
    <row r="2328" spans="1:41" hidden="1" x14ac:dyDescent="0.3">
      <c r="C2328" t="e">
        <v>#N/A</v>
      </c>
      <c r="D2328" t="s">
        <v>2481</v>
      </c>
      <c r="G2328" t="s">
        <v>2492</v>
      </c>
      <c r="H2328" t="s">
        <v>2492</v>
      </c>
      <c r="I2328">
        <v>0</v>
      </c>
      <c r="J2328" t="s">
        <v>519</v>
      </c>
      <c r="K2328" t="s">
        <v>520</v>
      </c>
      <c r="X2328" t="s">
        <v>542</v>
      </c>
      <c r="Y2328" t="s">
        <v>667</v>
      </c>
      <c r="Z2328" t="s">
        <v>668</v>
      </c>
      <c r="AA2328" t="s">
        <v>26</v>
      </c>
      <c r="AE2328" s="3">
        <v>0</v>
      </c>
      <c r="AF2328" s="3">
        <f t="shared" si="156"/>
        <v>0</v>
      </c>
      <c r="AG2328" s="3">
        <v>0</v>
      </c>
      <c r="AH2328" s="3">
        <f t="shared" si="157"/>
        <v>0</v>
      </c>
      <c r="AI2328" s="3">
        <f t="shared" si="158"/>
        <v>0</v>
      </c>
    </row>
    <row r="2329" spans="1:41" hidden="1" x14ac:dyDescent="0.3">
      <c r="A2329">
        <v>12585</v>
      </c>
      <c r="B2329">
        <v>231951</v>
      </c>
      <c r="C2329">
        <v>256353</v>
      </c>
      <c r="D2329">
        <v>8601</v>
      </c>
      <c r="G2329" t="s">
        <v>2240</v>
      </c>
      <c r="H2329" t="s">
        <v>2241</v>
      </c>
      <c r="I2329">
        <v>0</v>
      </c>
      <c r="J2329" t="s">
        <v>519</v>
      </c>
      <c r="K2329" t="s">
        <v>520</v>
      </c>
      <c r="L2329">
        <v>5</v>
      </c>
      <c r="M2329">
        <v>58</v>
      </c>
      <c r="N2329" t="s">
        <v>617</v>
      </c>
      <c r="O2329" t="s">
        <v>618</v>
      </c>
      <c r="P2329" t="s">
        <v>619</v>
      </c>
      <c r="Q2329" t="s">
        <v>524</v>
      </c>
      <c r="R2329" t="s">
        <v>525</v>
      </c>
      <c r="S2329" t="s">
        <v>526</v>
      </c>
      <c r="T2329" t="s">
        <v>527</v>
      </c>
      <c r="U2329" t="s">
        <v>779</v>
      </c>
      <c r="V2329" t="s">
        <v>780</v>
      </c>
      <c r="W2329" t="s">
        <v>541</v>
      </c>
      <c r="X2329" t="s">
        <v>542</v>
      </c>
      <c r="Y2329" t="s">
        <v>1102</v>
      </c>
      <c r="Z2329" t="s">
        <v>1103</v>
      </c>
      <c r="AA2329" t="s">
        <v>24</v>
      </c>
      <c r="AB2329" s="3">
        <v>972</v>
      </c>
      <c r="AC2329">
        <v>0</v>
      </c>
      <c r="AD2329">
        <v>0</v>
      </c>
      <c r="AE2329" s="3">
        <v>972</v>
      </c>
      <c r="AF2329" s="3">
        <f t="shared" si="156"/>
        <v>0</v>
      </c>
      <c r="AG2329" s="3">
        <v>972</v>
      </c>
      <c r="AH2329" s="3">
        <f t="shared" si="157"/>
        <v>1004.0759999999999</v>
      </c>
      <c r="AI2329" s="3">
        <f t="shared" si="158"/>
        <v>1036.2064319999999</v>
      </c>
      <c r="AJ2329">
        <v>0</v>
      </c>
      <c r="AK2329">
        <v>0</v>
      </c>
      <c r="AL2329">
        <v>0</v>
      </c>
      <c r="AM2329">
        <f t="shared" ref="AM2329:AM2360" si="159">AL2329*2</f>
        <v>0</v>
      </c>
      <c r="AN2329">
        <v>972</v>
      </c>
      <c r="AO2329">
        <v>0</v>
      </c>
    </row>
    <row r="2330" spans="1:41" hidden="1" x14ac:dyDescent="0.3">
      <c r="A2330">
        <v>10824</v>
      </c>
      <c r="B2330">
        <v>231329</v>
      </c>
      <c r="C2330">
        <v>263311</v>
      </c>
      <c r="D2330">
        <v>140</v>
      </c>
      <c r="G2330" t="s">
        <v>942</v>
      </c>
      <c r="H2330" t="s">
        <v>943</v>
      </c>
      <c r="I2330">
        <v>0</v>
      </c>
      <c r="J2330" t="s">
        <v>519</v>
      </c>
      <c r="K2330" t="s">
        <v>520</v>
      </c>
      <c r="L2330">
        <v>6</v>
      </c>
      <c r="M2330">
        <v>68</v>
      </c>
      <c r="N2330" t="s">
        <v>926</v>
      </c>
      <c r="O2330" t="s">
        <v>927</v>
      </c>
      <c r="P2330" t="s">
        <v>928</v>
      </c>
      <c r="Q2330" t="s">
        <v>524</v>
      </c>
      <c r="R2330" t="s">
        <v>525</v>
      </c>
      <c r="S2330" t="s">
        <v>526</v>
      </c>
      <c r="T2330" t="s">
        <v>527</v>
      </c>
      <c r="U2330" t="s">
        <v>554</v>
      </c>
      <c r="V2330" t="s">
        <v>555</v>
      </c>
      <c r="W2330" t="s">
        <v>541</v>
      </c>
      <c r="X2330" t="s">
        <v>542</v>
      </c>
      <c r="Y2330" t="s">
        <v>944</v>
      </c>
      <c r="Z2330" t="s">
        <v>945</v>
      </c>
      <c r="AA2330" t="s">
        <v>29</v>
      </c>
      <c r="AB2330" s="3">
        <v>36</v>
      </c>
      <c r="AC2330">
        <v>0</v>
      </c>
      <c r="AD2330">
        <v>0</v>
      </c>
      <c r="AE2330" s="3">
        <v>36</v>
      </c>
      <c r="AF2330" s="3">
        <f t="shared" si="156"/>
        <v>0</v>
      </c>
      <c r="AG2330" s="3">
        <v>36</v>
      </c>
      <c r="AH2330" s="3">
        <f t="shared" si="157"/>
        <v>37.187999999999995</v>
      </c>
      <c r="AI2330" s="3">
        <f t="shared" si="158"/>
        <v>38.378015999999995</v>
      </c>
      <c r="AJ2330">
        <v>0</v>
      </c>
      <c r="AK2330">
        <v>0</v>
      </c>
      <c r="AL2330">
        <v>0</v>
      </c>
      <c r="AM2330">
        <f t="shared" si="159"/>
        <v>0</v>
      </c>
      <c r="AN2330">
        <v>36</v>
      </c>
      <c r="AO2330">
        <v>0</v>
      </c>
    </row>
    <row r="2331" spans="1:41" hidden="1" x14ac:dyDescent="0.3">
      <c r="A2331">
        <v>10904</v>
      </c>
      <c r="B2331">
        <v>206378</v>
      </c>
      <c r="C2331">
        <v>243788</v>
      </c>
      <c r="D2331">
        <v>220</v>
      </c>
      <c r="G2331" t="s">
        <v>1106</v>
      </c>
      <c r="H2331" t="s">
        <v>1107</v>
      </c>
      <c r="I2331">
        <v>0</v>
      </c>
      <c r="J2331" t="s">
        <v>519</v>
      </c>
      <c r="K2331" t="s">
        <v>520</v>
      </c>
      <c r="L2331">
        <v>3</v>
      </c>
      <c r="M2331">
        <v>40</v>
      </c>
      <c r="N2331" t="s">
        <v>703</v>
      </c>
      <c r="O2331" t="s">
        <v>704</v>
      </c>
      <c r="P2331" t="s">
        <v>705</v>
      </c>
      <c r="Q2331" t="s">
        <v>524</v>
      </c>
      <c r="R2331" t="s">
        <v>525</v>
      </c>
      <c r="S2331" t="s">
        <v>526</v>
      </c>
      <c r="T2331" t="s">
        <v>527</v>
      </c>
      <c r="U2331" t="s">
        <v>554</v>
      </c>
      <c r="V2331" t="s">
        <v>555</v>
      </c>
      <c r="W2331" t="s">
        <v>541</v>
      </c>
      <c r="X2331" t="s">
        <v>542</v>
      </c>
      <c r="Y2331" t="s">
        <v>727</v>
      </c>
      <c r="Z2331" t="s">
        <v>728</v>
      </c>
      <c r="AA2331" t="s">
        <v>29</v>
      </c>
      <c r="AB2331" s="3">
        <v>11</v>
      </c>
      <c r="AC2331">
        <v>0</v>
      </c>
      <c r="AD2331">
        <v>0</v>
      </c>
      <c r="AE2331" s="3">
        <v>11</v>
      </c>
      <c r="AF2331" s="3">
        <f t="shared" si="156"/>
        <v>0</v>
      </c>
      <c r="AG2331" s="3">
        <v>11</v>
      </c>
      <c r="AH2331" s="3">
        <f t="shared" si="157"/>
        <v>11.363</v>
      </c>
      <c r="AI2331" s="3">
        <f t="shared" si="158"/>
        <v>11.726616</v>
      </c>
      <c r="AJ2331">
        <v>0</v>
      </c>
      <c r="AK2331">
        <v>0</v>
      </c>
      <c r="AL2331">
        <v>0</v>
      </c>
      <c r="AM2331">
        <f t="shared" si="159"/>
        <v>0</v>
      </c>
      <c r="AN2331">
        <v>11</v>
      </c>
      <c r="AO2331">
        <v>0</v>
      </c>
    </row>
    <row r="2332" spans="1:41" hidden="1" x14ac:dyDescent="0.3">
      <c r="A2332">
        <v>11105</v>
      </c>
      <c r="B2332">
        <v>203746</v>
      </c>
      <c r="C2332">
        <v>241190</v>
      </c>
      <c r="D2332">
        <v>421</v>
      </c>
      <c r="G2332" t="s">
        <v>1416</v>
      </c>
      <c r="H2332" t="s">
        <v>1417</v>
      </c>
      <c r="I2332">
        <v>0</v>
      </c>
      <c r="J2332" t="s">
        <v>519</v>
      </c>
      <c r="K2332" t="s">
        <v>520</v>
      </c>
      <c r="L2332">
        <v>2</v>
      </c>
      <c r="M2332">
        <v>26</v>
      </c>
      <c r="N2332" t="s">
        <v>767</v>
      </c>
      <c r="O2332" t="s">
        <v>768</v>
      </c>
      <c r="P2332" t="s">
        <v>769</v>
      </c>
      <c r="Q2332" t="s">
        <v>524</v>
      </c>
      <c r="R2332" t="s">
        <v>525</v>
      </c>
      <c r="S2332" t="s">
        <v>526</v>
      </c>
      <c r="T2332" t="s">
        <v>527</v>
      </c>
      <c r="U2332" t="s">
        <v>554</v>
      </c>
      <c r="V2332" t="s">
        <v>555</v>
      </c>
      <c r="W2332" t="s">
        <v>530</v>
      </c>
      <c r="X2332" t="s">
        <v>531</v>
      </c>
      <c r="Y2332" t="s">
        <v>601</v>
      </c>
      <c r="Z2332" t="s">
        <v>602</v>
      </c>
      <c r="AA2332" t="s">
        <v>29</v>
      </c>
      <c r="AB2332" s="3">
        <v>2563</v>
      </c>
      <c r="AC2332">
        <v>0</v>
      </c>
      <c r="AD2332">
        <v>0</v>
      </c>
      <c r="AE2332" s="3">
        <v>3</v>
      </c>
      <c r="AF2332" s="3">
        <f t="shared" si="156"/>
        <v>0</v>
      </c>
      <c r="AG2332" s="3">
        <v>3</v>
      </c>
      <c r="AH2332" s="3">
        <f t="shared" si="157"/>
        <v>3.0989999999999998</v>
      </c>
      <c r="AI2332" s="3">
        <f t="shared" si="158"/>
        <v>3.1981679999999999</v>
      </c>
      <c r="AJ2332">
        <v>0</v>
      </c>
      <c r="AK2332">
        <v>0</v>
      </c>
      <c r="AL2332">
        <v>0</v>
      </c>
      <c r="AM2332">
        <f t="shared" si="159"/>
        <v>0</v>
      </c>
      <c r="AN2332">
        <v>3</v>
      </c>
      <c r="AO2332">
        <v>0</v>
      </c>
    </row>
    <row r="2333" spans="1:41" hidden="1" x14ac:dyDescent="0.3">
      <c r="A2333">
        <v>10686</v>
      </c>
      <c r="B2333">
        <v>231450</v>
      </c>
      <c r="C2333">
        <v>263358</v>
      </c>
      <c r="D2333">
        <v>2</v>
      </c>
      <c r="G2333" t="s">
        <v>2286</v>
      </c>
      <c r="H2333" t="s">
        <v>2287</v>
      </c>
      <c r="I2333">
        <v>2</v>
      </c>
      <c r="J2333" t="s">
        <v>2288</v>
      </c>
      <c r="K2333" t="s">
        <v>520</v>
      </c>
      <c r="L2333">
        <v>3</v>
      </c>
      <c r="M2333">
        <v>85</v>
      </c>
      <c r="N2333" t="s">
        <v>724</v>
      </c>
      <c r="O2333" t="s">
        <v>570</v>
      </c>
      <c r="P2333" t="s">
        <v>571</v>
      </c>
      <c r="Q2333" t="s">
        <v>524</v>
      </c>
      <c r="R2333" t="s">
        <v>525</v>
      </c>
      <c r="S2333" t="s">
        <v>526</v>
      </c>
      <c r="T2333" t="s">
        <v>527</v>
      </c>
      <c r="U2333" t="s">
        <v>2289</v>
      </c>
      <c r="V2333" t="s">
        <v>2290</v>
      </c>
      <c r="W2333" t="s">
        <v>613</v>
      </c>
      <c r="X2333" t="s">
        <v>614</v>
      </c>
      <c r="Y2333" t="s">
        <v>2291</v>
      </c>
      <c r="Z2333" t="s">
        <v>2292</v>
      </c>
      <c r="AA2333" t="s">
        <v>42</v>
      </c>
      <c r="AB2333">
        <v>-41250448</v>
      </c>
      <c r="AC2333">
        <v>0</v>
      </c>
      <c r="AD2333">
        <v>0</v>
      </c>
      <c r="AE2333" s="3">
        <v>-41250448</v>
      </c>
      <c r="AF2333" s="3">
        <f t="shared" si="156"/>
        <v>0</v>
      </c>
      <c r="AG2333" s="3">
        <v>-41250448</v>
      </c>
      <c r="AH2333" s="3">
        <f t="shared" si="157"/>
        <v>-42611712.783999994</v>
      </c>
      <c r="AI2333" s="3">
        <f t="shared" si="158"/>
        <v>-43975287.593087994</v>
      </c>
      <c r="AJ2333">
        <v>0</v>
      </c>
      <c r="AK2333">
        <v>0</v>
      </c>
      <c r="AL2333">
        <v>-17055.62</v>
      </c>
      <c r="AM2333" s="3">
        <f t="shared" si="159"/>
        <v>-34111.24</v>
      </c>
      <c r="AN2333">
        <v>-41233392.380000003</v>
      </c>
      <c r="AO2333">
        <v>0.04</v>
      </c>
    </row>
    <row r="2334" spans="1:41" hidden="1" x14ac:dyDescent="0.3">
      <c r="A2334">
        <v>10686</v>
      </c>
      <c r="B2334">
        <v>223370</v>
      </c>
      <c r="C2334">
        <v>256175</v>
      </c>
      <c r="D2334">
        <v>2</v>
      </c>
      <c r="G2334" t="s">
        <v>2286</v>
      </c>
      <c r="H2334" t="s">
        <v>2287</v>
      </c>
      <c r="I2334">
        <v>2</v>
      </c>
      <c r="J2334" t="s">
        <v>2288</v>
      </c>
      <c r="K2334" t="s">
        <v>520</v>
      </c>
      <c r="L2334">
        <v>3</v>
      </c>
      <c r="M2334">
        <v>85</v>
      </c>
      <c r="N2334" t="s">
        <v>724</v>
      </c>
      <c r="O2334" t="s">
        <v>570</v>
      </c>
      <c r="P2334" t="s">
        <v>571</v>
      </c>
      <c r="Q2334" t="s">
        <v>524</v>
      </c>
      <c r="R2334" t="s">
        <v>525</v>
      </c>
      <c r="S2334" t="s">
        <v>526</v>
      </c>
      <c r="T2334" t="s">
        <v>527</v>
      </c>
      <c r="U2334" t="s">
        <v>2289</v>
      </c>
      <c r="V2334" t="s">
        <v>2290</v>
      </c>
      <c r="W2334" t="s">
        <v>613</v>
      </c>
      <c r="X2334" t="s">
        <v>614</v>
      </c>
      <c r="Y2334" t="s">
        <v>2293</v>
      </c>
      <c r="Z2334" t="s">
        <v>2294</v>
      </c>
      <c r="AA2334" t="s">
        <v>42</v>
      </c>
      <c r="AB2334">
        <v>-42005645</v>
      </c>
      <c r="AC2334">
        <v>0</v>
      </c>
      <c r="AD2334">
        <v>0</v>
      </c>
      <c r="AE2334" s="3">
        <v>-42005645</v>
      </c>
      <c r="AF2334" s="3">
        <f t="shared" si="156"/>
        <v>-2000000</v>
      </c>
      <c r="AG2334" s="3">
        <v>-44005645</v>
      </c>
      <c r="AH2334" s="3">
        <f t="shared" si="157"/>
        <v>-45457831.284999996</v>
      </c>
      <c r="AI2334" s="3">
        <f t="shared" si="158"/>
        <v>-46912481.886119999</v>
      </c>
      <c r="AJ2334">
        <v>0</v>
      </c>
      <c r="AK2334">
        <v>0</v>
      </c>
      <c r="AL2334">
        <v>-21769296.93</v>
      </c>
      <c r="AM2334" s="3">
        <f t="shared" si="159"/>
        <v>-43538593.859999999</v>
      </c>
      <c r="AN2334">
        <v>-20236348.07</v>
      </c>
      <c r="AO2334">
        <v>51.82</v>
      </c>
    </row>
    <row r="2335" spans="1:41" hidden="1" x14ac:dyDescent="0.3">
      <c r="A2335">
        <v>10686</v>
      </c>
      <c r="B2335">
        <v>231353</v>
      </c>
      <c r="C2335">
        <v>263321</v>
      </c>
      <c r="D2335">
        <v>2</v>
      </c>
      <c r="G2335" t="s">
        <v>2286</v>
      </c>
      <c r="H2335" t="s">
        <v>2287</v>
      </c>
      <c r="I2335">
        <v>2</v>
      </c>
      <c r="J2335" t="s">
        <v>2288</v>
      </c>
      <c r="K2335" t="s">
        <v>520</v>
      </c>
      <c r="L2335">
        <v>3</v>
      </c>
      <c r="M2335">
        <v>85</v>
      </c>
      <c r="N2335" t="s">
        <v>724</v>
      </c>
      <c r="O2335" t="s">
        <v>570</v>
      </c>
      <c r="P2335" t="s">
        <v>571</v>
      </c>
      <c r="Q2335" t="s">
        <v>524</v>
      </c>
      <c r="R2335" t="s">
        <v>525</v>
      </c>
      <c r="S2335" t="s">
        <v>526</v>
      </c>
      <c r="T2335" t="s">
        <v>527</v>
      </c>
      <c r="U2335" t="s">
        <v>2289</v>
      </c>
      <c r="V2335" t="s">
        <v>2290</v>
      </c>
      <c r="W2335" t="s">
        <v>613</v>
      </c>
      <c r="X2335" t="s">
        <v>614</v>
      </c>
      <c r="Y2335" t="s">
        <v>2295</v>
      </c>
      <c r="Z2335" t="s">
        <v>2296</v>
      </c>
      <c r="AA2335" t="s">
        <v>42</v>
      </c>
      <c r="AB2335">
        <v>-92358654</v>
      </c>
      <c r="AC2335">
        <v>0</v>
      </c>
      <c r="AD2335">
        <v>0</v>
      </c>
      <c r="AE2335" s="3">
        <v>-92358654</v>
      </c>
      <c r="AF2335" s="3">
        <f t="shared" si="156"/>
        <v>-18282408</v>
      </c>
      <c r="AG2335" s="3">
        <v>-110641062</v>
      </c>
      <c r="AH2335" s="3">
        <f t="shared" si="157"/>
        <v>-114292217.04599999</v>
      </c>
      <c r="AI2335" s="3">
        <f t="shared" si="158"/>
        <v>-117949567.99147199</v>
      </c>
      <c r="AJ2335">
        <v>0</v>
      </c>
      <c r="AK2335">
        <v>0</v>
      </c>
      <c r="AL2335">
        <v>-74891740.959999993</v>
      </c>
      <c r="AM2335" s="3">
        <f t="shared" si="159"/>
        <v>-149783481.91999999</v>
      </c>
      <c r="AN2335">
        <v>-17466913.039999999</v>
      </c>
      <c r="AO2335">
        <v>81.09</v>
      </c>
    </row>
    <row r="2336" spans="1:41" hidden="1" x14ac:dyDescent="0.3">
      <c r="A2336">
        <v>10686</v>
      </c>
      <c r="B2336">
        <v>226311</v>
      </c>
      <c r="C2336">
        <v>257951</v>
      </c>
      <c r="D2336">
        <v>2</v>
      </c>
      <c r="G2336" t="s">
        <v>2286</v>
      </c>
      <c r="H2336" t="s">
        <v>2287</v>
      </c>
      <c r="I2336">
        <v>2</v>
      </c>
      <c r="J2336" t="s">
        <v>2288</v>
      </c>
      <c r="K2336" t="s">
        <v>520</v>
      </c>
      <c r="L2336">
        <v>3</v>
      </c>
      <c r="M2336">
        <v>85</v>
      </c>
      <c r="N2336" t="s">
        <v>724</v>
      </c>
      <c r="O2336" t="s">
        <v>570</v>
      </c>
      <c r="P2336" t="s">
        <v>571</v>
      </c>
      <c r="Q2336" t="s">
        <v>524</v>
      </c>
      <c r="R2336" t="s">
        <v>525</v>
      </c>
      <c r="S2336" t="s">
        <v>526</v>
      </c>
      <c r="T2336" t="s">
        <v>527</v>
      </c>
      <c r="U2336" t="s">
        <v>2289</v>
      </c>
      <c r="V2336" t="s">
        <v>2290</v>
      </c>
      <c r="W2336" t="s">
        <v>613</v>
      </c>
      <c r="X2336" t="s">
        <v>614</v>
      </c>
      <c r="Y2336" t="s">
        <v>2297</v>
      </c>
      <c r="Z2336" t="s">
        <v>2298</v>
      </c>
      <c r="AA2336" t="s">
        <v>42</v>
      </c>
      <c r="AB2336">
        <v>-14494546</v>
      </c>
      <c r="AC2336">
        <v>0</v>
      </c>
      <c r="AD2336">
        <v>0</v>
      </c>
      <c r="AE2336" s="3">
        <v>-14494546</v>
      </c>
      <c r="AF2336" s="3">
        <f t="shared" si="156"/>
        <v>0</v>
      </c>
      <c r="AG2336" s="3">
        <v>-14494546</v>
      </c>
      <c r="AH2336" s="3">
        <f t="shared" si="157"/>
        <v>-14972866.017999999</v>
      </c>
      <c r="AI2336" s="3">
        <f t="shared" si="158"/>
        <v>-15451997.730575999</v>
      </c>
      <c r="AJ2336">
        <v>0</v>
      </c>
      <c r="AK2336">
        <v>0</v>
      </c>
      <c r="AL2336">
        <v>-7283166.04</v>
      </c>
      <c r="AM2336" s="3">
        <f t="shared" si="159"/>
        <v>-14566332.08</v>
      </c>
      <c r="AN2336">
        <v>-7211379.96</v>
      </c>
      <c r="AO2336">
        <v>50.25</v>
      </c>
    </row>
    <row r="2337" spans="1:41" hidden="1" x14ac:dyDescent="0.3">
      <c r="A2337">
        <v>10686</v>
      </c>
      <c r="B2337">
        <v>231599</v>
      </c>
      <c r="C2337">
        <v>263429</v>
      </c>
      <c r="D2337">
        <v>2</v>
      </c>
      <c r="G2337" t="s">
        <v>2286</v>
      </c>
      <c r="H2337" t="s">
        <v>2287</v>
      </c>
      <c r="I2337">
        <v>2</v>
      </c>
      <c r="J2337" t="s">
        <v>2288</v>
      </c>
      <c r="K2337" t="s">
        <v>520</v>
      </c>
      <c r="L2337">
        <v>3</v>
      </c>
      <c r="M2337">
        <v>85</v>
      </c>
      <c r="N2337" t="s">
        <v>724</v>
      </c>
      <c r="O2337" t="s">
        <v>570</v>
      </c>
      <c r="P2337" t="s">
        <v>571</v>
      </c>
      <c r="Q2337" t="s">
        <v>524</v>
      </c>
      <c r="R2337" t="s">
        <v>525</v>
      </c>
      <c r="S2337" t="s">
        <v>526</v>
      </c>
      <c r="T2337" t="s">
        <v>527</v>
      </c>
      <c r="U2337" t="s">
        <v>2289</v>
      </c>
      <c r="V2337" t="s">
        <v>2290</v>
      </c>
      <c r="W2337" t="s">
        <v>613</v>
      </c>
      <c r="X2337" t="s">
        <v>614</v>
      </c>
      <c r="Y2337" t="s">
        <v>2299</v>
      </c>
      <c r="Z2337" t="s">
        <v>2300</v>
      </c>
      <c r="AA2337" t="s">
        <v>42</v>
      </c>
      <c r="AB2337">
        <v>-12714787</v>
      </c>
      <c r="AC2337">
        <v>0</v>
      </c>
      <c r="AD2337">
        <v>0</v>
      </c>
      <c r="AE2337" s="3">
        <v>-12714787</v>
      </c>
      <c r="AF2337" s="3">
        <f t="shared" si="156"/>
        <v>0</v>
      </c>
      <c r="AG2337" s="3">
        <v>-12714787</v>
      </c>
      <c r="AH2337" s="3">
        <f t="shared" si="157"/>
        <v>-13134374.970999999</v>
      </c>
      <c r="AI2337" s="3">
        <f t="shared" si="158"/>
        <v>-13554674.970071999</v>
      </c>
      <c r="AJ2337">
        <v>0</v>
      </c>
      <c r="AK2337">
        <v>0</v>
      </c>
      <c r="AL2337">
        <v>-24400336.850000001</v>
      </c>
      <c r="AM2337" s="3">
        <f t="shared" si="159"/>
        <v>-48800673.700000003</v>
      </c>
      <c r="AN2337">
        <v>11685549.85</v>
      </c>
      <c r="AO2337">
        <v>191.91</v>
      </c>
    </row>
    <row r="2338" spans="1:41" hidden="1" x14ac:dyDescent="0.3">
      <c r="A2338">
        <v>10701</v>
      </c>
      <c r="B2338">
        <v>199502</v>
      </c>
      <c r="C2338">
        <v>237012</v>
      </c>
      <c r="D2338">
        <v>17</v>
      </c>
      <c r="G2338" t="s">
        <v>2301</v>
      </c>
      <c r="H2338" t="s">
        <v>2302</v>
      </c>
      <c r="I2338">
        <v>2</v>
      </c>
      <c r="J2338" t="s">
        <v>2288</v>
      </c>
      <c r="K2338" t="s">
        <v>520</v>
      </c>
      <c r="L2338">
        <v>6</v>
      </c>
      <c r="M2338">
        <v>61</v>
      </c>
      <c r="N2338" t="s">
        <v>788</v>
      </c>
      <c r="O2338" t="s">
        <v>545</v>
      </c>
      <c r="P2338" t="s">
        <v>546</v>
      </c>
      <c r="Q2338" t="s">
        <v>524</v>
      </c>
      <c r="R2338" t="s">
        <v>525</v>
      </c>
      <c r="S2338" t="s">
        <v>526</v>
      </c>
      <c r="T2338" t="s">
        <v>527</v>
      </c>
      <c r="U2338" t="s">
        <v>2289</v>
      </c>
      <c r="V2338" t="s">
        <v>2290</v>
      </c>
      <c r="W2338" t="s">
        <v>1964</v>
      </c>
      <c r="X2338" t="s">
        <v>1965</v>
      </c>
      <c r="Y2338" t="s">
        <v>2303</v>
      </c>
      <c r="Z2338" t="s">
        <v>2304</v>
      </c>
      <c r="AA2338" t="s">
        <v>35</v>
      </c>
      <c r="AB2338">
        <v>-138845</v>
      </c>
      <c r="AC2338">
        <v>0</v>
      </c>
      <c r="AD2338">
        <v>0</v>
      </c>
      <c r="AE2338" s="3">
        <v>-138845</v>
      </c>
      <c r="AF2338" s="3">
        <f t="shared" si="156"/>
        <v>0</v>
      </c>
      <c r="AG2338" s="3">
        <v>-138845</v>
      </c>
      <c r="AH2338" s="3">
        <f t="shared" si="157"/>
        <v>-143426.88499999998</v>
      </c>
      <c r="AI2338" s="3">
        <f t="shared" si="158"/>
        <v>-148016.54531999998</v>
      </c>
      <c r="AJ2338">
        <v>0</v>
      </c>
      <c r="AK2338">
        <v>0</v>
      </c>
      <c r="AL2338">
        <v>-13963.34</v>
      </c>
      <c r="AM2338">
        <f t="shared" si="159"/>
        <v>-27926.68</v>
      </c>
      <c r="AN2338">
        <v>-124881.66</v>
      </c>
      <c r="AO2338">
        <v>10.06</v>
      </c>
    </row>
    <row r="2339" spans="1:41" hidden="1" x14ac:dyDescent="0.3">
      <c r="A2339">
        <v>10701</v>
      </c>
      <c r="B2339">
        <v>199500</v>
      </c>
      <c r="C2339">
        <v>237010</v>
      </c>
      <c r="D2339">
        <v>17</v>
      </c>
      <c r="G2339" t="s">
        <v>2301</v>
      </c>
      <c r="H2339" t="s">
        <v>2302</v>
      </c>
      <c r="I2339">
        <v>2</v>
      </c>
      <c r="J2339" t="s">
        <v>2288</v>
      </c>
      <c r="K2339" t="s">
        <v>520</v>
      </c>
      <c r="L2339">
        <v>6</v>
      </c>
      <c r="M2339">
        <v>61</v>
      </c>
      <c r="N2339" t="s">
        <v>788</v>
      </c>
      <c r="O2339" t="s">
        <v>545</v>
      </c>
      <c r="P2339" t="s">
        <v>546</v>
      </c>
      <c r="Q2339" t="s">
        <v>524</v>
      </c>
      <c r="R2339" t="s">
        <v>525</v>
      </c>
      <c r="S2339" t="s">
        <v>526</v>
      </c>
      <c r="T2339" t="s">
        <v>527</v>
      </c>
      <c r="U2339" t="s">
        <v>2289</v>
      </c>
      <c r="V2339" t="s">
        <v>2290</v>
      </c>
      <c r="W2339" t="s">
        <v>1964</v>
      </c>
      <c r="X2339" t="s">
        <v>1965</v>
      </c>
      <c r="Y2339" t="s">
        <v>2305</v>
      </c>
      <c r="Z2339" t="s">
        <v>2306</v>
      </c>
      <c r="AA2339" t="s">
        <v>35</v>
      </c>
      <c r="AB2339">
        <v>-5000</v>
      </c>
      <c r="AC2339">
        <v>0</v>
      </c>
      <c r="AD2339">
        <v>0</v>
      </c>
      <c r="AE2339" s="3">
        <v>-5000</v>
      </c>
      <c r="AF2339" s="3">
        <f t="shared" si="156"/>
        <v>0</v>
      </c>
      <c r="AG2339" s="3">
        <v>-5000</v>
      </c>
      <c r="AH2339" s="3">
        <f t="shared" si="157"/>
        <v>-5165</v>
      </c>
      <c r="AI2339" s="3">
        <f t="shared" si="158"/>
        <v>-5330.28</v>
      </c>
      <c r="AJ2339">
        <v>0</v>
      </c>
      <c r="AK2339">
        <v>0</v>
      </c>
      <c r="AL2339">
        <v>-94</v>
      </c>
      <c r="AM2339">
        <f t="shared" si="159"/>
        <v>-188</v>
      </c>
      <c r="AN2339">
        <v>-4906</v>
      </c>
      <c r="AO2339">
        <v>1.88</v>
      </c>
    </row>
    <row r="2340" spans="1:41" hidden="1" x14ac:dyDescent="0.3">
      <c r="A2340">
        <v>10713</v>
      </c>
      <c r="B2340">
        <v>231523</v>
      </c>
      <c r="C2340">
        <v>263397</v>
      </c>
      <c r="D2340">
        <v>29</v>
      </c>
      <c r="G2340" t="s">
        <v>2307</v>
      </c>
      <c r="H2340" t="s">
        <v>2308</v>
      </c>
      <c r="I2340">
        <v>2</v>
      </c>
      <c r="J2340" t="s">
        <v>2288</v>
      </c>
      <c r="K2340" t="s">
        <v>520</v>
      </c>
      <c r="L2340">
        <v>6</v>
      </c>
      <c r="M2340">
        <v>64</v>
      </c>
      <c r="N2340" t="s">
        <v>626</v>
      </c>
      <c r="O2340" t="s">
        <v>627</v>
      </c>
      <c r="P2340" t="s">
        <v>628</v>
      </c>
      <c r="Q2340" t="s">
        <v>524</v>
      </c>
      <c r="R2340" t="s">
        <v>525</v>
      </c>
      <c r="S2340" t="s">
        <v>526</v>
      </c>
      <c r="T2340" t="s">
        <v>527</v>
      </c>
      <c r="U2340" t="s">
        <v>2289</v>
      </c>
      <c r="V2340" t="s">
        <v>2290</v>
      </c>
      <c r="W2340" t="s">
        <v>629</v>
      </c>
      <c r="X2340" t="s">
        <v>630</v>
      </c>
      <c r="Y2340" t="s">
        <v>2309</v>
      </c>
      <c r="Z2340" t="s">
        <v>2310</v>
      </c>
      <c r="AA2340" t="s">
        <v>39</v>
      </c>
      <c r="AB2340">
        <v>-11000000</v>
      </c>
      <c r="AC2340">
        <v>0</v>
      </c>
      <c r="AD2340">
        <v>0</v>
      </c>
      <c r="AE2340" s="3">
        <v>-11000000</v>
      </c>
      <c r="AF2340" s="3">
        <f t="shared" si="156"/>
        <v>0</v>
      </c>
      <c r="AG2340" s="3">
        <v>-11000000</v>
      </c>
      <c r="AH2340" s="3">
        <f t="shared" si="157"/>
        <v>-11363000</v>
      </c>
      <c r="AI2340" s="3">
        <f t="shared" si="158"/>
        <v>-11726616</v>
      </c>
      <c r="AJ2340">
        <v>0</v>
      </c>
      <c r="AK2340">
        <v>0</v>
      </c>
      <c r="AL2340">
        <v>1888.2</v>
      </c>
      <c r="AM2340">
        <f t="shared" si="159"/>
        <v>3776.4</v>
      </c>
      <c r="AN2340">
        <v>-10998111.800000001</v>
      </c>
      <c r="AO2340">
        <v>0.02</v>
      </c>
    </row>
    <row r="2341" spans="1:41" hidden="1" x14ac:dyDescent="0.3">
      <c r="A2341">
        <v>10718</v>
      </c>
      <c r="B2341">
        <v>199301</v>
      </c>
      <c r="C2341">
        <v>236814</v>
      </c>
      <c r="D2341">
        <v>34</v>
      </c>
      <c r="G2341" t="s">
        <v>2311</v>
      </c>
      <c r="H2341" t="s">
        <v>2312</v>
      </c>
      <c r="I2341">
        <v>2</v>
      </c>
      <c r="J2341" t="s">
        <v>2288</v>
      </c>
      <c r="K2341" t="s">
        <v>520</v>
      </c>
      <c r="L2341">
        <v>6</v>
      </c>
      <c r="M2341">
        <v>71</v>
      </c>
      <c r="N2341" t="s">
        <v>710</v>
      </c>
      <c r="O2341" t="s">
        <v>711</v>
      </c>
      <c r="P2341" t="s">
        <v>712</v>
      </c>
      <c r="Q2341" t="s">
        <v>524</v>
      </c>
      <c r="R2341" t="s">
        <v>525</v>
      </c>
      <c r="S2341" t="s">
        <v>526</v>
      </c>
      <c r="T2341" t="s">
        <v>527</v>
      </c>
      <c r="U2341" t="s">
        <v>2289</v>
      </c>
      <c r="V2341" t="s">
        <v>2290</v>
      </c>
      <c r="W2341" t="s">
        <v>556</v>
      </c>
      <c r="X2341" t="s">
        <v>557</v>
      </c>
      <c r="Y2341" t="s">
        <v>2313</v>
      </c>
      <c r="Z2341" t="s">
        <v>2314</v>
      </c>
      <c r="AA2341" t="s">
        <v>36</v>
      </c>
      <c r="AB2341">
        <v>-20000</v>
      </c>
      <c r="AC2341">
        <v>0</v>
      </c>
      <c r="AD2341">
        <v>0</v>
      </c>
      <c r="AE2341" s="3">
        <v>-20000</v>
      </c>
      <c r="AF2341" s="3">
        <f t="shared" si="156"/>
        <v>0</v>
      </c>
      <c r="AG2341" s="3">
        <v>-20000</v>
      </c>
      <c r="AH2341" s="3">
        <f t="shared" si="157"/>
        <v>-20660</v>
      </c>
      <c r="AI2341" s="3">
        <f t="shared" si="158"/>
        <v>-21321.119999999999</v>
      </c>
      <c r="AJ2341">
        <v>0</v>
      </c>
      <c r="AK2341">
        <v>0</v>
      </c>
      <c r="AL2341" s="3">
        <v>-34.799999999999997</v>
      </c>
      <c r="AM2341">
        <f t="shared" si="159"/>
        <v>-69.599999999999994</v>
      </c>
      <c r="AN2341">
        <v>-19965.2</v>
      </c>
      <c r="AO2341">
        <v>0.17</v>
      </c>
    </row>
    <row r="2342" spans="1:41" hidden="1" x14ac:dyDescent="0.3">
      <c r="A2342">
        <v>10718</v>
      </c>
      <c r="B2342">
        <v>199302</v>
      </c>
      <c r="C2342">
        <v>236815</v>
      </c>
      <c r="D2342">
        <v>34</v>
      </c>
      <c r="G2342" t="s">
        <v>2311</v>
      </c>
      <c r="H2342" t="s">
        <v>2312</v>
      </c>
      <c r="I2342">
        <v>2</v>
      </c>
      <c r="J2342" t="s">
        <v>2288</v>
      </c>
      <c r="K2342" t="s">
        <v>520</v>
      </c>
      <c r="L2342">
        <v>6</v>
      </c>
      <c r="M2342">
        <v>71</v>
      </c>
      <c r="N2342" t="s">
        <v>710</v>
      </c>
      <c r="O2342" t="s">
        <v>711</v>
      </c>
      <c r="P2342" t="s">
        <v>712</v>
      </c>
      <c r="Q2342" t="s">
        <v>524</v>
      </c>
      <c r="R2342" t="s">
        <v>525</v>
      </c>
      <c r="S2342" t="s">
        <v>526</v>
      </c>
      <c r="T2342" t="s">
        <v>527</v>
      </c>
      <c r="U2342" t="s">
        <v>2289</v>
      </c>
      <c r="V2342" t="s">
        <v>2290</v>
      </c>
      <c r="W2342" t="s">
        <v>2315</v>
      </c>
      <c r="X2342" t="s">
        <v>2316</v>
      </c>
      <c r="Y2342" t="s">
        <v>2317</v>
      </c>
      <c r="Z2342" t="s">
        <v>2318</v>
      </c>
      <c r="AA2342" t="s">
        <v>459</v>
      </c>
      <c r="AB2342">
        <v>-350000</v>
      </c>
      <c r="AC2342">
        <v>0</v>
      </c>
      <c r="AD2342">
        <v>0</v>
      </c>
      <c r="AE2342" s="3">
        <v>-350000</v>
      </c>
      <c r="AF2342" s="3">
        <f t="shared" si="156"/>
        <v>0</v>
      </c>
      <c r="AG2342" s="3">
        <v>-350000</v>
      </c>
      <c r="AH2342" s="3">
        <f t="shared" si="157"/>
        <v>-361550</v>
      </c>
      <c r="AI2342" s="3">
        <f t="shared" si="158"/>
        <v>-373119.60000000003</v>
      </c>
      <c r="AJ2342">
        <v>0</v>
      </c>
      <c r="AK2342">
        <v>0</v>
      </c>
      <c r="AL2342">
        <v>-104816.48</v>
      </c>
      <c r="AM2342">
        <f t="shared" si="159"/>
        <v>-209632.96</v>
      </c>
      <c r="AN2342">
        <v>-245183.52</v>
      </c>
      <c r="AO2342">
        <v>29.95</v>
      </c>
    </row>
    <row r="2343" spans="1:41" hidden="1" x14ac:dyDescent="0.3">
      <c r="A2343">
        <v>10721</v>
      </c>
      <c r="B2343">
        <v>231491</v>
      </c>
      <c r="C2343">
        <v>263380</v>
      </c>
      <c r="D2343">
        <v>37</v>
      </c>
      <c r="G2343" t="s">
        <v>2319</v>
      </c>
      <c r="H2343" t="s">
        <v>2320</v>
      </c>
      <c r="I2343">
        <v>2</v>
      </c>
      <c r="J2343" t="s">
        <v>2288</v>
      </c>
      <c r="K2343" t="s">
        <v>520</v>
      </c>
      <c r="L2343">
        <v>6</v>
      </c>
      <c r="M2343">
        <v>61</v>
      </c>
      <c r="N2343" t="s">
        <v>788</v>
      </c>
      <c r="O2343" t="s">
        <v>545</v>
      </c>
      <c r="P2343" t="s">
        <v>546</v>
      </c>
      <c r="Q2343" t="s">
        <v>524</v>
      </c>
      <c r="R2343" t="s">
        <v>525</v>
      </c>
      <c r="S2343" t="s">
        <v>526</v>
      </c>
      <c r="T2343" t="s">
        <v>527</v>
      </c>
      <c r="U2343" t="s">
        <v>2289</v>
      </c>
      <c r="V2343" t="s">
        <v>2290</v>
      </c>
      <c r="W2343" t="s">
        <v>2321</v>
      </c>
      <c r="X2343" t="s">
        <v>2322</v>
      </c>
      <c r="Y2343" t="s">
        <v>2323</v>
      </c>
      <c r="Z2343" t="s">
        <v>2324</v>
      </c>
      <c r="AA2343" t="s">
        <v>32</v>
      </c>
      <c r="AB2343">
        <v>-13471891</v>
      </c>
      <c r="AC2343">
        <v>0</v>
      </c>
      <c r="AD2343">
        <v>0</v>
      </c>
      <c r="AE2343" s="3">
        <v>-13471891</v>
      </c>
      <c r="AF2343" s="3">
        <f t="shared" si="156"/>
        <v>0</v>
      </c>
      <c r="AG2343" s="3">
        <v>-13471891</v>
      </c>
      <c r="AH2343" s="3">
        <f t="shared" si="157"/>
        <v>-13916463.402999999</v>
      </c>
      <c r="AI2343" s="3">
        <f t="shared" si="158"/>
        <v>-14361790.231896</v>
      </c>
      <c r="AJ2343">
        <v>0</v>
      </c>
      <c r="AK2343">
        <v>0</v>
      </c>
      <c r="AL2343">
        <v>-5799175.7800000003</v>
      </c>
      <c r="AM2343">
        <f t="shared" si="159"/>
        <v>-11598351.560000001</v>
      </c>
      <c r="AN2343">
        <v>-7672715.2199999997</v>
      </c>
      <c r="AO2343">
        <v>43.05</v>
      </c>
    </row>
    <row r="2344" spans="1:41" hidden="1" x14ac:dyDescent="0.3">
      <c r="A2344">
        <v>10740</v>
      </c>
      <c r="B2344">
        <v>231503</v>
      </c>
      <c r="C2344">
        <v>263389</v>
      </c>
      <c r="D2344">
        <v>56</v>
      </c>
      <c r="G2344" t="s">
        <v>2325</v>
      </c>
      <c r="H2344" t="s">
        <v>2326</v>
      </c>
      <c r="I2344">
        <v>2</v>
      </c>
      <c r="J2344" t="s">
        <v>2288</v>
      </c>
      <c r="K2344" t="s">
        <v>520</v>
      </c>
      <c r="L2344">
        <v>6</v>
      </c>
      <c r="M2344">
        <v>74</v>
      </c>
      <c r="N2344" t="s">
        <v>933</v>
      </c>
      <c r="O2344" t="s">
        <v>818</v>
      </c>
      <c r="P2344" t="s">
        <v>819</v>
      </c>
      <c r="Q2344" t="s">
        <v>524</v>
      </c>
      <c r="R2344" t="s">
        <v>525</v>
      </c>
      <c r="S2344" t="s">
        <v>526</v>
      </c>
      <c r="T2344" t="s">
        <v>527</v>
      </c>
      <c r="U2344" t="s">
        <v>2289</v>
      </c>
      <c r="V2344" t="s">
        <v>2290</v>
      </c>
      <c r="W2344" t="s">
        <v>556</v>
      </c>
      <c r="X2344" t="s">
        <v>557</v>
      </c>
      <c r="Y2344" t="s">
        <v>2327</v>
      </c>
      <c r="Z2344" t="s">
        <v>2328</v>
      </c>
      <c r="AA2344" t="s">
        <v>36</v>
      </c>
      <c r="AB2344">
        <v>-315000</v>
      </c>
      <c r="AC2344">
        <v>0</v>
      </c>
      <c r="AD2344">
        <v>0</v>
      </c>
      <c r="AE2344" s="3">
        <v>-315000</v>
      </c>
      <c r="AF2344" s="3">
        <f t="shared" si="156"/>
        <v>-3000000</v>
      </c>
      <c r="AG2344" s="3">
        <v>-3315000</v>
      </c>
      <c r="AH2344" s="3">
        <f t="shared" si="157"/>
        <v>-3424394.9999999995</v>
      </c>
      <c r="AI2344" s="3">
        <f t="shared" si="158"/>
        <v>-3533975.6399999997</v>
      </c>
      <c r="AJ2344">
        <v>0</v>
      </c>
      <c r="AK2344">
        <v>0</v>
      </c>
      <c r="AL2344" s="3">
        <v>-1358462.97</v>
      </c>
      <c r="AM2344">
        <f t="shared" si="159"/>
        <v>-2716925.94</v>
      </c>
      <c r="AN2344">
        <v>1043462.97</v>
      </c>
      <c r="AO2344">
        <v>431.26</v>
      </c>
    </row>
    <row r="2345" spans="1:41" hidden="1" x14ac:dyDescent="0.3">
      <c r="A2345">
        <v>10762</v>
      </c>
      <c r="B2345">
        <v>231512</v>
      </c>
      <c r="C2345">
        <v>263394</v>
      </c>
      <c r="D2345">
        <v>78</v>
      </c>
      <c r="G2345" t="s">
        <v>2329</v>
      </c>
      <c r="H2345" t="s">
        <v>2330</v>
      </c>
      <c r="I2345">
        <v>2</v>
      </c>
      <c r="J2345" t="s">
        <v>2288</v>
      </c>
      <c r="K2345" t="s">
        <v>520</v>
      </c>
      <c r="L2345">
        <v>6</v>
      </c>
      <c r="M2345">
        <v>68</v>
      </c>
      <c r="N2345" t="s">
        <v>926</v>
      </c>
      <c r="O2345" t="s">
        <v>927</v>
      </c>
      <c r="P2345" t="s">
        <v>928</v>
      </c>
      <c r="Q2345" t="s">
        <v>524</v>
      </c>
      <c r="R2345" t="s">
        <v>525</v>
      </c>
      <c r="S2345" t="s">
        <v>526</v>
      </c>
      <c r="T2345" t="s">
        <v>527</v>
      </c>
      <c r="U2345" t="s">
        <v>2289</v>
      </c>
      <c r="V2345" t="s">
        <v>2290</v>
      </c>
      <c r="W2345" t="s">
        <v>2315</v>
      </c>
      <c r="X2345" t="s">
        <v>2316</v>
      </c>
      <c r="Y2345" t="s">
        <v>2331</v>
      </c>
      <c r="Z2345" t="s">
        <v>2332</v>
      </c>
      <c r="AA2345" t="s">
        <v>459</v>
      </c>
      <c r="AB2345">
        <v>-5607</v>
      </c>
      <c r="AC2345">
        <v>0</v>
      </c>
      <c r="AD2345">
        <v>0</v>
      </c>
      <c r="AE2345" s="3">
        <v>-5607</v>
      </c>
      <c r="AF2345" s="3">
        <f t="shared" si="156"/>
        <v>0</v>
      </c>
      <c r="AG2345" s="3">
        <v>-5607</v>
      </c>
      <c r="AH2345" s="3">
        <f t="shared" si="157"/>
        <v>-5792.0309999999999</v>
      </c>
      <c r="AI2345" s="3">
        <f t="shared" si="158"/>
        <v>-5977.3759920000002</v>
      </c>
      <c r="AJ2345">
        <v>0</v>
      </c>
      <c r="AK2345">
        <v>0</v>
      </c>
      <c r="AL2345">
        <v>0</v>
      </c>
      <c r="AM2345">
        <f t="shared" si="159"/>
        <v>0</v>
      </c>
      <c r="AN2345">
        <v>-5607</v>
      </c>
      <c r="AO2345">
        <v>0</v>
      </c>
    </row>
    <row r="2346" spans="1:41" hidden="1" x14ac:dyDescent="0.3">
      <c r="A2346">
        <v>10794</v>
      </c>
      <c r="B2346">
        <v>231524</v>
      </c>
      <c r="C2346">
        <v>263398</v>
      </c>
      <c r="D2346">
        <v>110</v>
      </c>
      <c r="G2346" t="s">
        <v>2333</v>
      </c>
      <c r="H2346" t="s">
        <v>2334</v>
      </c>
      <c r="I2346">
        <v>2</v>
      </c>
      <c r="J2346" t="s">
        <v>2288</v>
      </c>
      <c r="K2346" t="s">
        <v>520</v>
      </c>
      <c r="L2346">
        <v>6</v>
      </c>
      <c r="M2346">
        <v>64</v>
      </c>
      <c r="N2346" t="s">
        <v>626</v>
      </c>
      <c r="O2346" t="s">
        <v>627</v>
      </c>
      <c r="P2346" t="s">
        <v>628</v>
      </c>
      <c r="Q2346" t="s">
        <v>524</v>
      </c>
      <c r="R2346" t="s">
        <v>525</v>
      </c>
      <c r="S2346" t="s">
        <v>526</v>
      </c>
      <c r="T2346" t="s">
        <v>527</v>
      </c>
      <c r="U2346" t="s">
        <v>2289</v>
      </c>
      <c r="V2346" t="s">
        <v>2290</v>
      </c>
      <c r="W2346" t="s">
        <v>629</v>
      </c>
      <c r="X2346" t="s">
        <v>630</v>
      </c>
      <c r="Y2346" t="s">
        <v>2309</v>
      </c>
      <c r="Z2346" t="s">
        <v>2310</v>
      </c>
      <c r="AA2346" t="s">
        <v>39</v>
      </c>
      <c r="AB2346">
        <v>-35980000</v>
      </c>
      <c r="AC2346">
        <v>0</v>
      </c>
      <c r="AD2346">
        <v>0</v>
      </c>
      <c r="AE2346" s="3">
        <v>-35980000</v>
      </c>
      <c r="AF2346" s="3">
        <f t="shared" si="156"/>
        <v>-2000000</v>
      </c>
      <c r="AG2346" s="3">
        <v>-37980000</v>
      </c>
      <c r="AH2346" s="3">
        <f t="shared" si="157"/>
        <v>-39233340</v>
      </c>
      <c r="AI2346" s="3">
        <f t="shared" si="158"/>
        <v>-40488806.880000003</v>
      </c>
      <c r="AJ2346">
        <v>0</v>
      </c>
      <c r="AK2346">
        <v>0</v>
      </c>
      <c r="AL2346">
        <v>-17369676.780000001</v>
      </c>
      <c r="AM2346">
        <f t="shared" si="159"/>
        <v>-34739353.560000002</v>
      </c>
      <c r="AN2346">
        <v>-18610323.219999999</v>
      </c>
      <c r="AO2346">
        <v>48.28</v>
      </c>
    </row>
    <row r="2347" spans="1:41" hidden="1" x14ac:dyDescent="0.3">
      <c r="A2347">
        <v>10797</v>
      </c>
      <c r="B2347">
        <v>199188</v>
      </c>
      <c r="C2347">
        <v>236709</v>
      </c>
      <c r="D2347">
        <v>113</v>
      </c>
      <c r="G2347" t="s">
        <v>2335</v>
      </c>
      <c r="H2347" t="s">
        <v>2336</v>
      </c>
      <c r="I2347">
        <v>2</v>
      </c>
      <c r="J2347" t="s">
        <v>2288</v>
      </c>
      <c r="K2347" t="s">
        <v>520</v>
      </c>
      <c r="L2347">
        <v>3</v>
      </c>
      <c r="M2347">
        <v>34</v>
      </c>
      <c r="N2347" t="s">
        <v>719</v>
      </c>
      <c r="O2347" t="s">
        <v>570</v>
      </c>
      <c r="P2347" t="s">
        <v>571</v>
      </c>
      <c r="Q2347" t="s">
        <v>524</v>
      </c>
      <c r="R2347" t="s">
        <v>525</v>
      </c>
      <c r="S2347" t="s">
        <v>526</v>
      </c>
      <c r="T2347" t="s">
        <v>527</v>
      </c>
      <c r="U2347" t="s">
        <v>2289</v>
      </c>
      <c r="V2347" t="s">
        <v>2290</v>
      </c>
      <c r="W2347" t="s">
        <v>556</v>
      </c>
      <c r="X2347" t="s">
        <v>557</v>
      </c>
      <c r="Y2347" t="s">
        <v>2337</v>
      </c>
      <c r="Z2347" t="s">
        <v>2338</v>
      </c>
      <c r="AA2347" t="s">
        <v>36</v>
      </c>
      <c r="AB2347">
        <v>-500100</v>
      </c>
      <c r="AC2347">
        <v>0</v>
      </c>
      <c r="AD2347">
        <v>0</v>
      </c>
      <c r="AE2347" s="3">
        <v>-500100</v>
      </c>
      <c r="AF2347" s="3">
        <f t="shared" si="156"/>
        <v>0</v>
      </c>
      <c r="AG2347" s="3">
        <v>-500100</v>
      </c>
      <c r="AH2347" s="3">
        <f t="shared" si="157"/>
        <v>-516603.29999999993</v>
      </c>
      <c r="AI2347" s="3">
        <f t="shared" si="158"/>
        <v>-533134.60559999989</v>
      </c>
      <c r="AJ2347">
        <v>0</v>
      </c>
      <c r="AK2347">
        <v>0</v>
      </c>
      <c r="AL2347" s="3">
        <v>-264106.18</v>
      </c>
      <c r="AM2347">
        <f t="shared" si="159"/>
        <v>-528212.36</v>
      </c>
      <c r="AN2347">
        <v>-235993.82</v>
      </c>
      <c r="AO2347">
        <v>52.81</v>
      </c>
    </row>
    <row r="2348" spans="1:41" hidden="1" x14ac:dyDescent="0.3">
      <c r="A2348">
        <v>10798</v>
      </c>
      <c r="B2348">
        <v>199208</v>
      </c>
      <c r="C2348">
        <v>236728</v>
      </c>
      <c r="D2348">
        <v>114</v>
      </c>
      <c r="G2348" t="s">
        <v>2339</v>
      </c>
      <c r="H2348" t="s">
        <v>2340</v>
      </c>
      <c r="I2348">
        <v>2</v>
      </c>
      <c r="J2348" t="s">
        <v>2288</v>
      </c>
      <c r="K2348" t="s">
        <v>520</v>
      </c>
      <c r="L2348">
        <v>3</v>
      </c>
      <c r="M2348">
        <v>36</v>
      </c>
      <c r="N2348" t="s">
        <v>607</v>
      </c>
      <c r="O2348" t="s">
        <v>570</v>
      </c>
      <c r="P2348" t="s">
        <v>571</v>
      </c>
      <c r="Q2348" t="s">
        <v>524</v>
      </c>
      <c r="R2348" t="s">
        <v>525</v>
      </c>
      <c r="S2348" t="s">
        <v>526</v>
      </c>
      <c r="T2348" t="s">
        <v>527</v>
      </c>
      <c r="U2348" t="s">
        <v>2289</v>
      </c>
      <c r="V2348" t="s">
        <v>2290</v>
      </c>
      <c r="W2348" t="s">
        <v>1964</v>
      </c>
      <c r="X2348" t="s">
        <v>1965</v>
      </c>
      <c r="Y2348" t="s">
        <v>2303</v>
      </c>
      <c r="Z2348" t="s">
        <v>2304</v>
      </c>
      <c r="AA2348" t="s">
        <v>35</v>
      </c>
      <c r="AB2348">
        <v>-100000</v>
      </c>
      <c r="AC2348">
        <v>0</v>
      </c>
      <c r="AD2348">
        <v>0</v>
      </c>
      <c r="AE2348" s="3">
        <v>-100000</v>
      </c>
      <c r="AF2348" s="3">
        <f t="shared" si="156"/>
        <v>-95000</v>
      </c>
      <c r="AG2348" s="3">
        <v>-195000</v>
      </c>
      <c r="AH2348" s="3">
        <f t="shared" si="157"/>
        <v>-201434.99999999997</v>
      </c>
      <c r="AI2348" s="3">
        <f t="shared" si="158"/>
        <v>-207880.91999999998</v>
      </c>
      <c r="AJ2348">
        <v>0</v>
      </c>
      <c r="AK2348">
        <v>0</v>
      </c>
      <c r="AL2348">
        <v>-63742.37</v>
      </c>
      <c r="AM2348">
        <f t="shared" si="159"/>
        <v>-127484.74</v>
      </c>
      <c r="AN2348">
        <v>-36257.629999999997</v>
      </c>
      <c r="AO2348">
        <v>63.74</v>
      </c>
    </row>
    <row r="2349" spans="1:41" hidden="1" x14ac:dyDescent="0.3">
      <c r="A2349">
        <v>10810</v>
      </c>
      <c r="B2349">
        <v>231566</v>
      </c>
      <c r="C2349">
        <v>263420</v>
      </c>
      <c r="D2349">
        <v>126</v>
      </c>
      <c r="G2349" t="s">
        <v>2341</v>
      </c>
      <c r="H2349" t="s">
        <v>2342</v>
      </c>
      <c r="I2349">
        <v>2</v>
      </c>
      <c r="J2349" t="s">
        <v>2288</v>
      </c>
      <c r="K2349" t="s">
        <v>520</v>
      </c>
      <c r="L2349">
        <v>3</v>
      </c>
      <c r="M2349">
        <v>36</v>
      </c>
      <c r="N2349" t="s">
        <v>607</v>
      </c>
      <c r="O2349" t="s">
        <v>570</v>
      </c>
      <c r="P2349" t="s">
        <v>571</v>
      </c>
      <c r="Q2349" t="s">
        <v>524</v>
      </c>
      <c r="R2349" t="s">
        <v>525</v>
      </c>
      <c r="S2349" t="s">
        <v>526</v>
      </c>
      <c r="T2349" t="s">
        <v>527</v>
      </c>
      <c r="U2349" t="s">
        <v>2289</v>
      </c>
      <c r="V2349" t="s">
        <v>2290</v>
      </c>
      <c r="W2349" t="s">
        <v>541</v>
      </c>
      <c r="X2349" t="s">
        <v>542</v>
      </c>
      <c r="Y2349" t="s">
        <v>2343</v>
      </c>
      <c r="Z2349" t="s">
        <v>2344</v>
      </c>
      <c r="AA2349" t="s">
        <v>43</v>
      </c>
      <c r="AB2349">
        <v>-555351000</v>
      </c>
      <c r="AC2349">
        <v>0</v>
      </c>
      <c r="AD2349">
        <v>0</v>
      </c>
      <c r="AE2349" s="3">
        <v>-555351000</v>
      </c>
      <c r="AF2349" s="3">
        <f t="shared" si="156"/>
        <v>5839000</v>
      </c>
      <c r="AG2349" s="3">
        <v>-549512000</v>
      </c>
      <c r="AH2349" s="3">
        <v>-549696000</v>
      </c>
      <c r="AI2349" s="3">
        <v>-584233000</v>
      </c>
      <c r="AJ2349">
        <v>0</v>
      </c>
      <c r="AK2349">
        <v>0</v>
      </c>
      <c r="AL2349">
        <v>-416513000</v>
      </c>
      <c r="AM2349">
        <f t="shared" si="159"/>
        <v>-833026000</v>
      </c>
      <c r="AN2349">
        <v>-138838000</v>
      </c>
      <c r="AO2349">
        <v>75</v>
      </c>
    </row>
    <row r="2350" spans="1:41" hidden="1" x14ac:dyDescent="0.3">
      <c r="A2350">
        <v>10831</v>
      </c>
      <c r="B2350">
        <v>231518</v>
      </c>
      <c r="C2350">
        <v>263396</v>
      </c>
      <c r="D2350">
        <v>147</v>
      </c>
      <c r="G2350" t="s">
        <v>2345</v>
      </c>
      <c r="H2350" t="s">
        <v>2346</v>
      </c>
      <c r="I2350">
        <v>2</v>
      </c>
      <c r="J2350" t="s">
        <v>2288</v>
      </c>
      <c r="K2350" t="s">
        <v>520</v>
      </c>
      <c r="L2350">
        <v>7</v>
      </c>
      <c r="M2350">
        <v>77</v>
      </c>
      <c r="N2350" t="s">
        <v>849</v>
      </c>
      <c r="O2350" t="s">
        <v>522</v>
      </c>
      <c r="P2350" t="s">
        <v>523</v>
      </c>
      <c r="Q2350" t="s">
        <v>524</v>
      </c>
      <c r="R2350" t="s">
        <v>525</v>
      </c>
      <c r="S2350" t="s">
        <v>526</v>
      </c>
      <c r="T2350" t="s">
        <v>527</v>
      </c>
      <c r="U2350" t="s">
        <v>2289</v>
      </c>
      <c r="V2350" t="s">
        <v>2290</v>
      </c>
      <c r="W2350" t="s">
        <v>530</v>
      </c>
      <c r="X2350" t="s">
        <v>531</v>
      </c>
      <c r="Y2350" t="s">
        <v>2347</v>
      </c>
      <c r="Z2350" t="s">
        <v>2348</v>
      </c>
      <c r="AA2350" t="s">
        <v>38</v>
      </c>
      <c r="AB2350">
        <v>-546719117</v>
      </c>
      <c r="AC2350">
        <v>0</v>
      </c>
      <c r="AD2350">
        <v>0</v>
      </c>
      <c r="AE2350" s="3">
        <v>-546719117</v>
      </c>
      <c r="AF2350" s="3">
        <f t="shared" si="156"/>
        <v>-126941480</v>
      </c>
      <c r="AG2350" s="3">
        <v>-673660597</v>
      </c>
      <c r="AH2350" s="3">
        <f>AG2350*1.06</f>
        <v>-714080232.82000005</v>
      </c>
      <c r="AI2350" s="3">
        <f>AH2350*1.02</f>
        <v>-728361837.47640002</v>
      </c>
      <c r="AJ2350">
        <v>0</v>
      </c>
      <c r="AK2350">
        <v>0</v>
      </c>
      <c r="AL2350">
        <v>-308551952.43000001</v>
      </c>
      <c r="AM2350">
        <f t="shared" si="159"/>
        <v>-617103904.86000001</v>
      </c>
      <c r="AN2350">
        <v>-238167164.56999999</v>
      </c>
      <c r="AO2350">
        <v>56.44</v>
      </c>
    </row>
    <row r="2351" spans="1:41" hidden="1" x14ac:dyDescent="0.3">
      <c r="A2351">
        <v>10852</v>
      </c>
      <c r="B2351">
        <v>199353</v>
      </c>
      <c r="C2351">
        <v>236865</v>
      </c>
      <c r="D2351">
        <v>168</v>
      </c>
      <c r="G2351" t="s">
        <v>2349</v>
      </c>
      <c r="H2351" t="s">
        <v>2350</v>
      </c>
      <c r="I2351">
        <v>2</v>
      </c>
      <c r="J2351" t="s">
        <v>2288</v>
      </c>
      <c r="K2351" t="s">
        <v>520</v>
      </c>
      <c r="L2351">
        <v>6</v>
      </c>
      <c r="M2351">
        <v>61</v>
      </c>
      <c r="N2351" t="s">
        <v>788</v>
      </c>
      <c r="O2351" t="s">
        <v>545</v>
      </c>
      <c r="P2351" t="s">
        <v>546</v>
      </c>
      <c r="Q2351" t="s">
        <v>524</v>
      </c>
      <c r="R2351" t="s">
        <v>525</v>
      </c>
      <c r="S2351" t="s">
        <v>526</v>
      </c>
      <c r="T2351" t="s">
        <v>527</v>
      </c>
      <c r="U2351" t="s">
        <v>2289</v>
      </c>
      <c r="V2351" t="s">
        <v>2290</v>
      </c>
      <c r="W2351" t="s">
        <v>2321</v>
      </c>
      <c r="X2351" t="s">
        <v>2322</v>
      </c>
      <c r="Y2351" t="s">
        <v>2323</v>
      </c>
      <c r="Z2351" t="s">
        <v>2324</v>
      </c>
      <c r="AA2351" t="s">
        <v>32</v>
      </c>
      <c r="AB2351">
        <v>-3088000</v>
      </c>
      <c r="AC2351">
        <v>0</v>
      </c>
      <c r="AD2351">
        <v>0</v>
      </c>
      <c r="AE2351" s="3">
        <v>-3088000</v>
      </c>
      <c r="AF2351" s="3">
        <f t="shared" si="156"/>
        <v>0</v>
      </c>
      <c r="AG2351" s="3">
        <v>-3088000</v>
      </c>
      <c r="AH2351" s="3">
        <f t="shared" ref="AH2351:AH2359" si="160">AG2351*1.033</f>
        <v>-3189903.9999999995</v>
      </c>
      <c r="AI2351" s="3">
        <f t="shared" ref="AI2351:AI2359" si="161">AH2351*1.032</f>
        <v>-3291980.9279999998</v>
      </c>
      <c r="AJ2351">
        <v>0</v>
      </c>
      <c r="AK2351">
        <v>0</v>
      </c>
      <c r="AL2351">
        <v>0</v>
      </c>
      <c r="AM2351">
        <f t="shared" si="159"/>
        <v>0</v>
      </c>
      <c r="AN2351">
        <v>-3088000</v>
      </c>
      <c r="AO2351">
        <v>0</v>
      </c>
    </row>
    <row r="2352" spans="1:41" hidden="1" x14ac:dyDescent="0.3">
      <c r="A2352">
        <v>10853</v>
      </c>
      <c r="B2352">
        <v>199354</v>
      </c>
      <c r="C2352">
        <v>236866</v>
      </c>
      <c r="D2352">
        <v>169</v>
      </c>
      <c r="G2352" t="s">
        <v>2351</v>
      </c>
      <c r="H2352" t="s">
        <v>2352</v>
      </c>
      <c r="I2352">
        <v>2</v>
      </c>
      <c r="J2352" t="s">
        <v>2288</v>
      </c>
      <c r="K2352" t="s">
        <v>520</v>
      </c>
      <c r="L2352">
        <v>6</v>
      </c>
      <c r="M2352">
        <v>61</v>
      </c>
      <c r="N2352" t="s">
        <v>788</v>
      </c>
      <c r="O2352" t="s">
        <v>545</v>
      </c>
      <c r="P2352" t="s">
        <v>546</v>
      </c>
      <c r="Q2352" t="s">
        <v>524</v>
      </c>
      <c r="R2352" t="s">
        <v>525</v>
      </c>
      <c r="S2352" t="s">
        <v>526</v>
      </c>
      <c r="T2352" t="s">
        <v>527</v>
      </c>
      <c r="U2352" t="s">
        <v>2289</v>
      </c>
      <c r="V2352" t="s">
        <v>2290</v>
      </c>
      <c r="W2352" t="s">
        <v>2321</v>
      </c>
      <c r="X2352" t="s">
        <v>2322</v>
      </c>
      <c r="Y2352" t="s">
        <v>2323</v>
      </c>
      <c r="Z2352" t="s">
        <v>2324</v>
      </c>
      <c r="AA2352" t="s">
        <v>32</v>
      </c>
      <c r="AB2352">
        <v>-104400</v>
      </c>
      <c r="AC2352">
        <v>0</v>
      </c>
      <c r="AD2352">
        <v>0</v>
      </c>
      <c r="AE2352" s="3">
        <v>-104400</v>
      </c>
      <c r="AF2352" s="3">
        <f t="shared" si="156"/>
        <v>0</v>
      </c>
      <c r="AG2352" s="3">
        <v>-104400</v>
      </c>
      <c r="AH2352" s="3">
        <f t="shared" si="160"/>
        <v>-107845.2</v>
      </c>
      <c r="AI2352" s="3">
        <f t="shared" si="161"/>
        <v>-111296.2464</v>
      </c>
      <c r="AJ2352">
        <v>0</v>
      </c>
      <c r="AK2352">
        <v>0</v>
      </c>
      <c r="AL2352">
        <v>0</v>
      </c>
      <c r="AM2352">
        <f t="shared" si="159"/>
        <v>0</v>
      </c>
      <c r="AN2352">
        <v>-104400</v>
      </c>
      <c r="AO2352">
        <v>0</v>
      </c>
    </row>
    <row r="2353" spans="1:41" hidden="1" x14ac:dyDescent="0.3">
      <c r="A2353">
        <v>10913</v>
      </c>
      <c r="B2353">
        <v>231505</v>
      </c>
      <c r="C2353">
        <v>263390</v>
      </c>
      <c r="D2353">
        <v>229</v>
      </c>
      <c r="G2353" t="s">
        <v>2353</v>
      </c>
      <c r="H2353" t="s">
        <v>2354</v>
      </c>
      <c r="I2353">
        <v>2</v>
      </c>
      <c r="J2353" t="s">
        <v>2288</v>
      </c>
      <c r="K2353" t="s">
        <v>520</v>
      </c>
      <c r="L2353">
        <v>3</v>
      </c>
      <c r="M2353">
        <v>36</v>
      </c>
      <c r="N2353" t="s">
        <v>607</v>
      </c>
      <c r="O2353" t="s">
        <v>570</v>
      </c>
      <c r="P2353" t="s">
        <v>571</v>
      </c>
      <c r="Q2353" t="s">
        <v>524</v>
      </c>
      <c r="R2353" t="s">
        <v>525</v>
      </c>
      <c r="S2353" t="s">
        <v>526</v>
      </c>
      <c r="T2353" t="s">
        <v>527</v>
      </c>
      <c r="U2353" t="s">
        <v>2289</v>
      </c>
      <c r="V2353" t="s">
        <v>2290</v>
      </c>
      <c r="W2353" t="s">
        <v>556</v>
      </c>
      <c r="X2353" t="s">
        <v>557</v>
      </c>
      <c r="Y2353" t="s">
        <v>2355</v>
      </c>
      <c r="Z2353" t="s">
        <v>2356</v>
      </c>
      <c r="AA2353" t="s">
        <v>36</v>
      </c>
      <c r="AB2353">
        <v>-1475000</v>
      </c>
      <c r="AC2353">
        <v>0</v>
      </c>
      <c r="AD2353">
        <v>0</v>
      </c>
      <c r="AE2353" s="3">
        <v>-1475000</v>
      </c>
      <c r="AF2353" s="3">
        <f t="shared" si="156"/>
        <v>0</v>
      </c>
      <c r="AG2353" s="3">
        <v>-1475000</v>
      </c>
      <c r="AH2353" s="3">
        <f t="shared" si="160"/>
        <v>-1523674.9999999998</v>
      </c>
      <c r="AI2353" s="3">
        <f t="shared" si="161"/>
        <v>-1572432.5999999999</v>
      </c>
      <c r="AJ2353">
        <v>0</v>
      </c>
      <c r="AK2353">
        <v>0</v>
      </c>
      <c r="AL2353" s="3">
        <v>-144805.43</v>
      </c>
      <c r="AM2353">
        <f t="shared" si="159"/>
        <v>-289610.86</v>
      </c>
      <c r="AN2353">
        <v>-1330194.57</v>
      </c>
      <c r="AO2353">
        <v>9.82</v>
      </c>
    </row>
    <row r="2354" spans="1:41" hidden="1" x14ac:dyDescent="0.3">
      <c r="A2354">
        <v>10913</v>
      </c>
      <c r="B2354">
        <v>199220</v>
      </c>
      <c r="C2354">
        <v>236738</v>
      </c>
      <c r="D2354">
        <v>229</v>
      </c>
      <c r="G2354" t="s">
        <v>2353</v>
      </c>
      <c r="H2354" t="s">
        <v>2354</v>
      </c>
      <c r="I2354">
        <v>2</v>
      </c>
      <c r="J2354" t="s">
        <v>2288</v>
      </c>
      <c r="K2354" t="s">
        <v>520</v>
      </c>
      <c r="L2354">
        <v>3</v>
      </c>
      <c r="M2354">
        <v>36</v>
      </c>
      <c r="N2354" t="s">
        <v>607</v>
      </c>
      <c r="O2354" t="s">
        <v>570</v>
      </c>
      <c r="P2354" t="s">
        <v>571</v>
      </c>
      <c r="Q2354" t="s">
        <v>524</v>
      </c>
      <c r="R2354" t="s">
        <v>525</v>
      </c>
      <c r="S2354" t="s">
        <v>526</v>
      </c>
      <c r="T2354" t="s">
        <v>527</v>
      </c>
      <c r="U2354" t="s">
        <v>2289</v>
      </c>
      <c r="V2354" t="s">
        <v>2290</v>
      </c>
      <c r="W2354" t="s">
        <v>556</v>
      </c>
      <c r="X2354" t="s">
        <v>557</v>
      </c>
      <c r="Y2354" t="s">
        <v>2357</v>
      </c>
      <c r="Z2354" t="s">
        <v>2358</v>
      </c>
      <c r="AA2354" t="s">
        <v>36</v>
      </c>
      <c r="AB2354">
        <v>-2000</v>
      </c>
      <c r="AC2354">
        <v>0</v>
      </c>
      <c r="AD2354">
        <v>0</v>
      </c>
      <c r="AE2354" s="3">
        <v>-2000</v>
      </c>
      <c r="AF2354" s="3">
        <f t="shared" si="156"/>
        <v>0</v>
      </c>
      <c r="AG2354" s="3">
        <v>-2000</v>
      </c>
      <c r="AH2354" s="3">
        <f t="shared" si="160"/>
        <v>-2066</v>
      </c>
      <c r="AI2354" s="3">
        <f t="shared" si="161"/>
        <v>-2132.1120000000001</v>
      </c>
      <c r="AJ2354">
        <v>0</v>
      </c>
      <c r="AK2354">
        <v>0</v>
      </c>
      <c r="AL2354" s="3">
        <v>0</v>
      </c>
      <c r="AM2354">
        <f t="shared" si="159"/>
        <v>0</v>
      </c>
      <c r="AN2354">
        <v>-2000</v>
      </c>
      <c r="AO2354">
        <v>0</v>
      </c>
    </row>
    <row r="2355" spans="1:41" hidden="1" x14ac:dyDescent="0.3">
      <c r="A2355">
        <v>10913</v>
      </c>
      <c r="B2355">
        <v>199235</v>
      </c>
      <c r="C2355">
        <v>236752</v>
      </c>
      <c r="D2355">
        <v>229</v>
      </c>
      <c r="G2355" t="s">
        <v>2353</v>
      </c>
      <c r="H2355" t="s">
        <v>2354</v>
      </c>
      <c r="I2355">
        <v>2</v>
      </c>
      <c r="J2355" t="s">
        <v>2288</v>
      </c>
      <c r="K2355" t="s">
        <v>520</v>
      </c>
      <c r="L2355">
        <v>3</v>
      </c>
      <c r="M2355">
        <v>36</v>
      </c>
      <c r="N2355" t="s">
        <v>607</v>
      </c>
      <c r="O2355" t="s">
        <v>570</v>
      </c>
      <c r="P2355" t="s">
        <v>571</v>
      </c>
      <c r="Q2355" t="s">
        <v>524</v>
      </c>
      <c r="R2355" t="s">
        <v>525</v>
      </c>
      <c r="S2355" t="s">
        <v>526</v>
      </c>
      <c r="T2355" t="s">
        <v>527</v>
      </c>
      <c r="U2355" t="s">
        <v>2289</v>
      </c>
      <c r="V2355" t="s">
        <v>2290</v>
      </c>
      <c r="W2355" t="s">
        <v>2315</v>
      </c>
      <c r="X2355" t="s">
        <v>2316</v>
      </c>
      <c r="Y2355" t="s">
        <v>2359</v>
      </c>
      <c r="Z2355" t="s">
        <v>2360</v>
      </c>
      <c r="AA2355" t="s">
        <v>459</v>
      </c>
      <c r="AB2355">
        <v>-50000</v>
      </c>
      <c r="AC2355">
        <v>0</v>
      </c>
      <c r="AD2355">
        <v>0</v>
      </c>
      <c r="AE2355" s="3">
        <v>-50000</v>
      </c>
      <c r="AF2355" s="3">
        <f t="shared" si="156"/>
        <v>0</v>
      </c>
      <c r="AG2355" s="3">
        <v>-50000</v>
      </c>
      <c r="AH2355" s="3">
        <f t="shared" si="160"/>
        <v>-51649.999999999993</v>
      </c>
      <c r="AI2355" s="3">
        <f t="shared" si="161"/>
        <v>-53302.799999999996</v>
      </c>
      <c r="AJ2355">
        <v>0</v>
      </c>
      <c r="AK2355">
        <v>0</v>
      </c>
      <c r="AL2355">
        <v>-5061.29</v>
      </c>
      <c r="AM2355">
        <f t="shared" si="159"/>
        <v>-10122.58</v>
      </c>
      <c r="AN2355">
        <v>-44938.71</v>
      </c>
      <c r="AO2355">
        <v>10.119999999999999</v>
      </c>
    </row>
    <row r="2356" spans="1:41" hidden="1" x14ac:dyDescent="0.3">
      <c r="A2356">
        <v>10924</v>
      </c>
      <c r="B2356">
        <v>209927</v>
      </c>
      <c r="C2356">
        <v>263392</v>
      </c>
      <c r="D2356">
        <v>240</v>
      </c>
      <c r="G2356" t="s">
        <v>2361</v>
      </c>
      <c r="H2356" t="s">
        <v>2362</v>
      </c>
      <c r="I2356">
        <v>2</v>
      </c>
      <c r="J2356" t="s">
        <v>2288</v>
      </c>
      <c r="K2356" t="s">
        <v>520</v>
      </c>
      <c r="L2356">
        <v>5</v>
      </c>
      <c r="M2356">
        <v>83</v>
      </c>
      <c r="N2356" t="s">
        <v>898</v>
      </c>
      <c r="O2356" t="s">
        <v>899</v>
      </c>
      <c r="P2356" t="s">
        <v>900</v>
      </c>
      <c r="Q2356" t="s">
        <v>524</v>
      </c>
      <c r="R2356" t="s">
        <v>525</v>
      </c>
      <c r="S2356" t="s">
        <v>526</v>
      </c>
      <c r="T2356" t="s">
        <v>527</v>
      </c>
      <c r="U2356" t="s">
        <v>2289</v>
      </c>
      <c r="V2356" t="s">
        <v>2290</v>
      </c>
      <c r="W2356" t="s">
        <v>1039</v>
      </c>
      <c r="X2356" t="s">
        <v>1040</v>
      </c>
      <c r="Y2356" t="s">
        <v>2363</v>
      </c>
      <c r="Z2356" t="s">
        <v>2364</v>
      </c>
      <c r="AA2356" t="s">
        <v>37</v>
      </c>
      <c r="AB2356">
        <v>-1859000</v>
      </c>
      <c r="AC2356">
        <v>0</v>
      </c>
      <c r="AD2356">
        <v>0</v>
      </c>
      <c r="AE2356" s="3">
        <v>-1859000</v>
      </c>
      <c r="AF2356" s="3">
        <f t="shared" si="156"/>
        <v>-408100</v>
      </c>
      <c r="AG2356" s="3">
        <v>-2267100</v>
      </c>
      <c r="AH2356" s="3">
        <f t="shared" si="160"/>
        <v>-2341914.2999999998</v>
      </c>
      <c r="AI2356" s="3">
        <f t="shared" si="161"/>
        <v>-2416855.5575999999</v>
      </c>
      <c r="AJ2356">
        <v>0</v>
      </c>
      <c r="AK2356">
        <v>0</v>
      </c>
      <c r="AL2356">
        <v>-1073069.75</v>
      </c>
      <c r="AM2356">
        <f t="shared" si="159"/>
        <v>-2146139.5</v>
      </c>
      <c r="AN2356">
        <v>-785930.25</v>
      </c>
      <c r="AO2356">
        <v>57.72</v>
      </c>
    </row>
    <row r="2357" spans="1:41" hidden="1" x14ac:dyDescent="0.3">
      <c r="A2357">
        <v>10959</v>
      </c>
      <c r="B2357">
        <v>231470</v>
      </c>
      <c r="C2357">
        <v>263372</v>
      </c>
      <c r="D2357">
        <v>275</v>
      </c>
      <c r="G2357" t="s">
        <v>2365</v>
      </c>
      <c r="H2357" t="s">
        <v>2366</v>
      </c>
      <c r="I2357">
        <v>2</v>
      </c>
      <c r="J2357" t="s">
        <v>2288</v>
      </c>
      <c r="K2357" t="s">
        <v>520</v>
      </c>
      <c r="L2357">
        <v>3</v>
      </c>
      <c r="M2357">
        <v>36</v>
      </c>
      <c r="N2357" t="s">
        <v>607</v>
      </c>
      <c r="O2357" t="s">
        <v>570</v>
      </c>
      <c r="P2357" t="s">
        <v>571</v>
      </c>
      <c r="Q2357" t="s">
        <v>524</v>
      </c>
      <c r="R2357" t="s">
        <v>525</v>
      </c>
      <c r="S2357" t="s">
        <v>526</v>
      </c>
      <c r="T2357" t="s">
        <v>527</v>
      </c>
      <c r="U2357" t="s">
        <v>2289</v>
      </c>
      <c r="V2357" t="s">
        <v>2290</v>
      </c>
      <c r="W2357" t="s">
        <v>2367</v>
      </c>
      <c r="X2357" t="s">
        <v>2368</v>
      </c>
      <c r="Y2357" t="s">
        <v>2369</v>
      </c>
      <c r="Z2357" t="s">
        <v>2370</v>
      </c>
      <c r="AA2357" t="s">
        <v>34</v>
      </c>
      <c r="AB2357">
        <v>-12459860</v>
      </c>
      <c r="AC2357">
        <v>0</v>
      </c>
      <c r="AD2357">
        <v>0</v>
      </c>
      <c r="AE2357" s="3">
        <v>-12459860</v>
      </c>
      <c r="AF2357" s="3">
        <f t="shared" si="156"/>
        <v>-3000000</v>
      </c>
      <c r="AG2357" s="3">
        <v>-15459860</v>
      </c>
      <c r="AH2357" s="3">
        <f t="shared" si="160"/>
        <v>-15970035.379999999</v>
      </c>
      <c r="AI2357" s="3">
        <f t="shared" si="161"/>
        <v>-16481076.512159999</v>
      </c>
      <c r="AJ2357">
        <v>0</v>
      </c>
      <c r="AK2357">
        <v>0</v>
      </c>
      <c r="AL2357">
        <v>-16529735.43</v>
      </c>
      <c r="AM2357">
        <f t="shared" si="159"/>
        <v>-33059470.859999999</v>
      </c>
      <c r="AN2357">
        <v>4069875.43</v>
      </c>
      <c r="AO2357">
        <v>132.66</v>
      </c>
    </row>
    <row r="2358" spans="1:41" hidden="1" x14ac:dyDescent="0.3">
      <c r="A2358">
        <v>10959</v>
      </c>
      <c r="B2358">
        <v>231493</v>
      </c>
      <c r="C2358">
        <v>263383</v>
      </c>
      <c r="D2358">
        <v>275</v>
      </c>
      <c r="G2358" t="s">
        <v>2365</v>
      </c>
      <c r="H2358" t="s">
        <v>2366</v>
      </c>
      <c r="I2358">
        <v>2</v>
      </c>
      <c r="J2358" t="s">
        <v>2288</v>
      </c>
      <c r="K2358" t="s">
        <v>520</v>
      </c>
      <c r="L2358">
        <v>3</v>
      </c>
      <c r="M2358">
        <v>36</v>
      </c>
      <c r="N2358" t="s">
        <v>607</v>
      </c>
      <c r="O2358" t="s">
        <v>570</v>
      </c>
      <c r="P2358" t="s">
        <v>571</v>
      </c>
      <c r="Q2358" t="s">
        <v>524</v>
      </c>
      <c r="R2358" t="s">
        <v>525</v>
      </c>
      <c r="S2358" t="s">
        <v>526</v>
      </c>
      <c r="T2358" t="s">
        <v>527</v>
      </c>
      <c r="U2358" t="s">
        <v>2289</v>
      </c>
      <c r="V2358" t="s">
        <v>2290</v>
      </c>
      <c r="W2358" t="s">
        <v>2371</v>
      </c>
      <c r="X2358" t="s">
        <v>2372</v>
      </c>
      <c r="Y2358" t="s">
        <v>2373</v>
      </c>
      <c r="Z2358" t="s">
        <v>2374</v>
      </c>
      <c r="AA2358" t="s">
        <v>34</v>
      </c>
      <c r="AB2358">
        <v>-3029701</v>
      </c>
      <c r="AC2358">
        <v>0</v>
      </c>
      <c r="AD2358">
        <v>0</v>
      </c>
      <c r="AE2358" s="3">
        <v>-3029701</v>
      </c>
      <c r="AF2358" s="3">
        <f t="shared" si="156"/>
        <v>-2000000</v>
      </c>
      <c r="AG2358" s="3">
        <v>-5029701</v>
      </c>
      <c r="AH2358" s="3">
        <f t="shared" si="160"/>
        <v>-5195681.1329999994</v>
      </c>
      <c r="AI2358" s="3">
        <f t="shared" si="161"/>
        <v>-5361942.9292559996</v>
      </c>
      <c r="AJ2358">
        <v>0</v>
      </c>
      <c r="AK2358">
        <v>0</v>
      </c>
      <c r="AL2358">
        <v>2438525.39</v>
      </c>
      <c r="AM2358">
        <f t="shared" si="159"/>
        <v>4877050.78</v>
      </c>
      <c r="AN2358">
        <v>-591175.61</v>
      </c>
      <c r="AO2358">
        <v>80.489999999999995</v>
      </c>
    </row>
    <row r="2359" spans="1:41" hidden="1" x14ac:dyDescent="0.3">
      <c r="A2359">
        <v>10959</v>
      </c>
      <c r="B2359">
        <v>231511</v>
      </c>
      <c r="C2359">
        <v>263393</v>
      </c>
      <c r="D2359">
        <v>275</v>
      </c>
      <c r="G2359" t="s">
        <v>2365</v>
      </c>
      <c r="H2359" t="s">
        <v>2366</v>
      </c>
      <c r="I2359">
        <v>2</v>
      </c>
      <c r="J2359" t="s">
        <v>2288</v>
      </c>
      <c r="K2359" t="s">
        <v>520</v>
      </c>
      <c r="L2359">
        <v>7</v>
      </c>
      <c r="M2359">
        <v>77</v>
      </c>
      <c r="N2359" t="s">
        <v>849</v>
      </c>
      <c r="O2359" t="s">
        <v>522</v>
      </c>
      <c r="P2359" t="s">
        <v>523</v>
      </c>
      <c r="Q2359" t="s">
        <v>524</v>
      </c>
      <c r="R2359" t="s">
        <v>525</v>
      </c>
      <c r="S2359" t="s">
        <v>526</v>
      </c>
      <c r="T2359" t="s">
        <v>527</v>
      </c>
      <c r="U2359" t="s">
        <v>2289</v>
      </c>
      <c r="V2359" t="s">
        <v>2290</v>
      </c>
      <c r="W2359" t="s">
        <v>741</v>
      </c>
      <c r="X2359" t="s">
        <v>742</v>
      </c>
      <c r="Y2359" t="s">
        <v>2375</v>
      </c>
      <c r="Z2359" t="s">
        <v>2376</v>
      </c>
      <c r="AA2359" t="s">
        <v>459</v>
      </c>
      <c r="AB2359">
        <v>-1</v>
      </c>
      <c r="AC2359">
        <v>0</v>
      </c>
      <c r="AD2359">
        <v>0</v>
      </c>
      <c r="AE2359" s="3">
        <v>-1</v>
      </c>
      <c r="AF2359" s="3">
        <f t="shared" ref="AF2359:AF2390" si="162">AG2359-AE2359</f>
        <v>0</v>
      </c>
      <c r="AG2359" s="3">
        <v>-1</v>
      </c>
      <c r="AH2359" s="3">
        <f t="shared" si="160"/>
        <v>-1.0329999999999999</v>
      </c>
      <c r="AI2359" s="3">
        <f t="shared" si="161"/>
        <v>-1.0660559999999999</v>
      </c>
      <c r="AJ2359">
        <v>0</v>
      </c>
      <c r="AK2359">
        <v>0</v>
      </c>
      <c r="AL2359">
        <v>0</v>
      </c>
      <c r="AM2359">
        <f t="shared" si="159"/>
        <v>0</v>
      </c>
      <c r="AN2359">
        <v>-1</v>
      </c>
      <c r="AO2359">
        <v>0</v>
      </c>
    </row>
    <row r="2360" spans="1:41" hidden="1" x14ac:dyDescent="0.3">
      <c r="A2360">
        <v>10980</v>
      </c>
      <c r="B2360">
        <v>231563</v>
      </c>
      <c r="C2360">
        <v>263417</v>
      </c>
      <c r="D2360">
        <v>296</v>
      </c>
      <c r="G2360" t="s">
        <v>2377</v>
      </c>
      <c r="H2360" t="s">
        <v>2378</v>
      </c>
      <c r="I2360">
        <v>2</v>
      </c>
      <c r="J2360" t="s">
        <v>2288</v>
      </c>
      <c r="K2360" t="s">
        <v>520</v>
      </c>
      <c r="L2360">
        <v>7</v>
      </c>
      <c r="M2360">
        <v>76</v>
      </c>
      <c r="N2360" t="s">
        <v>521</v>
      </c>
      <c r="O2360" t="s">
        <v>522</v>
      </c>
      <c r="P2360" t="s">
        <v>523</v>
      </c>
      <c r="Q2360" t="s">
        <v>524</v>
      </c>
      <c r="R2360" t="s">
        <v>525</v>
      </c>
      <c r="S2360" t="s">
        <v>526</v>
      </c>
      <c r="T2360" t="s">
        <v>527</v>
      </c>
      <c r="U2360" t="s">
        <v>2289</v>
      </c>
      <c r="V2360" t="s">
        <v>2290</v>
      </c>
      <c r="W2360" t="s">
        <v>2265</v>
      </c>
      <c r="X2360" t="s">
        <v>2266</v>
      </c>
      <c r="Y2360" t="s">
        <v>2379</v>
      </c>
      <c r="Z2360" t="s">
        <v>2380</v>
      </c>
      <c r="AA2360" t="s">
        <v>43</v>
      </c>
      <c r="AB2360">
        <v>-10536000</v>
      </c>
      <c r="AC2360">
        <v>0</v>
      </c>
      <c r="AD2360">
        <v>0</v>
      </c>
      <c r="AE2360" s="3">
        <v>-10536000</v>
      </c>
      <c r="AF2360" s="3">
        <f t="shared" si="162"/>
        <v>-17605000</v>
      </c>
      <c r="AG2360" s="3">
        <v>-28141000</v>
      </c>
      <c r="AH2360" s="3">
        <v>-13407000</v>
      </c>
      <c r="AI2360" s="3">
        <v>-13832000</v>
      </c>
      <c r="AJ2360">
        <v>0</v>
      </c>
      <c r="AK2360">
        <v>0</v>
      </c>
      <c r="AL2360">
        <v>-8359789.9199999999</v>
      </c>
      <c r="AM2360">
        <f t="shared" si="159"/>
        <v>-16719579.84</v>
      </c>
      <c r="AN2360">
        <v>-2176210.08</v>
      </c>
      <c r="AO2360">
        <v>79.349999999999994</v>
      </c>
    </row>
    <row r="2361" spans="1:41" hidden="1" x14ac:dyDescent="0.3">
      <c r="A2361">
        <v>10990</v>
      </c>
      <c r="B2361">
        <v>231507</v>
      </c>
      <c r="C2361">
        <v>263391</v>
      </c>
      <c r="D2361">
        <v>306</v>
      </c>
      <c r="G2361" t="s">
        <v>2381</v>
      </c>
      <c r="H2361" t="s">
        <v>2382</v>
      </c>
      <c r="I2361">
        <v>2</v>
      </c>
      <c r="J2361" t="s">
        <v>2288</v>
      </c>
      <c r="K2361" t="s">
        <v>520</v>
      </c>
      <c r="L2361">
        <v>5</v>
      </c>
      <c r="M2361">
        <v>83</v>
      </c>
      <c r="N2361" t="s">
        <v>898</v>
      </c>
      <c r="O2361" t="s">
        <v>899</v>
      </c>
      <c r="P2361" t="s">
        <v>900</v>
      </c>
      <c r="Q2361" t="s">
        <v>524</v>
      </c>
      <c r="R2361" t="s">
        <v>525</v>
      </c>
      <c r="S2361" t="s">
        <v>526</v>
      </c>
      <c r="T2361" t="s">
        <v>527</v>
      </c>
      <c r="U2361" t="s">
        <v>2289</v>
      </c>
      <c r="V2361" t="s">
        <v>2290</v>
      </c>
      <c r="W2361" t="s">
        <v>556</v>
      </c>
      <c r="X2361" t="s">
        <v>557</v>
      </c>
      <c r="Y2361" t="s">
        <v>2383</v>
      </c>
      <c r="Z2361" t="s">
        <v>2384</v>
      </c>
      <c r="AA2361" t="s">
        <v>36</v>
      </c>
      <c r="AB2361">
        <v>-5000000</v>
      </c>
      <c r="AC2361">
        <v>0</v>
      </c>
      <c r="AD2361">
        <v>0</v>
      </c>
      <c r="AE2361" s="3">
        <v>-5000000</v>
      </c>
      <c r="AF2361" s="3">
        <f t="shared" si="162"/>
        <v>0</v>
      </c>
      <c r="AG2361" s="3">
        <v>-5000000</v>
      </c>
      <c r="AH2361" s="3">
        <f>AG2361*1.033</f>
        <v>-5165000</v>
      </c>
      <c r="AI2361" s="3">
        <f>AH2361*1.032</f>
        <v>-5330280</v>
      </c>
      <c r="AJ2361">
        <v>0</v>
      </c>
      <c r="AK2361">
        <v>0</v>
      </c>
      <c r="AL2361" s="3">
        <v>-350359.25</v>
      </c>
      <c r="AM2361">
        <f t="shared" ref="AM2361:AM2388" si="163">AL2361*2</f>
        <v>-700718.5</v>
      </c>
      <c r="AN2361">
        <v>-4649640.75</v>
      </c>
      <c r="AO2361">
        <v>7.01</v>
      </c>
    </row>
    <row r="2362" spans="1:41" hidden="1" x14ac:dyDescent="0.3">
      <c r="A2362">
        <v>11017</v>
      </c>
      <c r="B2362">
        <v>231561</v>
      </c>
      <c r="C2362">
        <v>263415</v>
      </c>
      <c r="D2362">
        <v>333</v>
      </c>
      <c r="G2362" t="s">
        <v>2385</v>
      </c>
      <c r="H2362" t="s">
        <v>2386</v>
      </c>
      <c r="I2362">
        <v>2</v>
      </c>
      <c r="J2362" t="s">
        <v>2288</v>
      </c>
      <c r="K2362" t="s">
        <v>520</v>
      </c>
      <c r="L2362">
        <v>6</v>
      </c>
      <c r="M2362">
        <v>64</v>
      </c>
      <c r="N2362" t="s">
        <v>626</v>
      </c>
      <c r="O2362" t="s">
        <v>627</v>
      </c>
      <c r="P2362" t="s">
        <v>628</v>
      </c>
      <c r="Q2362" t="s">
        <v>524</v>
      </c>
      <c r="R2362" t="s">
        <v>525</v>
      </c>
      <c r="S2362" t="s">
        <v>526</v>
      </c>
      <c r="T2362" t="s">
        <v>527</v>
      </c>
      <c r="U2362" t="s">
        <v>2289</v>
      </c>
      <c r="V2362" t="s">
        <v>2290</v>
      </c>
      <c r="W2362" t="s">
        <v>1765</v>
      </c>
      <c r="X2362" t="s">
        <v>1766</v>
      </c>
      <c r="Y2362" t="s">
        <v>2387</v>
      </c>
      <c r="Z2362" t="s">
        <v>2388</v>
      </c>
      <c r="AA2362" t="s">
        <v>43</v>
      </c>
      <c r="AB2362">
        <v>-4811000</v>
      </c>
      <c r="AC2362">
        <v>0</v>
      </c>
      <c r="AD2362">
        <v>0</v>
      </c>
      <c r="AE2362" s="3">
        <v>-4811000</v>
      </c>
      <c r="AF2362" s="3">
        <f t="shared" si="162"/>
        <v>-400000</v>
      </c>
      <c r="AG2362" s="3">
        <v>-5211000</v>
      </c>
      <c r="AH2362" s="3">
        <v>0</v>
      </c>
      <c r="AI2362" s="3">
        <v>0</v>
      </c>
      <c r="AJ2362">
        <v>0</v>
      </c>
      <c r="AK2362">
        <v>0</v>
      </c>
      <c r="AL2362">
        <v>-4811000</v>
      </c>
      <c r="AM2362">
        <f t="shared" si="163"/>
        <v>-9622000</v>
      </c>
      <c r="AN2362">
        <v>0</v>
      </c>
      <c r="AO2362">
        <v>100</v>
      </c>
    </row>
    <row r="2363" spans="1:41" hidden="1" x14ac:dyDescent="0.3">
      <c r="A2363">
        <v>11018</v>
      </c>
      <c r="B2363">
        <v>209097</v>
      </c>
      <c r="C2363">
        <v>246463</v>
      </c>
      <c r="D2363">
        <v>334</v>
      </c>
      <c r="G2363" t="s">
        <v>2389</v>
      </c>
      <c r="H2363" t="s">
        <v>2390</v>
      </c>
      <c r="I2363">
        <v>2</v>
      </c>
      <c r="J2363" t="s">
        <v>2288</v>
      </c>
      <c r="K2363" t="s">
        <v>520</v>
      </c>
      <c r="L2363">
        <v>7</v>
      </c>
      <c r="M2363">
        <v>76</v>
      </c>
      <c r="N2363" t="s">
        <v>521</v>
      </c>
      <c r="O2363" t="s">
        <v>522</v>
      </c>
      <c r="P2363" t="s">
        <v>523</v>
      </c>
      <c r="Q2363" t="s">
        <v>524</v>
      </c>
      <c r="R2363" t="s">
        <v>525</v>
      </c>
      <c r="S2363" t="s">
        <v>526</v>
      </c>
      <c r="T2363" t="s">
        <v>527</v>
      </c>
      <c r="U2363" t="s">
        <v>2289</v>
      </c>
      <c r="V2363" t="s">
        <v>2290</v>
      </c>
      <c r="W2363" t="s">
        <v>530</v>
      </c>
      <c r="X2363" t="s">
        <v>531</v>
      </c>
      <c r="Y2363" t="s">
        <v>2391</v>
      </c>
      <c r="Z2363" t="s">
        <v>2392</v>
      </c>
      <c r="AA2363" t="s">
        <v>38</v>
      </c>
      <c r="AB2363">
        <v>-20000000</v>
      </c>
      <c r="AC2363">
        <v>0</v>
      </c>
      <c r="AD2363">
        <v>0</v>
      </c>
      <c r="AE2363" s="3">
        <v>-20000000</v>
      </c>
      <c r="AF2363" s="3">
        <f t="shared" si="162"/>
        <v>0</v>
      </c>
      <c r="AG2363" s="3">
        <v>-20000000</v>
      </c>
      <c r="AH2363" s="3">
        <f>AG2363*1.06</f>
        <v>-21200000</v>
      </c>
      <c r="AI2363" s="3">
        <f>AH2363*1.02</f>
        <v>-21624000</v>
      </c>
      <c r="AJ2363">
        <v>0</v>
      </c>
      <c r="AK2363">
        <v>0</v>
      </c>
      <c r="AL2363">
        <v>0</v>
      </c>
      <c r="AM2363">
        <f t="shared" si="163"/>
        <v>0</v>
      </c>
      <c r="AN2363">
        <v>-20000000</v>
      </c>
      <c r="AO2363">
        <v>0</v>
      </c>
    </row>
    <row r="2364" spans="1:41" hidden="1" x14ac:dyDescent="0.3">
      <c r="A2364">
        <v>11045</v>
      </c>
      <c r="B2364">
        <v>231492</v>
      </c>
      <c r="C2364">
        <v>263381</v>
      </c>
      <c r="D2364">
        <v>361</v>
      </c>
      <c r="G2364" t="s">
        <v>2393</v>
      </c>
      <c r="H2364" t="s">
        <v>2394</v>
      </c>
      <c r="I2364">
        <v>2</v>
      </c>
      <c r="J2364" t="s">
        <v>2288</v>
      </c>
      <c r="K2364" t="s">
        <v>520</v>
      </c>
      <c r="L2364">
        <v>3</v>
      </c>
      <c r="M2364">
        <v>34</v>
      </c>
      <c r="N2364" t="s">
        <v>719</v>
      </c>
      <c r="O2364" t="s">
        <v>570</v>
      </c>
      <c r="P2364" t="s">
        <v>571</v>
      </c>
      <c r="Q2364" t="s">
        <v>524</v>
      </c>
      <c r="R2364" t="s">
        <v>525</v>
      </c>
      <c r="S2364" t="s">
        <v>526</v>
      </c>
      <c r="T2364" t="s">
        <v>527</v>
      </c>
      <c r="U2364" t="s">
        <v>2289</v>
      </c>
      <c r="V2364" t="s">
        <v>2290</v>
      </c>
      <c r="W2364" t="s">
        <v>2395</v>
      </c>
      <c r="X2364" t="s">
        <v>2396</v>
      </c>
      <c r="Y2364" t="s">
        <v>2397</v>
      </c>
      <c r="Z2364" t="s">
        <v>2398</v>
      </c>
      <c r="AA2364" t="s">
        <v>33</v>
      </c>
      <c r="AB2364">
        <v>-31906502</v>
      </c>
      <c r="AC2364">
        <v>0</v>
      </c>
      <c r="AD2364">
        <v>0</v>
      </c>
      <c r="AE2364" s="3">
        <v>-31906502</v>
      </c>
      <c r="AF2364" s="3">
        <f t="shared" si="162"/>
        <v>-5100000</v>
      </c>
      <c r="AG2364" s="3">
        <v>-37006502</v>
      </c>
      <c r="AH2364" s="3">
        <f>AG2364*1.033</f>
        <v>-38227716.566</v>
      </c>
      <c r="AI2364" s="3">
        <f>AH2364*1.032</f>
        <v>-39451003.496112004</v>
      </c>
      <c r="AJ2364">
        <v>0</v>
      </c>
      <c r="AK2364">
        <v>0</v>
      </c>
      <c r="AL2364">
        <v>-15063585.68</v>
      </c>
      <c r="AM2364">
        <f t="shared" si="163"/>
        <v>-30127171.359999999</v>
      </c>
      <c r="AN2364">
        <v>-16842916.32</v>
      </c>
      <c r="AO2364">
        <v>47.21</v>
      </c>
    </row>
    <row r="2365" spans="1:41" hidden="1" x14ac:dyDescent="0.3">
      <c r="A2365">
        <v>11051</v>
      </c>
      <c r="B2365">
        <v>199250</v>
      </c>
      <c r="C2365">
        <v>236766</v>
      </c>
      <c r="D2365">
        <v>367</v>
      </c>
      <c r="G2365" t="s">
        <v>2399</v>
      </c>
      <c r="H2365" t="s">
        <v>2400</v>
      </c>
      <c r="I2365">
        <v>2</v>
      </c>
      <c r="J2365" t="s">
        <v>2288</v>
      </c>
      <c r="K2365" t="s">
        <v>520</v>
      </c>
      <c r="L2365">
        <v>10</v>
      </c>
      <c r="M2365">
        <v>106</v>
      </c>
      <c r="N2365" t="s">
        <v>1161</v>
      </c>
      <c r="O2365" t="s">
        <v>565</v>
      </c>
      <c r="P2365" t="s">
        <v>566</v>
      </c>
      <c r="Q2365" t="s">
        <v>524</v>
      </c>
      <c r="R2365" t="s">
        <v>525</v>
      </c>
      <c r="S2365" t="s">
        <v>526</v>
      </c>
      <c r="T2365" t="s">
        <v>527</v>
      </c>
      <c r="U2365" t="s">
        <v>2289</v>
      </c>
      <c r="V2365" t="s">
        <v>2290</v>
      </c>
      <c r="W2365" t="s">
        <v>1964</v>
      </c>
      <c r="X2365" t="s">
        <v>1965</v>
      </c>
      <c r="Y2365" t="s">
        <v>2303</v>
      </c>
      <c r="Z2365" t="s">
        <v>2304</v>
      </c>
      <c r="AA2365" t="s">
        <v>35</v>
      </c>
      <c r="AB2365">
        <v>-7000</v>
      </c>
      <c r="AC2365">
        <v>0</v>
      </c>
      <c r="AD2365">
        <v>0</v>
      </c>
      <c r="AE2365" s="3">
        <v>-7000</v>
      </c>
      <c r="AF2365" s="3">
        <f t="shared" si="162"/>
        <v>0</v>
      </c>
      <c r="AG2365" s="3">
        <v>-7000</v>
      </c>
      <c r="AH2365" s="3">
        <f>AG2365*1.033</f>
        <v>-7230.9999999999991</v>
      </c>
      <c r="AI2365" s="3">
        <f>AH2365*1.032</f>
        <v>-7462.3919999999989</v>
      </c>
      <c r="AJ2365">
        <v>0</v>
      </c>
      <c r="AK2365">
        <v>0</v>
      </c>
      <c r="AL2365">
        <v>0</v>
      </c>
      <c r="AM2365">
        <f t="shared" si="163"/>
        <v>0</v>
      </c>
      <c r="AN2365">
        <v>-7000</v>
      </c>
      <c r="AO2365">
        <v>0</v>
      </c>
    </row>
    <row r="2366" spans="1:41" hidden="1" x14ac:dyDescent="0.3">
      <c r="A2366">
        <v>11098</v>
      </c>
      <c r="B2366">
        <v>231500</v>
      </c>
      <c r="C2366">
        <v>263387</v>
      </c>
      <c r="D2366">
        <v>414</v>
      </c>
      <c r="G2366" t="s">
        <v>2401</v>
      </c>
      <c r="H2366" t="s">
        <v>2402</v>
      </c>
      <c r="I2366">
        <v>2</v>
      </c>
      <c r="J2366" t="s">
        <v>2288</v>
      </c>
      <c r="K2366" t="s">
        <v>520</v>
      </c>
      <c r="L2366">
        <v>5</v>
      </c>
      <c r="M2366">
        <v>83</v>
      </c>
      <c r="N2366" t="s">
        <v>898</v>
      </c>
      <c r="O2366" t="s">
        <v>899</v>
      </c>
      <c r="P2366" t="s">
        <v>900</v>
      </c>
      <c r="Q2366" t="s">
        <v>524</v>
      </c>
      <c r="R2366" t="s">
        <v>525</v>
      </c>
      <c r="S2366" t="s">
        <v>526</v>
      </c>
      <c r="T2366" t="s">
        <v>527</v>
      </c>
      <c r="U2366" t="s">
        <v>2289</v>
      </c>
      <c r="V2366" t="s">
        <v>2290</v>
      </c>
      <c r="W2366" t="s">
        <v>1964</v>
      </c>
      <c r="X2366" t="s">
        <v>1965</v>
      </c>
      <c r="Y2366" t="s">
        <v>2303</v>
      </c>
      <c r="Z2366" t="s">
        <v>2304</v>
      </c>
      <c r="AA2366" t="s">
        <v>35</v>
      </c>
      <c r="AB2366">
        <v>-100000</v>
      </c>
      <c r="AC2366">
        <v>0</v>
      </c>
      <c r="AD2366">
        <v>0</v>
      </c>
      <c r="AE2366" s="3">
        <v>-100000</v>
      </c>
      <c r="AF2366" s="3">
        <f t="shared" si="162"/>
        <v>0</v>
      </c>
      <c r="AG2366" s="3">
        <v>-100000</v>
      </c>
      <c r="AH2366" s="3">
        <f>AG2366*1.033</f>
        <v>-103299.99999999999</v>
      </c>
      <c r="AI2366" s="3">
        <f>AH2366*1.032</f>
        <v>-106605.59999999999</v>
      </c>
      <c r="AJ2366">
        <v>0</v>
      </c>
      <c r="AK2366">
        <v>0</v>
      </c>
      <c r="AL2366">
        <v>-1834.85</v>
      </c>
      <c r="AM2366">
        <f t="shared" si="163"/>
        <v>-3669.7</v>
      </c>
      <c r="AN2366">
        <v>-98165.15</v>
      </c>
      <c r="AO2366">
        <v>1.83</v>
      </c>
    </row>
    <row r="2367" spans="1:41" hidden="1" x14ac:dyDescent="0.3">
      <c r="A2367">
        <v>11107</v>
      </c>
      <c r="B2367">
        <v>199504</v>
      </c>
      <c r="C2367">
        <v>237014</v>
      </c>
      <c r="D2367">
        <v>423</v>
      </c>
      <c r="G2367" t="s">
        <v>2403</v>
      </c>
      <c r="H2367" t="s">
        <v>2404</v>
      </c>
      <c r="I2367">
        <v>2</v>
      </c>
      <c r="J2367" t="s">
        <v>2288</v>
      </c>
      <c r="K2367" t="s">
        <v>520</v>
      </c>
      <c r="L2367">
        <v>6</v>
      </c>
      <c r="M2367">
        <v>75</v>
      </c>
      <c r="N2367" t="s">
        <v>635</v>
      </c>
      <c r="O2367" t="s">
        <v>636</v>
      </c>
      <c r="P2367" t="s">
        <v>637</v>
      </c>
      <c r="Q2367" t="s">
        <v>524</v>
      </c>
      <c r="R2367" t="s">
        <v>525</v>
      </c>
      <c r="S2367" t="s">
        <v>526</v>
      </c>
      <c r="T2367" t="s">
        <v>527</v>
      </c>
      <c r="U2367" t="s">
        <v>2289</v>
      </c>
      <c r="V2367" t="s">
        <v>2290</v>
      </c>
      <c r="W2367" t="s">
        <v>2405</v>
      </c>
      <c r="X2367" t="s">
        <v>2406</v>
      </c>
      <c r="Y2367" t="s">
        <v>2407</v>
      </c>
      <c r="Z2367" t="s">
        <v>2408</v>
      </c>
      <c r="AA2367" t="s">
        <v>40</v>
      </c>
      <c r="AB2367">
        <v>-1487000</v>
      </c>
      <c r="AC2367">
        <v>0</v>
      </c>
      <c r="AD2367">
        <v>0</v>
      </c>
      <c r="AE2367" s="3">
        <v>-1487000</v>
      </c>
      <c r="AF2367" s="3">
        <f t="shared" si="162"/>
        <v>0</v>
      </c>
      <c r="AG2367" s="3">
        <v>-1487000</v>
      </c>
      <c r="AH2367" s="3">
        <f>AG2367*1.033</f>
        <v>-1536070.9999999998</v>
      </c>
      <c r="AI2367" s="3">
        <f>AH2367*1.032</f>
        <v>-1585225.2719999999</v>
      </c>
      <c r="AJ2367">
        <v>0</v>
      </c>
      <c r="AK2367">
        <v>0</v>
      </c>
      <c r="AL2367">
        <v>-228454</v>
      </c>
      <c r="AM2367">
        <f t="shared" si="163"/>
        <v>-456908</v>
      </c>
      <c r="AN2367">
        <v>-1258546</v>
      </c>
      <c r="AO2367">
        <v>15.36</v>
      </c>
    </row>
    <row r="2368" spans="1:41" hidden="1" x14ac:dyDescent="0.3">
      <c r="A2368">
        <v>11114</v>
      </c>
      <c r="B2368">
        <v>209098</v>
      </c>
      <c r="C2368">
        <v>246464</v>
      </c>
      <c r="D2368">
        <v>430</v>
      </c>
      <c r="G2368" t="s">
        <v>2409</v>
      </c>
      <c r="H2368" t="s">
        <v>2410</v>
      </c>
      <c r="I2368">
        <v>2</v>
      </c>
      <c r="J2368" t="s">
        <v>2288</v>
      </c>
      <c r="K2368" t="s">
        <v>520</v>
      </c>
      <c r="L2368">
        <v>7</v>
      </c>
      <c r="M2368">
        <v>76</v>
      </c>
      <c r="N2368" t="s">
        <v>521</v>
      </c>
      <c r="O2368" t="s">
        <v>522</v>
      </c>
      <c r="P2368" t="s">
        <v>523</v>
      </c>
      <c r="Q2368" t="s">
        <v>524</v>
      </c>
      <c r="R2368" t="s">
        <v>525</v>
      </c>
      <c r="S2368" t="s">
        <v>526</v>
      </c>
      <c r="T2368" t="s">
        <v>527</v>
      </c>
      <c r="U2368" t="s">
        <v>2289</v>
      </c>
      <c r="V2368" t="s">
        <v>2290</v>
      </c>
      <c r="W2368" t="s">
        <v>530</v>
      </c>
      <c r="X2368" t="s">
        <v>531</v>
      </c>
      <c r="Y2368" t="s">
        <v>2411</v>
      </c>
      <c r="Z2368" t="s">
        <v>2412</v>
      </c>
      <c r="AA2368" t="s">
        <v>38</v>
      </c>
      <c r="AB2368">
        <v>-10500000</v>
      </c>
      <c r="AC2368">
        <v>0</v>
      </c>
      <c r="AD2368">
        <v>0</v>
      </c>
      <c r="AE2368" s="3">
        <v>-10500000</v>
      </c>
      <c r="AF2368" s="3">
        <f t="shared" si="162"/>
        <v>0</v>
      </c>
      <c r="AG2368" s="3">
        <v>-10500000</v>
      </c>
      <c r="AH2368" s="3">
        <f>AG2368*1.06</f>
        <v>-11130000</v>
      </c>
      <c r="AI2368" s="3">
        <f>AH2368*1.02</f>
        <v>-11352600</v>
      </c>
      <c r="AJ2368">
        <v>0</v>
      </c>
      <c r="AK2368">
        <v>0</v>
      </c>
      <c r="AL2368">
        <v>0</v>
      </c>
      <c r="AM2368">
        <f t="shared" si="163"/>
        <v>0</v>
      </c>
      <c r="AN2368">
        <v>-10500000</v>
      </c>
      <c r="AO2368">
        <v>0</v>
      </c>
    </row>
    <row r="2369" spans="1:41" hidden="1" x14ac:dyDescent="0.3">
      <c r="A2369">
        <v>11139</v>
      </c>
      <c r="B2369">
        <v>199317</v>
      </c>
      <c r="C2369">
        <v>236830</v>
      </c>
      <c r="D2369">
        <v>455</v>
      </c>
      <c r="G2369" t="s">
        <v>2413</v>
      </c>
      <c r="H2369" t="s">
        <v>2414</v>
      </c>
      <c r="I2369">
        <v>2</v>
      </c>
      <c r="J2369" t="s">
        <v>2288</v>
      </c>
      <c r="K2369" t="s">
        <v>520</v>
      </c>
      <c r="L2369">
        <v>6</v>
      </c>
      <c r="M2369">
        <v>68</v>
      </c>
      <c r="N2369" t="s">
        <v>926</v>
      </c>
      <c r="O2369" t="s">
        <v>927</v>
      </c>
      <c r="P2369" t="s">
        <v>928</v>
      </c>
      <c r="Q2369" t="s">
        <v>524</v>
      </c>
      <c r="R2369" t="s">
        <v>525</v>
      </c>
      <c r="S2369" t="s">
        <v>526</v>
      </c>
      <c r="T2369" t="s">
        <v>527</v>
      </c>
      <c r="U2369" t="s">
        <v>2289</v>
      </c>
      <c r="V2369" t="s">
        <v>2290</v>
      </c>
      <c r="W2369" t="s">
        <v>2405</v>
      </c>
      <c r="X2369" t="s">
        <v>2406</v>
      </c>
      <c r="Y2369" t="s">
        <v>2415</v>
      </c>
      <c r="Z2369" t="s">
        <v>2416</v>
      </c>
      <c r="AA2369" t="s">
        <v>40</v>
      </c>
      <c r="AB2369">
        <v>-3000</v>
      </c>
      <c r="AC2369">
        <v>0</v>
      </c>
      <c r="AD2369">
        <v>0</v>
      </c>
      <c r="AE2369" s="3">
        <v>-3000</v>
      </c>
      <c r="AF2369" s="3">
        <f t="shared" si="162"/>
        <v>0</v>
      </c>
      <c r="AG2369" s="3">
        <v>-3000</v>
      </c>
      <c r="AH2369" s="3">
        <f>AG2369*1.033</f>
        <v>-3098.9999999999995</v>
      </c>
      <c r="AI2369" s="3">
        <f>AH2369*1.032</f>
        <v>-3198.1679999999997</v>
      </c>
      <c r="AJ2369">
        <v>0</v>
      </c>
      <c r="AK2369">
        <v>0</v>
      </c>
      <c r="AL2369">
        <v>-18274</v>
      </c>
      <c r="AM2369">
        <f t="shared" si="163"/>
        <v>-36548</v>
      </c>
      <c r="AN2369">
        <v>15274</v>
      </c>
      <c r="AO2369">
        <v>609.13</v>
      </c>
    </row>
    <row r="2370" spans="1:41" hidden="1" x14ac:dyDescent="0.3">
      <c r="A2370">
        <v>11158</v>
      </c>
      <c r="B2370">
        <v>199342</v>
      </c>
      <c r="C2370">
        <v>236854</v>
      </c>
      <c r="D2370">
        <v>474</v>
      </c>
      <c r="G2370" t="s">
        <v>2417</v>
      </c>
      <c r="H2370" t="s">
        <v>2418</v>
      </c>
      <c r="I2370">
        <v>2</v>
      </c>
      <c r="J2370" t="s">
        <v>2288</v>
      </c>
      <c r="K2370" t="s">
        <v>520</v>
      </c>
      <c r="L2370">
        <v>6</v>
      </c>
      <c r="M2370">
        <v>68</v>
      </c>
      <c r="N2370" t="s">
        <v>926</v>
      </c>
      <c r="O2370" t="s">
        <v>927</v>
      </c>
      <c r="P2370" t="s">
        <v>928</v>
      </c>
      <c r="Q2370" t="s">
        <v>524</v>
      </c>
      <c r="R2370" t="s">
        <v>525</v>
      </c>
      <c r="S2370" t="s">
        <v>526</v>
      </c>
      <c r="T2370" t="s">
        <v>527</v>
      </c>
      <c r="U2370" t="s">
        <v>2289</v>
      </c>
      <c r="V2370" t="s">
        <v>2290</v>
      </c>
      <c r="W2370" t="s">
        <v>2315</v>
      </c>
      <c r="X2370" t="s">
        <v>2316</v>
      </c>
      <c r="Y2370" t="s">
        <v>2419</v>
      </c>
      <c r="Z2370" t="s">
        <v>2420</v>
      </c>
      <c r="AA2370" t="s">
        <v>459</v>
      </c>
      <c r="AB2370">
        <v>-40000</v>
      </c>
      <c r="AC2370">
        <v>0</v>
      </c>
      <c r="AD2370">
        <v>0</v>
      </c>
      <c r="AE2370" s="3">
        <v>-40000</v>
      </c>
      <c r="AF2370" s="3">
        <f t="shared" si="162"/>
        <v>0</v>
      </c>
      <c r="AG2370" s="3">
        <v>-40000</v>
      </c>
      <c r="AH2370" s="3">
        <f>AG2370*1.033</f>
        <v>-41320</v>
      </c>
      <c r="AI2370" s="3">
        <f>AH2370*1.032</f>
        <v>-42642.239999999998</v>
      </c>
      <c r="AJ2370">
        <v>0</v>
      </c>
      <c r="AK2370">
        <v>0</v>
      </c>
      <c r="AL2370">
        <v>-21539.14</v>
      </c>
      <c r="AM2370">
        <f t="shared" si="163"/>
        <v>-43078.28</v>
      </c>
      <c r="AN2370">
        <v>-18460.86</v>
      </c>
      <c r="AO2370">
        <v>53.85</v>
      </c>
    </row>
    <row r="2371" spans="1:41" hidden="1" x14ac:dyDescent="0.3">
      <c r="A2371">
        <v>11190</v>
      </c>
      <c r="B2371">
        <v>199167</v>
      </c>
      <c r="C2371">
        <v>236689</v>
      </c>
      <c r="D2371">
        <v>506</v>
      </c>
      <c r="G2371" t="s">
        <v>2421</v>
      </c>
      <c r="H2371" t="s">
        <v>2422</v>
      </c>
      <c r="I2371">
        <v>2</v>
      </c>
      <c r="J2371" t="s">
        <v>2288</v>
      </c>
      <c r="K2371" t="s">
        <v>520</v>
      </c>
      <c r="L2371">
        <v>2</v>
      </c>
      <c r="M2371">
        <v>26</v>
      </c>
      <c r="N2371" t="s">
        <v>767</v>
      </c>
      <c r="O2371" t="s">
        <v>768</v>
      </c>
      <c r="P2371" t="s">
        <v>769</v>
      </c>
      <c r="Q2371" t="s">
        <v>524</v>
      </c>
      <c r="R2371" t="s">
        <v>525</v>
      </c>
      <c r="S2371" t="s">
        <v>526</v>
      </c>
      <c r="T2371" t="s">
        <v>527</v>
      </c>
      <c r="U2371" t="s">
        <v>2289</v>
      </c>
      <c r="V2371" t="s">
        <v>2290</v>
      </c>
      <c r="W2371" t="s">
        <v>1964</v>
      </c>
      <c r="X2371" t="s">
        <v>1965</v>
      </c>
      <c r="Y2371" t="s">
        <v>2303</v>
      </c>
      <c r="Z2371" t="s">
        <v>2304</v>
      </c>
      <c r="AA2371" t="s">
        <v>35</v>
      </c>
      <c r="AB2371">
        <v>-155000</v>
      </c>
      <c r="AC2371">
        <v>0</v>
      </c>
      <c r="AD2371">
        <v>0</v>
      </c>
      <c r="AE2371" s="3">
        <v>-155000</v>
      </c>
      <c r="AF2371" s="3">
        <f t="shared" si="162"/>
        <v>0</v>
      </c>
      <c r="AG2371" s="3">
        <v>-155000</v>
      </c>
      <c r="AH2371" s="3">
        <f>AG2371*1.033</f>
        <v>-160115</v>
      </c>
      <c r="AI2371" s="3">
        <f>AH2371*1.032</f>
        <v>-165238.68</v>
      </c>
      <c r="AJ2371">
        <v>0</v>
      </c>
      <c r="AK2371">
        <v>0</v>
      </c>
      <c r="AL2371">
        <v>-5952.79</v>
      </c>
      <c r="AM2371">
        <f t="shared" si="163"/>
        <v>-11905.58</v>
      </c>
      <c r="AN2371">
        <v>-149047.21</v>
      </c>
      <c r="AO2371">
        <v>3.84</v>
      </c>
    </row>
    <row r="2372" spans="1:41" hidden="1" x14ac:dyDescent="0.3">
      <c r="A2372">
        <v>11200</v>
      </c>
      <c r="B2372">
        <v>231564</v>
      </c>
      <c r="C2372">
        <v>263418</v>
      </c>
      <c r="D2372">
        <v>516</v>
      </c>
      <c r="G2372" t="s">
        <v>2423</v>
      </c>
      <c r="H2372" t="s">
        <v>2424</v>
      </c>
      <c r="I2372">
        <v>2</v>
      </c>
      <c r="J2372" t="s">
        <v>2288</v>
      </c>
      <c r="K2372" t="s">
        <v>520</v>
      </c>
      <c r="L2372">
        <v>5</v>
      </c>
      <c r="M2372">
        <v>93</v>
      </c>
      <c r="N2372" t="s">
        <v>1001</v>
      </c>
      <c r="O2372" t="s">
        <v>545</v>
      </c>
      <c r="P2372" t="s">
        <v>546</v>
      </c>
      <c r="Q2372" t="s">
        <v>524</v>
      </c>
      <c r="R2372" t="s">
        <v>525</v>
      </c>
      <c r="S2372" t="s">
        <v>526</v>
      </c>
      <c r="T2372" t="s">
        <v>527</v>
      </c>
      <c r="U2372" t="s">
        <v>2289</v>
      </c>
      <c r="V2372" t="s">
        <v>2290</v>
      </c>
      <c r="W2372" t="s">
        <v>1002</v>
      </c>
      <c r="X2372" t="s">
        <v>1003</v>
      </c>
      <c r="Y2372" t="s">
        <v>2425</v>
      </c>
      <c r="Z2372" t="s">
        <v>2426</v>
      </c>
      <c r="AA2372" t="s">
        <v>43</v>
      </c>
      <c r="AB2372">
        <v>-6115400</v>
      </c>
      <c r="AC2372">
        <v>0</v>
      </c>
      <c r="AD2372">
        <v>0</v>
      </c>
      <c r="AE2372" s="3">
        <v>-6115400</v>
      </c>
      <c r="AF2372" s="3">
        <f t="shared" si="162"/>
        <v>174550</v>
      </c>
      <c r="AG2372" s="3">
        <v>-5940850</v>
      </c>
      <c r="AH2372" s="3">
        <v>-6614950</v>
      </c>
      <c r="AI2372" s="3">
        <v>-6829150</v>
      </c>
      <c r="AJ2372">
        <v>0</v>
      </c>
      <c r="AK2372">
        <v>0</v>
      </c>
      <c r="AL2372">
        <v>-85312.08</v>
      </c>
      <c r="AM2372">
        <f t="shared" si="163"/>
        <v>-170624.16</v>
      </c>
      <c r="AN2372">
        <v>-6030087.9199999999</v>
      </c>
      <c r="AO2372">
        <v>1.4</v>
      </c>
    </row>
    <row r="2373" spans="1:41" hidden="1" x14ac:dyDescent="0.3">
      <c r="A2373">
        <v>11201</v>
      </c>
      <c r="B2373">
        <v>231565</v>
      </c>
      <c r="C2373">
        <v>263419</v>
      </c>
      <c r="D2373">
        <v>517</v>
      </c>
      <c r="G2373" t="s">
        <v>2427</v>
      </c>
      <c r="H2373" t="s">
        <v>2428</v>
      </c>
      <c r="I2373">
        <v>2</v>
      </c>
      <c r="J2373" t="s">
        <v>2288</v>
      </c>
      <c r="K2373" t="s">
        <v>520</v>
      </c>
      <c r="L2373">
        <v>5</v>
      </c>
      <c r="M2373">
        <v>93</v>
      </c>
      <c r="N2373" t="s">
        <v>1001</v>
      </c>
      <c r="O2373" t="s">
        <v>545</v>
      </c>
      <c r="P2373" t="s">
        <v>546</v>
      </c>
      <c r="Q2373" t="s">
        <v>524</v>
      </c>
      <c r="R2373" t="s">
        <v>525</v>
      </c>
      <c r="S2373" t="s">
        <v>526</v>
      </c>
      <c r="T2373" t="s">
        <v>527</v>
      </c>
      <c r="U2373" t="s">
        <v>2289</v>
      </c>
      <c r="V2373" t="s">
        <v>2290</v>
      </c>
      <c r="W2373" t="s">
        <v>2429</v>
      </c>
      <c r="X2373" t="s">
        <v>2430</v>
      </c>
      <c r="Y2373" t="s">
        <v>2431</v>
      </c>
      <c r="Z2373" t="s">
        <v>2432</v>
      </c>
      <c r="AA2373" t="s">
        <v>44</v>
      </c>
      <c r="AB2373">
        <v>-116192600</v>
      </c>
      <c r="AC2373">
        <v>0</v>
      </c>
      <c r="AD2373">
        <v>0</v>
      </c>
      <c r="AE2373" s="3">
        <v>-116192600</v>
      </c>
      <c r="AF2373" s="3">
        <f t="shared" si="162"/>
        <v>3316450</v>
      </c>
      <c r="AG2373" s="3">
        <v>-112876150</v>
      </c>
      <c r="AH2373" s="3">
        <v>-125684050</v>
      </c>
      <c r="AI2373" s="3">
        <v>-129753850</v>
      </c>
      <c r="AJ2373">
        <v>0</v>
      </c>
      <c r="AK2373">
        <v>0</v>
      </c>
      <c r="AL2373">
        <v>-69732235.650000006</v>
      </c>
      <c r="AM2373">
        <f t="shared" si="163"/>
        <v>-139464471.30000001</v>
      </c>
      <c r="AN2373">
        <v>-46460364.350000001</v>
      </c>
      <c r="AO2373">
        <v>60.01</v>
      </c>
    </row>
    <row r="2374" spans="1:41" hidden="1" x14ac:dyDescent="0.3">
      <c r="A2374">
        <v>11209</v>
      </c>
      <c r="B2374">
        <v>231562</v>
      </c>
      <c r="C2374">
        <v>263416</v>
      </c>
      <c r="D2374">
        <v>525</v>
      </c>
      <c r="G2374" t="s">
        <v>2433</v>
      </c>
      <c r="H2374" t="s">
        <v>2434</v>
      </c>
      <c r="I2374">
        <v>2</v>
      </c>
      <c r="J2374" t="s">
        <v>2288</v>
      </c>
      <c r="K2374" t="s">
        <v>520</v>
      </c>
      <c r="L2374">
        <v>3</v>
      </c>
      <c r="M2374">
        <v>34</v>
      </c>
      <c r="N2374" t="s">
        <v>719</v>
      </c>
      <c r="O2374" t="s">
        <v>570</v>
      </c>
      <c r="P2374" t="s">
        <v>571</v>
      </c>
      <c r="Q2374" t="s">
        <v>524</v>
      </c>
      <c r="R2374" t="s">
        <v>525</v>
      </c>
      <c r="S2374" t="s">
        <v>526</v>
      </c>
      <c r="T2374" t="s">
        <v>527</v>
      </c>
      <c r="U2374" t="s">
        <v>2289</v>
      </c>
      <c r="V2374" t="s">
        <v>2290</v>
      </c>
      <c r="W2374" t="s">
        <v>1759</v>
      </c>
      <c r="X2374" t="s">
        <v>1760</v>
      </c>
      <c r="Y2374" t="s">
        <v>2435</v>
      </c>
      <c r="Z2374" t="s">
        <v>2436</v>
      </c>
      <c r="AA2374" t="s">
        <v>43</v>
      </c>
      <c r="AB2374">
        <v>-2000000</v>
      </c>
      <c r="AC2374">
        <v>0</v>
      </c>
      <c r="AD2374">
        <v>0</v>
      </c>
      <c r="AE2374" s="3">
        <v>-2000000</v>
      </c>
      <c r="AF2374" s="3">
        <f t="shared" si="162"/>
        <v>-100000</v>
      </c>
      <c r="AG2374" s="3">
        <v>-2100000</v>
      </c>
      <c r="AH2374" s="3">
        <v>-2200000</v>
      </c>
      <c r="AI2374" s="3">
        <v>-2300000</v>
      </c>
      <c r="AJ2374">
        <v>0</v>
      </c>
      <c r="AK2374">
        <v>0</v>
      </c>
      <c r="AL2374">
        <v>-522471.62</v>
      </c>
      <c r="AM2374">
        <f t="shared" si="163"/>
        <v>-1044943.24</v>
      </c>
      <c r="AN2374">
        <v>-1477528.38</v>
      </c>
      <c r="AO2374">
        <v>26.12</v>
      </c>
    </row>
    <row r="2375" spans="1:41" hidden="1" x14ac:dyDescent="0.3">
      <c r="A2375">
        <v>11454</v>
      </c>
      <c r="B2375">
        <v>220183</v>
      </c>
      <c r="C2375">
        <v>253649</v>
      </c>
      <c r="D2375">
        <v>2251</v>
      </c>
      <c r="G2375" t="s">
        <v>2437</v>
      </c>
      <c r="H2375" t="s">
        <v>2438</v>
      </c>
      <c r="I2375">
        <v>2</v>
      </c>
      <c r="J2375" t="s">
        <v>2288</v>
      </c>
      <c r="K2375" t="s">
        <v>520</v>
      </c>
      <c r="L2375">
        <v>3</v>
      </c>
      <c r="M2375">
        <v>85</v>
      </c>
      <c r="N2375" t="s">
        <v>724</v>
      </c>
      <c r="O2375" t="s">
        <v>570</v>
      </c>
      <c r="P2375" t="s">
        <v>571</v>
      </c>
      <c r="Q2375" t="s">
        <v>524</v>
      </c>
      <c r="R2375" t="s">
        <v>525</v>
      </c>
      <c r="S2375" t="s">
        <v>526</v>
      </c>
      <c r="T2375" t="s">
        <v>527</v>
      </c>
      <c r="U2375" t="s">
        <v>2289</v>
      </c>
      <c r="V2375" t="s">
        <v>2290</v>
      </c>
      <c r="W2375" t="s">
        <v>2315</v>
      </c>
      <c r="X2375" t="s">
        <v>2316</v>
      </c>
      <c r="Y2375" t="s">
        <v>2439</v>
      </c>
      <c r="Z2375" t="s">
        <v>2440</v>
      </c>
      <c r="AA2375" t="s">
        <v>459</v>
      </c>
      <c r="AB2375">
        <v>-15100</v>
      </c>
      <c r="AC2375">
        <v>0</v>
      </c>
      <c r="AD2375">
        <v>0</v>
      </c>
      <c r="AE2375" s="3">
        <v>-15100</v>
      </c>
      <c r="AF2375" s="3">
        <f t="shared" si="162"/>
        <v>0</v>
      </c>
      <c r="AG2375" s="3">
        <v>-15100</v>
      </c>
      <c r="AH2375" s="3">
        <f>AG2375*1.033</f>
        <v>-15598.3</v>
      </c>
      <c r="AI2375" s="3">
        <f>AH2375*1.032</f>
        <v>-16097.445599999999</v>
      </c>
      <c r="AJ2375">
        <v>0</v>
      </c>
      <c r="AK2375">
        <v>0</v>
      </c>
      <c r="AL2375">
        <v>0</v>
      </c>
      <c r="AM2375">
        <f t="shared" si="163"/>
        <v>0</v>
      </c>
      <c r="AN2375">
        <v>-15100</v>
      </c>
      <c r="AO2375">
        <v>0</v>
      </c>
    </row>
    <row r="2376" spans="1:41" hidden="1" x14ac:dyDescent="0.3">
      <c r="A2376">
        <v>11454</v>
      </c>
      <c r="B2376">
        <v>220180</v>
      </c>
      <c r="C2376">
        <v>263382</v>
      </c>
      <c r="D2376">
        <v>2251</v>
      </c>
      <c r="G2376" t="s">
        <v>2437</v>
      </c>
      <c r="H2376" t="s">
        <v>2438</v>
      </c>
      <c r="I2376">
        <v>2</v>
      </c>
      <c r="J2376" t="s">
        <v>2288</v>
      </c>
      <c r="K2376" t="s">
        <v>520</v>
      </c>
      <c r="L2376">
        <v>3</v>
      </c>
      <c r="M2376">
        <v>85</v>
      </c>
      <c r="N2376" t="s">
        <v>724</v>
      </c>
      <c r="O2376" t="s">
        <v>570</v>
      </c>
      <c r="P2376" t="s">
        <v>571</v>
      </c>
      <c r="Q2376" t="s">
        <v>524</v>
      </c>
      <c r="R2376" t="s">
        <v>525</v>
      </c>
      <c r="S2376" t="s">
        <v>526</v>
      </c>
      <c r="T2376" t="s">
        <v>527</v>
      </c>
      <c r="U2376" t="s">
        <v>2289</v>
      </c>
      <c r="V2376" t="s">
        <v>2290</v>
      </c>
      <c r="W2376" t="s">
        <v>741</v>
      </c>
      <c r="X2376" t="s">
        <v>742</v>
      </c>
      <c r="Y2376" t="s">
        <v>2441</v>
      </c>
      <c r="Z2376" t="s">
        <v>2442</v>
      </c>
      <c r="AA2376" t="s">
        <v>34</v>
      </c>
      <c r="AB2376">
        <v>-41624076</v>
      </c>
      <c r="AC2376">
        <v>0</v>
      </c>
      <c r="AD2376">
        <v>0</v>
      </c>
      <c r="AE2376" s="3">
        <v>-41624076</v>
      </c>
      <c r="AF2376" s="3">
        <f t="shared" si="162"/>
        <v>-5000000</v>
      </c>
      <c r="AG2376" s="3">
        <v>-46624076</v>
      </c>
      <c r="AH2376" s="3">
        <f>AG2376*1.033</f>
        <v>-48162670.507999994</v>
      </c>
      <c r="AI2376" s="3">
        <f>AH2376*1.032</f>
        <v>-49703875.964255996</v>
      </c>
      <c r="AJ2376">
        <v>0</v>
      </c>
      <c r="AK2376">
        <v>0</v>
      </c>
      <c r="AL2376">
        <v>-22843988.379999999</v>
      </c>
      <c r="AM2376">
        <f t="shared" si="163"/>
        <v>-45687976.759999998</v>
      </c>
      <c r="AN2376">
        <v>-18780087.620000001</v>
      </c>
      <c r="AO2376">
        <v>54.88</v>
      </c>
    </row>
    <row r="2377" spans="1:41" hidden="1" x14ac:dyDescent="0.3">
      <c r="A2377">
        <v>11454</v>
      </c>
      <c r="B2377">
        <v>220186</v>
      </c>
      <c r="C2377">
        <v>263410</v>
      </c>
      <c r="D2377">
        <v>2251</v>
      </c>
      <c r="G2377" t="s">
        <v>2437</v>
      </c>
      <c r="H2377" t="s">
        <v>2438</v>
      </c>
      <c r="I2377">
        <v>2</v>
      </c>
      <c r="J2377" t="s">
        <v>2288</v>
      </c>
      <c r="K2377" t="s">
        <v>520</v>
      </c>
      <c r="L2377">
        <v>3</v>
      </c>
      <c r="M2377">
        <v>85</v>
      </c>
      <c r="N2377" t="s">
        <v>724</v>
      </c>
      <c r="O2377" t="s">
        <v>570</v>
      </c>
      <c r="P2377" t="s">
        <v>571</v>
      </c>
      <c r="Q2377" t="s">
        <v>524</v>
      </c>
      <c r="R2377" t="s">
        <v>525</v>
      </c>
      <c r="S2377" t="s">
        <v>526</v>
      </c>
      <c r="T2377" t="s">
        <v>527</v>
      </c>
      <c r="U2377" t="s">
        <v>2289</v>
      </c>
      <c r="V2377" t="s">
        <v>2290</v>
      </c>
      <c r="W2377" t="s">
        <v>2443</v>
      </c>
      <c r="X2377" t="s">
        <v>2444</v>
      </c>
      <c r="Y2377" t="s">
        <v>2445</v>
      </c>
      <c r="Z2377" t="s">
        <v>2446</v>
      </c>
      <c r="AA2377" t="s">
        <v>41</v>
      </c>
      <c r="AB2377">
        <v>-35890000</v>
      </c>
      <c r="AC2377">
        <v>0</v>
      </c>
      <c r="AD2377">
        <v>0</v>
      </c>
      <c r="AE2377" s="3">
        <v>-35890000</v>
      </c>
      <c r="AF2377" s="3">
        <f t="shared" si="162"/>
        <v>-6000000</v>
      </c>
      <c r="AG2377" s="3">
        <v>-41890000</v>
      </c>
      <c r="AH2377" s="3">
        <f>AG2377*1.033</f>
        <v>-43272370</v>
      </c>
      <c r="AI2377" s="3">
        <f>AH2377*1.032</f>
        <v>-44657085.840000004</v>
      </c>
      <c r="AJ2377">
        <v>0</v>
      </c>
      <c r="AK2377">
        <v>0</v>
      </c>
      <c r="AL2377">
        <v>-18975199.079999998</v>
      </c>
      <c r="AM2377">
        <f t="shared" si="163"/>
        <v>-37950398.159999996</v>
      </c>
      <c r="AN2377">
        <v>-16914800.920000002</v>
      </c>
      <c r="AO2377">
        <v>52.87</v>
      </c>
    </row>
    <row r="2378" spans="1:41" hidden="1" x14ac:dyDescent="0.3">
      <c r="A2378">
        <v>11454</v>
      </c>
      <c r="B2378">
        <v>220182</v>
      </c>
      <c r="C2378">
        <v>253648</v>
      </c>
      <c r="D2378">
        <v>2251</v>
      </c>
      <c r="G2378" t="s">
        <v>2437</v>
      </c>
      <c r="H2378" t="s">
        <v>2438</v>
      </c>
      <c r="I2378">
        <v>2</v>
      </c>
      <c r="J2378" t="s">
        <v>2288</v>
      </c>
      <c r="K2378" t="s">
        <v>520</v>
      </c>
      <c r="L2378">
        <v>3</v>
      </c>
      <c r="M2378">
        <v>85</v>
      </c>
      <c r="N2378" t="s">
        <v>724</v>
      </c>
      <c r="O2378" t="s">
        <v>570</v>
      </c>
      <c r="P2378" t="s">
        <v>571</v>
      </c>
      <c r="Q2378" t="s">
        <v>524</v>
      </c>
      <c r="R2378" t="s">
        <v>525</v>
      </c>
      <c r="S2378" t="s">
        <v>526</v>
      </c>
      <c r="T2378" t="s">
        <v>527</v>
      </c>
      <c r="U2378" t="s">
        <v>2289</v>
      </c>
      <c r="V2378" t="s">
        <v>2290</v>
      </c>
      <c r="W2378" t="s">
        <v>2315</v>
      </c>
      <c r="X2378" t="s">
        <v>2316</v>
      </c>
      <c r="Y2378" t="s">
        <v>2447</v>
      </c>
      <c r="Z2378" t="s">
        <v>2448</v>
      </c>
      <c r="AA2378" t="s">
        <v>459</v>
      </c>
      <c r="AB2378">
        <v>-853523</v>
      </c>
      <c r="AC2378">
        <v>0</v>
      </c>
      <c r="AD2378">
        <v>0</v>
      </c>
      <c r="AE2378" s="3">
        <v>-853523</v>
      </c>
      <c r="AF2378" s="3">
        <f t="shared" si="162"/>
        <v>0</v>
      </c>
      <c r="AG2378" s="3">
        <v>-853523</v>
      </c>
      <c r="AH2378" s="3">
        <f>AG2378*1.033</f>
        <v>-881689.25899999996</v>
      </c>
      <c r="AI2378" s="3">
        <f>AH2378*1.032</f>
        <v>-909903.31528800004</v>
      </c>
      <c r="AJ2378">
        <v>0</v>
      </c>
      <c r="AK2378">
        <v>0</v>
      </c>
      <c r="AL2378">
        <v>-20491.95</v>
      </c>
      <c r="AM2378">
        <f t="shared" si="163"/>
        <v>-40983.9</v>
      </c>
      <c r="AN2378">
        <v>-833031.05</v>
      </c>
      <c r="AO2378">
        <v>2.4</v>
      </c>
    </row>
    <row r="2379" spans="1:41" hidden="1" x14ac:dyDescent="0.3">
      <c r="A2379">
        <v>11454</v>
      </c>
      <c r="B2379">
        <v>231501</v>
      </c>
      <c r="C2379">
        <v>263388</v>
      </c>
      <c r="D2379">
        <v>2251</v>
      </c>
      <c r="G2379" t="s">
        <v>2437</v>
      </c>
      <c r="H2379" t="s">
        <v>2438</v>
      </c>
      <c r="I2379">
        <v>2</v>
      </c>
      <c r="J2379" t="s">
        <v>2288</v>
      </c>
      <c r="K2379" t="s">
        <v>520</v>
      </c>
      <c r="L2379">
        <v>3</v>
      </c>
      <c r="M2379">
        <v>85</v>
      </c>
      <c r="N2379" t="s">
        <v>724</v>
      </c>
      <c r="O2379" t="s">
        <v>570</v>
      </c>
      <c r="P2379" t="s">
        <v>571</v>
      </c>
      <c r="Q2379" t="s">
        <v>524</v>
      </c>
      <c r="R2379" t="s">
        <v>525</v>
      </c>
      <c r="S2379" t="s">
        <v>526</v>
      </c>
      <c r="T2379" t="s">
        <v>527</v>
      </c>
      <c r="U2379" t="s">
        <v>2289</v>
      </c>
      <c r="V2379" t="s">
        <v>2290</v>
      </c>
      <c r="W2379" t="s">
        <v>556</v>
      </c>
      <c r="X2379" t="s">
        <v>557</v>
      </c>
      <c r="Y2379" t="s">
        <v>2449</v>
      </c>
      <c r="Z2379" t="s">
        <v>2450</v>
      </c>
      <c r="AA2379" t="s">
        <v>36</v>
      </c>
      <c r="AB2379">
        <v>-14221154</v>
      </c>
      <c r="AC2379">
        <v>0</v>
      </c>
      <c r="AD2379">
        <v>0</v>
      </c>
      <c r="AE2379" s="3">
        <v>-14221154</v>
      </c>
      <c r="AF2379" s="3">
        <f t="shared" si="162"/>
        <v>-16990000</v>
      </c>
      <c r="AG2379" s="3">
        <v>-31211154</v>
      </c>
      <c r="AH2379" s="3">
        <f>AG2379*1.033</f>
        <v>-32241122.081999999</v>
      </c>
      <c r="AI2379" s="3">
        <f>AH2379*1.032</f>
        <v>-33272837.988623999</v>
      </c>
      <c r="AJ2379">
        <v>0</v>
      </c>
      <c r="AK2379">
        <v>0</v>
      </c>
      <c r="AL2379" s="3">
        <v>-14395952.6</v>
      </c>
      <c r="AM2379">
        <f t="shared" si="163"/>
        <v>-28791905.199999999</v>
      </c>
      <c r="AN2379">
        <v>174798.6</v>
      </c>
      <c r="AO2379">
        <v>101.23</v>
      </c>
    </row>
    <row r="2380" spans="1:41" hidden="1" x14ac:dyDescent="0.3">
      <c r="A2380">
        <v>11454</v>
      </c>
      <c r="B2380">
        <v>231516</v>
      </c>
      <c r="C2380">
        <v>263395</v>
      </c>
      <c r="D2380">
        <v>2251</v>
      </c>
      <c r="G2380" t="s">
        <v>2437</v>
      </c>
      <c r="H2380" t="s">
        <v>2438</v>
      </c>
      <c r="I2380">
        <v>2</v>
      </c>
      <c r="J2380" t="s">
        <v>2288</v>
      </c>
      <c r="K2380" t="s">
        <v>520</v>
      </c>
      <c r="L2380">
        <v>3</v>
      </c>
      <c r="M2380">
        <v>85</v>
      </c>
      <c r="N2380" t="s">
        <v>724</v>
      </c>
      <c r="O2380" t="s">
        <v>522</v>
      </c>
      <c r="P2380" t="s">
        <v>523</v>
      </c>
      <c r="Q2380" t="s">
        <v>524</v>
      </c>
      <c r="R2380" t="s">
        <v>525</v>
      </c>
      <c r="S2380" t="s">
        <v>526</v>
      </c>
      <c r="T2380" t="s">
        <v>527</v>
      </c>
      <c r="U2380" t="s">
        <v>2289</v>
      </c>
      <c r="V2380" t="s">
        <v>2290</v>
      </c>
      <c r="W2380" t="s">
        <v>530</v>
      </c>
      <c r="X2380" t="s">
        <v>531</v>
      </c>
      <c r="Y2380" t="s">
        <v>2451</v>
      </c>
      <c r="Z2380" t="s">
        <v>2452</v>
      </c>
      <c r="AA2380" t="s">
        <v>38</v>
      </c>
      <c r="AB2380">
        <v>-503454599</v>
      </c>
      <c r="AC2380">
        <v>0</v>
      </c>
      <c r="AD2380">
        <v>0</v>
      </c>
      <c r="AE2380" s="3">
        <v>-503454599</v>
      </c>
      <c r="AF2380" s="3">
        <f t="shared" si="162"/>
        <v>-100000000</v>
      </c>
      <c r="AG2380" s="3">
        <v>-603454599</v>
      </c>
      <c r="AH2380" s="3">
        <f>AG2380*1.06</f>
        <v>-639661874.94000006</v>
      </c>
      <c r="AI2380" s="3">
        <f>AH2380*1.02</f>
        <v>-652455112.4388001</v>
      </c>
      <c r="AJ2380">
        <v>0</v>
      </c>
      <c r="AK2380">
        <v>0</v>
      </c>
      <c r="AL2380">
        <v>-219637509.87</v>
      </c>
      <c r="AM2380">
        <f t="shared" si="163"/>
        <v>-439275019.74000001</v>
      </c>
      <c r="AN2380">
        <v>-283817089.13</v>
      </c>
      <c r="AO2380">
        <v>43.63</v>
      </c>
    </row>
    <row r="2381" spans="1:41" hidden="1" x14ac:dyDescent="0.3">
      <c r="A2381">
        <v>12075</v>
      </c>
      <c r="B2381">
        <v>231560</v>
      </c>
      <c r="C2381">
        <v>263414</v>
      </c>
      <c r="D2381">
        <v>6272</v>
      </c>
      <c r="G2381" t="s">
        <v>2453</v>
      </c>
      <c r="H2381" t="s">
        <v>2454</v>
      </c>
      <c r="I2381">
        <v>2</v>
      </c>
      <c r="J2381" t="s">
        <v>2288</v>
      </c>
      <c r="K2381" t="s">
        <v>520</v>
      </c>
      <c r="L2381">
        <v>7</v>
      </c>
      <c r="M2381">
        <v>76</v>
      </c>
      <c r="N2381" t="s">
        <v>521</v>
      </c>
      <c r="O2381" t="s">
        <v>522</v>
      </c>
      <c r="P2381" t="s">
        <v>523</v>
      </c>
      <c r="Q2381" t="s">
        <v>524</v>
      </c>
      <c r="R2381" t="s">
        <v>525</v>
      </c>
      <c r="S2381" t="s">
        <v>526</v>
      </c>
      <c r="T2381" t="s">
        <v>527</v>
      </c>
      <c r="U2381" t="s">
        <v>2289</v>
      </c>
      <c r="V2381" t="s">
        <v>2290</v>
      </c>
      <c r="W2381" t="s">
        <v>1870</v>
      </c>
      <c r="X2381" t="s">
        <v>1871</v>
      </c>
      <c r="Y2381" t="s">
        <v>2455</v>
      </c>
      <c r="Z2381" t="s">
        <v>2456</v>
      </c>
      <c r="AA2381" t="s">
        <v>43</v>
      </c>
      <c r="AB2381">
        <v>0</v>
      </c>
      <c r="AC2381">
        <v>0</v>
      </c>
      <c r="AD2381">
        <v>0</v>
      </c>
      <c r="AE2381" s="3">
        <v>0</v>
      </c>
      <c r="AF2381" s="3">
        <f t="shared" si="162"/>
        <v>0</v>
      </c>
      <c r="AG2381" s="3">
        <v>0</v>
      </c>
      <c r="AH2381" s="3">
        <f>AG2381*1.033</f>
        <v>0</v>
      </c>
      <c r="AI2381" s="3">
        <f>AH2381*1.032</f>
        <v>0</v>
      </c>
      <c r="AJ2381">
        <v>0</v>
      </c>
      <c r="AK2381">
        <v>0</v>
      </c>
      <c r="AL2381">
        <v>0</v>
      </c>
      <c r="AM2381">
        <f t="shared" si="163"/>
        <v>0</v>
      </c>
      <c r="AN2381">
        <v>0</v>
      </c>
      <c r="AO2381">
        <v>0</v>
      </c>
    </row>
    <row r="2382" spans="1:41" hidden="1" x14ac:dyDescent="0.3">
      <c r="A2382">
        <v>12135</v>
      </c>
      <c r="B2382">
        <v>231559</v>
      </c>
      <c r="C2382">
        <v>263413</v>
      </c>
      <c r="D2382">
        <v>6332</v>
      </c>
      <c r="G2382" t="s">
        <v>2457</v>
      </c>
      <c r="H2382" t="s">
        <v>2458</v>
      </c>
      <c r="I2382">
        <v>2</v>
      </c>
      <c r="J2382" t="s">
        <v>2288</v>
      </c>
      <c r="K2382" t="s">
        <v>520</v>
      </c>
      <c r="L2382">
        <v>4</v>
      </c>
      <c r="M2382">
        <v>46</v>
      </c>
      <c r="N2382" t="s">
        <v>363</v>
      </c>
      <c r="O2382" t="s">
        <v>640</v>
      </c>
      <c r="P2382" t="s">
        <v>641</v>
      </c>
      <c r="Q2382" t="s">
        <v>524</v>
      </c>
      <c r="R2382" t="s">
        <v>525</v>
      </c>
      <c r="S2382" t="s">
        <v>526</v>
      </c>
      <c r="T2382" t="s">
        <v>527</v>
      </c>
      <c r="U2382" t="s">
        <v>2289</v>
      </c>
      <c r="V2382" t="s">
        <v>2290</v>
      </c>
      <c r="W2382" t="s">
        <v>1663</v>
      </c>
      <c r="X2382" t="s">
        <v>1664</v>
      </c>
      <c r="Y2382" t="s">
        <v>2459</v>
      </c>
      <c r="Z2382" t="s">
        <v>2460</v>
      </c>
      <c r="AA2382" t="s">
        <v>43</v>
      </c>
      <c r="AB2382">
        <v>-600000</v>
      </c>
      <c r="AC2382">
        <v>0</v>
      </c>
      <c r="AD2382">
        <v>0</v>
      </c>
      <c r="AE2382" s="3">
        <v>-600000</v>
      </c>
      <c r="AF2382" s="3">
        <f t="shared" si="162"/>
        <v>-150000</v>
      </c>
      <c r="AG2382" s="3">
        <v>-750000</v>
      </c>
      <c r="AH2382" s="3">
        <f>AG2382*1.033</f>
        <v>-774749.99999999988</v>
      </c>
      <c r="AI2382" s="3">
        <f>AH2382*1.032</f>
        <v>-799541.99999999988</v>
      </c>
      <c r="AJ2382">
        <v>0</v>
      </c>
      <c r="AK2382">
        <v>0</v>
      </c>
      <c r="AL2382">
        <v>-143175</v>
      </c>
      <c r="AM2382">
        <f t="shared" si="163"/>
        <v>-286350</v>
      </c>
      <c r="AN2382">
        <v>-456825</v>
      </c>
      <c r="AO2382">
        <v>23.86</v>
      </c>
    </row>
    <row r="2383" spans="1:41" hidden="1" x14ac:dyDescent="0.3">
      <c r="A2383">
        <v>12226</v>
      </c>
      <c r="B2383">
        <v>226387</v>
      </c>
      <c r="C2383">
        <v>258012</v>
      </c>
      <c r="D2383">
        <v>6406</v>
      </c>
      <c r="G2383" t="s">
        <v>2461</v>
      </c>
      <c r="H2383" t="s">
        <v>2462</v>
      </c>
      <c r="I2383">
        <v>2</v>
      </c>
      <c r="J2383" t="s">
        <v>2288</v>
      </c>
      <c r="K2383" t="s">
        <v>520</v>
      </c>
      <c r="L2383">
        <v>7</v>
      </c>
      <c r="M2383">
        <v>77</v>
      </c>
      <c r="N2383" t="s">
        <v>849</v>
      </c>
      <c r="O2383" t="s">
        <v>522</v>
      </c>
      <c r="P2383" t="s">
        <v>523</v>
      </c>
      <c r="Q2383" t="s">
        <v>524</v>
      </c>
      <c r="R2383" t="s">
        <v>525</v>
      </c>
      <c r="S2383" t="s">
        <v>526</v>
      </c>
      <c r="T2383" t="s">
        <v>527</v>
      </c>
      <c r="U2383" t="s">
        <v>2289</v>
      </c>
      <c r="V2383" t="s">
        <v>2290</v>
      </c>
      <c r="W2383" t="s">
        <v>530</v>
      </c>
      <c r="X2383" t="s">
        <v>531</v>
      </c>
      <c r="Y2383" t="s">
        <v>2463</v>
      </c>
      <c r="Z2383" t="s">
        <v>2464</v>
      </c>
      <c r="AA2383" t="s">
        <v>38</v>
      </c>
      <c r="AB2383">
        <v>-3900000</v>
      </c>
      <c r="AC2383">
        <v>0</v>
      </c>
      <c r="AD2383">
        <v>0</v>
      </c>
      <c r="AE2383" s="3">
        <v>-3900000</v>
      </c>
      <c r="AF2383" s="3">
        <f t="shared" si="162"/>
        <v>0</v>
      </c>
      <c r="AG2383" s="3">
        <v>-3900000</v>
      </c>
      <c r="AH2383" s="3">
        <f>AG2383*1.06</f>
        <v>-4134000</v>
      </c>
      <c r="AI2383" s="3">
        <f>AH2383*1.02</f>
        <v>-4216680</v>
      </c>
      <c r="AJ2383">
        <v>0</v>
      </c>
      <c r="AK2383">
        <v>0</v>
      </c>
      <c r="AL2383">
        <v>0</v>
      </c>
      <c r="AM2383">
        <f t="shared" si="163"/>
        <v>0</v>
      </c>
      <c r="AN2383">
        <v>-3900000</v>
      </c>
      <c r="AO2383">
        <v>0</v>
      </c>
    </row>
    <row r="2384" spans="1:41" hidden="1" x14ac:dyDescent="0.3">
      <c r="A2384">
        <v>12226</v>
      </c>
      <c r="B2384">
        <v>226392</v>
      </c>
      <c r="C2384">
        <v>258015</v>
      </c>
      <c r="D2384">
        <v>6406</v>
      </c>
      <c r="G2384" t="s">
        <v>2461</v>
      </c>
      <c r="H2384" t="s">
        <v>2462</v>
      </c>
      <c r="I2384">
        <v>2</v>
      </c>
      <c r="J2384" t="s">
        <v>2288</v>
      </c>
      <c r="K2384" t="s">
        <v>520</v>
      </c>
      <c r="L2384">
        <v>3</v>
      </c>
      <c r="M2384">
        <v>85</v>
      </c>
      <c r="N2384" t="s">
        <v>724</v>
      </c>
      <c r="O2384" t="s">
        <v>570</v>
      </c>
      <c r="P2384" t="s">
        <v>571</v>
      </c>
      <c r="Q2384" t="s">
        <v>524</v>
      </c>
      <c r="R2384" t="s">
        <v>525</v>
      </c>
      <c r="S2384" t="s">
        <v>526</v>
      </c>
      <c r="T2384" t="s">
        <v>527</v>
      </c>
      <c r="U2384" t="s">
        <v>2289</v>
      </c>
      <c r="V2384" t="s">
        <v>2290</v>
      </c>
      <c r="W2384" t="s">
        <v>613</v>
      </c>
      <c r="X2384" t="s">
        <v>614</v>
      </c>
      <c r="Y2384" t="s">
        <v>2295</v>
      </c>
      <c r="Z2384" t="s">
        <v>2296</v>
      </c>
      <c r="AA2384" t="s">
        <v>42</v>
      </c>
      <c r="AB2384">
        <v>-55524916</v>
      </c>
      <c r="AC2384">
        <v>0</v>
      </c>
      <c r="AD2384">
        <v>0</v>
      </c>
      <c r="AE2384" s="3">
        <v>-55524916</v>
      </c>
      <c r="AF2384" s="3">
        <f t="shared" si="162"/>
        <v>0</v>
      </c>
      <c r="AG2384" s="3">
        <v>-55524916</v>
      </c>
      <c r="AH2384" s="3">
        <f>AG2384*1.033</f>
        <v>-57357238.227999993</v>
      </c>
      <c r="AI2384" s="3">
        <f>AH2384*1.032</f>
        <v>-59192669.851295993</v>
      </c>
      <c r="AJ2384">
        <v>0</v>
      </c>
      <c r="AK2384">
        <v>0</v>
      </c>
      <c r="AL2384">
        <v>192.33</v>
      </c>
      <c r="AM2384" s="3">
        <f t="shared" si="163"/>
        <v>384.66</v>
      </c>
      <c r="AN2384">
        <v>-55524723.670000002</v>
      </c>
      <c r="AO2384">
        <v>0</v>
      </c>
    </row>
    <row r="2385" spans="1:41" hidden="1" x14ac:dyDescent="0.3">
      <c r="A2385">
        <v>12226</v>
      </c>
      <c r="B2385">
        <v>226388</v>
      </c>
      <c r="C2385">
        <v>258013</v>
      </c>
      <c r="D2385">
        <v>6406</v>
      </c>
      <c r="G2385" t="s">
        <v>2461</v>
      </c>
      <c r="H2385" t="s">
        <v>2462</v>
      </c>
      <c r="I2385">
        <v>2</v>
      </c>
      <c r="J2385" t="s">
        <v>2288</v>
      </c>
      <c r="K2385" t="s">
        <v>520</v>
      </c>
      <c r="L2385">
        <v>6</v>
      </c>
      <c r="M2385">
        <v>64</v>
      </c>
      <c r="N2385" t="s">
        <v>626</v>
      </c>
      <c r="O2385" t="s">
        <v>627</v>
      </c>
      <c r="P2385" t="s">
        <v>628</v>
      </c>
      <c r="Q2385" t="s">
        <v>524</v>
      </c>
      <c r="R2385" t="s">
        <v>525</v>
      </c>
      <c r="S2385" t="s">
        <v>526</v>
      </c>
      <c r="T2385" t="s">
        <v>527</v>
      </c>
      <c r="U2385" t="s">
        <v>2289</v>
      </c>
      <c r="V2385" t="s">
        <v>2290</v>
      </c>
      <c r="W2385" t="s">
        <v>629</v>
      </c>
      <c r="X2385" t="s">
        <v>630</v>
      </c>
      <c r="Y2385" t="s">
        <v>2465</v>
      </c>
      <c r="Z2385" t="s">
        <v>2466</v>
      </c>
      <c r="AA2385" t="s">
        <v>39</v>
      </c>
      <c r="AB2385">
        <v>-1383285</v>
      </c>
      <c r="AC2385">
        <v>0</v>
      </c>
      <c r="AD2385">
        <v>0</v>
      </c>
      <c r="AE2385" s="3">
        <v>-1383285</v>
      </c>
      <c r="AF2385" s="3">
        <f t="shared" si="162"/>
        <v>0</v>
      </c>
      <c r="AG2385" s="3">
        <v>-1383285</v>
      </c>
      <c r="AH2385" s="3">
        <f>AG2385*1.033</f>
        <v>-1428933.4049999998</v>
      </c>
      <c r="AI2385" s="3">
        <f>AH2385*1.032</f>
        <v>-1474659.2739599999</v>
      </c>
      <c r="AJ2385">
        <v>0</v>
      </c>
      <c r="AK2385">
        <v>0</v>
      </c>
      <c r="AL2385">
        <v>0</v>
      </c>
      <c r="AM2385">
        <f t="shared" si="163"/>
        <v>0</v>
      </c>
      <c r="AN2385">
        <v>-1383285</v>
      </c>
      <c r="AO2385">
        <v>0</v>
      </c>
    </row>
    <row r="2386" spans="1:41" hidden="1" x14ac:dyDescent="0.3">
      <c r="A2386">
        <v>12236</v>
      </c>
      <c r="B2386">
        <v>226386</v>
      </c>
      <c r="C2386">
        <v>258011</v>
      </c>
      <c r="D2386">
        <v>6460</v>
      </c>
      <c r="G2386" t="s">
        <v>2467</v>
      </c>
      <c r="H2386" t="s">
        <v>2468</v>
      </c>
      <c r="I2386">
        <v>4</v>
      </c>
      <c r="J2386" t="s">
        <v>2469</v>
      </c>
      <c r="K2386" t="s">
        <v>520</v>
      </c>
      <c r="L2386">
        <v>7</v>
      </c>
      <c r="M2386">
        <v>77</v>
      </c>
      <c r="N2386" t="s">
        <v>849</v>
      </c>
      <c r="O2386" t="s">
        <v>522</v>
      </c>
      <c r="P2386" t="s">
        <v>523</v>
      </c>
      <c r="Q2386" t="s">
        <v>524</v>
      </c>
      <c r="R2386" t="s">
        <v>525</v>
      </c>
      <c r="S2386" t="s">
        <v>526</v>
      </c>
      <c r="T2386" t="s">
        <v>527</v>
      </c>
      <c r="U2386" t="s">
        <v>2470</v>
      </c>
      <c r="V2386" t="s">
        <v>2471</v>
      </c>
      <c r="W2386" t="s">
        <v>541</v>
      </c>
      <c r="X2386" t="s">
        <v>542</v>
      </c>
      <c r="Y2386" t="s">
        <v>2463</v>
      </c>
      <c r="Z2386" t="s">
        <v>2464</v>
      </c>
      <c r="AA2386" t="s">
        <v>38</v>
      </c>
      <c r="AB2386">
        <v>3900000</v>
      </c>
      <c r="AC2386">
        <v>0</v>
      </c>
      <c r="AD2386">
        <v>0</v>
      </c>
      <c r="AE2386" s="3">
        <v>3900000</v>
      </c>
      <c r="AF2386" s="3">
        <f t="shared" si="162"/>
        <v>0</v>
      </c>
      <c r="AG2386" s="3">
        <v>3900000</v>
      </c>
      <c r="AH2386" s="3">
        <f>AG2386*1.06</f>
        <v>4134000</v>
      </c>
      <c r="AI2386" s="3">
        <f>AH2386*1.02</f>
        <v>4216680</v>
      </c>
      <c r="AJ2386">
        <v>0</v>
      </c>
      <c r="AK2386">
        <v>0</v>
      </c>
      <c r="AL2386">
        <v>217126.59</v>
      </c>
      <c r="AM2386">
        <f t="shared" si="163"/>
        <v>434253.18</v>
      </c>
      <c r="AN2386">
        <v>3682873.41</v>
      </c>
      <c r="AO2386">
        <v>5.57</v>
      </c>
    </row>
    <row r="2387" spans="1:41" hidden="1" x14ac:dyDescent="0.3">
      <c r="A2387">
        <v>12237</v>
      </c>
      <c r="B2387">
        <v>226393</v>
      </c>
      <c r="C2387">
        <v>258016</v>
      </c>
      <c r="D2387">
        <v>6461</v>
      </c>
      <c r="G2387" t="s">
        <v>2472</v>
      </c>
      <c r="H2387" t="s">
        <v>2473</v>
      </c>
      <c r="I2387">
        <v>4</v>
      </c>
      <c r="J2387" t="s">
        <v>2469</v>
      </c>
      <c r="K2387" t="s">
        <v>520</v>
      </c>
      <c r="L2387">
        <v>3</v>
      </c>
      <c r="M2387">
        <v>85</v>
      </c>
      <c r="N2387" t="s">
        <v>724</v>
      </c>
      <c r="O2387" t="s">
        <v>570</v>
      </c>
      <c r="P2387" t="s">
        <v>571</v>
      </c>
      <c r="Q2387" t="s">
        <v>524</v>
      </c>
      <c r="R2387" t="s">
        <v>525</v>
      </c>
      <c r="S2387" t="s">
        <v>526</v>
      </c>
      <c r="T2387" t="s">
        <v>527</v>
      </c>
      <c r="U2387" t="s">
        <v>2474</v>
      </c>
      <c r="V2387" t="s">
        <v>2475</v>
      </c>
      <c r="W2387" t="s">
        <v>541</v>
      </c>
      <c r="X2387" t="s">
        <v>542</v>
      </c>
      <c r="Y2387" t="s">
        <v>2295</v>
      </c>
      <c r="Z2387" t="s">
        <v>2296</v>
      </c>
      <c r="AA2387" t="s">
        <v>42</v>
      </c>
      <c r="AB2387">
        <v>55524916</v>
      </c>
      <c r="AC2387">
        <v>0</v>
      </c>
      <c r="AD2387">
        <v>0</v>
      </c>
      <c r="AE2387" s="3">
        <v>55524916</v>
      </c>
      <c r="AF2387" s="3">
        <f t="shared" si="162"/>
        <v>0</v>
      </c>
      <c r="AG2387" s="3">
        <v>55524916</v>
      </c>
      <c r="AH2387" s="3">
        <f t="shared" ref="AH2387:AH2418" si="164">AG2387*1.033</f>
        <v>57357238.227999993</v>
      </c>
      <c r="AI2387" s="3">
        <f t="shared" ref="AI2387:AI2418" si="165">AH2387*1.032</f>
        <v>59192669.851295993</v>
      </c>
      <c r="AJ2387">
        <v>0</v>
      </c>
      <c r="AK2387">
        <v>0</v>
      </c>
      <c r="AL2387">
        <v>27470414.469999999</v>
      </c>
      <c r="AM2387" s="3">
        <f t="shared" si="163"/>
        <v>54940828.939999998</v>
      </c>
      <c r="AN2387">
        <v>28054501.530000001</v>
      </c>
      <c r="AO2387">
        <v>49.47</v>
      </c>
    </row>
    <row r="2388" spans="1:41" hidden="1" x14ac:dyDescent="0.3">
      <c r="A2388">
        <v>12238</v>
      </c>
      <c r="B2388">
        <v>226389</v>
      </c>
      <c r="C2388">
        <v>258014</v>
      </c>
      <c r="D2388">
        <v>6462</v>
      </c>
      <c r="G2388" t="s">
        <v>2476</v>
      </c>
      <c r="H2388" t="s">
        <v>2477</v>
      </c>
      <c r="I2388">
        <v>4</v>
      </c>
      <c r="J2388" t="s">
        <v>2469</v>
      </c>
      <c r="K2388" t="s">
        <v>520</v>
      </c>
      <c r="L2388">
        <v>6</v>
      </c>
      <c r="M2388">
        <v>64</v>
      </c>
      <c r="N2388" t="s">
        <v>626</v>
      </c>
      <c r="O2388" t="s">
        <v>627</v>
      </c>
      <c r="P2388" t="s">
        <v>628</v>
      </c>
      <c r="Q2388" t="s">
        <v>524</v>
      </c>
      <c r="R2388" t="s">
        <v>525</v>
      </c>
      <c r="S2388" t="s">
        <v>526</v>
      </c>
      <c r="T2388" t="s">
        <v>527</v>
      </c>
      <c r="U2388" t="s">
        <v>2478</v>
      </c>
      <c r="V2388" t="s">
        <v>2479</v>
      </c>
      <c r="W2388" t="s">
        <v>541</v>
      </c>
      <c r="X2388" t="s">
        <v>542</v>
      </c>
      <c r="Y2388" t="s">
        <v>2465</v>
      </c>
      <c r="Z2388" t="s">
        <v>2466</v>
      </c>
      <c r="AA2388" t="s">
        <v>39</v>
      </c>
      <c r="AB2388">
        <v>1383285</v>
      </c>
      <c r="AC2388">
        <v>0</v>
      </c>
      <c r="AD2388">
        <v>0</v>
      </c>
      <c r="AE2388" s="3">
        <v>1383285</v>
      </c>
      <c r="AF2388" s="3">
        <f t="shared" si="162"/>
        <v>0</v>
      </c>
      <c r="AG2388" s="3">
        <v>1383285</v>
      </c>
      <c r="AH2388" s="3">
        <f t="shared" si="164"/>
        <v>1428933.4049999998</v>
      </c>
      <c r="AI2388" s="3">
        <f t="shared" si="165"/>
        <v>1474659.2739599999</v>
      </c>
      <c r="AJ2388">
        <v>0</v>
      </c>
      <c r="AK2388">
        <v>0</v>
      </c>
      <c r="AL2388">
        <v>1129477.76</v>
      </c>
      <c r="AM2388">
        <f t="shared" si="163"/>
        <v>2258955.52</v>
      </c>
      <c r="AN2388">
        <v>253807.24</v>
      </c>
      <c r="AO2388">
        <v>81.650000000000006</v>
      </c>
    </row>
    <row r="2389" spans="1:41" hidden="1" x14ac:dyDescent="0.3">
      <c r="C2389" t="e">
        <v>#N/A</v>
      </c>
      <c r="D2389" t="s">
        <v>2481</v>
      </c>
      <c r="G2389" t="s">
        <v>2492</v>
      </c>
      <c r="H2389" t="s">
        <v>2492</v>
      </c>
      <c r="I2389">
        <v>0</v>
      </c>
      <c r="J2389" t="s">
        <v>519</v>
      </c>
      <c r="K2389" t="s">
        <v>520</v>
      </c>
      <c r="X2389" t="s">
        <v>542</v>
      </c>
      <c r="Y2389" t="s">
        <v>648</v>
      </c>
      <c r="Z2389" t="s">
        <v>649</v>
      </c>
      <c r="AA2389" t="s">
        <v>29</v>
      </c>
      <c r="AE2389" s="3">
        <v>0</v>
      </c>
      <c r="AF2389" s="3">
        <f t="shared" si="162"/>
        <v>0</v>
      </c>
      <c r="AG2389" s="3">
        <v>0</v>
      </c>
      <c r="AH2389" s="3">
        <f t="shared" si="164"/>
        <v>0</v>
      </c>
      <c r="AI2389" s="3">
        <f t="shared" si="165"/>
        <v>0</v>
      </c>
    </row>
    <row r="2390" spans="1:41" hidden="1" x14ac:dyDescent="0.3">
      <c r="C2390" t="e">
        <v>#N/A</v>
      </c>
      <c r="D2390" t="s">
        <v>2481</v>
      </c>
      <c r="G2390" t="s">
        <v>2492</v>
      </c>
      <c r="H2390" t="s">
        <v>2492</v>
      </c>
      <c r="I2390">
        <v>0</v>
      </c>
      <c r="J2390" t="s">
        <v>519</v>
      </c>
      <c r="K2390" t="s">
        <v>520</v>
      </c>
      <c r="X2390" t="s">
        <v>542</v>
      </c>
      <c r="Y2390" t="s">
        <v>642</v>
      </c>
      <c r="Z2390" t="s">
        <v>643</v>
      </c>
      <c r="AA2390" t="s">
        <v>26</v>
      </c>
      <c r="AE2390" s="3">
        <v>0</v>
      </c>
      <c r="AF2390" s="3">
        <f t="shared" si="162"/>
        <v>0</v>
      </c>
      <c r="AG2390" s="3">
        <v>0</v>
      </c>
      <c r="AH2390" s="3">
        <f t="shared" si="164"/>
        <v>0</v>
      </c>
      <c r="AI2390" s="3">
        <f t="shared" si="165"/>
        <v>0</v>
      </c>
    </row>
    <row r="2391" spans="1:41" hidden="1" x14ac:dyDescent="0.3">
      <c r="C2391" t="e">
        <v>#N/A</v>
      </c>
      <c r="D2391" t="s">
        <v>2481</v>
      </c>
      <c r="G2391" t="s">
        <v>2492</v>
      </c>
      <c r="H2391" t="s">
        <v>2492</v>
      </c>
      <c r="I2391">
        <v>0</v>
      </c>
      <c r="J2391" t="s">
        <v>519</v>
      </c>
      <c r="K2391" t="s">
        <v>520</v>
      </c>
      <c r="X2391" t="s">
        <v>614</v>
      </c>
      <c r="Y2391" t="s">
        <v>675</v>
      </c>
      <c r="Z2391" t="s">
        <v>676</v>
      </c>
      <c r="AA2391" t="s">
        <v>26</v>
      </c>
      <c r="AE2391" s="3">
        <v>0</v>
      </c>
      <c r="AF2391" s="3">
        <f t="shared" ref="AF2391:AF2422" si="166">AG2391-AE2391</f>
        <v>0</v>
      </c>
      <c r="AG2391" s="3">
        <v>0</v>
      </c>
      <c r="AH2391" s="3">
        <f t="shared" si="164"/>
        <v>0</v>
      </c>
      <c r="AI2391" s="3">
        <f t="shared" si="165"/>
        <v>0</v>
      </c>
    </row>
    <row r="2392" spans="1:41" hidden="1" x14ac:dyDescent="0.3">
      <c r="C2392" t="e">
        <v>#N/A</v>
      </c>
      <c r="D2392" t="s">
        <v>2481</v>
      </c>
      <c r="G2392" t="s">
        <v>2492</v>
      </c>
      <c r="H2392" t="s">
        <v>2492</v>
      </c>
      <c r="I2392">
        <v>0</v>
      </c>
      <c r="J2392" t="s">
        <v>519</v>
      </c>
      <c r="K2392" t="s">
        <v>520</v>
      </c>
      <c r="X2392" t="s">
        <v>542</v>
      </c>
      <c r="Y2392" t="s">
        <v>650</v>
      </c>
      <c r="Z2392" t="s">
        <v>651</v>
      </c>
      <c r="AA2392" t="s">
        <v>26</v>
      </c>
      <c r="AE2392" s="3">
        <v>0</v>
      </c>
      <c r="AF2392" s="3">
        <f t="shared" si="166"/>
        <v>0</v>
      </c>
      <c r="AG2392" s="3">
        <v>0</v>
      </c>
      <c r="AH2392" s="3">
        <f t="shared" si="164"/>
        <v>0</v>
      </c>
      <c r="AI2392" s="3">
        <f t="shared" si="165"/>
        <v>0</v>
      </c>
    </row>
    <row r="2393" spans="1:41" hidden="1" x14ac:dyDescent="0.3">
      <c r="C2393" t="e">
        <v>#N/A</v>
      </c>
      <c r="D2393" t="s">
        <v>2481</v>
      </c>
      <c r="G2393" t="s">
        <v>2492</v>
      </c>
      <c r="H2393" t="s">
        <v>2492</v>
      </c>
      <c r="I2393">
        <v>0</v>
      </c>
      <c r="J2393" t="s">
        <v>519</v>
      </c>
      <c r="K2393" t="s">
        <v>520</v>
      </c>
      <c r="X2393" t="s">
        <v>542</v>
      </c>
      <c r="Y2393" t="s">
        <v>658</v>
      </c>
      <c r="Z2393" t="s">
        <v>659</v>
      </c>
      <c r="AA2393" t="s">
        <v>26</v>
      </c>
      <c r="AE2393" s="3">
        <v>0</v>
      </c>
      <c r="AF2393" s="3">
        <f t="shared" si="166"/>
        <v>0</v>
      </c>
      <c r="AG2393" s="3">
        <v>0</v>
      </c>
      <c r="AH2393" s="3">
        <f t="shared" si="164"/>
        <v>0</v>
      </c>
      <c r="AI2393" s="3">
        <f t="shared" si="165"/>
        <v>0</v>
      </c>
    </row>
    <row r="2394" spans="1:41" hidden="1" x14ac:dyDescent="0.3">
      <c r="C2394" t="e">
        <v>#N/A</v>
      </c>
      <c r="D2394" t="s">
        <v>2481</v>
      </c>
      <c r="G2394" t="s">
        <v>2492</v>
      </c>
      <c r="H2394" t="s">
        <v>2492</v>
      </c>
      <c r="I2394">
        <v>0</v>
      </c>
      <c r="J2394" t="s">
        <v>519</v>
      </c>
      <c r="K2394" t="s">
        <v>520</v>
      </c>
      <c r="X2394" t="s">
        <v>542</v>
      </c>
      <c r="Y2394" t="s">
        <v>673</v>
      </c>
      <c r="Z2394" t="s">
        <v>674</v>
      </c>
      <c r="AA2394" t="s">
        <v>26</v>
      </c>
      <c r="AE2394" s="3">
        <v>0</v>
      </c>
      <c r="AF2394" s="3">
        <f t="shared" si="166"/>
        <v>0</v>
      </c>
      <c r="AG2394" s="3">
        <v>0</v>
      </c>
      <c r="AH2394" s="3">
        <f t="shared" si="164"/>
        <v>0</v>
      </c>
      <c r="AI2394" s="3">
        <f t="shared" si="165"/>
        <v>0</v>
      </c>
    </row>
    <row r="2395" spans="1:41" hidden="1" x14ac:dyDescent="0.3">
      <c r="C2395" t="e">
        <v>#N/A</v>
      </c>
      <c r="D2395" t="s">
        <v>2481</v>
      </c>
      <c r="G2395" t="s">
        <v>2492</v>
      </c>
      <c r="H2395" t="s">
        <v>2492</v>
      </c>
      <c r="I2395">
        <v>0</v>
      </c>
      <c r="J2395" t="s">
        <v>519</v>
      </c>
      <c r="K2395" t="s">
        <v>520</v>
      </c>
      <c r="X2395" t="s">
        <v>542</v>
      </c>
      <c r="Y2395" t="s">
        <v>644</v>
      </c>
      <c r="Z2395" t="s">
        <v>645</v>
      </c>
      <c r="AA2395" t="s">
        <v>26</v>
      </c>
      <c r="AE2395" s="3">
        <v>0</v>
      </c>
      <c r="AF2395" s="3">
        <f t="shared" si="166"/>
        <v>0</v>
      </c>
      <c r="AG2395" s="3">
        <v>0</v>
      </c>
      <c r="AH2395" s="3">
        <f t="shared" si="164"/>
        <v>0</v>
      </c>
      <c r="AI2395" s="3">
        <f t="shared" si="165"/>
        <v>0</v>
      </c>
    </row>
    <row r="2396" spans="1:41" hidden="1" x14ac:dyDescent="0.3">
      <c r="A2396">
        <v>12235</v>
      </c>
      <c r="B2396">
        <v>226278</v>
      </c>
      <c r="C2396">
        <v>257940</v>
      </c>
      <c r="D2396">
        <v>6459</v>
      </c>
      <c r="G2396" t="s">
        <v>1874</v>
      </c>
      <c r="H2396" t="s">
        <v>1875</v>
      </c>
      <c r="I2396">
        <v>0</v>
      </c>
      <c r="J2396" t="s">
        <v>519</v>
      </c>
      <c r="K2396" t="s">
        <v>520</v>
      </c>
      <c r="L2396">
        <v>7</v>
      </c>
      <c r="M2396">
        <v>76</v>
      </c>
      <c r="N2396" t="s">
        <v>521</v>
      </c>
      <c r="O2396" t="s">
        <v>522</v>
      </c>
      <c r="P2396" t="s">
        <v>523</v>
      </c>
      <c r="Q2396" t="s">
        <v>1630</v>
      </c>
      <c r="R2396" t="s">
        <v>1631</v>
      </c>
      <c r="S2396" t="s">
        <v>526</v>
      </c>
      <c r="T2396" t="s">
        <v>527</v>
      </c>
      <c r="U2396" t="s">
        <v>554</v>
      </c>
      <c r="V2396" t="s">
        <v>555</v>
      </c>
      <c r="W2396" t="s">
        <v>530</v>
      </c>
      <c r="X2396" t="s">
        <v>531</v>
      </c>
      <c r="Y2396" t="s">
        <v>532</v>
      </c>
      <c r="Z2396" t="s">
        <v>533</v>
      </c>
      <c r="AA2396" t="s">
        <v>28</v>
      </c>
      <c r="AB2396" s="3">
        <v>-1100000</v>
      </c>
      <c r="AC2396">
        <v>0</v>
      </c>
      <c r="AD2396">
        <v>0</v>
      </c>
      <c r="AE2396" s="3">
        <v>-1100000</v>
      </c>
      <c r="AF2396" s="3">
        <f t="shared" si="166"/>
        <v>0</v>
      </c>
      <c r="AG2396" s="3">
        <v>-1100000</v>
      </c>
      <c r="AH2396" s="3">
        <f t="shared" si="164"/>
        <v>-1136300</v>
      </c>
      <c r="AI2396" s="3">
        <f t="shared" si="165"/>
        <v>-1172661.6000000001</v>
      </c>
      <c r="AJ2396">
        <v>0</v>
      </c>
      <c r="AK2396">
        <v>0</v>
      </c>
      <c r="AL2396">
        <v>262540.17</v>
      </c>
      <c r="AM2396">
        <f>AL2396*2</f>
        <v>525080.34</v>
      </c>
      <c r="AN2396">
        <v>-837459.83</v>
      </c>
      <c r="AO2396">
        <v>23.87</v>
      </c>
    </row>
    <row r="2397" spans="1:41" hidden="1" x14ac:dyDescent="0.3">
      <c r="C2397" t="e">
        <v>#N/A</v>
      </c>
      <c r="D2397" t="s">
        <v>2481</v>
      </c>
      <c r="G2397" t="s">
        <v>2492</v>
      </c>
      <c r="H2397" t="s">
        <v>2492</v>
      </c>
      <c r="I2397">
        <v>0</v>
      </c>
      <c r="J2397" t="s">
        <v>519</v>
      </c>
      <c r="K2397" t="s">
        <v>520</v>
      </c>
      <c r="X2397" t="s">
        <v>542</v>
      </c>
      <c r="Y2397" t="s">
        <v>660</v>
      </c>
      <c r="Z2397" t="s">
        <v>661</v>
      </c>
      <c r="AA2397" t="s">
        <v>26</v>
      </c>
      <c r="AE2397" s="3">
        <v>0</v>
      </c>
      <c r="AF2397" s="3">
        <f t="shared" si="166"/>
        <v>0</v>
      </c>
      <c r="AG2397" s="3">
        <v>0</v>
      </c>
      <c r="AH2397" s="3">
        <f t="shared" si="164"/>
        <v>0</v>
      </c>
      <c r="AI2397" s="3">
        <f t="shared" si="165"/>
        <v>0</v>
      </c>
    </row>
    <row r="2398" spans="1:41" hidden="1" x14ac:dyDescent="0.3">
      <c r="C2398" t="e">
        <v>#N/A</v>
      </c>
      <c r="D2398" t="s">
        <v>2481</v>
      </c>
      <c r="G2398" t="s">
        <v>2492</v>
      </c>
      <c r="H2398" t="s">
        <v>2492</v>
      </c>
      <c r="I2398">
        <v>0</v>
      </c>
      <c r="J2398" t="s">
        <v>519</v>
      </c>
      <c r="K2398" t="s">
        <v>520</v>
      </c>
      <c r="X2398" t="s">
        <v>542</v>
      </c>
      <c r="Y2398" t="s">
        <v>646</v>
      </c>
      <c r="Z2398" t="s">
        <v>647</v>
      </c>
      <c r="AA2398" t="s">
        <v>26</v>
      </c>
      <c r="AE2398" s="3">
        <v>0</v>
      </c>
      <c r="AF2398" s="3">
        <f t="shared" si="166"/>
        <v>0</v>
      </c>
      <c r="AG2398" s="3">
        <v>0</v>
      </c>
      <c r="AH2398" s="3">
        <f t="shared" si="164"/>
        <v>0</v>
      </c>
      <c r="AI2398" s="3">
        <f t="shared" si="165"/>
        <v>0</v>
      </c>
    </row>
    <row r="2399" spans="1:41" hidden="1" x14ac:dyDescent="0.3">
      <c r="C2399" t="e">
        <v>#N/A</v>
      </c>
      <c r="D2399" t="s">
        <v>2481</v>
      </c>
      <c r="G2399" t="s">
        <v>2492</v>
      </c>
      <c r="H2399" t="s">
        <v>2492</v>
      </c>
      <c r="I2399">
        <v>0</v>
      </c>
      <c r="J2399" t="s">
        <v>519</v>
      </c>
      <c r="K2399" t="s">
        <v>520</v>
      </c>
      <c r="X2399" t="s">
        <v>614</v>
      </c>
      <c r="Y2399" t="s">
        <v>652</v>
      </c>
      <c r="Z2399" t="s">
        <v>653</v>
      </c>
      <c r="AA2399" t="s">
        <v>26</v>
      </c>
      <c r="AE2399" s="3">
        <v>0</v>
      </c>
      <c r="AF2399" s="3">
        <f t="shared" si="166"/>
        <v>0</v>
      </c>
      <c r="AG2399" s="3">
        <v>0</v>
      </c>
      <c r="AH2399" s="3">
        <f t="shared" si="164"/>
        <v>0</v>
      </c>
      <c r="AI2399" s="3">
        <f t="shared" si="165"/>
        <v>0</v>
      </c>
    </row>
    <row r="2400" spans="1:41" hidden="1" x14ac:dyDescent="0.3">
      <c r="C2400" t="e">
        <v>#N/A</v>
      </c>
      <c r="D2400" t="s">
        <v>2481</v>
      </c>
      <c r="G2400" t="s">
        <v>2492</v>
      </c>
      <c r="H2400" t="s">
        <v>2492</v>
      </c>
      <c r="I2400">
        <v>0</v>
      </c>
      <c r="J2400" t="s">
        <v>519</v>
      </c>
      <c r="K2400" t="s">
        <v>520</v>
      </c>
      <c r="X2400" t="s">
        <v>542</v>
      </c>
      <c r="Y2400" t="s">
        <v>656</v>
      </c>
      <c r="Z2400" t="s">
        <v>657</v>
      </c>
      <c r="AA2400" t="s">
        <v>26</v>
      </c>
      <c r="AE2400" s="3">
        <v>0</v>
      </c>
      <c r="AF2400" s="3">
        <f t="shared" si="166"/>
        <v>0</v>
      </c>
      <c r="AG2400" s="3">
        <v>0</v>
      </c>
      <c r="AH2400" s="3">
        <f t="shared" si="164"/>
        <v>0</v>
      </c>
      <c r="AI2400" s="3">
        <f t="shared" si="165"/>
        <v>0</v>
      </c>
    </row>
    <row r="2401" spans="1:41" hidden="1" x14ac:dyDescent="0.3">
      <c r="C2401" t="e">
        <v>#N/A</v>
      </c>
      <c r="D2401" t="s">
        <v>2481</v>
      </c>
      <c r="E2401" t="s">
        <v>2493</v>
      </c>
      <c r="G2401" t="s">
        <v>2492</v>
      </c>
      <c r="H2401" t="s">
        <v>2492</v>
      </c>
      <c r="I2401">
        <v>0</v>
      </c>
      <c r="J2401" t="s">
        <v>519</v>
      </c>
      <c r="K2401" t="s">
        <v>520</v>
      </c>
      <c r="X2401" t="s">
        <v>542</v>
      </c>
      <c r="Y2401" t="s">
        <v>665</v>
      </c>
      <c r="Z2401" t="s">
        <v>666</v>
      </c>
      <c r="AA2401" t="s">
        <v>29</v>
      </c>
      <c r="AE2401" s="3">
        <v>0</v>
      </c>
      <c r="AF2401" s="3">
        <f t="shared" si="166"/>
        <v>12510.890943600001</v>
      </c>
      <c r="AG2401" s="3">
        <v>12510.890943600001</v>
      </c>
      <c r="AH2401" s="3">
        <f t="shared" si="164"/>
        <v>12923.750344738801</v>
      </c>
      <c r="AI2401" s="3">
        <f t="shared" si="165"/>
        <v>13337.310355770443</v>
      </c>
    </row>
    <row r="2402" spans="1:41" hidden="1" x14ac:dyDescent="0.3">
      <c r="A2402" t="s">
        <v>2480</v>
      </c>
      <c r="B2402" t="s">
        <v>2480</v>
      </c>
      <c r="C2402" t="e">
        <v>#N/A</v>
      </c>
      <c r="D2402" t="s">
        <v>2481</v>
      </c>
      <c r="G2402" t="s">
        <v>2485</v>
      </c>
      <c r="H2402" t="s">
        <v>2485</v>
      </c>
      <c r="I2402">
        <v>0</v>
      </c>
      <c r="J2402" t="s">
        <v>519</v>
      </c>
      <c r="K2402" t="s">
        <v>520</v>
      </c>
      <c r="Y2402" t="s">
        <v>588</v>
      </c>
      <c r="Z2402" t="s">
        <v>589</v>
      </c>
      <c r="AA2402" t="s">
        <v>29</v>
      </c>
      <c r="AE2402" s="3">
        <v>0</v>
      </c>
      <c r="AF2402" s="3">
        <f t="shared" si="166"/>
        <v>200000</v>
      </c>
      <c r="AG2402" s="3">
        <v>200000</v>
      </c>
      <c r="AH2402" s="3">
        <f t="shared" si="164"/>
        <v>206599.99999999997</v>
      </c>
      <c r="AI2402" s="3">
        <f t="shared" si="165"/>
        <v>213211.19999999998</v>
      </c>
    </row>
    <row r="2403" spans="1:41" hidden="1" x14ac:dyDescent="0.3">
      <c r="A2403" t="s">
        <v>2480</v>
      </c>
      <c r="B2403" t="s">
        <v>2480</v>
      </c>
      <c r="C2403" t="e">
        <v>#N/A</v>
      </c>
      <c r="D2403" t="s">
        <v>2481</v>
      </c>
      <c r="G2403" t="s">
        <v>2485</v>
      </c>
      <c r="H2403" t="s">
        <v>2485</v>
      </c>
      <c r="I2403">
        <v>0</v>
      </c>
      <c r="J2403" t="s">
        <v>519</v>
      </c>
      <c r="K2403" t="s">
        <v>520</v>
      </c>
      <c r="Y2403" t="s">
        <v>590</v>
      </c>
      <c r="Z2403" t="s">
        <v>591</v>
      </c>
      <c r="AA2403" t="s">
        <v>29</v>
      </c>
      <c r="AE2403" s="3">
        <v>0</v>
      </c>
      <c r="AF2403" s="3">
        <f t="shared" si="166"/>
        <v>10000</v>
      </c>
      <c r="AG2403" s="3">
        <v>10000</v>
      </c>
      <c r="AH2403" s="3">
        <f t="shared" si="164"/>
        <v>10330</v>
      </c>
      <c r="AI2403" s="3">
        <f t="shared" si="165"/>
        <v>10660.56</v>
      </c>
    </row>
    <row r="2404" spans="1:41" hidden="1" x14ac:dyDescent="0.3">
      <c r="A2404">
        <v>11638</v>
      </c>
      <c r="B2404">
        <v>223397</v>
      </c>
      <c r="C2404">
        <v>256187</v>
      </c>
      <c r="D2404">
        <v>2441</v>
      </c>
      <c r="G2404" t="s">
        <v>1810</v>
      </c>
      <c r="H2404" t="s">
        <v>1811</v>
      </c>
      <c r="I2404">
        <v>0</v>
      </c>
      <c r="J2404" t="s">
        <v>519</v>
      </c>
      <c r="K2404" t="s">
        <v>520</v>
      </c>
      <c r="L2404">
        <v>7</v>
      </c>
      <c r="M2404">
        <v>77</v>
      </c>
      <c r="N2404" t="s">
        <v>849</v>
      </c>
      <c r="O2404" t="s">
        <v>522</v>
      </c>
      <c r="P2404" t="s">
        <v>523</v>
      </c>
      <c r="Q2404" t="s">
        <v>524</v>
      </c>
      <c r="R2404" t="s">
        <v>525</v>
      </c>
      <c r="S2404" t="s">
        <v>526</v>
      </c>
      <c r="T2404" t="s">
        <v>527</v>
      </c>
      <c r="U2404" t="s">
        <v>554</v>
      </c>
      <c r="V2404" t="s">
        <v>555</v>
      </c>
      <c r="W2404" t="s">
        <v>530</v>
      </c>
      <c r="X2404" t="s">
        <v>531</v>
      </c>
      <c r="Y2404" t="s">
        <v>532</v>
      </c>
      <c r="Z2404" t="s">
        <v>533</v>
      </c>
      <c r="AA2404" t="s">
        <v>28</v>
      </c>
      <c r="AB2404" s="3">
        <v>-4000000</v>
      </c>
      <c r="AC2404">
        <v>0</v>
      </c>
      <c r="AD2404">
        <v>0</v>
      </c>
      <c r="AE2404" s="3">
        <v>-4000000</v>
      </c>
      <c r="AF2404" s="3">
        <f t="shared" si="166"/>
        <v>0</v>
      </c>
      <c r="AG2404" s="3">
        <v>-4000000</v>
      </c>
      <c r="AH2404" s="3">
        <f t="shared" si="164"/>
        <v>-4131999.9999999995</v>
      </c>
      <c r="AI2404" s="3">
        <f t="shared" si="165"/>
        <v>-4264224</v>
      </c>
      <c r="AJ2404">
        <v>0</v>
      </c>
      <c r="AK2404">
        <v>196550</v>
      </c>
      <c r="AL2404">
        <v>430568.12</v>
      </c>
      <c r="AM2404">
        <f>AL2404*2</f>
        <v>861136.24</v>
      </c>
      <c r="AN2404">
        <v>-3372881.88</v>
      </c>
      <c r="AO2404">
        <v>10.76</v>
      </c>
    </row>
    <row r="2405" spans="1:41" hidden="1" x14ac:dyDescent="0.3">
      <c r="B2405" t="s">
        <v>2488</v>
      </c>
      <c r="C2405" t="e">
        <v>#N/A</v>
      </c>
      <c r="D2405">
        <v>500</v>
      </c>
      <c r="E2405" t="s">
        <v>2489</v>
      </c>
      <c r="G2405" t="s">
        <v>1544</v>
      </c>
      <c r="H2405" t="s">
        <v>1545</v>
      </c>
      <c r="I2405">
        <v>0</v>
      </c>
      <c r="J2405" t="s">
        <v>519</v>
      </c>
      <c r="K2405" t="s">
        <v>520</v>
      </c>
      <c r="L2405">
        <v>6</v>
      </c>
      <c r="M2405">
        <v>75</v>
      </c>
      <c r="N2405" t="s">
        <v>635</v>
      </c>
      <c r="X2405" t="s">
        <v>542</v>
      </c>
      <c r="Y2405" t="s">
        <v>665</v>
      </c>
      <c r="Z2405" t="s">
        <v>666</v>
      </c>
      <c r="AA2405" t="s">
        <v>29</v>
      </c>
      <c r="AE2405" s="3">
        <v>0</v>
      </c>
      <c r="AF2405" s="3">
        <f t="shared" si="166"/>
        <v>186330.14983640244</v>
      </c>
      <c r="AG2405" s="3">
        <v>186330.14983640244</v>
      </c>
      <c r="AH2405" s="3">
        <f t="shared" si="164"/>
        <v>192479.0447810037</v>
      </c>
      <c r="AI2405" s="3">
        <f t="shared" si="165"/>
        <v>198638.37421399582</v>
      </c>
    </row>
    <row r="2406" spans="1:41" hidden="1" x14ac:dyDescent="0.3">
      <c r="B2406" t="s">
        <v>2488</v>
      </c>
      <c r="C2406" t="e">
        <v>#N/A</v>
      </c>
      <c r="D2406">
        <v>166</v>
      </c>
      <c r="E2406" t="s">
        <v>2490</v>
      </c>
      <c r="G2406" t="s">
        <v>999</v>
      </c>
      <c r="H2406" t="s">
        <v>1000</v>
      </c>
      <c r="I2406">
        <v>0</v>
      </c>
      <c r="J2406" t="s">
        <v>519</v>
      </c>
      <c r="K2406" t="s">
        <v>520</v>
      </c>
      <c r="L2406">
        <v>5</v>
      </c>
      <c r="M2406">
        <v>93</v>
      </c>
      <c r="N2406" t="s">
        <v>1001</v>
      </c>
      <c r="X2406" t="s">
        <v>1003</v>
      </c>
      <c r="Y2406" t="s">
        <v>665</v>
      </c>
      <c r="Z2406" t="s">
        <v>666</v>
      </c>
      <c r="AA2406" t="s">
        <v>29</v>
      </c>
      <c r="AE2406" s="3">
        <v>0</v>
      </c>
      <c r="AF2406" s="3">
        <f t="shared" si="166"/>
        <v>50616.398670833791</v>
      </c>
      <c r="AG2406" s="3">
        <v>50616.398670833791</v>
      </c>
      <c r="AH2406" s="3">
        <f t="shared" si="164"/>
        <v>52286.739826971301</v>
      </c>
      <c r="AI2406" s="3">
        <f t="shared" si="165"/>
        <v>53959.915501434385</v>
      </c>
    </row>
    <row r="2407" spans="1:41" hidden="1" x14ac:dyDescent="0.3">
      <c r="C2407" t="e">
        <v>#N/A</v>
      </c>
      <c r="D2407">
        <v>1258</v>
      </c>
      <c r="E2407" t="s">
        <v>2491</v>
      </c>
      <c r="G2407" t="s">
        <v>1648</v>
      </c>
      <c r="H2407" t="s">
        <v>1649</v>
      </c>
      <c r="I2407">
        <v>0</v>
      </c>
      <c r="J2407" t="s">
        <v>519</v>
      </c>
      <c r="K2407" t="s">
        <v>520</v>
      </c>
      <c r="L2407">
        <v>5</v>
      </c>
      <c r="M2407">
        <v>92</v>
      </c>
      <c r="N2407" t="s">
        <v>355</v>
      </c>
      <c r="X2407" t="s">
        <v>542</v>
      </c>
      <c r="Y2407" t="s">
        <v>665</v>
      </c>
      <c r="Z2407" t="s">
        <v>666</v>
      </c>
      <c r="AA2407" t="s">
        <v>29</v>
      </c>
      <c r="AE2407" s="3">
        <v>0</v>
      </c>
      <c r="AF2407" s="3">
        <f t="shared" si="166"/>
        <v>215082.915563688</v>
      </c>
      <c r="AG2407" s="3">
        <v>215082.915563688</v>
      </c>
      <c r="AH2407" s="3">
        <f t="shared" si="164"/>
        <v>222180.65177728969</v>
      </c>
      <c r="AI2407" s="3">
        <f t="shared" si="165"/>
        <v>229290.43263416298</v>
      </c>
    </row>
    <row r="2408" spans="1:41" hidden="1" x14ac:dyDescent="0.3">
      <c r="A2408" t="s">
        <v>2480</v>
      </c>
      <c r="B2408" t="s">
        <v>2480</v>
      </c>
      <c r="C2408" t="e">
        <v>#N/A</v>
      </c>
      <c r="D2408" t="s">
        <v>2481</v>
      </c>
      <c r="G2408" t="s">
        <v>2485</v>
      </c>
      <c r="H2408" t="s">
        <v>2485</v>
      </c>
      <c r="I2408">
        <v>0</v>
      </c>
      <c r="J2408" t="s">
        <v>519</v>
      </c>
      <c r="K2408" t="s">
        <v>520</v>
      </c>
      <c r="Y2408" t="s">
        <v>597</v>
      </c>
      <c r="Z2408" t="s">
        <v>598</v>
      </c>
      <c r="AA2408" t="s">
        <v>29</v>
      </c>
      <c r="AE2408" s="3">
        <v>0</v>
      </c>
      <c r="AF2408" s="3">
        <f t="shared" si="166"/>
        <v>2000</v>
      </c>
      <c r="AG2408" s="3">
        <v>2000</v>
      </c>
      <c r="AH2408" s="3">
        <f t="shared" si="164"/>
        <v>2066</v>
      </c>
      <c r="AI2408" s="3">
        <f t="shared" si="165"/>
        <v>2132.1120000000001</v>
      </c>
    </row>
    <row r="2409" spans="1:41" hidden="1" x14ac:dyDescent="0.3">
      <c r="A2409" t="s">
        <v>2480</v>
      </c>
      <c r="B2409" t="s">
        <v>2480</v>
      </c>
      <c r="C2409" t="e">
        <v>#N/A</v>
      </c>
      <c r="D2409" t="s">
        <v>2481</v>
      </c>
      <c r="E2409" t="s">
        <v>2486</v>
      </c>
      <c r="F2409" s="252" t="s">
        <v>594</v>
      </c>
      <c r="G2409" t="s">
        <v>2485</v>
      </c>
      <c r="H2409" t="s">
        <v>2485</v>
      </c>
      <c r="I2409">
        <v>0</v>
      </c>
      <c r="J2409" t="s">
        <v>519</v>
      </c>
      <c r="K2409" t="s">
        <v>520</v>
      </c>
      <c r="Y2409" t="s">
        <v>595</v>
      </c>
      <c r="Z2409" t="s">
        <v>596</v>
      </c>
      <c r="AA2409" t="s">
        <v>29</v>
      </c>
      <c r="AE2409" s="3">
        <v>0</v>
      </c>
      <c r="AF2409" s="3" t="e">
        <f t="shared" si="166"/>
        <v>#N/A</v>
      </c>
      <c r="AG2409" s="3" t="e">
        <f>VLOOKUP(E2409,'[2]Emp Cost Summary 2627'!$A:$Y,25,0)</f>
        <v>#N/A</v>
      </c>
      <c r="AH2409" s="3" t="e">
        <f t="shared" si="164"/>
        <v>#N/A</v>
      </c>
      <c r="AI2409" s="3" t="e">
        <f t="shared" si="165"/>
        <v>#N/A</v>
      </c>
    </row>
    <row r="2410" spans="1:41" hidden="1" x14ac:dyDescent="0.3">
      <c r="A2410" t="s">
        <v>2480</v>
      </c>
      <c r="B2410" t="s">
        <v>2480</v>
      </c>
      <c r="C2410" t="e">
        <v>#N/A</v>
      </c>
      <c r="D2410" t="s">
        <v>2481</v>
      </c>
      <c r="G2410" t="s">
        <v>2485</v>
      </c>
      <c r="H2410" t="s">
        <v>2485</v>
      </c>
      <c r="I2410">
        <v>0</v>
      </c>
      <c r="J2410" t="s">
        <v>519</v>
      </c>
      <c r="K2410" t="s">
        <v>520</v>
      </c>
      <c r="Y2410" t="s">
        <v>592</v>
      </c>
      <c r="Z2410" t="s">
        <v>593</v>
      </c>
      <c r="AA2410" t="s">
        <v>29</v>
      </c>
      <c r="AE2410" s="3">
        <v>0</v>
      </c>
      <c r="AF2410" s="3">
        <f t="shared" si="166"/>
        <v>50000</v>
      </c>
      <c r="AG2410" s="3">
        <v>50000</v>
      </c>
      <c r="AH2410" s="3">
        <f t="shared" si="164"/>
        <v>51649.999999999993</v>
      </c>
      <c r="AI2410" s="3">
        <f t="shared" si="165"/>
        <v>53302.799999999996</v>
      </c>
    </row>
    <row r="2411" spans="1:41" hidden="1" x14ac:dyDescent="0.3">
      <c r="A2411" t="s">
        <v>2480</v>
      </c>
      <c r="B2411" t="s">
        <v>2480</v>
      </c>
      <c r="C2411" t="e">
        <v>#N/A</v>
      </c>
      <c r="D2411" t="s">
        <v>2481</v>
      </c>
      <c r="G2411" t="s">
        <v>2485</v>
      </c>
      <c r="H2411" t="s">
        <v>2485</v>
      </c>
      <c r="I2411">
        <v>0</v>
      </c>
      <c r="J2411" t="s">
        <v>519</v>
      </c>
      <c r="K2411" t="s">
        <v>520</v>
      </c>
      <c r="Y2411" t="s">
        <v>603</v>
      </c>
      <c r="Z2411" t="s">
        <v>604</v>
      </c>
      <c r="AA2411" t="s">
        <v>29</v>
      </c>
      <c r="AE2411" s="3">
        <v>0</v>
      </c>
      <c r="AF2411" s="3">
        <f t="shared" si="166"/>
        <v>2000</v>
      </c>
      <c r="AG2411" s="3">
        <v>2000</v>
      </c>
      <c r="AH2411" s="3">
        <f t="shared" si="164"/>
        <v>2066</v>
      </c>
      <c r="AI2411" s="3">
        <f t="shared" si="165"/>
        <v>2132.1120000000001</v>
      </c>
    </row>
    <row r="2412" spans="1:41" hidden="1" x14ac:dyDescent="0.3">
      <c r="A2412" t="s">
        <v>2480</v>
      </c>
      <c r="B2412" t="s">
        <v>2480</v>
      </c>
      <c r="C2412" t="e">
        <v>#N/A</v>
      </c>
      <c r="D2412" t="s">
        <v>2481</v>
      </c>
      <c r="G2412" t="s">
        <v>2487</v>
      </c>
      <c r="H2412" t="s">
        <v>2487</v>
      </c>
      <c r="I2412">
        <v>0</v>
      </c>
      <c r="J2412" t="s">
        <v>519</v>
      </c>
      <c r="K2412" t="s">
        <v>520</v>
      </c>
      <c r="Y2412" t="s">
        <v>532</v>
      </c>
      <c r="Z2412" t="s">
        <v>533</v>
      </c>
      <c r="AA2412" t="s">
        <v>28</v>
      </c>
      <c r="AE2412" s="3">
        <v>0</v>
      </c>
      <c r="AF2412" s="3">
        <f t="shared" si="166"/>
        <v>20000</v>
      </c>
      <c r="AG2412" s="3">
        <v>20000</v>
      </c>
      <c r="AH2412" s="3">
        <f t="shared" si="164"/>
        <v>20660</v>
      </c>
      <c r="AI2412" s="3">
        <f t="shared" si="165"/>
        <v>21321.119999999999</v>
      </c>
    </row>
    <row r="2413" spans="1:41" hidden="1" x14ac:dyDescent="0.3">
      <c r="A2413" t="s">
        <v>2480</v>
      </c>
      <c r="B2413" t="s">
        <v>2480</v>
      </c>
      <c r="C2413" t="e">
        <v>#N/A</v>
      </c>
      <c r="D2413" t="s">
        <v>2481</v>
      </c>
      <c r="G2413" t="s">
        <v>2487</v>
      </c>
      <c r="H2413" t="s">
        <v>2487</v>
      </c>
      <c r="I2413">
        <v>0</v>
      </c>
      <c r="J2413" t="s">
        <v>519</v>
      </c>
      <c r="K2413" t="s">
        <v>520</v>
      </c>
      <c r="Y2413" t="s">
        <v>944</v>
      </c>
      <c r="Z2413" t="s">
        <v>945</v>
      </c>
      <c r="AA2413" t="s">
        <v>29</v>
      </c>
      <c r="AE2413" s="3">
        <v>0</v>
      </c>
      <c r="AF2413" s="3">
        <f t="shared" si="166"/>
        <v>20000</v>
      </c>
      <c r="AG2413" s="3">
        <v>20000</v>
      </c>
      <c r="AH2413" s="3">
        <f t="shared" si="164"/>
        <v>20660</v>
      </c>
      <c r="AI2413" s="3">
        <f t="shared" si="165"/>
        <v>21321.119999999999</v>
      </c>
    </row>
    <row r="2414" spans="1:41" hidden="1" x14ac:dyDescent="0.3">
      <c r="C2414" t="e">
        <v>#N/A</v>
      </c>
      <c r="D2414" t="s">
        <v>2481</v>
      </c>
      <c r="G2414" t="s">
        <v>2494</v>
      </c>
      <c r="H2414" t="s">
        <v>2494</v>
      </c>
      <c r="I2414">
        <v>0</v>
      </c>
      <c r="J2414" t="s">
        <v>519</v>
      </c>
      <c r="K2414" t="s">
        <v>520</v>
      </c>
      <c r="O2414" t="s">
        <v>542</v>
      </c>
      <c r="P2414" t="s">
        <v>669</v>
      </c>
      <c r="Q2414" t="s">
        <v>670</v>
      </c>
      <c r="R2414" t="s">
        <v>26</v>
      </c>
      <c r="X2414" t="s">
        <v>542</v>
      </c>
      <c r="Y2414" t="s">
        <v>669</v>
      </c>
      <c r="Z2414" t="s">
        <v>670</v>
      </c>
      <c r="AA2414" t="s">
        <v>26</v>
      </c>
      <c r="AE2414" s="3">
        <v>0</v>
      </c>
      <c r="AF2414" s="3">
        <f t="shared" si="166"/>
        <v>0</v>
      </c>
      <c r="AG2414" s="3">
        <v>0</v>
      </c>
      <c r="AH2414" s="3">
        <f t="shared" si="164"/>
        <v>0</v>
      </c>
      <c r="AI2414" s="3">
        <f t="shared" si="165"/>
        <v>0</v>
      </c>
    </row>
    <row r="2415" spans="1:41" hidden="1" x14ac:dyDescent="0.3">
      <c r="C2415" t="e">
        <v>#N/A</v>
      </c>
      <c r="D2415" t="s">
        <v>2481</v>
      </c>
      <c r="G2415" t="s">
        <v>2494</v>
      </c>
      <c r="H2415" t="s">
        <v>2494</v>
      </c>
      <c r="I2415">
        <v>0</v>
      </c>
      <c r="J2415" t="s">
        <v>519</v>
      </c>
      <c r="K2415" t="s">
        <v>520</v>
      </c>
      <c r="O2415" t="s">
        <v>542</v>
      </c>
      <c r="P2415" t="s">
        <v>667</v>
      </c>
      <c r="Q2415" t="s">
        <v>668</v>
      </c>
      <c r="R2415" t="s">
        <v>26</v>
      </c>
      <c r="X2415" t="s">
        <v>542</v>
      </c>
      <c r="Y2415" t="s">
        <v>667</v>
      </c>
      <c r="Z2415" t="s">
        <v>668</v>
      </c>
      <c r="AA2415" t="s">
        <v>26</v>
      </c>
      <c r="AE2415" s="3">
        <v>0</v>
      </c>
      <c r="AF2415" s="3">
        <f t="shared" si="166"/>
        <v>0</v>
      </c>
      <c r="AG2415" s="3">
        <v>0</v>
      </c>
      <c r="AH2415" s="3">
        <f t="shared" si="164"/>
        <v>0</v>
      </c>
      <c r="AI2415" s="3">
        <f t="shared" si="165"/>
        <v>0</v>
      </c>
    </row>
    <row r="2416" spans="1:41" hidden="1" x14ac:dyDescent="0.3">
      <c r="C2416" t="e">
        <v>#N/A</v>
      </c>
      <c r="D2416" t="s">
        <v>2481</v>
      </c>
      <c r="G2416" t="s">
        <v>2494</v>
      </c>
      <c r="H2416" t="s">
        <v>2494</v>
      </c>
      <c r="I2416">
        <v>0</v>
      </c>
      <c r="J2416" t="s">
        <v>519</v>
      </c>
      <c r="K2416" t="s">
        <v>520</v>
      </c>
      <c r="O2416" t="s">
        <v>542</v>
      </c>
      <c r="P2416" t="s">
        <v>648</v>
      </c>
      <c r="Q2416" t="s">
        <v>649</v>
      </c>
      <c r="R2416" t="s">
        <v>29</v>
      </c>
      <c r="X2416" t="s">
        <v>542</v>
      </c>
      <c r="Y2416" t="s">
        <v>648</v>
      </c>
      <c r="Z2416" t="s">
        <v>649</v>
      </c>
      <c r="AA2416" t="s">
        <v>29</v>
      </c>
      <c r="AE2416" s="3">
        <v>0</v>
      </c>
      <c r="AF2416" s="3">
        <f t="shared" si="166"/>
        <v>0</v>
      </c>
      <c r="AG2416" s="3">
        <v>0</v>
      </c>
      <c r="AH2416" s="3">
        <f t="shared" si="164"/>
        <v>0</v>
      </c>
      <c r="AI2416" s="3">
        <f t="shared" si="165"/>
        <v>0</v>
      </c>
    </row>
    <row r="2417" spans="1:35" hidden="1" x14ac:dyDescent="0.3">
      <c r="C2417" t="e">
        <v>#N/A</v>
      </c>
      <c r="D2417" t="s">
        <v>2481</v>
      </c>
      <c r="G2417" t="s">
        <v>2494</v>
      </c>
      <c r="H2417" t="s">
        <v>2494</v>
      </c>
      <c r="I2417">
        <v>0</v>
      </c>
      <c r="J2417" t="s">
        <v>519</v>
      </c>
      <c r="K2417" t="s">
        <v>520</v>
      </c>
      <c r="O2417" t="s">
        <v>542</v>
      </c>
      <c r="P2417" t="s">
        <v>642</v>
      </c>
      <c r="Q2417" t="s">
        <v>643</v>
      </c>
      <c r="R2417" t="s">
        <v>26</v>
      </c>
      <c r="X2417" t="s">
        <v>542</v>
      </c>
      <c r="Y2417" t="s">
        <v>642</v>
      </c>
      <c r="Z2417" t="s">
        <v>643</v>
      </c>
      <c r="AA2417" t="s">
        <v>26</v>
      </c>
      <c r="AE2417" s="3">
        <v>0</v>
      </c>
      <c r="AF2417" s="3">
        <f t="shared" si="166"/>
        <v>0</v>
      </c>
      <c r="AG2417" s="3">
        <v>0</v>
      </c>
      <c r="AH2417" s="3">
        <f t="shared" si="164"/>
        <v>0</v>
      </c>
      <c r="AI2417" s="3">
        <f t="shared" si="165"/>
        <v>0</v>
      </c>
    </row>
    <row r="2418" spans="1:35" hidden="1" x14ac:dyDescent="0.3">
      <c r="C2418" t="e">
        <v>#N/A</v>
      </c>
      <c r="D2418" t="s">
        <v>2481</v>
      </c>
      <c r="G2418" t="s">
        <v>2494</v>
      </c>
      <c r="H2418" t="s">
        <v>2494</v>
      </c>
      <c r="I2418">
        <v>0</v>
      </c>
      <c r="J2418" t="s">
        <v>519</v>
      </c>
      <c r="K2418" t="s">
        <v>520</v>
      </c>
      <c r="O2418" t="s">
        <v>614</v>
      </c>
      <c r="P2418" t="s">
        <v>675</v>
      </c>
      <c r="Q2418" t="s">
        <v>676</v>
      </c>
      <c r="R2418" t="s">
        <v>26</v>
      </c>
      <c r="X2418" t="s">
        <v>614</v>
      </c>
      <c r="Y2418" t="s">
        <v>675</v>
      </c>
      <c r="Z2418" t="s">
        <v>676</v>
      </c>
      <c r="AA2418" t="s">
        <v>26</v>
      </c>
      <c r="AE2418" s="3">
        <v>0</v>
      </c>
      <c r="AF2418" s="3">
        <f t="shared" si="166"/>
        <v>0</v>
      </c>
      <c r="AG2418" s="3">
        <v>0</v>
      </c>
      <c r="AH2418" s="3">
        <f t="shared" si="164"/>
        <v>0</v>
      </c>
      <c r="AI2418" s="3">
        <f t="shared" si="165"/>
        <v>0</v>
      </c>
    </row>
    <row r="2419" spans="1:35" hidden="1" x14ac:dyDescent="0.3">
      <c r="C2419" t="e">
        <v>#N/A</v>
      </c>
      <c r="D2419" t="s">
        <v>2481</v>
      </c>
      <c r="G2419" t="s">
        <v>2494</v>
      </c>
      <c r="H2419" t="s">
        <v>2494</v>
      </c>
      <c r="I2419">
        <v>0</v>
      </c>
      <c r="J2419" t="s">
        <v>519</v>
      </c>
      <c r="K2419" t="s">
        <v>520</v>
      </c>
      <c r="O2419" t="s">
        <v>542</v>
      </c>
      <c r="P2419" t="s">
        <v>650</v>
      </c>
      <c r="Q2419" t="s">
        <v>651</v>
      </c>
      <c r="R2419" t="s">
        <v>26</v>
      </c>
      <c r="X2419" t="s">
        <v>542</v>
      </c>
      <c r="Y2419" t="s">
        <v>650</v>
      </c>
      <c r="Z2419" t="s">
        <v>651</v>
      </c>
      <c r="AA2419" t="s">
        <v>26</v>
      </c>
      <c r="AE2419" s="3">
        <v>0</v>
      </c>
      <c r="AF2419" s="3">
        <f t="shared" si="166"/>
        <v>0</v>
      </c>
      <c r="AG2419" s="3">
        <v>0</v>
      </c>
      <c r="AH2419" s="3">
        <f t="shared" ref="AH2419:AH2435" si="167">AG2419*1.033</f>
        <v>0</v>
      </c>
      <c r="AI2419" s="3">
        <f t="shared" ref="AI2419:AI2435" si="168">AH2419*1.032</f>
        <v>0</v>
      </c>
    </row>
    <row r="2420" spans="1:35" hidden="1" x14ac:dyDescent="0.3">
      <c r="C2420" t="e">
        <v>#N/A</v>
      </c>
      <c r="D2420" t="s">
        <v>2481</v>
      </c>
      <c r="G2420" t="s">
        <v>2494</v>
      </c>
      <c r="H2420" t="s">
        <v>2494</v>
      </c>
      <c r="I2420">
        <v>0</v>
      </c>
      <c r="J2420" t="s">
        <v>519</v>
      </c>
      <c r="K2420" t="s">
        <v>520</v>
      </c>
      <c r="O2420" t="s">
        <v>542</v>
      </c>
      <c r="P2420" t="s">
        <v>658</v>
      </c>
      <c r="Q2420" t="s">
        <v>659</v>
      </c>
      <c r="R2420" t="s">
        <v>26</v>
      </c>
      <c r="X2420" t="s">
        <v>542</v>
      </c>
      <c r="Y2420" t="s">
        <v>658</v>
      </c>
      <c r="Z2420" t="s">
        <v>659</v>
      </c>
      <c r="AA2420" t="s">
        <v>26</v>
      </c>
      <c r="AE2420" s="3">
        <v>0</v>
      </c>
      <c r="AF2420" s="3">
        <f t="shared" si="166"/>
        <v>0</v>
      </c>
      <c r="AG2420" s="3">
        <v>0</v>
      </c>
      <c r="AH2420" s="3">
        <f t="shared" si="167"/>
        <v>0</v>
      </c>
      <c r="AI2420" s="3">
        <f t="shared" si="168"/>
        <v>0</v>
      </c>
    </row>
    <row r="2421" spans="1:35" hidden="1" x14ac:dyDescent="0.3">
      <c r="C2421" t="e">
        <v>#N/A</v>
      </c>
      <c r="D2421" t="s">
        <v>2481</v>
      </c>
      <c r="G2421" t="s">
        <v>2494</v>
      </c>
      <c r="H2421" t="s">
        <v>2494</v>
      </c>
      <c r="I2421">
        <v>0</v>
      </c>
      <c r="J2421" t="s">
        <v>519</v>
      </c>
      <c r="K2421" t="s">
        <v>520</v>
      </c>
      <c r="O2421" t="s">
        <v>542</v>
      </c>
      <c r="P2421" t="s">
        <v>673</v>
      </c>
      <c r="Q2421" t="s">
        <v>674</v>
      </c>
      <c r="R2421" t="s">
        <v>26</v>
      </c>
      <c r="X2421" t="s">
        <v>542</v>
      </c>
      <c r="Y2421" t="s">
        <v>673</v>
      </c>
      <c r="Z2421" t="s">
        <v>674</v>
      </c>
      <c r="AA2421" t="s">
        <v>26</v>
      </c>
      <c r="AE2421" s="3">
        <v>0</v>
      </c>
      <c r="AF2421" s="3">
        <f t="shared" si="166"/>
        <v>0</v>
      </c>
      <c r="AG2421" s="3">
        <v>0</v>
      </c>
      <c r="AH2421" s="3">
        <f t="shared" si="167"/>
        <v>0</v>
      </c>
      <c r="AI2421" s="3">
        <f t="shared" si="168"/>
        <v>0</v>
      </c>
    </row>
    <row r="2422" spans="1:35" hidden="1" x14ac:dyDescent="0.3">
      <c r="C2422" t="e">
        <v>#N/A</v>
      </c>
      <c r="D2422" t="s">
        <v>2481</v>
      </c>
      <c r="G2422" t="s">
        <v>2494</v>
      </c>
      <c r="H2422" t="s">
        <v>2494</v>
      </c>
      <c r="I2422">
        <v>0</v>
      </c>
      <c r="J2422" t="s">
        <v>519</v>
      </c>
      <c r="K2422" t="s">
        <v>520</v>
      </c>
      <c r="O2422" t="s">
        <v>542</v>
      </c>
      <c r="P2422" t="s">
        <v>644</v>
      </c>
      <c r="Q2422" t="s">
        <v>645</v>
      </c>
      <c r="R2422" t="s">
        <v>26</v>
      </c>
      <c r="X2422" t="s">
        <v>542</v>
      </c>
      <c r="Y2422" t="s">
        <v>644</v>
      </c>
      <c r="Z2422" t="s">
        <v>645</v>
      </c>
      <c r="AA2422" t="s">
        <v>26</v>
      </c>
      <c r="AE2422" s="3">
        <v>0</v>
      </c>
      <c r="AF2422" s="3">
        <f t="shared" si="166"/>
        <v>0</v>
      </c>
      <c r="AG2422" s="3">
        <v>0</v>
      </c>
      <c r="AH2422" s="3">
        <f t="shared" si="167"/>
        <v>0</v>
      </c>
      <c r="AI2422" s="3">
        <f t="shared" si="168"/>
        <v>0</v>
      </c>
    </row>
    <row r="2423" spans="1:35" hidden="1" x14ac:dyDescent="0.3">
      <c r="C2423" t="e">
        <v>#N/A</v>
      </c>
      <c r="D2423" t="s">
        <v>2481</v>
      </c>
      <c r="G2423" t="s">
        <v>2494</v>
      </c>
      <c r="H2423" t="s">
        <v>2494</v>
      </c>
      <c r="I2423">
        <v>0</v>
      </c>
      <c r="J2423" t="s">
        <v>519</v>
      </c>
      <c r="K2423" t="s">
        <v>520</v>
      </c>
      <c r="O2423" t="s">
        <v>542</v>
      </c>
      <c r="P2423" t="s">
        <v>660</v>
      </c>
      <c r="Q2423" t="s">
        <v>661</v>
      </c>
      <c r="R2423" t="s">
        <v>26</v>
      </c>
      <c r="X2423" t="s">
        <v>542</v>
      </c>
      <c r="Y2423" t="s">
        <v>660</v>
      </c>
      <c r="Z2423" t="s">
        <v>661</v>
      </c>
      <c r="AA2423" t="s">
        <v>26</v>
      </c>
      <c r="AE2423" s="3">
        <v>0</v>
      </c>
      <c r="AF2423" s="3">
        <f t="shared" ref="AF2423:AF2435" si="169">AG2423-AE2423</f>
        <v>0</v>
      </c>
      <c r="AG2423" s="3">
        <v>0</v>
      </c>
      <c r="AH2423" s="3">
        <f t="shared" si="167"/>
        <v>0</v>
      </c>
      <c r="AI2423" s="3">
        <f t="shared" si="168"/>
        <v>0</v>
      </c>
    </row>
    <row r="2424" spans="1:35" hidden="1" x14ac:dyDescent="0.3">
      <c r="C2424" t="e">
        <v>#N/A</v>
      </c>
      <c r="D2424" t="s">
        <v>2481</v>
      </c>
      <c r="G2424" t="s">
        <v>2494</v>
      </c>
      <c r="H2424" t="s">
        <v>2494</v>
      </c>
      <c r="I2424">
        <v>0</v>
      </c>
      <c r="J2424" t="s">
        <v>519</v>
      </c>
      <c r="K2424" t="s">
        <v>520</v>
      </c>
      <c r="O2424" t="s">
        <v>542</v>
      </c>
      <c r="P2424" t="s">
        <v>646</v>
      </c>
      <c r="Q2424" t="s">
        <v>647</v>
      </c>
      <c r="R2424" t="s">
        <v>26</v>
      </c>
      <c r="X2424" t="s">
        <v>542</v>
      </c>
      <c r="Y2424" t="s">
        <v>646</v>
      </c>
      <c r="Z2424" t="s">
        <v>647</v>
      </c>
      <c r="AA2424" t="s">
        <v>26</v>
      </c>
      <c r="AE2424" s="3">
        <v>0</v>
      </c>
      <c r="AF2424" s="3">
        <f t="shared" si="169"/>
        <v>0</v>
      </c>
      <c r="AG2424" s="3">
        <v>0</v>
      </c>
      <c r="AH2424" s="3">
        <f t="shared" si="167"/>
        <v>0</v>
      </c>
      <c r="AI2424" s="3">
        <f t="shared" si="168"/>
        <v>0</v>
      </c>
    </row>
    <row r="2425" spans="1:35" hidden="1" x14ac:dyDescent="0.3">
      <c r="C2425" t="e">
        <v>#N/A</v>
      </c>
      <c r="D2425" t="s">
        <v>2481</v>
      </c>
      <c r="G2425" t="s">
        <v>2494</v>
      </c>
      <c r="H2425" t="s">
        <v>2494</v>
      </c>
      <c r="I2425">
        <v>0</v>
      </c>
      <c r="J2425" t="s">
        <v>519</v>
      </c>
      <c r="K2425" t="s">
        <v>520</v>
      </c>
      <c r="O2425" t="s">
        <v>614</v>
      </c>
      <c r="P2425" t="s">
        <v>652</v>
      </c>
      <c r="Q2425" t="s">
        <v>653</v>
      </c>
      <c r="R2425" t="s">
        <v>26</v>
      </c>
      <c r="X2425" t="s">
        <v>614</v>
      </c>
      <c r="Y2425" t="s">
        <v>652</v>
      </c>
      <c r="Z2425" t="s">
        <v>653</v>
      </c>
      <c r="AA2425" t="s">
        <v>26</v>
      </c>
      <c r="AE2425" s="3">
        <v>0</v>
      </c>
      <c r="AF2425" s="3">
        <f t="shared" si="169"/>
        <v>0</v>
      </c>
      <c r="AG2425" s="3">
        <v>0</v>
      </c>
      <c r="AH2425" s="3">
        <f t="shared" si="167"/>
        <v>0</v>
      </c>
      <c r="AI2425" s="3">
        <f t="shared" si="168"/>
        <v>0</v>
      </c>
    </row>
    <row r="2426" spans="1:35" hidden="1" x14ac:dyDescent="0.3">
      <c r="C2426" t="e">
        <v>#N/A</v>
      </c>
      <c r="D2426" t="s">
        <v>2481</v>
      </c>
      <c r="G2426" t="s">
        <v>2494</v>
      </c>
      <c r="H2426" t="s">
        <v>2494</v>
      </c>
      <c r="I2426">
        <v>0</v>
      </c>
      <c r="J2426" t="s">
        <v>519</v>
      </c>
      <c r="K2426" t="s">
        <v>520</v>
      </c>
      <c r="O2426" t="s">
        <v>542</v>
      </c>
      <c r="P2426" t="s">
        <v>656</v>
      </c>
      <c r="Q2426" t="s">
        <v>657</v>
      </c>
      <c r="R2426" t="s">
        <v>26</v>
      </c>
      <c r="X2426" t="s">
        <v>542</v>
      </c>
      <c r="Y2426" t="s">
        <v>656</v>
      </c>
      <c r="Z2426" t="s">
        <v>657</v>
      </c>
      <c r="AA2426" t="s">
        <v>26</v>
      </c>
      <c r="AE2426" s="3">
        <v>0</v>
      </c>
      <c r="AF2426" s="3">
        <f t="shared" si="169"/>
        <v>0</v>
      </c>
      <c r="AG2426" s="3">
        <v>0</v>
      </c>
      <c r="AH2426" s="3">
        <f t="shared" si="167"/>
        <v>0</v>
      </c>
      <c r="AI2426" s="3">
        <f t="shared" si="168"/>
        <v>0</v>
      </c>
    </row>
    <row r="2427" spans="1:35" hidden="1" x14ac:dyDescent="0.3">
      <c r="C2427" t="e">
        <v>#N/A</v>
      </c>
      <c r="D2427" t="s">
        <v>2481</v>
      </c>
      <c r="E2427" t="s">
        <v>2495</v>
      </c>
      <c r="G2427" t="s">
        <v>2494</v>
      </c>
      <c r="H2427" t="s">
        <v>2494</v>
      </c>
      <c r="I2427">
        <v>0</v>
      </c>
      <c r="J2427" t="s">
        <v>519</v>
      </c>
      <c r="K2427" t="s">
        <v>520</v>
      </c>
      <c r="O2427" t="s">
        <v>542</v>
      </c>
      <c r="P2427" t="s">
        <v>665</v>
      </c>
      <c r="Q2427" t="s">
        <v>666</v>
      </c>
      <c r="R2427" t="s">
        <v>29</v>
      </c>
      <c r="X2427" t="s">
        <v>542</v>
      </c>
      <c r="Y2427" t="s">
        <v>665</v>
      </c>
      <c r="Z2427" t="s">
        <v>666</v>
      </c>
      <c r="AA2427" t="s">
        <v>29</v>
      </c>
      <c r="AE2427" s="3">
        <v>0</v>
      </c>
      <c r="AF2427" s="3">
        <f t="shared" si="169"/>
        <v>10263.972708112691</v>
      </c>
      <c r="AG2427" s="3">
        <v>10263.972708112691</v>
      </c>
      <c r="AH2427" s="3">
        <f t="shared" si="167"/>
        <v>10602.683807480409</v>
      </c>
      <c r="AI2427" s="3">
        <f t="shared" si="168"/>
        <v>10941.969689319783</v>
      </c>
    </row>
    <row r="2428" spans="1:35" hidden="1" x14ac:dyDescent="0.3">
      <c r="A2428" t="s">
        <v>2480</v>
      </c>
      <c r="B2428" t="s">
        <v>2480</v>
      </c>
      <c r="C2428" t="e">
        <v>#N/A</v>
      </c>
      <c r="D2428" t="s">
        <v>2481</v>
      </c>
      <c r="G2428" t="s">
        <v>2482</v>
      </c>
      <c r="H2428" t="s">
        <v>2482</v>
      </c>
      <c r="I2428">
        <v>0</v>
      </c>
      <c r="J2428" t="s">
        <v>519</v>
      </c>
      <c r="K2428" t="s">
        <v>520</v>
      </c>
      <c r="Y2428" t="s">
        <v>588</v>
      </c>
      <c r="Z2428" t="s">
        <v>589</v>
      </c>
      <c r="AA2428" t="s">
        <v>29</v>
      </c>
      <c r="AE2428" s="3">
        <v>0</v>
      </c>
      <c r="AF2428" s="3">
        <f t="shared" si="169"/>
        <v>2950000</v>
      </c>
      <c r="AG2428" s="3">
        <v>2950000</v>
      </c>
      <c r="AH2428" s="3">
        <f t="shared" si="167"/>
        <v>3047349.9999999995</v>
      </c>
      <c r="AI2428" s="3">
        <f t="shared" si="168"/>
        <v>3144865.1999999997</v>
      </c>
    </row>
    <row r="2429" spans="1:35" hidden="1" x14ac:dyDescent="0.3">
      <c r="A2429" t="s">
        <v>2480</v>
      </c>
      <c r="B2429" t="s">
        <v>2480</v>
      </c>
      <c r="C2429" t="e">
        <v>#N/A</v>
      </c>
      <c r="D2429" t="s">
        <v>2481</v>
      </c>
      <c r="G2429" t="s">
        <v>2482</v>
      </c>
      <c r="H2429" t="s">
        <v>2482</v>
      </c>
      <c r="I2429">
        <v>0</v>
      </c>
      <c r="J2429" t="s">
        <v>519</v>
      </c>
      <c r="K2429" t="s">
        <v>520</v>
      </c>
      <c r="Y2429" t="s">
        <v>752</v>
      </c>
      <c r="Z2429" t="s">
        <v>753</v>
      </c>
      <c r="AA2429" t="s">
        <v>29</v>
      </c>
      <c r="AB2429" s="3">
        <f>SUBTOTAL(9,AB41:AB2428)</f>
        <v>1657186</v>
      </c>
      <c r="AD2429" s="32">
        <f>AE2482-AB2429</f>
        <v>-1657186</v>
      </c>
      <c r="AE2429" s="3">
        <v>0</v>
      </c>
      <c r="AF2429" s="3">
        <f t="shared" si="169"/>
        <v>1200000</v>
      </c>
      <c r="AG2429" s="3">
        <v>1200000</v>
      </c>
      <c r="AH2429" s="3">
        <f t="shared" si="167"/>
        <v>1239600</v>
      </c>
      <c r="AI2429" s="3">
        <f t="shared" si="168"/>
        <v>1279267.2</v>
      </c>
    </row>
    <row r="2430" spans="1:35" hidden="1" x14ac:dyDescent="0.3">
      <c r="A2430" t="s">
        <v>2480</v>
      </c>
      <c r="B2430" t="s">
        <v>2480</v>
      </c>
      <c r="C2430" t="e">
        <v>#N/A</v>
      </c>
      <c r="D2430" t="s">
        <v>2481</v>
      </c>
      <c r="G2430" t="s">
        <v>2482</v>
      </c>
      <c r="H2430" t="s">
        <v>2482</v>
      </c>
      <c r="I2430">
        <v>0</v>
      </c>
      <c r="J2430" t="s">
        <v>519</v>
      </c>
      <c r="K2430" t="s">
        <v>520</v>
      </c>
      <c r="Y2430" t="s">
        <v>597</v>
      </c>
      <c r="Z2430" t="s">
        <v>598</v>
      </c>
      <c r="AA2430" t="s">
        <v>29</v>
      </c>
      <c r="AB2430" s="3">
        <v>0</v>
      </c>
      <c r="AE2430" s="3">
        <v>0</v>
      </c>
      <c r="AF2430" s="3">
        <f t="shared" si="169"/>
        <v>2000</v>
      </c>
      <c r="AG2430" s="3">
        <v>2000</v>
      </c>
      <c r="AH2430" s="3">
        <f t="shared" si="167"/>
        <v>2066</v>
      </c>
      <c r="AI2430" s="3">
        <f t="shared" si="168"/>
        <v>2132.1120000000001</v>
      </c>
    </row>
    <row r="2431" spans="1:35" hidden="1" x14ac:dyDescent="0.3">
      <c r="A2431" t="s">
        <v>2480</v>
      </c>
      <c r="B2431" t="s">
        <v>2480</v>
      </c>
      <c r="C2431" t="e">
        <v>#N/A</v>
      </c>
      <c r="D2431" t="s">
        <v>2481</v>
      </c>
      <c r="G2431" t="s">
        <v>2482</v>
      </c>
      <c r="H2431" t="s">
        <v>2482</v>
      </c>
      <c r="I2431">
        <v>0</v>
      </c>
      <c r="J2431" t="s">
        <v>519</v>
      </c>
      <c r="K2431" t="s">
        <v>520</v>
      </c>
      <c r="Y2431" t="s">
        <v>592</v>
      </c>
      <c r="Z2431" t="s">
        <v>593</v>
      </c>
      <c r="AA2431" t="s">
        <v>29</v>
      </c>
      <c r="AE2431" s="3">
        <v>0</v>
      </c>
      <c r="AF2431" s="3">
        <f t="shared" si="169"/>
        <v>100000</v>
      </c>
      <c r="AG2431" s="3">
        <v>100000</v>
      </c>
      <c r="AH2431" s="3">
        <f t="shared" si="167"/>
        <v>103299.99999999999</v>
      </c>
      <c r="AI2431" s="3">
        <f t="shared" si="168"/>
        <v>106605.59999999999</v>
      </c>
    </row>
    <row r="2432" spans="1:35" hidden="1" x14ac:dyDescent="0.3">
      <c r="A2432" t="s">
        <v>2480</v>
      </c>
      <c r="B2432" t="s">
        <v>2480</v>
      </c>
      <c r="C2432" t="e">
        <v>#N/A</v>
      </c>
      <c r="D2432" t="s">
        <v>2481</v>
      </c>
      <c r="G2432" t="s">
        <v>2482</v>
      </c>
      <c r="H2432" t="s">
        <v>2482</v>
      </c>
      <c r="I2432">
        <v>0</v>
      </c>
      <c r="J2432" t="s">
        <v>519</v>
      </c>
      <c r="K2432" t="s">
        <v>520</v>
      </c>
      <c r="Y2432" t="s">
        <v>603</v>
      </c>
      <c r="Z2432" t="s">
        <v>604</v>
      </c>
      <c r="AA2432" t="s">
        <v>29</v>
      </c>
      <c r="AE2432" s="3">
        <v>0</v>
      </c>
      <c r="AF2432" s="3">
        <f t="shared" si="169"/>
        <v>3000</v>
      </c>
      <c r="AG2432" s="3">
        <v>3000</v>
      </c>
      <c r="AH2432" s="3">
        <f t="shared" si="167"/>
        <v>3098.9999999999995</v>
      </c>
      <c r="AI2432" s="3">
        <f t="shared" si="168"/>
        <v>3198.1679999999997</v>
      </c>
    </row>
    <row r="2433" spans="1:38" hidden="1" x14ac:dyDescent="0.3">
      <c r="A2433" t="s">
        <v>2480</v>
      </c>
      <c r="B2433" t="s">
        <v>2480</v>
      </c>
      <c r="C2433" t="e">
        <v>#N/A</v>
      </c>
      <c r="D2433" t="s">
        <v>2481</v>
      </c>
      <c r="E2433" t="s">
        <v>2483</v>
      </c>
      <c r="F2433" s="252" t="s">
        <v>594</v>
      </c>
      <c r="G2433" t="s">
        <v>2482</v>
      </c>
      <c r="H2433" t="s">
        <v>2482</v>
      </c>
      <c r="I2433">
        <v>0</v>
      </c>
      <c r="J2433" t="s">
        <v>519</v>
      </c>
      <c r="K2433" t="s">
        <v>520</v>
      </c>
      <c r="Y2433" t="s">
        <v>595</v>
      </c>
      <c r="Z2433" t="s">
        <v>596</v>
      </c>
      <c r="AA2433" t="s">
        <v>29</v>
      </c>
      <c r="AE2433" s="3">
        <v>0</v>
      </c>
      <c r="AF2433" s="3" t="e">
        <f t="shared" si="169"/>
        <v>#N/A</v>
      </c>
      <c r="AG2433" s="3" t="e">
        <f>VLOOKUP(E2433,'[2]Emp Cost Summary 2627'!$A:$Y,25,0)</f>
        <v>#N/A</v>
      </c>
      <c r="AH2433" s="3" t="e">
        <f t="shared" si="167"/>
        <v>#N/A</v>
      </c>
      <c r="AI2433" s="3" t="e">
        <f t="shared" si="168"/>
        <v>#N/A</v>
      </c>
    </row>
    <row r="2434" spans="1:38" hidden="1" x14ac:dyDescent="0.3">
      <c r="A2434" t="s">
        <v>2480</v>
      </c>
      <c r="B2434" t="s">
        <v>2480</v>
      </c>
      <c r="C2434" t="e">
        <v>#N/A</v>
      </c>
      <c r="D2434" t="s">
        <v>2481</v>
      </c>
      <c r="G2434" t="s">
        <v>2484</v>
      </c>
      <c r="H2434" t="s">
        <v>2484</v>
      </c>
      <c r="I2434">
        <v>0</v>
      </c>
      <c r="J2434" t="s">
        <v>519</v>
      </c>
      <c r="K2434" t="s">
        <v>520</v>
      </c>
      <c r="Y2434" t="s">
        <v>532</v>
      </c>
      <c r="Z2434" t="s">
        <v>533</v>
      </c>
      <c r="AA2434" t="s">
        <v>28</v>
      </c>
      <c r="AE2434" s="3">
        <v>0</v>
      </c>
      <c r="AF2434" s="3">
        <f t="shared" si="169"/>
        <v>8000</v>
      </c>
      <c r="AG2434" s="3">
        <v>8000</v>
      </c>
      <c r="AH2434" s="3">
        <f t="shared" si="167"/>
        <v>8264</v>
      </c>
      <c r="AI2434" s="3">
        <f t="shared" si="168"/>
        <v>8528.4480000000003</v>
      </c>
    </row>
    <row r="2435" spans="1:38" hidden="1" x14ac:dyDescent="0.3">
      <c r="A2435" t="s">
        <v>2480</v>
      </c>
      <c r="B2435" t="s">
        <v>2480</v>
      </c>
      <c r="C2435" t="e">
        <v>#N/A</v>
      </c>
      <c r="D2435" t="s">
        <v>2481</v>
      </c>
      <c r="G2435" t="s">
        <v>2484</v>
      </c>
      <c r="H2435" t="s">
        <v>2484</v>
      </c>
      <c r="I2435">
        <v>0</v>
      </c>
      <c r="J2435" t="s">
        <v>519</v>
      </c>
      <c r="K2435" t="s">
        <v>520</v>
      </c>
      <c r="Y2435" t="s">
        <v>944</v>
      </c>
      <c r="Z2435" t="s">
        <v>945</v>
      </c>
      <c r="AA2435" t="s">
        <v>29</v>
      </c>
      <c r="AE2435" s="3">
        <v>0</v>
      </c>
      <c r="AF2435" s="3">
        <f t="shared" si="169"/>
        <v>10000</v>
      </c>
      <c r="AG2435" s="3">
        <v>10000</v>
      </c>
      <c r="AH2435" s="3">
        <f t="shared" si="167"/>
        <v>10330</v>
      </c>
      <c r="AI2435" s="3">
        <f t="shared" si="168"/>
        <v>10660.56</v>
      </c>
    </row>
    <row r="2437" spans="1:38" x14ac:dyDescent="0.3">
      <c r="AG2437" s="3" t="e">
        <f>SUBTOTAL(9,AG2:AG1915)</f>
        <v>#N/A</v>
      </c>
    </row>
    <row r="2439" spans="1:38" ht="15" thickBot="1" x14ac:dyDescent="0.35">
      <c r="AG2439" s="39">
        <v>549512000</v>
      </c>
      <c r="AH2439" s="38" t="e">
        <f>AG2437/AG2439</f>
        <v>#N/A</v>
      </c>
    </row>
    <row r="2443" spans="1:38" x14ac:dyDescent="0.3">
      <c r="AE2443" s="3">
        <f>SUBTOTAL(9,AE2:AE2442)</f>
        <v>1580186</v>
      </c>
      <c r="AF2443" s="3" t="e">
        <f>SUBTOTAL(9,AF2:AF2442)</f>
        <v>#N/A</v>
      </c>
      <c r="AG2443" s="3" t="e">
        <f>SUBTOTAL(9,AG2:AG2442)</f>
        <v>#N/A</v>
      </c>
      <c r="AL2443" s="3">
        <f>SUBTOTAL(9,AL2:AL2442)</f>
        <v>523291.53</v>
      </c>
    </row>
    <row r="2445" spans="1:38" x14ac:dyDescent="0.3">
      <c r="AG2445" s="3">
        <v>842890311.99999988</v>
      </c>
    </row>
    <row r="2446" spans="1:38" x14ac:dyDescent="0.3">
      <c r="AG2446" s="3">
        <v>1172058775.9748142</v>
      </c>
    </row>
  </sheetData>
  <autoFilter ref="A1:AP2435" xr:uid="{93D3206F-E742-4CF3-B597-694DD11F4FA7}">
    <filterColumn colId="3">
      <filters>
        <filter val="123"/>
      </filters>
    </filterColumn>
  </autoFilter>
  <conditionalFormatting sqref="E1:E1048576">
    <cfRule type="duplicateValues" dxfId="2" priority="1"/>
    <cfRule type="duplicateValues" dxfId="1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00FA-48A3-40CA-9FF4-E3C5AC414A71}">
  <dimension ref="A1:AK133"/>
  <sheetViews>
    <sheetView workbookViewId="0">
      <selection activeCell="B24" sqref="B24"/>
    </sheetView>
  </sheetViews>
  <sheetFormatPr defaultRowHeight="14.4" x14ac:dyDescent="0.3"/>
  <cols>
    <col min="32" max="32" width="12.5546875" style="3" bestFit="1" customWidth="1"/>
    <col min="35" max="37" width="13.6640625" style="4" bestFit="1" customWidth="1"/>
  </cols>
  <sheetData>
    <row r="1" spans="1:37" x14ac:dyDescent="0.3">
      <c r="A1" s="5" t="s">
        <v>476</v>
      </c>
      <c r="B1" s="5" t="s">
        <v>477</v>
      </c>
      <c r="C1" s="5" t="s">
        <v>2744</v>
      </c>
      <c r="D1" s="5" t="s">
        <v>478</v>
      </c>
      <c r="E1" s="5" t="s">
        <v>481</v>
      </c>
      <c r="F1" s="5" t="s">
        <v>482</v>
      </c>
      <c r="G1" s="5" t="s">
        <v>483</v>
      </c>
      <c r="H1" s="5" t="s">
        <v>484</v>
      </c>
      <c r="I1" s="5" t="s">
        <v>485</v>
      </c>
      <c r="J1" s="5" t="s">
        <v>486</v>
      </c>
      <c r="K1" s="5" t="s">
        <v>487</v>
      </c>
      <c r="L1" s="5" t="s">
        <v>488</v>
      </c>
      <c r="M1" s="5" t="s">
        <v>489</v>
      </c>
      <c r="N1" s="5" t="s">
        <v>490</v>
      </c>
      <c r="O1" s="5" t="s">
        <v>491</v>
      </c>
      <c r="P1" s="5" t="s">
        <v>492</v>
      </c>
      <c r="Q1" s="5" t="s">
        <v>493</v>
      </c>
      <c r="R1" s="5" t="s">
        <v>494</v>
      </c>
      <c r="S1" s="5" t="s">
        <v>495</v>
      </c>
      <c r="T1" s="5" t="s">
        <v>496</v>
      </c>
      <c r="U1" s="5" t="s">
        <v>497</v>
      </c>
      <c r="V1" s="5" t="s">
        <v>498</v>
      </c>
      <c r="W1" s="5" t="s">
        <v>499</v>
      </c>
      <c r="X1" s="5" t="s">
        <v>500</v>
      </c>
      <c r="Y1" s="5" t="s">
        <v>2737</v>
      </c>
      <c r="Z1" s="5" t="s">
        <v>502</v>
      </c>
      <c r="AA1" s="5" t="s">
        <v>503</v>
      </c>
      <c r="AB1" s="5" t="s">
        <v>504</v>
      </c>
      <c r="AC1" s="5" t="s">
        <v>2611</v>
      </c>
      <c r="AD1" s="5" t="s">
        <v>510</v>
      </c>
      <c r="AE1" s="5" t="s">
        <v>511</v>
      </c>
      <c r="AF1" s="276" t="s">
        <v>512</v>
      </c>
      <c r="AG1" s="5" t="s">
        <v>514</v>
      </c>
      <c r="AH1" s="5" t="s">
        <v>515</v>
      </c>
      <c r="AI1" s="26" t="s">
        <v>2743</v>
      </c>
      <c r="AJ1" s="26" t="s">
        <v>508</v>
      </c>
      <c r="AK1" s="26" t="s">
        <v>509</v>
      </c>
    </row>
    <row r="2" spans="1:37" x14ac:dyDescent="0.3">
      <c r="A2">
        <v>11384</v>
      </c>
      <c r="B2">
        <v>226348</v>
      </c>
      <c r="C2" t="str">
        <f>VLOOKUP(B2,[3]Report!$BX:$BY,2,0)</f>
        <v/>
      </c>
      <c r="D2">
        <v>1284</v>
      </c>
      <c r="E2" t="s">
        <v>2643</v>
      </c>
      <c r="F2" t="s">
        <v>2644</v>
      </c>
      <c r="G2">
        <v>0</v>
      </c>
      <c r="H2" t="s">
        <v>519</v>
      </c>
      <c r="I2" t="s">
        <v>520</v>
      </c>
      <c r="J2">
        <v>5</v>
      </c>
      <c r="K2">
        <v>99</v>
      </c>
      <c r="L2" t="s">
        <v>2612</v>
      </c>
      <c r="M2" t="s">
        <v>2613</v>
      </c>
      <c r="N2" t="s">
        <v>2614</v>
      </c>
      <c r="O2" t="s">
        <v>524</v>
      </c>
      <c r="P2" t="s">
        <v>525</v>
      </c>
      <c r="Q2" t="s">
        <v>526</v>
      </c>
      <c r="R2" t="s">
        <v>527</v>
      </c>
      <c r="S2" t="s">
        <v>554</v>
      </c>
      <c r="T2" t="s">
        <v>555</v>
      </c>
      <c r="U2" t="s">
        <v>2645</v>
      </c>
      <c r="V2" t="s">
        <v>2646</v>
      </c>
      <c r="W2" t="s">
        <v>532</v>
      </c>
      <c r="X2" t="s">
        <v>533</v>
      </c>
      <c r="Y2" t="s">
        <v>28</v>
      </c>
      <c r="Z2">
        <v>310000</v>
      </c>
      <c r="AA2">
        <v>0</v>
      </c>
      <c r="AB2">
        <v>0</v>
      </c>
      <c r="AC2">
        <v>310000</v>
      </c>
      <c r="AD2">
        <v>0</v>
      </c>
      <c r="AE2">
        <v>0</v>
      </c>
      <c r="AF2">
        <v>155599.06</v>
      </c>
      <c r="AG2">
        <v>154400.94</v>
      </c>
      <c r="AH2">
        <v>50.19</v>
      </c>
      <c r="AI2" s="4">
        <f>AC2</f>
        <v>310000</v>
      </c>
      <c r="AJ2" s="4">
        <f>AI2*1.033</f>
        <v>320230</v>
      </c>
      <c r="AK2" s="4">
        <f>AJ2*1.032</f>
        <v>330477.36</v>
      </c>
    </row>
    <row r="3" spans="1:37" x14ac:dyDescent="0.3">
      <c r="A3">
        <v>11384</v>
      </c>
      <c r="B3">
        <v>219993</v>
      </c>
      <c r="C3" t="str">
        <f>VLOOKUP(B3,[3]Report!$BX:$BY,2,0)</f>
        <v/>
      </c>
      <c r="D3">
        <v>1284</v>
      </c>
      <c r="E3" t="s">
        <v>2643</v>
      </c>
      <c r="F3" t="s">
        <v>2644</v>
      </c>
      <c r="G3">
        <v>0</v>
      </c>
      <c r="H3" t="s">
        <v>519</v>
      </c>
      <c r="I3" t="s">
        <v>520</v>
      </c>
      <c r="J3">
        <v>5</v>
      </c>
      <c r="K3">
        <v>99</v>
      </c>
      <c r="L3" t="s">
        <v>2612</v>
      </c>
      <c r="M3" t="s">
        <v>2613</v>
      </c>
      <c r="N3" t="s">
        <v>2614</v>
      </c>
      <c r="O3" t="s">
        <v>524</v>
      </c>
      <c r="P3" t="s">
        <v>525</v>
      </c>
      <c r="Q3" t="s">
        <v>526</v>
      </c>
      <c r="R3" t="s">
        <v>527</v>
      </c>
      <c r="S3" t="s">
        <v>554</v>
      </c>
      <c r="T3" t="s">
        <v>555</v>
      </c>
      <c r="U3" t="s">
        <v>2645</v>
      </c>
      <c r="V3" t="s">
        <v>2646</v>
      </c>
      <c r="W3" t="s">
        <v>2615</v>
      </c>
      <c r="X3" t="s">
        <v>2616</v>
      </c>
      <c r="Y3" t="s">
        <v>24</v>
      </c>
      <c r="Z3">
        <v>5178974</v>
      </c>
      <c r="AA3">
        <v>-2000000</v>
      </c>
      <c r="AB3">
        <v>0</v>
      </c>
      <c r="AC3">
        <v>3178974</v>
      </c>
      <c r="AD3">
        <v>0</v>
      </c>
      <c r="AE3">
        <v>0</v>
      </c>
      <c r="AF3">
        <v>0</v>
      </c>
      <c r="AG3">
        <v>3178974</v>
      </c>
      <c r="AH3">
        <v>0</v>
      </c>
      <c r="AI3" s="4">
        <f>Z3+793581</f>
        <v>5972555</v>
      </c>
      <c r="AJ3" s="4">
        <f t="shared" ref="AJ3:AJ66" si="0">AI3*1.033</f>
        <v>6169649.3149999995</v>
      </c>
      <c r="AK3" s="4">
        <f t="shared" ref="AK3:AK66" si="1">AJ3*1.032</f>
        <v>6367078.09308</v>
      </c>
    </row>
    <row r="4" spans="1:37" x14ac:dyDescent="0.3">
      <c r="A4">
        <v>11384</v>
      </c>
      <c r="B4">
        <v>226394</v>
      </c>
      <c r="C4" t="str">
        <f>VLOOKUP(B4,[3]Report!$BX:$BY,2,0)</f>
        <v/>
      </c>
      <c r="D4">
        <v>1284</v>
      </c>
      <c r="E4" t="s">
        <v>2643</v>
      </c>
      <c r="F4" t="s">
        <v>2644</v>
      </c>
      <c r="G4">
        <v>0</v>
      </c>
      <c r="H4" t="s">
        <v>519</v>
      </c>
      <c r="I4" t="s">
        <v>520</v>
      </c>
      <c r="J4">
        <v>5</v>
      </c>
      <c r="K4">
        <v>99</v>
      </c>
      <c r="L4" t="s">
        <v>2612</v>
      </c>
      <c r="M4" t="s">
        <v>2613</v>
      </c>
      <c r="N4" t="s">
        <v>2614</v>
      </c>
      <c r="O4" t="s">
        <v>524</v>
      </c>
      <c r="P4" t="s">
        <v>525</v>
      </c>
      <c r="Q4" t="s">
        <v>526</v>
      </c>
      <c r="R4" t="s">
        <v>527</v>
      </c>
      <c r="S4" t="s">
        <v>554</v>
      </c>
      <c r="T4" t="s">
        <v>555</v>
      </c>
      <c r="U4" t="s">
        <v>2645</v>
      </c>
      <c r="V4" t="s">
        <v>2646</v>
      </c>
      <c r="W4" t="s">
        <v>2647</v>
      </c>
      <c r="X4" t="s">
        <v>2648</v>
      </c>
      <c r="Y4" t="s">
        <v>24</v>
      </c>
      <c r="Z4">
        <v>150000</v>
      </c>
      <c r="AA4">
        <v>0</v>
      </c>
      <c r="AB4">
        <v>0</v>
      </c>
      <c r="AC4">
        <v>150000</v>
      </c>
      <c r="AD4">
        <v>0</v>
      </c>
      <c r="AE4">
        <v>0</v>
      </c>
      <c r="AF4">
        <v>56850</v>
      </c>
      <c r="AG4">
        <v>93150</v>
      </c>
      <c r="AH4">
        <v>37.9</v>
      </c>
      <c r="AI4" s="4">
        <f t="shared" ref="AI4:AI25" si="2">Z4</f>
        <v>150000</v>
      </c>
      <c r="AJ4" s="4">
        <f t="shared" si="0"/>
        <v>154950</v>
      </c>
      <c r="AK4" s="4">
        <f t="shared" si="1"/>
        <v>159908.4</v>
      </c>
    </row>
    <row r="5" spans="1:37" x14ac:dyDescent="0.3">
      <c r="A5">
        <v>11385</v>
      </c>
      <c r="B5">
        <v>220052</v>
      </c>
      <c r="C5" t="str">
        <f>VLOOKUP(B5,[3]Report!$BX:$BY,2,0)</f>
        <v/>
      </c>
      <c r="D5">
        <v>1285</v>
      </c>
      <c r="E5" t="s">
        <v>2649</v>
      </c>
      <c r="F5" t="s">
        <v>2650</v>
      </c>
      <c r="G5">
        <v>0</v>
      </c>
      <c r="H5" t="s">
        <v>519</v>
      </c>
      <c r="I5" t="s">
        <v>520</v>
      </c>
      <c r="J5">
        <v>5</v>
      </c>
      <c r="K5">
        <v>99</v>
      </c>
      <c r="L5" t="s">
        <v>2612</v>
      </c>
      <c r="M5" t="s">
        <v>2613</v>
      </c>
      <c r="N5" t="s">
        <v>2614</v>
      </c>
      <c r="O5" t="s">
        <v>524</v>
      </c>
      <c r="P5" t="s">
        <v>525</v>
      </c>
      <c r="Q5" t="s">
        <v>526</v>
      </c>
      <c r="R5" t="s">
        <v>527</v>
      </c>
      <c r="S5" t="s">
        <v>2617</v>
      </c>
      <c r="T5" t="s">
        <v>2618</v>
      </c>
      <c r="U5" t="s">
        <v>2645</v>
      </c>
      <c r="V5" t="s">
        <v>2646</v>
      </c>
      <c r="W5" t="s">
        <v>532</v>
      </c>
      <c r="X5" t="s">
        <v>533</v>
      </c>
      <c r="Y5" t="s">
        <v>28</v>
      </c>
      <c r="Z5">
        <v>109367</v>
      </c>
      <c r="AA5">
        <v>0</v>
      </c>
      <c r="AB5">
        <v>0</v>
      </c>
      <c r="AC5">
        <v>109367</v>
      </c>
      <c r="AD5">
        <v>0</v>
      </c>
      <c r="AE5">
        <v>0</v>
      </c>
      <c r="AF5">
        <v>0</v>
      </c>
      <c r="AG5">
        <v>109367</v>
      </c>
      <c r="AH5">
        <v>0</v>
      </c>
      <c r="AI5" s="4">
        <f>AC5</f>
        <v>109367</v>
      </c>
      <c r="AJ5" s="4">
        <f t="shared" si="0"/>
        <v>112976.11099999999</v>
      </c>
      <c r="AK5" s="4">
        <f t="shared" si="1"/>
        <v>116591.34655199999</v>
      </c>
    </row>
    <row r="6" spans="1:37" x14ac:dyDescent="0.3">
      <c r="A6">
        <v>11386</v>
      </c>
      <c r="B6">
        <v>231652</v>
      </c>
      <c r="C6" t="str">
        <f>VLOOKUP(B6,[3]Report!$BX:$BY,2,0)</f>
        <v/>
      </c>
      <c r="D6">
        <v>1286</v>
      </c>
      <c r="E6" t="s">
        <v>2651</v>
      </c>
      <c r="F6" t="s">
        <v>2652</v>
      </c>
      <c r="G6">
        <v>0</v>
      </c>
      <c r="H6" t="s">
        <v>519</v>
      </c>
      <c r="I6" t="s">
        <v>520</v>
      </c>
      <c r="J6">
        <v>5</v>
      </c>
      <c r="K6">
        <v>99</v>
      </c>
      <c r="L6" t="s">
        <v>2612</v>
      </c>
      <c r="M6" t="s">
        <v>2613</v>
      </c>
      <c r="N6" t="s">
        <v>2614</v>
      </c>
      <c r="O6" t="s">
        <v>524</v>
      </c>
      <c r="P6" t="s">
        <v>525</v>
      </c>
      <c r="Q6" t="s">
        <v>526</v>
      </c>
      <c r="R6" t="s">
        <v>527</v>
      </c>
      <c r="S6" t="s">
        <v>554</v>
      </c>
      <c r="T6" t="s">
        <v>555</v>
      </c>
      <c r="U6" t="s">
        <v>541</v>
      </c>
      <c r="V6" t="s">
        <v>542</v>
      </c>
      <c r="W6" t="s">
        <v>1659</v>
      </c>
      <c r="X6" t="s">
        <v>1660</v>
      </c>
      <c r="Y6" t="s">
        <v>26</v>
      </c>
      <c r="Z6">
        <v>408000</v>
      </c>
      <c r="AA6">
        <v>0</v>
      </c>
      <c r="AB6">
        <v>0</v>
      </c>
      <c r="AC6">
        <v>408000</v>
      </c>
      <c r="AD6">
        <v>0</v>
      </c>
      <c r="AE6">
        <v>0</v>
      </c>
      <c r="AF6">
        <v>307814.43</v>
      </c>
      <c r="AG6">
        <v>100185.57</v>
      </c>
      <c r="AH6">
        <v>75.44</v>
      </c>
      <c r="AI6" s="4">
        <v>47931220.450000003</v>
      </c>
      <c r="AJ6" s="4">
        <f t="shared" si="0"/>
        <v>49512950.724849999</v>
      </c>
      <c r="AK6" s="4">
        <f t="shared" si="1"/>
        <v>51097365.148045197</v>
      </c>
    </row>
    <row r="7" spans="1:37" x14ac:dyDescent="0.3">
      <c r="A7">
        <v>11386</v>
      </c>
      <c r="B7">
        <v>220012</v>
      </c>
      <c r="C7" t="str">
        <f>VLOOKUP(B7,[3]Report!$BX:$BY,2,0)</f>
        <v/>
      </c>
      <c r="D7">
        <v>1286</v>
      </c>
      <c r="E7" t="s">
        <v>2651</v>
      </c>
      <c r="F7" t="s">
        <v>2652</v>
      </c>
      <c r="G7">
        <v>0</v>
      </c>
      <c r="H7" t="s">
        <v>519</v>
      </c>
      <c r="I7" t="s">
        <v>520</v>
      </c>
      <c r="J7">
        <v>5</v>
      </c>
      <c r="K7">
        <v>99</v>
      </c>
      <c r="L7" t="s">
        <v>2612</v>
      </c>
      <c r="M7" t="s">
        <v>2613</v>
      </c>
      <c r="N7" t="s">
        <v>2614</v>
      </c>
      <c r="O7" t="s">
        <v>524</v>
      </c>
      <c r="P7" t="s">
        <v>525</v>
      </c>
      <c r="Q7" t="s">
        <v>526</v>
      </c>
      <c r="R7" t="s">
        <v>527</v>
      </c>
      <c r="S7" t="s">
        <v>554</v>
      </c>
      <c r="T7" t="s">
        <v>555</v>
      </c>
      <c r="U7" t="s">
        <v>2645</v>
      </c>
      <c r="V7" t="s">
        <v>2646</v>
      </c>
      <c r="W7" t="s">
        <v>735</v>
      </c>
      <c r="X7" t="s">
        <v>736</v>
      </c>
      <c r="Y7" t="s">
        <v>26</v>
      </c>
      <c r="Z7">
        <v>1466621</v>
      </c>
      <c r="AA7">
        <v>0</v>
      </c>
      <c r="AB7">
        <v>0</v>
      </c>
      <c r="AC7">
        <v>1466621</v>
      </c>
      <c r="AD7">
        <v>0</v>
      </c>
      <c r="AE7">
        <v>0</v>
      </c>
      <c r="AF7">
        <v>580131.9</v>
      </c>
      <c r="AG7">
        <v>886489.1</v>
      </c>
      <c r="AH7">
        <v>39.56</v>
      </c>
      <c r="AI7" s="4">
        <v>0</v>
      </c>
      <c r="AJ7" s="4">
        <f t="shared" si="0"/>
        <v>0</v>
      </c>
      <c r="AK7" s="4">
        <f t="shared" si="1"/>
        <v>0</v>
      </c>
    </row>
    <row r="8" spans="1:37" x14ac:dyDescent="0.3">
      <c r="A8">
        <v>11386</v>
      </c>
      <c r="B8">
        <v>220027</v>
      </c>
      <c r="C8" t="str">
        <f>VLOOKUP(B8,[3]Report!$BX:$BY,2,0)</f>
        <v/>
      </c>
      <c r="D8">
        <v>1286</v>
      </c>
      <c r="E8" t="s">
        <v>2651</v>
      </c>
      <c r="F8" t="s">
        <v>2652</v>
      </c>
      <c r="G8">
        <v>0</v>
      </c>
      <c r="H8" t="s">
        <v>519</v>
      </c>
      <c r="I8" t="s">
        <v>520</v>
      </c>
      <c r="J8">
        <v>5</v>
      </c>
      <c r="K8">
        <v>99</v>
      </c>
      <c r="L8" t="s">
        <v>2612</v>
      </c>
      <c r="M8" t="s">
        <v>2613</v>
      </c>
      <c r="N8" t="s">
        <v>2614</v>
      </c>
      <c r="O8" t="s">
        <v>524</v>
      </c>
      <c r="P8" t="s">
        <v>525</v>
      </c>
      <c r="Q8" t="s">
        <v>526</v>
      </c>
      <c r="R8" t="s">
        <v>527</v>
      </c>
      <c r="S8" t="s">
        <v>554</v>
      </c>
      <c r="T8" t="s">
        <v>555</v>
      </c>
      <c r="U8" t="s">
        <v>2645</v>
      </c>
      <c r="V8" t="s">
        <v>2646</v>
      </c>
      <c r="W8" t="s">
        <v>660</v>
      </c>
      <c r="X8" t="s">
        <v>661</v>
      </c>
      <c r="Y8" t="s">
        <v>26</v>
      </c>
      <c r="Z8">
        <v>3919195</v>
      </c>
      <c r="AA8">
        <v>0</v>
      </c>
      <c r="AB8">
        <v>0</v>
      </c>
      <c r="AC8">
        <v>3919195</v>
      </c>
      <c r="AD8">
        <v>0</v>
      </c>
      <c r="AE8">
        <v>0</v>
      </c>
      <c r="AF8">
        <v>1450097.47</v>
      </c>
      <c r="AG8">
        <v>2469097.5299999998</v>
      </c>
      <c r="AH8">
        <v>37</v>
      </c>
      <c r="AI8" s="4">
        <v>0</v>
      </c>
      <c r="AJ8" s="4">
        <f t="shared" si="0"/>
        <v>0</v>
      </c>
      <c r="AK8" s="4">
        <f t="shared" si="1"/>
        <v>0</v>
      </c>
    </row>
    <row r="9" spans="1:37" x14ac:dyDescent="0.3">
      <c r="A9">
        <v>11386</v>
      </c>
      <c r="B9">
        <v>220018</v>
      </c>
      <c r="C9" t="str">
        <f>VLOOKUP(B9,[3]Report!$BX:$BY,2,0)</f>
        <v/>
      </c>
      <c r="D9">
        <v>1286</v>
      </c>
      <c r="E9" t="s">
        <v>2651</v>
      </c>
      <c r="F9" t="s">
        <v>2652</v>
      </c>
      <c r="G9">
        <v>0</v>
      </c>
      <c r="H9" t="s">
        <v>519</v>
      </c>
      <c r="I9" t="s">
        <v>520</v>
      </c>
      <c r="J9">
        <v>5</v>
      </c>
      <c r="K9">
        <v>99</v>
      </c>
      <c r="L9" t="s">
        <v>2612</v>
      </c>
      <c r="M9" t="s">
        <v>2613</v>
      </c>
      <c r="N9" t="s">
        <v>2614</v>
      </c>
      <c r="O9" t="s">
        <v>524</v>
      </c>
      <c r="P9" t="s">
        <v>525</v>
      </c>
      <c r="Q9" t="s">
        <v>526</v>
      </c>
      <c r="R9" t="s">
        <v>527</v>
      </c>
      <c r="S9" t="s">
        <v>554</v>
      </c>
      <c r="T9" t="s">
        <v>555</v>
      </c>
      <c r="U9" t="s">
        <v>2645</v>
      </c>
      <c r="V9" t="s">
        <v>2646</v>
      </c>
      <c r="W9" t="s">
        <v>658</v>
      </c>
      <c r="X9" t="s">
        <v>659</v>
      </c>
      <c r="Y9" t="s">
        <v>26</v>
      </c>
      <c r="Z9">
        <v>9053</v>
      </c>
      <c r="AA9">
        <v>0</v>
      </c>
      <c r="AB9">
        <v>0</v>
      </c>
      <c r="AC9">
        <v>9053</v>
      </c>
      <c r="AD9">
        <v>0</v>
      </c>
      <c r="AE9">
        <v>0</v>
      </c>
      <c r="AF9">
        <v>3451.25</v>
      </c>
      <c r="AG9">
        <v>5601.75</v>
      </c>
      <c r="AH9">
        <v>38.119999999999997</v>
      </c>
      <c r="AI9" s="4">
        <v>0</v>
      </c>
      <c r="AJ9" s="4">
        <f t="shared" si="0"/>
        <v>0</v>
      </c>
      <c r="AK9" s="4">
        <f t="shared" si="1"/>
        <v>0</v>
      </c>
    </row>
    <row r="10" spans="1:37" x14ac:dyDescent="0.3">
      <c r="A10">
        <v>11386</v>
      </c>
      <c r="B10">
        <v>225979</v>
      </c>
      <c r="C10" t="str">
        <f>VLOOKUP(B10,[3]Report!$BX:$BY,2,0)</f>
        <v/>
      </c>
      <c r="D10">
        <v>1286</v>
      </c>
      <c r="E10" t="s">
        <v>2651</v>
      </c>
      <c r="F10" t="s">
        <v>2652</v>
      </c>
      <c r="G10">
        <v>0</v>
      </c>
      <c r="H10" t="s">
        <v>519</v>
      </c>
      <c r="I10" t="s">
        <v>520</v>
      </c>
      <c r="J10">
        <v>5</v>
      </c>
      <c r="K10">
        <v>99</v>
      </c>
      <c r="L10" t="s">
        <v>2612</v>
      </c>
      <c r="M10" t="s">
        <v>2613</v>
      </c>
      <c r="N10" t="s">
        <v>2614</v>
      </c>
      <c r="O10" t="s">
        <v>524</v>
      </c>
      <c r="P10" t="s">
        <v>525</v>
      </c>
      <c r="Q10" t="s">
        <v>526</v>
      </c>
      <c r="R10" t="s">
        <v>527</v>
      </c>
      <c r="S10" t="s">
        <v>554</v>
      </c>
      <c r="T10" t="s">
        <v>555</v>
      </c>
      <c r="U10" t="s">
        <v>2645</v>
      </c>
      <c r="V10" t="s">
        <v>2646</v>
      </c>
      <c r="W10" t="s">
        <v>648</v>
      </c>
      <c r="X10" t="s">
        <v>649</v>
      </c>
      <c r="Y10" t="s">
        <v>29</v>
      </c>
      <c r="Z10">
        <v>24272</v>
      </c>
      <c r="AA10">
        <v>0</v>
      </c>
      <c r="AB10">
        <v>0</v>
      </c>
      <c r="AC10">
        <v>24272</v>
      </c>
      <c r="AD10">
        <v>0</v>
      </c>
      <c r="AE10">
        <v>0</v>
      </c>
      <c r="AF10" s="3">
        <v>127552.12</v>
      </c>
      <c r="AG10">
        <v>-103280.12</v>
      </c>
      <c r="AH10">
        <v>525.51</v>
      </c>
      <c r="AI10" s="4">
        <f>AC10</f>
        <v>24272</v>
      </c>
      <c r="AJ10" s="4">
        <f t="shared" si="0"/>
        <v>25072.975999999999</v>
      </c>
      <c r="AK10" s="4">
        <f t="shared" si="1"/>
        <v>25875.311232</v>
      </c>
    </row>
    <row r="11" spans="1:37" x14ac:dyDescent="0.3">
      <c r="A11">
        <v>11386</v>
      </c>
      <c r="B11">
        <v>219998</v>
      </c>
      <c r="C11" t="str">
        <f>VLOOKUP(B11,[3]Report!$BX:$BY,2,0)</f>
        <v/>
      </c>
      <c r="D11">
        <v>1286</v>
      </c>
      <c r="E11" t="s">
        <v>2651</v>
      </c>
      <c r="F11" t="s">
        <v>2652</v>
      </c>
      <c r="G11">
        <v>0</v>
      </c>
      <c r="H11" t="s">
        <v>519</v>
      </c>
      <c r="I11" t="s">
        <v>520</v>
      </c>
      <c r="J11">
        <v>5</v>
      </c>
      <c r="K11">
        <v>99</v>
      </c>
      <c r="L11" t="s">
        <v>2612</v>
      </c>
      <c r="M11" t="s">
        <v>2613</v>
      </c>
      <c r="N11" t="s">
        <v>2614</v>
      </c>
      <c r="O11" t="s">
        <v>524</v>
      </c>
      <c r="P11" t="s">
        <v>525</v>
      </c>
      <c r="Q11" t="s">
        <v>526</v>
      </c>
      <c r="R11" t="s">
        <v>527</v>
      </c>
      <c r="S11" t="s">
        <v>554</v>
      </c>
      <c r="T11" t="s">
        <v>555</v>
      </c>
      <c r="U11" t="s">
        <v>2645</v>
      </c>
      <c r="V11" t="s">
        <v>2646</v>
      </c>
      <c r="W11" t="s">
        <v>675</v>
      </c>
      <c r="X11" t="s">
        <v>676</v>
      </c>
      <c r="Y11" t="s">
        <v>26</v>
      </c>
      <c r="Z11">
        <v>58094</v>
      </c>
      <c r="AA11">
        <v>0</v>
      </c>
      <c r="AB11">
        <v>0</v>
      </c>
      <c r="AC11">
        <v>58094</v>
      </c>
      <c r="AD11">
        <v>0</v>
      </c>
      <c r="AE11">
        <v>0</v>
      </c>
      <c r="AF11">
        <v>58746.67</v>
      </c>
      <c r="AG11">
        <v>-652.66999999999996</v>
      </c>
      <c r="AH11">
        <v>101.12</v>
      </c>
      <c r="AI11" s="4">
        <v>0</v>
      </c>
      <c r="AJ11" s="4">
        <f t="shared" si="0"/>
        <v>0</v>
      </c>
      <c r="AK11" s="4">
        <f t="shared" si="1"/>
        <v>0</v>
      </c>
    </row>
    <row r="12" spans="1:37" x14ac:dyDescent="0.3">
      <c r="A12">
        <v>11386</v>
      </c>
      <c r="B12">
        <v>220009</v>
      </c>
      <c r="C12" t="str">
        <f>VLOOKUP(B12,[3]Report!$BX:$BY,2,0)</f>
        <v/>
      </c>
      <c r="D12">
        <v>1286</v>
      </c>
      <c r="E12" t="s">
        <v>2651</v>
      </c>
      <c r="F12" t="s">
        <v>2652</v>
      </c>
      <c r="G12">
        <v>0</v>
      </c>
      <c r="H12" t="s">
        <v>519</v>
      </c>
      <c r="I12" t="s">
        <v>520</v>
      </c>
      <c r="J12">
        <v>5</v>
      </c>
      <c r="K12">
        <v>99</v>
      </c>
      <c r="L12" t="s">
        <v>2612</v>
      </c>
      <c r="M12" t="s">
        <v>2613</v>
      </c>
      <c r="N12" t="s">
        <v>2614</v>
      </c>
      <c r="O12" t="s">
        <v>524</v>
      </c>
      <c r="P12" t="s">
        <v>525</v>
      </c>
      <c r="Q12" t="s">
        <v>526</v>
      </c>
      <c r="R12" t="s">
        <v>527</v>
      </c>
      <c r="S12" t="s">
        <v>554</v>
      </c>
      <c r="T12" t="s">
        <v>555</v>
      </c>
      <c r="U12" t="s">
        <v>2645</v>
      </c>
      <c r="V12" t="s">
        <v>2646</v>
      </c>
      <c r="W12" t="s">
        <v>673</v>
      </c>
      <c r="X12" t="s">
        <v>674</v>
      </c>
      <c r="Y12" t="s">
        <v>26</v>
      </c>
      <c r="Z12">
        <v>2353500</v>
      </c>
      <c r="AA12">
        <v>0</v>
      </c>
      <c r="AB12">
        <v>0</v>
      </c>
      <c r="AC12">
        <v>2353500</v>
      </c>
      <c r="AD12">
        <v>0</v>
      </c>
      <c r="AE12">
        <v>0</v>
      </c>
      <c r="AF12">
        <v>2141540.44</v>
      </c>
      <c r="AG12">
        <v>211959.56</v>
      </c>
      <c r="AH12">
        <v>90.99</v>
      </c>
      <c r="AI12" s="4">
        <v>0</v>
      </c>
      <c r="AJ12" s="4">
        <f t="shared" si="0"/>
        <v>0</v>
      </c>
      <c r="AK12" s="4">
        <f t="shared" si="1"/>
        <v>0</v>
      </c>
    </row>
    <row r="13" spans="1:37" x14ac:dyDescent="0.3">
      <c r="A13">
        <v>11386</v>
      </c>
      <c r="B13">
        <v>220019</v>
      </c>
      <c r="C13" t="str">
        <f>VLOOKUP(B13,[3]Report!$BX:$BY,2,0)</f>
        <v/>
      </c>
      <c r="D13">
        <v>1286</v>
      </c>
      <c r="E13" t="s">
        <v>2651</v>
      </c>
      <c r="F13" t="s">
        <v>2652</v>
      </c>
      <c r="G13">
        <v>0</v>
      </c>
      <c r="H13" t="s">
        <v>519</v>
      </c>
      <c r="I13" t="s">
        <v>520</v>
      </c>
      <c r="J13">
        <v>5</v>
      </c>
      <c r="K13">
        <v>99</v>
      </c>
      <c r="L13" t="s">
        <v>2612</v>
      </c>
      <c r="M13" t="s">
        <v>2613</v>
      </c>
      <c r="N13" t="s">
        <v>2614</v>
      </c>
      <c r="O13" t="s">
        <v>524</v>
      </c>
      <c r="P13" t="s">
        <v>525</v>
      </c>
      <c r="Q13" t="s">
        <v>526</v>
      </c>
      <c r="R13" t="s">
        <v>527</v>
      </c>
      <c r="S13" t="s">
        <v>554</v>
      </c>
      <c r="T13" t="s">
        <v>555</v>
      </c>
      <c r="U13" t="s">
        <v>2645</v>
      </c>
      <c r="V13" t="s">
        <v>2646</v>
      </c>
      <c r="W13" t="s">
        <v>650</v>
      </c>
      <c r="X13" t="s">
        <v>651</v>
      </c>
      <c r="Y13" t="s">
        <v>26</v>
      </c>
      <c r="Z13">
        <v>391621</v>
      </c>
      <c r="AA13">
        <v>0</v>
      </c>
      <c r="AB13">
        <v>0</v>
      </c>
      <c r="AC13">
        <v>391621</v>
      </c>
      <c r="AD13">
        <v>0</v>
      </c>
      <c r="AE13">
        <v>0</v>
      </c>
      <c r="AF13">
        <v>134592.32999999999</v>
      </c>
      <c r="AG13">
        <v>257028.67</v>
      </c>
      <c r="AH13">
        <v>34.369999999999997</v>
      </c>
      <c r="AI13" s="4">
        <v>0</v>
      </c>
      <c r="AJ13" s="4">
        <f t="shared" si="0"/>
        <v>0</v>
      </c>
      <c r="AK13" s="4">
        <f t="shared" si="1"/>
        <v>0</v>
      </c>
    </row>
    <row r="14" spans="1:37" x14ac:dyDescent="0.3">
      <c r="A14">
        <v>11386</v>
      </c>
      <c r="B14">
        <v>219997</v>
      </c>
      <c r="C14" t="str">
        <f>VLOOKUP(B14,[3]Report!$BX:$BY,2,0)</f>
        <v/>
      </c>
      <c r="D14">
        <v>1286</v>
      </c>
      <c r="E14" t="s">
        <v>2651</v>
      </c>
      <c r="F14" t="s">
        <v>2652</v>
      </c>
      <c r="G14">
        <v>0</v>
      </c>
      <c r="H14" t="s">
        <v>519</v>
      </c>
      <c r="I14" t="s">
        <v>520</v>
      </c>
      <c r="J14">
        <v>5</v>
      </c>
      <c r="K14">
        <v>99</v>
      </c>
      <c r="L14" t="s">
        <v>2612</v>
      </c>
      <c r="M14" t="s">
        <v>2613</v>
      </c>
      <c r="N14" t="s">
        <v>2614</v>
      </c>
      <c r="O14" t="s">
        <v>524</v>
      </c>
      <c r="P14" t="s">
        <v>525</v>
      </c>
      <c r="Q14" t="s">
        <v>526</v>
      </c>
      <c r="R14" t="s">
        <v>527</v>
      </c>
      <c r="S14" t="s">
        <v>554</v>
      </c>
      <c r="T14" t="s">
        <v>555</v>
      </c>
      <c r="U14" t="s">
        <v>2645</v>
      </c>
      <c r="V14" t="s">
        <v>2646</v>
      </c>
      <c r="W14" t="s">
        <v>667</v>
      </c>
      <c r="X14" t="s">
        <v>668</v>
      </c>
      <c r="Y14" t="s">
        <v>26</v>
      </c>
      <c r="Z14">
        <v>773706</v>
      </c>
      <c r="AA14">
        <v>0</v>
      </c>
      <c r="AB14">
        <v>0</v>
      </c>
      <c r="AC14">
        <v>773706</v>
      </c>
      <c r="AD14">
        <v>0</v>
      </c>
      <c r="AE14">
        <v>0</v>
      </c>
      <c r="AF14">
        <v>393345.57</v>
      </c>
      <c r="AG14">
        <v>380360.43</v>
      </c>
      <c r="AH14">
        <v>50.84</v>
      </c>
      <c r="AI14" s="4">
        <v>0</v>
      </c>
      <c r="AJ14" s="4">
        <f t="shared" si="0"/>
        <v>0</v>
      </c>
      <c r="AK14" s="4">
        <f t="shared" si="1"/>
        <v>0</v>
      </c>
    </row>
    <row r="15" spans="1:37" x14ac:dyDescent="0.3">
      <c r="A15">
        <v>11386</v>
      </c>
      <c r="B15">
        <v>220003</v>
      </c>
      <c r="C15" t="str">
        <f>VLOOKUP(B15,[3]Report!$BX:$BY,2,0)</f>
        <v/>
      </c>
      <c r="D15">
        <v>1286</v>
      </c>
      <c r="E15" t="s">
        <v>2651</v>
      </c>
      <c r="F15" t="s">
        <v>2652</v>
      </c>
      <c r="G15">
        <v>0</v>
      </c>
      <c r="H15" t="s">
        <v>519</v>
      </c>
      <c r="I15" t="s">
        <v>520</v>
      </c>
      <c r="J15">
        <v>5</v>
      </c>
      <c r="K15">
        <v>99</v>
      </c>
      <c r="L15" t="s">
        <v>2612</v>
      </c>
      <c r="M15" t="s">
        <v>2613</v>
      </c>
      <c r="N15" t="s">
        <v>2614</v>
      </c>
      <c r="O15" t="s">
        <v>524</v>
      </c>
      <c r="P15" t="s">
        <v>525</v>
      </c>
      <c r="Q15" t="s">
        <v>526</v>
      </c>
      <c r="R15" t="s">
        <v>527</v>
      </c>
      <c r="S15" t="s">
        <v>554</v>
      </c>
      <c r="T15" t="s">
        <v>555</v>
      </c>
      <c r="U15" t="s">
        <v>2645</v>
      </c>
      <c r="V15" t="s">
        <v>2646</v>
      </c>
      <c r="W15" t="s">
        <v>2619</v>
      </c>
      <c r="X15" t="s">
        <v>2620</v>
      </c>
      <c r="Y15" t="s">
        <v>26</v>
      </c>
      <c r="Z15">
        <v>1706600</v>
      </c>
      <c r="AA15">
        <v>0</v>
      </c>
      <c r="AB15">
        <v>0</v>
      </c>
      <c r="AC15">
        <v>1706600</v>
      </c>
      <c r="AD15">
        <v>0</v>
      </c>
      <c r="AE15">
        <v>0</v>
      </c>
      <c r="AF15">
        <v>542092.9</v>
      </c>
      <c r="AG15">
        <v>1164507.1000000001</v>
      </c>
      <c r="AH15">
        <v>31.76</v>
      </c>
      <c r="AI15" s="4">
        <v>0</v>
      </c>
      <c r="AJ15" s="4">
        <f t="shared" si="0"/>
        <v>0</v>
      </c>
      <c r="AK15" s="4">
        <f t="shared" si="1"/>
        <v>0</v>
      </c>
    </row>
    <row r="16" spans="1:37" x14ac:dyDescent="0.3">
      <c r="A16">
        <v>11386</v>
      </c>
      <c r="B16">
        <v>220093</v>
      </c>
      <c r="C16" t="str">
        <f>VLOOKUP(B16,[3]Report!$BX:$BY,2,0)</f>
        <v/>
      </c>
      <c r="D16">
        <v>1286</v>
      </c>
      <c r="E16" t="s">
        <v>2651</v>
      </c>
      <c r="F16" t="s">
        <v>2652</v>
      </c>
      <c r="G16">
        <v>0</v>
      </c>
      <c r="H16" t="s">
        <v>519</v>
      </c>
      <c r="I16" t="s">
        <v>520</v>
      </c>
      <c r="J16">
        <v>5</v>
      </c>
      <c r="K16">
        <v>99</v>
      </c>
      <c r="L16" t="s">
        <v>2612</v>
      </c>
      <c r="M16" t="s">
        <v>2613</v>
      </c>
      <c r="N16" t="s">
        <v>2614</v>
      </c>
      <c r="O16" t="s">
        <v>524</v>
      </c>
      <c r="P16" t="s">
        <v>525</v>
      </c>
      <c r="Q16" t="s">
        <v>526</v>
      </c>
      <c r="R16" t="s">
        <v>527</v>
      </c>
      <c r="S16" t="s">
        <v>554</v>
      </c>
      <c r="T16" t="s">
        <v>555</v>
      </c>
      <c r="U16" t="s">
        <v>613</v>
      </c>
      <c r="V16" t="s">
        <v>614</v>
      </c>
      <c r="W16" t="s">
        <v>665</v>
      </c>
      <c r="X16" t="s">
        <v>666</v>
      </c>
      <c r="Y16" t="s">
        <v>29</v>
      </c>
      <c r="Z16">
        <v>205221</v>
      </c>
      <c r="AA16">
        <v>0</v>
      </c>
      <c r="AB16">
        <v>0</v>
      </c>
      <c r="AC16">
        <v>205221</v>
      </c>
      <c r="AD16">
        <v>0</v>
      </c>
      <c r="AE16">
        <v>0</v>
      </c>
      <c r="AF16" s="3">
        <v>161970.96</v>
      </c>
      <c r="AG16">
        <v>43250.04</v>
      </c>
      <c r="AH16">
        <v>78.930000000000007</v>
      </c>
      <c r="AI16" s="4">
        <f>AC16</f>
        <v>205221</v>
      </c>
      <c r="AJ16" s="4">
        <f t="shared" si="0"/>
        <v>211993.29299999998</v>
      </c>
      <c r="AK16" s="4">
        <f t="shared" si="1"/>
        <v>218777.07837599999</v>
      </c>
    </row>
    <row r="17" spans="1:37" x14ac:dyDescent="0.3">
      <c r="A17">
        <v>11386</v>
      </c>
      <c r="B17">
        <v>223829</v>
      </c>
      <c r="C17" t="str">
        <f>VLOOKUP(B17,[3]Report!$BX:$BY,2,0)</f>
        <v/>
      </c>
      <c r="D17">
        <v>1286</v>
      </c>
      <c r="E17" t="s">
        <v>2651</v>
      </c>
      <c r="F17" t="s">
        <v>2652</v>
      </c>
      <c r="G17">
        <v>0</v>
      </c>
      <c r="H17" t="s">
        <v>519</v>
      </c>
      <c r="I17" t="s">
        <v>520</v>
      </c>
      <c r="J17">
        <v>5</v>
      </c>
      <c r="K17">
        <v>99</v>
      </c>
      <c r="L17" t="s">
        <v>2612</v>
      </c>
      <c r="M17" t="s">
        <v>2613</v>
      </c>
      <c r="N17" t="s">
        <v>2614</v>
      </c>
      <c r="O17" t="s">
        <v>524</v>
      </c>
      <c r="P17" t="s">
        <v>525</v>
      </c>
      <c r="Q17" t="s">
        <v>526</v>
      </c>
      <c r="R17" t="s">
        <v>527</v>
      </c>
      <c r="S17" t="s">
        <v>554</v>
      </c>
      <c r="T17" t="s">
        <v>555</v>
      </c>
      <c r="U17" t="s">
        <v>2645</v>
      </c>
      <c r="V17" t="s">
        <v>2646</v>
      </c>
      <c r="W17" t="s">
        <v>669</v>
      </c>
      <c r="X17" t="s">
        <v>670</v>
      </c>
      <c r="Y17" t="s">
        <v>26</v>
      </c>
      <c r="Z17">
        <v>114000</v>
      </c>
      <c r="AA17">
        <v>0</v>
      </c>
      <c r="AB17">
        <v>0</v>
      </c>
      <c r="AC17">
        <v>114000</v>
      </c>
      <c r="AD17">
        <v>0</v>
      </c>
      <c r="AE17">
        <v>0</v>
      </c>
      <c r="AF17">
        <v>57000</v>
      </c>
      <c r="AG17">
        <v>57000</v>
      </c>
      <c r="AH17">
        <v>50</v>
      </c>
      <c r="AI17" s="4">
        <v>0</v>
      </c>
      <c r="AJ17" s="4">
        <f t="shared" si="0"/>
        <v>0</v>
      </c>
      <c r="AK17" s="4">
        <f t="shared" si="1"/>
        <v>0</v>
      </c>
    </row>
    <row r="18" spans="1:37" x14ac:dyDescent="0.3">
      <c r="A18">
        <v>11386</v>
      </c>
      <c r="B18">
        <v>220004</v>
      </c>
      <c r="C18" t="str">
        <f>VLOOKUP(B18,[3]Report!$BX:$BY,2,0)</f>
        <v/>
      </c>
      <c r="D18">
        <v>1286</v>
      </c>
      <c r="E18" t="s">
        <v>2651</v>
      </c>
      <c r="F18" t="s">
        <v>2652</v>
      </c>
      <c r="G18">
        <v>0</v>
      </c>
      <c r="H18" t="s">
        <v>519</v>
      </c>
      <c r="I18" t="s">
        <v>520</v>
      </c>
      <c r="J18">
        <v>5</v>
      </c>
      <c r="K18">
        <v>99</v>
      </c>
      <c r="L18" t="s">
        <v>2612</v>
      </c>
      <c r="M18" t="s">
        <v>2613</v>
      </c>
      <c r="N18" t="s">
        <v>2614</v>
      </c>
      <c r="O18" t="s">
        <v>524</v>
      </c>
      <c r="P18" t="s">
        <v>525</v>
      </c>
      <c r="Q18" t="s">
        <v>526</v>
      </c>
      <c r="R18" t="s">
        <v>527</v>
      </c>
      <c r="S18" t="s">
        <v>554</v>
      </c>
      <c r="T18" t="s">
        <v>555</v>
      </c>
      <c r="U18" t="s">
        <v>2645</v>
      </c>
      <c r="V18" t="s">
        <v>2646</v>
      </c>
      <c r="W18" t="s">
        <v>642</v>
      </c>
      <c r="X18" t="s">
        <v>643</v>
      </c>
      <c r="Y18" t="s">
        <v>26</v>
      </c>
      <c r="Z18">
        <v>1747148</v>
      </c>
      <c r="AA18">
        <v>0</v>
      </c>
      <c r="AB18">
        <v>0</v>
      </c>
      <c r="AC18">
        <v>1747148</v>
      </c>
      <c r="AD18">
        <v>0</v>
      </c>
      <c r="AE18">
        <v>0</v>
      </c>
      <c r="AF18">
        <v>369317.16</v>
      </c>
      <c r="AG18">
        <v>1377830.84</v>
      </c>
      <c r="AH18">
        <v>21.14</v>
      </c>
      <c r="AI18" s="4">
        <v>0</v>
      </c>
      <c r="AJ18" s="4">
        <f t="shared" si="0"/>
        <v>0</v>
      </c>
      <c r="AK18" s="4">
        <f t="shared" si="1"/>
        <v>0</v>
      </c>
    </row>
    <row r="19" spans="1:37" x14ac:dyDescent="0.3">
      <c r="A19">
        <v>11386</v>
      </c>
      <c r="B19">
        <v>220028</v>
      </c>
      <c r="C19" t="str">
        <f>VLOOKUP(B19,[3]Report!$BX:$BY,2,0)</f>
        <v/>
      </c>
      <c r="D19">
        <v>1286</v>
      </c>
      <c r="E19" t="s">
        <v>2651</v>
      </c>
      <c r="F19" t="s">
        <v>2652</v>
      </c>
      <c r="G19">
        <v>0</v>
      </c>
      <c r="H19" t="s">
        <v>519</v>
      </c>
      <c r="I19" t="s">
        <v>520</v>
      </c>
      <c r="J19">
        <v>5</v>
      </c>
      <c r="K19">
        <v>99</v>
      </c>
      <c r="L19" t="s">
        <v>2612</v>
      </c>
      <c r="M19" t="s">
        <v>2613</v>
      </c>
      <c r="N19" t="s">
        <v>2614</v>
      </c>
      <c r="O19" t="s">
        <v>524</v>
      </c>
      <c r="P19" t="s">
        <v>525</v>
      </c>
      <c r="Q19" t="s">
        <v>526</v>
      </c>
      <c r="R19" t="s">
        <v>527</v>
      </c>
      <c r="S19" t="s">
        <v>554</v>
      </c>
      <c r="T19" t="s">
        <v>555</v>
      </c>
      <c r="U19" t="s">
        <v>2645</v>
      </c>
      <c r="V19" t="s">
        <v>2646</v>
      </c>
      <c r="W19" t="s">
        <v>646</v>
      </c>
      <c r="X19" t="s">
        <v>647</v>
      </c>
      <c r="Y19" t="s">
        <v>26</v>
      </c>
      <c r="Z19">
        <v>139920</v>
      </c>
      <c r="AA19">
        <v>0</v>
      </c>
      <c r="AB19">
        <v>0</v>
      </c>
      <c r="AC19">
        <v>139920</v>
      </c>
      <c r="AD19">
        <v>0</v>
      </c>
      <c r="AE19">
        <v>0</v>
      </c>
      <c r="AF19">
        <v>59845.38</v>
      </c>
      <c r="AG19">
        <v>80074.62</v>
      </c>
      <c r="AH19">
        <v>42.77</v>
      </c>
      <c r="AI19" s="4">
        <v>0</v>
      </c>
      <c r="AJ19" s="4">
        <f t="shared" si="0"/>
        <v>0</v>
      </c>
      <c r="AK19" s="4">
        <f t="shared" si="1"/>
        <v>0</v>
      </c>
    </row>
    <row r="20" spans="1:37" x14ac:dyDescent="0.3">
      <c r="A20">
        <v>11386</v>
      </c>
      <c r="B20">
        <v>220013</v>
      </c>
      <c r="C20" t="str">
        <f>VLOOKUP(B20,[3]Report!$BX:$BY,2,0)</f>
        <v/>
      </c>
      <c r="D20">
        <v>1286</v>
      </c>
      <c r="E20" t="s">
        <v>2651</v>
      </c>
      <c r="F20" t="s">
        <v>2652</v>
      </c>
      <c r="G20">
        <v>0</v>
      </c>
      <c r="H20" t="s">
        <v>519</v>
      </c>
      <c r="I20" t="s">
        <v>520</v>
      </c>
      <c r="J20">
        <v>5</v>
      </c>
      <c r="K20">
        <v>99</v>
      </c>
      <c r="L20" t="s">
        <v>2612</v>
      </c>
      <c r="M20" t="s">
        <v>2613</v>
      </c>
      <c r="N20" t="s">
        <v>2614</v>
      </c>
      <c r="O20" t="s">
        <v>524</v>
      </c>
      <c r="P20" t="s">
        <v>525</v>
      </c>
      <c r="Q20" t="s">
        <v>526</v>
      </c>
      <c r="R20" t="s">
        <v>527</v>
      </c>
      <c r="S20" t="s">
        <v>554</v>
      </c>
      <c r="T20" t="s">
        <v>555</v>
      </c>
      <c r="U20" t="s">
        <v>2645</v>
      </c>
      <c r="V20" t="s">
        <v>2646</v>
      </c>
      <c r="W20" t="s">
        <v>652</v>
      </c>
      <c r="X20" t="s">
        <v>653</v>
      </c>
      <c r="Y20" t="s">
        <v>26</v>
      </c>
      <c r="Z20">
        <v>13119675</v>
      </c>
      <c r="AA20">
        <v>0</v>
      </c>
      <c r="AB20">
        <v>0</v>
      </c>
      <c r="AC20">
        <v>13119675</v>
      </c>
      <c r="AD20">
        <v>0</v>
      </c>
      <c r="AE20">
        <v>0</v>
      </c>
      <c r="AF20">
        <v>7321140.7199999997</v>
      </c>
      <c r="AG20">
        <v>5798534.2800000003</v>
      </c>
      <c r="AH20">
        <v>55.8</v>
      </c>
      <c r="AI20" s="4">
        <v>0</v>
      </c>
      <c r="AJ20" s="4">
        <f t="shared" si="0"/>
        <v>0</v>
      </c>
      <c r="AK20" s="4">
        <f t="shared" si="1"/>
        <v>0</v>
      </c>
    </row>
    <row r="21" spans="1:37" x14ac:dyDescent="0.3">
      <c r="A21">
        <v>11386</v>
      </c>
      <c r="B21">
        <v>232825</v>
      </c>
      <c r="C21" t="str">
        <f>VLOOKUP(B21,[3]Report!$BX:$BY,2,0)</f>
        <v/>
      </c>
      <c r="D21">
        <v>1286</v>
      </c>
      <c r="E21" t="s">
        <v>2651</v>
      </c>
      <c r="F21" t="s">
        <v>2652</v>
      </c>
      <c r="G21">
        <v>0</v>
      </c>
      <c r="H21" t="s">
        <v>519</v>
      </c>
      <c r="I21" t="s">
        <v>520</v>
      </c>
      <c r="J21">
        <v>5</v>
      </c>
      <c r="K21">
        <v>99</v>
      </c>
      <c r="L21" t="s">
        <v>2612</v>
      </c>
      <c r="M21" t="s">
        <v>2613</v>
      </c>
      <c r="N21" t="s">
        <v>2614</v>
      </c>
      <c r="O21" t="s">
        <v>524</v>
      </c>
      <c r="P21" t="s">
        <v>525</v>
      </c>
      <c r="Q21" t="s">
        <v>526</v>
      </c>
      <c r="R21" t="s">
        <v>527</v>
      </c>
      <c r="S21" t="s">
        <v>554</v>
      </c>
      <c r="T21" t="s">
        <v>555</v>
      </c>
      <c r="U21" t="s">
        <v>2645</v>
      </c>
      <c r="V21" t="s">
        <v>2646</v>
      </c>
      <c r="W21" t="s">
        <v>662</v>
      </c>
      <c r="X21" t="s">
        <v>663</v>
      </c>
      <c r="Y21" t="s">
        <v>26</v>
      </c>
      <c r="Z21">
        <v>52704</v>
      </c>
      <c r="AA21">
        <v>0</v>
      </c>
      <c r="AB21">
        <v>0</v>
      </c>
      <c r="AC21">
        <v>52704</v>
      </c>
      <c r="AD21">
        <v>0</v>
      </c>
      <c r="AE21">
        <v>0</v>
      </c>
      <c r="AF21">
        <v>0</v>
      </c>
      <c r="AG21">
        <v>52704</v>
      </c>
      <c r="AH21">
        <v>0</v>
      </c>
      <c r="AI21" s="4">
        <v>0</v>
      </c>
      <c r="AJ21" s="4">
        <f t="shared" si="0"/>
        <v>0</v>
      </c>
      <c r="AK21" s="4">
        <f t="shared" si="1"/>
        <v>0</v>
      </c>
    </row>
    <row r="22" spans="1:37" x14ac:dyDescent="0.3">
      <c r="A22">
        <v>11386</v>
      </c>
      <c r="B22">
        <v>220022</v>
      </c>
      <c r="C22" t="str">
        <f>VLOOKUP(B22,[3]Report!$BX:$BY,2,0)</f>
        <v/>
      </c>
      <c r="D22">
        <v>1286</v>
      </c>
      <c r="E22" t="s">
        <v>2651</v>
      </c>
      <c r="F22" t="s">
        <v>2652</v>
      </c>
      <c r="G22">
        <v>0</v>
      </c>
      <c r="H22" t="s">
        <v>519</v>
      </c>
      <c r="I22" t="s">
        <v>520</v>
      </c>
      <c r="J22">
        <v>5</v>
      </c>
      <c r="K22">
        <v>99</v>
      </c>
      <c r="L22" t="s">
        <v>2612</v>
      </c>
      <c r="M22" t="s">
        <v>2613</v>
      </c>
      <c r="N22" t="s">
        <v>2614</v>
      </c>
      <c r="O22" t="s">
        <v>524</v>
      </c>
      <c r="P22" t="s">
        <v>525</v>
      </c>
      <c r="Q22" t="s">
        <v>526</v>
      </c>
      <c r="R22" t="s">
        <v>527</v>
      </c>
      <c r="S22" t="s">
        <v>554</v>
      </c>
      <c r="T22" t="s">
        <v>555</v>
      </c>
      <c r="U22" t="s">
        <v>2645</v>
      </c>
      <c r="V22" t="s">
        <v>2646</v>
      </c>
      <c r="W22" t="s">
        <v>644</v>
      </c>
      <c r="X22" t="s">
        <v>645</v>
      </c>
      <c r="Y22" t="s">
        <v>26</v>
      </c>
      <c r="Z22">
        <v>1884751</v>
      </c>
      <c r="AA22">
        <v>0</v>
      </c>
      <c r="AB22">
        <v>0</v>
      </c>
      <c r="AC22">
        <v>1884751</v>
      </c>
      <c r="AD22">
        <v>0</v>
      </c>
      <c r="AE22">
        <v>0</v>
      </c>
      <c r="AF22">
        <v>425575.5</v>
      </c>
      <c r="AG22">
        <v>1459175.5</v>
      </c>
      <c r="AH22">
        <v>22.58</v>
      </c>
      <c r="AI22" s="4">
        <v>0</v>
      </c>
      <c r="AJ22" s="4">
        <f t="shared" si="0"/>
        <v>0</v>
      </c>
      <c r="AK22" s="4">
        <f t="shared" si="1"/>
        <v>0</v>
      </c>
    </row>
    <row r="23" spans="1:37" x14ac:dyDescent="0.3">
      <c r="A23">
        <v>11386</v>
      </c>
      <c r="B23">
        <v>220081</v>
      </c>
      <c r="C23" t="str">
        <f>VLOOKUP(B23,[3]Report!$BX:$BY,2,0)</f>
        <v/>
      </c>
      <c r="D23">
        <v>1286</v>
      </c>
      <c r="E23" t="s">
        <v>2651</v>
      </c>
      <c r="F23" t="s">
        <v>2652</v>
      </c>
      <c r="G23">
        <v>0</v>
      </c>
      <c r="H23" t="s">
        <v>519</v>
      </c>
      <c r="I23" t="s">
        <v>520</v>
      </c>
      <c r="J23">
        <v>5</v>
      </c>
      <c r="K23">
        <v>99</v>
      </c>
      <c r="L23" t="s">
        <v>2612</v>
      </c>
      <c r="M23" t="s">
        <v>2613</v>
      </c>
      <c r="N23" t="s">
        <v>2614</v>
      </c>
      <c r="O23" t="s">
        <v>524</v>
      </c>
      <c r="P23" t="s">
        <v>525</v>
      </c>
      <c r="Q23" t="s">
        <v>526</v>
      </c>
      <c r="R23" t="s">
        <v>527</v>
      </c>
      <c r="S23" t="s">
        <v>554</v>
      </c>
      <c r="T23" t="s">
        <v>555</v>
      </c>
      <c r="U23" t="s">
        <v>2645</v>
      </c>
      <c r="V23" t="s">
        <v>2646</v>
      </c>
      <c r="W23" t="s">
        <v>595</v>
      </c>
      <c r="X23" t="s">
        <v>596</v>
      </c>
      <c r="Y23" t="s">
        <v>29</v>
      </c>
      <c r="Z23">
        <v>293172</v>
      </c>
      <c r="AA23">
        <v>0</v>
      </c>
      <c r="AB23">
        <v>0</v>
      </c>
      <c r="AC23">
        <v>293172</v>
      </c>
      <c r="AD23">
        <v>0</v>
      </c>
      <c r="AE23">
        <v>0</v>
      </c>
      <c r="AF23" s="3">
        <v>287288</v>
      </c>
      <c r="AG23">
        <v>5884</v>
      </c>
      <c r="AH23">
        <v>97.99</v>
      </c>
      <c r="AI23" s="4">
        <f>AC23</f>
        <v>293172</v>
      </c>
      <c r="AJ23" s="4">
        <f t="shared" si="0"/>
        <v>302846.67599999998</v>
      </c>
      <c r="AK23" s="4">
        <f t="shared" si="1"/>
        <v>312537.76963200001</v>
      </c>
    </row>
    <row r="24" spans="1:37" x14ac:dyDescent="0.3">
      <c r="A24">
        <v>11387</v>
      </c>
      <c r="B24">
        <v>231287</v>
      </c>
      <c r="C24" t="str">
        <f>VLOOKUP(B24,[3]Report!$BX:$BY,2,0)</f>
        <v/>
      </c>
      <c r="D24">
        <v>1287</v>
      </c>
      <c r="E24" t="s">
        <v>2653</v>
      </c>
      <c r="F24" t="s">
        <v>2654</v>
      </c>
      <c r="G24">
        <v>0</v>
      </c>
      <c r="H24" t="s">
        <v>519</v>
      </c>
      <c r="I24" t="s">
        <v>520</v>
      </c>
      <c r="J24">
        <v>5</v>
      </c>
      <c r="K24">
        <v>99</v>
      </c>
      <c r="L24" t="s">
        <v>2612</v>
      </c>
      <c r="M24" t="s">
        <v>2613</v>
      </c>
      <c r="N24" t="s">
        <v>2614</v>
      </c>
      <c r="O24" t="s">
        <v>524</v>
      </c>
      <c r="P24" t="s">
        <v>525</v>
      </c>
      <c r="Q24" t="s">
        <v>526</v>
      </c>
      <c r="R24" t="s">
        <v>527</v>
      </c>
      <c r="S24" t="s">
        <v>1644</v>
      </c>
      <c r="T24" t="s">
        <v>1645</v>
      </c>
      <c r="U24" t="s">
        <v>2645</v>
      </c>
      <c r="V24" t="s">
        <v>2646</v>
      </c>
      <c r="W24" t="s">
        <v>532</v>
      </c>
      <c r="X24" t="s">
        <v>533</v>
      </c>
      <c r="Y24" t="s">
        <v>28</v>
      </c>
      <c r="Z24">
        <v>400000</v>
      </c>
      <c r="AA24">
        <v>0</v>
      </c>
      <c r="AB24">
        <v>0</v>
      </c>
      <c r="AC24">
        <v>400000</v>
      </c>
      <c r="AD24">
        <v>0</v>
      </c>
      <c r="AE24">
        <v>0</v>
      </c>
      <c r="AF24">
        <v>83104.039999999994</v>
      </c>
      <c r="AG24">
        <v>316895.96000000002</v>
      </c>
      <c r="AH24">
        <v>20.78</v>
      </c>
      <c r="AI24" s="4">
        <f>AC24</f>
        <v>400000</v>
      </c>
      <c r="AJ24" s="4">
        <f t="shared" si="0"/>
        <v>413199.99999999994</v>
      </c>
      <c r="AK24" s="4">
        <f t="shared" si="1"/>
        <v>426422.39999999997</v>
      </c>
    </row>
    <row r="25" spans="1:37" x14ac:dyDescent="0.3">
      <c r="A25">
        <v>11387</v>
      </c>
      <c r="B25">
        <v>219994</v>
      </c>
      <c r="C25" t="str">
        <f>VLOOKUP(B25,[3]Report!$BX:$BY,2,0)</f>
        <v/>
      </c>
      <c r="D25">
        <v>1287</v>
      </c>
      <c r="E25" t="s">
        <v>2653</v>
      </c>
      <c r="F25" t="s">
        <v>2654</v>
      </c>
      <c r="G25">
        <v>0</v>
      </c>
      <c r="H25" t="s">
        <v>519</v>
      </c>
      <c r="I25" t="s">
        <v>520</v>
      </c>
      <c r="J25">
        <v>5</v>
      </c>
      <c r="K25">
        <v>99</v>
      </c>
      <c r="L25" t="s">
        <v>2612</v>
      </c>
      <c r="M25" t="s">
        <v>2613</v>
      </c>
      <c r="N25" t="s">
        <v>2614</v>
      </c>
      <c r="O25" t="s">
        <v>524</v>
      </c>
      <c r="P25" t="s">
        <v>525</v>
      </c>
      <c r="Q25" t="s">
        <v>526</v>
      </c>
      <c r="R25" t="s">
        <v>527</v>
      </c>
      <c r="S25" t="s">
        <v>1644</v>
      </c>
      <c r="T25" t="s">
        <v>1645</v>
      </c>
      <c r="U25" t="s">
        <v>2645</v>
      </c>
      <c r="V25" t="s">
        <v>2646</v>
      </c>
      <c r="W25" t="s">
        <v>2615</v>
      </c>
      <c r="X25" t="s">
        <v>2616</v>
      </c>
      <c r="Y25" t="s">
        <v>24</v>
      </c>
      <c r="Z25">
        <v>2606833</v>
      </c>
      <c r="AA25">
        <v>0</v>
      </c>
      <c r="AB25">
        <v>0</v>
      </c>
      <c r="AC25">
        <v>2606833</v>
      </c>
      <c r="AD25">
        <v>0</v>
      </c>
      <c r="AE25">
        <v>0</v>
      </c>
      <c r="AF25">
        <v>1160829.5</v>
      </c>
      <c r="AG25">
        <v>1446003.5</v>
      </c>
      <c r="AH25">
        <v>44.53</v>
      </c>
      <c r="AI25" s="4">
        <f t="shared" si="2"/>
        <v>2606833</v>
      </c>
      <c r="AJ25" s="4">
        <f t="shared" si="0"/>
        <v>2692858.4889999996</v>
      </c>
      <c r="AK25" s="4">
        <f t="shared" si="1"/>
        <v>2779029.9606479998</v>
      </c>
    </row>
    <row r="26" spans="1:37" x14ac:dyDescent="0.3">
      <c r="A26">
        <v>11388</v>
      </c>
      <c r="B26">
        <v>220040</v>
      </c>
      <c r="C26" t="str">
        <f>VLOOKUP(B26,[3]Report!$BX:$BY,2,0)</f>
        <v/>
      </c>
      <c r="D26">
        <v>1288</v>
      </c>
      <c r="E26" t="s">
        <v>2655</v>
      </c>
      <c r="F26" t="s">
        <v>2656</v>
      </c>
      <c r="G26">
        <v>0</v>
      </c>
      <c r="H26" t="s">
        <v>519</v>
      </c>
      <c r="I26" t="s">
        <v>520</v>
      </c>
      <c r="J26">
        <v>5</v>
      </c>
      <c r="K26">
        <v>99</v>
      </c>
      <c r="L26" t="s">
        <v>2612</v>
      </c>
      <c r="M26" t="s">
        <v>2613</v>
      </c>
      <c r="N26" t="s">
        <v>2614</v>
      </c>
      <c r="O26" t="s">
        <v>524</v>
      </c>
      <c r="P26" t="s">
        <v>525</v>
      </c>
      <c r="Q26" t="s">
        <v>526</v>
      </c>
      <c r="R26" t="s">
        <v>527</v>
      </c>
      <c r="S26" t="s">
        <v>2621</v>
      </c>
      <c r="T26" t="s">
        <v>2622</v>
      </c>
      <c r="U26" t="s">
        <v>2645</v>
      </c>
      <c r="V26" t="s">
        <v>2646</v>
      </c>
      <c r="W26" t="s">
        <v>532</v>
      </c>
      <c r="X26" t="s">
        <v>533</v>
      </c>
      <c r="Y26" t="s">
        <v>28</v>
      </c>
      <c r="Z26">
        <v>1211146</v>
      </c>
      <c r="AA26">
        <v>0</v>
      </c>
      <c r="AB26">
        <v>0</v>
      </c>
      <c r="AC26">
        <v>1211146</v>
      </c>
      <c r="AD26">
        <v>0</v>
      </c>
      <c r="AE26">
        <v>59378.51</v>
      </c>
      <c r="AF26">
        <v>716753.83</v>
      </c>
      <c r="AG26">
        <v>435013.66</v>
      </c>
      <c r="AH26">
        <v>59.18</v>
      </c>
      <c r="AI26" s="4">
        <f t="shared" ref="AI26:AI29" si="3">AC26</f>
        <v>1211146</v>
      </c>
      <c r="AJ26" s="4">
        <f t="shared" si="0"/>
        <v>1251113.818</v>
      </c>
      <c r="AK26" s="4">
        <f t="shared" si="1"/>
        <v>1291149.4601759999</v>
      </c>
    </row>
    <row r="27" spans="1:37" x14ac:dyDescent="0.3">
      <c r="A27">
        <v>11389</v>
      </c>
      <c r="B27">
        <v>220046</v>
      </c>
      <c r="C27" t="str">
        <f>VLOOKUP(B27,[3]Report!$BX:$BY,2,0)</f>
        <v/>
      </c>
      <c r="D27">
        <v>1289</v>
      </c>
      <c r="E27" t="s">
        <v>2657</v>
      </c>
      <c r="F27" t="s">
        <v>2658</v>
      </c>
      <c r="G27">
        <v>0</v>
      </c>
      <c r="H27" t="s">
        <v>519</v>
      </c>
      <c r="I27" t="s">
        <v>520</v>
      </c>
      <c r="J27">
        <v>5</v>
      </c>
      <c r="K27">
        <v>99</v>
      </c>
      <c r="L27" t="s">
        <v>2612</v>
      </c>
      <c r="M27" t="s">
        <v>2613</v>
      </c>
      <c r="N27" t="s">
        <v>2614</v>
      </c>
      <c r="O27" t="s">
        <v>524</v>
      </c>
      <c r="P27" t="s">
        <v>525</v>
      </c>
      <c r="Q27" t="s">
        <v>526</v>
      </c>
      <c r="R27" t="s">
        <v>527</v>
      </c>
      <c r="S27" t="s">
        <v>539</v>
      </c>
      <c r="T27" t="s">
        <v>540</v>
      </c>
      <c r="U27" t="s">
        <v>2645</v>
      </c>
      <c r="V27" t="s">
        <v>2646</v>
      </c>
      <c r="W27" t="s">
        <v>532</v>
      </c>
      <c r="X27" t="s">
        <v>533</v>
      </c>
      <c r="Y27" t="s">
        <v>28</v>
      </c>
      <c r="Z27">
        <v>1000</v>
      </c>
      <c r="AA27">
        <v>0</v>
      </c>
      <c r="AB27">
        <v>0</v>
      </c>
      <c r="AC27">
        <v>1000</v>
      </c>
      <c r="AD27">
        <v>0</v>
      </c>
      <c r="AE27">
        <v>0</v>
      </c>
      <c r="AF27">
        <v>0</v>
      </c>
      <c r="AG27">
        <v>1000</v>
      </c>
      <c r="AH27">
        <v>0</v>
      </c>
      <c r="AI27" s="4">
        <f t="shared" si="3"/>
        <v>1000</v>
      </c>
      <c r="AJ27" s="4">
        <f t="shared" si="0"/>
        <v>1033</v>
      </c>
      <c r="AK27" s="4">
        <f t="shared" si="1"/>
        <v>1066.056</v>
      </c>
    </row>
    <row r="28" spans="1:37" x14ac:dyDescent="0.3">
      <c r="A28">
        <v>11390</v>
      </c>
      <c r="B28">
        <v>220043</v>
      </c>
      <c r="C28" t="str">
        <f>VLOOKUP(B28,[3]Report!$BX:$BY,2,0)</f>
        <v/>
      </c>
      <c r="D28">
        <v>1290</v>
      </c>
      <c r="E28" t="s">
        <v>2659</v>
      </c>
      <c r="F28" t="s">
        <v>2660</v>
      </c>
      <c r="G28">
        <v>0</v>
      </c>
      <c r="H28" t="s">
        <v>519</v>
      </c>
      <c r="I28" t="s">
        <v>520</v>
      </c>
      <c r="J28">
        <v>5</v>
      </c>
      <c r="K28">
        <v>99</v>
      </c>
      <c r="L28" t="s">
        <v>2612</v>
      </c>
      <c r="M28" t="s">
        <v>2613</v>
      </c>
      <c r="N28" t="s">
        <v>2614</v>
      </c>
      <c r="O28" t="s">
        <v>524</v>
      </c>
      <c r="P28" t="s">
        <v>525</v>
      </c>
      <c r="Q28" t="s">
        <v>526</v>
      </c>
      <c r="R28" t="s">
        <v>527</v>
      </c>
      <c r="S28" t="s">
        <v>528</v>
      </c>
      <c r="T28" t="s">
        <v>529</v>
      </c>
      <c r="U28" t="s">
        <v>2645</v>
      </c>
      <c r="V28" t="s">
        <v>2646</v>
      </c>
      <c r="W28" t="s">
        <v>532</v>
      </c>
      <c r="X28" t="s">
        <v>533</v>
      </c>
      <c r="Y28" t="s">
        <v>28</v>
      </c>
      <c r="Z28">
        <v>130684</v>
      </c>
      <c r="AA28">
        <v>0</v>
      </c>
      <c r="AB28">
        <v>0</v>
      </c>
      <c r="AC28">
        <v>130684</v>
      </c>
      <c r="AD28">
        <v>0</v>
      </c>
      <c r="AE28">
        <v>0</v>
      </c>
      <c r="AF28">
        <v>0</v>
      </c>
      <c r="AG28">
        <v>130684</v>
      </c>
      <c r="AH28">
        <v>0</v>
      </c>
      <c r="AI28" s="4">
        <f t="shared" si="3"/>
        <v>130684</v>
      </c>
      <c r="AJ28" s="4">
        <f t="shared" si="0"/>
        <v>134996.57199999999</v>
      </c>
      <c r="AK28" s="4">
        <f t="shared" si="1"/>
        <v>139316.46230399999</v>
      </c>
    </row>
    <row r="29" spans="1:37" x14ac:dyDescent="0.3">
      <c r="A29">
        <v>11391</v>
      </c>
      <c r="B29">
        <v>231637</v>
      </c>
      <c r="C29" t="str">
        <f>VLOOKUP(B29,[3]Report!$BX:$BY,2,0)</f>
        <v/>
      </c>
      <c r="D29">
        <v>1291</v>
      </c>
      <c r="E29" t="s">
        <v>2661</v>
      </c>
      <c r="F29" t="s">
        <v>2662</v>
      </c>
      <c r="G29">
        <v>0</v>
      </c>
      <c r="H29" t="s">
        <v>519</v>
      </c>
      <c r="I29" t="s">
        <v>520</v>
      </c>
      <c r="J29">
        <v>5</v>
      </c>
      <c r="K29">
        <v>99</v>
      </c>
      <c r="L29" t="s">
        <v>2612</v>
      </c>
      <c r="M29" t="s">
        <v>2613</v>
      </c>
      <c r="N29" t="s">
        <v>2614</v>
      </c>
      <c r="O29" t="s">
        <v>524</v>
      </c>
      <c r="P29" t="s">
        <v>525</v>
      </c>
      <c r="Q29" t="s">
        <v>526</v>
      </c>
      <c r="R29" t="s">
        <v>527</v>
      </c>
      <c r="S29" t="s">
        <v>554</v>
      </c>
      <c r="T29" t="s">
        <v>555</v>
      </c>
      <c r="U29" t="s">
        <v>613</v>
      </c>
      <c r="V29" t="s">
        <v>614</v>
      </c>
      <c r="W29" t="s">
        <v>532</v>
      </c>
      <c r="X29" t="s">
        <v>533</v>
      </c>
      <c r="Y29" t="s">
        <v>28</v>
      </c>
      <c r="Z29">
        <v>3235457</v>
      </c>
      <c r="AA29">
        <v>0</v>
      </c>
      <c r="AB29">
        <v>0</v>
      </c>
      <c r="AC29">
        <v>3235457</v>
      </c>
      <c r="AD29">
        <v>0</v>
      </c>
      <c r="AE29">
        <v>758464</v>
      </c>
      <c r="AF29">
        <v>1751324</v>
      </c>
      <c r="AG29">
        <v>725669</v>
      </c>
      <c r="AH29">
        <v>54.13</v>
      </c>
      <c r="AI29" s="4">
        <f t="shared" si="3"/>
        <v>3235457</v>
      </c>
      <c r="AJ29" s="4">
        <f t="shared" si="0"/>
        <v>3342227.0809999998</v>
      </c>
      <c r="AK29" s="4">
        <f t="shared" si="1"/>
        <v>3449178.3475919999</v>
      </c>
    </row>
    <row r="30" spans="1:37" x14ac:dyDescent="0.3">
      <c r="A30">
        <v>11392</v>
      </c>
      <c r="B30">
        <v>220056</v>
      </c>
      <c r="C30" t="str">
        <f>VLOOKUP(B30,[3]Report!$BX:$BY,2,0)</f>
        <v/>
      </c>
      <c r="D30">
        <v>1292</v>
      </c>
      <c r="E30" t="s">
        <v>2663</v>
      </c>
      <c r="F30" t="s">
        <v>2664</v>
      </c>
      <c r="G30">
        <v>0</v>
      </c>
      <c r="H30" t="s">
        <v>519</v>
      </c>
      <c r="I30" t="s">
        <v>520</v>
      </c>
      <c r="J30">
        <v>5</v>
      </c>
      <c r="K30">
        <v>99</v>
      </c>
      <c r="L30" t="s">
        <v>2612</v>
      </c>
      <c r="M30" t="s">
        <v>2613</v>
      </c>
      <c r="N30" t="s">
        <v>2614</v>
      </c>
      <c r="O30" t="s">
        <v>524</v>
      </c>
      <c r="P30" t="s">
        <v>525</v>
      </c>
      <c r="Q30" t="s">
        <v>526</v>
      </c>
      <c r="R30" t="s">
        <v>527</v>
      </c>
      <c r="S30" t="s">
        <v>554</v>
      </c>
      <c r="T30" t="s">
        <v>555</v>
      </c>
      <c r="U30" t="s">
        <v>2645</v>
      </c>
      <c r="V30" t="s">
        <v>2646</v>
      </c>
      <c r="W30" t="s">
        <v>752</v>
      </c>
      <c r="X30" t="s">
        <v>753</v>
      </c>
      <c r="Y30" t="s">
        <v>29</v>
      </c>
      <c r="Z30">
        <v>40000</v>
      </c>
      <c r="AA30">
        <v>0</v>
      </c>
      <c r="AB30">
        <v>0</v>
      </c>
      <c r="AC30">
        <v>40000</v>
      </c>
      <c r="AD30">
        <v>0</v>
      </c>
      <c r="AE30">
        <v>0</v>
      </c>
      <c r="AF30" s="3">
        <v>7043.2</v>
      </c>
      <c r="AG30">
        <v>32956.800000000003</v>
      </c>
      <c r="AH30">
        <v>17.61</v>
      </c>
      <c r="AI30" s="4">
        <f>AC30</f>
        <v>40000</v>
      </c>
      <c r="AJ30" s="4">
        <f t="shared" si="0"/>
        <v>41320</v>
      </c>
      <c r="AK30" s="4">
        <f t="shared" si="1"/>
        <v>42642.239999999998</v>
      </c>
    </row>
    <row r="31" spans="1:37" x14ac:dyDescent="0.3">
      <c r="A31">
        <v>11392</v>
      </c>
      <c r="B31">
        <v>220033</v>
      </c>
      <c r="C31" t="str">
        <f>VLOOKUP(B31,[3]Report!$BX:$BY,2,0)</f>
        <v/>
      </c>
      <c r="D31">
        <v>1292</v>
      </c>
      <c r="E31" t="s">
        <v>2663</v>
      </c>
      <c r="F31" t="s">
        <v>2664</v>
      </c>
      <c r="G31">
        <v>0</v>
      </c>
      <c r="H31" t="s">
        <v>519</v>
      </c>
      <c r="I31" t="s">
        <v>520</v>
      </c>
      <c r="J31">
        <v>5</v>
      </c>
      <c r="K31">
        <v>99</v>
      </c>
      <c r="L31" t="s">
        <v>2612</v>
      </c>
      <c r="M31" t="s">
        <v>2613</v>
      </c>
      <c r="N31" t="s">
        <v>2614</v>
      </c>
      <c r="O31" t="s">
        <v>524</v>
      </c>
      <c r="P31" t="s">
        <v>525</v>
      </c>
      <c r="Q31" t="s">
        <v>526</v>
      </c>
      <c r="R31" t="s">
        <v>527</v>
      </c>
      <c r="S31" t="s">
        <v>554</v>
      </c>
      <c r="T31" t="s">
        <v>555</v>
      </c>
      <c r="U31" t="s">
        <v>2645</v>
      </c>
      <c r="V31" t="s">
        <v>2646</v>
      </c>
      <c r="W31" t="s">
        <v>706</v>
      </c>
      <c r="X31" t="s">
        <v>707</v>
      </c>
      <c r="Y31" t="s">
        <v>28</v>
      </c>
      <c r="Z31">
        <v>114197</v>
      </c>
      <c r="AA31">
        <v>0</v>
      </c>
      <c r="AB31">
        <v>0</v>
      </c>
      <c r="AC31">
        <v>114197</v>
      </c>
      <c r="AD31">
        <v>0</v>
      </c>
      <c r="AE31">
        <v>0</v>
      </c>
      <c r="AF31">
        <v>10211.34</v>
      </c>
      <c r="AG31">
        <v>103985.66</v>
      </c>
      <c r="AH31">
        <v>8.94</v>
      </c>
      <c r="AI31" s="4">
        <f>AC31</f>
        <v>114197</v>
      </c>
      <c r="AJ31" s="4">
        <f t="shared" si="0"/>
        <v>117965.50099999999</v>
      </c>
      <c r="AK31" s="4">
        <f t="shared" si="1"/>
        <v>121740.39703199999</v>
      </c>
    </row>
    <row r="32" spans="1:37" x14ac:dyDescent="0.3">
      <c r="A32">
        <v>11392</v>
      </c>
      <c r="B32">
        <v>220077</v>
      </c>
      <c r="C32" t="str">
        <f>VLOOKUP(B32,[3]Report!$BX:$BY,2,0)</f>
        <v/>
      </c>
      <c r="D32">
        <v>1292</v>
      </c>
      <c r="E32" t="s">
        <v>2663</v>
      </c>
      <c r="F32" t="s">
        <v>2664</v>
      </c>
      <c r="G32">
        <v>0</v>
      </c>
      <c r="H32" t="s">
        <v>519</v>
      </c>
      <c r="I32" t="s">
        <v>520</v>
      </c>
      <c r="J32">
        <v>5</v>
      </c>
      <c r="K32">
        <v>99</v>
      </c>
      <c r="L32" t="s">
        <v>2612</v>
      </c>
      <c r="M32" t="s">
        <v>2613</v>
      </c>
      <c r="N32" t="s">
        <v>2614</v>
      </c>
      <c r="O32" t="s">
        <v>524</v>
      </c>
      <c r="P32" t="s">
        <v>525</v>
      </c>
      <c r="Q32" t="s">
        <v>526</v>
      </c>
      <c r="R32" t="s">
        <v>527</v>
      </c>
      <c r="S32" t="s">
        <v>554</v>
      </c>
      <c r="T32" t="s">
        <v>555</v>
      </c>
      <c r="U32" t="s">
        <v>2645</v>
      </c>
      <c r="V32" t="s">
        <v>2646</v>
      </c>
      <c r="W32" t="s">
        <v>944</v>
      </c>
      <c r="X32" t="s">
        <v>945</v>
      </c>
      <c r="Y32" t="s">
        <v>29</v>
      </c>
      <c r="Z32">
        <v>3519</v>
      </c>
      <c r="AA32">
        <v>0</v>
      </c>
      <c r="AB32">
        <v>0</v>
      </c>
      <c r="AC32">
        <v>3519</v>
      </c>
      <c r="AD32">
        <v>0</v>
      </c>
      <c r="AE32">
        <v>0</v>
      </c>
      <c r="AF32" s="3">
        <v>0</v>
      </c>
      <c r="AG32">
        <v>3519</v>
      </c>
      <c r="AH32">
        <v>0</v>
      </c>
      <c r="AI32" s="4">
        <f t="shared" ref="AI32:AI49" si="4">AC32</f>
        <v>3519</v>
      </c>
      <c r="AJ32" s="4">
        <f t="shared" si="0"/>
        <v>3635.1269999999995</v>
      </c>
      <c r="AK32" s="4">
        <f t="shared" si="1"/>
        <v>3751.4510639999994</v>
      </c>
    </row>
    <row r="33" spans="1:37" x14ac:dyDescent="0.3">
      <c r="A33">
        <v>11392</v>
      </c>
      <c r="B33">
        <v>220087</v>
      </c>
      <c r="C33" t="str">
        <f>VLOOKUP(B33,[3]Report!$BX:$BY,2,0)</f>
        <v/>
      </c>
      <c r="D33">
        <v>1292</v>
      </c>
      <c r="E33" t="s">
        <v>2663</v>
      </c>
      <c r="F33" t="s">
        <v>2664</v>
      </c>
      <c r="G33">
        <v>0</v>
      </c>
      <c r="H33" t="s">
        <v>519</v>
      </c>
      <c r="I33" t="s">
        <v>520</v>
      </c>
      <c r="J33">
        <v>5</v>
      </c>
      <c r="K33">
        <v>99</v>
      </c>
      <c r="L33" t="s">
        <v>2612</v>
      </c>
      <c r="M33" t="s">
        <v>2613</v>
      </c>
      <c r="N33" t="s">
        <v>2614</v>
      </c>
      <c r="O33" t="s">
        <v>524</v>
      </c>
      <c r="P33" t="s">
        <v>525</v>
      </c>
      <c r="Q33" t="s">
        <v>526</v>
      </c>
      <c r="R33" t="s">
        <v>527</v>
      </c>
      <c r="S33" t="s">
        <v>554</v>
      </c>
      <c r="T33" t="s">
        <v>555</v>
      </c>
      <c r="U33" t="s">
        <v>2645</v>
      </c>
      <c r="V33" t="s">
        <v>2646</v>
      </c>
      <c r="W33" t="s">
        <v>2284</v>
      </c>
      <c r="X33" t="s">
        <v>2285</v>
      </c>
      <c r="Y33" t="s">
        <v>29</v>
      </c>
      <c r="Z33">
        <v>38482</v>
      </c>
      <c r="AA33">
        <v>-15000</v>
      </c>
      <c r="AB33">
        <v>0</v>
      </c>
      <c r="AC33">
        <v>23482</v>
      </c>
      <c r="AD33">
        <v>0</v>
      </c>
      <c r="AE33">
        <v>0</v>
      </c>
      <c r="AF33" s="3">
        <v>0</v>
      </c>
      <c r="AG33">
        <v>23482</v>
      </c>
      <c r="AH33">
        <v>0</v>
      </c>
      <c r="AI33" s="4">
        <f t="shared" si="4"/>
        <v>23482</v>
      </c>
      <c r="AJ33" s="4">
        <f t="shared" si="0"/>
        <v>24256.905999999999</v>
      </c>
      <c r="AK33" s="4">
        <f t="shared" si="1"/>
        <v>25033.126992000001</v>
      </c>
    </row>
    <row r="34" spans="1:37" x14ac:dyDescent="0.3">
      <c r="A34">
        <v>11392</v>
      </c>
      <c r="B34">
        <v>220063</v>
      </c>
      <c r="C34" t="str">
        <f>VLOOKUP(B34,[3]Report!$BX:$BY,2,0)</f>
        <v/>
      </c>
      <c r="D34">
        <v>1292</v>
      </c>
      <c r="E34" t="s">
        <v>2663</v>
      </c>
      <c r="F34" t="s">
        <v>2664</v>
      </c>
      <c r="G34">
        <v>0</v>
      </c>
      <c r="H34" t="s">
        <v>519</v>
      </c>
      <c r="I34" t="s">
        <v>520</v>
      </c>
      <c r="J34">
        <v>5</v>
      </c>
      <c r="K34">
        <v>99</v>
      </c>
      <c r="L34" t="s">
        <v>2612</v>
      </c>
      <c r="M34" t="s">
        <v>2613</v>
      </c>
      <c r="N34" t="s">
        <v>2614</v>
      </c>
      <c r="O34" t="s">
        <v>524</v>
      </c>
      <c r="P34" t="s">
        <v>525</v>
      </c>
      <c r="Q34" t="s">
        <v>526</v>
      </c>
      <c r="R34" t="s">
        <v>527</v>
      </c>
      <c r="S34" t="s">
        <v>554</v>
      </c>
      <c r="T34" t="s">
        <v>555</v>
      </c>
      <c r="U34" t="s">
        <v>2645</v>
      </c>
      <c r="V34" t="s">
        <v>2646</v>
      </c>
      <c r="W34" t="s">
        <v>882</v>
      </c>
      <c r="X34" t="s">
        <v>883</v>
      </c>
      <c r="Y34" t="s">
        <v>29</v>
      </c>
      <c r="Z34">
        <v>2084</v>
      </c>
      <c r="AA34">
        <v>0</v>
      </c>
      <c r="AB34">
        <v>0</v>
      </c>
      <c r="AC34">
        <v>2084</v>
      </c>
      <c r="AD34">
        <v>0</v>
      </c>
      <c r="AE34">
        <v>0</v>
      </c>
      <c r="AF34" s="3">
        <v>0</v>
      </c>
      <c r="AG34">
        <v>2084</v>
      </c>
      <c r="AH34">
        <v>0</v>
      </c>
      <c r="AI34" s="4">
        <f t="shared" si="4"/>
        <v>2084</v>
      </c>
      <c r="AJ34" s="4">
        <f t="shared" si="0"/>
        <v>2152.7719999999999</v>
      </c>
      <c r="AK34" s="4">
        <f t="shared" si="1"/>
        <v>2221.6607039999999</v>
      </c>
    </row>
    <row r="35" spans="1:37" x14ac:dyDescent="0.3">
      <c r="A35">
        <v>11392</v>
      </c>
      <c r="B35">
        <v>220085</v>
      </c>
      <c r="C35" t="str">
        <f>VLOOKUP(B35,[3]Report!$BX:$BY,2,0)</f>
        <v/>
      </c>
      <c r="D35">
        <v>1292</v>
      </c>
      <c r="E35" t="s">
        <v>2663</v>
      </c>
      <c r="F35" t="s">
        <v>2664</v>
      </c>
      <c r="G35">
        <v>0</v>
      </c>
      <c r="H35" t="s">
        <v>519</v>
      </c>
      <c r="I35" t="s">
        <v>520</v>
      </c>
      <c r="J35">
        <v>5</v>
      </c>
      <c r="K35">
        <v>99</v>
      </c>
      <c r="L35" t="s">
        <v>2612</v>
      </c>
      <c r="M35" t="s">
        <v>2613</v>
      </c>
      <c r="N35" t="s">
        <v>2614</v>
      </c>
      <c r="O35" t="s">
        <v>524</v>
      </c>
      <c r="P35" t="s">
        <v>525</v>
      </c>
      <c r="Q35" t="s">
        <v>526</v>
      </c>
      <c r="R35" t="s">
        <v>527</v>
      </c>
      <c r="S35" t="s">
        <v>554</v>
      </c>
      <c r="T35" t="s">
        <v>555</v>
      </c>
      <c r="U35" t="s">
        <v>2645</v>
      </c>
      <c r="V35" t="s">
        <v>2646</v>
      </c>
      <c r="W35" t="s">
        <v>588</v>
      </c>
      <c r="X35" t="s">
        <v>589</v>
      </c>
      <c r="Y35" t="s">
        <v>29</v>
      </c>
      <c r="Z35">
        <v>18291</v>
      </c>
      <c r="AA35">
        <v>5000</v>
      </c>
      <c r="AB35">
        <v>0</v>
      </c>
      <c r="AC35">
        <v>23291</v>
      </c>
      <c r="AD35">
        <v>0</v>
      </c>
      <c r="AE35">
        <v>0</v>
      </c>
      <c r="AF35" s="3">
        <v>0</v>
      </c>
      <c r="AG35">
        <v>23291</v>
      </c>
      <c r="AH35">
        <v>0</v>
      </c>
      <c r="AI35" s="4">
        <f t="shared" si="4"/>
        <v>23291</v>
      </c>
      <c r="AJ35" s="4">
        <f t="shared" si="0"/>
        <v>24059.602999999999</v>
      </c>
      <c r="AK35" s="4">
        <f t="shared" si="1"/>
        <v>24829.510296</v>
      </c>
    </row>
    <row r="36" spans="1:37" x14ac:dyDescent="0.3">
      <c r="A36">
        <v>11392</v>
      </c>
      <c r="B36">
        <v>220078</v>
      </c>
      <c r="C36" t="str">
        <f>VLOOKUP(B36,[3]Report!$BX:$BY,2,0)</f>
        <v/>
      </c>
      <c r="D36">
        <v>1292</v>
      </c>
      <c r="E36" t="s">
        <v>2663</v>
      </c>
      <c r="F36" t="s">
        <v>2664</v>
      </c>
      <c r="G36">
        <v>0</v>
      </c>
      <c r="H36" t="s">
        <v>519</v>
      </c>
      <c r="I36" t="s">
        <v>520</v>
      </c>
      <c r="J36">
        <v>5</v>
      </c>
      <c r="K36">
        <v>99</v>
      </c>
      <c r="L36" t="s">
        <v>2612</v>
      </c>
      <c r="M36" t="s">
        <v>2613</v>
      </c>
      <c r="N36" t="s">
        <v>2614</v>
      </c>
      <c r="O36" t="s">
        <v>524</v>
      </c>
      <c r="P36" t="s">
        <v>525</v>
      </c>
      <c r="Q36" t="s">
        <v>526</v>
      </c>
      <c r="R36" t="s">
        <v>527</v>
      </c>
      <c r="S36" t="s">
        <v>554</v>
      </c>
      <c r="T36" t="s">
        <v>555</v>
      </c>
      <c r="U36" t="s">
        <v>2645</v>
      </c>
      <c r="V36" t="s">
        <v>2646</v>
      </c>
      <c r="W36" t="s">
        <v>595</v>
      </c>
      <c r="X36" t="s">
        <v>596</v>
      </c>
      <c r="Y36" t="s">
        <v>29</v>
      </c>
      <c r="Z36">
        <v>40000</v>
      </c>
      <c r="AA36">
        <v>0</v>
      </c>
      <c r="AB36">
        <v>0</v>
      </c>
      <c r="AC36">
        <v>40000</v>
      </c>
      <c r="AD36">
        <v>0</v>
      </c>
      <c r="AE36">
        <v>0</v>
      </c>
      <c r="AF36" s="3">
        <v>39197</v>
      </c>
      <c r="AG36">
        <v>803</v>
      </c>
      <c r="AH36">
        <v>97.99</v>
      </c>
      <c r="AI36" s="4">
        <f t="shared" si="4"/>
        <v>40000</v>
      </c>
      <c r="AJ36" s="4">
        <f t="shared" si="0"/>
        <v>41320</v>
      </c>
      <c r="AK36" s="4">
        <f t="shared" si="1"/>
        <v>42642.239999999998</v>
      </c>
    </row>
    <row r="37" spans="1:37" x14ac:dyDescent="0.3">
      <c r="A37">
        <v>11392</v>
      </c>
      <c r="B37">
        <v>220057</v>
      </c>
      <c r="C37" t="str">
        <f>VLOOKUP(B37,[3]Report!$BX:$BY,2,0)</f>
        <v/>
      </c>
      <c r="D37">
        <v>1292</v>
      </c>
      <c r="E37" t="s">
        <v>2663</v>
      </c>
      <c r="F37" t="s">
        <v>2664</v>
      </c>
      <c r="G37">
        <v>0</v>
      </c>
      <c r="H37" t="s">
        <v>519</v>
      </c>
      <c r="I37" t="s">
        <v>520</v>
      </c>
      <c r="J37">
        <v>5</v>
      </c>
      <c r="K37">
        <v>99</v>
      </c>
      <c r="L37" t="s">
        <v>2612</v>
      </c>
      <c r="M37" t="s">
        <v>2613</v>
      </c>
      <c r="N37" t="s">
        <v>2614</v>
      </c>
      <c r="O37" t="s">
        <v>524</v>
      </c>
      <c r="P37" t="s">
        <v>525</v>
      </c>
      <c r="Q37" t="s">
        <v>526</v>
      </c>
      <c r="R37" t="s">
        <v>527</v>
      </c>
      <c r="S37" t="s">
        <v>554</v>
      </c>
      <c r="T37" t="s">
        <v>555</v>
      </c>
      <c r="U37" t="s">
        <v>2645</v>
      </c>
      <c r="V37" t="s">
        <v>2646</v>
      </c>
      <c r="W37" t="s">
        <v>590</v>
      </c>
      <c r="X37" t="s">
        <v>591</v>
      </c>
      <c r="Y37" t="s">
        <v>29</v>
      </c>
      <c r="Z37">
        <v>1000</v>
      </c>
      <c r="AA37">
        <v>0</v>
      </c>
      <c r="AB37">
        <v>0</v>
      </c>
      <c r="AC37">
        <v>1000</v>
      </c>
      <c r="AD37">
        <v>0</v>
      </c>
      <c r="AE37">
        <v>0</v>
      </c>
      <c r="AF37" s="3">
        <v>0</v>
      </c>
      <c r="AG37">
        <v>1000</v>
      </c>
      <c r="AH37">
        <v>0</v>
      </c>
      <c r="AI37" s="4">
        <f t="shared" si="4"/>
        <v>1000</v>
      </c>
      <c r="AJ37" s="4">
        <f t="shared" si="0"/>
        <v>1033</v>
      </c>
      <c r="AK37" s="4">
        <f t="shared" si="1"/>
        <v>1066.056</v>
      </c>
    </row>
    <row r="38" spans="1:37" x14ac:dyDescent="0.3">
      <c r="A38">
        <v>11392</v>
      </c>
      <c r="B38">
        <v>220065</v>
      </c>
      <c r="C38" t="str">
        <f>VLOOKUP(B38,[3]Report!$BX:$BY,2,0)</f>
        <v/>
      </c>
      <c r="D38">
        <v>1292</v>
      </c>
      <c r="E38" t="s">
        <v>2663</v>
      </c>
      <c r="F38" t="s">
        <v>2664</v>
      </c>
      <c r="G38">
        <v>0</v>
      </c>
      <c r="H38" t="s">
        <v>519</v>
      </c>
      <c r="I38" t="s">
        <v>520</v>
      </c>
      <c r="J38">
        <v>5</v>
      </c>
      <c r="K38">
        <v>99</v>
      </c>
      <c r="L38" t="s">
        <v>2612</v>
      </c>
      <c r="M38" t="s">
        <v>2613</v>
      </c>
      <c r="N38" t="s">
        <v>2614</v>
      </c>
      <c r="O38" t="s">
        <v>524</v>
      </c>
      <c r="P38" t="s">
        <v>525</v>
      </c>
      <c r="Q38" t="s">
        <v>526</v>
      </c>
      <c r="R38" t="s">
        <v>527</v>
      </c>
      <c r="S38" t="s">
        <v>554</v>
      </c>
      <c r="T38" t="s">
        <v>555</v>
      </c>
      <c r="U38" t="s">
        <v>2645</v>
      </c>
      <c r="V38" t="s">
        <v>2646</v>
      </c>
      <c r="W38" t="s">
        <v>1136</v>
      </c>
      <c r="X38" t="s">
        <v>1137</v>
      </c>
      <c r="Y38" t="s">
        <v>29</v>
      </c>
      <c r="Z38">
        <v>135086</v>
      </c>
      <c r="AA38">
        <v>0</v>
      </c>
      <c r="AB38">
        <v>0</v>
      </c>
      <c r="AC38">
        <v>135086</v>
      </c>
      <c r="AD38">
        <v>0</v>
      </c>
      <c r="AE38">
        <v>0</v>
      </c>
      <c r="AF38" s="3">
        <v>0</v>
      </c>
      <c r="AG38">
        <v>135086</v>
      </c>
      <c r="AH38">
        <v>0</v>
      </c>
      <c r="AI38" s="4">
        <f t="shared" si="4"/>
        <v>135086</v>
      </c>
      <c r="AJ38" s="4">
        <f t="shared" si="0"/>
        <v>139543.83799999999</v>
      </c>
      <c r="AK38" s="4">
        <f t="shared" si="1"/>
        <v>144009.240816</v>
      </c>
    </row>
    <row r="39" spans="1:37" x14ac:dyDescent="0.3">
      <c r="A39">
        <v>11392</v>
      </c>
      <c r="B39">
        <v>220086</v>
      </c>
      <c r="C39" t="str">
        <f>VLOOKUP(B39,[3]Report!$BX:$BY,2,0)</f>
        <v/>
      </c>
      <c r="D39">
        <v>1292</v>
      </c>
      <c r="E39" t="s">
        <v>2663</v>
      </c>
      <c r="F39" t="s">
        <v>2664</v>
      </c>
      <c r="G39">
        <v>0</v>
      </c>
      <c r="H39" t="s">
        <v>519</v>
      </c>
      <c r="I39" t="s">
        <v>520</v>
      </c>
      <c r="J39">
        <v>5</v>
      </c>
      <c r="K39">
        <v>99</v>
      </c>
      <c r="L39" t="s">
        <v>2612</v>
      </c>
      <c r="M39" t="s">
        <v>2613</v>
      </c>
      <c r="N39" t="s">
        <v>2614</v>
      </c>
      <c r="O39" t="s">
        <v>524</v>
      </c>
      <c r="P39" t="s">
        <v>525</v>
      </c>
      <c r="Q39" t="s">
        <v>526</v>
      </c>
      <c r="R39" t="s">
        <v>527</v>
      </c>
      <c r="S39" t="s">
        <v>554</v>
      </c>
      <c r="T39" t="s">
        <v>555</v>
      </c>
      <c r="U39" t="s">
        <v>2645</v>
      </c>
      <c r="V39" t="s">
        <v>2646</v>
      </c>
      <c r="W39" t="s">
        <v>1486</v>
      </c>
      <c r="X39" t="s">
        <v>1487</v>
      </c>
      <c r="Y39" t="s">
        <v>29</v>
      </c>
      <c r="Z39">
        <v>5915</v>
      </c>
      <c r="AA39">
        <v>0</v>
      </c>
      <c r="AB39">
        <v>0</v>
      </c>
      <c r="AC39">
        <v>5915</v>
      </c>
      <c r="AD39">
        <v>0</v>
      </c>
      <c r="AE39">
        <v>0</v>
      </c>
      <c r="AF39" s="3">
        <v>0</v>
      </c>
      <c r="AG39">
        <v>5915</v>
      </c>
      <c r="AH39">
        <v>0</v>
      </c>
      <c r="AI39" s="4">
        <f t="shared" si="4"/>
        <v>5915</v>
      </c>
      <c r="AJ39" s="4">
        <f t="shared" si="0"/>
        <v>6110.1949999999997</v>
      </c>
      <c r="AK39" s="4">
        <f t="shared" si="1"/>
        <v>6305.7212399999999</v>
      </c>
    </row>
    <row r="40" spans="1:37" x14ac:dyDescent="0.3">
      <c r="A40">
        <v>11392</v>
      </c>
      <c r="B40">
        <v>220092</v>
      </c>
      <c r="C40" t="str">
        <f>VLOOKUP(B40,[3]Report!$BX:$BY,2,0)</f>
        <v/>
      </c>
      <c r="D40">
        <v>1292</v>
      </c>
      <c r="E40" t="s">
        <v>2663</v>
      </c>
      <c r="F40" t="s">
        <v>2664</v>
      </c>
      <c r="G40">
        <v>0</v>
      </c>
      <c r="H40" t="s">
        <v>519</v>
      </c>
      <c r="I40" t="s">
        <v>520</v>
      </c>
      <c r="J40">
        <v>5</v>
      </c>
      <c r="K40">
        <v>99</v>
      </c>
      <c r="L40" t="s">
        <v>2612</v>
      </c>
      <c r="M40" t="s">
        <v>2613</v>
      </c>
      <c r="N40" t="s">
        <v>2614</v>
      </c>
      <c r="O40" t="s">
        <v>524</v>
      </c>
      <c r="P40" t="s">
        <v>525</v>
      </c>
      <c r="Q40" t="s">
        <v>526</v>
      </c>
      <c r="R40" t="s">
        <v>527</v>
      </c>
      <c r="S40" t="s">
        <v>554</v>
      </c>
      <c r="T40" t="s">
        <v>555</v>
      </c>
      <c r="U40" t="s">
        <v>2645</v>
      </c>
      <c r="V40" t="s">
        <v>2646</v>
      </c>
      <c r="W40" t="s">
        <v>729</v>
      </c>
      <c r="X40" t="s">
        <v>730</v>
      </c>
      <c r="Y40" t="s">
        <v>29</v>
      </c>
      <c r="Z40">
        <v>42000</v>
      </c>
      <c r="AA40">
        <v>0</v>
      </c>
      <c r="AB40">
        <v>0</v>
      </c>
      <c r="AC40">
        <v>42000</v>
      </c>
      <c r="AD40">
        <v>0</v>
      </c>
      <c r="AE40">
        <v>1350</v>
      </c>
      <c r="AF40" s="3">
        <v>1350</v>
      </c>
      <c r="AG40">
        <v>39300</v>
      </c>
      <c r="AH40">
        <v>3.21</v>
      </c>
      <c r="AI40" s="4">
        <f t="shared" si="4"/>
        <v>42000</v>
      </c>
      <c r="AJ40" s="4">
        <f t="shared" si="0"/>
        <v>43386</v>
      </c>
      <c r="AK40" s="4">
        <f t="shared" si="1"/>
        <v>44774.351999999999</v>
      </c>
    </row>
    <row r="41" spans="1:37" x14ac:dyDescent="0.3">
      <c r="A41">
        <v>11392</v>
      </c>
      <c r="B41">
        <v>220062</v>
      </c>
      <c r="C41" t="str">
        <f>VLOOKUP(B41,[3]Report!$BX:$BY,2,0)</f>
        <v/>
      </c>
      <c r="D41">
        <v>1292</v>
      </c>
      <c r="E41" t="s">
        <v>2663</v>
      </c>
      <c r="F41" t="s">
        <v>2664</v>
      </c>
      <c r="G41">
        <v>0</v>
      </c>
      <c r="H41" t="s">
        <v>519</v>
      </c>
      <c r="I41" t="s">
        <v>520</v>
      </c>
      <c r="J41">
        <v>5</v>
      </c>
      <c r="K41">
        <v>99</v>
      </c>
      <c r="L41" t="s">
        <v>2612</v>
      </c>
      <c r="M41" t="s">
        <v>2613</v>
      </c>
      <c r="N41" t="s">
        <v>2614</v>
      </c>
      <c r="O41" t="s">
        <v>524</v>
      </c>
      <c r="P41" t="s">
        <v>525</v>
      </c>
      <c r="Q41" t="s">
        <v>526</v>
      </c>
      <c r="R41" t="s">
        <v>527</v>
      </c>
      <c r="S41" t="s">
        <v>554</v>
      </c>
      <c r="T41" t="s">
        <v>555</v>
      </c>
      <c r="U41" t="s">
        <v>2645</v>
      </c>
      <c r="V41" t="s">
        <v>2646</v>
      </c>
      <c r="W41" t="s">
        <v>731</v>
      </c>
      <c r="X41" t="s">
        <v>732</v>
      </c>
      <c r="Y41" t="s">
        <v>29</v>
      </c>
      <c r="Z41">
        <v>75000</v>
      </c>
      <c r="AA41">
        <v>0</v>
      </c>
      <c r="AB41">
        <v>0</v>
      </c>
      <c r="AC41">
        <v>75000</v>
      </c>
      <c r="AD41">
        <v>0</v>
      </c>
      <c r="AE41">
        <v>0</v>
      </c>
      <c r="AF41" s="3">
        <v>1504</v>
      </c>
      <c r="AG41">
        <v>73496</v>
      </c>
      <c r="AH41">
        <v>2.0099999999999998</v>
      </c>
      <c r="AI41" s="4">
        <f t="shared" si="4"/>
        <v>75000</v>
      </c>
      <c r="AJ41" s="4">
        <f t="shared" si="0"/>
        <v>77475</v>
      </c>
      <c r="AK41" s="4">
        <f t="shared" si="1"/>
        <v>79954.2</v>
      </c>
    </row>
    <row r="42" spans="1:37" x14ac:dyDescent="0.3">
      <c r="A42">
        <v>11392</v>
      </c>
      <c r="B42">
        <v>220070</v>
      </c>
      <c r="C42" t="str">
        <f>VLOOKUP(B42,[3]Report!$BX:$BY,2,0)</f>
        <v/>
      </c>
      <c r="D42">
        <v>1292</v>
      </c>
      <c r="E42" t="s">
        <v>2663</v>
      </c>
      <c r="F42" t="s">
        <v>2664</v>
      </c>
      <c r="G42">
        <v>0</v>
      </c>
      <c r="H42" t="s">
        <v>519</v>
      </c>
      <c r="I42" t="s">
        <v>520</v>
      </c>
      <c r="J42">
        <v>5</v>
      </c>
      <c r="K42">
        <v>99</v>
      </c>
      <c r="L42" t="s">
        <v>2612</v>
      </c>
      <c r="M42" t="s">
        <v>2613</v>
      </c>
      <c r="N42" t="s">
        <v>2614</v>
      </c>
      <c r="O42" t="s">
        <v>524</v>
      </c>
      <c r="P42" t="s">
        <v>525</v>
      </c>
      <c r="Q42" t="s">
        <v>526</v>
      </c>
      <c r="R42" t="s">
        <v>527</v>
      </c>
      <c r="S42" t="s">
        <v>554</v>
      </c>
      <c r="T42" t="s">
        <v>555</v>
      </c>
      <c r="U42" t="s">
        <v>2645</v>
      </c>
      <c r="V42" t="s">
        <v>2646</v>
      </c>
      <c r="W42" t="s">
        <v>1442</v>
      </c>
      <c r="X42" t="s">
        <v>1443</v>
      </c>
      <c r="Y42" t="s">
        <v>29</v>
      </c>
      <c r="Z42">
        <v>1124</v>
      </c>
      <c r="AA42">
        <v>0</v>
      </c>
      <c r="AB42">
        <v>0</v>
      </c>
      <c r="AC42">
        <v>1124</v>
      </c>
      <c r="AD42">
        <v>0</v>
      </c>
      <c r="AE42">
        <v>0</v>
      </c>
      <c r="AF42" s="3">
        <v>0</v>
      </c>
      <c r="AG42">
        <v>1124</v>
      </c>
      <c r="AH42">
        <v>0</v>
      </c>
      <c r="AI42" s="4">
        <f t="shared" si="4"/>
        <v>1124</v>
      </c>
      <c r="AJ42" s="4">
        <f t="shared" si="0"/>
        <v>1161.0919999999999</v>
      </c>
      <c r="AK42" s="4">
        <f t="shared" si="1"/>
        <v>1198.246944</v>
      </c>
    </row>
    <row r="43" spans="1:37" x14ac:dyDescent="0.3">
      <c r="A43">
        <v>11392</v>
      </c>
      <c r="B43">
        <v>225982</v>
      </c>
      <c r="C43" t="str">
        <f>VLOOKUP(B43,[3]Report!$BX:$BY,2,0)</f>
        <v/>
      </c>
      <c r="D43">
        <v>1292</v>
      </c>
      <c r="E43" t="s">
        <v>2663</v>
      </c>
      <c r="F43" t="s">
        <v>2664</v>
      </c>
      <c r="G43">
        <v>0</v>
      </c>
      <c r="H43" t="s">
        <v>519</v>
      </c>
      <c r="I43" t="s">
        <v>520</v>
      </c>
      <c r="J43">
        <v>5</v>
      </c>
      <c r="K43">
        <v>99</v>
      </c>
      <c r="L43" t="s">
        <v>2612</v>
      </c>
      <c r="M43" t="s">
        <v>2613</v>
      </c>
      <c r="N43" t="s">
        <v>2614</v>
      </c>
      <c r="O43" t="s">
        <v>524</v>
      </c>
      <c r="P43" t="s">
        <v>525</v>
      </c>
      <c r="Q43" t="s">
        <v>526</v>
      </c>
      <c r="R43" t="s">
        <v>527</v>
      </c>
      <c r="S43" t="s">
        <v>554</v>
      </c>
      <c r="T43" t="s">
        <v>555</v>
      </c>
      <c r="U43" t="s">
        <v>2645</v>
      </c>
      <c r="V43" t="s">
        <v>2646</v>
      </c>
      <c r="W43" t="s">
        <v>592</v>
      </c>
      <c r="X43" t="s">
        <v>593</v>
      </c>
      <c r="Y43" t="s">
        <v>29</v>
      </c>
      <c r="Z43">
        <v>56124</v>
      </c>
      <c r="AA43">
        <v>15000</v>
      </c>
      <c r="AB43">
        <v>0</v>
      </c>
      <c r="AC43">
        <v>71124</v>
      </c>
      <c r="AD43">
        <v>0</v>
      </c>
      <c r="AE43">
        <v>0</v>
      </c>
      <c r="AF43" s="3">
        <v>38274.94</v>
      </c>
      <c r="AG43">
        <v>32849.06</v>
      </c>
      <c r="AH43">
        <v>53.81</v>
      </c>
      <c r="AI43" s="4">
        <f t="shared" si="4"/>
        <v>71124</v>
      </c>
      <c r="AJ43" s="4">
        <f t="shared" si="0"/>
        <v>73471.09199999999</v>
      </c>
      <c r="AK43" s="4">
        <f t="shared" si="1"/>
        <v>75822.166943999997</v>
      </c>
    </row>
    <row r="44" spans="1:37" x14ac:dyDescent="0.3">
      <c r="A44">
        <v>11392</v>
      </c>
      <c r="B44">
        <v>220542</v>
      </c>
      <c r="C44" t="str">
        <f>VLOOKUP(B44,[3]Report!$BX:$BY,2,0)</f>
        <v/>
      </c>
      <c r="D44">
        <v>1292</v>
      </c>
      <c r="E44" t="s">
        <v>2663</v>
      </c>
      <c r="F44" t="s">
        <v>2664</v>
      </c>
      <c r="G44">
        <v>0</v>
      </c>
      <c r="H44" t="s">
        <v>519</v>
      </c>
      <c r="I44" t="s">
        <v>520</v>
      </c>
      <c r="J44">
        <v>5</v>
      </c>
      <c r="K44">
        <v>99</v>
      </c>
      <c r="L44" t="s">
        <v>2612</v>
      </c>
      <c r="M44" t="s">
        <v>2665</v>
      </c>
      <c r="N44" t="s">
        <v>2666</v>
      </c>
      <c r="O44" t="s">
        <v>524</v>
      </c>
      <c r="P44" t="s">
        <v>525</v>
      </c>
      <c r="Q44" t="s">
        <v>526</v>
      </c>
      <c r="R44" t="s">
        <v>527</v>
      </c>
      <c r="S44" t="s">
        <v>554</v>
      </c>
      <c r="T44" t="s">
        <v>555</v>
      </c>
      <c r="U44" t="s">
        <v>2645</v>
      </c>
      <c r="V44" t="s">
        <v>2646</v>
      </c>
      <c r="W44" t="s">
        <v>752</v>
      </c>
      <c r="X44" t="s">
        <v>753</v>
      </c>
      <c r="Y44" t="s">
        <v>29</v>
      </c>
      <c r="Z44">
        <v>40000</v>
      </c>
      <c r="AA44">
        <v>0</v>
      </c>
      <c r="AB44">
        <v>0</v>
      </c>
      <c r="AC44">
        <v>40000</v>
      </c>
      <c r="AD44">
        <v>0</v>
      </c>
      <c r="AE44">
        <v>0</v>
      </c>
      <c r="AF44" s="3">
        <v>19800</v>
      </c>
      <c r="AG44">
        <v>20200</v>
      </c>
      <c r="AH44">
        <v>49.5</v>
      </c>
      <c r="AI44" s="4">
        <f t="shared" si="4"/>
        <v>40000</v>
      </c>
      <c r="AJ44" s="4">
        <f t="shared" si="0"/>
        <v>41320</v>
      </c>
      <c r="AK44" s="4">
        <f t="shared" si="1"/>
        <v>42642.239999999998</v>
      </c>
    </row>
    <row r="45" spans="1:37" x14ac:dyDescent="0.3">
      <c r="A45">
        <v>11392</v>
      </c>
      <c r="B45">
        <v>220064</v>
      </c>
      <c r="C45" t="str">
        <f>VLOOKUP(B45,[3]Report!$BX:$BY,2,0)</f>
        <v/>
      </c>
      <c r="D45">
        <v>1292</v>
      </c>
      <c r="E45" t="s">
        <v>2663</v>
      </c>
      <c r="F45" t="s">
        <v>2664</v>
      </c>
      <c r="G45">
        <v>0</v>
      </c>
      <c r="H45" t="s">
        <v>519</v>
      </c>
      <c r="I45" t="s">
        <v>520</v>
      </c>
      <c r="J45">
        <v>5</v>
      </c>
      <c r="K45">
        <v>99</v>
      </c>
      <c r="L45" t="s">
        <v>2612</v>
      </c>
      <c r="M45" t="s">
        <v>2613</v>
      </c>
      <c r="N45" t="s">
        <v>2614</v>
      </c>
      <c r="O45" t="s">
        <v>524</v>
      </c>
      <c r="P45" t="s">
        <v>525</v>
      </c>
      <c r="Q45" t="s">
        <v>526</v>
      </c>
      <c r="R45" t="s">
        <v>527</v>
      </c>
      <c r="S45" t="s">
        <v>554</v>
      </c>
      <c r="T45" t="s">
        <v>555</v>
      </c>
      <c r="U45" t="s">
        <v>2645</v>
      </c>
      <c r="V45" t="s">
        <v>2646</v>
      </c>
      <c r="W45" t="s">
        <v>2625</v>
      </c>
      <c r="X45" t="s">
        <v>2626</v>
      </c>
      <c r="Y45" t="s">
        <v>29</v>
      </c>
      <c r="Z45">
        <v>2130</v>
      </c>
      <c r="AA45">
        <v>0</v>
      </c>
      <c r="AB45">
        <v>0</v>
      </c>
      <c r="AC45">
        <v>2130</v>
      </c>
      <c r="AD45">
        <v>0</v>
      </c>
      <c r="AE45">
        <v>0</v>
      </c>
      <c r="AF45" s="3">
        <v>0</v>
      </c>
      <c r="AG45">
        <v>2130</v>
      </c>
      <c r="AH45">
        <v>0</v>
      </c>
      <c r="AI45" s="4">
        <f t="shared" si="4"/>
        <v>2130</v>
      </c>
      <c r="AJ45" s="4">
        <f t="shared" si="0"/>
        <v>2200.29</v>
      </c>
      <c r="AK45" s="4">
        <f t="shared" si="1"/>
        <v>2270.6992799999998</v>
      </c>
    </row>
    <row r="46" spans="1:37" x14ac:dyDescent="0.3">
      <c r="A46">
        <v>11392</v>
      </c>
      <c r="B46">
        <v>225004</v>
      </c>
      <c r="C46" t="str">
        <f>VLOOKUP(B46,[3]Report!$BX:$BY,2,0)</f>
        <v/>
      </c>
      <c r="D46">
        <v>1292</v>
      </c>
      <c r="E46" t="s">
        <v>2663</v>
      </c>
      <c r="F46" t="s">
        <v>2664</v>
      </c>
      <c r="G46">
        <v>0</v>
      </c>
      <c r="H46" t="s">
        <v>519</v>
      </c>
      <c r="I46" t="s">
        <v>520</v>
      </c>
      <c r="J46">
        <v>5</v>
      </c>
      <c r="K46">
        <v>99</v>
      </c>
      <c r="L46" t="s">
        <v>2612</v>
      </c>
      <c r="M46" t="s">
        <v>2613</v>
      </c>
      <c r="N46" t="s">
        <v>2614</v>
      </c>
      <c r="O46" t="s">
        <v>524</v>
      </c>
      <c r="P46" t="s">
        <v>525</v>
      </c>
      <c r="Q46" t="s">
        <v>526</v>
      </c>
      <c r="R46" t="s">
        <v>527</v>
      </c>
      <c r="S46" t="s">
        <v>554</v>
      </c>
      <c r="T46" t="s">
        <v>555</v>
      </c>
      <c r="U46" t="s">
        <v>2645</v>
      </c>
      <c r="V46" t="s">
        <v>2646</v>
      </c>
      <c r="W46" t="s">
        <v>597</v>
      </c>
      <c r="X46" t="s">
        <v>598</v>
      </c>
      <c r="Y46" t="s">
        <v>29</v>
      </c>
      <c r="Z46">
        <v>2000</v>
      </c>
      <c r="AA46">
        <v>0</v>
      </c>
      <c r="AB46">
        <v>0</v>
      </c>
      <c r="AC46">
        <v>2000</v>
      </c>
      <c r="AD46">
        <v>0</v>
      </c>
      <c r="AE46">
        <v>0</v>
      </c>
      <c r="AF46" s="3">
        <v>0</v>
      </c>
      <c r="AG46">
        <v>2000</v>
      </c>
      <c r="AH46">
        <v>0</v>
      </c>
      <c r="AI46" s="4">
        <f t="shared" si="4"/>
        <v>2000</v>
      </c>
      <c r="AJ46" s="4">
        <f t="shared" si="0"/>
        <v>2066</v>
      </c>
      <c r="AK46" s="4">
        <f t="shared" si="1"/>
        <v>2132.1120000000001</v>
      </c>
    </row>
    <row r="47" spans="1:37" x14ac:dyDescent="0.3">
      <c r="A47">
        <v>11392</v>
      </c>
      <c r="B47">
        <v>224935</v>
      </c>
      <c r="C47" t="str">
        <f>VLOOKUP(B47,[3]Report!$BX:$BY,2,0)</f>
        <v/>
      </c>
      <c r="D47">
        <v>1292</v>
      </c>
      <c r="E47" t="s">
        <v>2663</v>
      </c>
      <c r="F47" t="s">
        <v>2664</v>
      </c>
      <c r="G47">
        <v>0</v>
      </c>
      <c r="H47" t="s">
        <v>519</v>
      </c>
      <c r="I47" t="s">
        <v>520</v>
      </c>
      <c r="J47">
        <v>5</v>
      </c>
      <c r="K47">
        <v>99</v>
      </c>
      <c r="L47" t="s">
        <v>2612</v>
      </c>
      <c r="M47" t="s">
        <v>2613</v>
      </c>
      <c r="N47" t="s">
        <v>2614</v>
      </c>
      <c r="O47" t="s">
        <v>524</v>
      </c>
      <c r="P47" t="s">
        <v>525</v>
      </c>
      <c r="Q47" t="s">
        <v>526</v>
      </c>
      <c r="R47" t="s">
        <v>527</v>
      </c>
      <c r="S47" t="s">
        <v>554</v>
      </c>
      <c r="T47" t="s">
        <v>555</v>
      </c>
      <c r="U47" t="s">
        <v>2645</v>
      </c>
      <c r="V47" t="s">
        <v>2646</v>
      </c>
      <c r="W47" t="s">
        <v>532</v>
      </c>
      <c r="X47" t="s">
        <v>533</v>
      </c>
      <c r="Y47" t="s">
        <v>28</v>
      </c>
      <c r="Z47">
        <v>272252</v>
      </c>
      <c r="AA47">
        <v>0</v>
      </c>
      <c r="AB47">
        <v>0</v>
      </c>
      <c r="AC47">
        <v>272252</v>
      </c>
      <c r="AD47">
        <v>0</v>
      </c>
      <c r="AE47">
        <v>0</v>
      </c>
      <c r="AF47">
        <v>126648.32000000001</v>
      </c>
      <c r="AG47">
        <v>145603.68</v>
      </c>
      <c r="AH47">
        <v>46.52</v>
      </c>
      <c r="AI47" s="4">
        <f t="shared" si="4"/>
        <v>272252</v>
      </c>
      <c r="AJ47" s="4">
        <f t="shared" si="0"/>
        <v>281236.31599999999</v>
      </c>
      <c r="AK47" s="4">
        <f t="shared" si="1"/>
        <v>290235.87811200001</v>
      </c>
    </row>
    <row r="48" spans="1:37" x14ac:dyDescent="0.3">
      <c r="A48">
        <v>11393</v>
      </c>
      <c r="B48">
        <v>220038</v>
      </c>
      <c r="C48" t="str">
        <f>VLOOKUP(B48,[3]Report!$BX:$BY,2,0)</f>
        <v/>
      </c>
      <c r="D48">
        <v>1293</v>
      </c>
      <c r="E48" t="s">
        <v>2667</v>
      </c>
      <c r="F48" t="s">
        <v>2668</v>
      </c>
      <c r="G48">
        <v>0</v>
      </c>
      <c r="H48" t="s">
        <v>519</v>
      </c>
      <c r="I48" t="s">
        <v>520</v>
      </c>
      <c r="J48">
        <v>5</v>
      </c>
      <c r="K48">
        <v>99</v>
      </c>
      <c r="L48" t="s">
        <v>2612</v>
      </c>
      <c r="M48" t="s">
        <v>2613</v>
      </c>
      <c r="N48" t="s">
        <v>2614</v>
      </c>
      <c r="O48" t="s">
        <v>524</v>
      </c>
      <c r="P48" t="s">
        <v>525</v>
      </c>
      <c r="Q48" t="s">
        <v>526</v>
      </c>
      <c r="R48" t="s">
        <v>527</v>
      </c>
      <c r="S48" t="s">
        <v>2627</v>
      </c>
      <c r="T48" t="s">
        <v>2628</v>
      </c>
      <c r="U48" t="s">
        <v>2645</v>
      </c>
      <c r="V48" t="s">
        <v>2646</v>
      </c>
      <c r="W48" t="s">
        <v>532</v>
      </c>
      <c r="X48" t="s">
        <v>533</v>
      </c>
      <c r="Y48" t="s">
        <v>28</v>
      </c>
      <c r="Z48">
        <v>36440</v>
      </c>
      <c r="AA48">
        <v>0</v>
      </c>
      <c r="AB48">
        <v>0</v>
      </c>
      <c r="AC48">
        <v>36440</v>
      </c>
      <c r="AD48">
        <v>0</v>
      </c>
      <c r="AE48">
        <v>0</v>
      </c>
      <c r="AF48">
        <v>0</v>
      </c>
      <c r="AG48">
        <v>36440</v>
      </c>
      <c r="AH48">
        <v>0</v>
      </c>
      <c r="AI48" s="4">
        <f t="shared" si="4"/>
        <v>36440</v>
      </c>
      <c r="AJ48" s="4">
        <f t="shared" si="0"/>
        <v>37642.519999999997</v>
      </c>
      <c r="AK48" s="4">
        <f t="shared" si="1"/>
        <v>38847.08064</v>
      </c>
    </row>
    <row r="49" spans="1:37" x14ac:dyDescent="0.3">
      <c r="A49">
        <v>11394</v>
      </c>
      <c r="B49">
        <v>220047</v>
      </c>
      <c r="C49" t="str">
        <f>VLOOKUP(B49,[3]Report!$BX:$BY,2,0)</f>
        <v/>
      </c>
      <c r="D49">
        <v>1294</v>
      </c>
      <c r="E49" t="s">
        <v>2669</v>
      </c>
      <c r="F49" t="s">
        <v>2670</v>
      </c>
      <c r="G49">
        <v>0</v>
      </c>
      <c r="H49" t="s">
        <v>519</v>
      </c>
      <c r="I49" t="s">
        <v>520</v>
      </c>
      <c r="J49">
        <v>5</v>
      </c>
      <c r="K49">
        <v>99</v>
      </c>
      <c r="L49" t="s">
        <v>2612</v>
      </c>
      <c r="M49" t="s">
        <v>2613</v>
      </c>
      <c r="N49" t="s">
        <v>2614</v>
      </c>
      <c r="O49" t="s">
        <v>524</v>
      </c>
      <c r="P49" t="s">
        <v>525</v>
      </c>
      <c r="Q49" t="s">
        <v>526</v>
      </c>
      <c r="R49" t="s">
        <v>527</v>
      </c>
      <c r="S49" t="s">
        <v>2629</v>
      </c>
      <c r="T49" t="s">
        <v>2630</v>
      </c>
      <c r="U49" t="s">
        <v>2645</v>
      </c>
      <c r="V49" t="s">
        <v>2646</v>
      </c>
      <c r="W49" t="s">
        <v>532</v>
      </c>
      <c r="X49" t="s">
        <v>533</v>
      </c>
      <c r="Y49" t="s">
        <v>28</v>
      </c>
      <c r="Z49">
        <v>4845</v>
      </c>
      <c r="AA49">
        <v>0</v>
      </c>
      <c r="AB49">
        <v>0</v>
      </c>
      <c r="AC49">
        <v>4845</v>
      </c>
      <c r="AD49">
        <v>0</v>
      </c>
      <c r="AE49">
        <v>0</v>
      </c>
      <c r="AF49">
        <v>0</v>
      </c>
      <c r="AG49">
        <v>4845</v>
      </c>
      <c r="AH49">
        <v>0</v>
      </c>
      <c r="AI49" s="4">
        <f t="shared" si="4"/>
        <v>4845</v>
      </c>
      <c r="AJ49" s="4">
        <f t="shared" si="0"/>
        <v>5004.8849999999993</v>
      </c>
      <c r="AK49" s="4">
        <f t="shared" si="1"/>
        <v>5165.0413199999994</v>
      </c>
    </row>
    <row r="50" spans="1:37" x14ac:dyDescent="0.3">
      <c r="A50">
        <v>11395</v>
      </c>
      <c r="B50">
        <v>220071</v>
      </c>
      <c r="C50" t="str">
        <f>VLOOKUP(B50,[3]Report!$BX:$BY,2,0)</f>
        <v/>
      </c>
      <c r="D50">
        <v>1295</v>
      </c>
      <c r="E50" t="s">
        <v>2671</v>
      </c>
      <c r="F50" t="s">
        <v>2672</v>
      </c>
      <c r="G50">
        <v>0</v>
      </c>
      <c r="H50" t="s">
        <v>519</v>
      </c>
      <c r="I50" t="s">
        <v>520</v>
      </c>
      <c r="J50">
        <v>5</v>
      </c>
      <c r="K50">
        <v>99</v>
      </c>
      <c r="L50" t="s">
        <v>2612</v>
      </c>
      <c r="M50" t="s">
        <v>2613</v>
      </c>
      <c r="N50" t="s">
        <v>2614</v>
      </c>
      <c r="O50" t="s">
        <v>524</v>
      </c>
      <c r="P50" t="s">
        <v>525</v>
      </c>
      <c r="Q50" t="s">
        <v>526</v>
      </c>
      <c r="R50" t="s">
        <v>527</v>
      </c>
      <c r="S50" t="s">
        <v>1212</v>
      </c>
      <c r="T50" t="s">
        <v>1213</v>
      </c>
      <c r="U50" t="s">
        <v>2645</v>
      </c>
      <c r="V50" t="s">
        <v>2646</v>
      </c>
      <c r="W50" t="s">
        <v>601</v>
      </c>
      <c r="X50" t="s">
        <v>602</v>
      </c>
      <c r="Y50" t="s">
        <v>29</v>
      </c>
      <c r="Z50">
        <v>16000</v>
      </c>
      <c r="AA50">
        <v>0</v>
      </c>
      <c r="AB50">
        <v>0</v>
      </c>
      <c r="AC50">
        <v>16000</v>
      </c>
      <c r="AD50">
        <v>0</v>
      </c>
      <c r="AE50">
        <v>0</v>
      </c>
      <c r="AF50" s="3">
        <v>0</v>
      </c>
      <c r="AG50">
        <v>16000</v>
      </c>
      <c r="AH50">
        <v>0</v>
      </c>
      <c r="AI50" s="4">
        <f t="shared" ref="AI50:AI55" si="5">AC50</f>
        <v>16000</v>
      </c>
      <c r="AJ50" s="4">
        <f t="shared" si="0"/>
        <v>16528</v>
      </c>
      <c r="AK50" s="4">
        <f t="shared" si="1"/>
        <v>17056.896000000001</v>
      </c>
    </row>
    <row r="51" spans="1:37" x14ac:dyDescent="0.3">
      <c r="A51">
        <v>11396</v>
      </c>
      <c r="B51">
        <v>220073</v>
      </c>
      <c r="C51" t="str">
        <f>VLOOKUP(B51,[3]Report!$BX:$BY,2,0)</f>
        <v/>
      </c>
      <c r="D51">
        <v>1296</v>
      </c>
      <c r="E51" t="s">
        <v>2673</v>
      </c>
      <c r="F51" t="s">
        <v>2674</v>
      </c>
      <c r="G51">
        <v>0</v>
      </c>
      <c r="H51" t="s">
        <v>519</v>
      </c>
      <c r="I51" t="s">
        <v>520</v>
      </c>
      <c r="J51">
        <v>5</v>
      </c>
      <c r="K51">
        <v>99</v>
      </c>
      <c r="L51" t="s">
        <v>2612</v>
      </c>
      <c r="M51" t="s">
        <v>2613</v>
      </c>
      <c r="N51" t="s">
        <v>2614</v>
      </c>
      <c r="O51" t="s">
        <v>524</v>
      </c>
      <c r="P51" t="s">
        <v>525</v>
      </c>
      <c r="Q51" t="s">
        <v>526</v>
      </c>
      <c r="R51" t="s">
        <v>527</v>
      </c>
      <c r="S51" t="s">
        <v>554</v>
      </c>
      <c r="T51" t="s">
        <v>555</v>
      </c>
      <c r="U51" t="s">
        <v>2645</v>
      </c>
      <c r="V51" t="s">
        <v>2646</v>
      </c>
      <c r="W51" t="s">
        <v>601</v>
      </c>
      <c r="X51" t="s">
        <v>602</v>
      </c>
      <c r="Y51" t="s">
        <v>29</v>
      </c>
      <c r="Z51">
        <v>2366</v>
      </c>
      <c r="AA51">
        <v>0</v>
      </c>
      <c r="AB51">
        <v>0</v>
      </c>
      <c r="AC51">
        <v>2366</v>
      </c>
      <c r="AD51">
        <v>0</v>
      </c>
      <c r="AE51">
        <v>0</v>
      </c>
      <c r="AF51" s="3">
        <v>0</v>
      </c>
      <c r="AG51">
        <v>2366</v>
      </c>
      <c r="AH51">
        <v>0</v>
      </c>
      <c r="AI51" s="4">
        <f t="shared" si="5"/>
        <v>2366</v>
      </c>
      <c r="AJ51" s="4">
        <f t="shared" si="0"/>
        <v>2444.078</v>
      </c>
      <c r="AK51" s="4">
        <f t="shared" si="1"/>
        <v>2522.2884960000001</v>
      </c>
    </row>
    <row r="52" spans="1:37" x14ac:dyDescent="0.3">
      <c r="A52">
        <v>11401</v>
      </c>
      <c r="B52">
        <v>220048</v>
      </c>
      <c r="C52" t="str">
        <f>VLOOKUP(B52,[3]Report!$BX:$BY,2,0)</f>
        <v/>
      </c>
      <c r="D52">
        <v>1301</v>
      </c>
      <c r="E52" t="s">
        <v>2675</v>
      </c>
      <c r="F52" t="s">
        <v>2676</v>
      </c>
      <c r="G52">
        <v>0</v>
      </c>
      <c r="H52" t="s">
        <v>519</v>
      </c>
      <c r="I52" t="s">
        <v>520</v>
      </c>
      <c r="J52">
        <v>5</v>
      </c>
      <c r="K52">
        <v>100</v>
      </c>
      <c r="L52" t="s">
        <v>2631</v>
      </c>
      <c r="M52" t="s">
        <v>2632</v>
      </c>
      <c r="N52" t="s">
        <v>2633</v>
      </c>
      <c r="O52" t="s">
        <v>524</v>
      </c>
      <c r="P52" t="s">
        <v>525</v>
      </c>
      <c r="Q52" t="s">
        <v>526</v>
      </c>
      <c r="R52" t="s">
        <v>527</v>
      </c>
      <c r="S52" t="s">
        <v>2621</v>
      </c>
      <c r="T52" t="s">
        <v>2622</v>
      </c>
      <c r="U52" t="s">
        <v>2645</v>
      </c>
      <c r="V52" t="s">
        <v>2646</v>
      </c>
      <c r="W52" t="s">
        <v>532</v>
      </c>
      <c r="X52" t="s">
        <v>533</v>
      </c>
      <c r="Y52" t="s">
        <v>28</v>
      </c>
      <c r="Z52">
        <v>40000</v>
      </c>
      <c r="AA52">
        <v>0</v>
      </c>
      <c r="AB52">
        <v>0</v>
      </c>
      <c r="AC52">
        <v>40000</v>
      </c>
      <c r="AD52">
        <v>0</v>
      </c>
      <c r="AE52">
        <v>438.6</v>
      </c>
      <c r="AF52">
        <v>19800</v>
      </c>
      <c r="AG52">
        <v>19761.400000000001</v>
      </c>
      <c r="AH52">
        <v>49.5</v>
      </c>
      <c r="AI52" s="4">
        <f t="shared" si="5"/>
        <v>40000</v>
      </c>
      <c r="AJ52" s="4">
        <f t="shared" si="0"/>
        <v>41320</v>
      </c>
      <c r="AK52" s="4">
        <f t="shared" si="1"/>
        <v>42642.239999999998</v>
      </c>
    </row>
    <row r="53" spans="1:37" x14ac:dyDescent="0.3">
      <c r="A53">
        <v>11402</v>
      </c>
      <c r="B53">
        <v>220041</v>
      </c>
      <c r="C53" t="str">
        <f>VLOOKUP(B53,[3]Report!$BX:$BY,2,0)</f>
        <v/>
      </c>
      <c r="D53">
        <v>1302</v>
      </c>
      <c r="E53" t="s">
        <v>2677</v>
      </c>
      <c r="F53" t="s">
        <v>2678</v>
      </c>
      <c r="G53">
        <v>0</v>
      </c>
      <c r="H53" t="s">
        <v>519</v>
      </c>
      <c r="I53" t="s">
        <v>520</v>
      </c>
      <c r="J53">
        <v>5</v>
      </c>
      <c r="K53">
        <v>100</v>
      </c>
      <c r="L53" t="s">
        <v>2631</v>
      </c>
      <c r="M53" t="s">
        <v>2632</v>
      </c>
      <c r="N53" t="s">
        <v>2633</v>
      </c>
      <c r="O53" t="s">
        <v>524</v>
      </c>
      <c r="P53" t="s">
        <v>525</v>
      </c>
      <c r="Q53" t="s">
        <v>526</v>
      </c>
      <c r="R53" t="s">
        <v>527</v>
      </c>
      <c r="S53" t="s">
        <v>2621</v>
      </c>
      <c r="T53" t="s">
        <v>2622</v>
      </c>
      <c r="U53" t="s">
        <v>2645</v>
      </c>
      <c r="V53" t="s">
        <v>2646</v>
      </c>
      <c r="W53" t="s">
        <v>532</v>
      </c>
      <c r="X53" t="s">
        <v>533</v>
      </c>
      <c r="Y53" t="s">
        <v>28</v>
      </c>
      <c r="Z53">
        <v>653446</v>
      </c>
      <c r="AA53">
        <v>0</v>
      </c>
      <c r="AB53">
        <v>0</v>
      </c>
      <c r="AC53">
        <v>653446</v>
      </c>
      <c r="AD53">
        <v>0</v>
      </c>
      <c r="AE53">
        <v>23516.560000000001</v>
      </c>
      <c r="AF53">
        <v>105624.1</v>
      </c>
      <c r="AG53">
        <v>524305.34</v>
      </c>
      <c r="AH53">
        <v>16.16</v>
      </c>
      <c r="AI53" s="4">
        <f t="shared" si="5"/>
        <v>653446</v>
      </c>
      <c r="AJ53" s="4">
        <f t="shared" si="0"/>
        <v>675009.71799999999</v>
      </c>
      <c r="AK53" s="4">
        <f t="shared" si="1"/>
        <v>696610.02897600003</v>
      </c>
    </row>
    <row r="54" spans="1:37" x14ac:dyDescent="0.3">
      <c r="A54">
        <v>11403</v>
      </c>
      <c r="B54">
        <v>220045</v>
      </c>
      <c r="C54" t="str">
        <f>VLOOKUP(B54,[3]Report!$BX:$BY,2,0)</f>
        <v/>
      </c>
      <c r="D54">
        <v>1303</v>
      </c>
      <c r="E54" t="s">
        <v>2679</v>
      </c>
      <c r="F54" t="s">
        <v>2680</v>
      </c>
      <c r="G54">
        <v>0</v>
      </c>
      <c r="H54" t="s">
        <v>519</v>
      </c>
      <c r="I54" t="s">
        <v>520</v>
      </c>
      <c r="J54">
        <v>5</v>
      </c>
      <c r="K54">
        <v>100</v>
      </c>
      <c r="L54" t="s">
        <v>2631</v>
      </c>
      <c r="M54" t="s">
        <v>2632</v>
      </c>
      <c r="N54" t="s">
        <v>2633</v>
      </c>
      <c r="O54" t="s">
        <v>524</v>
      </c>
      <c r="P54" t="s">
        <v>525</v>
      </c>
      <c r="Q54" t="s">
        <v>526</v>
      </c>
      <c r="R54" t="s">
        <v>527</v>
      </c>
      <c r="S54" t="s">
        <v>539</v>
      </c>
      <c r="T54" t="s">
        <v>540</v>
      </c>
      <c r="U54" t="s">
        <v>2645</v>
      </c>
      <c r="V54" t="s">
        <v>2646</v>
      </c>
      <c r="W54" t="s">
        <v>532</v>
      </c>
      <c r="X54" t="s">
        <v>533</v>
      </c>
      <c r="Y54" t="s">
        <v>28</v>
      </c>
      <c r="Z54">
        <v>1004</v>
      </c>
      <c r="AA54">
        <v>0</v>
      </c>
      <c r="AB54">
        <v>0</v>
      </c>
      <c r="AC54">
        <v>1004</v>
      </c>
      <c r="AD54">
        <v>0</v>
      </c>
      <c r="AE54">
        <v>0</v>
      </c>
      <c r="AF54">
        <v>0</v>
      </c>
      <c r="AG54">
        <v>1004</v>
      </c>
      <c r="AH54">
        <v>0</v>
      </c>
      <c r="AI54" s="4">
        <f t="shared" si="5"/>
        <v>1004</v>
      </c>
      <c r="AJ54" s="4">
        <f t="shared" si="0"/>
        <v>1037.1319999999998</v>
      </c>
      <c r="AK54" s="4">
        <f t="shared" si="1"/>
        <v>1070.3202239999998</v>
      </c>
    </row>
    <row r="55" spans="1:37" x14ac:dyDescent="0.3">
      <c r="A55">
        <v>11404</v>
      </c>
      <c r="B55">
        <v>220051</v>
      </c>
      <c r="C55" t="str">
        <f>VLOOKUP(B55,[3]Report!$BX:$BY,2,0)</f>
        <v/>
      </c>
      <c r="D55">
        <v>1304</v>
      </c>
      <c r="E55" t="s">
        <v>2681</v>
      </c>
      <c r="F55" t="s">
        <v>2682</v>
      </c>
      <c r="G55">
        <v>0</v>
      </c>
      <c r="H55" t="s">
        <v>519</v>
      </c>
      <c r="I55" t="s">
        <v>520</v>
      </c>
      <c r="J55">
        <v>5</v>
      </c>
      <c r="K55">
        <v>100</v>
      </c>
      <c r="L55" t="s">
        <v>2631</v>
      </c>
      <c r="M55" t="s">
        <v>2632</v>
      </c>
      <c r="N55" t="s">
        <v>2633</v>
      </c>
      <c r="O55" t="s">
        <v>524</v>
      </c>
      <c r="P55" t="s">
        <v>525</v>
      </c>
      <c r="Q55" t="s">
        <v>526</v>
      </c>
      <c r="R55" t="s">
        <v>527</v>
      </c>
      <c r="S55" t="s">
        <v>528</v>
      </c>
      <c r="T55" t="s">
        <v>529</v>
      </c>
      <c r="U55" t="s">
        <v>2645</v>
      </c>
      <c r="V55" t="s">
        <v>2646</v>
      </c>
      <c r="W55" t="s">
        <v>532</v>
      </c>
      <c r="X55" t="s">
        <v>533</v>
      </c>
      <c r="Y55" t="s">
        <v>28</v>
      </c>
      <c r="Z55">
        <v>1000</v>
      </c>
      <c r="AA55">
        <v>0</v>
      </c>
      <c r="AB55">
        <v>0</v>
      </c>
      <c r="AC55">
        <v>1000</v>
      </c>
      <c r="AD55">
        <v>0</v>
      </c>
      <c r="AE55">
        <v>0</v>
      </c>
      <c r="AF55">
        <v>0</v>
      </c>
      <c r="AG55">
        <v>1000</v>
      </c>
      <c r="AH55">
        <v>0</v>
      </c>
      <c r="AI55" s="4">
        <f t="shared" si="5"/>
        <v>1000</v>
      </c>
      <c r="AJ55" s="4">
        <f t="shared" si="0"/>
        <v>1033</v>
      </c>
      <c r="AK55" s="4">
        <f t="shared" si="1"/>
        <v>1066.056</v>
      </c>
    </row>
    <row r="56" spans="1:37" x14ac:dyDescent="0.3">
      <c r="A56">
        <v>11405</v>
      </c>
      <c r="B56">
        <v>220076</v>
      </c>
      <c r="C56" t="str">
        <f>VLOOKUP(B56,[3]Report!$BX:$BY,2,0)</f>
        <v/>
      </c>
      <c r="D56">
        <v>1305</v>
      </c>
      <c r="E56" t="s">
        <v>2683</v>
      </c>
      <c r="F56" t="s">
        <v>2684</v>
      </c>
      <c r="G56">
        <v>0</v>
      </c>
      <c r="H56" t="s">
        <v>519</v>
      </c>
      <c r="I56" t="s">
        <v>520</v>
      </c>
      <c r="J56">
        <v>5</v>
      </c>
      <c r="K56">
        <v>100</v>
      </c>
      <c r="L56" t="s">
        <v>2631</v>
      </c>
      <c r="M56" t="s">
        <v>2632</v>
      </c>
      <c r="N56" t="s">
        <v>2633</v>
      </c>
      <c r="O56" t="s">
        <v>524</v>
      </c>
      <c r="P56" t="s">
        <v>525</v>
      </c>
      <c r="Q56" t="s">
        <v>526</v>
      </c>
      <c r="R56" t="s">
        <v>527</v>
      </c>
      <c r="S56" t="s">
        <v>554</v>
      </c>
      <c r="T56" t="s">
        <v>555</v>
      </c>
      <c r="U56" t="s">
        <v>2645</v>
      </c>
      <c r="V56" t="s">
        <v>2646</v>
      </c>
      <c r="W56" t="s">
        <v>944</v>
      </c>
      <c r="X56" t="s">
        <v>945</v>
      </c>
      <c r="Y56" t="s">
        <v>29</v>
      </c>
      <c r="Z56">
        <v>2366</v>
      </c>
      <c r="AA56">
        <v>0</v>
      </c>
      <c r="AB56">
        <v>0</v>
      </c>
      <c r="AC56">
        <v>2366</v>
      </c>
      <c r="AD56">
        <v>0</v>
      </c>
      <c r="AE56">
        <v>0</v>
      </c>
      <c r="AF56" s="3">
        <v>0</v>
      </c>
      <c r="AG56">
        <v>2366</v>
      </c>
      <c r="AH56">
        <v>0</v>
      </c>
      <c r="AI56" s="4">
        <f>AC56</f>
        <v>2366</v>
      </c>
      <c r="AJ56" s="4">
        <f t="shared" si="0"/>
        <v>2444.078</v>
      </c>
      <c r="AK56" s="4">
        <f t="shared" si="1"/>
        <v>2522.2884960000001</v>
      </c>
    </row>
    <row r="57" spans="1:37" x14ac:dyDescent="0.3">
      <c r="A57">
        <v>11405</v>
      </c>
      <c r="B57">
        <v>220032</v>
      </c>
      <c r="C57" t="str">
        <f>VLOOKUP(B57,[3]Report!$BX:$BY,2,0)</f>
        <v/>
      </c>
      <c r="D57">
        <v>1305</v>
      </c>
      <c r="E57" t="s">
        <v>2683</v>
      </c>
      <c r="F57" t="s">
        <v>2684</v>
      </c>
      <c r="G57">
        <v>0</v>
      </c>
      <c r="H57" t="s">
        <v>519</v>
      </c>
      <c r="I57" t="s">
        <v>520</v>
      </c>
      <c r="J57">
        <v>5</v>
      </c>
      <c r="K57">
        <v>100</v>
      </c>
      <c r="L57" t="s">
        <v>2631</v>
      </c>
      <c r="M57" t="s">
        <v>2632</v>
      </c>
      <c r="N57" t="s">
        <v>2633</v>
      </c>
      <c r="O57" t="s">
        <v>524</v>
      </c>
      <c r="P57" t="s">
        <v>525</v>
      </c>
      <c r="Q57" t="s">
        <v>526</v>
      </c>
      <c r="R57" t="s">
        <v>527</v>
      </c>
      <c r="S57" t="s">
        <v>554</v>
      </c>
      <c r="T57" t="s">
        <v>555</v>
      </c>
      <c r="U57" t="s">
        <v>2645</v>
      </c>
      <c r="V57" t="s">
        <v>2646</v>
      </c>
      <c r="W57" t="s">
        <v>706</v>
      </c>
      <c r="X57" t="s">
        <v>707</v>
      </c>
      <c r="Y57" t="s">
        <v>28</v>
      </c>
      <c r="Z57">
        <v>5705130</v>
      </c>
      <c r="AA57">
        <v>0</v>
      </c>
      <c r="AB57">
        <v>0</v>
      </c>
      <c r="AC57">
        <v>5705130</v>
      </c>
      <c r="AD57">
        <v>0</v>
      </c>
      <c r="AE57">
        <v>0</v>
      </c>
      <c r="AF57">
        <v>194496.89</v>
      </c>
      <c r="AG57">
        <v>5510633.1100000003</v>
      </c>
      <c r="AH57">
        <v>3.41</v>
      </c>
      <c r="AI57" s="4">
        <f>AC57</f>
        <v>5705130</v>
      </c>
      <c r="AJ57" s="4">
        <f t="shared" si="0"/>
        <v>5893399.2899999991</v>
      </c>
      <c r="AK57" s="4">
        <f t="shared" si="1"/>
        <v>6081988.0672799991</v>
      </c>
    </row>
    <row r="58" spans="1:37" x14ac:dyDescent="0.3">
      <c r="A58">
        <v>11405</v>
      </c>
      <c r="B58">
        <v>220088</v>
      </c>
      <c r="C58" t="str">
        <f>VLOOKUP(B58,[3]Report!$BX:$BY,2,0)</f>
        <v/>
      </c>
      <c r="D58">
        <v>1305</v>
      </c>
      <c r="E58" t="s">
        <v>2683</v>
      </c>
      <c r="F58" t="s">
        <v>2684</v>
      </c>
      <c r="G58">
        <v>0</v>
      </c>
      <c r="H58" t="s">
        <v>519</v>
      </c>
      <c r="I58" t="s">
        <v>520</v>
      </c>
      <c r="J58">
        <v>5</v>
      </c>
      <c r="K58">
        <v>100</v>
      </c>
      <c r="L58" t="s">
        <v>2631</v>
      </c>
      <c r="M58" t="s">
        <v>2632</v>
      </c>
      <c r="N58" t="s">
        <v>2633</v>
      </c>
      <c r="O58" t="s">
        <v>524</v>
      </c>
      <c r="P58" t="s">
        <v>525</v>
      </c>
      <c r="Q58" t="s">
        <v>526</v>
      </c>
      <c r="R58" t="s">
        <v>527</v>
      </c>
      <c r="S58" t="s">
        <v>554</v>
      </c>
      <c r="T58" t="s">
        <v>555</v>
      </c>
      <c r="U58" t="s">
        <v>2645</v>
      </c>
      <c r="V58" t="s">
        <v>2646</v>
      </c>
      <c r="W58" t="s">
        <v>2284</v>
      </c>
      <c r="X58" t="s">
        <v>2285</v>
      </c>
      <c r="Y58" t="s">
        <v>29</v>
      </c>
      <c r="Z58">
        <v>13105</v>
      </c>
      <c r="AA58">
        <v>0</v>
      </c>
      <c r="AB58">
        <v>0</v>
      </c>
      <c r="AC58">
        <v>13105</v>
      </c>
      <c r="AD58">
        <v>0</v>
      </c>
      <c r="AE58">
        <v>0</v>
      </c>
      <c r="AF58" s="3">
        <v>0</v>
      </c>
      <c r="AG58">
        <v>13105</v>
      </c>
      <c r="AH58">
        <v>0</v>
      </c>
      <c r="AI58" s="4">
        <f t="shared" ref="AI58:AI62" si="6">AC58</f>
        <v>13105</v>
      </c>
      <c r="AJ58" s="4">
        <f t="shared" si="0"/>
        <v>13537.464999999998</v>
      </c>
      <c r="AK58" s="4">
        <f t="shared" si="1"/>
        <v>13970.663879999998</v>
      </c>
    </row>
    <row r="59" spans="1:37" x14ac:dyDescent="0.3">
      <c r="A59">
        <v>11405</v>
      </c>
      <c r="B59">
        <v>220066</v>
      </c>
      <c r="C59" t="str">
        <f>VLOOKUP(B59,[3]Report!$BX:$BY,2,0)</f>
        <v/>
      </c>
      <c r="D59">
        <v>1305</v>
      </c>
      <c r="E59" t="s">
        <v>2683</v>
      </c>
      <c r="F59" t="s">
        <v>2684</v>
      </c>
      <c r="G59">
        <v>0</v>
      </c>
      <c r="H59" t="s">
        <v>519</v>
      </c>
      <c r="I59" t="s">
        <v>520</v>
      </c>
      <c r="J59">
        <v>5</v>
      </c>
      <c r="K59">
        <v>100</v>
      </c>
      <c r="L59" t="s">
        <v>2631</v>
      </c>
      <c r="M59" t="s">
        <v>2632</v>
      </c>
      <c r="N59" t="s">
        <v>2633</v>
      </c>
      <c r="O59" t="s">
        <v>524</v>
      </c>
      <c r="P59" t="s">
        <v>525</v>
      </c>
      <c r="Q59" t="s">
        <v>526</v>
      </c>
      <c r="R59" t="s">
        <v>527</v>
      </c>
      <c r="S59" t="s">
        <v>554</v>
      </c>
      <c r="T59" t="s">
        <v>555</v>
      </c>
      <c r="U59" t="s">
        <v>2645</v>
      </c>
      <c r="V59" t="s">
        <v>2646</v>
      </c>
      <c r="W59" t="s">
        <v>1136</v>
      </c>
      <c r="X59" t="s">
        <v>1137</v>
      </c>
      <c r="Y59" t="s">
        <v>29</v>
      </c>
      <c r="Z59">
        <v>65591</v>
      </c>
      <c r="AA59">
        <v>0</v>
      </c>
      <c r="AB59">
        <v>0</v>
      </c>
      <c r="AC59">
        <v>65591</v>
      </c>
      <c r="AD59">
        <v>0</v>
      </c>
      <c r="AE59">
        <v>0</v>
      </c>
      <c r="AF59" s="3">
        <v>0</v>
      </c>
      <c r="AG59">
        <v>65591</v>
      </c>
      <c r="AH59">
        <v>0</v>
      </c>
      <c r="AI59" s="4">
        <f t="shared" si="6"/>
        <v>65591</v>
      </c>
      <c r="AJ59" s="4">
        <f t="shared" si="0"/>
        <v>67755.502999999997</v>
      </c>
      <c r="AK59" s="4">
        <f t="shared" si="1"/>
        <v>69923.679095999993</v>
      </c>
    </row>
    <row r="60" spans="1:37" x14ac:dyDescent="0.3">
      <c r="A60">
        <v>11405</v>
      </c>
      <c r="B60">
        <v>220091</v>
      </c>
      <c r="C60" t="str">
        <f>VLOOKUP(B60,[3]Report!$BX:$BY,2,0)</f>
        <v/>
      </c>
      <c r="D60">
        <v>1305</v>
      </c>
      <c r="E60" t="s">
        <v>2683</v>
      </c>
      <c r="F60" t="s">
        <v>2684</v>
      </c>
      <c r="G60">
        <v>0</v>
      </c>
      <c r="H60" t="s">
        <v>519</v>
      </c>
      <c r="I60" t="s">
        <v>520</v>
      </c>
      <c r="J60">
        <v>5</v>
      </c>
      <c r="K60">
        <v>100</v>
      </c>
      <c r="L60" t="s">
        <v>2631</v>
      </c>
      <c r="M60" t="s">
        <v>2632</v>
      </c>
      <c r="N60" t="s">
        <v>2633</v>
      </c>
      <c r="O60" t="s">
        <v>524</v>
      </c>
      <c r="P60" t="s">
        <v>525</v>
      </c>
      <c r="Q60" t="s">
        <v>526</v>
      </c>
      <c r="R60" t="s">
        <v>527</v>
      </c>
      <c r="S60" t="s">
        <v>554</v>
      </c>
      <c r="T60" t="s">
        <v>555</v>
      </c>
      <c r="U60" t="s">
        <v>2645</v>
      </c>
      <c r="V60" t="s">
        <v>2646</v>
      </c>
      <c r="W60" t="s">
        <v>729</v>
      </c>
      <c r="X60" t="s">
        <v>730</v>
      </c>
      <c r="Y60" t="s">
        <v>29</v>
      </c>
      <c r="Z60">
        <v>45617</v>
      </c>
      <c r="AA60">
        <v>0</v>
      </c>
      <c r="AB60">
        <v>0</v>
      </c>
      <c r="AC60">
        <v>45617</v>
      </c>
      <c r="AD60">
        <v>0</v>
      </c>
      <c r="AE60">
        <v>0</v>
      </c>
      <c r="AF60" s="3">
        <v>0</v>
      </c>
      <c r="AG60">
        <v>45617</v>
      </c>
      <c r="AH60">
        <v>0</v>
      </c>
      <c r="AI60" s="4">
        <f t="shared" si="6"/>
        <v>45617</v>
      </c>
      <c r="AJ60" s="4">
        <f t="shared" si="0"/>
        <v>47122.360999999997</v>
      </c>
      <c r="AK60" s="4">
        <f t="shared" si="1"/>
        <v>48630.276551999996</v>
      </c>
    </row>
    <row r="61" spans="1:37" x14ac:dyDescent="0.3">
      <c r="A61">
        <v>11405</v>
      </c>
      <c r="B61">
        <v>220069</v>
      </c>
      <c r="C61" t="str">
        <f>VLOOKUP(B61,[3]Report!$BX:$BY,2,0)</f>
        <v/>
      </c>
      <c r="D61">
        <v>1305</v>
      </c>
      <c r="E61" t="s">
        <v>2683</v>
      </c>
      <c r="F61" t="s">
        <v>2684</v>
      </c>
      <c r="G61">
        <v>0</v>
      </c>
      <c r="H61" t="s">
        <v>519</v>
      </c>
      <c r="I61" t="s">
        <v>520</v>
      </c>
      <c r="J61">
        <v>5</v>
      </c>
      <c r="K61">
        <v>100</v>
      </c>
      <c r="L61" t="s">
        <v>2631</v>
      </c>
      <c r="M61" t="s">
        <v>2632</v>
      </c>
      <c r="N61" t="s">
        <v>2633</v>
      </c>
      <c r="O61" t="s">
        <v>524</v>
      </c>
      <c r="P61" t="s">
        <v>525</v>
      </c>
      <c r="Q61" t="s">
        <v>526</v>
      </c>
      <c r="R61" t="s">
        <v>527</v>
      </c>
      <c r="S61" t="s">
        <v>554</v>
      </c>
      <c r="T61" t="s">
        <v>555</v>
      </c>
      <c r="U61" t="s">
        <v>2645</v>
      </c>
      <c r="V61" t="s">
        <v>2646</v>
      </c>
      <c r="W61" t="s">
        <v>1442</v>
      </c>
      <c r="X61" t="s">
        <v>1443</v>
      </c>
      <c r="Y61" t="s">
        <v>29</v>
      </c>
      <c r="Z61">
        <v>1183</v>
      </c>
      <c r="AA61">
        <v>0</v>
      </c>
      <c r="AB61">
        <v>0</v>
      </c>
      <c r="AC61">
        <v>1183</v>
      </c>
      <c r="AD61">
        <v>0</v>
      </c>
      <c r="AE61">
        <v>0</v>
      </c>
      <c r="AF61" s="3">
        <v>0</v>
      </c>
      <c r="AG61">
        <v>1183</v>
      </c>
      <c r="AH61">
        <v>0</v>
      </c>
      <c r="AI61" s="4">
        <f t="shared" si="6"/>
        <v>1183</v>
      </c>
      <c r="AJ61" s="4">
        <f t="shared" si="0"/>
        <v>1222.039</v>
      </c>
      <c r="AK61" s="4">
        <f t="shared" si="1"/>
        <v>1261.1442480000001</v>
      </c>
    </row>
    <row r="62" spans="1:37" x14ac:dyDescent="0.3">
      <c r="A62">
        <v>11405</v>
      </c>
      <c r="B62">
        <v>220061</v>
      </c>
      <c r="C62" t="str">
        <f>VLOOKUP(B62,[3]Report!$BX:$BY,2,0)</f>
        <v/>
      </c>
      <c r="D62">
        <v>1305</v>
      </c>
      <c r="E62" t="s">
        <v>2683</v>
      </c>
      <c r="F62" t="s">
        <v>2684</v>
      </c>
      <c r="G62">
        <v>0</v>
      </c>
      <c r="H62" t="s">
        <v>519</v>
      </c>
      <c r="I62" t="s">
        <v>520</v>
      </c>
      <c r="J62">
        <v>5</v>
      </c>
      <c r="K62">
        <v>100</v>
      </c>
      <c r="L62" t="s">
        <v>2631</v>
      </c>
      <c r="M62" t="s">
        <v>2632</v>
      </c>
      <c r="N62" t="s">
        <v>2633</v>
      </c>
      <c r="O62" t="s">
        <v>524</v>
      </c>
      <c r="P62" t="s">
        <v>525</v>
      </c>
      <c r="Q62" t="s">
        <v>526</v>
      </c>
      <c r="R62" t="s">
        <v>527</v>
      </c>
      <c r="S62" t="s">
        <v>554</v>
      </c>
      <c r="T62" t="s">
        <v>555</v>
      </c>
      <c r="U62" t="s">
        <v>2645</v>
      </c>
      <c r="V62" t="s">
        <v>2646</v>
      </c>
      <c r="W62" t="s">
        <v>731</v>
      </c>
      <c r="X62" t="s">
        <v>732</v>
      </c>
      <c r="Y62" t="s">
        <v>29</v>
      </c>
      <c r="Z62">
        <v>178</v>
      </c>
      <c r="AA62">
        <v>0</v>
      </c>
      <c r="AB62">
        <v>0</v>
      </c>
      <c r="AC62">
        <v>178</v>
      </c>
      <c r="AD62">
        <v>0</v>
      </c>
      <c r="AE62">
        <v>0</v>
      </c>
      <c r="AF62" s="3">
        <v>0</v>
      </c>
      <c r="AG62">
        <v>178</v>
      </c>
      <c r="AH62">
        <v>0</v>
      </c>
      <c r="AI62" s="4">
        <f t="shared" si="6"/>
        <v>178</v>
      </c>
      <c r="AJ62" s="4">
        <f t="shared" si="0"/>
        <v>183.874</v>
      </c>
      <c r="AK62" s="4">
        <f t="shared" si="1"/>
        <v>189.75796800000001</v>
      </c>
    </row>
    <row r="63" spans="1:37" x14ac:dyDescent="0.3">
      <c r="A63">
        <v>11405</v>
      </c>
      <c r="B63">
        <v>220036</v>
      </c>
      <c r="C63" t="str">
        <f>VLOOKUP(B63,[3]Report!$BX:$BY,2,0)</f>
        <v/>
      </c>
      <c r="D63">
        <v>1305</v>
      </c>
      <c r="E63" t="s">
        <v>2683</v>
      </c>
      <c r="F63" t="s">
        <v>2684</v>
      </c>
      <c r="G63">
        <v>0</v>
      </c>
      <c r="H63" t="s">
        <v>519</v>
      </c>
      <c r="I63" t="s">
        <v>520</v>
      </c>
      <c r="J63">
        <v>5</v>
      </c>
      <c r="K63">
        <v>100</v>
      </c>
      <c r="L63" t="s">
        <v>2631</v>
      </c>
      <c r="M63" t="s">
        <v>2632</v>
      </c>
      <c r="N63" t="s">
        <v>2633</v>
      </c>
      <c r="O63" t="s">
        <v>524</v>
      </c>
      <c r="P63" t="s">
        <v>525</v>
      </c>
      <c r="Q63" t="s">
        <v>526</v>
      </c>
      <c r="R63" t="s">
        <v>527</v>
      </c>
      <c r="S63" t="s">
        <v>554</v>
      </c>
      <c r="T63" t="s">
        <v>555</v>
      </c>
      <c r="U63" t="s">
        <v>2645</v>
      </c>
      <c r="V63" t="s">
        <v>2646</v>
      </c>
      <c r="W63" t="s">
        <v>532</v>
      </c>
      <c r="X63" t="s">
        <v>533</v>
      </c>
      <c r="Y63" t="s">
        <v>28</v>
      </c>
      <c r="Z63">
        <v>160000</v>
      </c>
      <c r="AA63">
        <v>0</v>
      </c>
      <c r="AB63">
        <v>0</v>
      </c>
      <c r="AC63">
        <v>160000</v>
      </c>
      <c r="AD63">
        <v>0</v>
      </c>
      <c r="AE63">
        <v>5086.95</v>
      </c>
      <c r="AF63">
        <v>75714.39</v>
      </c>
      <c r="AG63">
        <v>79198.66</v>
      </c>
      <c r="AH63">
        <v>47.32</v>
      </c>
      <c r="AI63" s="4">
        <f>AC63</f>
        <v>160000</v>
      </c>
      <c r="AJ63" s="4">
        <f t="shared" si="0"/>
        <v>165280</v>
      </c>
      <c r="AK63" s="4">
        <f t="shared" si="1"/>
        <v>170568.95999999999</v>
      </c>
    </row>
    <row r="64" spans="1:37" x14ac:dyDescent="0.3">
      <c r="A64">
        <v>11405</v>
      </c>
      <c r="B64">
        <v>220058</v>
      </c>
      <c r="C64" t="str">
        <f>VLOOKUP(B64,[3]Report!$BX:$BY,2,0)</f>
        <v/>
      </c>
      <c r="D64">
        <v>1305</v>
      </c>
      <c r="E64" t="s">
        <v>2683</v>
      </c>
      <c r="F64" t="s">
        <v>2684</v>
      </c>
      <c r="G64">
        <v>0</v>
      </c>
      <c r="H64" t="s">
        <v>519</v>
      </c>
      <c r="I64" t="s">
        <v>520</v>
      </c>
      <c r="J64">
        <v>5</v>
      </c>
      <c r="K64">
        <v>100</v>
      </c>
      <c r="L64" t="s">
        <v>2631</v>
      </c>
      <c r="M64" t="s">
        <v>2632</v>
      </c>
      <c r="N64" t="s">
        <v>2633</v>
      </c>
      <c r="O64" t="s">
        <v>524</v>
      </c>
      <c r="P64" t="s">
        <v>525</v>
      </c>
      <c r="Q64" t="s">
        <v>526</v>
      </c>
      <c r="R64" t="s">
        <v>527</v>
      </c>
      <c r="S64" t="s">
        <v>554</v>
      </c>
      <c r="T64" t="s">
        <v>555</v>
      </c>
      <c r="U64" t="s">
        <v>2645</v>
      </c>
      <c r="V64" t="s">
        <v>2646</v>
      </c>
      <c r="W64" t="s">
        <v>590</v>
      </c>
      <c r="X64" t="s">
        <v>591</v>
      </c>
      <c r="Y64" t="s">
        <v>29</v>
      </c>
      <c r="Z64">
        <v>1000</v>
      </c>
      <c r="AA64">
        <v>0</v>
      </c>
      <c r="AB64">
        <v>0</v>
      </c>
      <c r="AC64">
        <v>1000</v>
      </c>
      <c r="AD64">
        <v>0</v>
      </c>
      <c r="AE64">
        <v>0</v>
      </c>
      <c r="AF64" s="3">
        <v>0</v>
      </c>
      <c r="AG64">
        <v>1000</v>
      </c>
      <c r="AH64">
        <v>0</v>
      </c>
      <c r="AI64" s="4">
        <f t="shared" ref="AI64:AI66" si="7">AC64</f>
        <v>1000</v>
      </c>
      <c r="AJ64" s="4">
        <f t="shared" si="0"/>
        <v>1033</v>
      </c>
      <c r="AK64" s="4">
        <f t="shared" si="1"/>
        <v>1066.056</v>
      </c>
    </row>
    <row r="65" spans="1:37" x14ac:dyDescent="0.3">
      <c r="A65">
        <v>11405</v>
      </c>
      <c r="B65">
        <v>220084</v>
      </c>
      <c r="C65" t="str">
        <f>VLOOKUP(B65,[3]Report!$BX:$BY,2,0)</f>
        <v/>
      </c>
      <c r="D65">
        <v>1305</v>
      </c>
      <c r="E65" t="s">
        <v>2683</v>
      </c>
      <c r="F65" t="s">
        <v>2684</v>
      </c>
      <c r="G65">
        <v>0</v>
      </c>
      <c r="H65" t="s">
        <v>519</v>
      </c>
      <c r="I65" t="s">
        <v>520</v>
      </c>
      <c r="J65">
        <v>5</v>
      </c>
      <c r="K65">
        <v>100</v>
      </c>
      <c r="L65" t="s">
        <v>2631</v>
      </c>
      <c r="M65" t="s">
        <v>2632</v>
      </c>
      <c r="N65" t="s">
        <v>2633</v>
      </c>
      <c r="O65" t="s">
        <v>524</v>
      </c>
      <c r="P65" t="s">
        <v>525</v>
      </c>
      <c r="Q65" t="s">
        <v>526</v>
      </c>
      <c r="R65" t="s">
        <v>527</v>
      </c>
      <c r="S65" t="s">
        <v>554</v>
      </c>
      <c r="T65" t="s">
        <v>555</v>
      </c>
      <c r="U65" t="s">
        <v>2645</v>
      </c>
      <c r="V65" t="s">
        <v>2646</v>
      </c>
      <c r="W65" t="s">
        <v>588</v>
      </c>
      <c r="X65" t="s">
        <v>589</v>
      </c>
      <c r="Y65" t="s">
        <v>29</v>
      </c>
      <c r="Z65">
        <v>43846</v>
      </c>
      <c r="AA65">
        <v>-5000</v>
      </c>
      <c r="AB65">
        <v>0</v>
      </c>
      <c r="AC65">
        <v>38846</v>
      </c>
      <c r="AD65">
        <v>0</v>
      </c>
      <c r="AE65">
        <v>0</v>
      </c>
      <c r="AF65" s="3">
        <v>23998</v>
      </c>
      <c r="AG65">
        <v>14848</v>
      </c>
      <c r="AH65">
        <v>61.78</v>
      </c>
      <c r="AI65" s="4">
        <f t="shared" si="7"/>
        <v>38846</v>
      </c>
      <c r="AJ65" s="4">
        <f t="shared" si="0"/>
        <v>40127.917999999998</v>
      </c>
      <c r="AK65" s="4">
        <f t="shared" si="1"/>
        <v>41412.011376000002</v>
      </c>
    </row>
    <row r="66" spans="1:37" x14ac:dyDescent="0.3">
      <c r="A66">
        <v>11405</v>
      </c>
      <c r="B66">
        <v>225984</v>
      </c>
      <c r="C66" t="str">
        <f>VLOOKUP(B66,[3]Report!$BX:$BY,2,0)</f>
        <v/>
      </c>
      <c r="D66">
        <v>1305</v>
      </c>
      <c r="E66" t="s">
        <v>2683</v>
      </c>
      <c r="F66" t="s">
        <v>2684</v>
      </c>
      <c r="G66">
        <v>0</v>
      </c>
      <c r="H66" t="s">
        <v>519</v>
      </c>
      <c r="I66" t="s">
        <v>520</v>
      </c>
      <c r="J66">
        <v>5</v>
      </c>
      <c r="K66">
        <v>100</v>
      </c>
      <c r="L66" t="s">
        <v>2631</v>
      </c>
      <c r="M66" t="s">
        <v>2632</v>
      </c>
      <c r="N66" t="s">
        <v>2633</v>
      </c>
      <c r="O66" t="s">
        <v>524</v>
      </c>
      <c r="P66" t="s">
        <v>525</v>
      </c>
      <c r="Q66" t="s">
        <v>526</v>
      </c>
      <c r="R66" t="s">
        <v>527</v>
      </c>
      <c r="S66" t="s">
        <v>554</v>
      </c>
      <c r="T66" t="s">
        <v>555</v>
      </c>
      <c r="U66" t="s">
        <v>2645</v>
      </c>
      <c r="V66" t="s">
        <v>2646</v>
      </c>
      <c r="W66" t="s">
        <v>592</v>
      </c>
      <c r="X66" t="s">
        <v>593</v>
      </c>
      <c r="Y66" t="s">
        <v>29</v>
      </c>
      <c r="Z66">
        <v>12576</v>
      </c>
      <c r="AA66">
        <v>0</v>
      </c>
      <c r="AB66">
        <v>0</v>
      </c>
      <c r="AC66">
        <v>12576</v>
      </c>
      <c r="AD66">
        <v>0</v>
      </c>
      <c r="AE66">
        <v>0</v>
      </c>
      <c r="AF66" s="3">
        <v>3244.25</v>
      </c>
      <c r="AG66">
        <v>9331.75</v>
      </c>
      <c r="AH66">
        <v>25.8</v>
      </c>
      <c r="AI66" s="4">
        <f t="shared" si="7"/>
        <v>12576</v>
      </c>
      <c r="AJ66" s="4">
        <f t="shared" si="0"/>
        <v>12991.008</v>
      </c>
      <c r="AK66" s="4">
        <f t="shared" si="1"/>
        <v>13406.720256000001</v>
      </c>
    </row>
    <row r="67" spans="1:37" x14ac:dyDescent="0.3">
      <c r="A67">
        <v>11406</v>
      </c>
      <c r="B67">
        <v>220035</v>
      </c>
      <c r="C67" t="str">
        <f>VLOOKUP(B67,[3]Report!$BX:$BY,2,0)</f>
        <v/>
      </c>
      <c r="D67">
        <v>1306</v>
      </c>
      <c r="E67" t="s">
        <v>2685</v>
      </c>
      <c r="F67" t="s">
        <v>2686</v>
      </c>
      <c r="G67">
        <v>0</v>
      </c>
      <c r="H67" t="s">
        <v>519</v>
      </c>
      <c r="I67" t="s">
        <v>520</v>
      </c>
      <c r="J67">
        <v>5</v>
      </c>
      <c r="K67">
        <v>100</v>
      </c>
      <c r="L67" t="s">
        <v>2631</v>
      </c>
      <c r="M67" t="s">
        <v>2632</v>
      </c>
      <c r="N67" t="s">
        <v>2633</v>
      </c>
      <c r="O67" t="s">
        <v>524</v>
      </c>
      <c r="P67" t="s">
        <v>525</v>
      </c>
      <c r="Q67" t="s">
        <v>526</v>
      </c>
      <c r="R67" t="s">
        <v>527</v>
      </c>
      <c r="S67" t="s">
        <v>2627</v>
      </c>
      <c r="T67" t="s">
        <v>2628</v>
      </c>
      <c r="U67" t="s">
        <v>2645</v>
      </c>
      <c r="V67" t="s">
        <v>2646</v>
      </c>
      <c r="W67" t="s">
        <v>532</v>
      </c>
      <c r="X67" t="s">
        <v>533</v>
      </c>
      <c r="Y67" t="s">
        <v>28</v>
      </c>
      <c r="Z67">
        <v>29000</v>
      </c>
      <c r="AA67">
        <v>0</v>
      </c>
      <c r="AB67">
        <v>0</v>
      </c>
      <c r="AC67">
        <v>29000</v>
      </c>
      <c r="AD67">
        <v>0</v>
      </c>
      <c r="AE67">
        <v>0</v>
      </c>
      <c r="AF67">
        <v>0</v>
      </c>
      <c r="AG67">
        <v>29000</v>
      </c>
      <c r="AH67">
        <v>0</v>
      </c>
      <c r="AI67" s="4">
        <f>AC67</f>
        <v>29000</v>
      </c>
      <c r="AJ67" s="4">
        <f t="shared" ref="AJ67:AJ129" si="8">AI67*1.033</f>
        <v>29956.999999999996</v>
      </c>
      <c r="AK67" s="4">
        <f t="shared" ref="AK67:AK129" si="9">AJ67*1.032</f>
        <v>30915.623999999996</v>
      </c>
    </row>
    <row r="68" spans="1:37" x14ac:dyDescent="0.3">
      <c r="A68">
        <v>11407</v>
      </c>
      <c r="B68">
        <v>220074</v>
      </c>
      <c r="C68" t="str">
        <f>VLOOKUP(B68,[3]Report!$BX:$BY,2,0)</f>
        <v/>
      </c>
      <c r="D68">
        <v>1307</v>
      </c>
      <c r="E68" t="s">
        <v>2687</v>
      </c>
      <c r="F68" t="s">
        <v>2688</v>
      </c>
      <c r="G68">
        <v>0</v>
      </c>
      <c r="H68" t="s">
        <v>519</v>
      </c>
      <c r="I68" t="s">
        <v>520</v>
      </c>
      <c r="J68">
        <v>5</v>
      </c>
      <c r="K68">
        <v>100</v>
      </c>
      <c r="L68" t="s">
        <v>2631</v>
      </c>
      <c r="M68" t="s">
        <v>2632</v>
      </c>
      <c r="N68" t="s">
        <v>2633</v>
      </c>
      <c r="O68" t="s">
        <v>524</v>
      </c>
      <c r="P68" t="s">
        <v>525</v>
      </c>
      <c r="Q68" t="s">
        <v>526</v>
      </c>
      <c r="R68" t="s">
        <v>527</v>
      </c>
      <c r="S68" t="s">
        <v>1212</v>
      </c>
      <c r="T68" t="s">
        <v>1213</v>
      </c>
      <c r="U68" t="s">
        <v>2645</v>
      </c>
      <c r="V68" t="s">
        <v>2646</v>
      </c>
      <c r="W68" t="s">
        <v>601</v>
      </c>
      <c r="X68" t="s">
        <v>602</v>
      </c>
      <c r="Y68" t="s">
        <v>29</v>
      </c>
      <c r="Z68">
        <v>71732</v>
      </c>
      <c r="AA68">
        <v>0</v>
      </c>
      <c r="AB68">
        <v>0</v>
      </c>
      <c r="AC68">
        <v>71732</v>
      </c>
      <c r="AD68">
        <v>0</v>
      </c>
      <c r="AE68">
        <v>0</v>
      </c>
      <c r="AF68" s="3">
        <v>0</v>
      </c>
      <c r="AG68">
        <v>71732</v>
      </c>
      <c r="AH68">
        <v>0</v>
      </c>
      <c r="AI68" s="4">
        <f>AC68</f>
        <v>71732</v>
      </c>
      <c r="AJ68" s="4">
        <f t="shared" si="8"/>
        <v>74099.155999999988</v>
      </c>
      <c r="AK68" s="4">
        <f t="shared" si="9"/>
        <v>76470.328991999995</v>
      </c>
    </row>
    <row r="69" spans="1:37" x14ac:dyDescent="0.3">
      <c r="A69">
        <v>11408</v>
      </c>
      <c r="B69">
        <v>219992</v>
      </c>
      <c r="C69" t="str">
        <f>VLOOKUP(B69,[3]Report!$BX:$BY,2,0)</f>
        <v/>
      </c>
      <c r="D69">
        <v>1308</v>
      </c>
      <c r="E69" t="s">
        <v>2689</v>
      </c>
      <c r="F69" t="s">
        <v>2690</v>
      </c>
      <c r="G69">
        <v>0</v>
      </c>
      <c r="H69" t="s">
        <v>519</v>
      </c>
      <c r="I69" t="s">
        <v>520</v>
      </c>
      <c r="J69">
        <v>5</v>
      </c>
      <c r="K69">
        <v>100</v>
      </c>
      <c r="L69" t="s">
        <v>2631</v>
      </c>
      <c r="M69" t="s">
        <v>2613</v>
      </c>
      <c r="N69" t="s">
        <v>2614</v>
      </c>
      <c r="O69" t="s">
        <v>524</v>
      </c>
      <c r="P69" t="s">
        <v>525</v>
      </c>
      <c r="Q69" t="s">
        <v>526</v>
      </c>
      <c r="R69" t="s">
        <v>527</v>
      </c>
      <c r="S69" t="s">
        <v>554</v>
      </c>
      <c r="T69" t="s">
        <v>555</v>
      </c>
      <c r="U69" t="s">
        <v>2645</v>
      </c>
      <c r="V69" t="s">
        <v>2646</v>
      </c>
      <c r="W69" t="s">
        <v>532</v>
      </c>
      <c r="X69" t="s">
        <v>533</v>
      </c>
      <c r="Y69" t="s">
        <v>28</v>
      </c>
      <c r="Z69">
        <v>5952500</v>
      </c>
      <c r="AA69">
        <v>0</v>
      </c>
      <c r="AB69">
        <v>0</v>
      </c>
      <c r="AC69">
        <v>5952500</v>
      </c>
      <c r="AD69">
        <v>0</v>
      </c>
      <c r="AE69">
        <v>0</v>
      </c>
      <c r="AF69">
        <v>978879.56</v>
      </c>
      <c r="AG69">
        <v>4973620.4400000004</v>
      </c>
      <c r="AH69">
        <v>16.440000000000001</v>
      </c>
      <c r="AI69" s="4">
        <f>AC69</f>
        <v>5952500</v>
      </c>
      <c r="AJ69" s="4">
        <f t="shared" si="8"/>
        <v>6148932.4999999991</v>
      </c>
      <c r="AK69" s="4">
        <f t="shared" si="9"/>
        <v>6345698.3399999989</v>
      </c>
    </row>
    <row r="70" spans="1:37" x14ac:dyDescent="0.3">
      <c r="A70">
        <v>11411</v>
      </c>
      <c r="B70">
        <v>220114</v>
      </c>
      <c r="C70" t="str">
        <f>VLOOKUP(B70,[3]Report!$BX:$BY,2,0)</f>
        <v/>
      </c>
      <c r="D70">
        <v>1311</v>
      </c>
      <c r="E70" t="s">
        <v>2691</v>
      </c>
      <c r="F70" t="s">
        <v>2692</v>
      </c>
      <c r="G70">
        <v>2</v>
      </c>
      <c r="H70" t="s">
        <v>2288</v>
      </c>
      <c r="I70" t="s">
        <v>520</v>
      </c>
      <c r="J70">
        <v>5</v>
      </c>
      <c r="K70">
        <v>100</v>
      </c>
      <c r="L70" t="s">
        <v>2631</v>
      </c>
      <c r="M70" t="s">
        <v>2632</v>
      </c>
      <c r="N70" t="s">
        <v>2633</v>
      </c>
      <c r="O70" t="s">
        <v>524</v>
      </c>
      <c r="P70" t="s">
        <v>525</v>
      </c>
      <c r="Q70" t="s">
        <v>526</v>
      </c>
      <c r="R70" t="s">
        <v>527</v>
      </c>
      <c r="S70" t="s">
        <v>2289</v>
      </c>
      <c r="T70" t="s">
        <v>2290</v>
      </c>
      <c r="U70" t="s">
        <v>741</v>
      </c>
      <c r="V70" t="s">
        <v>742</v>
      </c>
      <c r="W70" t="s">
        <v>2634</v>
      </c>
      <c r="X70" t="s">
        <v>2635</v>
      </c>
      <c r="Y70" t="s">
        <v>34</v>
      </c>
      <c r="Z70">
        <v>-6000000</v>
      </c>
      <c r="AA70">
        <v>0</v>
      </c>
      <c r="AB70">
        <v>0</v>
      </c>
      <c r="AC70">
        <v>-6000000</v>
      </c>
      <c r="AD70">
        <v>0</v>
      </c>
      <c r="AE70">
        <v>0</v>
      </c>
      <c r="AF70" s="3">
        <v>-1855218.79</v>
      </c>
      <c r="AG70">
        <v>-4144781.21</v>
      </c>
      <c r="AH70">
        <v>30.92</v>
      </c>
      <c r="AI70" s="4">
        <f t="shared" ref="AI70:AI126" si="10">Z70</f>
        <v>-6000000</v>
      </c>
      <c r="AJ70" s="4">
        <f t="shared" si="8"/>
        <v>-6197999.9999999991</v>
      </c>
      <c r="AK70" s="4">
        <f t="shared" si="9"/>
        <v>-6396335.9999999991</v>
      </c>
    </row>
    <row r="71" spans="1:37" x14ac:dyDescent="0.3">
      <c r="A71">
        <v>11411</v>
      </c>
      <c r="B71">
        <v>231645</v>
      </c>
      <c r="C71" t="str">
        <f>VLOOKUP(B71,[3]Report!$BX:$BY,2,0)</f>
        <v/>
      </c>
      <c r="D71">
        <v>1311</v>
      </c>
      <c r="E71" t="s">
        <v>2691</v>
      </c>
      <c r="F71" t="s">
        <v>2692</v>
      </c>
      <c r="G71">
        <v>2</v>
      </c>
      <c r="H71" t="s">
        <v>2288</v>
      </c>
      <c r="I71" t="s">
        <v>520</v>
      </c>
      <c r="J71">
        <v>5</v>
      </c>
      <c r="K71">
        <v>100</v>
      </c>
      <c r="L71" t="s">
        <v>2631</v>
      </c>
      <c r="M71" t="s">
        <v>2632</v>
      </c>
      <c r="N71" t="s">
        <v>2633</v>
      </c>
      <c r="O71" t="s">
        <v>524</v>
      </c>
      <c r="P71" t="s">
        <v>525</v>
      </c>
      <c r="Q71" t="s">
        <v>526</v>
      </c>
      <c r="R71" t="s">
        <v>527</v>
      </c>
      <c r="S71" t="s">
        <v>2289</v>
      </c>
      <c r="T71" t="s">
        <v>2290</v>
      </c>
      <c r="U71" t="s">
        <v>2693</v>
      </c>
      <c r="V71" t="s">
        <v>2694</v>
      </c>
      <c r="W71" t="s">
        <v>2695</v>
      </c>
      <c r="X71" t="s">
        <v>2696</v>
      </c>
      <c r="Y71" t="s">
        <v>34</v>
      </c>
      <c r="Z71">
        <v>-14548243</v>
      </c>
      <c r="AA71">
        <v>0</v>
      </c>
      <c r="AB71">
        <v>0</v>
      </c>
      <c r="AC71">
        <v>-14548243</v>
      </c>
      <c r="AD71">
        <v>0</v>
      </c>
      <c r="AE71">
        <v>0</v>
      </c>
      <c r="AF71" s="3">
        <v>-9529481.8100000005</v>
      </c>
      <c r="AG71">
        <v>-5018761.1900000004</v>
      </c>
      <c r="AH71">
        <v>65.5</v>
      </c>
      <c r="AI71" s="4">
        <f>Z71-871285</f>
        <v>-15419528</v>
      </c>
      <c r="AJ71" s="4">
        <f t="shared" si="8"/>
        <v>-15928372.423999999</v>
      </c>
      <c r="AK71" s="4">
        <f t="shared" si="9"/>
        <v>-16438080.341567999</v>
      </c>
    </row>
    <row r="72" spans="1:37" x14ac:dyDescent="0.3">
      <c r="A72">
        <v>11412</v>
      </c>
      <c r="B72">
        <v>220002</v>
      </c>
      <c r="C72" t="str">
        <f>VLOOKUP(B72,[3]Report!$BX:$BY,2,0)</f>
        <v/>
      </c>
      <c r="D72">
        <v>1312</v>
      </c>
      <c r="E72" t="s">
        <v>2697</v>
      </c>
      <c r="F72" t="s">
        <v>2698</v>
      </c>
      <c r="G72">
        <v>0</v>
      </c>
      <c r="H72" t="s">
        <v>519</v>
      </c>
      <c r="I72" t="s">
        <v>520</v>
      </c>
      <c r="J72">
        <v>5</v>
      </c>
      <c r="K72">
        <v>100</v>
      </c>
      <c r="L72" t="s">
        <v>2631</v>
      </c>
      <c r="M72" t="s">
        <v>2632</v>
      </c>
      <c r="N72" t="s">
        <v>2633</v>
      </c>
      <c r="O72" t="s">
        <v>524</v>
      </c>
      <c r="P72" t="s">
        <v>525</v>
      </c>
      <c r="Q72" t="s">
        <v>526</v>
      </c>
      <c r="R72" t="s">
        <v>527</v>
      </c>
      <c r="S72" t="s">
        <v>554</v>
      </c>
      <c r="T72" t="s">
        <v>555</v>
      </c>
      <c r="U72" t="s">
        <v>2645</v>
      </c>
      <c r="V72" t="s">
        <v>2646</v>
      </c>
      <c r="W72" t="s">
        <v>2619</v>
      </c>
      <c r="X72" t="s">
        <v>2620</v>
      </c>
      <c r="Y72" t="s">
        <v>26</v>
      </c>
      <c r="Z72">
        <v>709786</v>
      </c>
      <c r="AA72">
        <v>0</v>
      </c>
      <c r="AB72">
        <v>0</v>
      </c>
      <c r="AC72">
        <v>709786</v>
      </c>
      <c r="AD72">
        <v>0</v>
      </c>
      <c r="AE72">
        <v>0</v>
      </c>
      <c r="AF72">
        <v>140873.88</v>
      </c>
      <c r="AG72">
        <v>568912.12</v>
      </c>
      <c r="AH72">
        <v>19.850000000000001</v>
      </c>
      <c r="AI72" s="4">
        <v>0</v>
      </c>
      <c r="AJ72" s="4">
        <f t="shared" si="8"/>
        <v>0</v>
      </c>
      <c r="AK72" s="4">
        <f t="shared" si="9"/>
        <v>0</v>
      </c>
    </row>
    <row r="73" spans="1:37" x14ac:dyDescent="0.3">
      <c r="A73">
        <v>11412</v>
      </c>
      <c r="B73">
        <v>220026</v>
      </c>
      <c r="C73" t="str">
        <f>VLOOKUP(B73,[3]Report!$BX:$BY,2,0)</f>
        <v/>
      </c>
      <c r="D73">
        <v>1312</v>
      </c>
      <c r="E73" t="s">
        <v>2697</v>
      </c>
      <c r="F73" t="s">
        <v>2698</v>
      </c>
      <c r="G73">
        <v>0</v>
      </c>
      <c r="H73" t="s">
        <v>519</v>
      </c>
      <c r="I73" t="s">
        <v>520</v>
      </c>
      <c r="J73">
        <v>5</v>
      </c>
      <c r="K73">
        <v>100</v>
      </c>
      <c r="L73" t="s">
        <v>2631</v>
      </c>
      <c r="M73" t="s">
        <v>2632</v>
      </c>
      <c r="N73" t="s">
        <v>2633</v>
      </c>
      <c r="O73" t="s">
        <v>524</v>
      </c>
      <c r="P73" t="s">
        <v>525</v>
      </c>
      <c r="Q73" t="s">
        <v>526</v>
      </c>
      <c r="R73" t="s">
        <v>527</v>
      </c>
      <c r="S73" t="s">
        <v>554</v>
      </c>
      <c r="T73" t="s">
        <v>555</v>
      </c>
      <c r="U73" t="s">
        <v>2645</v>
      </c>
      <c r="V73" t="s">
        <v>2646</v>
      </c>
      <c r="W73" t="s">
        <v>660</v>
      </c>
      <c r="X73" t="s">
        <v>661</v>
      </c>
      <c r="Y73" t="s">
        <v>26</v>
      </c>
      <c r="Z73">
        <v>1665310</v>
      </c>
      <c r="AA73">
        <v>0</v>
      </c>
      <c r="AB73">
        <v>0</v>
      </c>
      <c r="AC73">
        <v>1665310</v>
      </c>
      <c r="AD73">
        <v>0</v>
      </c>
      <c r="AE73">
        <v>0</v>
      </c>
      <c r="AF73">
        <v>536993.30000000005</v>
      </c>
      <c r="AG73">
        <v>1128316.7</v>
      </c>
      <c r="AH73">
        <v>32.25</v>
      </c>
      <c r="AI73" s="4">
        <v>0</v>
      </c>
      <c r="AJ73" s="4">
        <f t="shared" si="8"/>
        <v>0</v>
      </c>
      <c r="AK73" s="4">
        <f t="shared" si="9"/>
        <v>0</v>
      </c>
    </row>
    <row r="74" spans="1:37" x14ac:dyDescent="0.3">
      <c r="A74">
        <v>11412</v>
      </c>
      <c r="B74">
        <v>219996</v>
      </c>
      <c r="C74" t="str">
        <f>VLOOKUP(B74,[3]Report!$BX:$BY,2,0)</f>
        <v/>
      </c>
      <c r="D74">
        <v>1312</v>
      </c>
      <c r="E74" t="s">
        <v>2697</v>
      </c>
      <c r="F74" t="s">
        <v>2698</v>
      </c>
      <c r="G74">
        <v>0</v>
      </c>
      <c r="H74" t="s">
        <v>519</v>
      </c>
      <c r="I74" t="s">
        <v>520</v>
      </c>
      <c r="J74">
        <v>5</v>
      </c>
      <c r="K74">
        <v>100</v>
      </c>
      <c r="L74" t="s">
        <v>2631</v>
      </c>
      <c r="M74" t="s">
        <v>2632</v>
      </c>
      <c r="N74" t="s">
        <v>2633</v>
      </c>
      <c r="O74" t="s">
        <v>524</v>
      </c>
      <c r="P74" t="s">
        <v>525</v>
      </c>
      <c r="Q74" t="s">
        <v>526</v>
      </c>
      <c r="R74" t="s">
        <v>527</v>
      </c>
      <c r="S74" t="s">
        <v>554</v>
      </c>
      <c r="T74" t="s">
        <v>555</v>
      </c>
      <c r="U74" t="s">
        <v>2645</v>
      </c>
      <c r="V74" t="s">
        <v>2646</v>
      </c>
      <c r="W74" t="s">
        <v>667</v>
      </c>
      <c r="X74" t="s">
        <v>668</v>
      </c>
      <c r="Y74" t="s">
        <v>26</v>
      </c>
      <c r="Z74">
        <v>175772</v>
      </c>
      <c r="AA74">
        <v>0</v>
      </c>
      <c r="AB74">
        <v>0</v>
      </c>
      <c r="AC74">
        <v>175772</v>
      </c>
      <c r="AD74">
        <v>0</v>
      </c>
      <c r="AE74">
        <v>0</v>
      </c>
      <c r="AF74">
        <v>87311.46</v>
      </c>
      <c r="AG74">
        <v>88460.54</v>
      </c>
      <c r="AH74">
        <v>49.67</v>
      </c>
      <c r="AI74" s="4">
        <v>0</v>
      </c>
      <c r="AJ74" s="4">
        <f t="shared" si="8"/>
        <v>0</v>
      </c>
      <c r="AK74" s="4">
        <f t="shared" si="9"/>
        <v>0</v>
      </c>
    </row>
    <row r="75" spans="1:37" x14ac:dyDescent="0.3">
      <c r="A75">
        <v>11412</v>
      </c>
      <c r="B75">
        <v>220029</v>
      </c>
      <c r="C75" t="str">
        <f>VLOOKUP(B75,[3]Report!$BX:$BY,2,0)</f>
        <v/>
      </c>
      <c r="D75">
        <v>1312</v>
      </c>
      <c r="E75" t="s">
        <v>2697</v>
      </c>
      <c r="F75" t="s">
        <v>2698</v>
      </c>
      <c r="G75">
        <v>0</v>
      </c>
      <c r="H75" t="s">
        <v>519</v>
      </c>
      <c r="I75" t="s">
        <v>520</v>
      </c>
      <c r="J75">
        <v>5</v>
      </c>
      <c r="K75">
        <v>100</v>
      </c>
      <c r="L75" t="s">
        <v>2631</v>
      </c>
      <c r="M75" t="s">
        <v>2632</v>
      </c>
      <c r="N75" t="s">
        <v>2633</v>
      </c>
      <c r="O75" t="s">
        <v>524</v>
      </c>
      <c r="P75" t="s">
        <v>525</v>
      </c>
      <c r="Q75" t="s">
        <v>526</v>
      </c>
      <c r="R75" t="s">
        <v>527</v>
      </c>
      <c r="S75" t="s">
        <v>554</v>
      </c>
      <c r="T75" t="s">
        <v>555</v>
      </c>
      <c r="U75" t="s">
        <v>2645</v>
      </c>
      <c r="V75" t="s">
        <v>2646</v>
      </c>
      <c r="W75" t="s">
        <v>646</v>
      </c>
      <c r="X75" t="s">
        <v>647</v>
      </c>
      <c r="Y75" t="s">
        <v>26</v>
      </c>
      <c r="Z75">
        <v>56716</v>
      </c>
      <c r="AA75">
        <v>0</v>
      </c>
      <c r="AB75">
        <v>0</v>
      </c>
      <c r="AC75">
        <v>56716</v>
      </c>
      <c r="AD75">
        <v>0</v>
      </c>
      <c r="AE75">
        <v>0</v>
      </c>
      <c r="AF75">
        <v>20900.16</v>
      </c>
      <c r="AG75">
        <v>35815.839999999997</v>
      </c>
      <c r="AH75">
        <v>36.85</v>
      </c>
      <c r="AI75" s="4">
        <v>0</v>
      </c>
      <c r="AJ75" s="4">
        <f t="shared" si="8"/>
        <v>0</v>
      </c>
      <c r="AK75" s="4">
        <f t="shared" si="9"/>
        <v>0</v>
      </c>
    </row>
    <row r="76" spans="1:37" x14ac:dyDescent="0.3">
      <c r="A76">
        <v>11412</v>
      </c>
      <c r="B76">
        <v>220016</v>
      </c>
      <c r="C76" t="str">
        <f>VLOOKUP(B76,[3]Report!$BX:$BY,2,0)</f>
        <v/>
      </c>
      <c r="D76">
        <v>1312</v>
      </c>
      <c r="E76" t="s">
        <v>2697</v>
      </c>
      <c r="F76" t="s">
        <v>2698</v>
      </c>
      <c r="G76">
        <v>0</v>
      </c>
      <c r="H76" t="s">
        <v>519</v>
      </c>
      <c r="I76" t="s">
        <v>520</v>
      </c>
      <c r="J76">
        <v>5</v>
      </c>
      <c r="K76">
        <v>100</v>
      </c>
      <c r="L76" t="s">
        <v>2631</v>
      </c>
      <c r="M76" t="s">
        <v>2632</v>
      </c>
      <c r="N76" t="s">
        <v>2633</v>
      </c>
      <c r="O76" t="s">
        <v>524</v>
      </c>
      <c r="P76" t="s">
        <v>525</v>
      </c>
      <c r="Q76" t="s">
        <v>526</v>
      </c>
      <c r="R76" t="s">
        <v>527</v>
      </c>
      <c r="S76" t="s">
        <v>554</v>
      </c>
      <c r="T76" t="s">
        <v>555</v>
      </c>
      <c r="U76" t="s">
        <v>2645</v>
      </c>
      <c r="V76" t="s">
        <v>2646</v>
      </c>
      <c r="W76" t="s">
        <v>658</v>
      </c>
      <c r="X76" t="s">
        <v>659</v>
      </c>
      <c r="Y76" t="s">
        <v>26</v>
      </c>
      <c r="Z76">
        <v>2762</v>
      </c>
      <c r="AA76">
        <v>0</v>
      </c>
      <c r="AB76">
        <v>0</v>
      </c>
      <c r="AC76">
        <v>2762</v>
      </c>
      <c r="AD76">
        <v>0</v>
      </c>
      <c r="AE76">
        <v>0</v>
      </c>
      <c r="AF76">
        <v>1480.9</v>
      </c>
      <c r="AG76">
        <v>1281.0999999999999</v>
      </c>
      <c r="AH76">
        <v>53.62</v>
      </c>
      <c r="AI76" s="4">
        <v>0</v>
      </c>
      <c r="AJ76" s="4">
        <f t="shared" si="8"/>
        <v>0</v>
      </c>
      <c r="AK76" s="4">
        <f t="shared" si="9"/>
        <v>0</v>
      </c>
    </row>
    <row r="77" spans="1:37" x14ac:dyDescent="0.3">
      <c r="A77">
        <v>11412</v>
      </c>
      <c r="B77">
        <v>220010</v>
      </c>
      <c r="C77" t="str">
        <f>VLOOKUP(B77,[3]Report!$BX:$BY,2,0)</f>
        <v/>
      </c>
      <c r="D77">
        <v>1312</v>
      </c>
      <c r="E77" t="s">
        <v>2697</v>
      </c>
      <c r="F77" t="s">
        <v>2698</v>
      </c>
      <c r="G77">
        <v>0</v>
      </c>
      <c r="H77" t="s">
        <v>519</v>
      </c>
      <c r="I77" t="s">
        <v>520</v>
      </c>
      <c r="J77">
        <v>5</v>
      </c>
      <c r="K77">
        <v>100</v>
      </c>
      <c r="L77" t="s">
        <v>2631</v>
      </c>
      <c r="M77" t="s">
        <v>2632</v>
      </c>
      <c r="N77" t="s">
        <v>2633</v>
      </c>
      <c r="O77" t="s">
        <v>524</v>
      </c>
      <c r="P77" t="s">
        <v>525</v>
      </c>
      <c r="Q77" t="s">
        <v>526</v>
      </c>
      <c r="R77" t="s">
        <v>527</v>
      </c>
      <c r="S77" t="s">
        <v>554</v>
      </c>
      <c r="T77" t="s">
        <v>555</v>
      </c>
      <c r="U77" t="s">
        <v>2645</v>
      </c>
      <c r="V77" t="s">
        <v>2646</v>
      </c>
      <c r="W77" t="s">
        <v>735</v>
      </c>
      <c r="X77" t="s">
        <v>736</v>
      </c>
      <c r="Y77" t="s">
        <v>26</v>
      </c>
      <c r="Z77">
        <v>39638</v>
      </c>
      <c r="AA77">
        <v>0</v>
      </c>
      <c r="AB77">
        <v>0</v>
      </c>
      <c r="AC77">
        <v>39638</v>
      </c>
      <c r="AD77">
        <v>0</v>
      </c>
      <c r="AE77">
        <v>0</v>
      </c>
      <c r="AF77">
        <v>19297.650000000001</v>
      </c>
      <c r="AG77">
        <v>20340.349999999999</v>
      </c>
      <c r="AH77">
        <v>48.68</v>
      </c>
      <c r="AI77" s="4">
        <v>0</v>
      </c>
      <c r="AJ77" s="4">
        <f t="shared" si="8"/>
        <v>0</v>
      </c>
      <c r="AK77" s="4">
        <f t="shared" si="9"/>
        <v>0</v>
      </c>
    </row>
    <row r="78" spans="1:37" x14ac:dyDescent="0.3">
      <c r="A78">
        <v>11412</v>
      </c>
      <c r="B78">
        <v>220021</v>
      </c>
      <c r="C78" t="str">
        <f>VLOOKUP(B78,[3]Report!$BX:$BY,2,0)</f>
        <v/>
      </c>
      <c r="D78">
        <v>1312</v>
      </c>
      <c r="E78" t="s">
        <v>2697</v>
      </c>
      <c r="F78" t="s">
        <v>2698</v>
      </c>
      <c r="G78">
        <v>0</v>
      </c>
      <c r="H78" t="s">
        <v>519</v>
      </c>
      <c r="I78" t="s">
        <v>520</v>
      </c>
      <c r="J78">
        <v>5</v>
      </c>
      <c r="K78">
        <v>100</v>
      </c>
      <c r="L78" t="s">
        <v>2631</v>
      </c>
      <c r="M78" t="s">
        <v>2632</v>
      </c>
      <c r="N78" t="s">
        <v>2633</v>
      </c>
      <c r="O78" t="s">
        <v>524</v>
      </c>
      <c r="P78" t="s">
        <v>525</v>
      </c>
      <c r="Q78" t="s">
        <v>526</v>
      </c>
      <c r="R78" t="s">
        <v>527</v>
      </c>
      <c r="S78" t="s">
        <v>554</v>
      </c>
      <c r="T78" t="s">
        <v>555</v>
      </c>
      <c r="U78" t="s">
        <v>2645</v>
      </c>
      <c r="V78" t="s">
        <v>2646</v>
      </c>
      <c r="W78" t="s">
        <v>650</v>
      </c>
      <c r="X78" t="s">
        <v>651</v>
      </c>
      <c r="Y78" t="s">
        <v>26</v>
      </c>
      <c r="Z78">
        <v>159114</v>
      </c>
      <c r="AA78">
        <v>0</v>
      </c>
      <c r="AB78">
        <v>0</v>
      </c>
      <c r="AC78">
        <v>159114</v>
      </c>
      <c r="AD78">
        <v>0</v>
      </c>
      <c r="AE78">
        <v>0</v>
      </c>
      <c r="AF78">
        <v>46945.88</v>
      </c>
      <c r="AG78">
        <v>112168.12</v>
      </c>
      <c r="AH78">
        <v>29.5</v>
      </c>
      <c r="AI78" s="4">
        <v>0</v>
      </c>
      <c r="AJ78" s="4">
        <f t="shared" si="8"/>
        <v>0</v>
      </c>
      <c r="AK78" s="4">
        <f t="shared" si="9"/>
        <v>0</v>
      </c>
    </row>
    <row r="79" spans="1:37" x14ac:dyDescent="0.3">
      <c r="A79">
        <v>11412</v>
      </c>
      <c r="B79">
        <v>220015</v>
      </c>
      <c r="C79" t="str">
        <f>VLOOKUP(B79,[3]Report!$BX:$BY,2,0)</f>
        <v/>
      </c>
      <c r="D79">
        <v>1312</v>
      </c>
      <c r="E79" t="s">
        <v>2697</v>
      </c>
      <c r="F79" t="s">
        <v>2698</v>
      </c>
      <c r="G79">
        <v>0</v>
      </c>
      <c r="H79" t="s">
        <v>519</v>
      </c>
      <c r="I79" t="s">
        <v>520</v>
      </c>
      <c r="J79">
        <v>5</v>
      </c>
      <c r="K79">
        <v>100</v>
      </c>
      <c r="L79" t="s">
        <v>2631</v>
      </c>
      <c r="M79" t="s">
        <v>2632</v>
      </c>
      <c r="N79" t="s">
        <v>2633</v>
      </c>
      <c r="O79" t="s">
        <v>524</v>
      </c>
      <c r="P79" t="s">
        <v>525</v>
      </c>
      <c r="Q79" t="s">
        <v>526</v>
      </c>
      <c r="R79" t="s">
        <v>527</v>
      </c>
      <c r="S79" t="s">
        <v>554</v>
      </c>
      <c r="T79" t="s">
        <v>555</v>
      </c>
      <c r="U79" t="s">
        <v>2645</v>
      </c>
      <c r="V79" t="s">
        <v>2646</v>
      </c>
      <c r="W79" t="s">
        <v>652</v>
      </c>
      <c r="X79" t="s">
        <v>653</v>
      </c>
      <c r="Y79" t="s">
        <v>26</v>
      </c>
      <c r="Z79">
        <v>8721283</v>
      </c>
      <c r="AA79">
        <v>0</v>
      </c>
      <c r="AB79">
        <v>0</v>
      </c>
      <c r="AC79">
        <v>8721283</v>
      </c>
      <c r="AD79">
        <v>0</v>
      </c>
      <c r="AE79">
        <v>0</v>
      </c>
      <c r="AF79">
        <v>2699730.38</v>
      </c>
      <c r="AG79">
        <v>6021552.6200000001</v>
      </c>
      <c r="AH79">
        <v>30.96</v>
      </c>
      <c r="AI79" s="4">
        <v>0</v>
      </c>
      <c r="AJ79" s="4">
        <f t="shared" si="8"/>
        <v>0</v>
      </c>
      <c r="AK79" s="4">
        <f t="shared" si="9"/>
        <v>0</v>
      </c>
    </row>
    <row r="80" spans="1:37" x14ac:dyDescent="0.3">
      <c r="A80">
        <v>11412</v>
      </c>
      <c r="B80">
        <v>223830</v>
      </c>
      <c r="C80" t="str">
        <f>VLOOKUP(B80,[3]Report!$BX:$BY,2,0)</f>
        <v/>
      </c>
      <c r="D80">
        <v>1312</v>
      </c>
      <c r="E80" t="s">
        <v>2697</v>
      </c>
      <c r="F80" t="s">
        <v>2698</v>
      </c>
      <c r="G80">
        <v>0</v>
      </c>
      <c r="H80" t="s">
        <v>519</v>
      </c>
      <c r="I80" t="s">
        <v>520</v>
      </c>
      <c r="J80">
        <v>5</v>
      </c>
      <c r="K80">
        <v>100</v>
      </c>
      <c r="L80" t="s">
        <v>2631</v>
      </c>
      <c r="M80" t="s">
        <v>2632</v>
      </c>
      <c r="N80" t="s">
        <v>2633</v>
      </c>
      <c r="O80" t="s">
        <v>524</v>
      </c>
      <c r="P80" t="s">
        <v>525</v>
      </c>
      <c r="Q80" t="s">
        <v>526</v>
      </c>
      <c r="R80" t="s">
        <v>527</v>
      </c>
      <c r="S80" t="s">
        <v>554</v>
      </c>
      <c r="T80" t="s">
        <v>555</v>
      </c>
      <c r="U80" t="s">
        <v>2645</v>
      </c>
      <c r="V80" t="s">
        <v>2646</v>
      </c>
      <c r="W80" t="s">
        <v>669</v>
      </c>
      <c r="X80" t="s">
        <v>670</v>
      </c>
      <c r="Y80" t="s">
        <v>26</v>
      </c>
      <c r="Z80">
        <v>12000</v>
      </c>
      <c r="AA80">
        <v>0</v>
      </c>
      <c r="AB80">
        <v>0</v>
      </c>
      <c r="AC80">
        <v>12000</v>
      </c>
      <c r="AD80">
        <v>0</v>
      </c>
      <c r="AE80">
        <v>0</v>
      </c>
      <c r="AF80">
        <v>6000</v>
      </c>
      <c r="AG80">
        <v>6000</v>
      </c>
      <c r="AH80">
        <v>50</v>
      </c>
      <c r="AI80" s="4">
        <v>0</v>
      </c>
      <c r="AJ80" s="4">
        <f t="shared" si="8"/>
        <v>0</v>
      </c>
      <c r="AK80" s="4">
        <f t="shared" si="9"/>
        <v>0</v>
      </c>
    </row>
    <row r="81" spans="1:37" x14ac:dyDescent="0.3">
      <c r="A81">
        <v>11412</v>
      </c>
      <c r="B81">
        <v>220008</v>
      </c>
      <c r="C81" t="str">
        <f>VLOOKUP(B81,[3]Report!$BX:$BY,2,0)</f>
        <v/>
      </c>
      <c r="D81">
        <v>1312</v>
      </c>
      <c r="E81" t="s">
        <v>2697</v>
      </c>
      <c r="F81" t="s">
        <v>2698</v>
      </c>
      <c r="G81">
        <v>0</v>
      </c>
      <c r="H81" t="s">
        <v>519</v>
      </c>
      <c r="I81" t="s">
        <v>520</v>
      </c>
      <c r="J81">
        <v>5</v>
      </c>
      <c r="K81">
        <v>100</v>
      </c>
      <c r="L81" t="s">
        <v>2631</v>
      </c>
      <c r="M81" t="s">
        <v>2632</v>
      </c>
      <c r="N81" t="s">
        <v>2633</v>
      </c>
      <c r="O81" t="s">
        <v>524</v>
      </c>
      <c r="P81" t="s">
        <v>525</v>
      </c>
      <c r="Q81" t="s">
        <v>526</v>
      </c>
      <c r="R81" t="s">
        <v>527</v>
      </c>
      <c r="S81" t="s">
        <v>554</v>
      </c>
      <c r="T81" t="s">
        <v>555</v>
      </c>
      <c r="U81" t="s">
        <v>2645</v>
      </c>
      <c r="V81" t="s">
        <v>2646</v>
      </c>
      <c r="W81" t="s">
        <v>673</v>
      </c>
      <c r="X81" t="s">
        <v>674</v>
      </c>
      <c r="Y81" t="s">
        <v>26</v>
      </c>
      <c r="Z81">
        <v>816099</v>
      </c>
      <c r="AA81">
        <v>0</v>
      </c>
      <c r="AB81">
        <v>0</v>
      </c>
      <c r="AC81">
        <v>816099</v>
      </c>
      <c r="AD81">
        <v>0</v>
      </c>
      <c r="AE81">
        <v>0</v>
      </c>
      <c r="AF81">
        <v>609523.91</v>
      </c>
      <c r="AG81">
        <v>206575.09</v>
      </c>
      <c r="AH81">
        <v>74.69</v>
      </c>
      <c r="AI81" s="4">
        <v>0</v>
      </c>
      <c r="AJ81" s="4">
        <f t="shared" si="8"/>
        <v>0</v>
      </c>
      <c r="AK81" s="4">
        <f t="shared" si="9"/>
        <v>0</v>
      </c>
    </row>
    <row r="82" spans="1:37" x14ac:dyDescent="0.3">
      <c r="A82">
        <v>11412</v>
      </c>
      <c r="B82">
        <v>220023</v>
      </c>
      <c r="C82" t="str">
        <f>VLOOKUP(B82,[3]Report!$BX:$BY,2,0)</f>
        <v/>
      </c>
      <c r="D82">
        <v>1312</v>
      </c>
      <c r="E82" t="s">
        <v>2697</v>
      </c>
      <c r="F82" t="s">
        <v>2698</v>
      </c>
      <c r="G82">
        <v>0</v>
      </c>
      <c r="H82" t="s">
        <v>519</v>
      </c>
      <c r="I82" t="s">
        <v>520</v>
      </c>
      <c r="J82">
        <v>5</v>
      </c>
      <c r="K82">
        <v>100</v>
      </c>
      <c r="L82" t="s">
        <v>2631</v>
      </c>
      <c r="M82" t="s">
        <v>2632</v>
      </c>
      <c r="N82" t="s">
        <v>2633</v>
      </c>
      <c r="O82" t="s">
        <v>524</v>
      </c>
      <c r="P82" t="s">
        <v>525</v>
      </c>
      <c r="Q82" t="s">
        <v>526</v>
      </c>
      <c r="R82" t="s">
        <v>527</v>
      </c>
      <c r="S82" t="s">
        <v>554</v>
      </c>
      <c r="T82" t="s">
        <v>555</v>
      </c>
      <c r="U82" t="s">
        <v>2645</v>
      </c>
      <c r="V82" t="s">
        <v>2646</v>
      </c>
      <c r="W82" t="s">
        <v>644</v>
      </c>
      <c r="X82" t="s">
        <v>645</v>
      </c>
      <c r="Y82" t="s">
        <v>26</v>
      </c>
      <c r="Z82">
        <v>752684</v>
      </c>
      <c r="AA82">
        <v>0</v>
      </c>
      <c r="AB82">
        <v>0</v>
      </c>
      <c r="AC82">
        <v>752684</v>
      </c>
      <c r="AD82">
        <v>0</v>
      </c>
      <c r="AE82">
        <v>0</v>
      </c>
      <c r="AF82">
        <v>138704.4</v>
      </c>
      <c r="AG82">
        <v>613979.6</v>
      </c>
      <c r="AH82">
        <v>18.43</v>
      </c>
      <c r="AI82" s="4">
        <v>0</v>
      </c>
      <c r="AJ82" s="4">
        <f t="shared" si="8"/>
        <v>0</v>
      </c>
      <c r="AK82" s="4">
        <f t="shared" si="9"/>
        <v>0</v>
      </c>
    </row>
    <row r="83" spans="1:37" x14ac:dyDescent="0.3">
      <c r="A83">
        <v>11412</v>
      </c>
      <c r="B83">
        <v>220094</v>
      </c>
      <c r="C83" t="str">
        <f>VLOOKUP(B83,[3]Report!$BX:$BY,2,0)</f>
        <v/>
      </c>
      <c r="D83">
        <v>1312</v>
      </c>
      <c r="E83" t="s">
        <v>2697</v>
      </c>
      <c r="F83" t="s">
        <v>2698</v>
      </c>
      <c r="G83">
        <v>0</v>
      </c>
      <c r="H83" t="s">
        <v>519</v>
      </c>
      <c r="I83" t="s">
        <v>520</v>
      </c>
      <c r="J83">
        <v>5</v>
      </c>
      <c r="K83">
        <v>100</v>
      </c>
      <c r="L83" t="s">
        <v>2631</v>
      </c>
      <c r="M83" t="s">
        <v>2632</v>
      </c>
      <c r="N83" t="s">
        <v>2633</v>
      </c>
      <c r="O83" t="s">
        <v>524</v>
      </c>
      <c r="P83" t="s">
        <v>525</v>
      </c>
      <c r="Q83" t="s">
        <v>526</v>
      </c>
      <c r="R83" t="s">
        <v>527</v>
      </c>
      <c r="S83" t="s">
        <v>554</v>
      </c>
      <c r="T83" t="s">
        <v>555</v>
      </c>
      <c r="U83" t="s">
        <v>2645</v>
      </c>
      <c r="V83" t="s">
        <v>2646</v>
      </c>
      <c r="W83" t="s">
        <v>665</v>
      </c>
      <c r="X83" t="s">
        <v>666</v>
      </c>
      <c r="Y83" t="s">
        <v>29</v>
      </c>
      <c r="Z83">
        <v>43490</v>
      </c>
      <c r="AA83">
        <v>0</v>
      </c>
      <c r="AB83">
        <v>0</v>
      </c>
      <c r="AC83">
        <v>43490</v>
      </c>
      <c r="AD83">
        <v>0</v>
      </c>
      <c r="AE83">
        <v>0</v>
      </c>
      <c r="AF83" s="3">
        <v>34324.54</v>
      </c>
      <c r="AG83">
        <v>9165.4599999999991</v>
      </c>
      <c r="AH83">
        <v>78.930000000000007</v>
      </c>
      <c r="AI83" s="4">
        <f>AC83</f>
        <v>43490</v>
      </c>
      <c r="AJ83" s="4">
        <f t="shared" si="8"/>
        <v>44925.17</v>
      </c>
      <c r="AK83" s="4">
        <f t="shared" si="9"/>
        <v>46362.775439999998</v>
      </c>
    </row>
    <row r="84" spans="1:37" x14ac:dyDescent="0.3">
      <c r="A84">
        <v>11412</v>
      </c>
      <c r="B84">
        <v>220005</v>
      </c>
      <c r="C84" t="str">
        <f>VLOOKUP(B84,[3]Report!$BX:$BY,2,0)</f>
        <v/>
      </c>
      <c r="D84">
        <v>1312</v>
      </c>
      <c r="E84" t="s">
        <v>2697</v>
      </c>
      <c r="F84" t="s">
        <v>2698</v>
      </c>
      <c r="G84">
        <v>0</v>
      </c>
      <c r="H84" t="s">
        <v>519</v>
      </c>
      <c r="I84" t="s">
        <v>520</v>
      </c>
      <c r="J84">
        <v>5</v>
      </c>
      <c r="K84">
        <v>100</v>
      </c>
      <c r="L84" t="s">
        <v>2631</v>
      </c>
      <c r="M84" t="s">
        <v>2632</v>
      </c>
      <c r="N84" t="s">
        <v>2633</v>
      </c>
      <c r="O84" t="s">
        <v>524</v>
      </c>
      <c r="P84" t="s">
        <v>525</v>
      </c>
      <c r="Q84" t="s">
        <v>526</v>
      </c>
      <c r="R84" t="s">
        <v>527</v>
      </c>
      <c r="S84" t="s">
        <v>554</v>
      </c>
      <c r="T84" t="s">
        <v>555</v>
      </c>
      <c r="U84" t="s">
        <v>2645</v>
      </c>
      <c r="V84" t="s">
        <v>2646</v>
      </c>
      <c r="W84" t="s">
        <v>642</v>
      </c>
      <c r="X84" t="s">
        <v>643</v>
      </c>
      <c r="Y84" t="s">
        <v>26</v>
      </c>
      <c r="Z84">
        <v>684826</v>
      </c>
      <c r="AA84">
        <v>0</v>
      </c>
      <c r="AB84">
        <v>0</v>
      </c>
      <c r="AC84">
        <v>684826</v>
      </c>
      <c r="AD84">
        <v>0</v>
      </c>
      <c r="AE84">
        <v>0</v>
      </c>
      <c r="AF84">
        <v>192514.69</v>
      </c>
      <c r="AG84">
        <v>492311.31</v>
      </c>
      <c r="AH84">
        <v>28.11</v>
      </c>
      <c r="AI84" s="4">
        <v>0</v>
      </c>
      <c r="AJ84" s="4">
        <f t="shared" si="8"/>
        <v>0</v>
      </c>
      <c r="AK84" s="4">
        <f t="shared" si="9"/>
        <v>0</v>
      </c>
    </row>
    <row r="85" spans="1:37" x14ac:dyDescent="0.3">
      <c r="A85">
        <v>11412</v>
      </c>
      <c r="B85">
        <v>232826</v>
      </c>
      <c r="C85" t="str">
        <f>VLOOKUP(B85,[3]Report!$BX:$BY,2,0)</f>
        <v/>
      </c>
      <c r="D85">
        <v>1312</v>
      </c>
      <c r="E85" t="s">
        <v>2697</v>
      </c>
      <c r="F85" t="s">
        <v>2698</v>
      </c>
      <c r="G85">
        <v>0</v>
      </c>
      <c r="H85" t="s">
        <v>519</v>
      </c>
      <c r="I85" t="s">
        <v>520</v>
      </c>
      <c r="J85">
        <v>5</v>
      </c>
      <c r="K85">
        <v>100</v>
      </c>
      <c r="L85" t="s">
        <v>2631</v>
      </c>
      <c r="M85" t="s">
        <v>2632</v>
      </c>
      <c r="N85" t="s">
        <v>2633</v>
      </c>
      <c r="O85" t="s">
        <v>524</v>
      </c>
      <c r="P85" t="s">
        <v>525</v>
      </c>
      <c r="Q85" t="s">
        <v>526</v>
      </c>
      <c r="R85" t="s">
        <v>527</v>
      </c>
      <c r="S85" t="s">
        <v>554</v>
      </c>
      <c r="T85" t="s">
        <v>555</v>
      </c>
      <c r="U85" t="s">
        <v>2645</v>
      </c>
      <c r="V85" t="s">
        <v>2646</v>
      </c>
      <c r="W85" t="s">
        <v>662</v>
      </c>
      <c r="X85" t="s">
        <v>663</v>
      </c>
      <c r="Y85" t="s">
        <v>26</v>
      </c>
      <c r="Z85">
        <v>27504</v>
      </c>
      <c r="AA85">
        <v>0</v>
      </c>
      <c r="AB85">
        <v>0</v>
      </c>
      <c r="AC85">
        <v>27504</v>
      </c>
      <c r="AD85">
        <v>0</v>
      </c>
      <c r="AE85">
        <v>0</v>
      </c>
      <c r="AF85">
        <v>13752</v>
      </c>
      <c r="AG85">
        <v>13752</v>
      </c>
      <c r="AH85">
        <v>50</v>
      </c>
      <c r="AI85" s="4">
        <v>0</v>
      </c>
      <c r="AJ85" s="4">
        <f t="shared" si="8"/>
        <v>0</v>
      </c>
      <c r="AK85" s="4">
        <f t="shared" si="9"/>
        <v>0</v>
      </c>
    </row>
    <row r="86" spans="1:37" x14ac:dyDescent="0.3">
      <c r="A86">
        <v>11412</v>
      </c>
      <c r="B86">
        <v>220080</v>
      </c>
      <c r="C86" t="str">
        <f>VLOOKUP(B86,[3]Report!$BX:$BY,2,0)</f>
        <v/>
      </c>
      <c r="D86">
        <v>1312</v>
      </c>
      <c r="E86" t="s">
        <v>2697</v>
      </c>
      <c r="F86" t="s">
        <v>2698</v>
      </c>
      <c r="G86">
        <v>0</v>
      </c>
      <c r="H86" t="s">
        <v>519</v>
      </c>
      <c r="I86" t="s">
        <v>520</v>
      </c>
      <c r="J86">
        <v>5</v>
      </c>
      <c r="K86">
        <v>100</v>
      </c>
      <c r="L86" t="s">
        <v>2631</v>
      </c>
      <c r="M86" t="s">
        <v>2632</v>
      </c>
      <c r="N86" t="s">
        <v>2633</v>
      </c>
      <c r="O86" t="s">
        <v>524</v>
      </c>
      <c r="P86" t="s">
        <v>525</v>
      </c>
      <c r="Q86" t="s">
        <v>526</v>
      </c>
      <c r="R86" t="s">
        <v>527</v>
      </c>
      <c r="S86" t="s">
        <v>554</v>
      </c>
      <c r="T86" t="s">
        <v>555</v>
      </c>
      <c r="U86" t="s">
        <v>2645</v>
      </c>
      <c r="V86" t="s">
        <v>2646</v>
      </c>
      <c r="W86" t="s">
        <v>595</v>
      </c>
      <c r="X86" t="s">
        <v>596</v>
      </c>
      <c r="Y86" t="s">
        <v>29</v>
      </c>
      <c r="Z86">
        <v>62128</v>
      </c>
      <c r="AA86">
        <v>0</v>
      </c>
      <c r="AB86">
        <v>0</v>
      </c>
      <c r="AC86">
        <v>62128</v>
      </c>
      <c r="AD86">
        <v>0</v>
      </c>
      <c r="AE86">
        <v>0</v>
      </c>
      <c r="AF86" s="3">
        <v>60881</v>
      </c>
      <c r="AG86">
        <v>1247</v>
      </c>
      <c r="AH86">
        <v>97.99</v>
      </c>
      <c r="AI86" s="4">
        <f t="shared" ref="AI86:AI87" si="11">AC86</f>
        <v>62128</v>
      </c>
      <c r="AJ86" s="4">
        <f t="shared" si="8"/>
        <v>64178.223999999995</v>
      </c>
      <c r="AK86" s="4">
        <f t="shared" si="9"/>
        <v>66231.927167999995</v>
      </c>
    </row>
    <row r="87" spans="1:37" x14ac:dyDescent="0.3">
      <c r="A87">
        <v>11412</v>
      </c>
      <c r="B87">
        <v>225980</v>
      </c>
      <c r="C87" t="str">
        <f>VLOOKUP(B87,[3]Report!$BX:$BY,2,0)</f>
        <v/>
      </c>
      <c r="D87">
        <v>1312</v>
      </c>
      <c r="E87" t="s">
        <v>2697</v>
      </c>
      <c r="F87" t="s">
        <v>2698</v>
      </c>
      <c r="G87">
        <v>0</v>
      </c>
      <c r="H87" t="s">
        <v>519</v>
      </c>
      <c r="I87" t="s">
        <v>520</v>
      </c>
      <c r="J87">
        <v>5</v>
      </c>
      <c r="K87">
        <v>100</v>
      </c>
      <c r="L87" t="s">
        <v>2631</v>
      </c>
      <c r="M87" t="s">
        <v>2632</v>
      </c>
      <c r="N87" t="s">
        <v>2633</v>
      </c>
      <c r="O87" t="s">
        <v>524</v>
      </c>
      <c r="P87" t="s">
        <v>525</v>
      </c>
      <c r="Q87" t="s">
        <v>526</v>
      </c>
      <c r="R87" t="s">
        <v>527</v>
      </c>
      <c r="S87" t="s">
        <v>554</v>
      </c>
      <c r="T87" t="s">
        <v>555</v>
      </c>
      <c r="U87" t="s">
        <v>2645</v>
      </c>
      <c r="V87" t="s">
        <v>2646</v>
      </c>
      <c r="W87" t="s">
        <v>648</v>
      </c>
      <c r="X87" t="s">
        <v>649</v>
      </c>
      <c r="Y87" t="s">
        <v>29</v>
      </c>
      <c r="Z87">
        <v>2171</v>
      </c>
      <c r="AA87">
        <v>0</v>
      </c>
      <c r="AB87">
        <v>0</v>
      </c>
      <c r="AC87">
        <v>2171</v>
      </c>
      <c r="AD87">
        <v>0</v>
      </c>
      <c r="AE87">
        <v>0</v>
      </c>
      <c r="AF87" s="3">
        <v>38427.65</v>
      </c>
      <c r="AG87">
        <v>-36256.65</v>
      </c>
      <c r="AH87">
        <v>1770.04</v>
      </c>
      <c r="AI87" s="4">
        <f t="shared" si="11"/>
        <v>2171</v>
      </c>
      <c r="AJ87" s="4">
        <f t="shared" si="8"/>
        <v>2242.643</v>
      </c>
      <c r="AK87" s="4">
        <f t="shared" si="9"/>
        <v>2314.4075760000001</v>
      </c>
    </row>
    <row r="88" spans="1:37" x14ac:dyDescent="0.3">
      <c r="A88">
        <v>11414</v>
      </c>
      <c r="B88">
        <v>220039</v>
      </c>
      <c r="C88" t="str">
        <f>VLOOKUP(B88,[3]Report!$BX:$BY,2,0)</f>
        <v/>
      </c>
      <c r="D88">
        <v>1314</v>
      </c>
      <c r="E88" t="s">
        <v>2699</v>
      </c>
      <c r="F88" t="s">
        <v>2700</v>
      </c>
      <c r="G88">
        <v>0</v>
      </c>
      <c r="H88" t="s">
        <v>519</v>
      </c>
      <c r="I88" t="s">
        <v>520</v>
      </c>
      <c r="J88">
        <v>5</v>
      </c>
      <c r="K88">
        <v>101</v>
      </c>
      <c r="L88" t="s">
        <v>2636</v>
      </c>
      <c r="M88" t="s">
        <v>2637</v>
      </c>
      <c r="N88" t="s">
        <v>2638</v>
      </c>
      <c r="O88" t="s">
        <v>524</v>
      </c>
      <c r="P88" t="s">
        <v>525</v>
      </c>
      <c r="Q88" t="s">
        <v>526</v>
      </c>
      <c r="R88" t="s">
        <v>527</v>
      </c>
      <c r="S88" t="s">
        <v>2621</v>
      </c>
      <c r="T88" t="s">
        <v>2622</v>
      </c>
      <c r="U88" t="s">
        <v>2645</v>
      </c>
      <c r="V88" t="s">
        <v>2646</v>
      </c>
      <c r="W88" t="s">
        <v>532</v>
      </c>
      <c r="X88" t="s">
        <v>533</v>
      </c>
      <c r="Y88" t="s">
        <v>28</v>
      </c>
      <c r="Z88">
        <v>159577</v>
      </c>
      <c r="AA88">
        <v>0</v>
      </c>
      <c r="AB88">
        <v>0</v>
      </c>
      <c r="AC88">
        <v>159577</v>
      </c>
      <c r="AD88">
        <v>0</v>
      </c>
      <c r="AE88">
        <v>0</v>
      </c>
      <c r="AF88">
        <v>97850</v>
      </c>
      <c r="AG88">
        <v>61727</v>
      </c>
      <c r="AH88">
        <v>61.32</v>
      </c>
      <c r="AI88" s="4">
        <f>AC88</f>
        <v>159577</v>
      </c>
      <c r="AJ88" s="4">
        <f t="shared" si="8"/>
        <v>164843.041</v>
      </c>
      <c r="AK88" s="4">
        <f t="shared" si="9"/>
        <v>170118.018312</v>
      </c>
    </row>
    <row r="89" spans="1:37" x14ac:dyDescent="0.3">
      <c r="A89">
        <v>11415</v>
      </c>
      <c r="B89">
        <v>220020</v>
      </c>
      <c r="C89" t="str">
        <f>VLOOKUP(B89,[3]Report!$BX:$BY,2,0)</f>
        <v/>
      </c>
      <c r="D89">
        <v>1315</v>
      </c>
      <c r="E89" t="s">
        <v>2701</v>
      </c>
      <c r="F89" t="s">
        <v>2702</v>
      </c>
      <c r="G89">
        <v>0</v>
      </c>
      <c r="H89" t="s">
        <v>519</v>
      </c>
      <c r="I89" t="s">
        <v>520</v>
      </c>
      <c r="J89">
        <v>5</v>
      </c>
      <c r="K89">
        <v>101</v>
      </c>
      <c r="L89" t="s">
        <v>2636</v>
      </c>
      <c r="M89" t="s">
        <v>2637</v>
      </c>
      <c r="N89" t="s">
        <v>2638</v>
      </c>
      <c r="O89" t="s">
        <v>524</v>
      </c>
      <c r="P89" t="s">
        <v>525</v>
      </c>
      <c r="Q89" t="s">
        <v>526</v>
      </c>
      <c r="R89" t="s">
        <v>527</v>
      </c>
      <c r="S89" t="s">
        <v>554</v>
      </c>
      <c r="T89" t="s">
        <v>555</v>
      </c>
      <c r="U89" t="s">
        <v>2645</v>
      </c>
      <c r="V89" t="s">
        <v>2646</v>
      </c>
      <c r="W89" t="s">
        <v>650</v>
      </c>
      <c r="X89" t="s">
        <v>651</v>
      </c>
      <c r="Y89" t="s">
        <v>26</v>
      </c>
      <c r="Z89">
        <v>49390</v>
      </c>
      <c r="AA89">
        <v>0</v>
      </c>
      <c r="AB89">
        <v>0</v>
      </c>
      <c r="AC89">
        <v>49390</v>
      </c>
      <c r="AD89">
        <v>0</v>
      </c>
      <c r="AE89">
        <v>0</v>
      </c>
      <c r="AF89">
        <v>24235.56</v>
      </c>
      <c r="AG89">
        <v>25154.44</v>
      </c>
      <c r="AH89">
        <v>49.07</v>
      </c>
      <c r="AI89" s="4">
        <v>0</v>
      </c>
      <c r="AJ89" s="4">
        <f t="shared" si="8"/>
        <v>0</v>
      </c>
      <c r="AK89" s="4">
        <f t="shared" si="9"/>
        <v>0</v>
      </c>
    </row>
    <row r="90" spans="1:37" x14ac:dyDescent="0.3">
      <c r="A90">
        <v>11415</v>
      </c>
      <c r="B90">
        <v>223828</v>
      </c>
      <c r="C90" t="str">
        <f>VLOOKUP(B90,[3]Report!$BX:$BY,2,0)</f>
        <v/>
      </c>
      <c r="D90">
        <v>1315</v>
      </c>
      <c r="E90" t="s">
        <v>2701</v>
      </c>
      <c r="F90" t="s">
        <v>2702</v>
      </c>
      <c r="G90">
        <v>0</v>
      </c>
      <c r="H90" t="s">
        <v>519</v>
      </c>
      <c r="I90" t="s">
        <v>520</v>
      </c>
      <c r="J90">
        <v>5</v>
      </c>
      <c r="K90">
        <v>101</v>
      </c>
      <c r="L90" t="s">
        <v>2636</v>
      </c>
      <c r="M90" t="s">
        <v>2637</v>
      </c>
      <c r="N90" t="s">
        <v>2638</v>
      </c>
      <c r="O90" t="s">
        <v>524</v>
      </c>
      <c r="P90" t="s">
        <v>525</v>
      </c>
      <c r="Q90" t="s">
        <v>526</v>
      </c>
      <c r="R90" t="s">
        <v>527</v>
      </c>
      <c r="S90" t="s">
        <v>554</v>
      </c>
      <c r="T90" t="s">
        <v>555</v>
      </c>
      <c r="U90" t="s">
        <v>2645</v>
      </c>
      <c r="V90" t="s">
        <v>2646</v>
      </c>
      <c r="W90" t="s">
        <v>669</v>
      </c>
      <c r="X90" t="s">
        <v>670</v>
      </c>
      <c r="Y90" t="s">
        <v>26</v>
      </c>
      <c r="Z90">
        <v>24000</v>
      </c>
      <c r="AA90">
        <v>0</v>
      </c>
      <c r="AB90">
        <v>0</v>
      </c>
      <c r="AC90">
        <v>24000</v>
      </c>
      <c r="AD90">
        <v>0</v>
      </c>
      <c r="AE90">
        <v>0</v>
      </c>
      <c r="AF90">
        <v>12000</v>
      </c>
      <c r="AG90">
        <v>12000</v>
      </c>
      <c r="AH90">
        <v>50</v>
      </c>
      <c r="AI90" s="4">
        <v>0</v>
      </c>
      <c r="AJ90" s="4">
        <f t="shared" si="8"/>
        <v>0</v>
      </c>
      <c r="AK90" s="4">
        <f t="shared" si="9"/>
        <v>0</v>
      </c>
    </row>
    <row r="91" spans="1:37" x14ac:dyDescent="0.3">
      <c r="A91">
        <v>11415</v>
      </c>
      <c r="B91">
        <v>220011</v>
      </c>
      <c r="C91" t="str">
        <f>VLOOKUP(B91,[3]Report!$BX:$BY,2,0)</f>
        <v/>
      </c>
      <c r="D91">
        <v>1315</v>
      </c>
      <c r="E91" t="s">
        <v>2701</v>
      </c>
      <c r="F91" t="s">
        <v>2702</v>
      </c>
      <c r="G91">
        <v>0</v>
      </c>
      <c r="H91" t="s">
        <v>519</v>
      </c>
      <c r="I91" t="s">
        <v>520</v>
      </c>
      <c r="J91">
        <v>5</v>
      </c>
      <c r="K91">
        <v>101</v>
      </c>
      <c r="L91" t="s">
        <v>2636</v>
      </c>
      <c r="M91" t="s">
        <v>2637</v>
      </c>
      <c r="N91" t="s">
        <v>2638</v>
      </c>
      <c r="O91" t="s">
        <v>524</v>
      </c>
      <c r="P91" t="s">
        <v>525</v>
      </c>
      <c r="Q91" t="s">
        <v>526</v>
      </c>
      <c r="R91" t="s">
        <v>527</v>
      </c>
      <c r="S91" t="s">
        <v>554</v>
      </c>
      <c r="T91" t="s">
        <v>555</v>
      </c>
      <c r="U91" t="s">
        <v>2645</v>
      </c>
      <c r="V91" t="s">
        <v>2646</v>
      </c>
      <c r="W91" t="s">
        <v>735</v>
      </c>
      <c r="X91" t="s">
        <v>736</v>
      </c>
      <c r="Y91" t="s">
        <v>26</v>
      </c>
      <c r="Z91">
        <v>176287</v>
      </c>
      <c r="AA91">
        <v>0</v>
      </c>
      <c r="AB91">
        <v>0</v>
      </c>
      <c r="AC91">
        <v>176287</v>
      </c>
      <c r="AD91">
        <v>0</v>
      </c>
      <c r="AE91">
        <v>0</v>
      </c>
      <c r="AF91">
        <v>55285.2</v>
      </c>
      <c r="AG91">
        <v>121001.8</v>
      </c>
      <c r="AH91">
        <v>31.36</v>
      </c>
      <c r="AI91" s="4">
        <v>0</v>
      </c>
      <c r="AJ91" s="4">
        <f t="shared" si="8"/>
        <v>0</v>
      </c>
      <c r="AK91" s="4">
        <f t="shared" si="9"/>
        <v>0</v>
      </c>
    </row>
    <row r="92" spans="1:37" x14ac:dyDescent="0.3">
      <c r="A92">
        <v>11415</v>
      </c>
      <c r="B92">
        <v>220030</v>
      </c>
      <c r="C92" t="str">
        <f>VLOOKUP(B92,[3]Report!$BX:$BY,2,0)</f>
        <v/>
      </c>
      <c r="D92">
        <v>1315</v>
      </c>
      <c r="E92" t="s">
        <v>2701</v>
      </c>
      <c r="F92" t="s">
        <v>2702</v>
      </c>
      <c r="G92">
        <v>0</v>
      </c>
      <c r="H92" t="s">
        <v>519</v>
      </c>
      <c r="I92" t="s">
        <v>520</v>
      </c>
      <c r="J92">
        <v>5</v>
      </c>
      <c r="K92">
        <v>101</v>
      </c>
      <c r="L92" t="s">
        <v>2636</v>
      </c>
      <c r="M92" t="s">
        <v>2637</v>
      </c>
      <c r="N92" t="s">
        <v>2638</v>
      </c>
      <c r="O92" t="s">
        <v>524</v>
      </c>
      <c r="P92" t="s">
        <v>525</v>
      </c>
      <c r="Q92" t="s">
        <v>526</v>
      </c>
      <c r="R92" t="s">
        <v>527</v>
      </c>
      <c r="S92" t="s">
        <v>554</v>
      </c>
      <c r="T92" t="s">
        <v>555</v>
      </c>
      <c r="U92" t="s">
        <v>2645</v>
      </c>
      <c r="V92" t="s">
        <v>2646</v>
      </c>
      <c r="W92" t="s">
        <v>646</v>
      </c>
      <c r="X92" t="s">
        <v>647</v>
      </c>
      <c r="Y92" t="s">
        <v>26</v>
      </c>
      <c r="Z92">
        <v>20468</v>
      </c>
      <c r="AA92">
        <v>0</v>
      </c>
      <c r="AB92">
        <v>0</v>
      </c>
      <c r="AC92">
        <v>20468</v>
      </c>
      <c r="AD92">
        <v>0</v>
      </c>
      <c r="AE92">
        <v>0</v>
      </c>
      <c r="AF92">
        <v>9564.48</v>
      </c>
      <c r="AG92">
        <v>10903.52</v>
      </c>
      <c r="AH92">
        <v>46.73</v>
      </c>
      <c r="AI92" s="4">
        <v>0</v>
      </c>
      <c r="AJ92" s="4">
        <f t="shared" si="8"/>
        <v>0</v>
      </c>
      <c r="AK92" s="4">
        <f t="shared" si="9"/>
        <v>0</v>
      </c>
    </row>
    <row r="93" spans="1:37" x14ac:dyDescent="0.3">
      <c r="A93">
        <v>11415</v>
      </c>
      <c r="B93">
        <v>220006</v>
      </c>
      <c r="C93" t="str">
        <f>VLOOKUP(B93,[3]Report!$BX:$BY,2,0)</f>
        <v/>
      </c>
      <c r="D93">
        <v>1315</v>
      </c>
      <c r="E93" t="s">
        <v>2701</v>
      </c>
      <c r="F93" t="s">
        <v>2702</v>
      </c>
      <c r="G93">
        <v>0</v>
      </c>
      <c r="H93" t="s">
        <v>519</v>
      </c>
      <c r="I93" t="s">
        <v>520</v>
      </c>
      <c r="J93">
        <v>5</v>
      </c>
      <c r="K93">
        <v>101</v>
      </c>
      <c r="L93" t="s">
        <v>2636</v>
      </c>
      <c r="M93" t="s">
        <v>2637</v>
      </c>
      <c r="N93" t="s">
        <v>2638</v>
      </c>
      <c r="O93" t="s">
        <v>524</v>
      </c>
      <c r="P93" t="s">
        <v>525</v>
      </c>
      <c r="Q93" t="s">
        <v>526</v>
      </c>
      <c r="R93" t="s">
        <v>527</v>
      </c>
      <c r="S93" t="s">
        <v>554</v>
      </c>
      <c r="T93" t="s">
        <v>555</v>
      </c>
      <c r="U93" t="s">
        <v>2645</v>
      </c>
      <c r="V93" t="s">
        <v>2646</v>
      </c>
      <c r="W93" t="s">
        <v>642</v>
      </c>
      <c r="X93" t="s">
        <v>643</v>
      </c>
      <c r="Y93" t="s">
        <v>26</v>
      </c>
      <c r="Z93">
        <v>307512</v>
      </c>
      <c r="AA93">
        <v>0</v>
      </c>
      <c r="AB93">
        <v>0</v>
      </c>
      <c r="AC93">
        <v>307512</v>
      </c>
      <c r="AD93">
        <v>0</v>
      </c>
      <c r="AE93">
        <v>0</v>
      </c>
      <c r="AF93">
        <v>96020.72</v>
      </c>
      <c r="AG93">
        <v>211491.28</v>
      </c>
      <c r="AH93">
        <v>31.23</v>
      </c>
      <c r="AI93" s="4">
        <v>0</v>
      </c>
      <c r="AJ93" s="4">
        <f t="shared" si="8"/>
        <v>0</v>
      </c>
      <c r="AK93" s="4">
        <f t="shared" si="9"/>
        <v>0</v>
      </c>
    </row>
    <row r="94" spans="1:37" x14ac:dyDescent="0.3">
      <c r="A94">
        <v>11415</v>
      </c>
      <c r="B94">
        <v>220017</v>
      </c>
      <c r="C94" t="str">
        <f>VLOOKUP(B94,[3]Report!$BX:$BY,2,0)</f>
        <v/>
      </c>
      <c r="D94">
        <v>1315</v>
      </c>
      <c r="E94" t="s">
        <v>2701</v>
      </c>
      <c r="F94" t="s">
        <v>2702</v>
      </c>
      <c r="G94">
        <v>0</v>
      </c>
      <c r="H94" t="s">
        <v>519</v>
      </c>
      <c r="I94" t="s">
        <v>520</v>
      </c>
      <c r="J94">
        <v>5</v>
      </c>
      <c r="K94">
        <v>101</v>
      </c>
      <c r="L94" t="s">
        <v>2636</v>
      </c>
      <c r="M94" t="s">
        <v>2637</v>
      </c>
      <c r="N94" t="s">
        <v>2638</v>
      </c>
      <c r="O94" t="s">
        <v>524</v>
      </c>
      <c r="P94" t="s">
        <v>525</v>
      </c>
      <c r="Q94" t="s">
        <v>526</v>
      </c>
      <c r="R94" t="s">
        <v>527</v>
      </c>
      <c r="S94" t="s">
        <v>554</v>
      </c>
      <c r="T94" t="s">
        <v>555</v>
      </c>
      <c r="U94" t="s">
        <v>2645</v>
      </c>
      <c r="V94" t="s">
        <v>2646</v>
      </c>
      <c r="W94" t="s">
        <v>658</v>
      </c>
      <c r="X94" t="s">
        <v>659</v>
      </c>
      <c r="Y94" t="s">
        <v>26</v>
      </c>
      <c r="Z94">
        <v>1381</v>
      </c>
      <c r="AA94">
        <v>0</v>
      </c>
      <c r="AB94">
        <v>0</v>
      </c>
      <c r="AC94">
        <v>1381</v>
      </c>
      <c r="AD94">
        <v>0</v>
      </c>
      <c r="AE94">
        <v>0</v>
      </c>
      <c r="AF94">
        <v>677.7</v>
      </c>
      <c r="AG94">
        <v>703.3</v>
      </c>
      <c r="AH94">
        <v>49.07</v>
      </c>
      <c r="AI94" s="4">
        <v>0</v>
      </c>
      <c r="AJ94" s="4">
        <f t="shared" si="8"/>
        <v>0</v>
      </c>
      <c r="AK94" s="4">
        <f t="shared" si="9"/>
        <v>0</v>
      </c>
    </row>
    <row r="95" spans="1:37" x14ac:dyDescent="0.3">
      <c r="A95">
        <v>11415</v>
      </c>
      <c r="B95">
        <v>220024</v>
      </c>
      <c r="C95" t="str">
        <f>VLOOKUP(B95,[3]Report!$BX:$BY,2,0)</f>
        <v/>
      </c>
      <c r="D95">
        <v>1315</v>
      </c>
      <c r="E95" t="s">
        <v>2701</v>
      </c>
      <c r="F95" t="s">
        <v>2702</v>
      </c>
      <c r="G95">
        <v>0</v>
      </c>
      <c r="H95" t="s">
        <v>519</v>
      </c>
      <c r="I95" t="s">
        <v>520</v>
      </c>
      <c r="J95">
        <v>5</v>
      </c>
      <c r="K95">
        <v>101</v>
      </c>
      <c r="L95" t="s">
        <v>2636</v>
      </c>
      <c r="M95" t="s">
        <v>2637</v>
      </c>
      <c r="N95" t="s">
        <v>2638</v>
      </c>
      <c r="O95" t="s">
        <v>524</v>
      </c>
      <c r="P95" t="s">
        <v>525</v>
      </c>
      <c r="Q95" t="s">
        <v>526</v>
      </c>
      <c r="R95" t="s">
        <v>527</v>
      </c>
      <c r="S95" t="s">
        <v>554</v>
      </c>
      <c r="T95" t="s">
        <v>555</v>
      </c>
      <c r="U95" t="s">
        <v>2645</v>
      </c>
      <c r="V95" t="s">
        <v>2646</v>
      </c>
      <c r="W95" t="s">
        <v>644</v>
      </c>
      <c r="X95" t="s">
        <v>645</v>
      </c>
      <c r="Y95" t="s">
        <v>26</v>
      </c>
      <c r="Z95">
        <v>192422</v>
      </c>
      <c r="AA95">
        <v>0</v>
      </c>
      <c r="AB95">
        <v>0</v>
      </c>
      <c r="AC95">
        <v>192422</v>
      </c>
      <c r="AD95">
        <v>0</v>
      </c>
      <c r="AE95">
        <v>0</v>
      </c>
      <c r="AF95">
        <v>92591.7</v>
      </c>
      <c r="AG95">
        <v>99830.3</v>
      </c>
      <c r="AH95">
        <v>48.12</v>
      </c>
      <c r="AI95" s="4">
        <v>0</v>
      </c>
      <c r="AJ95" s="4">
        <f t="shared" si="8"/>
        <v>0</v>
      </c>
      <c r="AK95" s="4">
        <f t="shared" si="9"/>
        <v>0</v>
      </c>
    </row>
    <row r="96" spans="1:37" x14ac:dyDescent="0.3">
      <c r="A96">
        <v>11415</v>
      </c>
      <c r="B96">
        <v>220007</v>
      </c>
      <c r="C96" t="str">
        <f>VLOOKUP(B96,[3]Report!$BX:$BY,2,0)</f>
        <v/>
      </c>
      <c r="D96">
        <v>1315</v>
      </c>
      <c r="E96" t="s">
        <v>2701</v>
      </c>
      <c r="F96" t="s">
        <v>2702</v>
      </c>
      <c r="G96">
        <v>0</v>
      </c>
      <c r="H96" t="s">
        <v>519</v>
      </c>
      <c r="I96" t="s">
        <v>520</v>
      </c>
      <c r="J96">
        <v>5</v>
      </c>
      <c r="K96">
        <v>101</v>
      </c>
      <c r="L96" t="s">
        <v>2636</v>
      </c>
      <c r="M96" t="s">
        <v>2637</v>
      </c>
      <c r="N96" t="s">
        <v>2638</v>
      </c>
      <c r="O96" t="s">
        <v>524</v>
      </c>
      <c r="P96" t="s">
        <v>525</v>
      </c>
      <c r="Q96" t="s">
        <v>526</v>
      </c>
      <c r="R96" t="s">
        <v>527</v>
      </c>
      <c r="S96" t="s">
        <v>554</v>
      </c>
      <c r="T96" t="s">
        <v>555</v>
      </c>
      <c r="U96" t="s">
        <v>2645</v>
      </c>
      <c r="V96" t="s">
        <v>2646</v>
      </c>
      <c r="W96" t="s">
        <v>673</v>
      </c>
      <c r="X96" t="s">
        <v>674</v>
      </c>
      <c r="Y96" t="s">
        <v>26</v>
      </c>
      <c r="Z96">
        <v>620628</v>
      </c>
      <c r="AA96">
        <v>0</v>
      </c>
      <c r="AB96">
        <v>0</v>
      </c>
      <c r="AC96">
        <v>620628</v>
      </c>
      <c r="AD96">
        <v>0</v>
      </c>
      <c r="AE96">
        <v>0</v>
      </c>
      <c r="AF96">
        <v>433643.29</v>
      </c>
      <c r="AG96">
        <v>186984.71</v>
      </c>
      <c r="AH96">
        <v>69.87</v>
      </c>
      <c r="AI96" s="4">
        <v>0</v>
      </c>
      <c r="AJ96" s="4">
        <f t="shared" si="8"/>
        <v>0</v>
      </c>
      <c r="AK96" s="4">
        <f t="shared" si="9"/>
        <v>0</v>
      </c>
    </row>
    <row r="97" spans="1:37" x14ac:dyDescent="0.3">
      <c r="A97">
        <v>11415</v>
      </c>
      <c r="B97">
        <v>220095</v>
      </c>
      <c r="C97" t="str">
        <f>VLOOKUP(B97,[3]Report!$BX:$BY,2,0)</f>
        <v/>
      </c>
      <c r="D97">
        <v>1315</v>
      </c>
      <c r="E97" t="s">
        <v>2701</v>
      </c>
      <c r="F97" t="s">
        <v>2702</v>
      </c>
      <c r="G97">
        <v>0</v>
      </c>
      <c r="H97" t="s">
        <v>519</v>
      </c>
      <c r="I97" t="s">
        <v>520</v>
      </c>
      <c r="J97">
        <v>5</v>
      </c>
      <c r="K97">
        <v>101</v>
      </c>
      <c r="L97" t="s">
        <v>2636</v>
      </c>
      <c r="M97" t="s">
        <v>2637</v>
      </c>
      <c r="N97" t="s">
        <v>2638</v>
      </c>
      <c r="O97" t="s">
        <v>524</v>
      </c>
      <c r="P97" t="s">
        <v>525</v>
      </c>
      <c r="Q97" t="s">
        <v>526</v>
      </c>
      <c r="R97" t="s">
        <v>527</v>
      </c>
      <c r="S97" t="s">
        <v>554</v>
      </c>
      <c r="T97" t="s">
        <v>555</v>
      </c>
      <c r="U97" t="s">
        <v>2645</v>
      </c>
      <c r="V97" t="s">
        <v>2646</v>
      </c>
      <c r="W97" t="s">
        <v>665</v>
      </c>
      <c r="X97" t="s">
        <v>666</v>
      </c>
      <c r="Y97" t="s">
        <v>29</v>
      </c>
      <c r="Z97">
        <v>28107</v>
      </c>
      <c r="AA97">
        <v>0</v>
      </c>
      <c r="AB97">
        <v>0</v>
      </c>
      <c r="AC97">
        <v>28107</v>
      </c>
      <c r="AD97">
        <v>0</v>
      </c>
      <c r="AE97">
        <v>0</v>
      </c>
      <c r="AF97" s="3">
        <v>22183.49</v>
      </c>
      <c r="AG97">
        <v>5923.51</v>
      </c>
      <c r="AH97">
        <v>78.930000000000007</v>
      </c>
      <c r="AI97" s="4">
        <f>AC97</f>
        <v>28107</v>
      </c>
      <c r="AJ97" s="4">
        <f t="shared" si="8"/>
        <v>29034.530999999999</v>
      </c>
      <c r="AK97" s="4">
        <f t="shared" si="9"/>
        <v>29963.635992</v>
      </c>
    </row>
    <row r="98" spans="1:37" x14ac:dyDescent="0.3">
      <c r="A98">
        <v>11415</v>
      </c>
      <c r="B98">
        <v>220000</v>
      </c>
      <c r="C98" t="str">
        <f>VLOOKUP(B98,[3]Report!$BX:$BY,2,0)</f>
        <v/>
      </c>
      <c r="D98">
        <v>1315</v>
      </c>
      <c r="E98" t="s">
        <v>2701</v>
      </c>
      <c r="F98" t="s">
        <v>2702</v>
      </c>
      <c r="G98">
        <v>0</v>
      </c>
      <c r="H98" t="s">
        <v>519</v>
      </c>
      <c r="I98" t="s">
        <v>520</v>
      </c>
      <c r="J98">
        <v>5</v>
      </c>
      <c r="K98">
        <v>101</v>
      </c>
      <c r="L98" t="s">
        <v>2636</v>
      </c>
      <c r="M98" t="s">
        <v>2637</v>
      </c>
      <c r="N98" t="s">
        <v>2638</v>
      </c>
      <c r="O98" t="s">
        <v>524</v>
      </c>
      <c r="P98" t="s">
        <v>525</v>
      </c>
      <c r="Q98" t="s">
        <v>526</v>
      </c>
      <c r="R98" t="s">
        <v>527</v>
      </c>
      <c r="S98" t="s">
        <v>554</v>
      </c>
      <c r="T98" t="s">
        <v>555</v>
      </c>
      <c r="U98" t="s">
        <v>2645</v>
      </c>
      <c r="V98" t="s">
        <v>2646</v>
      </c>
      <c r="W98" t="s">
        <v>675</v>
      </c>
      <c r="X98" t="s">
        <v>676</v>
      </c>
      <c r="Y98" t="s">
        <v>26</v>
      </c>
      <c r="Z98">
        <v>14524</v>
      </c>
      <c r="AA98">
        <v>0</v>
      </c>
      <c r="AB98">
        <v>0</v>
      </c>
      <c r="AC98">
        <v>14524</v>
      </c>
      <c r="AD98">
        <v>0</v>
      </c>
      <c r="AE98">
        <v>0</v>
      </c>
      <c r="AF98">
        <v>48277.38</v>
      </c>
      <c r="AG98">
        <v>-33753.379999999997</v>
      </c>
      <c r="AH98">
        <v>332.4</v>
      </c>
      <c r="AI98" s="4">
        <v>0</v>
      </c>
      <c r="AJ98" s="4">
        <f t="shared" si="8"/>
        <v>0</v>
      </c>
      <c r="AK98" s="4">
        <f t="shared" si="9"/>
        <v>0</v>
      </c>
    </row>
    <row r="99" spans="1:37" x14ac:dyDescent="0.3">
      <c r="A99">
        <v>11415</v>
      </c>
      <c r="B99">
        <v>220025</v>
      </c>
      <c r="C99" t="str">
        <f>VLOOKUP(B99,[3]Report!$BX:$BY,2,0)</f>
        <v/>
      </c>
      <c r="D99">
        <v>1315</v>
      </c>
      <c r="E99" t="s">
        <v>2701</v>
      </c>
      <c r="F99" t="s">
        <v>2702</v>
      </c>
      <c r="G99">
        <v>0</v>
      </c>
      <c r="H99" t="s">
        <v>519</v>
      </c>
      <c r="I99" t="s">
        <v>520</v>
      </c>
      <c r="J99">
        <v>5</v>
      </c>
      <c r="K99">
        <v>101</v>
      </c>
      <c r="L99" t="s">
        <v>2636</v>
      </c>
      <c r="M99" t="s">
        <v>2637</v>
      </c>
      <c r="N99" t="s">
        <v>2638</v>
      </c>
      <c r="O99" t="s">
        <v>524</v>
      </c>
      <c r="P99" t="s">
        <v>525</v>
      </c>
      <c r="Q99" t="s">
        <v>526</v>
      </c>
      <c r="R99" t="s">
        <v>527</v>
      </c>
      <c r="S99" t="s">
        <v>554</v>
      </c>
      <c r="T99" t="s">
        <v>555</v>
      </c>
      <c r="U99" t="s">
        <v>2645</v>
      </c>
      <c r="V99" t="s">
        <v>2646</v>
      </c>
      <c r="W99" t="s">
        <v>660</v>
      </c>
      <c r="X99" t="s">
        <v>661</v>
      </c>
      <c r="Y99" t="s">
        <v>26</v>
      </c>
      <c r="Z99">
        <v>617816</v>
      </c>
      <c r="AA99">
        <v>0</v>
      </c>
      <c r="AB99">
        <v>0</v>
      </c>
      <c r="AC99">
        <v>617816</v>
      </c>
      <c r="AD99">
        <v>0</v>
      </c>
      <c r="AE99">
        <v>0</v>
      </c>
      <c r="AF99">
        <v>303162.90000000002</v>
      </c>
      <c r="AG99">
        <v>314653.09999999998</v>
      </c>
      <c r="AH99">
        <v>49.07</v>
      </c>
      <c r="AI99" s="4">
        <v>0</v>
      </c>
      <c r="AJ99" s="4">
        <f t="shared" si="8"/>
        <v>0</v>
      </c>
      <c r="AK99" s="4">
        <f t="shared" si="9"/>
        <v>0</v>
      </c>
    </row>
    <row r="100" spans="1:37" x14ac:dyDescent="0.3">
      <c r="A100">
        <v>11415</v>
      </c>
      <c r="B100">
        <v>220014</v>
      </c>
      <c r="C100" t="str">
        <f>VLOOKUP(B100,[3]Report!$BX:$BY,2,0)</f>
        <v/>
      </c>
      <c r="D100">
        <v>1315</v>
      </c>
      <c r="E100" t="s">
        <v>2701</v>
      </c>
      <c r="F100" t="s">
        <v>2702</v>
      </c>
      <c r="G100">
        <v>0</v>
      </c>
      <c r="H100" t="s">
        <v>519</v>
      </c>
      <c r="I100" t="s">
        <v>520</v>
      </c>
      <c r="J100">
        <v>5</v>
      </c>
      <c r="K100">
        <v>101</v>
      </c>
      <c r="L100" t="s">
        <v>2636</v>
      </c>
      <c r="M100" t="s">
        <v>2637</v>
      </c>
      <c r="N100" t="s">
        <v>2638</v>
      </c>
      <c r="O100" t="s">
        <v>524</v>
      </c>
      <c r="P100" t="s">
        <v>525</v>
      </c>
      <c r="Q100" t="s">
        <v>526</v>
      </c>
      <c r="R100" t="s">
        <v>527</v>
      </c>
      <c r="S100" t="s">
        <v>554</v>
      </c>
      <c r="T100" t="s">
        <v>555</v>
      </c>
      <c r="U100" t="s">
        <v>2645</v>
      </c>
      <c r="V100" t="s">
        <v>2646</v>
      </c>
      <c r="W100" t="s">
        <v>652</v>
      </c>
      <c r="X100" t="s">
        <v>653</v>
      </c>
      <c r="Y100" t="s">
        <v>26</v>
      </c>
      <c r="Z100">
        <v>2951599</v>
      </c>
      <c r="AA100">
        <v>0</v>
      </c>
      <c r="AB100">
        <v>0</v>
      </c>
      <c r="AC100">
        <v>2951599</v>
      </c>
      <c r="AD100">
        <v>0</v>
      </c>
      <c r="AE100">
        <v>0</v>
      </c>
      <c r="AF100">
        <v>1443428.91</v>
      </c>
      <c r="AG100">
        <v>1508170.09</v>
      </c>
      <c r="AH100">
        <v>48.9</v>
      </c>
      <c r="AI100" s="4">
        <v>0</v>
      </c>
      <c r="AJ100" s="4">
        <f t="shared" si="8"/>
        <v>0</v>
      </c>
      <c r="AK100" s="4">
        <f t="shared" si="9"/>
        <v>0</v>
      </c>
    </row>
    <row r="101" spans="1:37" x14ac:dyDescent="0.3">
      <c r="A101">
        <v>11415</v>
      </c>
      <c r="B101">
        <v>232827</v>
      </c>
      <c r="C101" t="str">
        <f>VLOOKUP(B101,[3]Report!$BX:$BY,2,0)</f>
        <v/>
      </c>
      <c r="D101">
        <v>1315</v>
      </c>
      <c r="E101" t="s">
        <v>2701</v>
      </c>
      <c r="F101" t="s">
        <v>2702</v>
      </c>
      <c r="G101">
        <v>0</v>
      </c>
      <c r="H101" t="s">
        <v>519</v>
      </c>
      <c r="I101" t="s">
        <v>520</v>
      </c>
      <c r="J101">
        <v>5</v>
      </c>
      <c r="K101">
        <v>101</v>
      </c>
      <c r="L101" t="s">
        <v>2636</v>
      </c>
      <c r="M101" t="s">
        <v>2637</v>
      </c>
      <c r="N101" t="s">
        <v>2638</v>
      </c>
      <c r="O101" t="s">
        <v>524</v>
      </c>
      <c r="P101" t="s">
        <v>525</v>
      </c>
      <c r="Q101" t="s">
        <v>526</v>
      </c>
      <c r="R101" t="s">
        <v>527</v>
      </c>
      <c r="S101" t="s">
        <v>554</v>
      </c>
      <c r="T101" t="s">
        <v>555</v>
      </c>
      <c r="U101" t="s">
        <v>2645</v>
      </c>
      <c r="V101" t="s">
        <v>2646</v>
      </c>
      <c r="W101" t="s">
        <v>662</v>
      </c>
      <c r="X101" t="s">
        <v>663</v>
      </c>
      <c r="Y101" t="s">
        <v>26</v>
      </c>
      <c r="Z101">
        <v>82512</v>
      </c>
      <c r="AA101">
        <v>0</v>
      </c>
      <c r="AB101">
        <v>0</v>
      </c>
      <c r="AC101">
        <v>82512</v>
      </c>
      <c r="AD101">
        <v>0</v>
      </c>
      <c r="AE101">
        <v>0</v>
      </c>
      <c r="AF101">
        <v>0</v>
      </c>
      <c r="AG101">
        <v>82512</v>
      </c>
      <c r="AH101">
        <v>0</v>
      </c>
      <c r="AI101" s="4">
        <v>0</v>
      </c>
      <c r="AJ101" s="4">
        <f t="shared" si="8"/>
        <v>0</v>
      </c>
      <c r="AK101" s="4">
        <f t="shared" si="9"/>
        <v>0</v>
      </c>
    </row>
    <row r="102" spans="1:37" x14ac:dyDescent="0.3">
      <c r="A102">
        <v>11415</v>
      </c>
      <c r="B102">
        <v>220001</v>
      </c>
      <c r="C102" t="str">
        <f>VLOOKUP(B102,[3]Report!$BX:$BY,2,0)</f>
        <v/>
      </c>
      <c r="D102">
        <v>1315</v>
      </c>
      <c r="E102" t="s">
        <v>2701</v>
      </c>
      <c r="F102" t="s">
        <v>2702</v>
      </c>
      <c r="G102">
        <v>0</v>
      </c>
      <c r="H102" t="s">
        <v>519</v>
      </c>
      <c r="I102" t="s">
        <v>520</v>
      </c>
      <c r="J102">
        <v>5</v>
      </c>
      <c r="K102">
        <v>101</v>
      </c>
      <c r="L102" t="s">
        <v>2636</v>
      </c>
      <c r="M102" t="s">
        <v>2637</v>
      </c>
      <c r="N102" t="s">
        <v>2638</v>
      </c>
      <c r="O102" t="s">
        <v>524</v>
      </c>
      <c r="P102" t="s">
        <v>525</v>
      </c>
      <c r="Q102" t="s">
        <v>526</v>
      </c>
      <c r="R102" t="s">
        <v>527</v>
      </c>
      <c r="S102" t="s">
        <v>554</v>
      </c>
      <c r="T102" t="s">
        <v>555</v>
      </c>
      <c r="U102" t="s">
        <v>2645</v>
      </c>
      <c r="V102" t="s">
        <v>2646</v>
      </c>
      <c r="W102" t="s">
        <v>2619</v>
      </c>
      <c r="X102" t="s">
        <v>2620</v>
      </c>
      <c r="Y102" t="s">
        <v>26</v>
      </c>
      <c r="Z102">
        <v>241003</v>
      </c>
      <c r="AA102">
        <v>0</v>
      </c>
      <c r="AB102">
        <v>0</v>
      </c>
      <c r="AC102">
        <v>241003</v>
      </c>
      <c r="AD102">
        <v>0</v>
      </c>
      <c r="AE102">
        <v>0</v>
      </c>
      <c r="AF102">
        <v>126899.97</v>
      </c>
      <c r="AG102">
        <v>114103.03</v>
      </c>
      <c r="AH102">
        <v>52.65</v>
      </c>
      <c r="AI102" s="4">
        <v>0</v>
      </c>
      <c r="AJ102" s="4">
        <f t="shared" si="8"/>
        <v>0</v>
      </c>
      <c r="AK102" s="4">
        <f t="shared" si="9"/>
        <v>0</v>
      </c>
    </row>
    <row r="103" spans="1:37" x14ac:dyDescent="0.3">
      <c r="A103">
        <v>11415</v>
      </c>
      <c r="B103">
        <v>220082</v>
      </c>
      <c r="C103" t="str">
        <f>VLOOKUP(B103,[3]Report!$BX:$BY,2,0)</f>
        <v/>
      </c>
      <c r="D103">
        <v>1315</v>
      </c>
      <c r="E103" t="s">
        <v>2701</v>
      </c>
      <c r="F103" t="s">
        <v>2702</v>
      </c>
      <c r="G103">
        <v>0</v>
      </c>
      <c r="H103" t="s">
        <v>519</v>
      </c>
      <c r="I103" t="s">
        <v>520</v>
      </c>
      <c r="J103">
        <v>5</v>
      </c>
      <c r="K103">
        <v>101</v>
      </c>
      <c r="L103" t="s">
        <v>2636</v>
      </c>
      <c r="M103" t="s">
        <v>2637</v>
      </c>
      <c r="N103" t="s">
        <v>2638</v>
      </c>
      <c r="O103" t="s">
        <v>524</v>
      </c>
      <c r="P103" t="s">
        <v>525</v>
      </c>
      <c r="Q103" t="s">
        <v>526</v>
      </c>
      <c r="R103" t="s">
        <v>527</v>
      </c>
      <c r="S103" t="s">
        <v>554</v>
      </c>
      <c r="T103" t="s">
        <v>555</v>
      </c>
      <c r="U103" t="s">
        <v>2645</v>
      </c>
      <c r="V103" t="s">
        <v>2646</v>
      </c>
      <c r="W103" t="s">
        <v>595</v>
      </c>
      <c r="X103" t="s">
        <v>596</v>
      </c>
      <c r="Y103" t="s">
        <v>29</v>
      </c>
      <c r="Z103">
        <v>40153</v>
      </c>
      <c r="AA103">
        <v>0</v>
      </c>
      <c r="AB103">
        <v>0</v>
      </c>
      <c r="AC103">
        <v>40153</v>
      </c>
      <c r="AD103">
        <v>0</v>
      </c>
      <c r="AE103">
        <v>0</v>
      </c>
      <c r="AF103" s="3">
        <v>39347</v>
      </c>
      <c r="AG103">
        <v>806</v>
      </c>
      <c r="AH103">
        <v>97.99</v>
      </c>
      <c r="AI103" s="4">
        <f>AC103</f>
        <v>40153</v>
      </c>
      <c r="AJ103" s="4">
        <f t="shared" si="8"/>
        <v>41478.048999999999</v>
      </c>
      <c r="AK103" s="4">
        <f t="shared" si="9"/>
        <v>42805.346568000001</v>
      </c>
    </row>
    <row r="104" spans="1:37" x14ac:dyDescent="0.3">
      <c r="A104">
        <v>11416</v>
      </c>
      <c r="B104">
        <v>220049</v>
      </c>
      <c r="C104" t="str">
        <f>VLOOKUP(B104,[3]Report!$BX:$BY,2,0)</f>
        <v/>
      </c>
      <c r="D104">
        <v>1316</v>
      </c>
      <c r="E104" t="s">
        <v>2703</v>
      </c>
      <c r="F104" t="s">
        <v>2704</v>
      </c>
      <c r="G104">
        <v>0</v>
      </c>
      <c r="H104" t="s">
        <v>519</v>
      </c>
      <c r="I104" t="s">
        <v>520</v>
      </c>
      <c r="J104">
        <v>5</v>
      </c>
      <c r="K104">
        <v>101</v>
      </c>
      <c r="L104" t="s">
        <v>2636</v>
      </c>
      <c r="M104" t="s">
        <v>2637</v>
      </c>
      <c r="N104" t="s">
        <v>2638</v>
      </c>
      <c r="O104" t="s">
        <v>524</v>
      </c>
      <c r="P104" t="s">
        <v>525</v>
      </c>
      <c r="Q104" t="s">
        <v>526</v>
      </c>
      <c r="R104" t="s">
        <v>527</v>
      </c>
      <c r="S104" t="s">
        <v>2621</v>
      </c>
      <c r="T104" t="s">
        <v>2622</v>
      </c>
      <c r="U104" t="s">
        <v>2645</v>
      </c>
      <c r="V104" t="s">
        <v>2646</v>
      </c>
      <c r="W104" t="s">
        <v>532</v>
      </c>
      <c r="X104" t="s">
        <v>533</v>
      </c>
      <c r="Y104" t="s">
        <v>28</v>
      </c>
      <c r="Z104">
        <v>1273123</v>
      </c>
      <c r="AA104">
        <v>0</v>
      </c>
      <c r="AB104">
        <v>0</v>
      </c>
      <c r="AC104">
        <v>1273123</v>
      </c>
      <c r="AD104">
        <v>24816</v>
      </c>
      <c r="AE104">
        <v>29276</v>
      </c>
      <c r="AF104">
        <v>444242.56</v>
      </c>
      <c r="AG104">
        <v>774788.44</v>
      </c>
      <c r="AH104">
        <v>34.89</v>
      </c>
      <c r="AI104" s="4">
        <f t="shared" ref="AI104:AI107" si="12">AC104</f>
        <v>1273123</v>
      </c>
      <c r="AJ104" s="4">
        <f t="shared" si="8"/>
        <v>1315136.0589999999</v>
      </c>
      <c r="AK104" s="4">
        <f t="shared" si="9"/>
        <v>1357220.412888</v>
      </c>
    </row>
    <row r="105" spans="1:37" x14ac:dyDescent="0.3">
      <c r="A105">
        <v>11417</v>
      </c>
      <c r="B105">
        <v>220037</v>
      </c>
      <c r="C105" t="str">
        <f>VLOOKUP(B105,[3]Report!$BX:$BY,2,0)</f>
        <v/>
      </c>
      <c r="D105">
        <v>1317</v>
      </c>
      <c r="E105" t="s">
        <v>2705</v>
      </c>
      <c r="F105" t="s">
        <v>2706</v>
      </c>
      <c r="G105">
        <v>0</v>
      </c>
      <c r="H105" t="s">
        <v>519</v>
      </c>
      <c r="I105" t="s">
        <v>520</v>
      </c>
      <c r="J105">
        <v>5</v>
      </c>
      <c r="K105">
        <v>101</v>
      </c>
      <c r="L105" t="s">
        <v>2636</v>
      </c>
      <c r="M105" t="s">
        <v>2637</v>
      </c>
      <c r="N105" t="s">
        <v>2638</v>
      </c>
      <c r="O105" t="s">
        <v>524</v>
      </c>
      <c r="P105" t="s">
        <v>525</v>
      </c>
      <c r="Q105" t="s">
        <v>526</v>
      </c>
      <c r="R105" t="s">
        <v>527</v>
      </c>
      <c r="S105" t="s">
        <v>539</v>
      </c>
      <c r="T105" t="s">
        <v>540</v>
      </c>
      <c r="U105" t="s">
        <v>2645</v>
      </c>
      <c r="V105" t="s">
        <v>2646</v>
      </c>
      <c r="W105" t="s">
        <v>532</v>
      </c>
      <c r="X105" t="s">
        <v>533</v>
      </c>
      <c r="Y105" t="s">
        <v>28</v>
      </c>
      <c r="Z105">
        <v>789</v>
      </c>
      <c r="AA105">
        <v>0</v>
      </c>
      <c r="AB105">
        <v>0</v>
      </c>
      <c r="AC105">
        <v>789</v>
      </c>
      <c r="AD105">
        <v>0</v>
      </c>
      <c r="AE105">
        <v>0</v>
      </c>
      <c r="AF105">
        <v>0</v>
      </c>
      <c r="AG105">
        <v>789</v>
      </c>
      <c r="AH105">
        <v>0</v>
      </c>
      <c r="AI105" s="4">
        <f t="shared" si="12"/>
        <v>789</v>
      </c>
      <c r="AJ105" s="4">
        <f t="shared" si="8"/>
        <v>815.03699999999992</v>
      </c>
      <c r="AK105" s="4">
        <f t="shared" si="9"/>
        <v>841.11818399999993</v>
      </c>
    </row>
    <row r="106" spans="1:37" x14ac:dyDescent="0.3">
      <c r="A106">
        <v>11418</v>
      </c>
      <c r="B106">
        <v>220050</v>
      </c>
      <c r="C106" t="str">
        <f>VLOOKUP(B106,[3]Report!$BX:$BY,2,0)</f>
        <v/>
      </c>
      <c r="D106">
        <v>1318</v>
      </c>
      <c r="E106" t="s">
        <v>2707</v>
      </c>
      <c r="F106" t="s">
        <v>2708</v>
      </c>
      <c r="G106">
        <v>0</v>
      </c>
      <c r="H106" t="s">
        <v>519</v>
      </c>
      <c r="I106" t="s">
        <v>520</v>
      </c>
      <c r="J106">
        <v>5</v>
      </c>
      <c r="K106">
        <v>101</v>
      </c>
      <c r="L106" t="s">
        <v>2636</v>
      </c>
      <c r="M106" t="s">
        <v>2637</v>
      </c>
      <c r="N106" t="s">
        <v>2638</v>
      </c>
      <c r="O106" t="s">
        <v>524</v>
      </c>
      <c r="P106" t="s">
        <v>525</v>
      </c>
      <c r="Q106" t="s">
        <v>526</v>
      </c>
      <c r="R106" t="s">
        <v>527</v>
      </c>
      <c r="S106" t="s">
        <v>528</v>
      </c>
      <c r="T106" t="s">
        <v>529</v>
      </c>
      <c r="U106" t="s">
        <v>2645</v>
      </c>
      <c r="V106" t="s">
        <v>2646</v>
      </c>
      <c r="W106" t="s">
        <v>532</v>
      </c>
      <c r="X106" t="s">
        <v>533</v>
      </c>
      <c r="Y106" t="s">
        <v>28</v>
      </c>
      <c r="Z106">
        <v>60000</v>
      </c>
      <c r="AA106">
        <v>0</v>
      </c>
      <c r="AB106">
        <v>0</v>
      </c>
      <c r="AC106">
        <v>60000</v>
      </c>
      <c r="AD106">
        <v>0</v>
      </c>
      <c r="AE106">
        <v>0</v>
      </c>
      <c r="AF106">
        <v>0</v>
      </c>
      <c r="AG106">
        <v>60000</v>
      </c>
      <c r="AH106">
        <v>0</v>
      </c>
      <c r="AI106" s="4">
        <f t="shared" si="12"/>
        <v>60000</v>
      </c>
      <c r="AJ106" s="4">
        <f t="shared" si="8"/>
        <v>61979.999999999993</v>
      </c>
      <c r="AK106" s="4">
        <f t="shared" si="9"/>
        <v>63963.359999999993</v>
      </c>
    </row>
    <row r="107" spans="1:37" x14ac:dyDescent="0.3">
      <c r="A107">
        <v>11419</v>
      </c>
      <c r="B107">
        <v>231638</v>
      </c>
      <c r="C107" t="str">
        <f>VLOOKUP(B107,[3]Report!$BX:$BY,2,0)</f>
        <v/>
      </c>
      <c r="D107">
        <v>1319</v>
      </c>
      <c r="E107" t="s">
        <v>2709</v>
      </c>
      <c r="F107" t="s">
        <v>2710</v>
      </c>
      <c r="G107">
        <v>0</v>
      </c>
      <c r="H107" t="s">
        <v>519</v>
      </c>
      <c r="I107" t="s">
        <v>520</v>
      </c>
      <c r="J107">
        <v>5</v>
      </c>
      <c r="K107">
        <v>101</v>
      </c>
      <c r="L107" t="s">
        <v>2636</v>
      </c>
      <c r="M107" t="s">
        <v>2637</v>
      </c>
      <c r="N107" t="s">
        <v>2638</v>
      </c>
      <c r="O107" t="s">
        <v>524</v>
      </c>
      <c r="P107" t="s">
        <v>525</v>
      </c>
      <c r="Q107" t="s">
        <v>526</v>
      </c>
      <c r="R107" t="s">
        <v>527</v>
      </c>
      <c r="S107" t="s">
        <v>554</v>
      </c>
      <c r="T107" t="s">
        <v>555</v>
      </c>
      <c r="U107" t="s">
        <v>2645</v>
      </c>
      <c r="V107" t="s">
        <v>2646</v>
      </c>
      <c r="W107" t="s">
        <v>532</v>
      </c>
      <c r="X107" t="s">
        <v>533</v>
      </c>
      <c r="Y107" t="s">
        <v>28</v>
      </c>
      <c r="Z107">
        <v>4800094</v>
      </c>
      <c r="AA107">
        <v>2000000</v>
      </c>
      <c r="AB107">
        <v>0</v>
      </c>
      <c r="AC107">
        <v>6800094</v>
      </c>
      <c r="AD107">
        <v>600114.48</v>
      </c>
      <c r="AE107">
        <v>1494216.37</v>
      </c>
      <c r="AF107">
        <v>2100851.56</v>
      </c>
      <c r="AG107">
        <v>2604911.59</v>
      </c>
      <c r="AH107">
        <v>30.89</v>
      </c>
      <c r="AI107" s="4">
        <f t="shared" si="12"/>
        <v>6800094</v>
      </c>
      <c r="AJ107" s="4">
        <f t="shared" si="8"/>
        <v>7024497.101999999</v>
      </c>
      <c r="AK107" s="4">
        <f t="shared" si="9"/>
        <v>7249281.0092639988</v>
      </c>
    </row>
    <row r="108" spans="1:37" x14ac:dyDescent="0.3">
      <c r="A108">
        <v>11420</v>
      </c>
      <c r="B108">
        <v>220089</v>
      </c>
      <c r="C108" t="str">
        <f>VLOOKUP(B108,[3]Report!$BX:$BY,2,0)</f>
        <v/>
      </c>
      <c r="D108">
        <v>1320</v>
      </c>
      <c r="E108" t="s">
        <v>2711</v>
      </c>
      <c r="F108" t="s">
        <v>2712</v>
      </c>
      <c r="G108">
        <v>0</v>
      </c>
      <c r="H108" t="s">
        <v>519</v>
      </c>
      <c r="I108" t="s">
        <v>520</v>
      </c>
      <c r="J108">
        <v>5</v>
      </c>
      <c r="K108">
        <v>101</v>
      </c>
      <c r="L108" t="s">
        <v>2636</v>
      </c>
      <c r="M108" t="s">
        <v>2637</v>
      </c>
      <c r="N108" t="s">
        <v>2638</v>
      </c>
      <c r="O108" t="s">
        <v>524</v>
      </c>
      <c r="P108" t="s">
        <v>525</v>
      </c>
      <c r="Q108" t="s">
        <v>526</v>
      </c>
      <c r="R108" t="s">
        <v>527</v>
      </c>
      <c r="S108" t="s">
        <v>554</v>
      </c>
      <c r="T108" t="s">
        <v>555</v>
      </c>
      <c r="U108" t="s">
        <v>2645</v>
      </c>
      <c r="V108" t="s">
        <v>2646</v>
      </c>
      <c r="W108" t="s">
        <v>2284</v>
      </c>
      <c r="X108" t="s">
        <v>2285</v>
      </c>
      <c r="Y108" t="s">
        <v>29</v>
      </c>
      <c r="Z108">
        <v>9863</v>
      </c>
      <c r="AA108">
        <v>0</v>
      </c>
      <c r="AB108">
        <v>0</v>
      </c>
      <c r="AC108">
        <v>9863</v>
      </c>
      <c r="AD108">
        <v>0</v>
      </c>
      <c r="AE108">
        <v>0</v>
      </c>
      <c r="AF108" s="3">
        <v>0</v>
      </c>
      <c r="AG108">
        <v>9863</v>
      </c>
      <c r="AH108">
        <v>0</v>
      </c>
      <c r="AI108" s="4">
        <f t="shared" ref="AI108:AI110" si="13">AC108</f>
        <v>9863</v>
      </c>
      <c r="AJ108" s="4">
        <f t="shared" si="8"/>
        <v>10188.478999999999</v>
      </c>
      <c r="AK108" s="4">
        <f t="shared" si="9"/>
        <v>10514.510328</v>
      </c>
    </row>
    <row r="109" spans="1:37" x14ac:dyDescent="0.3">
      <c r="A109">
        <v>11420</v>
      </c>
      <c r="B109">
        <v>220075</v>
      </c>
      <c r="C109" t="str">
        <f>VLOOKUP(B109,[3]Report!$BX:$BY,2,0)</f>
        <v/>
      </c>
      <c r="D109">
        <v>1320</v>
      </c>
      <c r="E109" t="s">
        <v>2711</v>
      </c>
      <c r="F109" t="s">
        <v>2712</v>
      </c>
      <c r="G109">
        <v>0</v>
      </c>
      <c r="H109" t="s">
        <v>519</v>
      </c>
      <c r="I109" t="s">
        <v>520</v>
      </c>
      <c r="J109">
        <v>5</v>
      </c>
      <c r="K109">
        <v>101</v>
      </c>
      <c r="L109" t="s">
        <v>2636</v>
      </c>
      <c r="M109" t="s">
        <v>2637</v>
      </c>
      <c r="N109" t="s">
        <v>2638</v>
      </c>
      <c r="O109" t="s">
        <v>524</v>
      </c>
      <c r="P109" t="s">
        <v>525</v>
      </c>
      <c r="Q109" t="s">
        <v>526</v>
      </c>
      <c r="R109" t="s">
        <v>527</v>
      </c>
      <c r="S109" t="s">
        <v>554</v>
      </c>
      <c r="T109" t="s">
        <v>555</v>
      </c>
      <c r="U109" t="s">
        <v>2645</v>
      </c>
      <c r="V109" t="s">
        <v>2646</v>
      </c>
      <c r="W109" t="s">
        <v>944</v>
      </c>
      <c r="X109" t="s">
        <v>945</v>
      </c>
      <c r="Y109" t="s">
        <v>29</v>
      </c>
      <c r="Z109">
        <v>4331</v>
      </c>
      <c r="AA109">
        <v>0</v>
      </c>
      <c r="AB109">
        <v>0</v>
      </c>
      <c r="AC109">
        <v>4331</v>
      </c>
      <c r="AD109">
        <v>0</v>
      </c>
      <c r="AE109">
        <v>0</v>
      </c>
      <c r="AF109" s="3">
        <v>0</v>
      </c>
      <c r="AG109">
        <v>4331</v>
      </c>
      <c r="AH109">
        <v>0</v>
      </c>
      <c r="AI109" s="4">
        <f t="shared" si="13"/>
        <v>4331</v>
      </c>
      <c r="AJ109" s="4">
        <f t="shared" si="8"/>
        <v>4473.9229999999998</v>
      </c>
      <c r="AK109" s="4">
        <f t="shared" si="9"/>
        <v>4617.0885360000002</v>
      </c>
    </row>
    <row r="110" spans="1:37" x14ac:dyDescent="0.3">
      <c r="A110">
        <v>11420</v>
      </c>
      <c r="B110">
        <v>220083</v>
      </c>
      <c r="C110" t="str">
        <f>VLOOKUP(B110,[3]Report!$BX:$BY,2,0)</f>
        <v/>
      </c>
      <c r="D110">
        <v>1320</v>
      </c>
      <c r="E110" t="s">
        <v>2711</v>
      </c>
      <c r="F110" t="s">
        <v>2712</v>
      </c>
      <c r="G110">
        <v>0</v>
      </c>
      <c r="H110" t="s">
        <v>519</v>
      </c>
      <c r="I110" t="s">
        <v>520</v>
      </c>
      <c r="J110">
        <v>5</v>
      </c>
      <c r="K110">
        <v>101</v>
      </c>
      <c r="L110" t="s">
        <v>2636</v>
      </c>
      <c r="M110" t="s">
        <v>2637</v>
      </c>
      <c r="N110" t="s">
        <v>2638</v>
      </c>
      <c r="O110" t="s">
        <v>524</v>
      </c>
      <c r="P110" t="s">
        <v>525</v>
      </c>
      <c r="Q110" t="s">
        <v>526</v>
      </c>
      <c r="R110" t="s">
        <v>527</v>
      </c>
      <c r="S110" t="s">
        <v>554</v>
      </c>
      <c r="T110" t="s">
        <v>555</v>
      </c>
      <c r="U110" t="s">
        <v>2645</v>
      </c>
      <c r="V110" t="s">
        <v>2646</v>
      </c>
      <c r="W110" t="s">
        <v>588</v>
      </c>
      <c r="X110" t="s">
        <v>589</v>
      </c>
      <c r="Y110" t="s">
        <v>29</v>
      </c>
      <c r="Z110">
        <v>10056</v>
      </c>
      <c r="AA110">
        <v>0</v>
      </c>
      <c r="AB110">
        <v>0</v>
      </c>
      <c r="AC110">
        <v>10056</v>
      </c>
      <c r="AD110">
        <v>0</v>
      </c>
      <c r="AE110">
        <v>0</v>
      </c>
      <c r="AF110" s="3">
        <v>8243.48</v>
      </c>
      <c r="AG110">
        <v>1812.52</v>
      </c>
      <c r="AH110">
        <v>81.98</v>
      </c>
      <c r="AI110" s="4">
        <f t="shared" si="13"/>
        <v>10056</v>
      </c>
      <c r="AJ110" s="4">
        <f t="shared" si="8"/>
        <v>10387.848</v>
      </c>
      <c r="AK110" s="4">
        <f t="shared" si="9"/>
        <v>10720.259136000001</v>
      </c>
    </row>
    <row r="111" spans="1:37" x14ac:dyDescent="0.3">
      <c r="A111">
        <v>11420</v>
      </c>
      <c r="B111">
        <v>220031</v>
      </c>
      <c r="C111" t="str">
        <f>VLOOKUP(B111,[3]Report!$BX:$BY,2,0)</f>
        <v/>
      </c>
      <c r="D111">
        <v>1320</v>
      </c>
      <c r="E111" t="s">
        <v>2711</v>
      </c>
      <c r="F111" t="s">
        <v>2712</v>
      </c>
      <c r="G111">
        <v>0</v>
      </c>
      <c r="H111" t="s">
        <v>519</v>
      </c>
      <c r="I111" t="s">
        <v>520</v>
      </c>
      <c r="J111">
        <v>5</v>
      </c>
      <c r="K111">
        <v>101</v>
      </c>
      <c r="L111" t="s">
        <v>2636</v>
      </c>
      <c r="M111" t="s">
        <v>2637</v>
      </c>
      <c r="N111" t="s">
        <v>2638</v>
      </c>
      <c r="O111" t="s">
        <v>524</v>
      </c>
      <c r="P111" t="s">
        <v>525</v>
      </c>
      <c r="Q111" t="s">
        <v>526</v>
      </c>
      <c r="R111" t="s">
        <v>527</v>
      </c>
      <c r="S111" t="s">
        <v>554</v>
      </c>
      <c r="T111" t="s">
        <v>555</v>
      </c>
      <c r="U111" t="s">
        <v>2645</v>
      </c>
      <c r="V111" t="s">
        <v>2646</v>
      </c>
      <c r="W111" t="s">
        <v>706</v>
      </c>
      <c r="X111" t="s">
        <v>707</v>
      </c>
      <c r="Y111" t="s">
        <v>28</v>
      </c>
      <c r="Z111">
        <v>4496</v>
      </c>
      <c r="AA111">
        <v>0</v>
      </c>
      <c r="AB111">
        <v>0</v>
      </c>
      <c r="AC111">
        <v>4496</v>
      </c>
      <c r="AD111">
        <v>0</v>
      </c>
      <c r="AE111">
        <v>0</v>
      </c>
      <c r="AF111">
        <v>0</v>
      </c>
      <c r="AG111">
        <v>4496</v>
      </c>
      <c r="AH111">
        <v>0</v>
      </c>
      <c r="AI111" s="4">
        <f>AC111</f>
        <v>4496</v>
      </c>
      <c r="AJ111" s="4">
        <f t="shared" si="8"/>
        <v>4644.3679999999995</v>
      </c>
      <c r="AK111" s="4">
        <f t="shared" si="9"/>
        <v>4792.9877759999999</v>
      </c>
    </row>
    <row r="112" spans="1:37" x14ac:dyDescent="0.3">
      <c r="A112">
        <v>11420</v>
      </c>
      <c r="B112">
        <v>220067</v>
      </c>
      <c r="C112" t="str">
        <f>VLOOKUP(B112,[3]Report!$BX:$BY,2,0)</f>
        <v/>
      </c>
      <c r="D112">
        <v>1320</v>
      </c>
      <c r="E112" t="s">
        <v>2711</v>
      </c>
      <c r="F112" t="s">
        <v>2712</v>
      </c>
      <c r="G112">
        <v>0</v>
      </c>
      <c r="H112" t="s">
        <v>519</v>
      </c>
      <c r="I112" t="s">
        <v>520</v>
      </c>
      <c r="J112">
        <v>5</v>
      </c>
      <c r="K112">
        <v>101</v>
      </c>
      <c r="L112" t="s">
        <v>2636</v>
      </c>
      <c r="M112" t="s">
        <v>2637</v>
      </c>
      <c r="N112" t="s">
        <v>2638</v>
      </c>
      <c r="O112" t="s">
        <v>524</v>
      </c>
      <c r="P112" t="s">
        <v>525</v>
      </c>
      <c r="Q112" t="s">
        <v>526</v>
      </c>
      <c r="R112" t="s">
        <v>527</v>
      </c>
      <c r="S112" t="s">
        <v>554</v>
      </c>
      <c r="T112" t="s">
        <v>555</v>
      </c>
      <c r="U112" t="s">
        <v>2645</v>
      </c>
      <c r="V112" t="s">
        <v>2646</v>
      </c>
      <c r="W112" t="s">
        <v>1136</v>
      </c>
      <c r="X112" t="s">
        <v>1137</v>
      </c>
      <c r="Y112" t="s">
        <v>29</v>
      </c>
      <c r="Z112">
        <v>235675</v>
      </c>
      <c r="AA112">
        <v>0</v>
      </c>
      <c r="AB112">
        <v>0</v>
      </c>
      <c r="AC112">
        <v>235675</v>
      </c>
      <c r="AD112">
        <v>0</v>
      </c>
      <c r="AE112">
        <v>0</v>
      </c>
      <c r="AF112" s="3">
        <v>0</v>
      </c>
      <c r="AG112">
        <v>235675</v>
      </c>
      <c r="AH112">
        <v>0</v>
      </c>
      <c r="AI112" s="4">
        <f t="shared" ref="AI112:AI115" si="14">AC112</f>
        <v>235675</v>
      </c>
      <c r="AJ112" s="4">
        <f t="shared" si="8"/>
        <v>243452.27499999999</v>
      </c>
      <c r="AK112" s="4">
        <f t="shared" si="9"/>
        <v>251242.74780000001</v>
      </c>
    </row>
    <row r="113" spans="1:37" x14ac:dyDescent="0.3">
      <c r="A113">
        <v>11420</v>
      </c>
      <c r="B113">
        <v>220059</v>
      </c>
      <c r="C113" t="str">
        <f>VLOOKUP(B113,[3]Report!$BX:$BY,2,0)</f>
        <v/>
      </c>
      <c r="D113">
        <v>1320</v>
      </c>
      <c r="E113" t="s">
        <v>2711</v>
      </c>
      <c r="F113" t="s">
        <v>2712</v>
      </c>
      <c r="G113">
        <v>0</v>
      </c>
      <c r="H113" t="s">
        <v>519</v>
      </c>
      <c r="I113" t="s">
        <v>520</v>
      </c>
      <c r="J113">
        <v>5</v>
      </c>
      <c r="K113">
        <v>101</v>
      </c>
      <c r="L113" t="s">
        <v>2636</v>
      </c>
      <c r="M113" t="s">
        <v>2637</v>
      </c>
      <c r="N113" t="s">
        <v>2638</v>
      </c>
      <c r="O113" t="s">
        <v>524</v>
      </c>
      <c r="P113" t="s">
        <v>525</v>
      </c>
      <c r="Q113" t="s">
        <v>526</v>
      </c>
      <c r="R113" t="s">
        <v>527</v>
      </c>
      <c r="S113" t="s">
        <v>554</v>
      </c>
      <c r="T113" t="s">
        <v>555</v>
      </c>
      <c r="U113" t="s">
        <v>2645</v>
      </c>
      <c r="V113" t="s">
        <v>2646</v>
      </c>
      <c r="W113" t="s">
        <v>590</v>
      </c>
      <c r="X113" t="s">
        <v>591</v>
      </c>
      <c r="Y113" t="s">
        <v>29</v>
      </c>
      <c r="Z113">
        <v>1000</v>
      </c>
      <c r="AA113">
        <v>0</v>
      </c>
      <c r="AB113">
        <v>0</v>
      </c>
      <c r="AC113">
        <v>1000</v>
      </c>
      <c r="AD113">
        <v>0</v>
      </c>
      <c r="AE113">
        <v>0</v>
      </c>
      <c r="AF113" s="3">
        <v>0</v>
      </c>
      <c r="AG113">
        <v>1000</v>
      </c>
      <c r="AH113">
        <v>0</v>
      </c>
      <c r="AI113" s="4">
        <f t="shared" si="14"/>
        <v>1000</v>
      </c>
      <c r="AJ113" s="4">
        <f t="shared" si="8"/>
        <v>1033</v>
      </c>
      <c r="AK113" s="4">
        <f t="shared" si="9"/>
        <v>1066.056</v>
      </c>
    </row>
    <row r="114" spans="1:37" x14ac:dyDescent="0.3">
      <c r="A114">
        <v>11420</v>
      </c>
      <c r="B114">
        <v>220068</v>
      </c>
      <c r="C114" t="str">
        <f>VLOOKUP(B114,[3]Report!$BX:$BY,2,0)</f>
        <v/>
      </c>
      <c r="D114">
        <v>1320</v>
      </c>
      <c r="E114" t="s">
        <v>2711</v>
      </c>
      <c r="F114" t="s">
        <v>2712</v>
      </c>
      <c r="G114">
        <v>0</v>
      </c>
      <c r="H114" t="s">
        <v>519</v>
      </c>
      <c r="I114" t="s">
        <v>520</v>
      </c>
      <c r="J114">
        <v>5</v>
      </c>
      <c r="K114">
        <v>101</v>
      </c>
      <c r="L114" t="s">
        <v>2636</v>
      </c>
      <c r="M114" t="s">
        <v>2637</v>
      </c>
      <c r="N114" t="s">
        <v>2638</v>
      </c>
      <c r="O114" t="s">
        <v>524</v>
      </c>
      <c r="P114" t="s">
        <v>525</v>
      </c>
      <c r="Q114" t="s">
        <v>526</v>
      </c>
      <c r="R114" t="s">
        <v>527</v>
      </c>
      <c r="S114" t="s">
        <v>554</v>
      </c>
      <c r="T114" t="s">
        <v>555</v>
      </c>
      <c r="U114" t="s">
        <v>2645</v>
      </c>
      <c r="V114" t="s">
        <v>2646</v>
      </c>
      <c r="W114" t="s">
        <v>1442</v>
      </c>
      <c r="X114" t="s">
        <v>1443</v>
      </c>
      <c r="Y114" t="s">
        <v>29</v>
      </c>
      <c r="Z114">
        <v>1183</v>
      </c>
      <c r="AA114">
        <v>0</v>
      </c>
      <c r="AB114">
        <v>0</v>
      </c>
      <c r="AC114">
        <v>1183</v>
      </c>
      <c r="AD114">
        <v>0</v>
      </c>
      <c r="AE114">
        <v>0</v>
      </c>
      <c r="AF114" s="3">
        <v>0</v>
      </c>
      <c r="AG114">
        <v>1183</v>
      </c>
      <c r="AH114">
        <v>0</v>
      </c>
      <c r="AI114" s="4">
        <f t="shared" si="14"/>
        <v>1183</v>
      </c>
      <c r="AJ114" s="4">
        <f t="shared" si="8"/>
        <v>1222.039</v>
      </c>
      <c r="AK114" s="4">
        <f t="shared" si="9"/>
        <v>1261.1442480000001</v>
      </c>
    </row>
    <row r="115" spans="1:37" x14ac:dyDescent="0.3">
      <c r="A115">
        <v>11420</v>
      </c>
      <c r="B115">
        <v>220090</v>
      </c>
      <c r="C115" t="str">
        <f>VLOOKUP(B115,[3]Report!$BX:$BY,2,0)</f>
        <v/>
      </c>
      <c r="D115">
        <v>1320</v>
      </c>
      <c r="E115" t="s">
        <v>2711</v>
      </c>
      <c r="F115" t="s">
        <v>2712</v>
      </c>
      <c r="G115">
        <v>0</v>
      </c>
      <c r="H115" t="s">
        <v>519</v>
      </c>
      <c r="I115" t="s">
        <v>520</v>
      </c>
      <c r="J115">
        <v>5</v>
      </c>
      <c r="K115">
        <v>101</v>
      </c>
      <c r="L115" t="s">
        <v>2636</v>
      </c>
      <c r="M115" t="s">
        <v>2637</v>
      </c>
      <c r="N115" t="s">
        <v>2638</v>
      </c>
      <c r="O115" t="s">
        <v>524</v>
      </c>
      <c r="P115" t="s">
        <v>525</v>
      </c>
      <c r="Q115" t="s">
        <v>526</v>
      </c>
      <c r="R115" t="s">
        <v>527</v>
      </c>
      <c r="S115" t="s">
        <v>554</v>
      </c>
      <c r="T115" t="s">
        <v>555</v>
      </c>
      <c r="U115" t="s">
        <v>2645</v>
      </c>
      <c r="V115" t="s">
        <v>2646</v>
      </c>
      <c r="W115" t="s">
        <v>729</v>
      </c>
      <c r="X115" t="s">
        <v>730</v>
      </c>
      <c r="Y115" t="s">
        <v>29</v>
      </c>
      <c r="Z115">
        <v>35492</v>
      </c>
      <c r="AA115">
        <v>0</v>
      </c>
      <c r="AB115">
        <v>0</v>
      </c>
      <c r="AC115">
        <v>35492</v>
      </c>
      <c r="AD115">
        <v>0</v>
      </c>
      <c r="AE115">
        <v>0</v>
      </c>
      <c r="AF115" s="3">
        <v>0</v>
      </c>
      <c r="AG115">
        <v>35492</v>
      </c>
      <c r="AH115">
        <v>0</v>
      </c>
      <c r="AI115" s="4">
        <f t="shared" si="14"/>
        <v>35492</v>
      </c>
      <c r="AJ115" s="4">
        <f t="shared" si="8"/>
        <v>36663.235999999997</v>
      </c>
      <c r="AK115" s="4">
        <f t="shared" si="9"/>
        <v>37836.459552</v>
      </c>
    </row>
    <row r="116" spans="1:37" x14ac:dyDescent="0.3">
      <c r="A116">
        <v>11420</v>
      </c>
      <c r="B116">
        <v>220053</v>
      </c>
      <c r="C116" t="str">
        <f>VLOOKUP(B116,[3]Report!$BX:$BY,2,0)</f>
        <v/>
      </c>
      <c r="D116">
        <v>1320</v>
      </c>
      <c r="E116" t="s">
        <v>2711</v>
      </c>
      <c r="F116" t="s">
        <v>2712</v>
      </c>
      <c r="G116">
        <v>0</v>
      </c>
      <c r="H116" t="s">
        <v>519</v>
      </c>
      <c r="I116" t="s">
        <v>520</v>
      </c>
      <c r="J116">
        <v>5</v>
      </c>
      <c r="K116">
        <v>101</v>
      </c>
      <c r="L116" t="s">
        <v>2636</v>
      </c>
      <c r="M116" t="s">
        <v>2613</v>
      </c>
      <c r="N116" t="s">
        <v>2614</v>
      </c>
      <c r="O116" t="s">
        <v>524</v>
      </c>
      <c r="P116" t="s">
        <v>525</v>
      </c>
      <c r="Q116" t="s">
        <v>526</v>
      </c>
      <c r="R116" t="s">
        <v>527</v>
      </c>
      <c r="S116" t="s">
        <v>554</v>
      </c>
      <c r="T116" t="s">
        <v>555</v>
      </c>
      <c r="U116" t="s">
        <v>2645</v>
      </c>
      <c r="V116" t="s">
        <v>2646</v>
      </c>
      <c r="W116" t="s">
        <v>2623</v>
      </c>
      <c r="X116" t="s">
        <v>2624</v>
      </c>
      <c r="Y116" t="s">
        <v>28</v>
      </c>
      <c r="Z116">
        <v>30000</v>
      </c>
      <c r="AA116">
        <v>0</v>
      </c>
      <c r="AB116">
        <v>0</v>
      </c>
      <c r="AC116">
        <v>30000</v>
      </c>
      <c r="AD116">
        <v>0</v>
      </c>
      <c r="AE116">
        <v>0</v>
      </c>
      <c r="AF116">
        <v>0</v>
      </c>
      <c r="AG116">
        <v>30000</v>
      </c>
      <c r="AH116">
        <v>0</v>
      </c>
      <c r="AI116" s="4">
        <f>AC116</f>
        <v>30000</v>
      </c>
      <c r="AJ116" s="4">
        <f t="shared" si="8"/>
        <v>30989.999999999996</v>
      </c>
      <c r="AK116" s="4">
        <f t="shared" si="9"/>
        <v>31981.679999999997</v>
      </c>
    </row>
    <row r="117" spans="1:37" x14ac:dyDescent="0.3">
      <c r="A117">
        <v>11420</v>
      </c>
      <c r="B117">
        <v>220060</v>
      </c>
      <c r="C117" t="str">
        <f>VLOOKUP(B117,[3]Report!$BX:$BY,2,0)</f>
        <v/>
      </c>
      <c r="D117">
        <v>1320</v>
      </c>
      <c r="E117" t="s">
        <v>2711</v>
      </c>
      <c r="F117" t="s">
        <v>2712</v>
      </c>
      <c r="G117">
        <v>0</v>
      </c>
      <c r="H117" t="s">
        <v>519</v>
      </c>
      <c r="I117" t="s">
        <v>520</v>
      </c>
      <c r="J117">
        <v>5</v>
      </c>
      <c r="K117">
        <v>101</v>
      </c>
      <c r="L117" t="s">
        <v>2636</v>
      </c>
      <c r="M117" t="s">
        <v>2637</v>
      </c>
      <c r="N117" t="s">
        <v>2638</v>
      </c>
      <c r="O117" t="s">
        <v>524</v>
      </c>
      <c r="P117" t="s">
        <v>525</v>
      </c>
      <c r="Q117" t="s">
        <v>526</v>
      </c>
      <c r="R117" t="s">
        <v>527</v>
      </c>
      <c r="S117" t="s">
        <v>554</v>
      </c>
      <c r="T117" t="s">
        <v>555</v>
      </c>
      <c r="U117" t="s">
        <v>2645</v>
      </c>
      <c r="V117" t="s">
        <v>2646</v>
      </c>
      <c r="W117" t="s">
        <v>731</v>
      </c>
      <c r="X117" t="s">
        <v>732</v>
      </c>
      <c r="Y117" t="s">
        <v>29</v>
      </c>
      <c r="Z117">
        <v>119</v>
      </c>
      <c r="AA117">
        <v>0</v>
      </c>
      <c r="AB117">
        <v>0</v>
      </c>
      <c r="AC117">
        <v>119</v>
      </c>
      <c r="AD117">
        <v>0</v>
      </c>
      <c r="AE117">
        <v>0</v>
      </c>
      <c r="AF117" s="3">
        <v>0</v>
      </c>
      <c r="AG117">
        <v>119</v>
      </c>
      <c r="AH117">
        <v>0</v>
      </c>
      <c r="AI117" s="4">
        <f t="shared" ref="AI117:AI118" si="15">AC117</f>
        <v>119</v>
      </c>
      <c r="AJ117" s="4">
        <f t="shared" si="8"/>
        <v>122.92699999999999</v>
      </c>
      <c r="AK117" s="4">
        <f t="shared" si="9"/>
        <v>126.860664</v>
      </c>
    </row>
    <row r="118" spans="1:37" x14ac:dyDescent="0.3">
      <c r="A118">
        <v>11420</v>
      </c>
      <c r="B118">
        <v>225983</v>
      </c>
      <c r="C118" t="str">
        <f>VLOOKUP(B118,[3]Report!$BX:$BY,2,0)</f>
        <v/>
      </c>
      <c r="D118">
        <v>1320</v>
      </c>
      <c r="E118" t="s">
        <v>2711</v>
      </c>
      <c r="F118" t="s">
        <v>2712</v>
      </c>
      <c r="G118">
        <v>0</v>
      </c>
      <c r="H118" t="s">
        <v>519</v>
      </c>
      <c r="I118" t="s">
        <v>520</v>
      </c>
      <c r="J118">
        <v>5</v>
      </c>
      <c r="K118">
        <v>101</v>
      </c>
      <c r="L118" t="s">
        <v>2636</v>
      </c>
      <c r="M118" t="s">
        <v>2637</v>
      </c>
      <c r="N118" t="s">
        <v>2638</v>
      </c>
      <c r="O118" t="s">
        <v>524</v>
      </c>
      <c r="P118" t="s">
        <v>525</v>
      </c>
      <c r="Q118" t="s">
        <v>526</v>
      </c>
      <c r="R118" t="s">
        <v>527</v>
      </c>
      <c r="S118" t="s">
        <v>554</v>
      </c>
      <c r="T118" t="s">
        <v>555</v>
      </c>
      <c r="U118" t="s">
        <v>2645</v>
      </c>
      <c r="V118" t="s">
        <v>2646</v>
      </c>
      <c r="W118" t="s">
        <v>592</v>
      </c>
      <c r="X118" t="s">
        <v>593</v>
      </c>
      <c r="Y118" t="s">
        <v>29</v>
      </c>
      <c r="Z118">
        <v>9465</v>
      </c>
      <c r="AA118">
        <v>0</v>
      </c>
      <c r="AB118">
        <v>0</v>
      </c>
      <c r="AC118">
        <v>9465</v>
      </c>
      <c r="AD118">
        <v>0</v>
      </c>
      <c r="AE118">
        <v>0</v>
      </c>
      <c r="AF118" s="3">
        <v>0</v>
      </c>
      <c r="AG118">
        <v>9465</v>
      </c>
      <c r="AH118">
        <v>0</v>
      </c>
      <c r="AI118" s="4">
        <f t="shared" si="15"/>
        <v>9465</v>
      </c>
      <c r="AJ118" s="4">
        <f t="shared" si="8"/>
        <v>9777.3449999999993</v>
      </c>
      <c r="AK118" s="4">
        <f t="shared" si="9"/>
        <v>10090.22004</v>
      </c>
    </row>
    <row r="119" spans="1:37" x14ac:dyDescent="0.3">
      <c r="A119">
        <v>11420</v>
      </c>
      <c r="B119">
        <v>220044</v>
      </c>
      <c r="C119" t="str">
        <f>VLOOKUP(B119,[3]Report!$BX:$BY,2,0)</f>
        <v/>
      </c>
      <c r="D119">
        <v>1320</v>
      </c>
      <c r="E119" t="s">
        <v>2711</v>
      </c>
      <c r="F119" t="s">
        <v>2712</v>
      </c>
      <c r="G119">
        <v>0</v>
      </c>
      <c r="H119" t="s">
        <v>519</v>
      </c>
      <c r="I119" t="s">
        <v>520</v>
      </c>
      <c r="J119">
        <v>5</v>
      </c>
      <c r="K119">
        <v>101</v>
      </c>
      <c r="L119" t="s">
        <v>2636</v>
      </c>
      <c r="M119" t="s">
        <v>2637</v>
      </c>
      <c r="N119" t="s">
        <v>2638</v>
      </c>
      <c r="O119" t="s">
        <v>524</v>
      </c>
      <c r="P119" t="s">
        <v>525</v>
      </c>
      <c r="Q119" t="s">
        <v>526</v>
      </c>
      <c r="R119" t="s">
        <v>527</v>
      </c>
      <c r="S119" t="s">
        <v>554</v>
      </c>
      <c r="T119" t="s">
        <v>555</v>
      </c>
      <c r="U119" t="s">
        <v>2645</v>
      </c>
      <c r="V119" t="s">
        <v>2646</v>
      </c>
      <c r="W119" t="s">
        <v>532</v>
      </c>
      <c r="X119" t="s">
        <v>533</v>
      </c>
      <c r="Y119" t="s">
        <v>28</v>
      </c>
      <c r="Z119">
        <v>270000</v>
      </c>
      <c r="AA119">
        <v>-4357</v>
      </c>
      <c r="AB119">
        <v>0</v>
      </c>
      <c r="AC119">
        <v>265643</v>
      </c>
      <c r="AD119">
        <v>0</v>
      </c>
      <c r="AE119">
        <v>0</v>
      </c>
      <c r="AF119">
        <v>102600.72</v>
      </c>
      <c r="AG119">
        <v>163042.28</v>
      </c>
      <c r="AH119">
        <v>38.619999999999997</v>
      </c>
      <c r="AI119" s="4">
        <f>AC119</f>
        <v>265643</v>
      </c>
      <c r="AJ119" s="4">
        <f t="shared" si="8"/>
        <v>274409.21899999998</v>
      </c>
      <c r="AK119" s="4">
        <f t="shared" si="9"/>
        <v>283190.31400800002</v>
      </c>
    </row>
    <row r="120" spans="1:37" x14ac:dyDescent="0.3">
      <c r="A120">
        <v>11420</v>
      </c>
      <c r="B120">
        <v>235761</v>
      </c>
      <c r="C120" t="str">
        <f>VLOOKUP(B120,[3]Report!$BX:$BY,2,0)</f>
        <v/>
      </c>
      <c r="D120">
        <v>1320</v>
      </c>
      <c r="E120" t="s">
        <v>2711</v>
      </c>
      <c r="F120" t="s">
        <v>2712</v>
      </c>
      <c r="G120">
        <v>0</v>
      </c>
      <c r="H120" t="s">
        <v>519</v>
      </c>
      <c r="I120" t="s">
        <v>520</v>
      </c>
      <c r="J120">
        <v>5</v>
      </c>
      <c r="K120">
        <v>101</v>
      </c>
      <c r="L120" t="s">
        <v>2636</v>
      </c>
      <c r="M120" t="s">
        <v>2637</v>
      </c>
      <c r="N120" t="s">
        <v>2638</v>
      </c>
      <c r="O120" t="s">
        <v>524</v>
      </c>
      <c r="P120" t="s">
        <v>525</v>
      </c>
      <c r="Q120" t="s">
        <v>526</v>
      </c>
      <c r="R120" t="s">
        <v>527</v>
      </c>
      <c r="S120" t="s">
        <v>554</v>
      </c>
      <c r="T120" t="s">
        <v>555</v>
      </c>
      <c r="U120" t="s">
        <v>2645</v>
      </c>
      <c r="V120" t="s">
        <v>2646</v>
      </c>
      <c r="W120" t="s">
        <v>648</v>
      </c>
      <c r="X120" t="s">
        <v>649</v>
      </c>
      <c r="Y120" t="s">
        <v>29</v>
      </c>
      <c r="Z120">
        <v>0</v>
      </c>
      <c r="AA120">
        <v>4357</v>
      </c>
      <c r="AB120">
        <v>0</v>
      </c>
      <c r="AC120">
        <v>4357</v>
      </c>
      <c r="AD120">
        <v>0</v>
      </c>
      <c r="AE120">
        <v>0</v>
      </c>
      <c r="AF120" s="3">
        <v>22415.59</v>
      </c>
      <c r="AG120">
        <v>-18058.59</v>
      </c>
      <c r="AH120">
        <v>514.47</v>
      </c>
      <c r="AI120" s="4">
        <f>AC120</f>
        <v>4357</v>
      </c>
      <c r="AJ120" s="4">
        <f t="shared" si="8"/>
        <v>4500.7809999999999</v>
      </c>
      <c r="AK120" s="4">
        <f t="shared" si="9"/>
        <v>4644.8059920000005</v>
      </c>
    </row>
    <row r="121" spans="1:37" x14ac:dyDescent="0.3">
      <c r="A121">
        <v>11421</v>
      </c>
      <c r="B121">
        <v>220042</v>
      </c>
      <c r="C121" t="str">
        <f>VLOOKUP(B121,[3]Report!$BX:$BY,2,0)</f>
        <v/>
      </c>
      <c r="D121">
        <v>1321</v>
      </c>
      <c r="E121" t="s">
        <v>2713</v>
      </c>
      <c r="F121" t="s">
        <v>2714</v>
      </c>
      <c r="G121">
        <v>0</v>
      </c>
      <c r="H121" t="s">
        <v>519</v>
      </c>
      <c r="I121" t="s">
        <v>520</v>
      </c>
      <c r="J121">
        <v>5</v>
      </c>
      <c r="K121">
        <v>101</v>
      </c>
      <c r="L121" t="s">
        <v>2636</v>
      </c>
      <c r="M121" t="s">
        <v>2637</v>
      </c>
      <c r="N121" t="s">
        <v>2638</v>
      </c>
      <c r="O121" t="s">
        <v>524</v>
      </c>
      <c r="P121" t="s">
        <v>525</v>
      </c>
      <c r="Q121" t="s">
        <v>526</v>
      </c>
      <c r="R121" t="s">
        <v>527</v>
      </c>
      <c r="S121" t="s">
        <v>2627</v>
      </c>
      <c r="T121" t="s">
        <v>2628</v>
      </c>
      <c r="U121" t="s">
        <v>2645</v>
      </c>
      <c r="V121" t="s">
        <v>2646</v>
      </c>
      <c r="W121" t="s">
        <v>532</v>
      </c>
      <c r="X121" t="s">
        <v>533</v>
      </c>
      <c r="Y121" t="s">
        <v>28</v>
      </c>
      <c r="Z121">
        <v>5323</v>
      </c>
      <c r="AA121">
        <v>0</v>
      </c>
      <c r="AB121">
        <v>0</v>
      </c>
      <c r="AC121">
        <v>5323</v>
      </c>
      <c r="AD121">
        <v>0</v>
      </c>
      <c r="AE121">
        <v>0</v>
      </c>
      <c r="AF121">
        <v>0</v>
      </c>
      <c r="AG121">
        <v>5323</v>
      </c>
      <c r="AH121">
        <v>0</v>
      </c>
      <c r="AI121" s="4">
        <f>AC121</f>
        <v>5323</v>
      </c>
      <c r="AJ121" s="4">
        <f t="shared" si="8"/>
        <v>5498.6589999999997</v>
      </c>
      <c r="AK121" s="4">
        <f t="shared" si="9"/>
        <v>5674.6160879999998</v>
      </c>
    </row>
    <row r="122" spans="1:37" x14ac:dyDescent="0.3">
      <c r="A122">
        <v>11422</v>
      </c>
      <c r="B122">
        <v>220072</v>
      </c>
      <c r="C122" t="str">
        <f>VLOOKUP(B122,[3]Report!$BX:$BY,2,0)</f>
        <v/>
      </c>
      <c r="D122">
        <v>1322</v>
      </c>
      <c r="E122" t="s">
        <v>2715</v>
      </c>
      <c r="F122" t="s">
        <v>2716</v>
      </c>
      <c r="G122">
        <v>0</v>
      </c>
      <c r="H122" t="s">
        <v>519</v>
      </c>
      <c r="I122" t="s">
        <v>520</v>
      </c>
      <c r="J122">
        <v>5</v>
      </c>
      <c r="K122">
        <v>101</v>
      </c>
      <c r="L122" t="s">
        <v>2636</v>
      </c>
      <c r="M122" t="s">
        <v>2637</v>
      </c>
      <c r="N122" t="s">
        <v>2638</v>
      </c>
      <c r="O122" t="s">
        <v>524</v>
      </c>
      <c r="P122" t="s">
        <v>525</v>
      </c>
      <c r="Q122" t="s">
        <v>526</v>
      </c>
      <c r="R122" t="s">
        <v>527</v>
      </c>
      <c r="S122" t="s">
        <v>1212</v>
      </c>
      <c r="T122" t="s">
        <v>1213</v>
      </c>
      <c r="U122" t="s">
        <v>2645</v>
      </c>
      <c r="V122" t="s">
        <v>2646</v>
      </c>
      <c r="W122" t="s">
        <v>601</v>
      </c>
      <c r="X122" t="s">
        <v>602</v>
      </c>
      <c r="Y122" t="s">
        <v>29</v>
      </c>
      <c r="Z122">
        <v>109844</v>
      </c>
      <c r="AA122">
        <v>0</v>
      </c>
      <c r="AB122">
        <v>0</v>
      </c>
      <c r="AC122">
        <v>109844</v>
      </c>
      <c r="AD122">
        <v>0</v>
      </c>
      <c r="AE122">
        <v>14050</v>
      </c>
      <c r="AF122" s="3">
        <v>50587.28</v>
      </c>
      <c r="AG122">
        <v>45206.720000000001</v>
      </c>
      <c r="AH122">
        <v>46.05</v>
      </c>
      <c r="AI122" s="4">
        <f>AC122</f>
        <v>109844</v>
      </c>
      <c r="AJ122" s="4">
        <f t="shared" si="8"/>
        <v>113468.85199999998</v>
      </c>
      <c r="AK122" s="4">
        <f t="shared" si="9"/>
        <v>117099.85526399998</v>
      </c>
    </row>
    <row r="123" spans="1:37" x14ac:dyDescent="0.3">
      <c r="A123">
        <v>11423</v>
      </c>
      <c r="B123">
        <v>231640</v>
      </c>
      <c r="C123" t="str">
        <f>VLOOKUP(B123,[3]Report!$BX:$BY,2,0)</f>
        <v/>
      </c>
      <c r="D123">
        <v>1323</v>
      </c>
      <c r="E123" t="s">
        <v>2717</v>
      </c>
      <c r="F123" t="s">
        <v>2718</v>
      </c>
      <c r="G123">
        <v>2</v>
      </c>
      <c r="H123" t="s">
        <v>2288</v>
      </c>
      <c r="I123" t="s">
        <v>520</v>
      </c>
      <c r="J123">
        <v>5</v>
      </c>
      <c r="K123">
        <v>101</v>
      </c>
      <c r="L123" t="s">
        <v>2636</v>
      </c>
      <c r="M123" t="s">
        <v>2637</v>
      </c>
      <c r="N123" t="s">
        <v>2638</v>
      </c>
      <c r="O123" t="s">
        <v>524</v>
      </c>
      <c r="P123" t="s">
        <v>525</v>
      </c>
      <c r="Q123" t="s">
        <v>526</v>
      </c>
      <c r="R123" t="s">
        <v>527</v>
      </c>
      <c r="S123" t="s">
        <v>2289</v>
      </c>
      <c r="T123" t="s">
        <v>2290</v>
      </c>
      <c r="U123" t="s">
        <v>2645</v>
      </c>
      <c r="V123" t="s">
        <v>2646</v>
      </c>
      <c r="W123" t="s">
        <v>2639</v>
      </c>
      <c r="X123" t="s">
        <v>2640</v>
      </c>
      <c r="Y123" t="s">
        <v>2739</v>
      </c>
      <c r="Z123">
        <v>-57891699</v>
      </c>
      <c r="AA123">
        <v>0</v>
      </c>
      <c r="AB123">
        <v>0</v>
      </c>
      <c r="AC123">
        <v>-57891699</v>
      </c>
      <c r="AD123">
        <v>0</v>
      </c>
      <c r="AE123">
        <v>0</v>
      </c>
      <c r="AF123">
        <v>-20235245.219999999</v>
      </c>
      <c r="AG123">
        <v>-37656453.780000001</v>
      </c>
      <c r="AH123">
        <v>34.950000000000003</v>
      </c>
      <c r="AI123" s="4">
        <f>Z123-2141993</f>
        <v>-60033692</v>
      </c>
      <c r="AJ123" s="4">
        <f t="shared" si="8"/>
        <v>-62014803.835999995</v>
      </c>
      <c r="AK123" s="4">
        <f t="shared" si="9"/>
        <v>-63999277.558752</v>
      </c>
    </row>
    <row r="124" spans="1:37" x14ac:dyDescent="0.3">
      <c r="A124">
        <v>11424</v>
      </c>
      <c r="B124">
        <v>220123</v>
      </c>
      <c r="C124" t="str">
        <f>VLOOKUP(B124,[3]Report!$BX:$BY,2,0)</f>
        <v/>
      </c>
      <c r="D124">
        <v>1324</v>
      </c>
      <c r="E124" t="s">
        <v>2719</v>
      </c>
      <c r="F124" t="s">
        <v>2720</v>
      </c>
      <c r="G124">
        <v>4</v>
      </c>
      <c r="H124" t="s">
        <v>2469</v>
      </c>
      <c r="I124" t="s">
        <v>520</v>
      </c>
      <c r="J124">
        <v>5</v>
      </c>
      <c r="K124">
        <v>101</v>
      </c>
      <c r="L124" t="s">
        <v>2636</v>
      </c>
      <c r="M124" t="s">
        <v>2637</v>
      </c>
      <c r="N124" t="s">
        <v>2638</v>
      </c>
      <c r="O124" t="s">
        <v>524</v>
      </c>
      <c r="P124" t="s">
        <v>525</v>
      </c>
      <c r="Q124" t="s">
        <v>526</v>
      </c>
      <c r="R124" t="s">
        <v>527</v>
      </c>
      <c r="S124" t="s">
        <v>2478</v>
      </c>
      <c r="T124" t="s">
        <v>2479</v>
      </c>
      <c r="U124" t="s">
        <v>541</v>
      </c>
      <c r="V124" t="s">
        <v>542</v>
      </c>
      <c r="W124" t="s">
        <v>2639</v>
      </c>
      <c r="X124" t="s">
        <v>2640</v>
      </c>
      <c r="Y124" t="s">
        <v>2739</v>
      </c>
      <c r="Z124">
        <v>365000</v>
      </c>
      <c r="AA124">
        <v>0</v>
      </c>
      <c r="AB124">
        <v>0</v>
      </c>
      <c r="AC124">
        <v>365000</v>
      </c>
      <c r="AD124">
        <v>0</v>
      </c>
      <c r="AE124">
        <v>0</v>
      </c>
      <c r="AF124">
        <v>501976.52</v>
      </c>
      <c r="AG124">
        <v>-136976.51999999999</v>
      </c>
      <c r="AH124">
        <v>137.53</v>
      </c>
      <c r="AI124" s="4">
        <f t="shared" si="10"/>
        <v>365000</v>
      </c>
      <c r="AJ124" s="4">
        <f t="shared" si="8"/>
        <v>377044.99999999994</v>
      </c>
      <c r="AK124" s="4">
        <f t="shared" si="9"/>
        <v>389110.43999999994</v>
      </c>
    </row>
    <row r="125" spans="1:37" x14ac:dyDescent="0.3">
      <c r="A125">
        <v>11425</v>
      </c>
      <c r="B125">
        <v>220124</v>
      </c>
      <c r="C125" t="str">
        <f>VLOOKUP(B125,[3]Report!$BX:$BY,2,0)</f>
        <v/>
      </c>
      <c r="D125">
        <v>1325</v>
      </c>
      <c r="E125" t="s">
        <v>2721</v>
      </c>
      <c r="F125" t="s">
        <v>2722</v>
      </c>
      <c r="G125">
        <v>2</v>
      </c>
      <c r="H125" t="s">
        <v>2288</v>
      </c>
      <c r="I125" t="s">
        <v>520</v>
      </c>
      <c r="J125">
        <v>5</v>
      </c>
      <c r="K125">
        <v>101</v>
      </c>
      <c r="L125" t="s">
        <v>2636</v>
      </c>
      <c r="M125" t="s">
        <v>2637</v>
      </c>
      <c r="N125" t="s">
        <v>2638</v>
      </c>
      <c r="O125" t="s">
        <v>524</v>
      </c>
      <c r="P125" t="s">
        <v>525</v>
      </c>
      <c r="Q125" t="s">
        <v>526</v>
      </c>
      <c r="R125" t="s">
        <v>527</v>
      </c>
      <c r="S125" t="s">
        <v>2289</v>
      </c>
      <c r="T125" t="s">
        <v>2290</v>
      </c>
      <c r="U125" t="s">
        <v>2645</v>
      </c>
      <c r="V125" t="s">
        <v>2646</v>
      </c>
      <c r="W125" t="s">
        <v>2639</v>
      </c>
      <c r="X125" t="s">
        <v>2640</v>
      </c>
      <c r="Y125" t="s">
        <v>2739</v>
      </c>
      <c r="Z125">
        <v>-365000</v>
      </c>
      <c r="AA125">
        <v>0</v>
      </c>
      <c r="AB125">
        <v>0</v>
      </c>
      <c r="AC125">
        <v>-365000</v>
      </c>
      <c r="AD125">
        <v>0</v>
      </c>
      <c r="AE125">
        <v>0</v>
      </c>
      <c r="AF125">
        <v>0</v>
      </c>
      <c r="AG125">
        <v>-365000</v>
      </c>
      <c r="AH125">
        <v>0</v>
      </c>
      <c r="AI125" s="4">
        <f t="shared" si="10"/>
        <v>-365000</v>
      </c>
      <c r="AJ125" s="4">
        <f t="shared" si="8"/>
        <v>-377044.99999999994</v>
      </c>
      <c r="AK125" s="4">
        <f t="shared" si="9"/>
        <v>-389110.43999999994</v>
      </c>
    </row>
    <row r="126" spans="1:37" x14ac:dyDescent="0.3">
      <c r="A126">
        <v>11426</v>
      </c>
      <c r="B126">
        <v>220115</v>
      </c>
      <c r="C126" t="str">
        <f>VLOOKUP(B126,[3]Report!$BX:$BY,2,0)</f>
        <v/>
      </c>
      <c r="D126">
        <v>1326</v>
      </c>
      <c r="E126" t="s">
        <v>2723</v>
      </c>
      <c r="F126" t="s">
        <v>2724</v>
      </c>
      <c r="G126">
        <v>2</v>
      </c>
      <c r="H126" t="s">
        <v>2288</v>
      </c>
      <c r="I126" t="s">
        <v>520</v>
      </c>
      <c r="J126">
        <v>5</v>
      </c>
      <c r="K126">
        <v>101</v>
      </c>
      <c r="L126" t="s">
        <v>2636</v>
      </c>
      <c r="M126" t="s">
        <v>2637</v>
      </c>
      <c r="N126" t="s">
        <v>2638</v>
      </c>
      <c r="O126" t="s">
        <v>524</v>
      </c>
      <c r="P126" t="s">
        <v>525</v>
      </c>
      <c r="Q126" t="s">
        <v>526</v>
      </c>
      <c r="R126" t="s">
        <v>527</v>
      </c>
      <c r="S126" t="s">
        <v>2289</v>
      </c>
      <c r="T126" t="s">
        <v>2290</v>
      </c>
      <c r="U126" t="s">
        <v>741</v>
      </c>
      <c r="V126" t="s">
        <v>742</v>
      </c>
      <c r="W126" t="s">
        <v>2634</v>
      </c>
      <c r="X126" t="s">
        <v>2635</v>
      </c>
      <c r="Y126" t="s">
        <v>34</v>
      </c>
      <c r="Z126">
        <v>-3000000</v>
      </c>
      <c r="AA126">
        <v>0</v>
      </c>
      <c r="AB126">
        <v>0</v>
      </c>
      <c r="AC126">
        <v>-3000000</v>
      </c>
      <c r="AD126">
        <v>0</v>
      </c>
      <c r="AE126">
        <v>0</v>
      </c>
      <c r="AF126" s="3">
        <v>0</v>
      </c>
      <c r="AG126">
        <v>-3000000</v>
      </c>
      <c r="AH126">
        <v>0</v>
      </c>
      <c r="AI126" s="4">
        <f t="shared" si="10"/>
        <v>-3000000</v>
      </c>
      <c r="AJ126" s="4">
        <f t="shared" si="8"/>
        <v>-3098999.9999999995</v>
      </c>
      <c r="AK126" s="4">
        <f t="shared" si="9"/>
        <v>-3198167.9999999995</v>
      </c>
    </row>
    <row r="127" spans="1:37" x14ac:dyDescent="0.3">
      <c r="A127">
        <v>11427</v>
      </c>
      <c r="B127">
        <v>220116</v>
      </c>
      <c r="C127" t="str">
        <f>VLOOKUP(B127,[3]Report!$BX:$BY,2,0)</f>
        <v/>
      </c>
      <c r="D127">
        <v>1327</v>
      </c>
      <c r="E127" t="s">
        <v>2725</v>
      </c>
      <c r="F127" t="s">
        <v>2726</v>
      </c>
      <c r="G127">
        <v>2</v>
      </c>
      <c r="H127" t="s">
        <v>2288</v>
      </c>
      <c r="I127" t="s">
        <v>520</v>
      </c>
      <c r="J127">
        <v>5</v>
      </c>
      <c r="K127">
        <v>101</v>
      </c>
      <c r="L127" t="s">
        <v>2636</v>
      </c>
      <c r="M127" t="s">
        <v>2637</v>
      </c>
      <c r="N127" t="s">
        <v>2638</v>
      </c>
      <c r="O127" t="s">
        <v>524</v>
      </c>
      <c r="P127" t="s">
        <v>525</v>
      </c>
      <c r="Q127" t="s">
        <v>526</v>
      </c>
      <c r="R127" t="s">
        <v>527</v>
      </c>
      <c r="S127" t="s">
        <v>2289</v>
      </c>
      <c r="T127" t="s">
        <v>2290</v>
      </c>
      <c r="U127" t="s">
        <v>2727</v>
      </c>
      <c r="V127" t="s">
        <v>2728</v>
      </c>
      <c r="W127" t="s">
        <v>2641</v>
      </c>
      <c r="X127" t="s">
        <v>2642</v>
      </c>
      <c r="Y127" t="s">
        <v>2738</v>
      </c>
      <c r="Z127">
        <v>-9100000</v>
      </c>
      <c r="AA127">
        <v>0</v>
      </c>
      <c r="AB127">
        <v>0</v>
      </c>
      <c r="AC127">
        <v>-9100000</v>
      </c>
      <c r="AD127">
        <v>0</v>
      </c>
      <c r="AE127">
        <v>0</v>
      </c>
      <c r="AF127">
        <v>-4429141.38</v>
      </c>
      <c r="AG127">
        <v>-4670858.62</v>
      </c>
      <c r="AH127">
        <v>48.67</v>
      </c>
      <c r="AI127" s="4">
        <f>Z127-336700</f>
        <v>-9436700</v>
      </c>
      <c r="AJ127" s="4">
        <f t="shared" si="8"/>
        <v>-9748111.0999999996</v>
      </c>
      <c r="AK127" s="4">
        <f t="shared" si="9"/>
        <v>-10060050.655199999</v>
      </c>
    </row>
    <row r="128" spans="1:37" x14ac:dyDescent="0.3">
      <c r="A128">
        <v>11971</v>
      </c>
      <c r="B128">
        <v>224841</v>
      </c>
      <c r="C128" t="str">
        <f>VLOOKUP(B128,[3]Report!$BX:$BY,2,0)</f>
        <v/>
      </c>
      <c r="D128">
        <v>4794</v>
      </c>
      <c r="E128" t="s">
        <v>2729</v>
      </c>
      <c r="F128" t="s">
        <v>2730</v>
      </c>
      <c r="G128">
        <v>0</v>
      </c>
      <c r="H128" t="s">
        <v>519</v>
      </c>
      <c r="I128" t="s">
        <v>520</v>
      </c>
      <c r="J128">
        <v>5</v>
      </c>
      <c r="K128">
        <v>99</v>
      </c>
      <c r="L128" t="s">
        <v>2612</v>
      </c>
      <c r="M128" t="s">
        <v>2613</v>
      </c>
      <c r="N128" t="s">
        <v>2614</v>
      </c>
      <c r="O128" t="s">
        <v>524</v>
      </c>
      <c r="P128" t="s">
        <v>525</v>
      </c>
      <c r="Q128" t="s">
        <v>526</v>
      </c>
      <c r="R128" t="s">
        <v>527</v>
      </c>
      <c r="S128" t="s">
        <v>779</v>
      </c>
      <c r="T128" t="s">
        <v>780</v>
      </c>
      <c r="U128" t="s">
        <v>2645</v>
      </c>
      <c r="V128" t="s">
        <v>2646</v>
      </c>
      <c r="W128" t="s">
        <v>532</v>
      </c>
      <c r="X128" t="s">
        <v>533</v>
      </c>
      <c r="Y128" t="s">
        <v>28</v>
      </c>
      <c r="Z128">
        <v>800000</v>
      </c>
      <c r="AA128">
        <v>0</v>
      </c>
      <c r="AB128">
        <v>0</v>
      </c>
      <c r="AC128">
        <v>800000</v>
      </c>
      <c r="AD128">
        <v>0</v>
      </c>
      <c r="AE128">
        <v>0</v>
      </c>
      <c r="AF128">
        <v>0</v>
      </c>
      <c r="AG128">
        <v>800000</v>
      </c>
      <c r="AH128">
        <v>0</v>
      </c>
      <c r="AI128" s="4">
        <f>AC128</f>
        <v>800000</v>
      </c>
      <c r="AJ128" s="4">
        <f t="shared" si="8"/>
        <v>826399.99999999988</v>
      </c>
      <c r="AK128" s="4">
        <f t="shared" si="9"/>
        <v>852844.79999999993</v>
      </c>
    </row>
    <row r="129" spans="1:37" x14ac:dyDescent="0.3">
      <c r="A129">
        <v>12041</v>
      </c>
      <c r="B129">
        <v>226067</v>
      </c>
      <c r="C129" t="str">
        <f>VLOOKUP(B129,[3]Report!$BX:$BY,2,0)</f>
        <v/>
      </c>
      <c r="D129">
        <v>4857</v>
      </c>
      <c r="E129" t="s">
        <v>2731</v>
      </c>
      <c r="F129" t="s">
        <v>2732</v>
      </c>
      <c r="G129">
        <v>0</v>
      </c>
      <c r="H129" t="s">
        <v>519</v>
      </c>
      <c r="I129" t="s">
        <v>520</v>
      </c>
      <c r="J129">
        <v>5</v>
      </c>
      <c r="K129">
        <v>99</v>
      </c>
      <c r="L129" t="s">
        <v>2612</v>
      </c>
      <c r="M129" t="s">
        <v>2733</v>
      </c>
      <c r="N129" t="s">
        <v>2734</v>
      </c>
      <c r="O129" t="s">
        <v>524</v>
      </c>
      <c r="P129" t="s">
        <v>525</v>
      </c>
      <c r="Q129" t="s">
        <v>526</v>
      </c>
      <c r="R129" t="s">
        <v>527</v>
      </c>
      <c r="S129" t="s">
        <v>554</v>
      </c>
      <c r="T129" t="s">
        <v>555</v>
      </c>
      <c r="U129" t="s">
        <v>2645</v>
      </c>
      <c r="V129" t="s">
        <v>2646</v>
      </c>
      <c r="W129" t="s">
        <v>2735</v>
      </c>
      <c r="X129" t="s">
        <v>2736</v>
      </c>
      <c r="Z129">
        <v>9117320</v>
      </c>
      <c r="AA129">
        <v>0</v>
      </c>
      <c r="AB129">
        <v>0</v>
      </c>
      <c r="AC129">
        <v>9117320</v>
      </c>
      <c r="AD129">
        <v>0</v>
      </c>
      <c r="AE129">
        <v>0</v>
      </c>
      <c r="AF129">
        <v>5562130.9299999997</v>
      </c>
      <c r="AG129">
        <v>3555189.07</v>
      </c>
      <c r="AH129">
        <v>61.01</v>
      </c>
      <c r="AI129" s="4">
        <v>0</v>
      </c>
      <c r="AJ129" s="4">
        <f t="shared" si="8"/>
        <v>0</v>
      </c>
      <c r="AK129" s="4">
        <f t="shared" si="9"/>
        <v>0</v>
      </c>
    </row>
    <row r="131" spans="1:37" x14ac:dyDescent="0.3">
      <c r="AC131">
        <f>SUBTOTAL(9,AC2:AC130)</f>
        <v>1445736</v>
      </c>
      <c r="AI131" s="4">
        <f>SUBTOTAL(9,AI2:AI130)</f>
        <v>-7564384.549999997</v>
      </c>
      <c r="AJ131" s="4">
        <f t="shared" ref="AJ131:AK131" si="16">SUBTOTAL(9,AJ2:AJ130)</f>
        <v>-7814009.240149973</v>
      </c>
      <c r="AK131" s="4">
        <f t="shared" si="16"/>
        <v>-8064057.5358348554</v>
      </c>
    </row>
    <row r="132" spans="1:37" x14ac:dyDescent="0.3">
      <c r="AI132" s="4">
        <v>-8729388</v>
      </c>
    </row>
    <row r="133" spans="1:37" x14ac:dyDescent="0.3">
      <c r="AI133" s="4">
        <f>SUM(AI131:AI132)</f>
        <v>-16293772.549999997</v>
      </c>
    </row>
  </sheetData>
  <autoFilter ref="A1:AK129" xr:uid="{948100FA-48A3-40CA-9FF4-E3C5AC414A7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F454-751B-49A9-BB7C-83CA2D37BE03}">
  <sheetPr>
    <tabColor rgb="FF00B050"/>
    <pageSetUpPr fitToPage="1"/>
  </sheetPr>
  <dimension ref="A1:F140"/>
  <sheetViews>
    <sheetView zoomScale="125" zoomScaleNormal="90" workbookViewId="0">
      <selection activeCell="D14" sqref="D14"/>
    </sheetView>
  </sheetViews>
  <sheetFormatPr defaultRowHeight="14.4" x14ac:dyDescent="0.3"/>
  <cols>
    <col min="2" max="2" width="47.77734375" bestFit="1" customWidth="1"/>
    <col min="3" max="3" width="28.21875" customWidth="1"/>
    <col min="4" max="4" width="15.77734375" customWidth="1"/>
  </cols>
  <sheetData>
    <row r="1" spans="1:6" ht="21" x14ac:dyDescent="0.4">
      <c r="B1" s="2" t="s">
        <v>54</v>
      </c>
    </row>
    <row r="2" spans="1:6" ht="15" thickBot="1" x14ac:dyDescent="0.35"/>
    <row r="3" spans="1:6" x14ac:dyDescent="0.3">
      <c r="A3" s="16" t="s">
        <v>55</v>
      </c>
      <c r="B3" s="16" t="s">
        <v>56</v>
      </c>
      <c r="C3" s="17" t="s">
        <v>57</v>
      </c>
      <c r="D3" s="18" t="s">
        <v>58</v>
      </c>
    </row>
    <row r="4" spans="1:6" x14ac:dyDescent="0.3">
      <c r="A4" s="34">
        <v>1</v>
      </c>
      <c r="B4" s="34" t="s">
        <v>2603</v>
      </c>
      <c r="C4" s="34">
        <v>300</v>
      </c>
      <c r="D4" s="292">
        <v>7680000</v>
      </c>
      <c r="E4" s="195"/>
      <c r="F4" s="195"/>
    </row>
    <row r="5" spans="1:6" x14ac:dyDescent="0.3">
      <c r="A5" s="34">
        <v>2</v>
      </c>
      <c r="B5" s="34" t="s">
        <v>2606</v>
      </c>
      <c r="C5" s="34">
        <v>100</v>
      </c>
      <c r="D5" s="292">
        <v>2570000</v>
      </c>
      <c r="E5" s="195"/>
      <c r="F5" s="195"/>
    </row>
    <row r="6" spans="1:6" x14ac:dyDescent="0.3">
      <c r="A6" s="34">
        <v>3</v>
      </c>
      <c r="B6" s="34" t="s">
        <v>2604</v>
      </c>
      <c r="C6" s="34">
        <v>273</v>
      </c>
      <c r="D6" s="292">
        <v>7016100</v>
      </c>
      <c r="E6" s="195"/>
      <c r="F6" s="195"/>
    </row>
    <row r="7" spans="1:6" x14ac:dyDescent="0.3">
      <c r="A7" s="34">
        <v>4</v>
      </c>
      <c r="B7" s="34" t="s">
        <v>2607</v>
      </c>
      <c r="C7" s="34">
        <v>100</v>
      </c>
      <c r="D7" s="292">
        <v>2570000</v>
      </c>
      <c r="E7" s="195"/>
      <c r="F7" s="195"/>
    </row>
    <row r="8" spans="1:6" x14ac:dyDescent="0.3">
      <c r="A8" s="34">
        <v>5</v>
      </c>
      <c r="B8" s="34" t="s">
        <v>2605</v>
      </c>
      <c r="C8" s="34">
        <v>129</v>
      </c>
      <c r="D8" s="292">
        <v>3304900</v>
      </c>
      <c r="E8" s="195"/>
      <c r="F8" s="195"/>
    </row>
    <row r="9" spans="1:6" x14ac:dyDescent="0.3">
      <c r="A9" s="34"/>
      <c r="B9" s="293" t="s">
        <v>2601</v>
      </c>
      <c r="C9" s="34">
        <f>SUM(C4:C8)</f>
        <v>902</v>
      </c>
      <c r="D9" s="272">
        <f>SUM(D4:D8)</f>
        <v>23141000</v>
      </c>
      <c r="E9" s="195"/>
      <c r="F9" s="195"/>
    </row>
    <row r="10" spans="1:6" x14ac:dyDescent="0.3">
      <c r="A10" s="195"/>
      <c r="B10" s="294"/>
      <c r="C10" s="195"/>
      <c r="D10" s="273"/>
      <c r="E10" s="195"/>
      <c r="F10" s="195"/>
    </row>
    <row r="11" spans="1:6" x14ac:dyDescent="0.3">
      <c r="A11" s="34"/>
      <c r="B11" s="34" t="s">
        <v>2600</v>
      </c>
      <c r="C11" s="34"/>
      <c r="D11" s="292">
        <v>5000000</v>
      </c>
      <c r="E11" s="195"/>
      <c r="F11" s="195"/>
    </row>
    <row r="12" spans="1:6" x14ac:dyDescent="0.3">
      <c r="A12" s="34"/>
      <c r="B12" s="293" t="s">
        <v>2602</v>
      </c>
      <c r="C12" s="34"/>
      <c r="D12" s="295">
        <f>SUM(D9:D11)</f>
        <v>28141000</v>
      </c>
      <c r="E12" s="195"/>
      <c r="F12" s="195"/>
    </row>
    <row r="13" spans="1:6" x14ac:dyDescent="0.3">
      <c r="A13" s="195"/>
      <c r="B13" s="195"/>
      <c r="C13" s="195"/>
      <c r="D13" s="195"/>
      <c r="E13" s="195"/>
      <c r="F13" s="195"/>
    </row>
    <row r="14" spans="1:6" x14ac:dyDescent="0.3">
      <c r="A14" s="195"/>
      <c r="B14" s="195"/>
      <c r="C14" s="195"/>
      <c r="D14" s="195"/>
      <c r="E14" s="195"/>
      <c r="F14" s="195"/>
    </row>
    <row r="15" spans="1:6" x14ac:dyDescent="0.3">
      <c r="A15" s="195"/>
      <c r="B15" s="195"/>
      <c r="C15" s="195"/>
      <c r="D15" s="195"/>
      <c r="E15" s="195"/>
      <c r="F15" s="195"/>
    </row>
    <row r="16" spans="1:6" x14ac:dyDescent="0.3">
      <c r="A16" s="195"/>
      <c r="B16" s="195"/>
      <c r="C16" s="195"/>
      <c r="D16" s="195"/>
      <c r="E16" s="195"/>
      <c r="F16" s="195"/>
    </row>
    <row r="17" spans="1:6" x14ac:dyDescent="0.3">
      <c r="A17" s="195"/>
      <c r="B17" s="195"/>
      <c r="C17" s="195"/>
      <c r="D17" s="195"/>
      <c r="E17" s="195"/>
      <c r="F17" s="195"/>
    </row>
    <row r="18" spans="1:6" x14ac:dyDescent="0.3">
      <c r="A18" s="195"/>
      <c r="B18" s="195"/>
      <c r="C18" s="195"/>
      <c r="D18" s="195"/>
      <c r="E18" s="195"/>
      <c r="F18" s="195"/>
    </row>
    <row r="19" spans="1:6" x14ac:dyDescent="0.3">
      <c r="A19" s="195"/>
      <c r="B19" s="195"/>
      <c r="C19" s="195"/>
      <c r="D19" s="195"/>
      <c r="E19" s="195"/>
      <c r="F19" s="195"/>
    </row>
    <row r="20" spans="1:6" x14ac:dyDescent="0.3">
      <c r="A20" s="195"/>
      <c r="B20" s="195"/>
      <c r="C20" s="195"/>
      <c r="D20" s="195"/>
      <c r="E20" s="195"/>
      <c r="F20" s="195"/>
    </row>
    <row r="21" spans="1:6" x14ac:dyDescent="0.3">
      <c r="A21" s="195"/>
      <c r="B21" s="195"/>
      <c r="C21" s="195"/>
      <c r="D21" s="195"/>
      <c r="E21" s="195"/>
      <c r="F21" s="195"/>
    </row>
    <row r="22" spans="1:6" x14ac:dyDescent="0.3">
      <c r="A22" s="195"/>
      <c r="B22" s="195"/>
      <c r="C22" s="195"/>
      <c r="D22" s="195"/>
      <c r="E22" s="195"/>
      <c r="F22" s="195"/>
    </row>
    <row r="23" spans="1:6" x14ac:dyDescent="0.3">
      <c r="A23" s="195"/>
      <c r="B23" s="195"/>
      <c r="C23" s="195"/>
      <c r="D23" s="195"/>
      <c r="E23" s="195"/>
      <c r="F23" s="195"/>
    </row>
    <row r="24" spans="1:6" x14ac:dyDescent="0.3">
      <c r="A24" s="195"/>
      <c r="B24" s="195"/>
      <c r="C24" s="195"/>
      <c r="D24" s="195"/>
      <c r="E24" s="195"/>
      <c r="F24" s="195"/>
    </row>
    <row r="25" spans="1:6" x14ac:dyDescent="0.3">
      <c r="A25" s="195"/>
      <c r="B25" s="195"/>
      <c r="C25" s="195"/>
      <c r="D25" s="195"/>
      <c r="E25" s="195"/>
      <c r="F25" s="195"/>
    </row>
    <row r="26" spans="1:6" x14ac:dyDescent="0.3">
      <c r="A26" s="195"/>
      <c r="B26" s="195"/>
      <c r="C26" s="195"/>
      <c r="D26" s="195"/>
      <c r="E26" s="195"/>
      <c r="F26" s="195"/>
    </row>
    <row r="27" spans="1:6" x14ac:dyDescent="0.3">
      <c r="A27" s="195"/>
      <c r="B27" s="195"/>
      <c r="C27" s="195"/>
      <c r="D27" s="195"/>
      <c r="E27" s="195"/>
      <c r="F27" s="195"/>
    </row>
    <row r="28" spans="1:6" x14ac:dyDescent="0.3">
      <c r="A28" s="195"/>
      <c r="B28" s="195"/>
      <c r="C28" s="195"/>
      <c r="D28" s="195"/>
      <c r="E28" s="195"/>
      <c r="F28" s="195"/>
    </row>
    <row r="29" spans="1:6" x14ac:dyDescent="0.3">
      <c r="A29" s="195"/>
      <c r="B29" s="195"/>
      <c r="C29" s="195"/>
      <c r="D29" s="195"/>
      <c r="E29" s="195"/>
      <c r="F29" s="195"/>
    </row>
    <row r="30" spans="1:6" x14ac:dyDescent="0.3">
      <c r="A30" s="195"/>
      <c r="B30" s="195"/>
      <c r="C30" s="195"/>
      <c r="D30" s="195"/>
      <c r="E30" s="195"/>
      <c r="F30" s="195"/>
    </row>
    <row r="31" spans="1:6" x14ac:dyDescent="0.3">
      <c r="A31" s="195"/>
      <c r="B31" s="195"/>
      <c r="C31" s="195"/>
      <c r="D31" s="195"/>
      <c r="E31" s="195"/>
      <c r="F31" s="195"/>
    </row>
    <row r="32" spans="1:6" x14ac:dyDescent="0.3">
      <c r="A32" s="195"/>
      <c r="B32" s="195"/>
      <c r="C32" s="195"/>
      <c r="D32" s="195"/>
      <c r="E32" s="195"/>
      <c r="F32" s="195"/>
    </row>
    <row r="33" spans="1:6" x14ac:dyDescent="0.3">
      <c r="A33" s="195"/>
      <c r="B33" s="195"/>
      <c r="C33" s="195"/>
      <c r="D33" s="195"/>
      <c r="E33" s="195"/>
      <c r="F33" s="195"/>
    </row>
    <row r="34" spans="1:6" x14ac:dyDescent="0.3">
      <c r="A34" s="195"/>
      <c r="B34" s="195"/>
      <c r="C34" s="195"/>
      <c r="D34" s="195"/>
      <c r="E34" s="195"/>
      <c r="F34" s="195"/>
    </row>
    <row r="35" spans="1:6" x14ac:dyDescent="0.3">
      <c r="A35" s="195"/>
      <c r="B35" s="195"/>
      <c r="C35" s="195"/>
      <c r="D35" s="195"/>
      <c r="E35" s="195"/>
      <c r="F35" s="195"/>
    </row>
    <row r="36" spans="1:6" x14ac:dyDescent="0.3">
      <c r="A36" s="195"/>
      <c r="B36" s="195"/>
      <c r="C36" s="195"/>
      <c r="D36" s="195"/>
      <c r="E36" s="195"/>
      <c r="F36" s="195"/>
    </row>
    <row r="37" spans="1:6" x14ac:dyDescent="0.3">
      <c r="A37" s="195"/>
      <c r="B37" s="195"/>
      <c r="C37" s="195"/>
      <c r="D37" s="195"/>
      <c r="E37" s="195"/>
      <c r="F37" s="195"/>
    </row>
    <row r="38" spans="1:6" x14ac:dyDescent="0.3">
      <c r="A38" s="195"/>
      <c r="B38" s="195"/>
      <c r="C38" s="195"/>
      <c r="D38" s="195"/>
      <c r="E38" s="195"/>
      <c r="F38" s="195"/>
    </row>
    <row r="39" spans="1:6" x14ac:dyDescent="0.3">
      <c r="A39" s="195"/>
      <c r="B39" s="195"/>
      <c r="C39" s="195"/>
      <c r="D39" s="195"/>
      <c r="E39" s="195"/>
      <c r="F39" s="195"/>
    </row>
    <row r="40" spans="1:6" x14ac:dyDescent="0.3">
      <c r="A40" s="195"/>
      <c r="B40" s="195"/>
      <c r="C40" s="195"/>
      <c r="D40" s="195"/>
      <c r="E40" s="195"/>
      <c r="F40" s="195"/>
    </row>
    <row r="41" spans="1:6" x14ac:dyDescent="0.3">
      <c r="A41" s="195"/>
      <c r="B41" s="195"/>
      <c r="C41" s="195"/>
      <c r="D41" s="195"/>
      <c r="E41" s="195"/>
      <c r="F41" s="195"/>
    </row>
    <row r="42" spans="1:6" x14ac:dyDescent="0.3">
      <c r="A42" s="195"/>
      <c r="B42" s="195"/>
      <c r="C42" s="195"/>
      <c r="D42" s="195"/>
      <c r="E42" s="195"/>
      <c r="F42" s="195"/>
    </row>
    <row r="43" spans="1:6" x14ac:dyDescent="0.3">
      <c r="A43" s="195"/>
      <c r="B43" s="195"/>
      <c r="C43" s="195"/>
      <c r="D43" s="195"/>
      <c r="E43" s="195"/>
      <c r="F43" s="195"/>
    </row>
    <row r="44" spans="1:6" x14ac:dyDescent="0.3">
      <c r="A44" s="195"/>
      <c r="B44" s="195"/>
      <c r="C44" s="195"/>
      <c r="D44" s="195"/>
      <c r="E44" s="195"/>
      <c r="F44" s="195"/>
    </row>
    <row r="45" spans="1:6" x14ac:dyDescent="0.3">
      <c r="A45" s="195"/>
      <c r="B45" s="195"/>
      <c r="C45" s="195"/>
      <c r="D45" s="195"/>
      <c r="E45" s="195"/>
      <c r="F45" s="195"/>
    </row>
    <row r="46" spans="1:6" x14ac:dyDescent="0.3">
      <c r="A46" s="195"/>
      <c r="B46" s="195"/>
      <c r="C46" s="195"/>
      <c r="D46" s="195"/>
      <c r="E46" s="195"/>
      <c r="F46" s="195"/>
    </row>
    <row r="47" spans="1:6" x14ac:dyDescent="0.3">
      <c r="A47" s="195"/>
      <c r="B47" s="195"/>
      <c r="C47" s="195"/>
      <c r="D47" s="195"/>
      <c r="E47" s="195"/>
      <c r="F47" s="195"/>
    </row>
    <row r="48" spans="1:6" x14ac:dyDescent="0.3">
      <c r="A48" s="195"/>
      <c r="B48" s="195"/>
      <c r="C48" s="195"/>
      <c r="D48" s="195"/>
      <c r="E48" s="195"/>
      <c r="F48" s="195"/>
    </row>
    <row r="49" spans="1:6" x14ac:dyDescent="0.3">
      <c r="A49" s="195"/>
      <c r="B49" s="195"/>
      <c r="C49" s="195"/>
      <c r="D49" s="195"/>
      <c r="E49" s="195"/>
      <c r="F49" s="195"/>
    </row>
    <row r="50" spans="1:6" x14ac:dyDescent="0.3">
      <c r="A50" s="195"/>
      <c r="B50" s="195"/>
      <c r="C50" s="195"/>
      <c r="D50" s="195"/>
      <c r="E50" s="195"/>
      <c r="F50" s="195"/>
    </row>
    <row r="51" spans="1:6" x14ac:dyDescent="0.3">
      <c r="A51" s="195"/>
      <c r="B51" s="195"/>
      <c r="C51" s="195"/>
      <c r="D51" s="195"/>
      <c r="E51" s="195"/>
      <c r="F51" s="195"/>
    </row>
    <row r="52" spans="1:6" x14ac:dyDescent="0.3">
      <c r="A52" s="195"/>
      <c r="B52" s="195"/>
      <c r="C52" s="195"/>
      <c r="D52" s="195"/>
      <c r="E52" s="195"/>
      <c r="F52" s="195"/>
    </row>
    <row r="53" spans="1:6" x14ac:dyDescent="0.3">
      <c r="A53" s="195"/>
      <c r="B53" s="195"/>
      <c r="C53" s="195"/>
      <c r="D53" s="195"/>
      <c r="E53" s="195"/>
      <c r="F53" s="195"/>
    </row>
    <row r="54" spans="1:6" x14ac:dyDescent="0.3">
      <c r="A54" s="195"/>
      <c r="B54" s="195"/>
      <c r="C54" s="195"/>
      <c r="D54" s="195"/>
      <c r="E54" s="195"/>
      <c r="F54" s="195"/>
    </row>
    <row r="55" spans="1:6" x14ac:dyDescent="0.3">
      <c r="A55" s="195"/>
      <c r="B55" s="195"/>
      <c r="C55" s="195"/>
      <c r="D55" s="195"/>
      <c r="E55" s="195"/>
      <c r="F55" s="195"/>
    </row>
    <row r="56" spans="1:6" x14ac:dyDescent="0.3">
      <c r="A56" s="195"/>
      <c r="B56" s="195"/>
      <c r="C56" s="195"/>
      <c r="D56" s="195"/>
      <c r="E56" s="195"/>
      <c r="F56" s="195"/>
    </row>
    <row r="57" spans="1:6" x14ac:dyDescent="0.3">
      <c r="A57" s="195"/>
      <c r="B57" s="195"/>
      <c r="C57" s="195"/>
      <c r="D57" s="195"/>
      <c r="E57" s="195"/>
      <c r="F57" s="195"/>
    </row>
    <row r="58" spans="1:6" x14ac:dyDescent="0.3">
      <c r="A58" s="195"/>
      <c r="B58" s="195"/>
      <c r="C58" s="195"/>
      <c r="D58" s="195"/>
      <c r="E58" s="195"/>
      <c r="F58" s="195"/>
    </row>
    <row r="59" spans="1:6" x14ac:dyDescent="0.3">
      <c r="A59" s="195"/>
      <c r="B59" s="195"/>
      <c r="C59" s="195"/>
      <c r="D59" s="195"/>
      <c r="E59" s="195"/>
      <c r="F59" s="195"/>
    </row>
    <row r="60" spans="1:6" x14ac:dyDescent="0.3">
      <c r="A60" s="195"/>
      <c r="B60" s="195"/>
      <c r="C60" s="195"/>
      <c r="D60" s="195"/>
      <c r="E60" s="195"/>
      <c r="F60" s="195"/>
    </row>
    <row r="61" spans="1:6" x14ac:dyDescent="0.3">
      <c r="A61" s="195"/>
      <c r="B61" s="195"/>
      <c r="C61" s="195"/>
      <c r="D61" s="195"/>
      <c r="E61" s="195"/>
      <c r="F61" s="195"/>
    </row>
    <row r="62" spans="1:6" x14ac:dyDescent="0.3">
      <c r="A62" s="195"/>
      <c r="B62" s="195"/>
      <c r="C62" s="195"/>
      <c r="D62" s="195"/>
      <c r="E62" s="195"/>
      <c r="F62" s="195"/>
    </row>
    <row r="63" spans="1:6" x14ac:dyDescent="0.3">
      <c r="A63" s="195"/>
      <c r="B63" s="195"/>
      <c r="C63" s="195"/>
      <c r="D63" s="195"/>
      <c r="E63" s="195"/>
      <c r="F63" s="195"/>
    </row>
    <row r="64" spans="1:6" x14ac:dyDescent="0.3">
      <c r="A64" s="195"/>
      <c r="B64" s="195"/>
      <c r="C64" s="195"/>
      <c r="D64" s="195"/>
      <c r="E64" s="195"/>
      <c r="F64" s="195"/>
    </row>
    <row r="65" spans="1:6" x14ac:dyDescent="0.3">
      <c r="A65" s="195"/>
      <c r="B65" s="195"/>
      <c r="C65" s="195"/>
      <c r="D65" s="195"/>
      <c r="E65" s="195"/>
      <c r="F65" s="195"/>
    </row>
    <row r="66" spans="1:6" x14ac:dyDescent="0.3">
      <c r="A66" s="195"/>
      <c r="B66" s="195"/>
      <c r="C66" s="195"/>
      <c r="D66" s="195"/>
      <c r="E66" s="195"/>
      <c r="F66" s="195"/>
    </row>
    <row r="67" spans="1:6" x14ac:dyDescent="0.3">
      <c r="A67" s="195"/>
      <c r="B67" s="195"/>
      <c r="C67" s="195"/>
      <c r="D67" s="195"/>
      <c r="E67" s="195"/>
      <c r="F67" s="195"/>
    </row>
    <row r="68" spans="1:6" x14ac:dyDescent="0.3">
      <c r="A68" s="195"/>
      <c r="B68" s="195"/>
      <c r="C68" s="195"/>
      <c r="D68" s="195"/>
      <c r="E68" s="195"/>
      <c r="F68" s="195"/>
    </row>
    <row r="69" spans="1:6" x14ac:dyDescent="0.3">
      <c r="A69" s="195"/>
      <c r="B69" s="195"/>
      <c r="C69" s="195"/>
      <c r="D69" s="195"/>
      <c r="E69" s="195"/>
      <c r="F69" s="195"/>
    </row>
    <row r="70" spans="1:6" x14ac:dyDescent="0.3">
      <c r="A70" s="195"/>
      <c r="B70" s="195"/>
      <c r="C70" s="195"/>
      <c r="D70" s="195"/>
      <c r="E70" s="195"/>
      <c r="F70" s="195"/>
    </row>
    <row r="71" spans="1:6" x14ac:dyDescent="0.3">
      <c r="A71" s="195"/>
      <c r="B71" s="195"/>
      <c r="C71" s="195"/>
      <c r="D71" s="195"/>
      <c r="E71" s="195"/>
      <c r="F71" s="195"/>
    </row>
    <row r="72" spans="1:6" x14ac:dyDescent="0.3">
      <c r="A72" s="195"/>
      <c r="B72" s="195"/>
      <c r="C72" s="195"/>
      <c r="D72" s="195"/>
      <c r="E72" s="195"/>
      <c r="F72" s="195"/>
    </row>
    <row r="73" spans="1:6" x14ac:dyDescent="0.3">
      <c r="A73" s="195"/>
      <c r="B73" s="195"/>
      <c r="C73" s="195"/>
      <c r="D73" s="195"/>
      <c r="E73" s="195"/>
      <c r="F73" s="195"/>
    </row>
    <row r="74" spans="1:6" x14ac:dyDescent="0.3">
      <c r="A74" s="195"/>
      <c r="B74" s="195"/>
      <c r="C74" s="195"/>
      <c r="D74" s="195"/>
      <c r="E74" s="195"/>
      <c r="F74" s="195"/>
    </row>
    <row r="75" spans="1:6" x14ac:dyDescent="0.3">
      <c r="A75" s="195"/>
      <c r="B75" s="195"/>
      <c r="C75" s="195"/>
      <c r="D75" s="195"/>
      <c r="E75" s="195"/>
      <c r="F75" s="195"/>
    </row>
    <row r="76" spans="1:6" x14ac:dyDescent="0.3">
      <c r="A76" s="195"/>
      <c r="B76" s="195"/>
      <c r="C76" s="195"/>
      <c r="D76" s="195"/>
      <c r="E76" s="195"/>
      <c r="F76" s="195"/>
    </row>
    <row r="77" spans="1:6" x14ac:dyDescent="0.3">
      <c r="A77" s="195"/>
      <c r="B77" s="195"/>
      <c r="C77" s="195"/>
      <c r="D77" s="195"/>
      <c r="E77" s="195"/>
      <c r="F77" s="195"/>
    </row>
    <row r="78" spans="1:6" x14ac:dyDescent="0.3">
      <c r="A78" s="195"/>
      <c r="B78" s="195"/>
      <c r="C78" s="195"/>
      <c r="D78" s="195"/>
      <c r="E78" s="195"/>
      <c r="F78" s="195"/>
    </row>
    <row r="79" spans="1:6" x14ac:dyDescent="0.3">
      <c r="A79" s="195"/>
      <c r="B79" s="195"/>
      <c r="C79" s="195"/>
      <c r="D79" s="195"/>
      <c r="E79" s="195"/>
      <c r="F79" s="195"/>
    </row>
    <row r="80" spans="1:6" x14ac:dyDescent="0.3">
      <c r="A80" s="195"/>
      <c r="B80" s="195"/>
      <c r="C80" s="195"/>
      <c r="D80" s="195"/>
      <c r="E80" s="195"/>
      <c r="F80" s="195"/>
    </row>
    <row r="81" spans="1:6" x14ac:dyDescent="0.3">
      <c r="A81" s="195"/>
      <c r="B81" s="195"/>
      <c r="C81" s="195"/>
      <c r="D81" s="195"/>
      <c r="E81" s="195"/>
      <c r="F81" s="195"/>
    </row>
    <row r="82" spans="1:6" x14ac:dyDescent="0.3">
      <c r="A82" s="195"/>
      <c r="B82" s="195"/>
      <c r="C82" s="195"/>
      <c r="D82" s="195"/>
      <c r="E82" s="195"/>
      <c r="F82" s="195"/>
    </row>
    <row r="83" spans="1:6" x14ac:dyDescent="0.3">
      <c r="A83" s="195"/>
      <c r="B83" s="195"/>
      <c r="C83" s="195"/>
      <c r="D83" s="195"/>
      <c r="E83" s="195"/>
      <c r="F83" s="195"/>
    </row>
    <row r="84" spans="1:6" x14ac:dyDescent="0.3">
      <c r="A84" s="195"/>
      <c r="B84" s="195"/>
      <c r="C84" s="195"/>
      <c r="D84" s="195"/>
      <c r="E84" s="195"/>
      <c r="F84" s="195"/>
    </row>
    <row r="85" spans="1:6" x14ac:dyDescent="0.3">
      <c r="A85" s="195"/>
      <c r="B85" s="195"/>
      <c r="C85" s="195"/>
      <c r="D85" s="195"/>
      <c r="E85" s="195"/>
      <c r="F85" s="195"/>
    </row>
    <row r="86" spans="1:6" x14ac:dyDescent="0.3">
      <c r="A86" s="195"/>
      <c r="B86" s="195"/>
      <c r="C86" s="195"/>
      <c r="D86" s="195"/>
      <c r="E86" s="195"/>
      <c r="F86" s="195"/>
    </row>
    <row r="87" spans="1:6" x14ac:dyDescent="0.3">
      <c r="A87" s="195"/>
      <c r="B87" s="195"/>
      <c r="C87" s="195"/>
      <c r="D87" s="195"/>
      <c r="E87" s="195"/>
      <c r="F87" s="195"/>
    </row>
    <row r="88" spans="1:6" x14ac:dyDescent="0.3">
      <c r="A88" s="195"/>
      <c r="B88" s="195"/>
      <c r="C88" s="195"/>
      <c r="D88" s="195"/>
      <c r="E88" s="195"/>
      <c r="F88" s="195"/>
    </row>
    <row r="89" spans="1:6" x14ac:dyDescent="0.3">
      <c r="A89" s="195"/>
      <c r="B89" s="195"/>
      <c r="C89" s="195"/>
      <c r="D89" s="195"/>
      <c r="E89" s="195"/>
      <c r="F89" s="195"/>
    </row>
    <row r="90" spans="1:6" x14ac:dyDescent="0.3">
      <c r="A90" s="195"/>
      <c r="B90" s="195"/>
      <c r="C90" s="195"/>
      <c r="D90" s="195"/>
      <c r="E90" s="195"/>
      <c r="F90" s="195"/>
    </row>
    <row r="91" spans="1:6" x14ac:dyDescent="0.3">
      <c r="A91" s="195"/>
      <c r="B91" s="195"/>
      <c r="C91" s="195"/>
      <c r="D91" s="195"/>
      <c r="E91" s="195"/>
      <c r="F91" s="195"/>
    </row>
    <row r="92" spans="1:6" x14ac:dyDescent="0.3">
      <c r="A92" s="195"/>
      <c r="B92" s="195"/>
      <c r="C92" s="195"/>
      <c r="D92" s="195"/>
      <c r="E92" s="195"/>
      <c r="F92" s="195"/>
    </row>
    <row r="93" spans="1:6" x14ac:dyDescent="0.3">
      <c r="A93" s="195"/>
      <c r="B93" s="195"/>
      <c r="C93" s="195"/>
      <c r="D93" s="195"/>
      <c r="E93" s="195"/>
      <c r="F93" s="195"/>
    </row>
    <row r="94" spans="1:6" x14ac:dyDescent="0.3">
      <c r="A94" s="195"/>
      <c r="B94" s="195"/>
      <c r="C94" s="195"/>
      <c r="D94" s="195"/>
      <c r="E94" s="195"/>
      <c r="F94" s="195"/>
    </row>
    <row r="95" spans="1:6" x14ac:dyDescent="0.3">
      <c r="A95" s="195"/>
      <c r="B95" s="195"/>
      <c r="C95" s="195"/>
      <c r="D95" s="195"/>
      <c r="E95" s="195"/>
      <c r="F95" s="195"/>
    </row>
    <row r="96" spans="1:6" x14ac:dyDescent="0.3">
      <c r="A96" s="195"/>
      <c r="B96" s="195"/>
      <c r="C96" s="195"/>
      <c r="D96" s="195"/>
      <c r="E96" s="195"/>
      <c r="F96" s="195"/>
    </row>
    <row r="97" spans="1:6" x14ac:dyDescent="0.3">
      <c r="A97" s="195"/>
      <c r="B97" s="195"/>
      <c r="C97" s="195"/>
      <c r="D97" s="195"/>
      <c r="E97" s="195"/>
      <c r="F97" s="195"/>
    </row>
    <row r="98" spans="1:6" x14ac:dyDescent="0.3">
      <c r="A98" s="195"/>
      <c r="B98" s="195"/>
      <c r="C98" s="195"/>
      <c r="D98" s="195"/>
      <c r="E98" s="195"/>
      <c r="F98" s="195"/>
    </row>
    <row r="99" spans="1:6" x14ac:dyDescent="0.3">
      <c r="A99" s="195"/>
      <c r="B99" s="195"/>
      <c r="C99" s="195"/>
      <c r="D99" s="195"/>
      <c r="E99" s="195"/>
      <c r="F99" s="195"/>
    </row>
    <row r="100" spans="1:6" x14ac:dyDescent="0.3">
      <c r="A100" s="195"/>
      <c r="B100" s="195"/>
      <c r="C100" s="195"/>
      <c r="D100" s="195"/>
      <c r="E100" s="195"/>
      <c r="F100" s="195"/>
    </row>
    <row r="101" spans="1:6" x14ac:dyDescent="0.3">
      <c r="A101" s="195"/>
      <c r="B101" s="195"/>
      <c r="C101" s="195"/>
      <c r="D101" s="195"/>
      <c r="E101" s="195"/>
      <c r="F101" s="195"/>
    </row>
    <row r="102" spans="1:6" x14ac:dyDescent="0.3">
      <c r="A102" s="195"/>
      <c r="B102" s="195"/>
      <c r="C102" s="195"/>
      <c r="D102" s="195"/>
      <c r="E102" s="195"/>
      <c r="F102" s="195"/>
    </row>
    <row r="103" spans="1:6" x14ac:dyDescent="0.3">
      <c r="A103" s="195"/>
      <c r="B103" s="195"/>
      <c r="C103" s="195"/>
      <c r="D103" s="195"/>
      <c r="E103" s="195"/>
      <c r="F103" s="195"/>
    </row>
    <row r="104" spans="1:6" x14ac:dyDescent="0.3">
      <c r="A104" s="195"/>
      <c r="B104" s="195"/>
      <c r="C104" s="195"/>
      <c r="D104" s="195"/>
      <c r="E104" s="195"/>
      <c r="F104" s="195"/>
    </row>
    <row r="105" spans="1:6" x14ac:dyDescent="0.3">
      <c r="A105" s="195"/>
      <c r="B105" s="195"/>
      <c r="C105" s="195"/>
      <c r="D105" s="195"/>
      <c r="E105" s="195"/>
      <c r="F105" s="195"/>
    </row>
    <row r="106" spans="1:6" x14ac:dyDescent="0.3">
      <c r="A106" s="195"/>
      <c r="B106" s="195"/>
      <c r="C106" s="195"/>
      <c r="D106" s="195"/>
      <c r="E106" s="195"/>
      <c r="F106" s="195"/>
    </row>
    <row r="107" spans="1:6" x14ac:dyDescent="0.3">
      <c r="A107" s="195"/>
      <c r="B107" s="195"/>
      <c r="C107" s="195"/>
      <c r="D107" s="195"/>
      <c r="E107" s="195"/>
      <c r="F107" s="195"/>
    </row>
    <row r="108" spans="1:6" x14ac:dyDescent="0.3">
      <c r="A108" s="195"/>
      <c r="B108" s="195"/>
      <c r="C108" s="195"/>
      <c r="D108" s="195"/>
      <c r="E108" s="195"/>
      <c r="F108" s="195"/>
    </row>
    <row r="109" spans="1:6" x14ac:dyDescent="0.3">
      <c r="A109" s="195"/>
      <c r="B109" s="195"/>
      <c r="C109" s="195"/>
      <c r="D109" s="195"/>
      <c r="E109" s="195"/>
      <c r="F109" s="195"/>
    </row>
    <row r="110" spans="1:6" x14ac:dyDescent="0.3">
      <c r="A110" s="195"/>
      <c r="B110" s="195"/>
      <c r="C110" s="195"/>
      <c r="D110" s="195"/>
      <c r="E110" s="195"/>
      <c r="F110" s="195"/>
    </row>
    <row r="111" spans="1:6" x14ac:dyDescent="0.3">
      <c r="A111" s="195"/>
      <c r="B111" s="195"/>
      <c r="C111" s="195"/>
      <c r="D111" s="195"/>
      <c r="E111" s="195"/>
      <c r="F111" s="195"/>
    </row>
    <row r="112" spans="1:6" x14ac:dyDescent="0.3">
      <c r="A112" s="195"/>
      <c r="B112" s="195"/>
      <c r="C112" s="195"/>
      <c r="D112" s="195"/>
      <c r="E112" s="195"/>
      <c r="F112" s="195"/>
    </row>
    <row r="113" spans="1:6" x14ac:dyDescent="0.3">
      <c r="A113" s="195"/>
      <c r="B113" s="195"/>
      <c r="C113" s="195"/>
      <c r="D113" s="195"/>
      <c r="E113" s="195"/>
      <c r="F113" s="195"/>
    </row>
    <row r="114" spans="1:6" x14ac:dyDescent="0.3">
      <c r="A114" s="195"/>
      <c r="B114" s="195"/>
      <c r="C114" s="195"/>
      <c r="D114" s="195"/>
      <c r="E114" s="195"/>
      <c r="F114" s="195"/>
    </row>
    <row r="115" spans="1:6" x14ac:dyDescent="0.3">
      <c r="A115" s="195"/>
      <c r="B115" s="195"/>
      <c r="C115" s="195"/>
      <c r="D115" s="195"/>
      <c r="E115" s="195"/>
      <c r="F115" s="195"/>
    </row>
    <row r="116" spans="1:6" x14ac:dyDescent="0.3">
      <c r="A116" s="195"/>
      <c r="B116" s="195"/>
      <c r="C116" s="195"/>
      <c r="D116" s="195"/>
      <c r="E116" s="195"/>
      <c r="F116" s="195"/>
    </row>
    <row r="117" spans="1:6" x14ac:dyDescent="0.3">
      <c r="A117" s="195"/>
      <c r="B117" s="195"/>
      <c r="C117" s="195"/>
      <c r="D117" s="195"/>
      <c r="E117" s="195"/>
      <c r="F117" s="195"/>
    </row>
    <row r="118" spans="1:6" x14ac:dyDescent="0.3">
      <c r="A118" s="195"/>
      <c r="B118" s="195"/>
      <c r="C118" s="195"/>
      <c r="D118" s="195"/>
      <c r="E118" s="195"/>
      <c r="F118" s="195"/>
    </row>
    <row r="119" spans="1:6" x14ac:dyDescent="0.3">
      <c r="A119" s="195"/>
      <c r="B119" s="195"/>
      <c r="C119" s="195"/>
      <c r="D119" s="195"/>
      <c r="E119" s="195"/>
      <c r="F119" s="195"/>
    </row>
    <row r="120" spans="1:6" x14ac:dyDescent="0.3">
      <c r="A120" s="195"/>
      <c r="B120" s="195"/>
      <c r="C120" s="195"/>
      <c r="D120" s="195"/>
      <c r="E120" s="195"/>
      <c r="F120" s="195"/>
    </row>
    <row r="121" spans="1:6" x14ac:dyDescent="0.3">
      <c r="A121" s="195"/>
      <c r="B121" s="195"/>
      <c r="C121" s="195"/>
      <c r="D121" s="195"/>
      <c r="E121" s="195"/>
      <c r="F121" s="195"/>
    </row>
    <row r="122" spans="1:6" x14ac:dyDescent="0.3">
      <c r="A122" s="195"/>
      <c r="B122" s="195"/>
      <c r="C122" s="195"/>
      <c r="D122" s="195"/>
      <c r="E122" s="195"/>
      <c r="F122" s="195"/>
    </row>
    <row r="123" spans="1:6" x14ac:dyDescent="0.3">
      <c r="A123" s="195"/>
      <c r="B123" s="195"/>
      <c r="C123" s="195"/>
      <c r="D123" s="195"/>
      <c r="E123" s="195"/>
      <c r="F123" s="195"/>
    </row>
    <row r="124" spans="1:6" x14ac:dyDescent="0.3">
      <c r="A124" s="195"/>
      <c r="B124" s="195"/>
      <c r="C124" s="195"/>
      <c r="D124" s="195"/>
      <c r="E124" s="195"/>
      <c r="F124" s="195"/>
    </row>
    <row r="125" spans="1:6" x14ac:dyDescent="0.3">
      <c r="A125" s="195"/>
      <c r="B125" s="195"/>
      <c r="C125" s="195"/>
      <c r="D125" s="195"/>
      <c r="E125" s="195"/>
      <c r="F125" s="195"/>
    </row>
    <row r="126" spans="1:6" x14ac:dyDescent="0.3">
      <c r="A126" s="195"/>
      <c r="B126" s="195"/>
      <c r="C126" s="195"/>
      <c r="D126" s="195"/>
      <c r="E126" s="195"/>
      <c r="F126" s="195"/>
    </row>
    <row r="127" spans="1:6" x14ac:dyDescent="0.3">
      <c r="A127" s="195"/>
      <c r="B127" s="195"/>
      <c r="C127" s="195"/>
      <c r="D127" s="195"/>
      <c r="E127" s="195"/>
      <c r="F127" s="195"/>
    </row>
    <row r="128" spans="1:6" x14ac:dyDescent="0.3">
      <c r="A128" s="195"/>
      <c r="B128" s="195"/>
      <c r="C128" s="195"/>
      <c r="D128" s="195"/>
      <c r="E128" s="195"/>
      <c r="F128" s="195"/>
    </row>
    <row r="129" spans="1:6" x14ac:dyDescent="0.3">
      <c r="A129" s="195"/>
      <c r="B129" s="195"/>
      <c r="C129" s="195"/>
      <c r="D129" s="195"/>
      <c r="E129" s="195"/>
      <c r="F129" s="195"/>
    </row>
    <row r="130" spans="1:6" x14ac:dyDescent="0.3">
      <c r="A130" s="195"/>
      <c r="B130" s="195"/>
      <c r="C130" s="195"/>
      <c r="D130" s="195"/>
      <c r="E130" s="195"/>
      <c r="F130" s="195"/>
    </row>
    <row r="131" spans="1:6" x14ac:dyDescent="0.3">
      <c r="A131" s="195"/>
      <c r="B131" s="195"/>
      <c r="C131" s="195"/>
      <c r="D131" s="195"/>
      <c r="E131" s="195"/>
      <c r="F131" s="195"/>
    </row>
    <row r="132" spans="1:6" x14ac:dyDescent="0.3">
      <c r="A132" s="195"/>
      <c r="B132" s="195"/>
      <c r="C132" s="195"/>
      <c r="D132" s="195"/>
      <c r="E132" s="195"/>
      <c r="F132" s="195"/>
    </row>
    <row r="133" spans="1:6" x14ac:dyDescent="0.3">
      <c r="A133" s="195"/>
      <c r="B133" s="195"/>
      <c r="C133" s="195"/>
      <c r="D133" s="195"/>
      <c r="E133" s="195"/>
      <c r="F133" s="195"/>
    </row>
    <row r="134" spans="1:6" x14ac:dyDescent="0.3">
      <c r="A134" s="195"/>
      <c r="B134" s="195"/>
      <c r="C134" s="195"/>
      <c r="D134" s="195"/>
      <c r="E134" s="195"/>
      <c r="F134" s="195"/>
    </row>
    <row r="135" spans="1:6" x14ac:dyDescent="0.3">
      <c r="A135" s="195"/>
      <c r="B135" s="195"/>
      <c r="C135" s="195"/>
      <c r="D135" s="195"/>
      <c r="E135" s="195"/>
      <c r="F135" s="195"/>
    </row>
    <row r="136" spans="1:6" x14ac:dyDescent="0.3">
      <c r="A136" s="195"/>
      <c r="B136" s="195"/>
      <c r="C136" s="195"/>
      <c r="D136" s="195"/>
      <c r="E136" s="195"/>
      <c r="F136" s="195"/>
    </row>
    <row r="137" spans="1:6" x14ac:dyDescent="0.3">
      <c r="A137" s="195"/>
      <c r="B137" s="195"/>
      <c r="C137" s="195"/>
      <c r="D137" s="195"/>
      <c r="E137" s="195"/>
      <c r="F137" s="195"/>
    </row>
    <row r="138" spans="1:6" x14ac:dyDescent="0.3">
      <c r="A138" s="195"/>
      <c r="B138" s="195"/>
      <c r="C138" s="195"/>
      <c r="D138" s="195"/>
      <c r="E138" s="195"/>
      <c r="F138" s="195"/>
    </row>
    <row r="139" spans="1:6" x14ac:dyDescent="0.3">
      <c r="A139" s="195"/>
      <c r="B139" s="195"/>
      <c r="C139" s="195"/>
      <c r="D139" s="195"/>
      <c r="E139" s="195"/>
      <c r="F139" s="195"/>
    </row>
    <row r="140" spans="1:6" x14ac:dyDescent="0.3">
      <c r="A140" s="195"/>
      <c r="B140" s="195"/>
      <c r="C140" s="195"/>
      <c r="D140" s="195"/>
      <c r="E140" s="195"/>
      <c r="F140" s="195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&amp;R5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77CA-2DD8-49E5-BF7C-2A00FA8C8BD3}">
  <sheetPr>
    <tabColor rgb="FFFFFF00"/>
  </sheetPr>
  <dimension ref="A1:B5"/>
  <sheetViews>
    <sheetView zoomScaleNormal="100" workbookViewId="0">
      <selection activeCell="A4" sqref="A4"/>
    </sheetView>
  </sheetViews>
  <sheetFormatPr defaultRowHeight="14.4" x14ac:dyDescent="0.3"/>
  <cols>
    <col min="1" max="1" width="50.21875" bestFit="1" customWidth="1"/>
    <col min="2" max="2" width="18.21875" customWidth="1"/>
  </cols>
  <sheetData>
    <row r="1" spans="1:2" ht="21" x14ac:dyDescent="0.4">
      <c r="A1" s="2" t="s">
        <v>59</v>
      </c>
    </row>
    <row r="2" spans="1:2" ht="15" thickBot="1" x14ac:dyDescent="0.35"/>
    <row r="3" spans="1:2" ht="43.2" x14ac:dyDescent="0.3">
      <c r="A3" s="16" t="s">
        <v>60</v>
      </c>
      <c r="B3" s="17" t="s">
        <v>61</v>
      </c>
    </row>
    <row r="4" spans="1:2" x14ac:dyDescent="0.3">
      <c r="A4" s="12"/>
      <c r="B4" s="12"/>
    </row>
    <row r="5" spans="1:2" x14ac:dyDescent="0.3">
      <c r="A5" s="12"/>
      <c r="B5" s="19">
        <f>SUM(B4:B4)</f>
        <v>0</v>
      </c>
    </row>
  </sheetData>
  <pageMargins left="0.7" right="0.7" top="0.75" bottom="0.75" header="0.3" footer="0.3"/>
  <pageSetup paperSize="9" orientation="portrait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Budget Funding Test (2)</vt:lpstr>
      <vt:lpstr>Tariff Increases</vt:lpstr>
      <vt:lpstr>Grants</vt:lpstr>
      <vt:lpstr>Budget Funding Test_GTM</vt:lpstr>
      <vt:lpstr>Sheet1</vt:lpstr>
      <vt:lpstr>Draft Budget Detail_GTM</vt:lpstr>
      <vt:lpstr>Water Budget Detail</vt:lpstr>
      <vt:lpstr>INEP</vt:lpstr>
      <vt:lpstr>MDRG</vt:lpstr>
      <vt:lpstr>MIG</vt:lpstr>
      <vt:lpstr>OWN DRAFT</vt:lpstr>
      <vt:lpstr>OWN</vt:lpstr>
      <vt:lpstr>Funding Test_MDM</vt:lpstr>
      <vt:lpstr>OWN (3)</vt:lpstr>
      <vt:lpstr>Revised Budget </vt:lpstr>
      <vt:lpstr>OWN (2)</vt:lpstr>
      <vt:lpstr>MIG!Print_Area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Siyakudumisa Nokwe</dc:creator>
  <cp:keywords/>
  <dc:description/>
  <cp:lastModifiedBy>Siyakudumisa Nokwe</cp:lastModifiedBy>
  <cp:revision/>
  <cp:lastPrinted>2026-03-23T18:18:09Z</cp:lastPrinted>
  <dcterms:created xsi:type="dcterms:W3CDTF">2024-03-11T05:14:31Z</dcterms:created>
  <dcterms:modified xsi:type="dcterms:W3CDTF">2026-05-21T19:00:40Z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6f4fcd-8401-41c8-bfac-a60235e9eb06_Enabled">
    <vt:lpwstr>true</vt:lpwstr>
  </property>
  <property fmtid="{D5CDD505-2E9C-101B-9397-08002B2CF9AE}" pid="3" name="MSIP_Label_616f4fcd-8401-41c8-bfac-a60235e9eb06_SetDate">
    <vt:lpwstr>2024-03-11T09:40:59Z</vt:lpwstr>
  </property>
  <property fmtid="{D5CDD505-2E9C-101B-9397-08002B2CF9AE}" pid="4" name="MSIP_Label_616f4fcd-8401-41c8-bfac-a60235e9eb06_Method">
    <vt:lpwstr>Standard</vt:lpwstr>
  </property>
  <property fmtid="{D5CDD505-2E9C-101B-9397-08002B2CF9AE}" pid="5" name="MSIP_Label_616f4fcd-8401-41c8-bfac-a60235e9eb06_Name">
    <vt:lpwstr>General Information</vt:lpwstr>
  </property>
  <property fmtid="{D5CDD505-2E9C-101B-9397-08002B2CF9AE}" pid="6" name="MSIP_Label_616f4fcd-8401-41c8-bfac-a60235e9eb06_SiteId">
    <vt:lpwstr>96cb76fa-e95c-4b46-8af5-91bec5d808f2</vt:lpwstr>
  </property>
  <property fmtid="{D5CDD505-2E9C-101B-9397-08002B2CF9AE}" pid="7" name="MSIP_Label_616f4fcd-8401-41c8-bfac-a60235e9eb06_ActionId">
    <vt:lpwstr>a092cbf7-ae5e-4471-a6a1-d1805a9217ef</vt:lpwstr>
  </property>
  <property fmtid="{D5CDD505-2E9C-101B-9397-08002B2CF9AE}" pid="8" name="MSIP_Label_616f4fcd-8401-41c8-bfac-a60235e9eb06_ContentBits">
    <vt:lpwstr>0</vt:lpwstr>
  </property>
</Properties>
</file>